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8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9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0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3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4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7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8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9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20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1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2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3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4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5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6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ozlovDN\Downloads\"/>
    </mc:Choice>
  </mc:AlternateContent>
  <bookViews>
    <workbookView xWindow="-105" yWindow="-105" windowWidth="19425" windowHeight="10305" tabRatio="790" firstSheet="18" activeTab="30"/>
  </bookViews>
  <sheets>
    <sheet name="Данные" sheetId="1" r:id="rId1"/>
    <sheet name="Справочники" sheetId="11" r:id="rId2"/>
    <sheet name="Реестр писем" sheetId="12" r:id="rId3"/>
    <sheet name="Список рассылки" sheetId="13" r:id="rId4"/>
    <sheet name="Рассылка на станции" sheetId="163" r:id="rId5"/>
    <sheet name="Графики" sheetId="63" r:id="rId6"/>
    <sheet name="Реестр правок" sheetId="88" r:id="rId7"/>
    <sheet name="НазГРЭС" sheetId="970" r:id="rId8"/>
    <sheet name="КрТЭЦ-2" sheetId="971" r:id="rId9"/>
    <sheet name="НКТЭЦ" sheetId="972" r:id="rId10"/>
    <sheet name="КрТЭЦ-1" sheetId="973" r:id="rId11"/>
    <sheet name="КемГРЭС" sheetId="974" r:id="rId12"/>
    <sheet name="БарТЭЦ-2" sheetId="975" r:id="rId13"/>
    <sheet name="БарТЭЦ-3" sheetId="976" r:id="rId14"/>
    <sheet name="АбТЭЦ" sheetId="977" r:id="rId15"/>
    <sheet name="ТУГРЭС" sheetId="978" r:id="rId16"/>
    <sheet name="МинТЭЦ" sheetId="979" r:id="rId17"/>
    <sheet name="КрТЭЦ-3" sheetId="980" r:id="rId18"/>
    <sheet name="КрГРЭС-2" sheetId="990" r:id="rId19"/>
    <sheet name="КанТЭЦ" sheetId="981" r:id="rId20"/>
    <sheet name="КемТЭЦ" sheetId="982" r:id="rId21"/>
    <sheet name="БелГРЭС" sheetId="983" r:id="rId22"/>
    <sheet name="НТЭЦ-2" sheetId="984" r:id="rId23"/>
    <sheet name="НТЭЦ-3" sheetId="985" r:id="rId24"/>
    <sheet name="НТЭЦ-4" sheetId="986" r:id="rId25"/>
    <sheet name="НТЭЦ-5" sheetId="987" r:id="rId26"/>
    <sheet name="БрбТЭЦ" sheetId="988" r:id="rId27"/>
    <sheet name="БийТЭЦ" sheetId="989" r:id="rId28"/>
    <sheet name="РефГРЭС" sheetId="991" r:id="rId29"/>
    <sheet name="ПрГРЭС" sheetId="992" r:id="rId30"/>
    <sheet name="Свод" sheetId="998" r:id="rId31"/>
  </sheets>
  <definedNames>
    <definedName name="_xlnm._FilterDatabase" localSheetId="14" hidden="1">АбТЭЦ!$A$1:$H$9</definedName>
    <definedName name="_xlnm._FilterDatabase" localSheetId="12" hidden="1">'БарТЭЦ-2'!$A$1:$H$9</definedName>
    <definedName name="_xlnm._FilterDatabase" localSheetId="13" hidden="1">'БарТЭЦ-3'!$A$1:$H$9</definedName>
    <definedName name="_xlnm._FilterDatabase" localSheetId="21" hidden="1">БелГРЭС!$A$1:$H$9</definedName>
    <definedName name="_xlnm._FilterDatabase" localSheetId="27" hidden="1">БийТЭЦ!$A$1:$H$9</definedName>
    <definedName name="_xlnm._FilterDatabase" localSheetId="26" hidden="1">БрбТЭЦ!$A$1:$H$9</definedName>
    <definedName name="_xlnm._FilterDatabase" localSheetId="0" hidden="1">Данные!$A$1:$H$9</definedName>
    <definedName name="_xlnm._FilterDatabase" localSheetId="19" hidden="1">КанТЭЦ!$A$1:$H$9</definedName>
    <definedName name="_xlnm._FilterDatabase" localSheetId="11" hidden="1">КемГРЭС!$A$1:$H$9</definedName>
    <definedName name="_xlnm._FilterDatabase" localSheetId="20" hidden="1">КемТЭЦ!$A$1:$H$9</definedName>
    <definedName name="_xlnm._FilterDatabase" localSheetId="18" hidden="1">'КрГРЭС-2'!$A$1:$H$9</definedName>
    <definedName name="_xlnm._FilterDatabase" localSheetId="10" hidden="1">'КрТЭЦ-1'!$A$1:$H$9</definedName>
    <definedName name="_xlnm._FilterDatabase" localSheetId="8" hidden="1">'КрТЭЦ-2'!$A$1:$H$9</definedName>
    <definedName name="_xlnm._FilterDatabase" localSheetId="17" hidden="1">'КрТЭЦ-3'!$A$1:$H$9</definedName>
    <definedName name="_xlnm._FilterDatabase" localSheetId="16" hidden="1">МинТЭЦ!$A$1:$H$9</definedName>
    <definedName name="_xlnm._FilterDatabase" localSheetId="7" hidden="1">НазГРЭС!$A$1:$H$9</definedName>
    <definedName name="_xlnm._FilterDatabase" localSheetId="9" hidden="1">НКТЭЦ!$A$1:$H$9</definedName>
    <definedName name="_xlnm._FilterDatabase" localSheetId="22" hidden="1">'НТЭЦ-2'!$A$1:$H$9</definedName>
    <definedName name="_xlnm._FilterDatabase" localSheetId="23" hidden="1">'НТЭЦ-3'!$A$1:$H$9</definedName>
    <definedName name="_xlnm._FilterDatabase" localSheetId="24" hidden="1">'НТЭЦ-4'!$A$1:$H$9</definedName>
    <definedName name="_xlnm._FilterDatabase" localSheetId="25" hidden="1">'НТЭЦ-5'!$A$1:$H$9</definedName>
    <definedName name="_xlnm._FilterDatabase" localSheetId="29" hidden="1">ПрГРЭС!$A$1:$H$9</definedName>
    <definedName name="_xlnm._FilterDatabase" localSheetId="4" hidden="1">'Рассылка на станции'!$B$2:$T$28</definedName>
    <definedName name="_xlnm._FilterDatabase" localSheetId="2" hidden="1">'Реестр писем'!$A$2:$G$55</definedName>
    <definedName name="_xlnm._FilterDatabase" localSheetId="28" hidden="1">РефГРЭС!$A$1:$H$9</definedName>
    <definedName name="_xlnm._FilterDatabase" localSheetId="3" hidden="1">'Список рассылки'!$B$2:$T$51</definedName>
    <definedName name="_xlnm._FilterDatabase" localSheetId="15" hidden="1">ТУГРЭС!$A$1:$H$9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R139" i="992" l="1"/>
  <c r="BR138" i="992"/>
  <c r="BR137" i="992"/>
  <c r="BR136" i="992"/>
  <c r="BR135" i="992"/>
  <c r="BR134" i="992"/>
  <c r="BR133" i="992"/>
  <c r="BR132" i="992"/>
  <c r="BR131" i="992"/>
  <c r="BR130" i="992"/>
  <c r="BR129" i="992"/>
  <c r="BR128" i="992"/>
  <c r="BR127" i="992"/>
  <c r="BR126" i="992"/>
  <c r="BR125" i="992"/>
  <c r="BR124" i="992"/>
  <c r="BR123" i="992"/>
  <c r="BR122" i="992"/>
  <c r="BR121" i="992"/>
  <c r="BR120" i="992"/>
  <c r="BR119" i="992"/>
  <c r="BR118" i="992"/>
  <c r="BR163" i="991" l="1"/>
  <c r="BR162" i="991"/>
  <c r="BR161" i="991"/>
  <c r="BR160" i="991"/>
  <c r="BR159" i="991"/>
  <c r="BR158" i="991"/>
  <c r="BR157" i="991"/>
  <c r="BR156" i="991"/>
  <c r="BR155" i="991"/>
  <c r="BR154" i="991"/>
  <c r="BR153" i="991"/>
  <c r="BR152" i="991"/>
  <c r="BR151" i="991"/>
  <c r="BR150" i="991"/>
  <c r="BR149" i="991"/>
  <c r="BR148" i="991"/>
  <c r="BR147" i="991"/>
  <c r="BR146" i="991"/>
  <c r="BR145" i="991"/>
  <c r="BR144" i="991"/>
  <c r="BR143" i="991"/>
  <c r="BR142" i="991"/>
  <c r="BR141" i="991"/>
  <c r="BR140" i="991"/>
  <c r="BR139" i="991"/>
  <c r="BR138" i="991"/>
  <c r="BR101" i="989" l="1"/>
  <c r="BR100" i="989"/>
  <c r="BR99" i="989"/>
  <c r="BR98" i="989"/>
  <c r="BR97" i="989"/>
  <c r="BR96" i="989"/>
  <c r="BR95" i="989"/>
  <c r="BR94" i="989"/>
  <c r="BR93" i="989"/>
  <c r="BR92" i="989"/>
  <c r="BR91" i="989"/>
  <c r="BR90" i="989"/>
  <c r="BR89" i="989"/>
  <c r="BR88" i="989"/>
  <c r="BR87" i="989"/>
  <c r="BR58" i="988" l="1"/>
  <c r="BR57" i="988"/>
  <c r="BR56" i="988"/>
  <c r="BR55" i="988"/>
  <c r="BR54" i="988"/>
  <c r="BR53" i="988"/>
  <c r="BR52" i="988"/>
  <c r="BR51" i="988"/>
  <c r="BR50" i="988"/>
  <c r="BR79" i="987" l="1"/>
  <c r="BR78" i="987"/>
  <c r="BR77" i="987"/>
  <c r="BR76" i="987"/>
  <c r="BR75" i="987"/>
  <c r="BR74" i="987"/>
  <c r="BR73" i="987"/>
  <c r="BR72" i="987"/>
  <c r="BR71" i="987"/>
  <c r="BR70" i="987"/>
  <c r="BR69" i="987"/>
  <c r="BR68" i="987"/>
  <c r="BR91" i="986" l="1"/>
  <c r="BR90" i="986"/>
  <c r="BR89" i="986"/>
  <c r="BR88" i="986"/>
  <c r="BR87" i="986"/>
  <c r="BR86" i="986"/>
  <c r="BR85" i="986"/>
  <c r="BR84" i="986"/>
  <c r="BR83" i="986"/>
  <c r="BR82" i="986"/>
  <c r="BR81" i="986"/>
  <c r="BR80" i="986"/>
  <c r="BR79" i="986"/>
  <c r="BR78" i="986"/>
  <c r="BR97" i="985" l="1"/>
  <c r="BR96" i="985"/>
  <c r="BR95" i="985"/>
  <c r="BR94" i="985"/>
  <c r="BR93" i="985"/>
  <c r="BR92" i="985"/>
  <c r="BR91" i="985"/>
  <c r="BR90" i="985"/>
  <c r="BR89" i="985"/>
  <c r="BR88" i="985"/>
  <c r="BR87" i="985"/>
  <c r="BR86" i="985"/>
  <c r="BR85" i="985"/>
  <c r="BR84" i="985"/>
  <c r="BR83" i="985"/>
  <c r="BR82" i="985"/>
  <c r="BR81" i="985"/>
  <c r="BR169" i="990" l="1"/>
  <c r="BR168" i="990"/>
  <c r="BR167" i="990"/>
  <c r="BR166" i="990"/>
  <c r="BR165" i="990"/>
  <c r="BR164" i="990"/>
  <c r="BR163" i="990"/>
  <c r="BR162" i="990"/>
  <c r="BR161" i="990"/>
  <c r="BR160" i="990"/>
  <c r="BR159" i="990"/>
  <c r="BR158" i="990"/>
  <c r="BR157" i="990"/>
  <c r="BR156" i="990"/>
  <c r="BR155" i="990"/>
  <c r="BR154" i="990"/>
  <c r="BR153" i="990"/>
  <c r="BR152" i="990"/>
  <c r="BR151" i="990"/>
  <c r="BR150" i="990"/>
  <c r="BR149" i="990"/>
  <c r="BR148" i="990"/>
  <c r="BR147" i="990"/>
  <c r="BR146" i="990"/>
  <c r="BR145" i="990"/>
  <c r="BR144" i="990"/>
  <c r="BR143" i="990"/>
  <c r="BR91" i="984" l="1"/>
  <c r="BR90" i="984"/>
  <c r="BR89" i="984"/>
  <c r="BR88" i="984"/>
  <c r="BR87" i="984"/>
  <c r="BR86" i="984"/>
  <c r="BR85" i="984"/>
  <c r="BR84" i="984"/>
  <c r="BR83" i="984"/>
  <c r="BR82" i="984"/>
  <c r="BR81" i="984"/>
  <c r="BR80" i="984"/>
  <c r="BR79" i="984"/>
  <c r="BR78" i="984"/>
  <c r="BR115" i="983" l="1"/>
  <c r="BR114" i="983"/>
  <c r="BR113" i="983"/>
  <c r="BR112" i="983"/>
  <c r="BR111" i="983"/>
  <c r="BR110" i="983"/>
  <c r="BR109" i="983"/>
  <c r="BR108" i="983"/>
  <c r="BR107" i="983"/>
  <c r="BR106" i="983"/>
  <c r="BR105" i="983"/>
  <c r="BR104" i="983"/>
  <c r="BR103" i="983"/>
  <c r="BR102" i="983"/>
  <c r="BR101" i="983"/>
  <c r="BR100" i="983"/>
  <c r="BR99" i="983"/>
  <c r="BR98" i="983"/>
  <c r="BR71" i="982" l="1"/>
  <c r="BR70" i="982"/>
  <c r="BR69" i="982"/>
  <c r="BR68" i="982"/>
  <c r="BR67" i="982"/>
  <c r="BR66" i="982"/>
  <c r="BR65" i="982"/>
  <c r="BR64" i="982"/>
  <c r="BR63" i="982"/>
  <c r="BR62" i="982"/>
  <c r="BR61" i="982"/>
  <c r="BR60" i="982"/>
  <c r="BR60" i="981" l="1"/>
  <c r="BR59" i="981"/>
  <c r="BR58" i="981"/>
  <c r="BR57" i="981"/>
  <c r="BR56" i="981"/>
  <c r="BR55" i="981"/>
  <c r="BR54" i="981"/>
  <c r="BR53" i="981"/>
  <c r="BR52" i="981"/>
  <c r="BR51" i="981"/>
  <c r="BR20" i="980" l="1"/>
  <c r="BR19" i="980"/>
  <c r="BR20" i="979" l="1"/>
  <c r="BR19" i="979"/>
  <c r="BR141" i="978" l="1"/>
  <c r="BR140" i="978"/>
  <c r="BR139" i="978"/>
  <c r="BR138" i="978"/>
  <c r="BR137" i="978"/>
  <c r="BR136" i="978"/>
  <c r="BR135" i="978"/>
  <c r="BR134" i="978"/>
  <c r="BR133" i="978"/>
  <c r="BR132" i="978"/>
  <c r="BR131" i="978"/>
  <c r="BR130" i="978"/>
  <c r="BR129" i="978"/>
  <c r="BR128" i="978"/>
  <c r="BR127" i="978"/>
  <c r="BR126" i="978"/>
  <c r="BR125" i="978"/>
  <c r="BR124" i="978"/>
  <c r="BR123" i="978"/>
  <c r="BR122" i="978"/>
  <c r="BR121" i="978"/>
  <c r="BR120" i="978"/>
  <c r="BR119" i="978"/>
  <c r="BR118" i="978"/>
  <c r="BR117" i="978"/>
  <c r="BR65" i="977" l="1"/>
  <c r="BR64" i="977"/>
  <c r="BR63" i="977"/>
  <c r="BR62" i="977"/>
  <c r="BR61" i="977"/>
  <c r="BR60" i="977"/>
  <c r="BR59" i="977"/>
  <c r="BR58" i="977"/>
  <c r="BR57" i="977"/>
  <c r="BR58" i="976" l="1"/>
  <c r="BR57" i="976"/>
  <c r="BR56" i="976"/>
  <c r="BR55" i="976"/>
  <c r="BR54" i="976"/>
  <c r="BR53" i="976"/>
  <c r="BR52" i="976"/>
  <c r="BR51" i="976"/>
  <c r="BR108" i="975" l="1"/>
  <c r="BR107" i="975"/>
  <c r="BR106" i="975"/>
  <c r="BR105" i="975"/>
  <c r="BR104" i="975"/>
  <c r="BR103" i="975"/>
  <c r="BR102" i="975"/>
  <c r="BR101" i="975"/>
  <c r="BR100" i="975"/>
  <c r="BR99" i="975"/>
  <c r="BR98" i="975"/>
  <c r="BR97" i="975"/>
  <c r="BR96" i="975"/>
  <c r="BR95" i="975"/>
  <c r="BR94" i="975"/>
  <c r="BR93" i="975"/>
  <c r="BR92" i="975"/>
  <c r="BR92" i="974" l="1"/>
  <c r="BR91" i="974"/>
  <c r="BR90" i="974"/>
  <c r="BR89" i="974"/>
  <c r="BR88" i="974"/>
  <c r="BR87" i="974"/>
  <c r="BR86" i="974"/>
  <c r="BR85" i="974"/>
  <c r="BR84" i="974"/>
  <c r="BR83" i="974"/>
  <c r="BR82" i="974"/>
  <c r="BR81" i="974"/>
  <c r="BR80" i="974"/>
  <c r="BR79" i="974"/>
  <c r="BR78" i="974"/>
  <c r="BR77" i="974"/>
  <c r="BR76" i="974"/>
  <c r="BR170" i="973" l="1"/>
  <c r="BR169" i="973"/>
  <c r="BR168" i="973"/>
  <c r="BR167" i="973"/>
  <c r="BR166" i="973"/>
  <c r="BR165" i="973"/>
  <c r="BR164" i="973"/>
  <c r="BR163" i="973"/>
  <c r="BR162" i="973"/>
  <c r="BR161" i="973"/>
  <c r="BR160" i="973"/>
  <c r="BR159" i="973"/>
  <c r="BR158" i="973"/>
  <c r="BR157" i="973"/>
  <c r="BR156" i="973"/>
  <c r="BR155" i="973"/>
  <c r="BR154" i="973"/>
  <c r="BR153" i="973"/>
  <c r="BR152" i="973"/>
  <c r="BR151" i="973"/>
  <c r="BR150" i="973"/>
  <c r="BR149" i="973"/>
  <c r="BR148" i="973"/>
  <c r="BR147" i="973"/>
  <c r="BR146" i="973"/>
  <c r="BR145" i="973"/>
  <c r="BR144" i="973"/>
  <c r="BR92" i="972" l="1"/>
  <c r="BR91" i="972"/>
  <c r="BR90" i="972"/>
  <c r="BR89" i="972"/>
  <c r="BR88" i="972"/>
  <c r="BR87" i="972"/>
  <c r="BR86" i="972"/>
  <c r="BR85" i="972"/>
  <c r="BR84" i="972"/>
  <c r="BR83" i="972"/>
  <c r="BR82" i="972"/>
  <c r="BR81" i="972"/>
  <c r="BR80" i="972"/>
  <c r="BR79" i="972"/>
  <c r="BR78" i="972"/>
  <c r="BR77" i="972"/>
  <c r="BR76" i="972"/>
  <c r="BR71" i="971" l="1"/>
  <c r="BR70" i="971"/>
  <c r="BR69" i="971"/>
  <c r="BR68" i="971"/>
  <c r="BR67" i="971"/>
  <c r="BR66" i="971"/>
  <c r="BR65" i="971"/>
  <c r="BR64" i="971"/>
  <c r="BR63" i="971"/>
  <c r="BR62" i="971"/>
  <c r="BR112" i="970" l="1"/>
  <c r="BR111" i="970"/>
  <c r="BR110" i="970"/>
  <c r="BR109" i="970"/>
  <c r="BR108" i="970"/>
  <c r="BR107" i="970"/>
  <c r="BR106" i="970"/>
  <c r="BR105" i="970"/>
  <c r="BR104" i="970"/>
  <c r="BR103" i="970"/>
  <c r="BR102" i="970"/>
  <c r="BR101" i="970"/>
  <c r="BR100" i="970"/>
  <c r="BR99" i="970"/>
  <c r="BR98" i="970"/>
  <c r="BR97" i="970"/>
  <c r="BR96" i="970"/>
  <c r="BR95" i="970"/>
  <c r="BR94" i="970"/>
  <c r="BR93" i="970"/>
  <c r="BR92" i="970"/>
  <c r="CE50" i="970" l="1"/>
  <c r="CE51" i="970"/>
  <c r="CE52" i="970"/>
  <c r="CE53" i="970"/>
  <c r="CE54" i="970"/>
  <c r="CE55" i="970"/>
  <c r="CE56" i="970"/>
  <c r="CE57" i="970"/>
  <c r="CE58" i="970"/>
  <c r="CE59" i="970"/>
  <c r="CE60" i="970"/>
  <c r="CE61" i="970"/>
  <c r="CE62" i="970"/>
  <c r="CE63" i="970"/>
  <c r="CD50" i="970"/>
  <c r="CD51" i="970"/>
  <c r="CD52" i="970"/>
  <c r="CD53" i="970"/>
  <c r="CD54" i="970"/>
  <c r="CD55" i="970"/>
  <c r="CD56" i="970"/>
  <c r="CD57" i="970"/>
  <c r="CD58" i="970"/>
  <c r="CD59" i="970"/>
  <c r="CD60" i="970"/>
  <c r="CD61" i="970"/>
  <c r="CD62" i="970"/>
  <c r="CD63" i="970"/>
  <c r="CC50" i="970"/>
  <c r="CC51" i="970"/>
  <c r="CC52" i="970"/>
  <c r="CC53" i="970"/>
  <c r="CC54" i="970"/>
  <c r="CC55" i="970"/>
  <c r="CC56" i="970"/>
  <c r="CC57" i="970"/>
  <c r="CC58" i="970"/>
  <c r="CC59" i="970"/>
  <c r="CC60" i="970"/>
  <c r="CC61" i="970"/>
  <c r="CC62" i="970"/>
  <c r="CC63" i="970"/>
  <c r="CB50" i="970"/>
  <c r="CB51" i="970"/>
  <c r="CB52" i="970"/>
  <c r="CB53" i="970"/>
  <c r="CB54" i="970"/>
  <c r="CB55" i="970"/>
  <c r="CB56" i="970"/>
  <c r="CB57" i="970"/>
  <c r="CB58" i="970"/>
  <c r="CB59" i="970"/>
  <c r="CB60" i="970"/>
  <c r="CB61" i="970"/>
  <c r="CB62" i="970"/>
  <c r="CB63" i="970"/>
  <c r="CA50" i="970"/>
  <c r="CA51" i="970"/>
  <c r="CA52" i="970"/>
  <c r="CA53" i="970"/>
  <c r="CA54" i="970"/>
  <c r="CA55" i="970"/>
  <c r="CA56" i="970"/>
  <c r="CA57" i="970"/>
  <c r="CA58" i="970"/>
  <c r="CA59" i="970"/>
  <c r="CA60" i="970"/>
  <c r="CA61" i="970"/>
  <c r="CA62" i="970"/>
  <c r="CA63" i="970"/>
  <c r="BZ50" i="970"/>
  <c r="BZ51" i="970"/>
  <c r="BZ52" i="970"/>
  <c r="BZ53" i="970"/>
  <c r="BZ54" i="970"/>
  <c r="BZ55" i="970"/>
  <c r="BZ56" i="970"/>
  <c r="BZ57" i="970"/>
  <c r="BZ58" i="970"/>
  <c r="BZ59" i="970"/>
  <c r="BZ60" i="970"/>
  <c r="BZ61" i="970"/>
  <c r="BZ62" i="970"/>
  <c r="BZ63" i="970"/>
  <c r="BY50" i="970"/>
  <c r="BY51" i="970"/>
  <c r="BY52" i="970"/>
  <c r="BY53" i="970"/>
  <c r="BY54" i="970"/>
  <c r="BY55" i="970"/>
  <c r="BY56" i="970"/>
  <c r="BY57" i="970"/>
  <c r="BY58" i="970"/>
  <c r="BY59" i="970"/>
  <c r="BY60" i="970"/>
  <c r="BY61" i="970"/>
  <c r="BY62" i="970"/>
  <c r="BY63" i="970"/>
  <c r="BX50" i="970"/>
  <c r="BX51" i="970"/>
  <c r="BX52" i="970"/>
  <c r="BX53" i="970"/>
  <c r="BX54" i="970"/>
  <c r="BX55" i="970"/>
  <c r="BX56" i="970"/>
  <c r="BX57" i="970"/>
  <c r="BX58" i="970"/>
  <c r="BX59" i="970"/>
  <c r="BX60" i="970"/>
  <c r="BX61" i="970"/>
  <c r="BX62" i="970"/>
  <c r="BX63" i="970"/>
  <c r="BW50" i="970"/>
  <c r="BW51" i="970"/>
  <c r="BW52" i="970"/>
  <c r="BO52" i="970" s="1"/>
  <c r="BW53" i="970"/>
  <c r="BW54" i="970"/>
  <c r="BW55" i="970"/>
  <c r="BW56" i="970"/>
  <c r="BW57" i="970"/>
  <c r="BW58" i="970"/>
  <c r="BW59" i="970"/>
  <c r="BW60" i="970"/>
  <c r="BW61" i="970"/>
  <c r="BW62" i="970"/>
  <c r="BW63" i="970"/>
  <c r="BV50" i="970"/>
  <c r="BP50" i="970" s="1"/>
  <c r="BV51" i="970"/>
  <c r="BV52" i="970"/>
  <c r="BV53" i="970"/>
  <c r="BV54" i="970"/>
  <c r="BV55" i="970"/>
  <c r="BV56" i="970"/>
  <c r="BV57" i="970"/>
  <c r="BV58" i="970"/>
  <c r="BV59" i="970"/>
  <c r="BV60" i="970"/>
  <c r="BV61" i="970"/>
  <c r="BV62" i="970"/>
  <c r="BV63" i="970"/>
  <c r="BU50" i="970"/>
  <c r="BU51" i="970"/>
  <c r="BU52" i="970"/>
  <c r="BP52" i="970" s="1"/>
  <c r="BU53" i="970"/>
  <c r="BU54" i="970"/>
  <c r="BU55" i="970"/>
  <c r="BU56" i="970"/>
  <c r="BU57" i="970"/>
  <c r="BU58" i="970"/>
  <c r="BU59" i="970"/>
  <c r="BU60" i="970"/>
  <c r="BU61" i="970"/>
  <c r="BU62" i="970"/>
  <c r="BU63" i="970"/>
  <c r="BT50" i="970"/>
  <c r="BT51" i="970"/>
  <c r="BO51" i="970" s="1"/>
  <c r="BT52" i="970"/>
  <c r="BT53" i="970"/>
  <c r="BT54" i="970"/>
  <c r="BT55" i="970"/>
  <c r="BT56" i="970"/>
  <c r="BT57" i="970"/>
  <c r="BP57" i="970" s="1"/>
  <c r="BT58" i="970"/>
  <c r="BT59" i="970"/>
  <c r="BT60" i="970"/>
  <c r="BT61" i="970"/>
  <c r="BT62" i="970"/>
  <c r="BP62" i="970" s="1"/>
  <c r="BT63" i="970"/>
  <c r="BP63" i="970" s="1"/>
  <c r="BS50" i="970"/>
  <c r="BS51" i="970"/>
  <c r="BS52" i="970"/>
  <c r="BS53" i="970"/>
  <c r="BS54" i="970"/>
  <c r="BS55" i="970"/>
  <c r="BP55" i="970" s="1"/>
  <c r="BS56" i="970"/>
  <c r="BP56" i="970" s="1"/>
  <c r="BS57" i="970"/>
  <c r="BS58" i="970"/>
  <c r="BS59" i="970"/>
  <c r="BS60" i="970"/>
  <c r="BP60" i="970" s="1"/>
  <c r="BS61" i="970"/>
  <c r="BO61" i="970" s="1"/>
  <c r="BS62" i="970"/>
  <c r="BS63" i="970"/>
  <c r="BR50" i="970"/>
  <c r="BR51" i="970"/>
  <c r="BR52" i="970"/>
  <c r="BR53" i="970"/>
  <c r="BR54" i="970"/>
  <c r="BP54" i="970" s="1"/>
  <c r="BR55" i="970"/>
  <c r="BR56" i="970"/>
  <c r="BR57" i="970"/>
  <c r="BR58" i="970"/>
  <c r="BP58" i="970" s="1"/>
  <c r="BR59" i="970"/>
  <c r="BP59" i="970" s="1"/>
  <c r="BR60" i="970"/>
  <c r="BR61" i="970"/>
  <c r="BR62" i="970"/>
  <c r="BR63" i="970"/>
  <c r="CE109" i="992"/>
  <c r="CE110" i="992"/>
  <c r="CE111" i="992"/>
  <c r="CE112" i="992"/>
  <c r="CE113" i="992"/>
  <c r="CE114" i="992"/>
  <c r="CE115" i="992"/>
  <c r="CE116" i="992"/>
  <c r="CE117" i="992"/>
  <c r="CD109" i="992"/>
  <c r="CD110" i="992"/>
  <c r="CD111" i="992"/>
  <c r="CD112" i="992"/>
  <c r="CD113" i="992"/>
  <c r="CD114" i="992"/>
  <c r="CD115" i="992"/>
  <c r="CD116" i="992"/>
  <c r="CD117" i="992"/>
  <c r="CC109" i="992"/>
  <c r="CC110" i="992"/>
  <c r="CC111" i="992"/>
  <c r="CC112" i="992"/>
  <c r="CC113" i="992"/>
  <c r="CC114" i="992"/>
  <c r="CC115" i="992"/>
  <c r="CC116" i="992"/>
  <c r="CC117" i="992"/>
  <c r="CB109" i="992"/>
  <c r="CB110" i="992"/>
  <c r="CB111" i="992"/>
  <c r="CB112" i="992"/>
  <c r="CB113" i="992"/>
  <c r="CB114" i="992"/>
  <c r="CB115" i="992"/>
  <c r="CB116" i="992"/>
  <c r="CB117" i="992"/>
  <c r="CA109" i="992"/>
  <c r="CA110" i="992"/>
  <c r="CA111" i="992"/>
  <c r="CA112" i="992"/>
  <c r="CA113" i="992"/>
  <c r="CA114" i="992"/>
  <c r="CA115" i="992"/>
  <c r="CA116" i="992"/>
  <c r="CA117" i="992"/>
  <c r="BZ109" i="992"/>
  <c r="BZ110" i="992"/>
  <c r="BZ111" i="992"/>
  <c r="BZ112" i="992"/>
  <c r="BZ113" i="992"/>
  <c r="BZ114" i="992"/>
  <c r="BZ115" i="992"/>
  <c r="BZ116" i="992"/>
  <c r="BZ117" i="992"/>
  <c r="BY109" i="992"/>
  <c r="BY110" i="992"/>
  <c r="BY111" i="992"/>
  <c r="BY112" i="992"/>
  <c r="BY113" i="992"/>
  <c r="BY114" i="992"/>
  <c r="BY115" i="992"/>
  <c r="BY116" i="992"/>
  <c r="BY117" i="992"/>
  <c r="BX109" i="992"/>
  <c r="BX110" i="992"/>
  <c r="BX111" i="992"/>
  <c r="BX112" i="992"/>
  <c r="BX113" i="992"/>
  <c r="BX114" i="992"/>
  <c r="BX115" i="992"/>
  <c r="BX116" i="992"/>
  <c r="BX117" i="992"/>
  <c r="BW109" i="992"/>
  <c r="BW110" i="992"/>
  <c r="BW111" i="992"/>
  <c r="BW112" i="992"/>
  <c r="BW113" i="992"/>
  <c r="BW114" i="992"/>
  <c r="BW115" i="992"/>
  <c r="BW116" i="992"/>
  <c r="BW117" i="992"/>
  <c r="BV109" i="992"/>
  <c r="BV110" i="992"/>
  <c r="BV111" i="992"/>
  <c r="BV112" i="992"/>
  <c r="BV113" i="992"/>
  <c r="BV114" i="992"/>
  <c r="BV115" i="992"/>
  <c r="BV116" i="992"/>
  <c r="BV117" i="992"/>
  <c r="BU109" i="992"/>
  <c r="BU110" i="992"/>
  <c r="BU111" i="992"/>
  <c r="BU112" i="992"/>
  <c r="BU113" i="992"/>
  <c r="BU114" i="992"/>
  <c r="BU115" i="992"/>
  <c r="BU116" i="992"/>
  <c r="BU117" i="992"/>
  <c r="BT109" i="992"/>
  <c r="BT110" i="992"/>
  <c r="BP110" i="992" s="1"/>
  <c r="BT111" i="992"/>
  <c r="BT112" i="992"/>
  <c r="BT113" i="992"/>
  <c r="BP113" i="992" s="1"/>
  <c r="BT114" i="992"/>
  <c r="BT115" i="992"/>
  <c r="BT116" i="992"/>
  <c r="BT117" i="992"/>
  <c r="BS109" i="992"/>
  <c r="BS110" i="992"/>
  <c r="BS111" i="992"/>
  <c r="BS112" i="992"/>
  <c r="BS113" i="992"/>
  <c r="BO113" i="992" s="1"/>
  <c r="BS114" i="992"/>
  <c r="BS115" i="992"/>
  <c r="BS116" i="992"/>
  <c r="BS117" i="992"/>
  <c r="BR109" i="992"/>
  <c r="BR110" i="992"/>
  <c r="BR111" i="992"/>
  <c r="BR112" i="992"/>
  <c r="BP112" i="992" s="1"/>
  <c r="BR113" i="992"/>
  <c r="BR114" i="992"/>
  <c r="BR115" i="992"/>
  <c r="BR116" i="992"/>
  <c r="BP116" i="992" s="1"/>
  <c r="BR117" i="992"/>
  <c r="CE100" i="992"/>
  <c r="CE101" i="992"/>
  <c r="CE102" i="992"/>
  <c r="CE103" i="992"/>
  <c r="CE104" i="992"/>
  <c r="CE105" i="992"/>
  <c r="CE106" i="992"/>
  <c r="CE107" i="992"/>
  <c r="CE108" i="992"/>
  <c r="CD100" i="992"/>
  <c r="CD101" i="992"/>
  <c r="CD102" i="992"/>
  <c r="CD103" i="992"/>
  <c r="CD104" i="992"/>
  <c r="CD105" i="992"/>
  <c r="CD106" i="992"/>
  <c r="CD107" i="992"/>
  <c r="CD108" i="992"/>
  <c r="CC100" i="992"/>
  <c r="CC101" i="992"/>
  <c r="CC102" i="992"/>
  <c r="CC103" i="992"/>
  <c r="CC104" i="992"/>
  <c r="CC105" i="992"/>
  <c r="CC106" i="992"/>
  <c r="CC107" i="992"/>
  <c r="CC108" i="992"/>
  <c r="CB100" i="992"/>
  <c r="CB101" i="992"/>
  <c r="CB102" i="992"/>
  <c r="CB103" i="992"/>
  <c r="CB104" i="992"/>
  <c r="CB105" i="992"/>
  <c r="CB106" i="992"/>
  <c r="CB107" i="992"/>
  <c r="CB108" i="992"/>
  <c r="CA100" i="992"/>
  <c r="CA101" i="992"/>
  <c r="CA102" i="992"/>
  <c r="CA103" i="992"/>
  <c r="CA104" i="992"/>
  <c r="CA105" i="992"/>
  <c r="CA106" i="992"/>
  <c r="CA107" i="992"/>
  <c r="CA108" i="992"/>
  <c r="BZ100" i="992"/>
  <c r="BZ101" i="992"/>
  <c r="BZ102" i="992"/>
  <c r="BZ103" i="992"/>
  <c r="BZ104" i="992"/>
  <c r="BZ105" i="992"/>
  <c r="BZ106" i="992"/>
  <c r="BZ107" i="992"/>
  <c r="BZ108" i="992"/>
  <c r="BY100" i="992"/>
  <c r="BY101" i="992"/>
  <c r="BY102" i="992"/>
  <c r="BY103" i="992"/>
  <c r="BY104" i="992"/>
  <c r="BY105" i="992"/>
  <c r="BY106" i="992"/>
  <c r="BY107" i="992"/>
  <c r="BY108" i="992"/>
  <c r="BX100" i="992"/>
  <c r="BX101" i="992"/>
  <c r="BX102" i="992"/>
  <c r="BX103" i="992"/>
  <c r="BX104" i="992"/>
  <c r="BX105" i="992"/>
  <c r="BX106" i="992"/>
  <c r="BX107" i="992"/>
  <c r="BX108" i="992"/>
  <c r="BW100" i="992"/>
  <c r="BW101" i="992"/>
  <c r="BW102" i="992"/>
  <c r="BW103" i="992"/>
  <c r="BW104" i="992"/>
  <c r="BW105" i="992"/>
  <c r="BW106" i="992"/>
  <c r="BW107" i="992"/>
  <c r="BW108" i="992"/>
  <c r="BV100" i="992"/>
  <c r="BV101" i="992"/>
  <c r="BV102" i="992"/>
  <c r="BV103" i="992"/>
  <c r="BV104" i="992"/>
  <c r="BV105" i="992"/>
  <c r="BV106" i="992"/>
  <c r="BV107" i="992"/>
  <c r="BV108" i="992"/>
  <c r="BU100" i="992"/>
  <c r="BU101" i="992"/>
  <c r="BU102" i="992"/>
  <c r="BU103" i="992"/>
  <c r="BU104" i="992"/>
  <c r="BU105" i="992"/>
  <c r="BU106" i="992"/>
  <c r="BU107" i="992"/>
  <c r="BU108" i="992"/>
  <c r="BT100" i="992"/>
  <c r="BT101" i="992"/>
  <c r="BT102" i="992"/>
  <c r="BT103" i="992"/>
  <c r="BT104" i="992"/>
  <c r="BT105" i="992"/>
  <c r="BT106" i="992"/>
  <c r="BT107" i="992"/>
  <c r="BT108" i="992"/>
  <c r="BP108" i="992" s="1"/>
  <c r="BS100" i="992"/>
  <c r="BS101" i="992"/>
  <c r="BP101" i="992" s="1"/>
  <c r="BS102" i="992"/>
  <c r="BS103" i="992"/>
  <c r="BS104" i="992"/>
  <c r="BS105" i="992"/>
  <c r="BP105" i="992" s="1"/>
  <c r="BS106" i="992"/>
  <c r="BS107" i="992"/>
  <c r="BS108" i="992"/>
  <c r="BR100" i="992"/>
  <c r="BR101" i="992"/>
  <c r="BR102" i="992"/>
  <c r="BP102" i="992" s="1"/>
  <c r="BR103" i="992"/>
  <c r="BP103" i="992" s="1"/>
  <c r="BR104" i="992"/>
  <c r="BP104" i="992" s="1"/>
  <c r="BR105" i="992"/>
  <c r="BR106" i="992"/>
  <c r="BR107" i="992"/>
  <c r="BP107" i="992" s="1"/>
  <c r="BR108" i="992"/>
  <c r="CE91" i="992"/>
  <c r="CE92" i="992"/>
  <c r="CE93" i="992"/>
  <c r="CE94" i="992"/>
  <c r="CE95" i="992"/>
  <c r="CE96" i="992"/>
  <c r="CE97" i="992"/>
  <c r="CE98" i="992"/>
  <c r="CE99" i="992"/>
  <c r="CD91" i="992"/>
  <c r="CD92" i="992"/>
  <c r="CD93" i="992"/>
  <c r="CD94" i="992"/>
  <c r="CD95" i="992"/>
  <c r="CD96" i="992"/>
  <c r="CD97" i="992"/>
  <c r="CD98" i="992"/>
  <c r="CD99" i="992"/>
  <c r="CC91" i="992"/>
  <c r="CC92" i="992"/>
  <c r="CC93" i="992"/>
  <c r="CC94" i="992"/>
  <c r="CC95" i="992"/>
  <c r="CC96" i="992"/>
  <c r="CC97" i="992"/>
  <c r="CC98" i="992"/>
  <c r="CC99" i="992"/>
  <c r="CB91" i="992"/>
  <c r="CB92" i="992"/>
  <c r="CB93" i="992"/>
  <c r="CB94" i="992"/>
  <c r="CB95" i="992"/>
  <c r="CB96" i="992"/>
  <c r="CB97" i="992"/>
  <c r="CB98" i="992"/>
  <c r="CB99" i="992"/>
  <c r="CA91" i="992"/>
  <c r="CA92" i="992"/>
  <c r="CA93" i="992"/>
  <c r="CA94" i="992"/>
  <c r="CA95" i="992"/>
  <c r="CA96" i="992"/>
  <c r="CA97" i="992"/>
  <c r="CA98" i="992"/>
  <c r="CA99" i="992"/>
  <c r="BZ91" i="992"/>
  <c r="BZ92" i="992"/>
  <c r="BZ93" i="992"/>
  <c r="BZ94" i="992"/>
  <c r="BZ95" i="992"/>
  <c r="BZ96" i="992"/>
  <c r="BZ97" i="992"/>
  <c r="BZ98" i="992"/>
  <c r="BZ99" i="992"/>
  <c r="BY91" i="992"/>
  <c r="BY92" i="992"/>
  <c r="BY93" i="992"/>
  <c r="BY94" i="992"/>
  <c r="BY95" i="992"/>
  <c r="BY96" i="992"/>
  <c r="BY97" i="992"/>
  <c r="BY98" i="992"/>
  <c r="BY99" i="992"/>
  <c r="BX91" i="992"/>
  <c r="BX92" i="992"/>
  <c r="BX93" i="992"/>
  <c r="BX94" i="992"/>
  <c r="BX95" i="992"/>
  <c r="BX96" i="992"/>
  <c r="BX97" i="992"/>
  <c r="BX98" i="992"/>
  <c r="BX99" i="992"/>
  <c r="BW91" i="992"/>
  <c r="BW92" i="992"/>
  <c r="BW93" i="992"/>
  <c r="BW94" i="992"/>
  <c r="BW95" i="992"/>
  <c r="BW96" i="992"/>
  <c r="BW97" i="992"/>
  <c r="BW98" i="992"/>
  <c r="BW99" i="992"/>
  <c r="BV91" i="992"/>
  <c r="BV92" i="992"/>
  <c r="BV93" i="992"/>
  <c r="BV94" i="992"/>
  <c r="BV95" i="992"/>
  <c r="BV96" i="992"/>
  <c r="BV97" i="992"/>
  <c r="BV98" i="992"/>
  <c r="BV99" i="992"/>
  <c r="BU91" i="992"/>
  <c r="BU92" i="992"/>
  <c r="BU93" i="992"/>
  <c r="BU94" i="992"/>
  <c r="BU95" i="992"/>
  <c r="BP95" i="992" s="1"/>
  <c r="BU96" i="992"/>
  <c r="BP96" i="992" s="1"/>
  <c r="BU97" i="992"/>
  <c r="BU98" i="992"/>
  <c r="BU99" i="992"/>
  <c r="BT91" i="992"/>
  <c r="BT92" i="992"/>
  <c r="BT93" i="992"/>
  <c r="BT94" i="992"/>
  <c r="BT95" i="992"/>
  <c r="BT96" i="992"/>
  <c r="BT97" i="992"/>
  <c r="BT98" i="992"/>
  <c r="BP98" i="992" s="1"/>
  <c r="BT99" i="992"/>
  <c r="BP99" i="992" s="1"/>
  <c r="BS91" i="992"/>
  <c r="BS92" i="992"/>
  <c r="BS93" i="992"/>
  <c r="BS94" i="992"/>
  <c r="BS95" i="992"/>
  <c r="BS96" i="992"/>
  <c r="BS97" i="992"/>
  <c r="BS98" i="992"/>
  <c r="BS99" i="992"/>
  <c r="BR91" i="992"/>
  <c r="BR92" i="992"/>
  <c r="BP92" i="992" s="1"/>
  <c r="BR93" i="992"/>
  <c r="BP93" i="992" s="1"/>
  <c r="BR94" i="992"/>
  <c r="BR95" i="992"/>
  <c r="BR96" i="992"/>
  <c r="BR97" i="992"/>
  <c r="BR98" i="992"/>
  <c r="BR99" i="992"/>
  <c r="CE82" i="992"/>
  <c r="CE83" i="992"/>
  <c r="CE84" i="992"/>
  <c r="CE85" i="992"/>
  <c r="CE86" i="992"/>
  <c r="CE87" i="992"/>
  <c r="CE88" i="992"/>
  <c r="CE89" i="992"/>
  <c r="CE90" i="992"/>
  <c r="CD82" i="992"/>
  <c r="CD83" i="992"/>
  <c r="CD84" i="992"/>
  <c r="CD85" i="992"/>
  <c r="CD86" i="992"/>
  <c r="CD87" i="992"/>
  <c r="CD88" i="992"/>
  <c r="CD89" i="992"/>
  <c r="CD90" i="992"/>
  <c r="CC82" i="992"/>
  <c r="CC83" i="992"/>
  <c r="CC84" i="992"/>
  <c r="CC85" i="992"/>
  <c r="CC86" i="992"/>
  <c r="CC87" i="992"/>
  <c r="CC88" i="992"/>
  <c r="CC89" i="992"/>
  <c r="CC90" i="992"/>
  <c r="CB82" i="992"/>
  <c r="CB83" i="992"/>
  <c r="CB84" i="992"/>
  <c r="CB85" i="992"/>
  <c r="CB86" i="992"/>
  <c r="CB87" i="992"/>
  <c r="CB88" i="992"/>
  <c r="CB89" i="992"/>
  <c r="CB90" i="992"/>
  <c r="CA82" i="992"/>
  <c r="CA83" i="992"/>
  <c r="CA84" i="992"/>
  <c r="CA85" i="992"/>
  <c r="CA86" i="992"/>
  <c r="CA87" i="992"/>
  <c r="CA88" i="992"/>
  <c r="CA89" i="992"/>
  <c r="CA90" i="992"/>
  <c r="BZ82" i="992"/>
  <c r="BZ83" i="992"/>
  <c r="BZ84" i="992"/>
  <c r="BZ85" i="992"/>
  <c r="BZ86" i="992"/>
  <c r="BZ87" i="992"/>
  <c r="BZ88" i="992"/>
  <c r="BZ89" i="992"/>
  <c r="BZ90" i="992"/>
  <c r="BY82" i="992"/>
  <c r="BY83" i="992"/>
  <c r="BY84" i="992"/>
  <c r="BY85" i="992"/>
  <c r="BY86" i="992"/>
  <c r="BY87" i="992"/>
  <c r="BY88" i="992"/>
  <c r="BY89" i="992"/>
  <c r="BY90" i="992"/>
  <c r="BX82" i="992"/>
  <c r="BX83" i="992"/>
  <c r="BX84" i="992"/>
  <c r="BX85" i="992"/>
  <c r="BX86" i="992"/>
  <c r="BX87" i="992"/>
  <c r="BX88" i="992"/>
  <c r="BX89" i="992"/>
  <c r="BX90" i="992"/>
  <c r="BW82" i="992"/>
  <c r="BW83" i="992"/>
  <c r="BW84" i="992"/>
  <c r="BW85" i="992"/>
  <c r="BW86" i="992"/>
  <c r="BW87" i="992"/>
  <c r="BW88" i="992"/>
  <c r="BW89" i="992"/>
  <c r="BW90" i="992"/>
  <c r="BV82" i="992"/>
  <c r="BV83" i="992"/>
  <c r="BV84" i="992"/>
  <c r="BV85" i="992"/>
  <c r="BV86" i="992"/>
  <c r="BV87" i="992"/>
  <c r="BV88" i="992"/>
  <c r="BV89" i="992"/>
  <c r="BV90" i="992"/>
  <c r="BU82" i="992"/>
  <c r="BU83" i="992"/>
  <c r="BU84" i="992"/>
  <c r="BU85" i="992"/>
  <c r="BU86" i="992"/>
  <c r="BU87" i="992"/>
  <c r="BP87" i="992" s="1"/>
  <c r="BU88" i="992"/>
  <c r="BU89" i="992"/>
  <c r="BP89" i="992" s="1"/>
  <c r="BU90" i="992"/>
  <c r="BT82" i="992"/>
  <c r="BT83" i="992"/>
  <c r="BT84" i="992"/>
  <c r="BT85" i="992"/>
  <c r="BT86" i="992"/>
  <c r="BT87" i="992"/>
  <c r="BT88" i="992"/>
  <c r="BT89" i="992"/>
  <c r="BT90" i="992"/>
  <c r="BP90" i="992" s="1"/>
  <c r="BS82" i="992"/>
  <c r="BS83" i="992"/>
  <c r="BP83" i="992" s="1"/>
  <c r="BS84" i="992"/>
  <c r="BS85" i="992"/>
  <c r="BS86" i="992"/>
  <c r="BS87" i="992"/>
  <c r="BS88" i="992"/>
  <c r="BS89" i="992"/>
  <c r="BS90" i="992"/>
  <c r="BR82" i="992"/>
  <c r="BR83" i="992"/>
  <c r="BR84" i="992"/>
  <c r="BP84" i="992" s="1"/>
  <c r="BR85" i="992"/>
  <c r="BR86" i="992"/>
  <c r="BP86" i="992" s="1"/>
  <c r="BR87" i="992"/>
  <c r="BR88" i="992"/>
  <c r="BR89" i="992"/>
  <c r="BR90" i="992"/>
  <c r="CE73" i="992"/>
  <c r="CE74" i="992"/>
  <c r="CE75" i="992"/>
  <c r="CE76" i="992"/>
  <c r="CE77" i="992"/>
  <c r="CE78" i="992"/>
  <c r="CE79" i="992"/>
  <c r="CE80" i="992"/>
  <c r="CE81" i="992"/>
  <c r="CD73" i="992"/>
  <c r="CD74" i="992"/>
  <c r="CD75" i="992"/>
  <c r="CD76" i="992"/>
  <c r="CD77" i="992"/>
  <c r="CD78" i="992"/>
  <c r="CD79" i="992"/>
  <c r="CD80" i="992"/>
  <c r="CD81" i="992"/>
  <c r="CC73" i="992"/>
  <c r="CC74" i="992"/>
  <c r="CC75" i="992"/>
  <c r="CC76" i="992"/>
  <c r="CC77" i="992"/>
  <c r="CC78" i="992"/>
  <c r="CC79" i="992"/>
  <c r="CC80" i="992"/>
  <c r="CC81" i="992"/>
  <c r="CB73" i="992"/>
  <c r="CB74" i="992"/>
  <c r="CB75" i="992"/>
  <c r="CB76" i="992"/>
  <c r="CB77" i="992"/>
  <c r="CB78" i="992"/>
  <c r="CB79" i="992"/>
  <c r="CB80" i="992"/>
  <c r="CB81" i="992"/>
  <c r="CA73" i="992"/>
  <c r="CA74" i="992"/>
  <c r="CA75" i="992"/>
  <c r="CA76" i="992"/>
  <c r="CA77" i="992"/>
  <c r="CA78" i="992"/>
  <c r="CA79" i="992"/>
  <c r="CA80" i="992"/>
  <c r="CA81" i="992"/>
  <c r="BZ73" i="992"/>
  <c r="BZ74" i="992"/>
  <c r="BZ75" i="992"/>
  <c r="BZ76" i="992"/>
  <c r="BZ77" i="992"/>
  <c r="BZ78" i="992"/>
  <c r="BZ79" i="992"/>
  <c r="BZ80" i="992"/>
  <c r="BZ81" i="992"/>
  <c r="BY73" i="992"/>
  <c r="BY74" i="992"/>
  <c r="BY75" i="992"/>
  <c r="BY76" i="992"/>
  <c r="BY77" i="992"/>
  <c r="BY78" i="992"/>
  <c r="BY79" i="992"/>
  <c r="BY80" i="992"/>
  <c r="BY81" i="992"/>
  <c r="BX73" i="992"/>
  <c r="BX74" i="992"/>
  <c r="BX75" i="992"/>
  <c r="BX76" i="992"/>
  <c r="BX77" i="992"/>
  <c r="BX78" i="992"/>
  <c r="BX79" i="992"/>
  <c r="BX80" i="992"/>
  <c r="BX81" i="992"/>
  <c r="BW73" i="992"/>
  <c r="BW74" i="992"/>
  <c r="BW75" i="992"/>
  <c r="BW76" i="992"/>
  <c r="BW77" i="992"/>
  <c r="BW78" i="992"/>
  <c r="BW79" i="992"/>
  <c r="BW80" i="992"/>
  <c r="BW81" i="992"/>
  <c r="BV73" i="992"/>
  <c r="BV74" i="992"/>
  <c r="BV75" i="992"/>
  <c r="BV76" i="992"/>
  <c r="BV77" i="992"/>
  <c r="BV78" i="992"/>
  <c r="BV79" i="992"/>
  <c r="BV80" i="992"/>
  <c r="BV81" i="992"/>
  <c r="BU73" i="992"/>
  <c r="BU74" i="992"/>
  <c r="BU75" i="992"/>
  <c r="BU76" i="992"/>
  <c r="BU77" i="992"/>
  <c r="BU78" i="992"/>
  <c r="BP78" i="992" s="1"/>
  <c r="BU79" i="992"/>
  <c r="BU80" i="992"/>
  <c r="BU81" i="992"/>
  <c r="BT73" i="992"/>
  <c r="BT74" i="992"/>
  <c r="BP74" i="992" s="1"/>
  <c r="BT75" i="992"/>
  <c r="BT76" i="992"/>
  <c r="BT77" i="992"/>
  <c r="BT78" i="992"/>
  <c r="BT79" i="992"/>
  <c r="BT80" i="992"/>
  <c r="BT81" i="992"/>
  <c r="BS73" i="992"/>
  <c r="BS74" i="992"/>
  <c r="BS75" i="992"/>
  <c r="BS76" i="992"/>
  <c r="BS77" i="992"/>
  <c r="BP77" i="992" s="1"/>
  <c r="BS78" i="992"/>
  <c r="BS79" i="992"/>
  <c r="BP79" i="992" s="1"/>
  <c r="BS80" i="992"/>
  <c r="BS81" i="992"/>
  <c r="BR73" i="992"/>
  <c r="BR74" i="992"/>
  <c r="BR75" i="992"/>
  <c r="BP75" i="992" s="1"/>
  <c r="BR76" i="992"/>
  <c r="BP76" i="992" s="1"/>
  <c r="BR77" i="992"/>
  <c r="BR78" i="992"/>
  <c r="BR79" i="992"/>
  <c r="BR80" i="992"/>
  <c r="BP80" i="992" s="1"/>
  <c r="BR81" i="992"/>
  <c r="BP81" i="992" s="1"/>
  <c r="CE60" i="992"/>
  <c r="CE61" i="992"/>
  <c r="CE62" i="992"/>
  <c r="CE63" i="992"/>
  <c r="CE64" i="992"/>
  <c r="CE65" i="992"/>
  <c r="CE66" i="992"/>
  <c r="CE67" i="992"/>
  <c r="CE68" i="992"/>
  <c r="CE69" i="992"/>
  <c r="CE70" i="992"/>
  <c r="CE71" i="992"/>
  <c r="CE72" i="992"/>
  <c r="CD60" i="992"/>
  <c r="CD61" i="992"/>
  <c r="CD62" i="992"/>
  <c r="CD63" i="992"/>
  <c r="CD64" i="992"/>
  <c r="CD65" i="992"/>
  <c r="CD66" i="992"/>
  <c r="CD67" i="992"/>
  <c r="CD68" i="992"/>
  <c r="CD69" i="992"/>
  <c r="CD70" i="992"/>
  <c r="CD71" i="992"/>
  <c r="CD72" i="992"/>
  <c r="CC60" i="992"/>
  <c r="CC61" i="992"/>
  <c r="CC62" i="992"/>
  <c r="CC63" i="992"/>
  <c r="CC64" i="992"/>
  <c r="CC65" i="992"/>
  <c r="CC66" i="992"/>
  <c r="CC67" i="992"/>
  <c r="CC68" i="992"/>
  <c r="CC69" i="992"/>
  <c r="CC70" i="992"/>
  <c r="CC71" i="992"/>
  <c r="CC72" i="992"/>
  <c r="CB60" i="992"/>
  <c r="CB61" i="992"/>
  <c r="CB62" i="992"/>
  <c r="CB63" i="992"/>
  <c r="CB64" i="992"/>
  <c r="CB65" i="992"/>
  <c r="CB66" i="992"/>
  <c r="CB67" i="992"/>
  <c r="CB68" i="992"/>
  <c r="BO68" i="992" s="1"/>
  <c r="CB69" i="992"/>
  <c r="CB70" i="992"/>
  <c r="CB71" i="992"/>
  <c r="CB72" i="992"/>
  <c r="CA60" i="992"/>
  <c r="CA61" i="992"/>
  <c r="CA62" i="992"/>
  <c r="CA63" i="992"/>
  <c r="CA64" i="992"/>
  <c r="CA65" i="992"/>
  <c r="CA66" i="992"/>
  <c r="CA67" i="992"/>
  <c r="BP67" i="992" s="1"/>
  <c r="CA68" i="992"/>
  <c r="CA69" i="992"/>
  <c r="CA70" i="992"/>
  <c r="CA71" i="992"/>
  <c r="CA72" i="992"/>
  <c r="BZ60" i="992"/>
  <c r="BZ61" i="992"/>
  <c r="BZ62" i="992"/>
  <c r="BZ63" i="992"/>
  <c r="BZ64" i="992"/>
  <c r="BZ65" i="992"/>
  <c r="BZ66" i="992"/>
  <c r="BP66" i="992" s="1"/>
  <c r="BZ67" i="992"/>
  <c r="BZ68" i="992"/>
  <c r="BZ69" i="992"/>
  <c r="BZ70" i="992"/>
  <c r="BZ71" i="992"/>
  <c r="BZ72" i="992"/>
  <c r="BY60" i="992"/>
  <c r="BY61" i="992"/>
  <c r="BY62" i="992"/>
  <c r="BY63" i="992"/>
  <c r="BY64" i="992"/>
  <c r="BY65" i="992"/>
  <c r="BP65" i="992" s="1"/>
  <c r="BY66" i="992"/>
  <c r="BY67" i="992"/>
  <c r="BY68" i="992"/>
  <c r="BY69" i="992"/>
  <c r="BY70" i="992"/>
  <c r="BY71" i="992"/>
  <c r="BY72" i="992"/>
  <c r="BX60" i="992"/>
  <c r="BX61" i="992"/>
  <c r="BX62" i="992"/>
  <c r="BX63" i="992"/>
  <c r="BX64" i="992"/>
  <c r="BP64" i="992" s="1"/>
  <c r="BX65" i="992"/>
  <c r="BX66" i="992"/>
  <c r="BX67" i="992"/>
  <c r="BX68" i="992"/>
  <c r="BX69" i="992"/>
  <c r="BX70" i="992"/>
  <c r="BX71" i="992"/>
  <c r="BX72" i="992"/>
  <c r="BW60" i="992"/>
  <c r="BW61" i="992"/>
  <c r="BW62" i="992"/>
  <c r="BW63" i="992"/>
  <c r="BP63" i="992" s="1"/>
  <c r="BW64" i="992"/>
  <c r="BW65" i="992"/>
  <c r="BW66" i="992"/>
  <c r="BW67" i="992"/>
  <c r="BW68" i="992"/>
  <c r="BW69" i="992"/>
  <c r="BW70" i="992"/>
  <c r="BW71" i="992"/>
  <c r="BW72" i="992"/>
  <c r="BV60" i="992"/>
  <c r="BV61" i="992"/>
  <c r="BV62" i="992"/>
  <c r="BP62" i="992" s="1"/>
  <c r="BV63" i="992"/>
  <c r="BV64" i="992"/>
  <c r="BV65" i="992"/>
  <c r="BV66" i="992"/>
  <c r="BV67" i="992"/>
  <c r="BV68" i="992"/>
  <c r="BV69" i="992"/>
  <c r="BV70" i="992"/>
  <c r="BV71" i="992"/>
  <c r="BV72" i="992"/>
  <c r="BU60" i="992"/>
  <c r="BU61" i="992"/>
  <c r="BP61" i="992" s="1"/>
  <c r="BU62" i="992"/>
  <c r="BU63" i="992"/>
  <c r="BU64" i="992"/>
  <c r="BU65" i="992"/>
  <c r="BU66" i="992"/>
  <c r="BU67" i="992"/>
  <c r="BU68" i="992"/>
  <c r="BU69" i="992"/>
  <c r="BU70" i="992"/>
  <c r="BU71" i="992"/>
  <c r="BU72" i="992"/>
  <c r="BT60" i="992"/>
  <c r="BP60" i="992" s="1"/>
  <c r="BT61" i="992"/>
  <c r="BT62" i="992"/>
  <c r="BT63" i="992"/>
  <c r="BT64" i="992"/>
  <c r="BT65" i="992"/>
  <c r="BT66" i="992"/>
  <c r="BT67" i="992"/>
  <c r="BT68" i="992"/>
  <c r="BT69" i="992"/>
  <c r="BT70" i="992"/>
  <c r="BT71" i="992"/>
  <c r="BT72" i="992"/>
  <c r="BP72" i="992" s="1"/>
  <c r="BS60" i="992"/>
  <c r="BS61" i="992"/>
  <c r="BS62" i="992"/>
  <c r="BS63" i="992"/>
  <c r="BS64" i="992"/>
  <c r="BS65" i="992"/>
  <c r="BS66" i="992"/>
  <c r="BS67" i="992"/>
  <c r="BS68" i="992"/>
  <c r="BS69" i="992"/>
  <c r="BS70" i="992"/>
  <c r="BS71" i="992"/>
  <c r="BP71" i="992" s="1"/>
  <c r="BS72" i="992"/>
  <c r="BR60" i="992"/>
  <c r="BR61" i="992"/>
  <c r="BR62" i="992"/>
  <c r="BR63" i="992"/>
  <c r="BR64" i="992"/>
  <c r="BR65" i="992"/>
  <c r="BR66" i="992"/>
  <c r="BR67" i="992"/>
  <c r="BR68" i="992"/>
  <c r="BP68" i="992" s="1"/>
  <c r="BR69" i="992"/>
  <c r="BP69" i="992" s="1"/>
  <c r="BR70" i="992"/>
  <c r="BP70" i="992" s="1"/>
  <c r="BR71" i="992"/>
  <c r="BR72" i="992"/>
  <c r="CE47" i="992"/>
  <c r="CE48" i="992"/>
  <c r="CE49" i="992"/>
  <c r="CE50" i="992"/>
  <c r="CE51" i="992"/>
  <c r="CE52" i="992"/>
  <c r="CE53" i="992"/>
  <c r="CE54" i="992"/>
  <c r="CE55" i="992"/>
  <c r="CE56" i="992"/>
  <c r="CE57" i="992"/>
  <c r="CE58" i="992"/>
  <c r="CE59" i="992"/>
  <c r="CD47" i="992"/>
  <c r="CD48" i="992"/>
  <c r="CD49" i="992"/>
  <c r="CD50" i="992"/>
  <c r="CD51" i="992"/>
  <c r="CD52" i="992"/>
  <c r="CD53" i="992"/>
  <c r="CD54" i="992"/>
  <c r="CD55" i="992"/>
  <c r="CD56" i="992"/>
  <c r="CD57" i="992"/>
  <c r="CD58" i="992"/>
  <c r="CD59" i="992"/>
  <c r="CC47" i="992"/>
  <c r="CC48" i="992"/>
  <c r="CC49" i="992"/>
  <c r="CC50" i="992"/>
  <c r="CC51" i="992"/>
  <c r="CC52" i="992"/>
  <c r="CC53" i="992"/>
  <c r="CC54" i="992"/>
  <c r="CC55" i="992"/>
  <c r="CC56" i="992"/>
  <c r="CC57" i="992"/>
  <c r="CC58" i="992"/>
  <c r="CC59" i="992"/>
  <c r="CB47" i="992"/>
  <c r="CB48" i="992"/>
  <c r="CB49" i="992"/>
  <c r="CB50" i="992"/>
  <c r="CB51" i="992"/>
  <c r="CB52" i="992"/>
  <c r="CB53" i="992"/>
  <c r="CB54" i="992"/>
  <c r="CB55" i="992"/>
  <c r="CB56" i="992"/>
  <c r="CB57" i="992"/>
  <c r="CB58" i="992"/>
  <c r="CB59" i="992"/>
  <c r="CA47" i="992"/>
  <c r="CA48" i="992"/>
  <c r="CA49" i="992"/>
  <c r="CA50" i="992"/>
  <c r="CA51" i="992"/>
  <c r="CA52" i="992"/>
  <c r="CA53" i="992"/>
  <c r="CA54" i="992"/>
  <c r="BP54" i="992" s="1"/>
  <c r="CA55" i="992"/>
  <c r="CA56" i="992"/>
  <c r="CA57" i="992"/>
  <c r="CA58" i="992"/>
  <c r="CA59" i="992"/>
  <c r="BZ47" i="992"/>
  <c r="BZ48" i="992"/>
  <c r="BZ49" i="992"/>
  <c r="BZ50" i="992"/>
  <c r="BZ51" i="992"/>
  <c r="BZ52" i="992"/>
  <c r="BZ53" i="992"/>
  <c r="BP53" i="992" s="1"/>
  <c r="BZ54" i="992"/>
  <c r="BZ55" i="992"/>
  <c r="BP55" i="992" s="1"/>
  <c r="BZ56" i="992"/>
  <c r="BZ57" i="992"/>
  <c r="BZ58" i="992"/>
  <c r="BZ59" i="992"/>
  <c r="BY47" i="992"/>
  <c r="BY48" i="992"/>
  <c r="BY49" i="992"/>
  <c r="BY50" i="992"/>
  <c r="BY51" i="992"/>
  <c r="BY52" i="992"/>
  <c r="BY53" i="992"/>
  <c r="BY54" i="992"/>
  <c r="BY55" i="992"/>
  <c r="BY56" i="992"/>
  <c r="BY57" i="992"/>
  <c r="BY58" i="992"/>
  <c r="BY59" i="992"/>
  <c r="BX47" i="992"/>
  <c r="BX48" i="992"/>
  <c r="BX49" i="992"/>
  <c r="BX50" i="992"/>
  <c r="BX51" i="992"/>
  <c r="BX52" i="992"/>
  <c r="BX53" i="992"/>
  <c r="BX54" i="992"/>
  <c r="BX55" i="992"/>
  <c r="BX56" i="992"/>
  <c r="BX57" i="992"/>
  <c r="BX58" i="992"/>
  <c r="BX59" i="992"/>
  <c r="BW47" i="992"/>
  <c r="BW48" i="992"/>
  <c r="BW49" i="992"/>
  <c r="BW50" i="992"/>
  <c r="BW51" i="992"/>
  <c r="BW52" i="992"/>
  <c r="BP52" i="992" s="1"/>
  <c r="BW53" i="992"/>
  <c r="BW54" i="992"/>
  <c r="BW55" i="992"/>
  <c r="BW56" i="992"/>
  <c r="BW57" i="992"/>
  <c r="BW58" i="992"/>
  <c r="BW59" i="992"/>
  <c r="BV47" i="992"/>
  <c r="BV48" i="992"/>
  <c r="BV49" i="992"/>
  <c r="BV50" i="992"/>
  <c r="BV51" i="992"/>
  <c r="BP51" i="992" s="1"/>
  <c r="BV52" i="992"/>
  <c r="BV53" i="992"/>
  <c r="BV54" i="992"/>
  <c r="BV55" i="992"/>
  <c r="BV56" i="992"/>
  <c r="BV57" i="992"/>
  <c r="BV58" i="992"/>
  <c r="BV59" i="992"/>
  <c r="BU47" i="992"/>
  <c r="BU48" i="992"/>
  <c r="BP48" i="992" s="1"/>
  <c r="BU49" i="992"/>
  <c r="BU50" i="992"/>
  <c r="BP50" i="992" s="1"/>
  <c r="BU51" i="992"/>
  <c r="BU52" i="992"/>
  <c r="BU53" i="992"/>
  <c r="BU54" i="992"/>
  <c r="BU55" i="992"/>
  <c r="BU56" i="992"/>
  <c r="BU57" i="992"/>
  <c r="BU58" i="992"/>
  <c r="BU59" i="992"/>
  <c r="BT47" i="992"/>
  <c r="BP47" i="992" s="1"/>
  <c r="BT48" i="992"/>
  <c r="BT49" i="992"/>
  <c r="BP49" i="992" s="1"/>
  <c r="BT50" i="992"/>
  <c r="BT51" i="992"/>
  <c r="BT52" i="992"/>
  <c r="BT53" i="992"/>
  <c r="BT54" i="992"/>
  <c r="BT55" i="992"/>
  <c r="BT56" i="992"/>
  <c r="BT57" i="992"/>
  <c r="BT58" i="992"/>
  <c r="BT59" i="992"/>
  <c r="BP59" i="992" s="1"/>
  <c r="BS47" i="992"/>
  <c r="BS48" i="992"/>
  <c r="BS49" i="992"/>
  <c r="BS50" i="992"/>
  <c r="BS51" i="992"/>
  <c r="BS52" i="992"/>
  <c r="BS53" i="992"/>
  <c r="BS54" i="992"/>
  <c r="BS55" i="992"/>
  <c r="BS56" i="992"/>
  <c r="BS57" i="992"/>
  <c r="BS58" i="992"/>
  <c r="BS59" i="992"/>
  <c r="BR47" i="992"/>
  <c r="BR48" i="992"/>
  <c r="BR49" i="992"/>
  <c r="BR50" i="992"/>
  <c r="BR51" i="992"/>
  <c r="BR52" i="992"/>
  <c r="BR53" i="992"/>
  <c r="BR54" i="992"/>
  <c r="BR55" i="992"/>
  <c r="BR56" i="992"/>
  <c r="BP56" i="992" s="1"/>
  <c r="BR57" i="992"/>
  <c r="BP57" i="992" s="1"/>
  <c r="BR58" i="992"/>
  <c r="BP58" i="992" s="1"/>
  <c r="BR59" i="992"/>
  <c r="CE34" i="992"/>
  <c r="CE35" i="992"/>
  <c r="CE36" i="992"/>
  <c r="CE37" i="992"/>
  <c r="CE38" i="992"/>
  <c r="CE39" i="992"/>
  <c r="CE40" i="992"/>
  <c r="CE41" i="992"/>
  <c r="CE42" i="992"/>
  <c r="CE43" i="992"/>
  <c r="CE44" i="992"/>
  <c r="CE45" i="992"/>
  <c r="CE46" i="992"/>
  <c r="CD34" i="992"/>
  <c r="CD35" i="992"/>
  <c r="CD36" i="992"/>
  <c r="CD37" i="992"/>
  <c r="CD38" i="992"/>
  <c r="CD39" i="992"/>
  <c r="CD40" i="992"/>
  <c r="CD41" i="992"/>
  <c r="CD42" i="992"/>
  <c r="CD43" i="992"/>
  <c r="CD44" i="992"/>
  <c r="CD45" i="992"/>
  <c r="CD46" i="992"/>
  <c r="CC34" i="992"/>
  <c r="CC35" i="992"/>
  <c r="CC36" i="992"/>
  <c r="CC37" i="992"/>
  <c r="CC38" i="992"/>
  <c r="CC39" i="992"/>
  <c r="CC40" i="992"/>
  <c r="CC41" i="992"/>
  <c r="CC42" i="992"/>
  <c r="CC43" i="992"/>
  <c r="CC44" i="992"/>
  <c r="CC45" i="992"/>
  <c r="CC46" i="992"/>
  <c r="CB34" i="992"/>
  <c r="CB35" i="992"/>
  <c r="CB36" i="992"/>
  <c r="CB37" i="992"/>
  <c r="CB38" i="992"/>
  <c r="CB39" i="992"/>
  <c r="CB40" i="992"/>
  <c r="CB41" i="992"/>
  <c r="CB42" i="992"/>
  <c r="BP42" i="992" s="1"/>
  <c r="CB43" i="992"/>
  <c r="CB44" i="992"/>
  <c r="CB45" i="992"/>
  <c r="CB46" i="992"/>
  <c r="CA34" i="992"/>
  <c r="CA35" i="992"/>
  <c r="CA36" i="992"/>
  <c r="CA37" i="992"/>
  <c r="CA38" i="992"/>
  <c r="CA39" i="992"/>
  <c r="CA40" i="992"/>
  <c r="CA41" i="992"/>
  <c r="BO41" i="992" s="1"/>
  <c r="CA42" i="992"/>
  <c r="CA43" i="992"/>
  <c r="CA44" i="992"/>
  <c r="CA45" i="992"/>
  <c r="CA46" i="992"/>
  <c r="BZ34" i="992"/>
  <c r="BZ35" i="992"/>
  <c r="BZ36" i="992"/>
  <c r="BZ37" i="992"/>
  <c r="BZ38" i="992"/>
  <c r="BZ39" i="992"/>
  <c r="BZ40" i="992"/>
  <c r="BP40" i="992" s="1"/>
  <c r="BZ41" i="992"/>
  <c r="BZ42" i="992"/>
  <c r="BZ43" i="992"/>
  <c r="BZ44" i="992"/>
  <c r="BZ45" i="992"/>
  <c r="BZ46" i="992"/>
  <c r="BY34" i="992"/>
  <c r="BY35" i="992"/>
  <c r="BY36" i="992"/>
  <c r="BY37" i="992"/>
  <c r="BY38" i="992"/>
  <c r="BY39" i="992"/>
  <c r="BP39" i="992" s="1"/>
  <c r="BY40" i="992"/>
  <c r="BY41" i="992"/>
  <c r="BY42" i="992"/>
  <c r="BY43" i="992"/>
  <c r="BY44" i="992"/>
  <c r="BY45" i="992"/>
  <c r="BY46" i="992"/>
  <c r="BX34" i="992"/>
  <c r="BX35" i="992"/>
  <c r="BX36" i="992"/>
  <c r="BX37" i="992"/>
  <c r="BX38" i="992"/>
  <c r="BP38" i="992" s="1"/>
  <c r="BX39" i="992"/>
  <c r="BX40" i="992"/>
  <c r="BX41" i="992"/>
  <c r="BX42" i="992"/>
  <c r="BX43" i="992"/>
  <c r="BX44" i="992"/>
  <c r="BX45" i="992"/>
  <c r="BX46" i="992"/>
  <c r="BW34" i="992"/>
  <c r="BW35" i="992"/>
  <c r="BW36" i="992"/>
  <c r="BW37" i="992"/>
  <c r="BP37" i="992" s="1"/>
  <c r="BW38" i="992"/>
  <c r="BW39" i="992"/>
  <c r="BW40" i="992"/>
  <c r="BW41" i="992"/>
  <c r="BW42" i="992"/>
  <c r="BW43" i="992"/>
  <c r="BW44" i="992"/>
  <c r="BW45" i="992"/>
  <c r="BW46" i="992"/>
  <c r="BV34" i="992"/>
  <c r="BV35" i="992"/>
  <c r="BV36" i="992"/>
  <c r="BP36" i="992" s="1"/>
  <c r="BV37" i="992"/>
  <c r="BV38" i="992"/>
  <c r="BV39" i="992"/>
  <c r="BV40" i="992"/>
  <c r="BV41" i="992"/>
  <c r="BV42" i="992"/>
  <c r="BV43" i="992"/>
  <c r="BV44" i="992"/>
  <c r="BV45" i="992"/>
  <c r="BV46" i="992"/>
  <c r="BU34" i="992"/>
  <c r="BU35" i="992"/>
  <c r="BO35" i="992" s="1"/>
  <c r="BU36" i="992"/>
  <c r="BU37" i="992"/>
  <c r="BU38" i="992"/>
  <c r="BU39" i="992"/>
  <c r="BU40" i="992"/>
  <c r="BU41" i="992"/>
  <c r="BU42" i="992"/>
  <c r="BU43" i="992"/>
  <c r="BU44" i="992"/>
  <c r="BU45" i="992"/>
  <c r="BU46" i="992"/>
  <c r="BT34" i="992"/>
  <c r="BP34" i="992" s="1"/>
  <c r="BT35" i="992"/>
  <c r="BT36" i="992"/>
  <c r="BT37" i="992"/>
  <c r="BT38" i="992"/>
  <c r="BT39" i="992"/>
  <c r="BT40" i="992"/>
  <c r="BT41" i="992"/>
  <c r="BT42" i="992"/>
  <c r="BT43" i="992"/>
  <c r="BT44" i="992"/>
  <c r="BT45" i="992"/>
  <c r="BT46" i="992"/>
  <c r="BP46" i="992" s="1"/>
  <c r="BS34" i="992"/>
  <c r="BS35" i="992"/>
  <c r="BS36" i="992"/>
  <c r="BS37" i="992"/>
  <c r="BS38" i="992"/>
  <c r="BS39" i="992"/>
  <c r="BS40" i="992"/>
  <c r="BS41" i="992"/>
  <c r="BS42" i="992"/>
  <c r="BS43" i="992"/>
  <c r="BS44" i="992"/>
  <c r="BS45" i="992"/>
  <c r="BP45" i="992" s="1"/>
  <c r="BS46" i="992"/>
  <c r="BR34" i="992"/>
  <c r="BR35" i="992"/>
  <c r="BR36" i="992"/>
  <c r="BR37" i="992"/>
  <c r="BR38" i="992"/>
  <c r="BR39" i="992"/>
  <c r="BR40" i="992"/>
  <c r="BR41" i="992"/>
  <c r="BR42" i="992"/>
  <c r="BR43" i="992"/>
  <c r="BP43" i="992" s="1"/>
  <c r="BR44" i="992"/>
  <c r="BP44" i="992" s="1"/>
  <c r="BR45" i="992"/>
  <c r="BR46" i="992"/>
  <c r="CE21" i="992"/>
  <c r="CE22" i="992"/>
  <c r="CE23" i="992"/>
  <c r="CE24" i="992"/>
  <c r="CE25" i="992"/>
  <c r="CE26" i="992"/>
  <c r="CE27" i="992"/>
  <c r="CE28" i="992"/>
  <c r="CE29" i="992"/>
  <c r="CE30" i="992"/>
  <c r="CE31" i="992"/>
  <c r="CE32" i="992"/>
  <c r="CE33" i="992"/>
  <c r="CD21" i="992"/>
  <c r="CD22" i="992"/>
  <c r="CD23" i="992"/>
  <c r="CD24" i="992"/>
  <c r="CD25" i="992"/>
  <c r="CD26" i="992"/>
  <c r="CD27" i="992"/>
  <c r="CD28" i="992"/>
  <c r="CD29" i="992"/>
  <c r="CD30" i="992"/>
  <c r="CD31" i="992"/>
  <c r="CD32" i="992"/>
  <c r="CD33" i="992"/>
  <c r="CC21" i="992"/>
  <c r="CC22" i="992"/>
  <c r="CC23" i="992"/>
  <c r="CC24" i="992"/>
  <c r="CC25" i="992"/>
  <c r="CC26" i="992"/>
  <c r="CC27" i="992"/>
  <c r="CC28" i="992"/>
  <c r="CC29" i="992"/>
  <c r="CC30" i="992"/>
  <c r="CC31" i="992"/>
  <c r="CC32" i="992"/>
  <c r="CC33" i="992"/>
  <c r="CB21" i="992"/>
  <c r="CB22" i="992"/>
  <c r="CB23" i="992"/>
  <c r="CB24" i="992"/>
  <c r="CB25" i="992"/>
  <c r="CB26" i="992"/>
  <c r="CB27" i="992"/>
  <c r="CB28" i="992"/>
  <c r="CB29" i="992"/>
  <c r="CB30" i="992"/>
  <c r="CB31" i="992"/>
  <c r="CB32" i="992"/>
  <c r="CB33" i="992"/>
  <c r="CA21" i="992"/>
  <c r="CA22" i="992"/>
  <c r="CA23" i="992"/>
  <c r="CA24" i="992"/>
  <c r="CA25" i="992"/>
  <c r="CA26" i="992"/>
  <c r="CA27" i="992"/>
  <c r="CA28" i="992"/>
  <c r="BO28" i="992" s="1"/>
  <c r="CA29" i="992"/>
  <c r="CA30" i="992"/>
  <c r="CA31" i="992"/>
  <c r="CA32" i="992"/>
  <c r="CA33" i="992"/>
  <c r="BZ21" i="992"/>
  <c r="BZ22" i="992"/>
  <c r="BZ23" i="992"/>
  <c r="BZ24" i="992"/>
  <c r="BZ25" i="992"/>
  <c r="BZ26" i="992"/>
  <c r="BZ27" i="992"/>
  <c r="BZ28" i="992"/>
  <c r="BZ29" i="992"/>
  <c r="BZ30" i="992"/>
  <c r="BZ31" i="992"/>
  <c r="BZ32" i="992"/>
  <c r="BZ33" i="992"/>
  <c r="BY21" i="992"/>
  <c r="BY22" i="992"/>
  <c r="BY23" i="992"/>
  <c r="BY24" i="992"/>
  <c r="BY25" i="992"/>
  <c r="BY26" i="992"/>
  <c r="BP26" i="992" s="1"/>
  <c r="BY27" i="992"/>
  <c r="BY28" i="992"/>
  <c r="BY29" i="992"/>
  <c r="BY30" i="992"/>
  <c r="BY31" i="992"/>
  <c r="BY32" i="992"/>
  <c r="BY33" i="992"/>
  <c r="BX21" i="992"/>
  <c r="BX22" i="992"/>
  <c r="BX23" i="992"/>
  <c r="BX24" i="992"/>
  <c r="BX25" i="992"/>
  <c r="BP25" i="992" s="1"/>
  <c r="BX26" i="992"/>
  <c r="BX27" i="992"/>
  <c r="BX28" i="992"/>
  <c r="BX29" i="992"/>
  <c r="BX30" i="992"/>
  <c r="BX31" i="992"/>
  <c r="BX32" i="992"/>
  <c r="BX33" i="992"/>
  <c r="BW21" i="992"/>
  <c r="BW22" i="992"/>
  <c r="BW23" i="992"/>
  <c r="BW24" i="992"/>
  <c r="BP24" i="992" s="1"/>
  <c r="BW25" i="992"/>
  <c r="BW26" i="992"/>
  <c r="BW27" i="992"/>
  <c r="BW28" i="992"/>
  <c r="BW29" i="992"/>
  <c r="BW30" i="992"/>
  <c r="BW31" i="992"/>
  <c r="BW32" i="992"/>
  <c r="BW33" i="992"/>
  <c r="BV21" i="992"/>
  <c r="BV22" i="992"/>
  <c r="BV23" i="992"/>
  <c r="BP23" i="992" s="1"/>
  <c r="BV24" i="992"/>
  <c r="BV25" i="992"/>
  <c r="BV26" i="992"/>
  <c r="BV27" i="992"/>
  <c r="BV28" i="992"/>
  <c r="BV29" i="992"/>
  <c r="BV30" i="992"/>
  <c r="BV31" i="992"/>
  <c r="BV32" i="992"/>
  <c r="BV33" i="992"/>
  <c r="BU21" i="992"/>
  <c r="BU22" i="992"/>
  <c r="BP22" i="992" s="1"/>
  <c r="BU23" i="992"/>
  <c r="BU24" i="992"/>
  <c r="BU25" i="992"/>
  <c r="BU26" i="992"/>
  <c r="BU27" i="992"/>
  <c r="BU28" i="992"/>
  <c r="BU29" i="992"/>
  <c r="BU30" i="992"/>
  <c r="BP30" i="992" s="1"/>
  <c r="BU31" i="992"/>
  <c r="BU32" i="992"/>
  <c r="BU33" i="992"/>
  <c r="BT21" i="992"/>
  <c r="BP21" i="992" s="1"/>
  <c r="BT22" i="992"/>
  <c r="BT23" i="992"/>
  <c r="BT24" i="992"/>
  <c r="BT25" i="992"/>
  <c r="BT26" i="992"/>
  <c r="BT27" i="992"/>
  <c r="BT28" i="992"/>
  <c r="BT29" i="992"/>
  <c r="BP29" i="992" s="1"/>
  <c r="BT30" i="992"/>
  <c r="BT31" i="992"/>
  <c r="BT32" i="992"/>
  <c r="BT33" i="992"/>
  <c r="BP33" i="992" s="1"/>
  <c r="BS21" i="992"/>
  <c r="BS22" i="992"/>
  <c r="BS23" i="992"/>
  <c r="BS24" i="992"/>
  <c r="BS25" i="992"/>
  <c r="BS26" i="992"/>
  <c r="BS27" i="992"/>
  <c r="BS28" i="992"/>
  <c r="BP28" i="992" s="1"/>
  <c r="BS29" i="992"/>
  <c r="BS30" i="992"/>
  <c r="BS31" i="992"/>
  <c r="BS32" i="992"/>
  <c r="BP32" i="992" s="1"/>
  <c r="BS33" i="992"/>
  <c r="BR21" i="992"/>
  <c r="BR22" i="992"/>
  <c r="BR23" i="992"/>
  <c r="BR24" i="992"/>
  <c r="BR25" i="992"/>
  <c r="BR26" i="992"/>
  <c r="BR27" i="992"/>
  <c r="BP27" i="992" s="1"/>
  <c r="BR28" i="992"/>
  <c r="BR29" i="992"/>
  <c r="BR30" i="992"/>
  <c r="BR31" i="992"/>
  <c r="BP31" i="992" s="1"/>
  <c r="BR32" i="992"/>
  <c r="BR33" i="992"/>
  <c r="CE8" i="992"/>
  <c r="CE9" i="992"/>
  <c r="CE10" i="992"/>
  <c r="CE11" i="992"/>
  <c r="CE12" i="992"/>
  <c r="CE13" i="992"/>
  <c r="CE14" i="992"/>
  <c r="CE15" i="992"/>
  <c r="CE16" i="992"/>
  <c r="CE17" i="992"/>
  <c r="CE18" i="992"/>
  <c r="CE19" i="992"/>
  <c r="CE20" i="992"/>
  <c r="CD8" i="992"/>
  <c r="CD9" i="992"/>
  <c r="CD10" i="992"/>
  <c r="CD11" i="992"/>
  <c r="CD12" i="992"/>
  <c r="CD13" i="992"/>
  <c r="CD14" i="992"/>
  <c r="CD15" i="992"/>
  <c r="CD16" i="992"/>
  <c r="CD17" i="992"/>
  <c r="CD18" i="992"/>
  <c r="CD19" i="992"/>
  <c r="CD20" i="992"/>
  <c r="CC8" i="992"/>
  <c r="CC9" i="992"/>
  <c r="CC10" i="992"/>
  <c r="CC11" i="992"/>
  <c r="CC12" i="992"/>
  <c r="CC13" i="992"/>
  <c r="CC14" i="992"/>
  <c r="CC15" i="992"/>
  <c r="CC16" i="992"/>
  <c r="CC17" i="992"/>
  <c r="CC18" i="992"/>
  <c r="CC19" i="992"/>
  <c r="CC20" i="992"/>
  <c r="CB8" i="992"/>
  <c r="CB9" i="992"/>
  <c r="CB10" i="992"/>
  <c r="CB11" i="992"/>
  <c r="CB12" i="992"/>
  <c r="CB13" i="992"/>
  <c r="CB14" i="992"/>
  <c r="CB15" i="992"/>
  <c r="CB16" i="992"/>
  <c r="CB17" i="992"/>
  <c r="CB18" i="992"/>
  <c r="CB19" i="992"/>
  <c r="CB20" i="992"/>
  <c r="CA8" i="992"/>
  <c r="CA9" i="992"/>
  <c r="CA10" i="992"/>
  <c r="CA11" i="992"/>
  <c r="CA12" i="992"/>
  <c r="CA13" i="992"/>
  <c r="CA14" i="992"/>
  <c r="CA15" i="992"/>
  <c r="BP15" i="992" s="1"/>
  <c r="CA16" i="992"/>
  <c r="CA17" i="992"/>
  <c r="CA18" i="992"/>
  <c r="CA19" i="992"/>
  <c r="CA20" i="992"/>
  <c r="BZ8" i="992"/>
  <c r="BZ9" i="992"/>
  <c r="BZ10" i="992"/>
  <c r="BZ11" i="992"/>
  <c r="BZ12" i="992"/>
  <c r="BZ13" i="992"/>
  <c r="BZ14" i="992"/>
  <c r="BZ15" i="992"/>
  <c r="BZ16" i="992"/>
  <c r="BZ17" i="992"/>
  <c r="BZ18" i="992"/>
  <c r="BZ19" i="992"/>
  <c r="BZ20" i="992"/>
  <c r="BY8" i="992"/>
  <c r="BY9" i="992"/>
  <c r="BY10" i="992"/>
  <c r="BY11" i="992"/>
  <c r="BY12" i="992"/>
  <c r="BY13" i="992"/>
  <c r="BY14" i="992"/>
  <c r="BY15" i="992"/>
  <c r="BY16" i="992"/>
  <c r="BY17" i="992"/>
  <c r="BY18" i="992"/>
  <c r="BY19" i="992"/>
  <c r="BY20" i="992"/>
  <c r="BX8" i="992"/>
  <c r="BX9" i="992"/>
  <c r="BX10" i="992"/>
  <c r="BX11" i="992"/>
  <c r="BX12" i="992"/>
  <c r="BX13" i="992"/>
  <c r="BX14" i="992"/>
  <c r="BX15" i="992"/>
  <c r="BX16" i="992"/>
  <c r="BX17" i="992"/>
  <c r="BX18" i="992"/>
  <c r="BX19" i="992"/>
  <c r="BX20" i="992"/>
  <c r="BW8" i="992"/>
  <c r="BW9" i="992"/>
  <c r="BW10" i="992"/>
  <c r="BW11" i="992"/>
  <c r="BW12" i="992"/>
  <c r="BW13" i="992"/>
  <c r="BW14" i="992"/>
  <c r="BW15" i="992"/>
  <c r="BW16" i="992"/>
  <c r="BW17" i="992"/>
  <c r="BW18" i="992"/>
  <c r="BW19" i="992"/>
  <c r="BW20" i="992"/>
  <c r="BV8" i="992"/>
  <c r="BV9" i="992"/>
  <c r="BV10" i="992"/>
  <c r="BV11" i="992"/>
  <c r="BP11" i="992" s="1"/>
  <c r="BV12" i="992"/>
  <c r="BV13" i="992"/>
  <c r="BV14" i="992"/>
  <c r="BV15" i="992"/>
  <c r="BV16" i="992"/>
  <c r="BP16" i="992" s="1"/>
  <c r="BV17" i="992"/>
  <c r="BV18" i="992"/>
  <c r="BV19" i="992"/>
  <c r="BV20" i="992"/>
  <c r="BU8" i="992"/>
  <c r="BU9" i="992"/>
  <c r="BO9" i="992" s="1"/>
  <c r="BU10" i="992"/>
  <c r="BP10" i="992" s="1"/>
  <c r="BU11" i="992"/>
  <c r="BU12" i="992"/>
  <c r="BU13" i="992"/>
  <c r="BU14" i="992"/>
  <c r="BU15" i="992"/>
  <c r="BU16" i="992"/>
  <c r="BU17" i="992"/>
  <c r="BU18" i="992"/>
  <c r="BU19" i="992"/>
  <c r="BU20" i="992"/>
  <c r="BT8" i="992"/>
  <c r="BP8" i="992" s="1"/>
  <c r="BT9" i="992"/>
  <c r="BT10" i="992"/>
  <c r="BT11" i="992"/>
  <c r="BT12" i="992"/>
  <c r="BT13" i="992"/>
  <c r="BT14" i="992"/>
  <c r="BP14" i="992" s="1"/>
  <c r="BT15" i="992"/>
  <c r="BT16" i="992"/>
  <c r="BT17" i="992"/>
  <c r="BT18" i="992"/>
  <c r="BT19" i="992"/>
  <c r="BT20" i="992"/>
  <c r="BP20" i="992" s="1"/>
  <c r="BS8" i="992"/>
  <c r="BS9" i="992"/>
  <c r="BS10" i="992"/>
  <c r="BS11" i="992"/>
  <c r="BS12" i="992"/>
  <c r="BS13" i="992"/>
  <c r="BP13" i="992" s="1"/>
  <c r="BS14" i="992"/>
  <c r="BS15" i="992"/>
  <c r="BS16" i="992"/>
  <c r="BS17" i="992"/>
  <c r="BS18" i="992"/>
  <c r="BS19" i="992"/>
  <c r="BS20" i="992"/>
  <c r="BR8" i="992"/>
  <c r="BR9" i="992"/>
  <c r="BR10" i="992"/>
  <c r="BR11" i="992"/>
  <c r="BR12" i="992"/>
  <c r="BP12" i="992" s="1"/>
  <c r="BR13" i="992"/>
  <c r="BR14" i="992"/>
  <c r="BR15" i="992"/>
  <c r="BR16" i="992"/>
  <c r="BR17" i="992"/>
  <c r="BP17" i="992" s="1"/>
  <c r="BR18" i="992"/>
  <c r="BP18" i="992" s="1"/>
  <c r="BR19" i="992"/>
  <c r="BP19" i="992" s="1"/>
  <c r="BR20" i="992"/>
  <c r="BP139" i="992"/>
  <c r="BP138" i="992"/>
  <c r="BP137" i="992"/>
  <c r="BO137" i="992"/>
  <c r="BP136" i="992"/>
  <c r="BP135" i="992"/>
  <c r="BO135" i="992"/>
  <c r="BP134" i="992"/>
  <c r="BO134" i="992"/>
  <c r="BP133" i="992"/>
  <c r="BP132" i="992"/>
  <c r="BO132" i="992"/>
  <c r="BP131" i="992"/>
  <c r="BO131" i="992"/>
  <c r="BP130" i="992"/>
  <c r="BP129" i="992"/>
  <c r="BP128" i="992"/>
  <c r="BO128" i="992"/>
  <c r="BP127" i="992"/>
  <c r="BP126" i="992"/>
  <c r="BO126" i="992"/>
  <c r="BP125" i="992"/>
  <c r="BO125" i="992"/>
  <c r="BP124" i="992"/>
  <c r="BO124" i="992"/>
  <c r="BP123" i="992"/>
  <c r="BP122" i="992"/>
  <c r="BP121" i="992"/>
  <c r="BO121" i="992"/>
  <c r="BP120" i="992"/>
  <c r="BO120" i="992"/>
  <c r="BP119" i="992"/>
  <c r="BO119" i="992"/>
  <c r="BP118" i="992"/>
  <c r="BO118" i="992"/>
  <c r="BP117" i="992"/>
  <c r="BP115" i="992"/>
  <c r="BO115" i="992"/>
  <c r="BP114" i="992"/>
  <c r="BP111" i="992"/>
  <c r="BP109" i="992"/>
  <c r="BO109" i="992"/>
  <c r="BP106" i="992"/>
  <c r="BO106" i="992"/>
  <c r="BO103" i="992"/>
  <c r="BP100" i="992"/>
  <c r="BO100" i="992"/>
  <c r="BP97" i="992"/>
  <c r="BO97" i="992"/>
  <c r="BP94" i="992"/>
  <c r="BO94" i="992"/>
  <c r="BP91" i="992"/>
  <c r="BO91" i="992"/>
  <c r="BP88" i="992"/>
  <c r="BO88" i="992"/>
  <c r="BP85" i="992"/>
  <c r="BO85" i="992"/>
  <c r="BP82" i="992"/>
  <c r="BO82" i="992"/>
  <c r="BO79" i="992"/>
  <c r="BO76" i="992"/>
  <c r="BP73" i="992"/>
  <c r="BO73" i="992"/>
  <c r="BO61" i="992"/>
  <c r="BO48" i="992"/>
  <c r="CE7" i="992"/>
  <c r="CD7" i="992"/>
  <c r="CC7" i="992"/>
  <c r="CB7" i="992"/>
  <c r="CA7" i="992"/>
  <c r="BZ7" i="992"/>
  <c r="BY7" i="992"/>
  <c r="BX7" i="992"/>
  <c r="BW7" i="992"/>
  <c r="BV7" i="992"/>
  <c r="BU7" i="992"/>
  <c r="BT7" i="992"/>
  <c r="BS7" i="992"/>
  <c r="BR7" i="992"/>
  <c r="CE128" i="991"/>
  <c r="CE129" i="991"/>
  <c r="CE130" i="991"/>
  <c r="CE131" i="991"/>
  <c r="CE132" i="991"/>
  <c r="CE133" i="991"/>
  <c r="CE134" i="991"/>
  <c r="CE135" i="991"/>
  <c r="CE136" i="991"/>
  <c r="CE137" i="991"/>
  <c r="CD128" i="991"/>
  <c r="CD129" i="991"/>
  <c r="CD130" i="991"/>
  <c r="CD131" i="991"/>
  <c r="CD132" i="991"/>
  <c r="CD133" i="991"/>
  <c r="CD134" i="991"/>
  <c r="CD135" i="991"/>
  <c r="CD136" i="991"/>
  <c r="CD137" i="991"/>
  <c r="CC128" i="991"/>
  <c r="CC129" i="991"/>
  <c r="CC130" i="991"/>
  <c r="CC131" i="991"/>
  <c r="CC132" i="991"/>
  <c r="CC133" i="991"/>
  <c r="CC134" i="991"/>
  <c r="CC135" i="991"/>
  <c r="CC136" i="991"/>
  <c r="CC137" i="991"/>
  <c r="CB128" i="991"/>
  <c r="CB129" i="991"/>
  <c r="CB130" i="991"/>
  <c r="CB131" i="991"/>
  <c r="CB132" i="991"/>
  <c r="CB133" i="991"/>
  <c r="CB134" i="991"/>
  <c r="CB135" i="991"/>
  <c r="CB136" i="991"/>
  <c r="CB137" i="991"/>
  <c r="CA128" i="991"/>
  <c r="CA129" i="991"/>
  <c r="CA130" i="991"/>
  <c r="CA131" i="991"/>
  <c r="CA132" i="991"/>
  <c r="CA133" i="991"/>
  <c r="CA134" i="991"/>
  <c r="CA135" i="991"/>
  <c r="CA136" i="991"/>
  <c r="CA137" i="991"/>
  <c r="BZ128" i="991"/>
  <c r="BZ129" i="991"/>
  <c r="BZ130" i="991"/>
  <c r="BZ131" i="991"/>
  <c r="BZ132" i="991"/>
  <c r="BZ133" i="991"/>
  <c r="BZ134" i="991"/>
  <c r="BZ135" i="991"/>
  <c r="BZ136" i="991"/>
  <c r="BZ137" i="991"/>
  <c r="BY128" i="991"/>
  <c r="BY129" i="991"/>
  <c r="BY130" i="991"/>
  <c r="BY131" i="991"/>
  <c r="BY132" i="991"/>
  <c r="BY133" i="991"/>
  <c r="BY134" i="991"/>
  <c r="BY135" i="991"/>
  <c r="BY136" i="991"/>
  <c r="BY137" i="991"/>
  <c r="BX128" i="991"/>
  <c r="BX129" i="991"/>
  <c r="BX130" i="991"/>
  <c r="BX131" i="991"/>
  <c r="BX132" i="991"/>
  <c r="BX133" i="991"/>
  <c r="BX134" i="991"/>
  <c r="BX135" i="991"/>
  <c r="BX136" i="991"/>
  <c r="BX137" i="991"/>
  <c r="BW128" i="991"/>
  <c r="BW129" i="991"/>
  <c r="BW130" i="991"/>
  <c r="BW131" i="991"/>
  <c r="BP131" i="991" s="1"/>
  <c r="BW132" i="991"/>
  <c r="BW133" i="991"/>
  <c r="BW134" i="991"/>
  <c r="BW135" i="991"/>
  <c r="BW136" i="991"/>
  <c r="BW137" i="991"/>
  <c r="BV128" i="991"/>
  <c r="BV129" i="991"/>
  <c r="BV130" i="991"/>
  <c r="BV131" i="991"/>
  <c r="BV132" i="991"/>
  <c r="BV133" i="991"/>
  <c r="BP133" i="991" s="1"/>
  <c r="BV134" i="991"/>
  <c r="BV135" i="991"/>
  <c r="BV136" i="991"/>
  <c r="BV137" i="991"/>
  <c r="BU128" i="991"/>
  <c r="BU129" i="991"/>
  <c r="BU130" i="991"/>
  <c r="BU131" i="991"/>
  <c r="BU132" i="991"/>
  <c r="BU133" i="991"/>
  <c r="BU134" i="991"/>
  <c r="BU135" i="991"/>
  <c r="BP135" i="991" s="1"/>
  <c r="BU136" i="991"/>
  <c r="BU137" i="991"/>
  <c r="BT128" i="991"/>
  <c r="BT129" i="991"/>
  <c r="BT130" i="991"/>
  <c r="BT131" i="991"/>
  <c r="BT132" i="991"/>
  <c r="BT133" i="991"/>
  <c r="BT134" i="991"/>
  <c r="BT135" i="991"/>
  <c r="BT136" i="991"/>
  <c r="BT137" i="991"/>
  <c r="BP137" i="991" s="1"/>
  <c r="BS128" i="991"/>
  <c r="BS129" i="991"/>
  <c r="BS130" i="991"/>
  <c r="BS131" i="991"/>
  <c r="BS132" i="991"/>
  <c r="BS133" i="991"/>
  <c r="BS134" i="991"/>
  <c r="BS135" i="991"/>
  <c r="BS136" i="991"/>
  <c r="BS137" i="991"/>
  <c r="BR128" i="991"/>
  <c r="BR129" i="991"/>
  <c r="BP129" i="991" s="1"/>
  <c r="BR130" i="991"/>
  <c r="BR131" i="991"/>
  <c r="BR132" i="991"/>
  <c r="BR133" i="991"/>
  <c r="BR134" i="991"/>
  <c r="BR135" i="991"/>
  <c r="BR136" i="991"/>
  <c r="BR137" i="991"/>
  <c r="CE118" i="991"/>
  <c r="CE119" i="991"/>
  <c r="CE120" i="991"/>
  <c r="CE121" i="991"/>
  <c r="CE122" i="991"/>
  <c r="CE123" i="991"/>
  <c r="CE124" i="991"/>
  <c r="CE125" i="991"/>
  <c r="CE126" i="991"/>
  <c r="CE127" i="991"/>
  <c r="CD118" i="991"/>
  <c r="CD119" i="991"/>
  <c r="CD120" i="991"/>
  <c r="CD121" i="991"/>
  <c r="CD122" i="991"/>
  <c r="CD123" i="991"/>
  <c r="CD124" i="991"/>
  <c r="CD125" i="991"/>
  <c r="CD126" i="991"/>
  <c r="CD127" i="991"/>
  <c r="CC118" i="991"/>
  <c r="CC119" i="991"/>
  <c r="CC120" i="991"/>
  <c r="CC121" i="991"/>
  <c r="CC122" i="991"/>
  <c r="CC123" i="991"/>
  <c r="CC124" i="991"/>
  <c r="CC125" i="991"/>
  <c r="CC126" i="991"/>
  <c r="CC127" i="991"/>
  <c r="CB118" i="991"/>
  <c r="CB119" i="991"/>
  <c r="CB120" i="991"/>
  <c r="CB121" i="991"/>
  <c r="CB122" i="991"/>
  <c r="CB123" i="991"/>
  <c r="CB124" i="991"/>
  <c r="CB125" i="991"/>
  <c r="CB126" i="991"/>
  <c r="CB127" i="991"/>
  <c r="CA118" i="991"/>
  <c r="CA119" i="991"/>
  <c r="CA120" i="991"/>
  <c r="CA121" i="991"/>
  <c r="CA122" i="991"/>
  <c r="CA123" i="991"/>
  <c r="CA124" i="991"/>
  <c r="CA125" i="991"/>
  <c r="CA126" i="991"/>
  <c r="CA127" i="991"/>
  <c r="BZ118" i="991"/>
  <c r="BZ119" i="991"/>
  <c r="BZ120" i="991"/>
  <c r="BZ121" i="991"/>
  <c r="BZ122" i="991"/>
  <c r="BZ123" i="991"/>
  <c r="BZ124" i="991"/>
  <c r="BZ125" i="991"/>
  <c r="BZ126" i="991"/>
  <c r="BZ127" i="991"/>
  <c r="BY118" i="991"/>
  <c r="BY119" i="991"/>
  <c r="BY120" i="991"/>
  <c r="BY121" i="991"/>
  <c r="BY122" i="991"/>
  <c r="BY123" i="991"/>
  <c r="BY124" i="991"/>
  <c r="BP124" i="991" s="1"/>
  <c r="BY125" i="991"/>
  <c r="BY126" i="991"/>
  <c r="BY127" i="991"/>
  <c r="BX118" i="991"/>
  <c r="BX119" i="991"/>
  <c r="BX120" i="991"/>
  <c r="BX121" i="991"/>
  <c r="BX122" i="991"/>
  <c r="BX123" i="991"/>
  <c r="BX124" i="991"/>
  <c r="BX125" i="991"/>
  <c r="BX126" i="991"/>
  <c r="BX127" i="991"/>
  <c r="BW118" i="991"/>
  <c r="BW119" i="991"/>
  <c r="BW120" i="991"/>
  <c r="BW121" i="991"/>
  <c r="BW122" i="991"/>
  <c r="BW123" i="991"/>
  <c r="BW124" i="991"/>
  <c r="BW125" i="991"/>
  <c r="BW126" i="991"/>
  <c r="BW127" i="991"/>
  <c r="BV118" i="991"/>
  <c r="BP118" i="991" s="1"/>
  <c r="BV119" i="991"/>
  <c r="BV120" i="991"/>
  <c r="BV121" i="991"/>
  <c r="BV122" i="991"/>
  <c r="BV123" i="991"/>
  <c r="BV124" i="991"/>
  <c r="BV125" i="991"/>
  <c r="BV126" i="991"/>
  <c r="BV127" i="991"/>
  <c r="BU118" i="991"/>
  <c r="BU119" i="991"/>
  <c r="BU120" i="991"/>
  <c r="BP120" i="991" s="1"/>
  <c r="BU121" i="991"/>
  <c r="BU122" i="991"/>
  <c r="BU123" i="991"/>
  <c r="BU124" i="991"/>
  <c r="BU125" i="991"/>
  <c r="BU126" i="991"/>
  <c r="BU127" i="991"/>
  <c r="BT118" i="991"/>
  <c r="BT119" i="991"/>
  <c r="BT120" i="991"/>
  <c r="BT121" i="991"/>
  <c r="BP121" i="991" s="1"/>
  <c r="BT122" i="991"/>
  <c r="BP122" i="991" s="1"/>
  <c r="BT123" i="991"/>
  <c r="BT124" i="991"/>
  <c r="BT125" i="991"/>
  <c r="BT126" i="991"/>
  <c r="BT127" i="991"/>
  <c r="BP127" i="991" s="1"/>
  <c r="BS118" i="991"/>
  <c r="BS119" i="991"/>
  <c r="BS120" i="991"/>
  <c r="BS121" i="991"/>
  <c r="BS122" i="991"/>
  <c r="BS123" i="991"/>
  <c r="BP123" i="991" s="1"/>
  <c r="BS124" i="991"/>
  <c r="BO124" i="991" s="1"/>
  <c r="BS125" i="991"/>
  <c r="BS126" i="991"/>
  <c r="BS127" i="991"/>
  <c r="BR118" i="991"/>
  <c r="BO118" i="991" s="1"/>
  <c r="BR119" i="991"/>
  <c r="BP119" i="991" s="1"/>
  <c r="BR120" i="991"/>
  <c r="BR121" i="991"/>
  <c r="BR122" i="991"/>
  <c r="BR123" i="991"/>
  <c r="BR124" i="991"/>
  <c r="BR125" i="991"/>
  <c r="BP125" i="991" s="1"/>
  <c r="BR126" i="991"/>
  <c r="BP126" i="991" s="1"/>
  <c r="BR127" i="991"/>
  <c r="CE108" i="991"/>
  <c r="CE109" i="991"/>
  <c r="CE110" i="991"/>
  <c r="CE111" i="991"/>
  <c r="CE112" i="991"/>
  <c r="CE113" i="991"/>
  <c r="CE114" i="991"/>
  <c r="CE115" i="991"/>
  <c r="CE116" i="991"/>
  <c r="CE117" i="991"/>
  <c r="CD108" i="991"/>
  <c r="CD109" i="991"/>
  <c r="CD110" i="991"/>
  <c r="CD111" i="991"/>
  <c r="CD112" i="991"/>
  <c r="CD113" i="991"/>
  <c r="CD114" i="991"/>
  <c r="CD115" i="991"/>
  <c r="CD116" i="991"/>
  <c r="CD117" i="991"/>
  <c r="CC108" i="991"/>
  <c r="CC109" i="991"/>
  <c r="CC110" i="991"/>
  <c r="CC111" i="991"/>
  <c r="CC112" i="991"/>
  <c r="CC113" i="991"/>
  <c r="CC114" i="991"/>
  <c r="CC115" i="991"/>
  <c r="CC116" i="991"/>
  <c r="CC117" i="991"/>
  <c r="CB108" i="991"/>
  <c r="CB109" i="991"/>
  <c r="CB110" i="991"/>
  <c r="CB111" i="991"/>
  <c r="CB112" i="991"/>
  <c r="CB113" i="991"/>
  <c r="CB114" i="991"/>
  <c r="CB115" i="991"/>
  <c r="CB116" i="991"/>
  <c r="CB117" i="991"/>
  <c r="CA108" i="991"/>
  <c r="CA109" i="991"/>
  <c r="CA110" i="991"/>
  <c r="CA111" i="991"/>
  <c r="CA112" i="991"/>
  <c r="CA113" i="991"/>
  <c r="CA114" i="991"/>
  <c r="CA115" i="991"/>
  <c r="CA116" i="991"/>
  <c r="CA117" i="991"/>
  <c r="BZ108" i="991"/>
  <c r="BZ109" i="991"/>
  <c r="BZ110" i="991"/>
  <c r="BZ111" i="991"/>
  <c r="BZ112" i="991"/>
  <c r="BZ113" i="991"/>
  <c r="BZ114" i="991"/>
  <c r="BZ115" i="991"/>
  <c r="BZ116" i="991"/>
  <c r="BZ117" i="991"/>
  <c r="BY108" i="991"/>
  <c r="BY109" i="991"/>
  <c r="BY110" i="991"/>
  <c r="BY111" i="991"/>
  <c r="BY112" i="991"/>
  <c r="BY113" i="991"/>
  <c r="BY114" i="991"/>
  <c r="BY115" i="991"/>
  <c r="BY116" i="991"/>
  <c r="BY117" i="991"/>
  <c r="BX108" i="991"/>
  <c r="BX109" i="991"/>
  <c r="BX110" i="991"/>
  <c r="BX111" i="991"/>
  <c r="BX112" i="991"/>
  <c r="BX113" i="991"/>
  <c r="BX114" i="991"/>
  <c r="BX115" i="991"/>
  <c r="BX116" i="991"/>
  <c r="BX117" i="991"/>
  <c r="BW108" i="991"/>
  <c r="BW109" i="991"/>
  <c r="BW110" i="991"/>
  <c r="BP110" i="991" s="1"/>
  <c r="BW111" i="991"/>
  <c r="BW112" i="991"/>
  <c r="BW113" i="991"/>
  <c r="BW114" i="991"/>
  <c r="BW115" i="991"/>
  <c r="BW116" i="991"/>
  <c r="BW117" i="991"/>
  <c r="BV108" i="991"/>
  <c r="BV109" i="991"/>
  <c r="BV110" i="991"/>
  <c r="BV111" i="991"/>
  <c r="BP111" i="991" s="1"/>
  <c r="BV112" i="991"/>
  <c r="BP112" i="991" s="1"/>
  <c r="BV113" i="991"/>
  <c r="BO113" i="991" s="1"/>
  <c r="BV114" i="991"/>
  <c r="BV115" i="991"/>
  <c r="BV116" i="991"/>
  <c r="BV117" i="991"/>
  <c r="BU108" i="991"/>
  <c r="BU109" i="991"/>
  <c r="BU110" i="991"/>
  <c r="BU111" i="991"/>
  <c r="BU112" i="991"/>
  <c r="BU113" i="991"/>
  <c r="BP113" i="991" s="1"/>
  <c r="BU114" i="991"/>
  <c r="BP114" i="991" s="1"/>
  <c r="BU115" i="991"/>
  <c r="BU116" i="991"/>
  <c r="BU117" i="991"/>
  <c r="BT108" i="991"/>
  <c r="BT109" i="991"/>
  <c r="BT110" i="991"/>
  <c r="BT111" i="991"/>
  <c r="BT112" i="991"/>
  <c r="BT113" i="991"/>
  <c r="BT114" i="991"/>
  <c r="BT115" i="991"/>
  <c r="BP115" i="991" s="1"/>
  <c r="BT116" i="991"/>
  <c r="BP116" i="991" s="1"/>
  <c r="BT117" i="991"/>
  <c r="BS108" i="991"/>
  <c r="BS109" i="991"/>
  <c r="BS110" i="991"/>
  <c r="BS111" i="991"/>
  <c r="BS112" i="991"/>
  <c r="BS113" i="991"/>
  <c r="BS114" i="991"/>
  <c r="BS115" i="991"/>
  <c r="BS116" i="991"/>
  <c r="BS117" i="991"/>
  <c r="BP117" i="991" s="1"/>
  <c r="BR108" i="991"/>
  <c r="BP108" i="991" s="1"/>
  <c r="BR109" i="991"/>
  <c r="BP109" i="991" s="1"/>
  <c r="BR110" i="991"/>
  <c r="BR111" i="991"/>
  <c r="BR112" i="991"/>
  <c r="BR113" i="991"/>
  <c r="BR114" i="991"/>
  <c r="BR115" i="991"/>
  <c r="BR116" i="991"/>
  <c r="BR117" i="991"/>
  <c r="CE98" i="991"/>
  <c r="CE99" i="991"/>
  <c r="CE100" i="991"/>
  <c r="CE101" i="991"/>
  <c r="CE102" i="991"/>
  <c r="CE103" i="991"/>
  <c r="CE104" i="991"/>
  <c r="CE105" i="991"/>
  <c r="CE106" i="991"/>
  <c r="CE107" i="991"/>
  <c r="CD98" i="991"/>
  <c r="CD99" i="991"/>
  <c r="CD100" i="991"/>
  <c r="CD101" i="991"/>
  <c r="CD102" i="991"/>
  <c r="CD103" i="991"/>
  <c r="CD104" i="991"/>
  <c r="CD105" i="991"/>
  <c r="CD106" i="991"/>
  <c r="CD107" i="991"/>
  <c r="CC98" i="991"/>
  <c r="CC99" i="991"/>
  <c r="CC100" i="991"/>
  <c r="CC101" i="991"/>
  <c r="CC102" i="991"/>
  <c r="CC103" i="991"/>
  <c r="CC104" i="991"/>
  <c r="CC105" i="991"/>
  <c r="CC106" i="991"/>
  <c r="CC107" i="991"/>
  <c r="CB98" i="991"/>
  <c r="CB99" i="991"/>
  <c r="CB100" i="991"/>
  <c r="CB101" i="991"/>
  <c r="CB102" i="991"/>
  <c r="CB103" i="991"/>
  <c r="CB104" i="991"/>
  <c r="CB105" i="991"/>
  <c r="CB106" i="991"/>
  <c r="CB107" i="991"/>
  <c r="CA98" i="991"/>
  <c r="CA99" i="991"/>
  <c r="CA100" i="991"/>
  <c r="CA101" i="991"/>
  <c r="CA102" i="991"/>
  <c r="CA103" i="991"/>
  <c r="CA104" i="991"/>
  <c r="CA105" i="991"/>
  <c r="CA106" i="991"/>
  <c r="CA107" i="991"/>
  <c r="BZ98" i="991"/>
  <c r="BZ99" i="991"/>
  <c r="BZ100" i="991"/>
  <c r="BZ101" i="991"/>
  <c r="BZ102" i="991"/>
  <c r="BZ103" i="991"/>
  <c r="BZ104" i="991"/>
  <c r="BZ105" i="991"/>
  <c r="BZ106" i="991"/>
  <c r="BZ107" i="991"/>
  <c r="BY98" i="991"/>
  <c r="BY99" i="991"/>
  <c r="BY100" i="991"/>
  <c r="BY101" i="991"/>
  <c r="BY102" i="991"/>
  <c r="BY103" i="991"/>
  <c r="BY104" i="991"/>
  <c r="BY105" i="991"/>
  <c r="BY106" i="991"/>
  <c r="BY107" i="991"/>
  <c r="BX98" i="991"/>
  <c r="BX99" i="991"/>
  <c r="BX100" i="991"/>
  <c r="BX101" i="991"/>
  <c r="BX102" i="991"/>
  <c r="BX103" i="991"/>
  <c r="BX104" i="991"/>
  <c r="BX105" i="991"/>
  <c r="BX106" i="991"/>
  <c r="BX107" i="991"/>
  <c r="BW98" i="991"/>
  <c r="BW99" i="991"/>
  <c r="BW100" i="991"/>
  <c r="BW101" i="991"/>
  <c r="BW102" i="991"/>
  <c r="BW103" i="991"/>
  <c r="BW104" i="991"/>
  <c r="BW105" i="991"/>
  <c r="BW106" i="991"/>
  <c r="BW107" i="991"/>
  <c r="BV98" i="991"/>
  <c r="BV99" i="991"/>
  <c r="BV100" i="991"/>
  <c r="BP100" i="991" s="1"/>
  <c r="BV101" i="991"/>
  <c r="BP101" i="991" s="1"/>
  <c r="BV102" i="991"/>
  <c r="BV103" i="991"/>
  <c r="BO103" i="991" s="1"/>
  <c r="BV104" i="991"/>
  <c r="BV105" i="991"/>
  <c r="BV106" i="991"/>
  <c r="BV107" i="991"/>
  <c r="BU98" i="991"/>
  <c r="BU99" i="991"/>
  <c r="BU100" i="991"/>
  <c r="BU101" i="991"/>
  <c r="BU102" i="991"/>
  <c r="BU103" i="991"/>
  <c r="BP103" i="991" s="1"/>
  <c r="BU104" i="991"/>
  <c r="BU105" i="991"/>
  <c r="BU106" i="991"/>
  <c r="BU107" i="991"/>
  <c r="BT98" i="991"/>
  <c r="BT99" i="991"/>
  <c r="BT100" i="991"/>
  <c r="BT101" i="991"/>
  <c r="BT102" i="991"/>
  <c r="BT103" i="991"/>
  <c r="BT104" i="991"/>
  <c r="BP104" i="991" s="1"/>
  <c r="BT105" i="991"/>
  <c r="BP105" i="991" s="1"/>
  <c r="BT106" i="991"/>
  <c r="BT107" i="991"/>
  <c r="BS98" i="991"/>
  <c r="BS99" i="991"/>
  <c r="BS100" i="991"/>
  <c r="BS101" i="991"/>
  <c r="BS102" i="991"/>
  <c r="BS103" i="991"/>
  <c r="BS104" i="991"/>
  <c r="BS105" i="991"/>
  <c r="BS106" i="991"/>
  <c r="BP106" i="991" s="1"/>
  <c r="BS107" i="991"/>
  <c r="BP107" i="991" s="1"/>
  <c r="BR98" i="991"/>
  <c r="BP98" i="991" s="1"/>
  <c r="BR99" i="991"/>
  <c r="BP99" i="991" s="1"/>
  <c r="BR100" i="991"/>
  <c r="BR101" i="991"/>
  <c r="BR102" i="991"/>
  <c r="BR103" i="991"/>
  <c r="BR104" i="991"/>
  <c r="BR105" i="991"/>
  <c r="BR106" i="991"/>
  <c r="BR107" i="991"/>
  <c r="CE88" i="991"/>
  <c r="CE89" i="991"/>
  <c r="CE90" i="991"/>
  <c r="CE91" i="991"/>
  <c r="CE92" i="991"/>
  <c r="CE93" i="991"/>
  <c r="CE94" i="991"/>
  <c r="CE95" i="991"/>
  <c r="CE96" i="991"/>
  <c r="CE97" i="991"/>
  <c r="CD88" i="991"/>
  <c r="CD89" i="991"/>
  <c r="CD90" i="991"/>
  <c r="CD91" i="991"/>
  <c r="CD92" i="991"/>
  <c r="CD93" i="991"/>
  <c r="CD94" i="991"/>
  <c r="CD95" i="991"/>
  <c r="CD96" i="991"/>
  <c r="CD97" i="991"/>
  <c r="CC88" i="991"/>
  <c r="CC89" i="991"/>
  <c r="CC90" i="991"/>
  <c r="CC91" i="991"/>
  <c r="CC92" i="991"/>
  <c r="CC93" i="991"/>
  <c r="CC94" i="991"/>
  <c r="CC95" i="991"/>
  <c r="CC96" i="991"/>
  <c r="CC97" i="991"/>
  <c r="CB88" i="991"/>
  <c r="CB89" i="991"/>
  <c r="CB90" i="991"/>
  <c r="CB91" i="991"/>
  <c r="CB92" i="991"/>
  <c r="CB93" i="991"/>
  <c r="CB94" i="991"/>
  <c r="CB95" i="991"/>
  <c r="CB96" i="991"/>
  <c r="CB97" i="991"/>
  <c r="CA88" i="991"/>
  <c r="CA89" i="991"/>
  <c r="CA90" i="991"/>
  <c r="CA91" i="991"/>
  <c r="CA92" i="991"/>
  <c r="CA93" i="991"/>
  <c r="CA94" i="991"/>
  <c r="CA95" i="991"/>
  <c r="CA96" i="991"/>
  <c r="CA97" i="991"/>
  <c r="BZ88" i="991"/>
  <c r="BZ89" i="991"/>
  <c r="BZ90" i="991"/>
  <c r="BZ91" i="991"/>
  <c r="BZ92" i="991"/>
  <c r="BZ93" i="991"/>
  <c r="BZ94" i="991"/>
  <c r="BZ95" i="991"/>
  <c r="BZ96" i="991"/>
  <c r="BZ97" i="991"/>
  <c r="BY88" i="991"/>
  <c r="BY89" i="991"/>
  <c r="BY90" i="991"/>
  <c r="BY91" i="991"/>
  <c r="BY92" i="991"/>
  <c r="BY93" i="991"/>
  <c r="BY94" i="991"/>
  <c r="BY95" i="991"/>
  <c r="BY96" i="991"/>
  <c r="BY97" i="991"/>
  <c r="BX88" i="991"/>
  <c r="BX89" i="991"/>
  <c r="BX90" i="991"/>
  <c r="BX91" i="991"/>
  <c r="BX92" i="991"/>
  <c r="BX93" i="991"/>
  <c r="BX94" i="991"/>
  <c r="BX95" i="991"/>
  <c r="BX96" i="991"/>
  <c r="BX97" i="991"/>
  <c r="BW88" i="991"/>
  <c r="BW89" i="991"/>
  <c r="BW90" i="991"/>
  <c r="BW91" i="991"/>
  <c r="BP91" i="991" s="1"/>
  <c r="BW92" i="991"/>
  <c r="BW93" i="991"/>
  <c r="BW94" i="991"/>
  <c r="BW95" i="991"/>
  <c r="BW96" i="991"/>
  <c r="BW97" i="991"/>
  <c r="BV88" i="991"/>
  <c r="BV89" i="991"/>
  <c r="BV90" i="991"/>
  <c r="BV91" i="991"/>
  <c r="BV92" i="991"/>
  <c r="BV93" i="991"/>
  <c r="BV94" i="991"/>
  <c r="BV95" i="991"/>
  <c r="BV96" i="991"/>
  <c r="BV97" i="991"/>
  <c r="BU88" i="991"/>
  <c r="BU89" i="991"/>
  <c r="BU90" i="991"/>
  <c r="BU91" i="991"/>
  <c r="BU92" i="991"/>
  <c r="BU93" i="991"/>
  <c r="BU94" i="991"/>
  <c r="BU95" i="991"/>
  <c r="BP95" i="991" s="1"/>
  <c r="BU96" i="991"/>
  <c r="BU97" i="991"/>
  <c r="BT88" i="991"/>
  <c r="BT89" i="991"/>
  <c r="BT90" i="991"/>
  <c r="BT91" i="991"/>
  <c r="BO91" i="991" s="1"/>
  <c r="BT92" i="991"/>
  <c r="BT93" i="991"/>
  <c r="BT94" i="991"/>
  <c r="BT95" i="991"/>
  <c r="BT96" i="991"/>
  <c r="BT97" i="991"/>
  <c r="BP97" i="991" s="1"/>
  <c r="BS88" i="991"/>
  <c r="BS89" i="991"/>
  <c r="BS90" i="991"/>
  <c r="BS91" i="991"/>
  <c r="BS92" i="991"/>
  <c r="BS93" i="991"/>
  <c r="BS94" i="991"/>
  <c r="BS95" i="991"/>
  <c r="BS96" i="991"/>
  <c r="BS97" i="991"/>
  <c r="BR88" i="991"/>
  <c r="BO88" i="991" s="1"/>
  <c r="BR89" i="991"/>
  <c r="BP89" i="991" s="1"/>
  <c r="BR90" i="991"/>
  <c r="BP90" i="991" s="1"/>
  <c r="BR91" i="991"/>
  <c r="BR92" i="991"/>
  <c r="BR93" i="991"/>
  <c r="BP93" i="991" s="1"/>
  <c r="BR94" i="991"/>
  <c r="BO94" i="991" s="1"/>
  <c r="BR95" i="991"/>
  <c r="BR96" i="991"/>
  <c r="BP96" i="991" s="1"/>
  <c r="BR97" i="991"/>
  <c r="CE72" i="991"/>
  <c r="CE73" i="991"/>
  <c r="CE74" i="991"/>
  <c r="CE75" i="991"/>
  <c r="CE76" i="991"/>
  <c r="CE77" i="991"/>
  <c r="CE78" i="991"/>
  <c r="CE79" i="991"/>
  <c r="CE80" i="991"/>
  <c r="CE81" i="991"/>
  <c r="CE82" i="991"/>
  <c r="CE83" i="991"/>
  <c r="CE84" i="991"/>
  <c r="CE85" i="991"/>
  <c r="CE86" i="991"/>
  <c r="CE87" i="991"/>
  <c r="CD72" i="991"/>
  <c r="CD73" i="991"/>
  <c r="CD74" i="991"/>
  <c r="CD75" i="991"/>
  <c r="CD76" i="991"/>
  <c r="CD77" i="991"/>
  <c r="CD78" i="991"/>
  <c r="CD79" i="991"/>
  <c r="CD80" i="991"/>
  <c r="CD81" i="991"/>
  <c r="CD82" i="991"/>
  <c r="CD83" i="991"/>
  <c r="CD84" i="991"/>
  <c r="CD85" i="991"/>
  <c r="CD86" i="991"/>
  <c r="CD87" i="991"/>
  <c r="CC72" i="991"/>
  <c r="CC73" i="991"/>
  <c r="CC74" i="991"/>
  <c r="CC75" i="991"/>
  <c r="CC76" i="991"/>
  <c r="CC77" i="991"/>
  <c r="CC78" i="991"/>
  <c r="CC79" i="991"/>
  <c r="CC80" i="991"/>
  <c r="CC81" i="991"/>
  <c r="CC82" i="991"/>
  <c r="CC83" i="991"/>
  <c r="CC84" i="991"/>
  <c r="CC85" i="991"/>
  <c r="CC86" i="991"/>
  <c r="CC87" i="991"/>
  <c r="CB72" i="991"/>
  <c r="CB73" i="991"/>
  <c r="CB74" i="991"/>
  <c r="CB75" i="991"/>
  <c r="CB76" i="991"/>
  <c r="CB77" i="991"/>
  <c r="CB78" i="991"/>
  <c r="CB79" i="991"/>
  <c r="CB80" i="991"/>
  <c r="CB81" i="991"/>
  <c r="CB82" i="991"/>
  <c r="CB83" i="991"/>
  <c r="CB84" i="991"/>
  <c r="CB85" i="991"/>
  <c r="CB86" i="991"/>
  <c r="CB87" i="991"/>
  <c r="CA72" i="991"/>
  <c r="CA73" i="991"/>
  <c r="CA74" i="991"/>
  <c r="CA75" i="991"/>
  <c r="CA76" i="991"/>
  <c r="CA77" i="991"/>
  <c r="CA78" i="991"/>
  <c r="CA79" i="991"/>
  <c r="CA80" i="991"/>
  <c r="CA81" i="991"/>
  <c r="CA82" i="991"/>
  <c r="CA83" i="991"/>
  <c r="CA84" i="991"/>
  <c r="CA85" i="991"/>
  <c r="CA86" i="991"/>
  <c r="CA87" i="991"/>
  <c r="BZ72" i="991"/>
  <c r="BZ73" i="991"/>
  <c r="BZ74" i="991"/>
  <c r="BZ75" i="991"/>
  <c r="BZ76" i="991"/>
  <c r="BZ77" i="991"/>
  <c r="BZ78" i="991"/>
  <c r="BZ79" i="991"/>
  <c r="BZ80" i="991"/>
  <c r="BZ81" i="991"/>
  <c r="BZ82" i="991"/>
  <c r="BZ83" i="991"/>
  <c r="BZ84" i="991"/>
  <c r="BZ85" i="991"/>
  <c r="BZ86" i="991"/>
  <c r="BZ87" i="991"/>
  <c r="BY72" i="991"/>
  <c r="BY73" i="991"/>
  <c r="BY74" i="991"/>
  <c r="BY75" i="991"/>
  <c r="BY76" i="991"/>
  <c r="BY77" i="991"/>
  <c r="BY78" i="991"/>
  <c r="BY79" i="991"/>
  <c r="BY80" i="991"/>
  <c r="BY81" i="991"/>
  <c r="BY82" i="991"/>
  <c r="BY83" i="991"/>
  <c r="BY84" i="991"/>
  <c r="BY85" i="991"/>
  <c r="BY86" i="991"/>
  <c r="BY87" i="991"/>
  <c r="BX72" i="991"/>
  <c r="BX73" i="991"/>
  <c r="BX74" i="991"/>
  <c r="BX75" i="991"/>
  <c r="BX76" i="991"/>
  <c r="BX77" i="991"/>
  <c r="BX78" i="991"/>
  <c r="BX79" i="991"/>
  <c r="BX80" i="991"/>
  <c r="BX81" i="991"/>
  <c r="BX82" i="991"/>
  <c r="BX83" i="991"/>
  <c r="BX84" i="991"/>
  <c r="BX85" i="991"/>
  <c r="BX86" i="991"/>
  <c r="BX87" i="991"/>
  <c r="BW72" i="991"/>
  <c r="BW73" i="991"/>
  <c r="BW74" i="991"/>
  <c r="BW75" i="991"/>
  <c r="BW76" i="991"/>
  <c r="BW77" i="991"/>
  <c r="BW78" i="991"/>
  <c r="BW79" i="991"/>
  <c r="BW80" i="991"/>
  <c r="BW81" i="991"/>
  <c r="BW82" i="991"/>
  <c r="BW83" i="991"/>
  <c r="BW84" i="991"/>
  <c r="BW85" i="991"/>
  <c r="BW86" i="991"/>
  <c r="BW87" i="991"/>
  <c r="BV72" i="991"/>
  <c r="BV73" i="991"/>
  <c r="BV74" i="991"/>
  <c r="BV75" i="991"/>
  <c r="BV76" i="991"/>
  <c r="BV77" i="991"/>
  <c r="BV78" i="991"/>
  <c r="BV79" i="991"/>
  <c r="BV80" i="991"/>
  <c r="BV81" i="991"/>
  <c r="BV82" i="991"/>
  <c r="BV83" i="991"/>
  <c r="BV84" i="991"/>
  <c r="BV85" i="991"/>
  <c r="BV86" i="991"/>
  <c r="BV87" i="991"/>
  <c r="BU72" i="991"/>
  <c r="BU73" i="991"/>
  <c r="BU74" i="991"/>
  <c r="BU75" i="991"/>
  <c r="BU76" i="991"/>
  <c r="BU77" i="991"/>
  <c r="BU78" i="991"/>
  <c r="BU79" i="991"/>
  <c r="BU80" i="991"/>
  <c r="BU81" i="991"/>
  <c r="BU82" i="991"/>
  <c r="BU83" i="991"/>
  <c r="BU84" i="991"/>
  <c r="BU85" i="991"/>
  <c r="BU86" i="991"/>
  <c r="BU87" i="991"/>
  <c r="BT72" i="991"/>
  <c r="BT73" i="991"/>
  <c r="BT74" i="991"/>
  <c r="BT75" i="991"/>
  <c r="BP75" i="991" s="1"/>
  <c r="BT76" i="991"/>
  <c r="BT77" i="991"/>
  <c r="BT78" i="991"/>
  <c r="BT79" i="991"/>
  <c r="BT80" i="991"/>
  <c r="BT81" i="991"/>
  <c r="BT82" i="991"/>
  <c r="BT83" i="991"/>
  <c r="BT84" i="991"/>
  <c r="BT85" i="991"/>
  <c r="BT86" i="991"/>
  <c r="BT87" i="991"/>
  <c r="BP87" i="991" s="1"/>
  <c r="BS72" i="991"/>
  <c r="BO72" i="991" s="1"/>
  <c r="BS73" i="991"/>
  <c r="BS74" i="991"/>
  <c r="BS75" i="991"/>
  <c r="BS76" i="991"/>
  <c r="BS77" i="991"/>
  <c r="BS78" i="991"/>
  <c r="BS79" i="991"/>
  <c r="BS80" i="991"/>
  <c r="BS81" i="991"/>
  <c r="BP81" i="991" s="1"/>
  <c r="BS82" i="991"/>
  <c r="BS83" i="991"/>
  <c r="BP83" i="991" s="1"/>
  <c r="BS84" i="991"/>
  <c r="BO84" i="991" s="1"/>
  <c r="BS85" i="991"/>
  <c r="BS86" i="991"/>
  <c r="BS87" i="991"/>
  <c r="BR72" i="991"/>
  <c r="BR73" i="991"/>
  <c r="BP73" i="991" s="1"/>
  <c r="BR74" i="991"/>
  <c r="BP74" i="991" s="1"/>
  <c r="BR75" i="991"/>
  <c r="BR76" i="991"/>
  <c r="BR77" i="991"/>
  <c r="BP77" i="991" s="1"/>
  <c r="BR78" i="991"/>
  <c r="BP78" i="991" s="1"/>
  <c r="BR79" i="991"/>
  <c r="BP79" i="991" s="1"/>
  <c r="BR80" i="991"/>
  <c r="BP80" i="991" s="1"/>
  <c r="BR81" i="991"/>
  <c r="BR82" i="991"/>
  <c r="BR83" i="991"/>
  <c r="BR84" i="991"/>
  <c r="BR85" i="991"/>
  <c r="BP85" i="991" s="1"/>
  <c r="BR86" i="991"/>
  <c r="BP86" i="991" s="1"/>
  <c r="BR87" i="991"/>
  <c r="CE56" i="991"/>
  <c r="CE57" i="991"/>
  <c r="CE58" i="991"/>
  <c r="CE59" i="991"/>
  <c r="CE60" i="991"/>
  <c r="CE61" i="991"/>
  <c r="CE62" i="991"/>
  <c r="CE63" i="991"/>
  <c r="CE64" i="991"/>
  <c r="CE65" i="991"/>
  <c r="CE66" i="991"/>
  <c r="CE67" i="991"/>
  <c r="CE68" i="991"/>
  <c r="CE69" i="991"/>
  <c r="CE70" i="991"/>
  <c r="CE71" i="991"/>
  <c r="CD56" i="991"/>
  <c r="CD57" i="991"/>
  <c r="CD58" i="991"/>
  <c r="CD59" i="991"/>
  <c r="CD60" i="991"/>
  <c r="CD61" i="991"/>
  <c r="CD62" i="991"/>
  <c r="CD63" i="991"/>
  <c r="CD64" i="991"/>
  <c r="CD65" i="991"/>
  <c r="CD66" i="991"/>
  <c r="CD67" i="991"/>
  <c r="CD68" i="991"/>
  <c r="CD69" i="991"/>
  <c r="CD70" i="991"/>
  <c r="CD71" i="991"/>
  <c r="CC56" i="991"/>
  <c r="CC57" i="991"/>
  <c r="CC58" i="991"/>
  <c r="CC59" i="991"/>
  <c r="CC60" i="991"/>
  <c r="CC61" i="991"/>
  <c r="CC62" i="991"/>
  <c r="CC63" i="991"/>
  <c r="CC64" i="991"/>
  <c r="CC65" i="991"/>
  <c r="CC66" i="991"/>
  <c r="CC67" i="991"/>
  <c r="CC68" i="991"/>
  <c r="CC69" i="991"/>
  <c r="CC70" i="991"/>
  <c r="CC71" i="991"/>
  <c r="CB56" i="991"/>
  <c r="CB57" i="991"/>
  <c r="CB58" i="991"/>
  <c r="CB59" i="991"/>
  <c r="CB60" i="991"/>
  <c r="CB61" i="991"/>
  <c r="CB62" i="991"/>
  <c r="CB63" i="991"/>
  <c r="CB64" i="991"/>
  <c r="CB65" i="991"/>
  <c r="CB66" i="991"/>
  <c r="CB67" i="991"/>
  <c r="CB68" i="991"/>
  <c r="CB69" i="991"/>
  <c r="CB70" i="991"/>
  <c r="CB71" i="991"/>
  <c r="CA56" i="991"/>
  <c r="CA57" i="991"/>
  <c r="CA58" i="991"/>
  <c r="CA59" i="991"/>
  <c r="CA60" i="991"/>
  <c r="CA61" i="991"/>
  <c r="CA62" i="991"/>
  <c r="CA63" i="991"/>
  <c r="CA64" i="991"/>
  <c r="CA65" i="991"/>
  <c r="CA66" i="991"/>
  <c r="CA67" i="991"/>
  <c r="CA68" i="991"/>
  <c r="CA69" i="991"/>
  <c r="CA70" i="991"/>
  <c r="CA71" i="991"/>
  <c r="BZ56" i="991"/>
  <c r="BZ57" i="991"/>
  <c r="BZ58" i="991"/>
  <c r="BZ59" i="991"/>
  <c r="BZ60" i="991"/>
  <c r="BZ61" i="991"/>
  <c r="BZ62" i="991"/>
  <c r="BZ63" i="991"/>
  <c r="BZ64" i="991"/>
  <c r="BZ65" i="991"/>
  <c r="BZ66" i="991"/>
  <c r="BZ67" i="991"/>
  <c r="BZ68" i="991"/>
  <c r="BZ69" i="991"/>
  <c r="BZ70" i="991"/>
  <c r="BZ71" i="991"/>
  <c r="BY56" i="991"/>
  <c r="BY57" i="991"/>
  <c r="BY58" i="991"/>
  <c r="BY59" i="991"/>
  <c r="BY60" i="991"/>
  <c r="BY61" i="991"/>
  <c r="BY62" i="991"/>
  <c r="BY63" i="991"/>
  <c r="BY64" i="991"/>
  <c r="BY65" i="991"/>
  <c r="BY66" i="991"/>
  <c r="BY67" i="991"/>
  <c r="BY68" i="991"/>
  <c r="BY69" i="991"/>
  <c r="BY70" i="991"/>
  <c r="BY71" i="991"/>
  <c r="BX56" i="991"/>
  <c r="BX57" i="991"/>
  <c r="BX58" i="991"/>
  <c r="BX59" i="991"/>
  <c r="BX60" i="991"/>
  <c r="BX61" i="991"/>
  <c r="BX62" i="991"/>
  <c r="BX63" i="991"/>
  <c r="BX64" i="991"/>
  <c r="BX65" i="991"/>
  <c r="BX66" i="991"/>
  <c r="BX67" i="991"/>
  <c r="BX68" i="991"/>
  <c r="BX69" i="991"/>
  <c r="BX70" i="991"/>
  <c r="BX71" i="991"/>
  <c r="BW56" i="991"/>
  <c r="BW57" i="991"/>
  <c r="BW58" i="991"/>
  <c r="BW59" i="991"/>
  <c r="BW60" i="991"/>
  <c r="BW61" i="991"/>
  <c r="BW62" i="991"/>
  <c r="BW63" i="991"/>
  <c r="BW64" i="991"/>
  <c r="BW65" i="991"/>
  <c r="BW66" i="991"/>
  <c r="BW67" i="991"/>
  <c r="BW68" i="991"/>
  <c r="BW69" i="991"/>
  <c r="BW70" i="991"/>
  <c r="BW71" i="991"/>
  <c r="BV56" i="991"/>
  <c r="BV57" i="991"/>
  <c r="BV58" i="991"/>
  <c r="BV59" i="991"/>
  <c r="BV60" i="991"/>
  <c r="BV61" i="991"/>
  <c r="BV62" i="991"/>
  <c r="BV63" i="991"/>
  <c r="BV64" i="991"/>
  <c r="BV65" i="991"/>
  <c r="BV66" i="991"/>
  <c r="BV67" i="991"/>
  <c r="BV68" i="991"/>
  <c r="BV69" i="991"/>
  <c r="BV70" i="991"/>
  <c r="BV71" i="991"/>
  <c r="BU56" i="991"/>
  <c r="BU57" i="991"/>
  <c r="BU58" i="991"/>
  <c r="BU59" i="991"/>
  <c r="BU60" i="991"/>
  <c r="BU61" i="991"/>
  <c r="BU62" i="991"/>
  <c r="BU63" i="991"/>
  <c r="BU64" i="991"/>
  <c r="BU65" i="991"/>
  <c r="BU66" i="991"/>
  <c r="BU67" i="991"/>
  <c r="BU68" i="991"/>
  <c r="BU69" i="991"/>
  <c r="BU70" i="991"/>
  <c r="BU71" i="991"/>
  <c r="BT56" i="991"/>
  <c r="BT57" i="991"/>
  <c r="BP57" i="991" s="1"/>
  <c r="BT58" i="991"/>
  <c r="BP58" i="991" s="1"/>
  <c r="BT59" i="991"/>
  <c r="BP59" i="991" s="1"/>
  <c r="BT60" i="991"/>
  <c r="BT61" i="991"/>
  <c r="BT62" i="991"/>
  <c r="BT63" i="991"/>
  <c r="BT64" i="991"/>
  <c r="BT65" i="991"/>
  <c r="BT66" i="991"/>
  <c r="BT67" i="991"/>
  <c r="BT68" i="991"/>
  <c r="BT69" i="991"/>
  <c r="BP69" i="991" s="1"/>
  <c r="BT70" i="991"/>
  <c r="BP70" i="991" s="1"/>
  <c r="BT71" i="991"/>
  <c r="BP71" i="991" s="1"/>
  <c r="BS56" i="991"/>
  <c r="BS57" i="991"/>
  <c r="BS58" i="991"/>
  <c r="BS59" i="991"/>
  <c r="BS60" i="991"/>
  <c r="BS61" i="991"/>
  <c r="BS62" i="991"/>
  <c r="BS63" i="991"/>
  <c r="BS64" i="991"/>
  <c r="BS65" i="991"/>
  <c r="BP65" i="991" s="1"/>
  <c r="BS66" i="991"/>
  <c r="BS67" i="991"/>
  <c r="BO67" i="991" s="1"/>
  <c r="BS68" i="991"/>
  <c r="BS69" i="991"/>
  <c r="BS70" i="991"/>
  <c r="BS71" i="991"/>
  <c r="BR56" i="991"/>
  <c r="BR57" i="991"/>
  <c r="BR58" i="991"/>
  <c r="BR59" i="991"/>
  <c r="BR60" i="991"/>
  <c r="BR61" i="991"/>
  <c r="BP61" i="991" s="1"/>
  <c r="BR62" i="991"/>
  <c r="BP62" i="991" s="1"/>
  <c r="BR63" i="991"/>
  <c r="BP63" i="991" s="1"/>
  <c r="BR64" i="991"/>
  <c r="BR65" i="991"/>
  <c r="BR66" i="991"/>
  <c r="BR67" i="991"/>
  <c r="BR68" i="991"/>
  <c r="BR69" i="991"/>
  <c r="BR70" i="991"/>
  <c r="BR71" i="991"/>
  <c r="CE40" i="991"/>
  <c r="CE41" i="991"/>
  <c r="CE42" i="991"/>
  <c r="CE43" i="991"/>
  <c r="CE44" i="991"/>
  <c r="CE45" i="991"/>
  <c r="CE46" i="991"/>
  <c r="CE47" i="991"/>
  <c r="CE48" i="991"/>
  <c r="CE49" i="991"/>
  <c r="CE50" i="991"/>
  <c r="BP50" i="991" s="1"/>
  <c r="CE51" i="991"/>
  <c r="CE52" i="991"/>
  <c r="CE53" i="991"/>
  <c r="CE54" i="991"/>
  <c r="CE55" i="991"/>
  <c r="CD40" i="991"/>
  <c r="CD41" i="991"/>
  <c r="CD42" i="991"/>
  <c r="CD43" i="991"/>
  <c r="CD44" i="991"/>
  <c r="CD45" i="991"/>
  <c r="CD46" i="991"/>
  <c r="CD47" i="991"/>
  <c r="CD48" i="991"/>
  <c r="CD49" i="991"/>
  <c r="CD50" i="991"/>
  <c r="CD51" i="991"/>
  <c r="CD52" i="991"/>
  <c r="CD53" i="991"/>
  <c r="CD54" i="991"/>
  <c r="CD55" i="991"/>
  <c r="CC40" i="991"/>
  <c r="CC41" i="991"/>
  <c r="CC42" i="991"/>
  <c r="CC43" i="991"/>
  <c r="CC44" i="991"/>
  <c r="CC45" i="991"/>
  <c r="CC46" i="991"/>
  <c r="CC47" i="991"/>
  <c r="CC48" i="991"/>
  <c r="CC49" i="991"/>
  <c r="CC50" i="991"/>
  <c r="CC51" i="991"/>
  <c r="CC52" i="991"/>
  <c r="CC53" i="991"/>
  <c r="CC54" i="991"/>
  <c r="CC55" i="991"/>
  <c r="CB40" i="991"/>
  <c r="CB41" i="991"/>
  <c r="CB42" i="991"/>
  <c r="CB43" i="991"/>
  <c r="CB44" i="991"/>
  <c r="CB45" i="991"/>
  <c r="CB46" i="991"/>
  <c r="CB47" i="991"/>
  <c r="CB48" i="991"/>
  <c r="CB49" i="991"/>
  <c r="CB50" i="991"/>
  <c r="CB51" i="991"/>
  <c r="CB52" i="991"/>
  <c r="CB53" i="991"/>
  <c r="CB54" i="991"/>
  <c r="CB55" i="991"/>
  <c r="CA40" i="991"/>
  <c r="CA41" i="991"/>
  <c r="CA42" i="991"/>
  <c r="CA43" i="991"/>
  <c r="CA44" i="991"/>
  <c r="CA45" i="991"/>
  <c r="CA46" i="991"/>
  <c r="CA47" i="991"/>
  <c r="CA48" i="991"/>
  <c r="CA49" i="991"/>
  <c r="CA50" i="991"/>
  <c r="CA51" i="991"/>
  <c r="CA52" i="991"/>
  <c r="CA53" i="991"/>
  <c r="CA54" i="991"/>
  <c r="CA55" i="991"/>
  <c r="BZ40" i="991"/>
  <c r="BZ41" i="991"/>
  <c r="BZ42" i="991"/>
  <c r="BZ43" i="991"/>
  <c r="BZ44" i="991"/>
  <c r="BZ45" i="991"/>
  <c r="BZ46" i="991"/>
  <c r="BZ47" i="991"/>
  <c r="BZ48" i="991"/>
  <c r="BZ49" i="991"/>
  <c r="BZ50" i="991"/>
  <c r="BZ51" i="991"/>
  <c r="BZ52" i="991"/>
  <c r="BZ53" i="991"/>
  <c r="BZ54" i="991"/>
  <c r="BZ55" i="991"/>
  <c r="BY40" i="991"/>
  <c r="BY41" i="991"/>
  <c r="BY42" i="991"/>
  <c r="BY43" i="991"/>
  <c r="BY44" i="991"/>
  <c r="BY45" i="991"/>
  <c r="BY46" i="991"/>
  <c r="BY47" i="991"/>
  <c r="BY48" i="991"/>
  <c r="BY49" i="991"/>
  <c r="BY50" i="991"/>
  <c r="BY51" i="991"/>
  <c r="BY52" i="991"/>
  <c r="BY53" i="991"/>
  <c r="BY54" i="991"/>
  <c r="BY55" i="991"/>
  <c r="BX40" i="991"/>
  <c r="BX41" i="991"/>
  <c r="BX42" i="991"/>
  <c r="BX43" i="991"/>
  <c r="BX44" i="991"/>
  <c r="BX45" i="991"/>
  <c r="BX46" i="991"/>
  <c r="BX47" i="991"/>
  <c r="BX48" i="991"/>
  <c r="BX49" i="991"/>
  <c r="BX50" i="991"/>
  <c r="BX51" i="991"/>
  <c r="BX52" i="991"/>
  <c r="BX53" i="991"/>
  <c r="BX54" i="991"/>
  <c r="BX55" i="991"/>
  <c r="BW40" i="991"/>
  <c r="BW41" i="991"/>
  <c r="BW42" i="991"/>
  <c r="BW43" i="991"/>
  <c r="BW44" i="991"/>
  <c r="BW45" i="991"/>
  <c r="BW46" i="991"/>
  <c r="BW47" i="991"/>
  <c r="BW48" i="991"/>
  <c r="BW49" i="991"/>
  <c r="BW50" i="991"/>
  <c r="BW51" i="991"/>
  <c r="BW52" i="991"/>
  <c r="BW53" i="991"/>
  <c r="BW54" i="991"/>
  <c r="BW55" i="991"/>
  <c r="BV40" i="991"/>
  <c r="BV41" i="991"/>
  <c r="BV42" i="991"/>
  <c r="BV43" i="991"/>
  <c r="BV44" i="991"/>
  <c r="BV45" i="991"/>
  <c r="BV46" i="991"/>
  <c r="BV47" i="991"/>
  <c r="BV48" i="991"/>
  <c r="BV49" i="991"/>
  <c r="BV50" i="991"/>
  <c r="BV51" i="991"/>
  <c r="BV52" i="991"/>
  <c r="BV53" i="991"/>
  <c r="BV54" i="991"/>
  <c r="BV55" i="991"/>
  <c r="BU40" i="991"/>
  <c r="BU41" i="991"/>
  <c r="BU42" i="991"/>
  <c r="BU43" i="991"/>
  <c r="BU44" i="991"/>
  <c r="BU45" i="991"/>
  <c r="BU46" i="991"/>
  <c r="BU47" i="991"/>
  <c r="BU48" i="991"/>
  <c r="BU49" i="991"/>
  <c r="BU50" i="991"/>
  <c r="BU51" i="991"/>
  <c r="BU52" i="991"/>
  <c r="BU53" i="991"/>
  <c r="BU54" i="991"/>
  <c r="BU55" i="991"/>
  <c r="BT40" i="991"/>
  <c r="BT41" i="991"/>
  <c r="BT42" i="991"/>
  <c r="BP42" i="991" s="1"/>
  <c r="BT43" i="991"/>
  <c r="BP43" i="991" s="1"/>
  <c r="BT44" i="991"/>
  <c r="BT45" i="991"/>
  <c r="BP45" i="991" s="1"/>
  <c r="BT46" i="991"/>
  <c r="BT47" i="991"/>
  <c r="BT48" i="991"/>
  <c r="BO48" i="991" s="1"/>
  <c r="BT49" i="991"/>
  <c r="BT50" i="991"/>
  <c r="BT51" i="991"/>
  <c r="BT52" i="991"/>
  <c r="BT53" i="991"/>
  <c r="BT54" i="991"/>
  <c r="BP54" i="991" s="1"/>
  <c r="BT55" i="991"/>
  <c r="BP55" i="991" s="1"/>
  <c r="BS40" i="991"/>
  <c r="BS41" i="991"/>
  <c r="BS42" i="991"/>
  <c r="BO42" i="991" s="1"/>
  <c r="BS43" i="991"/>
  <c r="BS44" i="991"/>
  <c r="BS45" i="991"/>
  <c r="BS46" i="991"/>
  <c r="BS47" i="991"/>
  <c r="BS48" i="991"/>
  <c r="BS49" i="991"/>
  <c r="BS50" i="991"/>
  <c r="BS51" i="991"/>
  <c r="BP51" i="991" s="1"/>
  <c r="BS52" i="991"/>
  <c r="BS53" i="991"/>
  <c r="BS54" i="991"/>
  <c r="BO54" i="991" s="1"/>
  <c r="BS55" i="991"/>
  <c r="BR40" i="991"/>
  <c r="BP40" i="991" s="1"/>
  <c r="BR41" i="991"/>
  <c r="BR42" i="991"/>
  <c r="BR43" i="991"/>
  <c r="BR44" i="991"/>
  <c r="BR45" i="991"/>
  <c r="BR46" i="991"/>
  <c r="BP46" i="991" s="1"/>
  <c r="BR47" i="991"/>
  <c r="BP47" i="991" s="1"/>
  <c r="BR48" i="991"/>
  <c r="BR49" i="991"/>
  <c r="BP49" i="991" s="1"/>
  <c r="BR50" i="991"/>
  <c r="BR51" i="991"/>
  <c r="BR52" i="991"/>
  <c r="BP52" i="991" s="1"/>
  <c r="BR53" i="991"/>
  <c r="BR54" i="991"/>
  <c r="BR55" i="991"/>
  <c r="CE24" i="991"/>
  <c r="CE25" i="991"/>
  <c r="CE26" i="991"/>
  <c r="CE27" i="991"/>
  <c r="CE28" i="991"/>
  <c r="CE29" i="991"/>
  <c r="CE30" i="991"/>
  <c r="CE31" i="991"/>
  <c r="CE32" i="991"/>
  <c r="CE33" i="991"/>
  <c r="CE34" i="991"/>
  <c r="CE35" i="991"/>
  <c r="CE36" i="991"/>
  <c r="CE37" i="991"/>
  <c r="CE38" i="991"/>
  <c r="CE39" i="991"/>
  <c r="CD24" i="991"/>
  <c r="CD25" i="991"/>
  <c r="CD26" i="991"/>
  <c r="CD27" i="991"/>
  <c r="CD28" i="991"/>
  <c r="CD29" i="991"/>
  <c r="CD30" i="991"/>
  <c r="CD31" i="991"/>
  <c r="CD32" i="991"/>
  <c r="CD33" i="991"/>
  <c r="CD34" i="991"/>
  <c r="CD35" i="991"/>
  <c r="CD36" i="991"/>
  <c r="CD37" i="991"/>
  <c r="CD38" i="991"/>
  <c r="CD39" i="991"/>
  <c r="CC24" i="991"/>
  <c r="CC25" i="991"/>
  <c r="CC26" i="991"/>
  <c r="CC27" i="991"/>
  <c r="CC28" i="991"/>
  <c r="CC29" i="991"/>
  <c r="CC30" i="991"/>
  <c r="CC31" i="991"/>
  <c r="CC32" i="991"/>
  <c r="CC33" i="991"/>
  <c r="CC34" i="991"/>
  <c r="CC35" i="991"/>
  <c r="CC36" i="991"/>
  <c r="CC37" i="991"/>
  <c r="CC38" i="991"/>
  <c r="CC39" i="991"/>
  <c r="CB24" i="991"/>
  <c r="CB25" i="991"/>
  <c r="CB26" i="991"/>
  <c r="CB27" i="991"/>
  <c r="CB28" i="991"/>
  <c r="CB29" i="991"/>
  <c r="CB30" i="991"/>
  <c r="CB31" i="991"/>
  <c r="CB32" i="991"/>
  <c r="CB33" i="991"/>
  <c r="CB34" i="991"/>
  <c r="CB35" i="991"/>
  <c r="CB36" i="991"/>
  <c r="CB37" i="991"/>
  <c r="CB38" i="991"/>
  <c r="CB39" i="991"/>
  <c r="CA24" i="991"/>
  <c r="CA25" i="991"/>
  <c r="CA26" i="991"/>
  <c r="CA27" i="991"/>
  <c r="CA28" i="991"/>
  <c r="CA29" i="991"/>
  <c r="CA30" i="991"/>
  <c r="CA31" i="991"/>
  <c r="CA32" i="991"/>
  <c r="CA33" i="991"/>
  <c r="CA34" i="991"/>
  <c r="CA35" i="991"/>
  <c r="CA36" i="991"/>
  <c r="CA37" i="991"/>
  <c r="CA38" i="991"/>
  <c r="CA39" i="991"/>
  <c r="BZ24" i="991"/>
  <c r="BZ25" i="991"/>
  <c r="BZ26" i="991"/>
  <c r="BZ27" i="991"/>
  <c r="BZ28" i="991"/>
  <c r="BZ29" i="991"/>
  <c r="BZ30" i="991"/>
  <c r="BZ31" i="991"/>
  <c r="BZ32" i="991"/>
  <c r="BZ33" i="991"/>
  <c r="BZ34" i="991"/>
  <c r="BZ35" i="991"/>
  <c r="BZ36" i="991"/>
  <c r="BZ37" i="991"/>
  <c r="BZ38" i="991"/>
  <c r="BZ39" i="991"/>
  <c r="BY24" i="991"/>
  <c r="BY25" i="991"/>
  <c r="BY26" i="991"/>
  <c r="BY27" i="991"/>
  <c r="BY28" i="991"/>
  <c r="BY29" i="991"/>
  <c r="BY30" i="991"/>
  <c r="BY31" i="991"/>
  <c r="BY32" i="991"/>
  <c r="BY33" i="991"/>
  <c r="BY34" i="991"/>
  <c r="BY35" i="991"/>
  <c r="BY36" i="991"/>
  <c r="BY37" i="991"/>
  <c r="BY38" i="991"/>
  <c r="BY39" i="991"/>
  <c r="BX24" i="991"/>
  <c r="BX25" i="991"/>
  <c r="BX26" i="991"/>
  <c r="BX27" i="991"/>
  <c r="BX28" i="991"/>
  <c r="BX29" i="991"/>
  <c r="BX30" i="991"/>
  <c r="BX31" i="991"/>
  <c r="BX32" i="991"/>
  <c r="BX33" i="991"/>
  <c r="BX34" i="991"/>
  <c r="BX35" i="991"/>
  <c r="BX36" i="991"/>
  <c r="BX37" i="991"/>
  <c r="BX38" i="991"/>
  <c r="BX39" i="991"/>
  <c r="BW24" i="991"/>
  <c r="BW25" i="991"/>
  <c r="BW26" i="991"/>
  <c r="BW27" i="991"/>
  <c r="BW28" i="991"/>
  <c r="BW29" i="991"/>
  <c r="BW30" i="991"/>
  <c r="BW31" i="991"/>
  <c r="BW32" i="991"/>
  <c r="BW33" i="991"/>
  <c r="BW34" i="991"/>
  <c r="BW35" i="991"/>
  <c r="BW36" i="991"/>
  <c r="BW37" i="991"/>
  <c r="BW38" i="991"/>
  <c r="BW39" i="991"/>
  <c r="BV24" i="991"/>
  <c r="BV25" i="991"/>
  <c r="BV26" i="991"/>
  <c r="BV27" i="991"/>
  <c r="BV28" i="991"/>
  <c r="BV29" i="991"/>
  <c r="BV30" i="991"/>
  <c r="BV31" i="991"/>
  <c r="BV32" i="991"/>
  <c r="BV33" i="991"/>
  <c r="BV34" i="991"/>
  <c r="BV35" i="991"/>
  <c r="BV36" i="991"/>
  <c r="BV37" i="991"/>
  <c r="BV38" i="991"/>
  <c r="BV39" i="991"/>
  <c r="BU24" i="991"/>
  <c r="BU25" i="991"/>
  <c r="BU26" i="991"/>
  <c r="BU27" i="991"/>
  <c r="BU28" i="991"/>
  <c r="BU29" i="991"/>
  <c r="BU30" i="991"/>
  <c r="BU31" i="991"/>
  <c r="BU32" i="991"/>
  <c r="BU33" i="991"/>
  <c r="BU34" i="991"/>
  <c r="BU35" i="991"/>
  <c r="BU36" i="991"/>
  <c r="BU37" i="991"/>
  <c r="BU38" i="991"/>
  <c r="BU39" i="991"/>
  <c r="BT24" i="991"/>
  <c r="BP24" i="991" s="1"/>
  <c r="BT25" i="991"/>
  <c r="BP25" i="991" s="1"/>
  <c r="BT26" i="991"/>
  <c r="BP26" i="991" s="1"/>
  <c r="BT27" i="991"/>
  <c r="BP27" i="991" s="1"/>
  <c r="BT28" i="991"/>
  <c r="BT29" i="991"/>
  <c r="BT30" i="991"/>
  <c r="BT31" i="991"/>
  <c r="BT32" i="991"/>
  <c r="BT33" i="991"/>
  <c r="BT34" i="991"/>
  <c r="BT35" i="991"/>
  <c r="BT36" i="991"/>
  <c r="BP36" i="991" s="1"/>
  <c r="BT37" i="991"/>
  <c r="BP37" i="991" s="1"/>
  <c r="BT38" i="991"/>
  <c r="BP38" i="991" s="1"/>
  <c r="BT39" i="991"/>
  <c r="BP39" i="991" s="1"/>
  <c r="BS24" i="991"/>
  <c r="BS25" i="991"/>
  <c r="BS26" i="991"/>
  <c r="BS27" i="991"/>
  <c r="BS28" i="991"/>
  <c r="BS29" i="991"/>
  <c r="BS30" i="991"/>
  <c r="BS31" i="991"/>
  <c r="BS32" i="991"/>
  <c r="BP32" i="991" s="1"/>
  <c r="BS33" i="991"/>
  <c r="BP33" i="991" s="1"/>
  <c r="BS34" i="991"/>
  <c r="BS35" i="991"/>
  <c r="BO35" i="991" s="1"/>
  <c r="BS36" i="991"/>
  <c r="BS37" i="991"/>
  <c r="BS38" i="991"/>
  <c r="BS39" i="991"/>
  <c r="BR24" i="991"/>
  <c r="BR25" i="991"/>
  <c r="BR26" i="991"/>
  <c r="BR27" i="991"/>
  <c r="BR28" i="991"/>
  <c r="BR29" i="991"/>
  <c r="BP29" i="991" s="1"/>
  <c r="BR30" i="991"/>
  <c r="BP30" i="991" s="1"/>
  <c r="BR31" i="991"/>
  <c r="BP31" i="991" s="1"/>
  <c r="BR32" i="991"/>
  <c r="BR33" i="991"/>
  <c r="BR34" i="991"/>
  <c r="BR35" i="991"/>
  <c r="BR36" i="991"/>
  <c r="BR37" i="991"/>
  <c r="BR38" i="991"/>
  <c r="BR39" i="991"/>
  <c r="CE8" i="991"/>
  <c r="CE9" i="991"/>
  <c r="CE10" i="991"/>
  <c r="CE11" i="991"/>
  <c r="CE12" i="991"/>
  <c r="CE13" i="991"/>
  <c r="CE14" i="991"/>
  <c r="CE15" i="991"/>
  <c r="CE16" i="991"/>
  <c r="CE17" i="991"/>
  <c r="CE18" i="991"/>
  <c r="CE19" i="991"/>
  <c r="CE20" i="991"/>
  <c r="CE21" i="991"/>
  <c r="CE22" i="991"/>
  <c r="CE23" i="991"/>
  <c r="CD8" i="991"/>
  <c r="CD9" i="991"/>
  <c r="CD10" i="991"/>
  <c r="CD11" i="991"/>
  <c r="CD12" i="991"/>
  <c r="CD13" i="991"/>
  <c r="CD14" i="991"/>
  <c r="CD15" i="991"/>
  <c r="CD16" i="991"/>
  <c r="CD17" i="991"/>
  <c r="CD18" i="991"/>
  <c r="CD19" i="991"/>
  <c r="CD20" i="991"/>
  <c r="CD21" i="991"/>
  <c r="CD22" i="991"/>
  <c r="CD23" i="991"/>
  <c r="CC8" i="991"/>
  <c r="CC9" i="991"/>
  <c r="CC10" i="991"/>
  <c r="CC11" i="991"/>
  <c r="CC12" i="991"/>
  <c r="CC13" i="991"/>
  <c r="CC14" i="991"/>
  <c r="CC15" i="991"/>
  <c r="CC16" i="991"/>
  <c r="CC17" i="991"/>
  <c r="CC18" i="991"/>
  <c r="CC19" i="991"/>
  <c r="CC20" i="991"/>
  <c r="CC21" i="991"/>
  <c r="CC22" i="991"/>
  <c r="CC23" i="991"/>
  <c r="CB8" i="991"/>
  <c r="CB9" i="991"/>
  <c r="CB10" i="991"/>
  <c r="CB11" i="991"/>
  <c r="CB12" i="991"/>
  <c r="CB13" i="991"/>
  <c r="CB14" i="991"/>
  <c r="CB15" i="991"/>
  <c r="CB16" i="991"/>
  <c r="CB17" i="991"/>
  <c r="CB18" i="991"/>
  <c r="BP18" i="991" s="1"/>
  <c r="CB19" i="991"/>
  <c r="CB20" i="991"/>
  <c r="CB21" i="991"/>
  <c r="CB22" i="991"/>
  <c r="CB23" i="991"/>
  <c r="CA8" i="991"/>
  <c r="CA9" i="991"/>
  <c r="CA10" i="991"/>
  <c r="CA11" i="991"/>
  <c r="CA12" i="991"/>
  <c r="CA13" i="991"/>
  <c r="CA14" i="991"/>
  <c r="CA15" i="991"/>
  <c r="CA16" i="991"/>
  <c r="CA17" i="991"/>
  <c r="CA18" i="991"/>
  <c r="CA19" i="991"/>
  <c r="CA20" i="991"/>
  <c r="CA21" i="991"/>
  <c r="CA22" i="991"/>
  <c r="CA23" i="991"/>
  <c r="BZ8" i="991"/>
  <c r="BZ9" i="991"/>
  <c r="BZ10" i="991"/>
  <c r="BZ11" i="991"/>
  <c r="BZ12" i="991"/>
  <c r="BZ13" i="991"/>
  <c r="BZ14" i="991"/>
  <c r="BZ15" i="991"/>
  <c r="BZ16" i="991"/>
  <c r="BZ17" i="991"/>
  <c r="BZ18" i="991"/>
  <c r="BZ19" i="991"/>
  <c r="BZ20" i="991"/>
  <c r="BZ21" i="991"/>
  <c r="BZ22" i="991"/>
  <c r="BZ23" i="991"/>
  <c r="BY8" i="991"/>
  <c r="BY9" i="991"/>
  <c r="BY10" i="991"/>
  <c r="BY11" i="991"/>
  <c r="BY12" i="991"/>
  <c r="BY13" i="991"/>
  <c r="BY14" i="991"/>
  <c r="BY15" i="991"/>
  <c r="BY16" i="991"/>
  <c r="BY17" i="991"/>
  <c r="BY18" i="991"/>
  <c r="BY19" i="991"/>
  <c r="BY20" i="991"/>
  <c r="BY21" i="991"/>
  <c r="BY22" i="991"/>
  <c r="BY23" i="991"/>
  <c r="BX8" i="991"/>
  <c r="BX9" i="991"/>
  <c r="BX10" i="991"/>
  <c r="BX11" i="991"/>
  <c r="BX12" i="991"/>
  <c r="BX13" i="991"/>
  <c r="BX14" i="991"/>
  <c r="BX15" i="991"/>
  <c r="BX16" i="991"/>
  <c r="BX17" i="991"/>
  <c r="BX18" i="991"/>
  <c r="BX19" i="991"/>
  <c r="BX20" i="991"/>
  <c r="BX21" i="991"/>
  <c r="BX22" i="991"/>
  <c r="BX23" i="991"/>
  <c r="BW8" i="991"/>
  <c r="BW9" i="991"/>
  <c r="BW10" i="991"/>
  <c r="BW11" i="991"/>
  <c r="BW12" i="991"/>
  <c r="BW13" i="991"/>
  <c r="BW14" i="991"/>
  <c r="BW15" i="991"/>
  <c r="BW16" i="991"/>
  <c r="BW17" i="991"/>
  <c r="BW18" i="991"/>
  <c r="BW19" i="991"/>
  <c r="BW20" i="991"/>
  <c r="BW21" i="991"/>
  <c r="BW22" i="991"/>
  <c r="BW23" i="991"/>
  <c r="BV8" i="991"/>
  <c r="BV9" i="991"/>
  <c r="BV10" i="991"/>
  <c r="BV11" i="991"/>
  <c r="BV12" i="991"/>
  <c r="BV13" i="991"/>
  <c r="BV14" i="991"/>
  <c r="BV15" i="991"/>
  <c r="BV16" i="991"/>
  <c r="BV17" i="991"/>
  <c r="BV18" i="991"/>
  <c r="BV19" i="991"/>
  <c r="BV20" i="991"/>
  <c r="BV21" i="991"/>
  <c r="BV22" i="991"/>
  <c r="BV23" i="991"/>
  <c r="BU8" i="991"/>
  <c r="BU9" i="991"/>
  <c r="BU10" i="991"/>
  <c r="BU11" i="991"/>
  <c r="BU12" i="991"/>
  <c r="BU13" i="991"/>
  <c r="BU14" i="991"/>
  <c r="BU15" i="991"/>
  <c r="BU16" i="991"/>
  <c r="BU17" i="991"/>
  <c r="BU18" i="991"/>
  <c r="BU19" i="991"/>
  <c r="BU20" i="991"/>
  <c r="BU21" i="991"/>
  <c r="BU22" i="991"/>
  <c r="BU23" i="991"/>
  <c r="BT8" i="991"/>
  <c r="BP8" i="991" s="1"/>
  <c r="BT9" i="991"/>
  <c r="BP9" i="991" s="1"/>
  <c r="BT10" i="991"/>
  <c r="BP10" i="991" s="1"/>
  <c r="BT11" i="991"/>
  <c r="BP11" i="991" s="1"/>
  <c r="BT12" i="991"/>
  <c r="BT13" i="991"/>
  <c r="BT14" i="991"/>
  <c r="BT15" i="991"/>
  <c r="BT16" i="991"/>
  <c r="BT17" i="991"/>
  <c r="BT18" i="991"/>
  <c r="BT19" i="991"/>
  <c r="BT20" i="991"/>
  <c r="BP20" i="991" s="1"/>
  <c r="BT21" i="991"/>
  <c r="BP21" i="991" s="1"/>
  <c r="BT22" i="991"/>
  <c r="BP22" i="991" s="1"/>
  <c r="BT23" i="991"/>
  <c r="BP23" i="991" s="1"/>
  <c r="BS8" i="991"/>
  <c r="BS9" i="991"/>
  <c r="BS10" i="991"/>
  <c r="BS11" i="991"/>
  <c r="BS12" i="991"/>
  <c r="BS13" i="991"/>
  <c r="BS14" i="991"/>
  <c r="BS15" i="991"/>
  <c r="BS16" i="991"/>
  <c r="BP16" i="991" s="1"/>
  <c r="BS17" i="991"/>
  <c r="BP17" i="991" s="1"/>
  <c r="BS18" i="991"/>
  <c r="BS19" i="991"/>
  <c r="BO19" i="991" s="1"/>
  <c r="BS20" i="991"/>
  <c r="BS21" i="991"/>
  <c r="BS22" i="991"/>
  <c r="BS23" i="991"/>
  <c r="BR8" i="991"/>
  <c r="BR9" i="991"/>
  <c r="BR10" i="991"/>
  <c r="BR11" i="991"/>
  <c r="BR12" i="991"/>
  <c r="BR13" i="991"/>
  <c r="BP13" i="991" s="1"/>
  <c r="BR14" i="991"/>
  <c r="BP14" i="991" s="1"/>
  <c r="BR15" i="991"/>
  <c r="BP15" i="991" s="1"/>
  <c r="BR16" i="991"/>
  <c r="BR17" i="991"/>
  <c r="BR18" i="991"/>
  <c r="BR19" i="991"/>
  <c r="BR20" i="991"/>
  <c r="BR21" i="991"/>
  <c r="BR22" i="991"/>
  <c r="BR23" i="991"/>
  <c r="BP163" i="991"/>
  <c r="BO163" i="991"/>
  <c r="BP162" i="991"/>
  <c r="BO162" i="991"/>
  <c r="BP161" i="991"/>
  <c r="BP160" i="991"/>
  <c r="BO160" i="991"/>
  <c r="BP159" i="991"/>
  <c r="BO159" i="991"/>
  <c r="BP158" i="991"/>
  <c r="BO158" i="991"/>
  <c r="BP157" i="991"/>
  <c r="BO157" i="991"/>
  <c r="BP156" i="991"/>
  <c r="BO156" i="991"/>
  <c r="BP155" i="991"/>
  <c r="BO155" i="991"/>
  <c r="BP154" i="991"/>
  <c r="BO154" i="991"/>
  <c r="BP153" i="991"/>
  <c r="BO153" i="991"/>
  <c r="BP152" i="991"/>
  <c r="BO152" i="991"/>
  <c r="BP151" i="991"/>
  <c r="BP150" i="991"/>
  <c r="BO150" i="991"/>
  <c r="BP149" i="991"/>
  <c r="BO149" i="991"/>
  <c r="BP148" i="991"/>
  <c r="BP147" i="991"/>
  <c r="BO147" i="991"/>
  <c r="BP146" i="991"/>
  <c r="BO146" i="991"/>
  <c r="BP145" i="991"/>
  <c r="BO145" i="991"/>
  <c r="BP144" i="991"/>
  <c r="BO144" i="991"/>
  <c r="BP143" i="991"/>
  <c r="BO143" i="991"/>
  <c r="BP142" i="991"/>
  <c r="BP141" i="991"/>
  <c r="BO141" i="991"/>
  <c r="BP140" i="991"/>
  <c r="BO140" i="991"/>
  <c r="BP139" i="991"/>
  <c r="BP138" i="991"/>
  <c r="BO138" i="991"/>
  <c r="BP136" i="991"/>
  <c r="BO136" i="991"/>
  <c r="BP134" i="991"/>
  <c r="BO134" i="991"/>
  <c r="BP132" i="991"/>
  <c r="BO132" i="991"/>
  <c r="BP130" i="991"/>
  <c r="BO130" i="991"/>
  <c r="BP128" i="991"/>
  <c r="BO128" i="991"/>
  <c r="BO119" i="991"/>
  <c r="BO112" i="991"/>
  <c r="BP102" i="991"/>
  <c r="BO102" i="991"/>
  <c r="BO96" i="991"/>
  <c r="BP94" i="991"/>
  <c r="BP92" i="991"/>
  <c r="BO92" i="991"/>
  <c r="BO90" i="991"/>
  <c r="BP88" i="991"/>
  <c r="BP84" i="991"/>
  <c r="BP82" i="991"/>
  <c r="BO77" i="991"/>
  <c r="BP76" i="991"/>
  <c r="BP72" i="991"/>
  <c r="BP68" i="991"/>
  <c r="BO68" i="991"/>
  <c r="BP66" i="991"/>
  <c r="BP64" i="991"/>
  <c r="BO64" i="991"/>
  <c r="BO61" i="991"/>
  <c r="BP60" i="991"/>
  <c r="BP56" i="991"/>
  <c r="BO56" i="991"/>
  <c r="BP53" i="991"/>
  <c r="BO52" i="991"/>
  <c r="BO49" i="991"/>
  <c r="BP48" i="991"/>
  <c r="BP44" i="991"/>
  <c r="BP41" i="991"/>
  <c r="BO40" i="991"/>
  <c r="BP34" i="991"/>
  <c r="BO29" i="991"/>
  <c r="BP28" i="991"/>
  <c r="BO13" i="991"/>
  <c r="BP12" i="991"/>
  <c r="CE7" i="991"/>
  <c r="CD7" i="991"/>
  <c r="CC7" i="991"/>
  <c r="CB7" i="991"/>
  <c r="CA7" i="991"/>
  <c r="BZ7" i="991"/>
  <c r="BY7" i="991"/>
  <c r="BX7" i="991"/>
  <c r="BW7" i="991"/>
  <c r="BV7" i="991"/>
  <c r="BU7" i="991"/>
  <c r="BT7" i="991"/>
  <c r="BS7" i="991"/>
  <c r="BR7" i="991"/>
  <c r="CE81" i="989"/>
  <c r="CE82" i="989"/>
  <c r="CE83" i="989"/>
  <c r="CE84" i="989"/>
  <c r="CE85" i="989"/>
  <c r="CE86" i="989"/>
  <c r="CD81" i="989"/>
  <c r="CD82" i="989"/>
  <c r="CD83" i="989"/>
  <c r="CD84" i="989"/>
  <c r="CD85" i="989"/>
  <c r="CD86" i="989"/>
  <c r="CC81" i="989"/>
  <c r="CC82" i="989"/>
  <c r="CC83" i="989"/>
  <c r="CC84" i="989"/>
  <c r="CC85" i="989"/>
  <c r="CC86" i="989"/>
  <c r="CB81" i="989"/>
  <c r="CB82" i="989"/>
  <c r="CB83" i="989"/>
  <c r="CB84" i="989"/>
  <c r="CB85" i="989"/>
  <c r="CB86" i="989"/>
  <c r="CA81" i="989"/>
  <c r="CA82" i="989"/>
  <c r="CA83" i="989"/>
  <c r="CA84" i="989"/>
  <c r="CA85" i="989"/>
  <c r="CA86" i="989"/>
  <c r="BZ81" i="989"/>
  <c r="BZ82" i="989"/>
  <c r="BZ83" i="989"/>
  <c r="BZ84" i="989"/>
  <c r="BZ85" i="989"/>
  <c r="BZ86" i="989"/>
  <c r="BY81" i="989"/>
  <c r="BY82" i="989"/>
  <c r="BY83" i="989"/>
  <c r="BY84" i="989"/>
  <c r="BY85" i="989"/>
  <c r="BY86" i="989"/>
  <c r="BX81" i="989"/>
  <c r="BX82" i="989"/>
  <c r="BX83" i="989"/>
  <c r="BX84" i="989"/>
  <c r="BX85" i="989"/>
  <c r="BX86" i="989"/>
  <c r="BW81" i="989"/>
  <c r="BW82" i="989"/>
  <c r="BW83" i="989"/>
  <c r="BW84" i="989"/>
  <c r="BW85" i="989"/>
  <c r="BW86" i="989"/>
  <c r="BV81" i="989"/>
  <c r="BV82" i="989"/>
  <c r="BV83" i="989"/>
  <c r="BV84" i="989"/>
  <c r="BV85" i="989"/>
  <c r="BV86" i="989"/>
  <c r="BU81" i="989"/>
  <c r="BU82" i="989"/>
  <c r="BU83" i="989"/>
  <c r="BU84" i="989"/>
  <c r="BU85" i="989"/>
  <c r="BU86" i="989"/>
  <c r="BT81" i="989"/>
  <c r="BT82" i="989"/>
  <c r="BT83" i="989"/>
  <c r="BT84" i="989"/>
  <c r="BT85" i="989"/>
  <c r="BT86" i="989"/>
  <c r="BS81" i="989"/>
  <c r="BS82" i="989"/>
  <c r="BP82" i="989" s="1"/>
  <c r="BS83" i="989"/>
  <c r="BP83" i="989" s="1"/>
  <c r="BS84" i="989"/>
  <c r="BS85" i="989"/>
  <c r="BS86" i="989"/>
  <c r="BR81" i="989"/>
  <c r="BP81" i="989" s="1"/>
  <c r="BR82" i="989"/>
  <c r="BR83" i="989"/>
  <c r="BR84" i="989"/>
  <c r="BP84" i="989" s="1"/>
  <c r="BR85" i="989"/>
  <c r="BO85" i="989" s="1"/>
  <c r="BR86" i="989"/>
  <c r="BO86" i="989" s="1"/>
  <c r="CE75" i="989"/>
  <c r="CE76" i="989"/>
  <c r="CE77" i="989"/>
  <c r="CE78" i="989"/>
  <c r="CE79" i="989"/>
  <c r="CE80" i="989"/>
  <c r="CD75" i="989"/>
  <c r="CD76" i="989"/>
  <c r="CD77" i="989"/>
  <c r="CD78" i="989"/>
  <c r="CD79" i="989"/>
  <c r="CD80" i="989"/>
  <c r="CC75" i="989"/>
  <c r="CC76" i="989"/>
  <c r="CC77" i="989"/>
  <c r="CC78" i="989"/>
  <c r="CC79" i="989"/>
  <c r="CC80" i="989"/>
  <c r="CB75" i="989"/>
  <c r="CB76" i="989"/>
  <c r="CB77" i="989"/>
  <c r="CB78" i="989"/>
  <c r="CB79" i="989"/>
  <c r="CB80" i="989"/>
  <c r="CA75" i="989"/>
  <c r="CA76" i="989"/>
  <c r="CA77" i="989"/>
  <c r="CA78" i="989"/>
  <c r="CA79" i="989"/>
  <c r="CA80" i="989"/>
  <c r="BZ75" i="989"/>
  <c r="BZ76" i="989"/>
  <c r="BZ77" i="989"/>
  <c r="BZ78" i="989"/>
  <c r="BZ79" i="989"/>
  <c r="BZ80" i="989"/>
  <c r="BY75" i="989"/>
  <c r="BY76" i="989"/>
  <c r="BY77" i="989"/>
  <c r="BY78" i="989"/>
  <c r="BY79" i="989"/>
  <c r="BY80" i="989"/>
  <c r="BX75" i="989"/>
  <c r="BX76" i="989"/>
  <c r="BX77" i="989"/>
  <c r="BX78" i="989"/>
  <c r="BX79" i="989"/>
  <c r="BX80" i="989"/>
  <c r="BW75" i="989"/>
  <c r="BW76" i="989"/>
  <c r="BW77" i="989"/>
  <c r="BW78" i="989"/>
  <c r="BW79" i="989"/>
  <c r="BW80" i="989"/>
  <c r="BV75" i="989"/>
  <c r="BV76" i="989"/>
  <c r="BV77" i="989"/>
  <c r="BV78" i="989"/>
  <c r="BV79" i="989"/>
  <c r="BV80" i="989"/>
  <c r="BU75" i="989"/>
  <c r="BU76" i="989"/>
  <c r="BU77" i="989"/>
  <c r="BU78" i="989"/>
  <c r="BU79" i="989"/>
  <c r="BU80" i="989"/>
  <c r="BT75" i="989"/>
  <c r="BT76" i="989"/>
  <c r="BT77" i="989"/>
  <c r="BT78" i="989"/>
  <c r="BT79" i="989"/>
  <c r="BT80" i="989"/>
  <c r="BS75" i="989"/>
  <c r="BS76" i="989"/>
  <c r="BS77" i="989"/>
  <c r="BS78" i="989"/>
  <c r="BS79" i="989"/>
  <c r="BS80" i="989"/>
  <c r="BR75" i="989"/>
  <c r="BP75" i="989" s="1"/>
  <c r="BR76" i="989"/>
  <c r="BR77" i="989"/>
  <c r="BP77" i="989" s="1"/>
  <c r="BR78" i="989"/>
  <c r="BP78" i="989" s="1"/>
  <c r="BR79" i="989"/>
  <c r="BO79" i="989" s="1"/>
  <c r="BR80" i="989"/>
  <c r="BP80" i="989" s="1"/>
  <c r="CE69" i="989"/>
  <c r="CE70" i="989"/>
  <c r="CE71" i="989"/>
  <c r="CE72" i="989"/>
  <c r="CE73" i="989"/>
  <c r="CE74" i="989"/>
  <c r="CD69" i="989"/>
  <c r="CD70" i="989"/>
  <c r="CD71" i="989"/>
  <c r="CD72" i="989"/>
  <c r="CD73" i="989"/>
  <c r="CD74" i="989"/>
  <c r="CC69" i="989"/>
  <c r="CC70" i="989"/>
  <c r="CC71" i="989"/>
  <c r="CC72" i="989"/>
  <c r="CC73" i="989"/>
  <c r="CC74" i="989"/>
  <c r="CB69" i="989"/>
  <c r="CB70" i="989"/>
  <c r="CB71" i="989"/>
  <c r="CB72" i="989"/>
  <c r="CB73" i="989"/>
  <c r="CB74" i="989"/>
  <c r="CA69" i="989"/>
  <c r="CA70" i="989"/>
  <c r="CA71" i="989"/>
  <c r="CA72" i="989"/>
  <c r="CA73" i="989"/>
  <c r="CA74" i="989"/>
  <c r="BZ69" i="989"/>
  <c r="BZ70" i="989"/>
  <c r="BZ71" i="989"/>
  <c r="BZ72" i="989"/>
  <c r="BZ73" i="989"/>
  <c r="BZ74" i="989"/>
  <c r="BY69" i="989"/>
  <c r="BY70" i="989"/>
  <c r="BY71" i="989"/>
  <c r="BY72" i="989"/>
  <c r="BY73" i="989"/>
  <c r="BY74" i="989"/>
  <c r="BX69" i="989"/>
  <c r="BX70" i="989"/>
  <c r="BX71" i="989"/>
  <c r="BX72" i="989"/>
  <c r="BX73" i="989"/>
  <c r="BX74" i="989"/>
  <c r="BW69" i="989"/>
  <c r="BW70" i="989"/>
  <c r="BW71" i="989"/>
  <c r="BW72" i="989"/>
  <c r="BW73" i="989"/>
  <c r="BW74" i="989"/>
  <c r="BV69" i="989"/>
  <c r="BV70" i="989"/>
  <c r="BV71" i="989"/>
  <c r="BV72" i="989"/>
  <c r="BV73" i="989"/>
  <c r="BV74" i="989"/>
  <c r="BU69" i="989"/>
  <c r="BU70" i="989"/>
  <c r="BU71" i="989"/>
  <c r="BU72" i="989"/>
  <c r="BU73" i="989"/>
  <c r="BU74" i="989"/>
  <c r="BT69" i="989"/>
  <c r="BT70" i="989"/>
  <c r="BT71" i="989"/>
  <c r="BT72" i="989"/>
  <c r="BT73" i="989"/>
  <c r="BT74" i="989"/>
  <c r="BS69" i="989"/>
  <c r="BS70" i="989"/>
  <c r="BS71" i="989"/>
  <c r="BS72" i="989"/>
  <c r="BS73" i="989"/>
  <c r="BS74" i="989"/>
  <c r="BR69" i="989"/>
  <c r="BR70" i="989"/>
  <c r="BR71" i="989"/>
  <c r="BR72" i="989"/>
  <c r="BP72" i="989" s="1"/>
  <c r="BR73" i="989"/>
  <c r="BO73" i="989" s="1"/>
  <c r="BR74" i="989"/>
  <c r="BP74" i="989" s="1"/>
  <c r="CE62" i="989"/>
  <c r="CE63" i="989"/>
  <c r="CE64" i="989"/>
  <c r="CE65" i="989"/>
  <c r="CE66" i="989"/>
  <c r="CE67" i="989"/>
  <c r="CE68" i="989"/>
  <c r="CD62" i="989"/>
  <c r="CD63" i="989"/>
  <c r="CD64" i="989"/>
  <c r="CD65" i="989"/>
  <c r="CD66" i="989"/>
  <c r="CD67" i="989"/>
  <c r="CD68" i="989"/>
  <c r="CC62" i="989"/>
  <c r="CC63" i="989"/>
  <c r="CC64" i="989"/>
  <c r="CC65" i="989"/>
  <c r="CC66" i="989"/>
  <c r="CC67" i="989"/>
  <c r="CC68" i="989"/>
  <c r="CB62" i="989"/>
  <c r="CB63" i="989"/>
  <c r="CB64" i="989"/>
  <c r="CB65" i="989"/>
  <c r="CB66" i="989"/>
  <c r="CB67" i="989"/>
  <c r="CB68" i="989"/>
  <c r="CA62" i="989"/>
  <c r="CA63" i="989"/>
  <c r="CA64" i="989"/>
  <c r="CA65" i="989"/>
  <c r="CA66" i="989"/>
  <c r="CA67" i="989"/>
  <c r="CA68" i="989"/>
  <c r="BZ62" i="989"/>
  <c r="BZ63" i="989"/>
  <c r="BZ64" i="989"/>
  <c r="BZ65" i="989"/>
  <c r="BZ66" i="989"/>
  <c r="BZ67" i="989"/>
  <c r="BZ68" i="989"/>
  <c r="BY62" i="989"/>
  <c r="BY63" i="989"/>
  <c r="BY64" i="989"/>
  <c r="BY65" i="989"/>
  <c r="BY66" i="989"/>
  <c r="BY67" i="989"/>
  <c r="BY68" i="989"/>
  <c r="BX62" i="989"/>
  <c r="BX63" i="989"/>
  <c r="BX64" i="989"/>
  <c r="BX65" i="989"/>
  <c r="BX66" i="989"/>
  <c r="BX67" i="989"/>
  <c r="BX68" i="989"/>
  <c r="BW62" i="989"/>
  <c r="BW63" i="989"/>
  <c r="BW64" i="989"/>
  <c r="BW65" i="989"/>
  <c r="BW66" i="989"/>
  <c r="BW67" i="989"/>
  <c r="BW68" i="989"/>
  <c r="BV62" i="989"/>
  <c r="BV63" i="989"/>
  <c r="BV64" i="989"/>
  <c r="BV65" i="989"/>
  <c r="BV66" i="989"/>
  <c r="BV67" i="989"/>
  <c r="BV68" i="989"/>
  <c r="BU62" i="989"/>
  <c r="BP62" i="989" s="1"/>
  <c r="BU63" i="989"/>
  <c r="BU64" i="989"/>
  <c r="BU65" i="989"/>
  <c r="BU66" i="989"/>
  <c r="BU67" i="989"/>
  <c r="BU68" i="989"/>
  <c r="BT62" i="989"/>
  <c r="BT63" i="989"/>
  <c r="BT64" i="989"/>
  <c r="BT65" i="989"/>
  <c r="BT66" i="989"/>
  <c r="BT67" i="989"/>
  <c r="BO67" i="989" s="1"/>
  <c r="BT68" i="989"/>
  <c r="BO68" i="989" s="1"/>
  <c r="BS62" i="989"/>
  <c r="BS63" i="989"/>
  <c r="BS64" i="989"/>
  <c r="BS65" i="989"/>
  <c r="BS66" i="989"/>
  <c r="BS67" i="989"/>
  <c r="BS68" i="989"/>
  <c r="BR62" i="989"/>
  <c r="BR63" i="989"/>
  <c r="BP63" i="989" s="1"/>
  <c r="BR64" i="989"/>
  <c r="BP64" i="989" s="1"/>
  <c r="BR65" i="989"/>
  <c r="BP65" i="989" s="1"/>
  <c r="BR66" i="989"/>
  <c r="BP66" i="989" s="1"/>
  <c r="BR67" i="989"/>
  <c r="BR68" i="989"/>
  <c r="CE55" i="989"/>
  <c r="CE56" i="989"/>
  <c r="CE57" i="989"/>
  <c r="CE58" i="989"/>
  <c r="CE59" i="989"/>
  <c r="CE60" i="989"/>
  <c r="CE61" i="989"/>
  <c r="CD55" i="989"/>
  <c r="CD56" i="989"/>
  <c r="CD57" i="989"/>
  <c r="CD58" i="989"/>
  <c r="CD59" i="989"/>
  <c r="CD60" i="989"/>
  <c r="CD61" i="989"/>
  <c r="CC55" i="989"/>
  <c r="CC56" i="989"/>
  <c r="CC57" i="989"/>
  <c r="CC58" i="989"/>
  <c r="CC59" i="989"/>
  <c r="CC60" i="989"/>
  <c r="CC61" i="989"/>
  <c r="CB55" i="989"/>
  <c r="CB56" i="989"/>
  <c r="CB57" i="989"/>
  <c r="CB58" i="989"/>
  <c r="CB59" i="989"/>
  <c r="CB60" i="989"/>
  <c r="CB61" i="989"/>
  <c r="CA55" i="989"/>
  <c r="CA56" i="989"/>
  <c r="CA57" i="989"/>
  <c r="CA58" i="989"/>
  <c r="CA59" i="989"/>
  <c r="CA60" i="989"/>
  <c r="CA61" i="989"/>
  <c r="BZ55" i="989"/>
  <c r="BZ56" i="989"/>
  <c r="BZ57" i="989"/>
  <c r="BZ58" i="989"/>
  <c r="BZ59" i="989"/>
  <c r="BZ60" i="989"/>
  <c r="BZ61" i="989"/>
  <c r="BY55" i="989"/>
  <c r="BY56" i="989"/>
  <c r="BY57" i="989"/>
  <c r="BY58" i="989"/>
  <c r="BY59" i="989"/>
  <c r="BY60" i="989"/>
  <c r="BP60" i="989" s="1"/>
  <c r="BY61" i="989"/>
  <c r="BX55" i="989"/>
  <c r="BX56" i="989"/>
  <c r="BX57" i="989"/>
  <c r="BX58" i="989"/>
  <c r="BX59" i="989"/>
  <c r="BX60" i="989"/>
  <c r="BX61" i="989"/>
  <c r="BW55" i="989"/>
  <c r="BW56" i="989"/>
  <c r="BW57" i="989"/>
  <c r="BW58" i="989"/>
  <c r="BW59" i="989"/>
  <c r="BW60" i="989"/>
  <c r="BW61" i="989"/>
  <c r="BV55" i="989"/>
  <c r="BV56" i="989"/>
  <c r="BV57" i="989"/>
  <c r="BV58" i="989"/>
  <c r="BV59" i="989"/>
  <c r="BV60" i="989"/>
  <c r="BV61" i="989"/>
  <c r="BU55" i="989"/>
  <c r="BP55" i="989" s="1"/>
  <c r="BU56" i="989"/>
  <c r="BU57" i="989"/>
  <c r="BU58" i="989"/>
  <c r="BU59" i="989"/>
  <c r="BU60" i="989"/>
  <c r="BU61" i="989"/>
  <c r="BT55" i="989"/>
  <c r="BT56" i="989"/>
  <c r="BT57" i="989"/>
  <c r="BT58" i="989"/>
  <c r="BT59" i="989"/>
  <c r="BT60" i="989"/>
  <c r="BO60" i="989" s="1"/>
  <c r="BT61" i="989"/>
  <c r="BP61" i="989" s="1"/>
  <c r="BS55" i="989"/>
  <c r="BS56" i="989"/>
  <c r="BS57" i="989"/>
  <c r="BS58" i="989"/>
  <c r="BS59" i="989"/>
  <c r="BS60" i="989"/>
  <c r="BS61" i="989"/>
  <c r="BR55" i="989"/>
  <c r="BR56" i="989"/>
  <c r="BP56" i="989" s="1"/>
  <c r="BR57" i="989"/>
  <c r="BP57" i="989" s="1"/>
  <c r="BR58" i="989"/>
  <c r="BP58" i="989" s="1"/>
  <c r="BR59" i="989"/>
  <c r="BP59" i="989" s="1"/>
  <c r="BR60" i="989"/>
  <c r="BR61" i="989"/>
  <c r="CE48" i="989"/>
  <c r="CE49" i="989"/>
  <c r="CE50" i="989"/>
  <c r="CE51" i="989"/>
  <c r="CE52" i="989"/>
  <c r="CE53" i="989"/>
  <c r="CE54" i="989"/>
  <c r="CD48" i="989"/>
  <c r="CD49" i="989"/>
  <c r="CD50" i="989"/>
  <c r="CD51" i="989"/>
  <c r="CD52" i="989"/>
  <c r="CD53" i="989"/>
  <c r="CD54" i="989"/>
  <c r="CC48" i="989"/>
  <c r="CC49" i="989"/>
  <c r="CC50" i="989"/>
  <c r="CC51" i="989"/>
  <c r="CC52" i="989"/>
  <c r="CC53" i="989"/>
  <c r="CC54" i="989"/>
  <c r="CB48" i="989"/>
  <c r="CB49" i="989"/>
  <c r="CB50" i="989"/>
  <c r="CB51" i="989"/>
  <c r="CB52" i="989"/>
  <c r="CB53" i="989"/>
  <c r="CB54" i="989"/>
  <c r="CA48" i="989"/>
  <c r="CA49" i="989"/>
  <c r="CA50" i="989"/>
  <c r="CA51" i="989"/>
  <c r="CA52" i="989"/>
  <c r="CA53" i="989"/>
  <c r="CA54" i="989"/>
  <c r="BZ48" i="989"/>
  <c r="BZ49" i="989"/>
  <c r="BZ50" i="989"/>
  <c r="BZ51" i="989"/>
  <c r="BZ52" i="989"/>
  <c r="BZ53" i="989"/>
  <c r="BZ54" i="989"/>
  <c r="BY48" i="989"/>
  <c r="BY49" i="989"/>
  <c r="BY50" i="989"/>
  <c r="BY51" i="989"/>
  <c r="BY52" i="989"/>
  <c r="BY53" i="989"/>
  <c r="BY54" i="989"/>
  <c r="BX48" i="989"/>
  <c r="BX49" i="989"/>
  <c r="BX50" i="989"/>
  <c r="BX51" i="989"/>
  <c r="BX52" i="989"/>
  <c r="BX53" i="989"/>
  <c r="BX54" i="989"/>
  <c r="BW48" i="989"/>
  <c r="BW49" i="989"/>
  <c r="BW50" i="989"/>
  <c r="BW51" i="989"/>
  <c r="BW52" i="989"/>
  <c r="BW53" i="989"/>
  <c r="BW54" i="989"/>
  <c r="BV48" i="989"/>
  <c r="BV49" i="989"/>
  <c r="BV50" i="989"/>
  <c r="BV51" i="989"/>
  <c r="BV52" i="989"/>
  <c r="BV53" i="989"/>
  <c r="BV54" i="989"/>
  <c r="BU48" i="989"/>
  <c r="BP48" i="989" s="1"/>
  <c r="BU49" i="989"/>
  <c r="BU50" i="989"/>
  <c r="BU51" i="989"/>
  <c r="BU52" i="989"/>
  <c r="BU53" i="989"/>
  <c r="BU54" i="989"/>
  <c r="BT48" i="989"/>
  <c r="BT49" i="989"/>
  <c r="BT50" i="989"/>
  <c r="BP50" i="989" s="1"/>
  <c r="BT51" i="989"/>
  <c r="BT52" i="989"/>
  <c r="BT53" i="989"/>
  <c r="BP53" i="989" s="1"/>
  <c r="BT54" i="989"/>
  <c r="BS48" i="989"/>
  <c r="BS49" i="989"/>
  <c r="BS50" i="989"/>
  <c r="BS51" i="989"/>
  <c r="BS52" i="989"/>
  <c r="BS53" i="989"/>
  <c r="BS54" i="989"/>
  <c r="BR48" i="989"/>
  <c r="BR49" i="989"/>
  <c r="BR50" i="989"/>
  <c r="BR51" i="989"/>
  <c r="BP51" i="989" s="1"/>
  <c r="BR52" i="989"/>
  <c r="BP52" i="989" s="1"/>
  <c r="BR53" i="989"/>
  <c r="BR54" i="989"/>
  <c r="BP54" i="989" s="1"/>
  <c r="CE40" i="989"/>
  <c r="CE41" i="989"/>
  <c r="CE42" i="989"/>
  <c r="CE43" i="989"/>
  <c r="CE44" i="989"/>
  <c r="CE45" i="989"/>
  <c r="CE46" i="989"/>
  <c r="CE47" i="989"/>
  <c r="CD40" i="989"/>
  <c r="CD41" i="989"/>
  <c r="CD42" i="989"/>
  <c r="CD43" i="989"/>
  <c r="CD44" i="989"/>
  <c r="CD45" i="989"/>
  <c r="CD46" i="989"/>
  <c r="CD47" i="989"/>
  <c r="CC40" i="989"/>
  <c r="CC41" i="989"/>
  <c r="CC42" i="989"/>
  <c r="CC43" i="989"/>
  <c r="CC44" i="989"/>
  <c r="CC45" i="989"/>
  <c r="CC46" i="989"/>
  <c r="BP46" i="989" s="1"/>
  <c r="CC47" i="989"/>
  <c r="CB40" i="989"/>
  <c r="CB41" i="989"/>
  <c r="CB42" i="989"/>
  <c r="CB43" i="989"/>
  <c r="CB44" i="989"/>
  <c r="CB45" i="989"/>
  <c r="CB46" i="989"/>
  <c r="CB47" i="989"/>
  <c r="CA40" i="989"/>
  <c r="CA41" i="989"/>
  <c r="CA42" i="989"/>
  <c r="CA43" i="989"/>
  <c r="CA44" i="989"/>
  <c r="CA45" i="989"/>
  <c r="CA46" i="989"/>
  <c r="CA47" i="989"/>
  <c r="BZ40" i="989"/>
  <c r="BP40" i="989" s="1"/>
  <c r="BZ41" i="989"/>
  <c r="BZ42" i="989"/>
  <c r="BZ43" i="989"/>
  <c r="BZ44" i="989"/>
  <c r="BZ45" i="989"/>
  <c r="BZ46" i="989"/>
  <c r="BZ47" i="989"/>
  <c r="BY40" i="989"/>
  <c r="BY41" i="989"/>
  <c r="BY42" i="989"/>
  <c r="BY43" i="989"/>
  <c r="BY44" i="989"/>
  <c r="BY45" i="989"/>
  <c r="BY46" i="989"/>
  <c r="BY47" i="989"/>
  <c r="BX40" i="989"/>
  <c r="BX41" i="989"/>
  <c r="BX42" i="989"/>
  <c r="BX43" i="989"/>
  <c r="BX44" i="989"/>
  <c r="BX45" i="989"/>
  <c r="BX46" i="989"/>
  <c r="BX47" i="989"/>
  <c r="BW40" i="989"/>
  <c r="BW41" i="989"/>
  <c r="BW42" i="989"/>
  <c r="BW43" i="989"/>
  <c r="BW44" i="989"/>
  <c r="BW45" i="989"/>
  <c r="BW46" i="989"/>
  <c r="BW47" i="989"/>
  <c r="BO47" i="989" s="1"/>
  <c r="BV40" i="989"/>
  <c r="BV41" i="989"/>
  <c r="BV42" i="989"/>
  <c r="BV43" i="989"/>
  <c r="BV44" i="989"/>
  <c r="BP44" i="989" s="1"/>
  <c r="BV45" i="989"/>
  <c r="BP45" i="989" s="1"/>
  <c r="BV46" i="989"/>
  <c r="BV47" i="989"/>
  <c r="BU40" i="989"/>
  <c r="BU41" i="989"/>
  <c r="BU42" i="989"/>
  <c r="BP42" i="989" s="1"/>
  <c r="BU43" i="989"/>
  <c r="BP43" i="989" s="1"/>
  <c r="BU44" i="989"/>
  <c r="BU45" i="989"/>
  <c r="BU46" i="989"/>
  <c r="BU47" i="989"/>
  <c r="BT40" i="989"/>
  <c r="BT41" i="989"/>
  <c r="BP41" i="989" s="1"/>
  <c r="BT42" i="989"/>
  <c r="BT43" i="989"/>
  <c r="BT44" i="989"/>
  <c r="BT45" i="989"/>
  <c r="BT46" i="989"/>
  <c r="BT47" i="989"/>
  <c r="BS40" i="989"/>
  <c r="BS41" i="989"/>
  <c r="BS42" i="989"/>
  <c r="BS43" i="989"/>
  <c r="BS44" i="989"/>
  <c r="BS45" i="989"/>
  <c r="BS46" i="989"/>
  <c r="BS47" i="989"/>
  <c r="BR40" i="989"/>
  <c r="BR41" i="989"/>
  <c r="BR42" i="989"/>
  <c r="BR43" i="989"/>
  <c r="BR44" i="989"/>
  <c r="BR45" i="989"/>
  <c r="BR46" i="989"/>
  <c r="BR47" i="989"/>
  <c r="BP47" i="989" s="1"/>
  <c r="BP49" i="989"/>
  <c r="CE32" i="989"/>
  <c r="CE33" i="989"/>
  <c r="CE34" i="989"/>
  <c r="CE35" i="989"/>
  <c r="CE36" i="989"/>
  <c r="CE37" i="989"/>
  <c r="CE38" i="989"/>
  <c r="CE39" i="989"/>
  <c r="CD32" i="989"/>
  <c r="CD33" i="989"/>
  <c r="CD34" i="989"/>
  <c r="CD35" i="989"/>
  <c r="CD36" i="989"/>
  <c r="CD37" i="989"/>
  <c r="CD38" i="989"/>
  <c r="CD39" i="989"/>
  <c r="CC32" i="989"/>
  <c r="CC33" i="989"/>
  <c r="CC34" i="989"/>
  <c r="CC35" i="989"/>
  <c r="CC36" i="989"/>
  <c r="CC37" i="989"/>
  <c r="CC38" i="989"/>
  <c r="CC39" i="989"/>
  <c r="CB32" i="989"/>
  <c r="CB33" i="989"/>
  <c r="CB34" i="989"/>
  <c r="CB35" i="989"/>
  <c r="CB36" i="989"/>
  <c r="CB37" i="989"/>
  <c r="CB38" i="989"/>
  <c r="CB39" i="989"/>
  <c r="CA32" i="989"/>
  <c r="CA33" i="989"/>
  <c r="CA34" i="989"/>
  <c r="CA35" i="989"/>
  <c r="CA36" i="989"/>
  <c r="CA37" i="989"/>
  <c r="CA38" i="989"/>
  <c r="CA39" i="989"/>
  <c r="BZ32" i="989"/>
  <c r="BZ33" i="989"/>
  <c r="BZ34" i="989"/>
  <c r="BZ35" i="989"/>
  <c r="BZ36" i="989"/>
  <c r="BZ37" i="989"/>
  <c r="BZ38" i="989"/>
  <c r="BZ39" i="989"/>
  <c r="BY32" i="989"/>
  <c r="BY33" i="989"/>
  <c r="BY34" i="989"/>
  <c r="BY35" i="989"/>
  <c r="BY36" i="989"/>
  <c r="BY37" i="989"/>
  <c r="BY38" i="989"/>
  <c r="BY39" i="989"/>
  <c r="BX32" i="989"/>
  <c r="BX33" i="989"/>
  <c r="BX34" i="989"/>
  <c r="BX35" i="989"/>
  <c r="BX36" i="989"/>
  <c r="BX37" i="989"/>
  <c r="BX38" i="989"/>
  <c r="BX39" i="989"/>
  <c r="BW32" i="989"/>
  <c r="BW33" i="989"/>
  <c r="BW34" i="989"/>
  <c r="BW35" i="989"/>
  <c r="BW36" i="989"/>
  <c r="BW37" i="989"/>
  <c r="BW38" i="989"/>
  <c r="BW39" i="989"/>
  <c r="BV32" i="989"/>
  <c r="BV33" i="989"/>
  <c r="BV34" i="989"/>
  <c r="BV35" i="989"/>
  <c r="BV36" i="989"/>
  <c r="BV37" i="989"/>
  <c r="BV38" i="989"/>
  <c r="BV39" i="989"/>
  <c r="BU32" i="989"/>
  <c r="BU33" i="989"/>
  <c r="BU34" i="989"/>
  <c r="BU35" i="989"/>
  <c r="BU36" i="989"/>
  <c r="BU37" i="989"/>
  <c r="BU38" i="989"/>
  <c r="BU39" i="989"/>
  <c r="BT32" i="989"/>
  <c r="BT33" i="989"/>
  <c r="BT34" i="989"/>
  <c r="BT35" i="989"/>
  <c r="BT36" i="989"/>
  <c r="BT37" i="989"/>
  <c r="BP37" i="989" s="1"/>
  <c r="BT38" i="989"/>
  <c r="BP38" i="989" s="1"/>
  <c r="BT39" i="989"/>
  <c r="BP39" i="989" s="1"/>
  <c r="BS32" i="989"/>
  <c r="BS33" i="989"/>
  <c r="BS34" i="989"/>
  <c r="BS35" i="989"/>
  <c r="BS36" i="989"/>
  <c r="BS37" i="989"/>
  <c r="BS38" i="989"/>
  <c r="BS39" i="989"/>
  <c r="BR32" i="989"/>
  <c r="BR33" i="989"/>
  <c r="BP33" i="989" s="1"/>
  <c r="BR34" i="989"/>
  <c r="BP34" i="989" s="1"/>
  <c r="BR35" i="989"/>
  <c r="BP35" i="989" s="1"/>
  <c r="BR36" i="989"/>
  <c r="BP36" i="989" s="1"/>
  <c r="BR37" i="989"/>
  <c r="BR38" i="989"/>
  <c r="BR39" i="989"/>
  <c r="CE24" i="989"/>
  <c r="CE25" i="989"/>
  <c r="CE26" i="989"/>
  <c r="CE27" i="989"/>
  <c r="CE28" i="989"/>
  <c r="CE29" i="989"/>
  <c r="CE30" i="989"/>
  <c r="CE31" i="989"/>
  <c r="CD24" i="989"/>
  <c r="CD25" i="989"/>
  <c r="CD26" i="989"/>
  <c r="CD27" i="989"/>
  <c r="CD28" i="989"/>
  <c r="CD29" i="989"/>
  <c r="CD30" i="989"/>
  <c r="CD31" i="989"/>
  <c r="CC24" i="989"/>
  <c r="CC25" i="989"/>
  <c r="CC26" i="989"/>
  <c r="CC27" i="989"/>
  <c r="CC28" i="989"/>
  <c r="CC29" i="989"/>
  <c r="CC30" i="989"/>
  <c r="CC31" i="989"/>
  <c r="CB24" i="989"/>
  <c r="CB25" i="989"/>
  <c r="CB26" i="989"/>
  <c r="CB27" i="989"/>
  <c r="CB28" i="989"/>
  <c r="CB29" i="989"/>
  <c r="CB30" i="989"/>
  <c r="CB31" i="989"/>
  <c r="CA24" i="989"/>
  <c r="CA25" i="989"/>
  <c r="CA26" i="989"/>
  <c r="CA27" i="989"/>
  <c r="CA28" i="989"/>
  <c r="CA29" i="989"/>
  <c r="CA30" i="989"/>
  <c r="CA31" i="989"/>
  <c r="BZ24" i="989"/>
  <c r="BZ25" i="989"/>
  <c r="BZ26" i="989"/>
  <c r="BZ27" i="989"/>
  <c r="BZ28" i="989"/>
  <c r="BZ29" i="989"/>
  <c r="BZ30" i="989"/>
  <c r="BZ31" i="989"/>
  <c r="BY24" i="989"/>
  <c r="BY25" i="989"/>
  <c r="BY26" i="989"/>
  <c r="BY27" i="989"/>
  <c r="BY28" i="989"/>
  <c r="BY29" i="989"/>
  <c r="BY30" i="989"/>
  <c r="BY31" i="989"/>
  <c r="BX24" i="989"/>
  <c r="BX25" i="989"/>
  <c r="BX26" i="989"/>
  <c r="BX27" i="989"/>
  <c r="BX28" i="989"/>
  <c r="BX29" i="989"/>
  <c r="BX30" i="989"/>
  <c r="BX31" i="989"/>
  <c r="BW24" i="989"/>
  <c r="BW25" i="989"/>
  <c r="BW26" i="989"/>
  <c r="BW27" i="989"/>
  <c r="BW28" i="989"/>
  <c r="BW29" i="989"/>
  <c r="BW30" i="989"/>
  <c r="BW31" i="989"/>
  <c r="BV24" i="989"/>
  <c r="BV25" i="989"/>
  <c r="BV26" i="989"/>
  <c r="BV27" i="989"/>
  <c r="BV28" i="989"/>
  <c r="BV29" i="989"/>
  <c r="BV30" i="989"/>
  <c r="BV31" i="989"/>
  <c r="BU24" i="989"/>
  <c r="BU25" i="989"/>
  <c r="BU26" i="989"/>
  <c r="BU27" i="989"/>
  <c r="BU28" i="989"/>
  <c r="BU29" i="989"/>
  <c r="BU30" i="989"/>
  <c r="BU31" i="989"/>
  <c r="BT24" i="989"/>
  <c r="BT25" i="989"/>
  <c r="BT26" i="989"/>
  <c r="BT27" i="989"/>
  <c r="BT28" i="989"/>
  <c r="BT29" i="989"/>
  <c r="BT30" i="989"/>
  <c r="BP30" i="989" s="1"/>
  <c r="BT31" i="989"/>
  <c r="BO31" i="989" s="1"/>
  <c r="BS24" i="989"/>
  <c r="BS25" i="989"/>
  <c r="BS26" i="989"/>
  <c r="BS27" i="989"/>
  <c r="BS28" i="989"/>
  <c r="BS29" i="989"/>
  <c r="BP29" i="989" s="1"/>
  <c r="BS30" i="989"/>
  <c r="BS31" i="989"/>
  <c r="BR24" i="989"/>
  <c r="BR25" i="989"/>
  <c r="BP25" i="989" s="1"/>
  <c r="BR26" i="989"/>
  <c r="BP26" i="989" s="1"/>
  <c r="BR27" i="989"/>
  <c r="BP27" i="989" s="1"/>
  <c r="BR28" i="989"/>
  <c r="BR29" i="989"/>
  <c r="BR30" i="989"/>
  <c r="BR31" i="989"/>
  <c r="BP31" i="989" s="1"/>
  <c r="CE16" i="989"/>
  <c r="CE17" i="989"/>
  <c r="CE18" i="989"/>
  <c r="CE19" i="989"/>
  <c r="CE20" i="989"/>
  <c r="CE21" i="989"/>
  <c r="CE22" i="989"/>
  <c r="CE23" i="989"/>
  <c r="CD16" i="989"/>
  <c r="CD17" i="989"/>
  <c r="CD18" i="989"/>
  <c r="CD19" i="989"/>
  <c r="CD20" i="989"/>
  <c r="CD21" i="989"/>
  <c r="CD22" i="989"/>
  <c r="CD23" i="989"/>
  <c r="CC16" i="989"/>
  <c r="CC17" i="989"/>
  <c r="CC18" i="989"/>
  <c r="CC19" i="989"/>
  <c r="CC20" i="989"/>
  <c r="CC21" i="989"/>
  <c r="CC22" i="989"/>
  <c r="CC23" i="989"/>
  <c r="CB16" i="989"/>
  <c r="CB17" i="989"/>
  <c r="CB18" i="989"/>
  <c r="CB19" i="989"/>
  <c r="CB20" i="989"/>
  <c r="CB21" i="989"/>
  <c r="CB22" i="989"/>
  <c r="CB23" i="989"/>
  <c r="CA16" i="989"/>
  <c r="CA17" i="989"/>
  <c r="CA18" i="989"/>
  <c r="CA19" i="989"/>
  <c r="CA20" i="989"/>
  <c r="CA21" i="989"/>
  <c r="CA22" i="989"/>
  <c r="CA23" i="989"/>
  <c r="BZ16" i="989"/>
  <c r="BZ17" i="989"/>
  <c r="BZ18" i="989"/>
  <c r="BZ19" i="989"/>
  <c r="BZ20" i="989"/>
  <c r="BZ21" i="989"/>
  <c r="BZ22" i="989"/>
  <c r="BZ23" i="989"/>
  <c r="BY16" i="989"/>
  <c r="BY17" i="989"/>
  <c r="BY18" i="989"/>
  <c r="BY19" i="989"/>
  <c r="BY20" i="989"/>
  <c r="BY21" i="989"/>
  <c r="BY22" i="989"/>
  <c r="BY23" i="989"/>
  <c r="BX16" i="989"/>
  <c r="BX17" i="989"/>
  <c r="BX18" i="989"/>
  <c r="BX19" i="989"/>
  <c r="BX20" i="989"/>
  <c r="BX21" i="989"/>
  <c r="BX22" i="989"/>
  <c r="BX23" i="989"/>
  <c r="BW16" i="989"/>
  <c r="BW17" i="989"/>
  <c r="BW18" i="989"/>
  <c r="BW19" i="989"/>
  <c r="BW20" i="989"/>
  <c r="BW21" i="989"/>
  <c r="BW22" i="989"/>
  <c r="BW23" i="989"/>
  <c r="BV16" i="989"/>
  <c r="BV17" i="989"/>
  <c r="BV18" i="989"/>
  <c r="BV19" i="989"/>
  <c r="BV20" i="989"/>
  <c r="BV21" i="989"/>
  <c r="BV22" i="989"/>
  <c r="BV23" i="989"/>
  <c r="BU16" i="989"/>
  <c r="BU17" i="989"/>
  <c r="BU18" i="989"/>
  <c r="BU19" i="989"/>
  <c r="BU20" i="989"/>
  <c r="BU21" i="989"/>
  <c r="BU22" i="989"/>
  <c r="BU23" i="989"/>
  <c r="BT16" i="989"/>
  <c r="BT17" i="989"/>
  <c r="BT18" i="989"/>
  <c r="BT19" i="989"/>
  <c r="BT20" i="989"/>
  <c r="BT21" i="989"/>
  <c r="BP21" i="989" s="1"/>
  <c r="BT22" i="989"/>
  <c r="BT23" i="989"/>
  <c r="BP23" i="989" s="1"/>
  <c r="BS16" i="989"/>
  <c r="BS17" i="989"/>
  <c r="BS18" i="989"/>
  <c r="BS19" i="989"/>
  <c r="BS20" i="989"/>
  <c r="BS21" i="989"/>
  <c r="BO21" i="989" s="1"/>
  <c r="BS22" i="989"/>
  <c r="BS23" i="989"/>
  <c r="BR16" i="989"/>
  <c r="BR17" i="989"/>
  <c r="BP17" i="989" s="1"/>
  <c r="BR18" i="989"/>
  <c r="BP18" i="989" s="1"/>
  <c r="BR19" i="989"/>
  <c r="BP19" i="989" s="1"/>
  <c r="BR20" i="989"/>
  <c r="BP20" i="989" s="1"/>
  <c r="BR21" i="989"/>
  <c r="BR22" i="989"/>
  <c r="BR23" i="989"/>
  <c r="CE8" i="989"/>
  <c r="CE9" i="989"/>
  <c r="CE10" i="989"/>
  <c r="CE11" i="989"/>
  <c r="CE12" i="989"/>
  <c r="CE13" i="989"/>
  <c r="CE14" i="989"/>
  <c r="CE15" i="989"/>
  <c r="CD8" i="989"/>
  <c r="CD9" i="989"/>
  <c r="CD10" i="989"/>
  <c r="CD11" i="989"/>
  <c r="CD12" i="989"/>
  <c r="CD13" i="989"/>
  <c r="CD14" i="989"/>
  <c r="CD15" i="989"/>
  <c r="CC8" i="989"/>
  <c r="CC9" i="989"/>
  <c r="CC10" i="989"/>
  <c r="CC11" i="989"/>
  <c r="CC12" i="989"/>
  <c r="CC13" i="989"/>
  <c r="CC14" i="989"/>
  <c r="CC15" i="989"/>
  <c r="CB8" i="989"/>
  <c r="CB9" i="989"/>
  <c r="CB10" i="989"/>
  <c r="CB11" i="989"/>
  <c r="CB12" i="989"/>
  <c r="CB13" i="989"/>
  <c r="CB14" i="989"/>
  <c r="CB15" i="989"/>
  <c r="CA8" i="989"/>
  <c r="CA9" i="989"/>
  <c r="CA10" i="989"/>
  <c r="CA11" i="989"/>
  <c r="CA12" i="989"/>
  <c r="CA13" i="989"/>
  <c r="CA14" i="989"/>
  <c r="CA15" i="989"/>
  <c r="BZ8" i="989"/>
  <c r="BZ9" i="989"/>
  <c r="BZ10" i="989"/>
  <c r="BZ11" i="989"/>
  <c r="BZ12" i="989"/>
  <c r="BZ13" i="989"/>
  <c r="BZ14" i="989"/>
  <c r="BZ15" i="989"/>
  <c r="BY8" i="989"/>
  <c r="BY9" i="989"/>
  <c r="BY10" i="989"/>
  <c r="BY11" i="989"/>
  <c r="BY12" i="989"/>
  <c r="BY13" i="989"/>
  <c r="BY14" i="989"/>
  <c r="BY15" i="989"/>
  <c r="BX8" i="989"/>
  <c r="BX9" i="989"/>
  <c r="BX10" i="989"/>
  <c r="BX11" i="989"/>
  <c r="BX12" i="989"/>
  <c r="BX13" i="989"/>
  <c r="BX14" i="989"/>
  <c r="BX15" i="989"/>
  <c r="BW8" i="989"/>
  <c r="BW9" i="989"/>
  <c r="BW10" i="989"/>
  <c r="BW11" i="989"/>
  <c r="BW12" i="989"/>
  <c r="BW13" i="989"/>
  <c r="BW14" i="989"/>
  <c r="BW15" i="989"/>
  <c r="BV8" i="989"/>
  <c r="BV9" i="989"/>
  <c r="BV10" i="989"/>
  <c r="BV11" i="989"/>
  <c r="BV12" i="989"/>
  <c r="BV13" i="989"/>
  <c r="BV14" i="989"/>
  <c r="BV15" i="989"/>
  <c r="BU8" i="989"/>
  <c r="BU9" i="989"/>
  <c r="BU10" i="989"/>
  <c r="BU11" i="989"/>
  <c r="BU12" i="989"/>
  <c r="BU13" i="989"/>
  <c r="BU14" i="989"/>
  <c r="BU15" i="989"/>
  <c r="BT8" i="989"/>
  <c r="BT9" i="989"/>
  <c r="BT10" i="989"/>
  <c r="BT11" i="989"/>
  <c r="BT12" i="989"/>
  <c r="BT13" i="989"/>
  <c r="BP13" i="989" s="1"/>
  <c r="BT14" i="989"/>
  <c r="BT15" i="989"/>
  <c r="BP15" i="989" s="1"/>
  <c r="BS8" i="989"/>
  <c r="BS9" i="989"/>
  <c r="BS10" i="989"/>
  <c r="BS11" i="989"/>
  <c r="BS12" i="989"/>
  <c r="BO12" i="989" s="1"/>
  <c r="BS13" i="989"/>
  <c r="BS14" i="989"/>
  <c r="BS15" i="989"/>
  <c r="BR8" i="989"/>
  <c r="BR9" i="989"/>
  <c r="BP9" i="989" s="1"/>
  <c r="BR10" i="989"/>
  <c r="BP10" i="989" s="1"/>
  <c r="BR11" i="989"/>
  <c r="BP11" i="989" s="1"/>
  <c r="BR12" i="989"/>
  <c r="BP12" i="989" s="1"/>
  <c r="BR13" i="989"/>
  <c r="BR14" i="989"/>
  <c r="BR15" i="989"/>
  <c r="BP101" i="989"/>
  <c r="BO101" i="989"/>
  <c r="BP100" i="989"/>
  <c r="BO100" i="989"/>
  <c r="BP99" i="989"/>
  <c r="BO99" i="989"/>
  <c r="BP98" i="989"/>
  <c r="BP97" i="989"/>
  <c r="BO97" i="989"/>
  <c r="BP96" i="989"/>
  <c r="BP95" i="989"/>
  <c r="BO95" i="989"/>
  <c r="BP94" i="989"/>
  <c r="BO94" i="989"/>
  <c r="BP93" i="989"/>
  <c r="BO93" i="989"/>
  <c r="BP92" i="989"/>
  <c r="BO92" i="989"/>
  <c r="BP91" i="989"/>
  <c r="BO91" i="989"/>
  <c r="BP90" i="989"/>
  <c r="BP89" i="989"/>
  <c r="BO89" i="989"/>
  <c r="BP88" i="989"/>
  <c r="BO88" i="989"/>
  <c r="BP87" i="989"/>
  <c r="BO87" i="989"/>
  <c r="BP85" i="989"/>
  <c r="BO82" i="989"/>
  <c r="BO80" i="989"/>
  <c r="BP76" i="989"/>
  <c r="BO76" i="989"/>
  <c r="BP73" i="989"/>
  <c r="BP71" i="989"/>
  <c r="BP70" i="989"/>
  <c r="BO70" i="989"/>
  <c r="BP69" i="989"/>
  <c r="BP67" i="989"/>
  <c r="BO46" i="989"/>
  <c r="BO40" i="989"/>
  <c r="BO38" i="989"/>
  <c r="BP32" i="989"/>
  <c r="BO32" i="989"/>
  <c r="BO30" i="989"/>
  <c r="BP28" i="989"/>
  <c r="BO28" i="989"/>
  <c r="BP24" i="989"/>
  <c r="BO24" i="989"/>
  <c r="BP22" i="989"/>
  <c r="BO22" i="989"/>
  <c r="BP16" i="989"/>
  <c r="BO16" i="989"/>
  <c r="BP14" i="989"/>
  <c r="BO14" i="989"/>
  <c r="BO9" i="989"/>
  <c r="BP8" i="989"/>
  <c r="BO8" i="989"/>
  <c r="CE7" i="989"/>
  <c r="CD7" i="989"/>
  <c r="CC7" i="989"/>
  <c r="CB7" i="989"/>
  <c r="CA7" i="989"/>
  <c r="BZ7" i="989"/>
  <c r="BY7" i="989"/>
  <c r="BX7" i="989"/>
  <c r="BW7" i="989"/>
  <c r="BV7" i="989"/>
  <c r="BU7" i="989"/>
  <c r="BT7" i="989"/>
  <c r="BS7" i="989"/>
  <c r="BR7" i="989"/>
  <c r="CE46" i="988"/>
  <c r="CE47" i="988"/>
  <c r="CE48" i="988"/>
  <c r="CE49" i="988"/>
  <c r="CD46" i="988"/>
  <c r="CD47" i="988"/>
  <c r="CD48" i="988"/>
  <c r="CD49" i="988"/>
  <c r="CC46" i="988"/>
  <c r="CC47" i="988"/>
  <c r="CC48" i="988"/>
  <c r="CC49" i="988"/>
  <c r="CB46" i="988"/>
  <c r="CB47" i="988"/>
  <c r="CB48" i="988"/>
  <c r="CB49" i="988"/>
  <c r="CA46" i="988"/>
  <c r="CA47" i="988"/>
  <c r="CA48" i="988"/>
  <c r="CA49" i="988"/>
  <c r="BZ46" i="988"/>
  <c r="BZ47" i="988"/>
  <c r="BP47" i="988" s="1"/>
  <c r="BZ48" i="988"/>
  <c r="BZ49" i="988"/>
  <c r="BY46" i="988"/>
  <c r="BY47" i="988"/>
  <c r="BY48" i="988"/>
  <c r="BY49" i="988"/>
  <c r="BX46" i="988"/>
  <c r="BX47" i="988"/>
  <c r="BX48" i="988"/>
  <c r="BX49" i="988"/>
  <c r="BW46" i="988"/>
  <c r="BW47" i="988"/>
  <c r="BW48" i="988"/>
  <c r="BW49" i="988"/>
  <c r="BV46" i="988"/>
  <c r="BV47" i="988"/>
  <c r="BV48" i="988"/>
  <c r="BV49" i="988"/>
  <c r="BU46" i="988"/>
  <c r="BU47" i="988"/>
  <c r="BU48" i="988"/>
  <c r="BU49" i="988"/>
  <c r="BT46" i="988"/>
  <c r="BP46" i="988" s="1"/>
  <c r="BT47" i="988"/>
  <c r="BT48" i="988"/>
  <c r="BT49" i="988"/>
  <c r="BS46" i="988"/>
  <c r="BS47" i="988"/>
  <c r="BS48" i="988"/>
  <c r="BS49" i="988"/>
  <c r="BP49" i="988" s="1"/>
  <c r="BR46" i="988"/>
  <c r="BR47" i="988"/>
  <c r="BR48" i="988"/>
  <c r="BR49" i="988"/>
  <c r="CE42" i="988"/>
  <c r="CE43" i="988"/>
  <c r="CE44" i="988"/>
  <c r="CE45" i="988"/>
  <c r="CD42" i="988"/>
  <c r="CD43" i="988"/>
  <c r="CD44" i="988"/>
  <c r="CD45" i="988"/>
  <c r="CC42" i="988"/>
  <c r="CC43" i="988"/>
  <c r="CC44" i="988"/>
  <c r="CC45" i="988"/>
  <c r="CB42" i="988"/>
  <c r="CB43" i="988"/>
  <c r="CB44" i="988"/>
  <c r="CB45" i="988"/>
  <c r="CA42" i="988"/>
  <c r="CA43" i="988"/>
  <c r="CA44" i="988"/>
  <c r="CA45" i="988"/>
  <c r="BZ42" i="988"/>
  <c r="BZ43" i="988"/>
  <c r="BZ44" i="988"/>
  <c r="BZ45" i="988"/>
  <c r="BY42" i="988"/>
  <c r="BY43" i="988"/>
  <c r="BY44" i="988"/>
  <c r="BY45" i="988"/>
  <c r="BX42" i="988"/>
  <c r="BX43" i="988"/>
  <c r="BX44" i="988"/>
  <c r="BX45" i="988"/>
  <c r="BW42" i="988"/>
  <c r="BW43" i="988"/>
  <c r="BW44" i="988"/>
  <c r="BW45" i="988"/>
  <c r="BV42" i="988"/>
  <c r="BV43" i="988"/>
  <c r="BV44" i="988"/>
  <c r="BV45" i="988"/>
  <c r="BU42" i="988"/>
  <c r="BU43" i="988"/>
  <c r="BU44" i="988"/>
  <c r="BU45" i="988"/>
  <c r="BT42" i="988"/>
  <c r="BT43" i="988"/>
  <c r="BT44" i="988"/>
  <c r="BT45" i="988"/>
  <c r="BP45" i="988" s="1"/>
  <c r="BS42" i="988"/>
  <c r="BS43" i="988"/>
  <c r="BS44" i="988"/>
  <c r="BS45" i="988"/>
  <c r="BR42" i="988"/>
  <c r="BP42" i="988" s="1"/>
  <c r="BR43" i="988"/>
  <c r="BR44" i="988"/>
  <c r="BP44" i="988" s="1"/>
  <c r="BR45" i="988"/>
  <c r="CE38" i="988"/>
  <c r="CE39" i="988"/>
  <c r="CE40" i="988"/>
  <c r="CE41" i="988"/>
  <c r="CD38" i="988"/>
  <c r="CD39" i="988"/>
  <c r="CD40" i="988"/>
  <c r="CD41" i="988"/>
  <c r="CC38" i="988"/>
  <c r="CC39" i="988"/>
  <c r="CC40" i="988"/>
  <c r="CC41" i="988"/>
  <c r="CB38" i="988"/>
  <c r="CB39" i="988"/>
  <c r="CB40" i="988"/>
  <c r="CB41" i="988"/>
  <c r="CA38" i="988"/>
  <c r="CA39" i="988"/>
  <c r="CA40" i="988"/>
  <c r="CA41" i="988"/>
  <c r="BZ38" i="988"/>
  <c r="BZ39" i="988"/>
  <c r="BZ40" i="988"/>
  <c r="BZ41" i="988"/>
  <c r="BY38" i="988"/>
  <c r="BY39" i="988"/>
  <c r="BY40" i="988"/>
  <c r="BY41" i="988"/>
  <c r="BX38" i="988"/>
  <c r="BX39" i="988"/>
  <c r="BX40" i="988"/>
  <c r="BX41" i="988"/>
  <c r="BW38" i="988"/>
  <c r="BW39" i="988"/>
  <c r="BW40" i="988"/>
  <c r="BW41" i="988"/>
  <c r="BV38" i="988"/>
  <c r="BV39" i="988"/>
  <c r="BV40" i="988"/>
  <c r="BV41" i="988"/>
  <c r="BU38" i="988"/>
  <c r="BU39" i="988"/>
  <c r="BU40" i="988"/>
  <c r="BU41" i="988"/>
  <c r="BT38" i="988"/>
  <c r="BP38" i="988" s="1"/>
  <c r="BT39" i="988"/>
  <c r="BT40" i="988"/>
  <c r="BP40" i="988" s="1"/>
  <c r="BT41" i="988"/>
  <c r="BS38" i="988"/>
  <c r="BO38" i="988" s="1"/>
  <c r="BS39" i="988"/>
  <c r="BS40" i="988"/>
  <c r="BS41" i="988"/>
  <c r="BP41" i="988" s="1"/>
  <c r="BR38" i="988"/>
  <c r="BR39" i="988"/>
  <c r="BR40" i="988"/>
  <c r="BR41" i="988"/>
  <c r="CE34" i="988"/>
  <c r="CE35" i="988"/>
  <c r="CE36" i="988"/>
  <c r="CE37" i="988"/>
  <c r="CD34" i="988"/>
  <c r="CD35" i="988"/>
  <c r="CD36" i="988"/>
  <c r="CD37" i="988"/>
  <c r="CC34" i="988"/>
  <c r="CC35" i="988"/>
  <c r="CC36" i="988"/>
  <c r="CC37" i="988"/>
  <c r="CB34" i="988"/>
  <c r="CB35" i="988"/>
  <c r="CB36" i="988"/>
  <c r="CB37" i="988"/>
  <c r="CA34" i="988"/>
  <c r="CA35" i="988"/>
  <c r="CA36" i="988"/>
  <c r="CA37" i="988"/>
  <c r="BZ34" i="988"/>
  <c r="BZ35" i="988"/>
  <c r="BZ36" i="988"/>
  <c r="BZ37" i="988"/>
  <c r="BY34" i="988"/>
  <c r="BY35" i="988"/>
  <c r="BY36" i="988"/>
  <c r="BY37" i="988"/>
  <c r="BX34" i="988"/>
  <c r="BX35" i="988"/>
  <c r="BX36" i="988"/>
  <c r="BX37" i="988"/>
  <c r="BW34" i="988"/>
  <c r="BW35" i="988"/>
  <c r="BW36" i="988"/>
  <c r="BW37" i="988"/>
  <c r="BV34" i="988"/>
  <c r="BV35" i="988"/>
  <c r="BV36" i="988"/>
  <c r="BV37" i="988"/>
  <c r="BU34" i="988"/>
  <c r="BU35" i="988"/>
  <c r="BU36" i="988"/>
  <c r="BU37" i="988"/>
  <c r="BT34" i="988"/>
  <c r="BT35" i="988"/>
  <c r="BT36" i="988"/>
  <c r="BP36" i="988" s="1"/>
  <c r="BT37" i="988"/>
  <c r="BP37" i="988" s="1"/>
  <c r="BS34" i="988"/>
  <c r="BS35" i="988"/>
  <c r="BS36" i="988"/>
  <c r="BS37" i="988"/>
  <c r="BR34" i="988"/>
  <c r="BR35" i="988"/>
  <c r="BR36" i="988"/>
  <c r="BR37" i="988"/>
  <c r="CE33" i="988"/>
  <c r="CD33" i="988"/>
  <c r="CC33" i="988"/>
  <c r="CB33" i="988"/>
  <c r="CA33" i="988"/>
  <c r="BZ33" i="988"/>
  <c r="BY33" i="988"/>
  <c r="BX33" i="988"/>
  <c r="BW33" i="988"/>
  <c r="BV33" i="988"/>
  <c r="BU33" i="988"/>
  <c r="BT33" i="988"/>
  <c r="BS33" i="988"/>
  <c r="BR33" i="988"/>
  <c r="BP33" i="988" s="1"/>
  <c r="CE28" i="988"/>
  <c r="CE29" i="988"/>
  <c r="CE30" i="988"/>
  <c r="CE31" i="988"/>
  <c r="CE32" i="988"/>
  <c r="CD28" i="988"/>
  <c r="CD29" i="988"/>
  <c r="CD30" i="988"/>
  <c r="CD31" i="988"/>
  <c r="CD32" i="988"/>
  <c r="CC28" i="988"/>
  <c r="CC29" i="988"/>
  <c r="CC30" i="988"/>
  <c r="CC31" i="988"/>
  <c r="CC32" i="988"/>
  <c r="CB28" i="988"/>
  <c r="CB29" i="988"/>
  <c r="CB30" i="988"/>
  <c r="CB31" i="988"/>
  <c r="CB32" i="988"/>
  <c r="CA28" i="988"/>
  <c r="CA29" i="988"/>
  <c r="CA30" i="988"/>
  <c r="CA31" i="988"/>
  <c r="CA32" i="988"/>
  <c r="BZ28" i="988"/>
  <c r="BZ29" i="988"/>
  <c r="BZ30" i="988"/>
  <c r="BZ31" i="988"/>
  <c r="BZ32" i="988"/>
  <c r="BY28" i="988"/>
  <c r="BY29" i="988"/>
  <c r="BY30" i="988"/>
  <c r="BY31" i="988"/>
  <c r="BY32" i="988"/>
  <c r="BX28" i="988"/>
  <c r="BX29" i="988"/>
  <c r="BX30" i="988"/>
  <c r="BX31" i="988"/>
  <c r="BX32" i="988"/>
  <c r="BW28" i="988"/>
  <c r="BW29" i="988"/>
  <c r="BW30" i="988"/>
  <c r="BW31" i="988"/>
  <c r="BW32" i="988"/>
  <c r="BV28" i="988"/>
  <c r="BP28" i="988" s="1"/>
  <c r="BV29" i="988"/>
  <c r="BV30" i="988"/>
  <c r="BP30" i="988" s="1"/>
  <c r="BV31" i="988"/>
  <c r="BV32" i="988"/>
  <c r="BU28" i="988"/>
  <c r="BU29" i="988"/>
  <c r="BU30" i="988"/>
  <c r="BU31" i="988"/>
  <c r="BU32" i="988"/>
  <c r="BT28" i="988"/>
  <c r="BT29" i="988"/>
  <c r="BP29" i="988" s="1"/>
  <c r="BT30" i="988"/>
  <c r="BT31" i="988"/>
  <c r="BP31" i="988" s="1"/>
  <c r="BT32" i="988"/>
  <c r="BS28" i="988"/>
  <c r="BS29" i="988"/>
  <c r="BS30" i="988"/>
  <c r="BS31" i="988"/>
  <c r="BS32" i="988"/>
  <c r="BR28" i="988"/>
  <c r="BR29" i="988"/>
  <c r="BO29" i="988" s="1"/>
  <c r="BR30" i="988"/>
  <c r="BR31" i="988"/>
  <c r="BR32" i="988"/>
  <c r="BP32" i="988" s="1"/>
  <c r="CE23" i="988"/>
  <c r="CE24" i="988"/>
  <c r="CE25" i="988"/>
  <c r="CE26" i="988"/>
  <c r="CE27" i="988"/>
  <c r="CD23" i="988"/>
  <c r="CD24" i="988"/>
  <c r="CD25" i="988"/>
  <c r="CD26" i="988"/>
  <c r="CD27" i="988"/>
  <c r="CC23" i="988"/>
  <c r="CC24" i="988"/>
  <c r="CC25" i="988"/>
  <c r="CC26" i="988"/>
  <c r="CC27" i="988"/>
  <c r="CB23" i="988"/>
  <c r="CB24" i="988"/>
  <c r="CB25" i="988"/>
  <c r="CB26" i="988"/>
  <c r="CB27" i="988"/>
  <c r="CA23" i="988"/>
  <c r="CA24" i="988"/>
  <c r="CA25" i="988"/>
  <c r="CA26" i="988"/>
  <c r="CA27" i="988"/>
  <c r="BZ23" i="988"/>
  <c r="BZ24" i="988"/>
  <c r="BZ25" i="988"/>
  <c r="BZ26" i="988"/>
  <c r="BZ27" i="988"/>
  <c r="BY23" i="988"/>
  <c r="BY24" i="988"/>
  <c r="BY25" i="988"/>
  <c r="BY26" i="988"/>
  <c r="BY27" i="988"/>
  <c r="BX23" i="988"/>
  <c r="BX24" i="988"/>
  <c r="BX25" i="988"/>
  <c r="BX26" i="988"/>
  <c r="BX27" i="988"/>
  <c r="BW23" i="988"/>
  <c r="BW24" i="988"/>
  <c r="BW25" i="988"/>
  <c r="BW26" i="988"/>
  <c r="BW27" i="988"/>
  <c r="BV23" i="988"/>
  <c r="BP23" i="988" s="1"/>
  <c r="BV24" i="988"/>
  <c r="BV25" i="988"/>
  <c r="BP25" i="988" s="1"/>
  <c r="BV26" i="988"/>
  <c r="BV27" i="988"/>
  <c r="BU23" i="988"/>
  <c r="BU24" i="988"/>
  <c r="BU25" i="988"/>
  <c r="BU26" i="988"/>
  <c r="BU27" i="988"/>
  <c r="BT23" i="988"/>
  <c r="BT24" i="988"/>
  <c r="BT25" i="988"/>
  <c r="BT26" i="988"/>
  <c r="BP26" i="988" s="1"/>
  <c r="BT27" i="988"/>
  <c r="BP27" i="988" s="1"/>
  <c r="BS23" i="988"/>
  <c r="BS24" i="988"/>
  <c r="BS25" i="988"/>
  <c r="BS26" i="988"/>
  <c r="BS27" i="988"/>
  <c r="BR23" i="988"/>
  <c r="BR24" i="988"/>
  <c r="BP24" i="988" s="1"/>
  <c r="BR25" i="988"/>
  <c r="BR26" i="988"/>
  <c r="BR27" i="988"/>
  <c r="CE18" i="988"/>
  <c r="CE19" i="988"/>
  <c r="CE20" i="988"/>
  <c r="CE21" i="988"/>
  <c r="CE22" i="988"/>
  <c r="CD18" i="988"/>
  <c r="CD19" i="988"/>
  <c r="CD20" i="988"/>
  <c r="CD21" i="988"/>
  <c r="CD22" i="988"/>
  <c r="CC18" i="988"/>
  <c r="CC19" i="988"/>
  <c r="CC20" i="988"/>
  <c r="CC21" i="988"/>
  <c r="CC22" i="988"/>
  <c r="CB18" i="988"/>
  <c r="CB19" i="988"/>
  <c r="CB20" i="988"/>
  <c r="CB21" i="988"/>
  <c r="CB22" i="988"/>
  <c r="CA18" i="988"/>
  <c r="CA19" i="988"/>
  <c r="CA20" i="988"/>
  <c r="CA21" i="988"/>
  <c r="CA22" i="988"/>
  <c r="BZ18" i="988"/>
  <c r="BZ19" i="988"/>
  <c r="BZ20" i="988"/>
  <c r="BZ21" i="988"/>
  <c r="BZ22" i="988"/>
  <c r="BY18" i="988"/>
  <c r="BY19" i="988"/>
  <c r="BY20" i="988"/>
  <c r="BY21" i="988"/>
  <c r="BY22" i="988"/>
  <c r="BX18" i="988"/>
  <c r="BX19" i="988"/>
  <c r="BX20" i="988"/>
  <c r="BX21" i="988"/>
  <c r="BX22" i="988"/>
  <c r="BW18" i="988"/>
  <c r="BW19" i="988"/>
  <c r="BW20" i="988"/>
  <c r="BW21" i="988"/>
  <c r="BW22" i="988"/>
  <c r="BV18" i="988"/>
  <c r="BV19" i="988"/>
  <c r="BV20" i="988"/>
  <c r="BP20" i="988" s="1"/>
  <c r="BV21" i="988"/>
  <c r="BV22" i="988"/>
  <c r="BU18" i="988"/>
  <c r="BU19" i="988"/>
  <c r="BU20" i="988"/>
  <c r="BU21" i="988"/>
  <c r="BU22" i="988"/>
  <c r="BT18" i="988"/>
  <c r="BO18" i="988" s="1"/>
  <c r="BT19" i="988"/>
  <c r="BO19" i="988" s="1"/>
  <c r="BT20" i="988"/>
  <c r="BT21" i="988"/>
  <c r="BP21" i="988" s="1"/>
  <c r="BT22" i="988"/>
  <c r="BP22" i="988" s="1"/>
  <c r="BS18" i="988"/>
  <c r="BS19" i="988"/>
  <c r="BS20" i="988"/>
  <c r="BS21" i="988"/>
  <c r="BS22" i="988"/>
  <c r="BR18" i="988"/>
  <c r="BP18" i="988" s="1"/>
  <c r="BR19" i="988"/>
  <c r="BP19" i="988" s="1"/>
  <c r="BR20" i="988"/>
  <c r="BR21" i="988"/>
  <c r="BO21" i="988" s="1"/>
  <c r="BR22" i="988"/>
  <c r="CE13" i="988"/>
  <c r="CE14" i="988"/>
  <c r="CE15" i="988"/>
  <c r="CE16" i="988"/>
  <c r="CE17" i="988"/>
  <c r="CD13" i="988"/>
  <c r="CD14" i="988"/>
  <c r="CD15" i="988"/>
  <c r="CD16" i="988"/>
  <c r="CD17" i="988"/>
  <c r="CC13" i="988"/>
  <c r="CC14" i="988"/>
  <c r="CC15" i="988"/>
  <c r="CC16" i="988"/>
  <c r="CC17" i="988"/>
  <c r="CB13" i="988"/>
  <c r="CB14" i="988"/>
  <c r="CB15" i="988"/>
  <c r="CB16" i="988"/>
  <c r="CB17" i="988"/>
  <c r="CA13" i="988"/>
  <c r="CA14" i="988"/>
  <c r="CA15" i="988"/>
  <c r="CA16" i="988"/>
  <c r="CA17" i="988"/>
  <c r="BZ13" i="988"/>
  <c r="BZ14" i="988"/>
  <c r="BZ15" i="988"/>
  <c r="BZ16" i="988"/>
  <c r="BZ17" i="988"/>
  <c r="BY13" i="988"/>
  <c r="BY14" i="988"/>
  <c r="BY15" i="988"/>
  <c r="BY16" i="988"/>
  <c r="BY17" i="988"/>
  <c r="BX13" i="988"/>
  <c r="BX14" i="988"/>
  <c r="BX15" i="988"/>
  <c r="BX16" i="988"/>
  <c r="BX17" i="988"/>
  <c r="BW13" i="988"/>
  <c r="BW14" i="988"/>
  <c r="BW15" i="988"/>
  <c r="BW16" i="988"/>
  <c r="BW17" i="988"/>
  <c r="BV13" i="988"/>
  <c r="BO13" i="988" s="1"/>
  <c r="BV14" i="988"/>
  <c r="BP14" i="988" s="1"/>
  <c r="BV15" i="988"/>
  <c r="BP15" i="988" s="1"/>
  <c r="BV16" i="988"/>
  <c r="BV17" i="988"/>
  <c r="BU13" i="988"/>
  <c r="BU14" i="988"/>
  <c r="BO14" i="988" s="1"/>
  <c r="BU15" i="988"/>
  <c r="BU16" i="988"/>
  <c r="BU17" i="988"/>
  <c r="BT13" i="988"/>
  <c r="BT14" i="988"/>
  <c r="BT15" i="988"/>
  <c r="BT16" i="988"/>
  <c r="BO16" i="988" s="1"/>
  <c r="BT17" i="988"/>
  <c r="BS13" i="988"/>
  <c r="BP13" i="988" s="1"/>
  <c r="BS14" i="988"/>
  <c r="BS15" i="988"/>
  <c r="BS16" i="988"/>
  <c r="BP16" i="988" s="1"/>
  <c r="BS17" i="988"/>
  <c r="BR13" i="988"/>
  <c r="BR14" i="988"/>
  <c r="BR15" i="988"/>
  <c r="BR16" i="988"/>
  <c r="BR17" i="988"/>
  <c r="BP17" i="988" s="1"/>
  <c r="CE8" i="988"/>
  <c r="CE9" i="988"/>
  <c r="CE10" i="988"/>
  <c r="CE11" i="988"/>
  <c r="CE12" i="988"/>
  <c r="CD8" i="988"/>
  <c r="CD9" i="988"/>
  <c r="CD10" i="988"/>
  <c r="CD11" i="988"/>
  <c r="CD12" i="988"/>
  <c r="CC8" i="988"/>
  <c r="CC9" i="988"/>
  <c r="CC10" i="988"/>
  <c r="CC11" i="988"/>
  <c r="CC12" i="988"/>
  <c r="CB8" i="988"/>
  <c r="CB9" i="988"/>
  <c r="CB10" i="988"/>
  <c r="CB11" i="988"/>
  <c r="CB12" i="988"/>
  <c r="CA8" i="988"/>
  <c r="CA9" i="988"/>
  <c r="CA10" i="988"/>
  <c r="CA11" i="988"/>
  <c r="CA12" i="988"/>
  <c r="BZ8" i="988"/>
  <c r="BZ9" i="988"/>
  <c r="BZ10" i="988"/>
  <c r="BZ11" i="988"/>
  <c r="BZ12" i="988"/>
  <c r="BY8" i="988"/>
  <c r="BY9" i="988"/>
  <c r="BY10" i="988"/>
  <c r="BY11" i="988"/>
  <c r="BY12" i="988"/>
  <c r="BX8" i="988"/>
  <c r="BX9" i="988"/>
  <c r="BX10" i="988"/>
  <c r="BX11" i="988"/>
  <c r="BX12" i="988"/>
  <c r="BW8" i="988"/>
  <c r="BW9" i="988"/>
  <c r="BW10" i="988"/>
  <c r="BW11" i="988"/>
  <c r="BW12" i="988"/>
  <c r="BV8" i="988"/>
  <c r="BP8" i="988" s="1"/>
  <c r="BV9" i="988"/>
  <c r="BV10" i="988"/>
  <c r="BP10" i="988" s="1"/>
  <c r="BV11" i="988"/>
  <c r="BV12" i="988"/>
  <c r="BU8" i="988"/>
  <c r="BU9" i="988"/>
  <c r="BP9" i="988" s="1"/>
  <c r="BU10" i="988"/>
  <c r="BU11" i="988"/>
  <c r="BU12" i="988"/>
  <c r="BT8" i="988"/>
  <c r="BT9" i="988"/>
  <c r="BT10" i="988"/>
  <c r="BT11" i="988"/>
  <c r="BO11" i="988" s="1"/>
  <c r="BT12" i="988"/>
  <c r="BS8" i="988"/>
  <c r="BS9" i="988"/>
  <c r="BS10" i="988"/>
  <c r="BS11" i="988"/>
  <c r="BP11" i="988" s="1"/>
  <c r="BS12" i="988"/>
  <c r="BR8" i="988"/>
  <c r="BR9" i="988"/>
  <c r="BR10" i="988"/>
  <c r="BR11" i="988"/>
  <c r="BR12" i="988"/>
  <c r="BP12" i="988" s="1"/>
  <c r="BP58" i="988"/>
  <c r="BP57" i="988"/>
  <c r="BP56" i="988"/>
  <c r="BO56" i="988"/>
  <c r="BP55" i="988"/>
  <c r="BO55" i="988"/>
  <c r="BP54" i="988"/>
  <c r="BP53" i="988"/>
  <c r="BO53" i="988"/>
  <c r="BP52" i="988"/>
  <c r="BP51" i="988"/>
  <c r="BO51" i="988"/>
  <c r="BP50" i="988"/>
  <c r="BO50" i="988"/>
  <c r="BO47" i="988"/>
  <c r="BP43" i="988"/>
  <c r="BO43" i="988"/>
  <c r="BO42" i="988"/>
  <c r="BP39" i="988"/>
  <c r="BO39" i="988"/>
  <c r="BP35" i="988"/>
  <c r="BO35" i="988"/>
  <c r="BP34" i="988"/>
  <c r="BO34" i="988"/>
  <c r="CE7" i="988"/>
  <c r="CD7" i="988"/>
  <c r="CC7" i="988"/>
  <c r="CB7" i="988"/>
  <c r="CA7" i="988"/>
  <c r="BZ7" i="988"/>
  <c r="BY7" i="988"/>
  <c r="BX7" i="988"/>
  <c r="BW7" i="988"/>
  <c r="BV7" i="988"/>
  <c r="BU7" i="988"/>
  <c r="BT7" i="988"/>
  <c r="BS7" i="988"/>
  <c r="BR7" i="988"/>
  <c r="CE62" i="987"/>
  <c r="CE63" i="987"/>
  <c r="CE64" i="987"/>
  <c r="CE65" i="987"/>
  <c r="CE66" i="987"/>
  <c r="CE67" i="987"/>
  <c r="CD62" i="987"/>
  <c r="CD63" i="987"/>
  <c r="CD64" i="987"/>
  <c r="CD65" i="987"/>
  <c r="CD66" i="987"/>
  <c r="CD67" i="987"/>
  <c r="CC62" i="987"/>
  <c r="CC63" i="987"/>
  <c r="CC64" i="987"/>
  <c r="CC65" i="987"/>
  <c r="CC66" i="987"/>
  <c r="CC67" i="987"/>
  <c r="CB62" i="987"/>
  <c r="CB63" i="987"/>
  <c r="CB64" i="987"/>
  <c r="CB65" i="987"/>
  <c r="CB66" i="987"/>
  <c r="CB67" i="987"/>
  <c r="CA62" i="987"/>
  <c r="CA63" i="987"/>
  <c r="CA64" i="987"/>
  <c r="CA65" i="987"/>
  <c r="CA66" i="987"/>
  <c r="CA67" i="987"/>
  <c r="BZ62" i="987"/>
  <c r="BZ63" i="987"/>
  <c r="BZ64" i="987"/>
  <c r="BZ65" i="987"/>
  <c r="BZ66" i="987"/>
  <c r="BZ67" i="987"/>
  <c r="BY62" i="987"/>
  <c r="BY63" i="987"/>
  <c r="BY64" i="987"/>
  <c r="BY65" i="987"/>
  <c r="BY66" i="987"/>
  <c r="BY67" i="987"/>
  <c r="BX62" i="987"/>
  <c r="BX63" i="987"/>
  <c r="BX64" i="987"/>
  <c r="BX65" i="987"/>
  <c r="BX66" i="987"/>
  <c r="BX67" i="987"/>
  <c r="BW62" i="987"/>
  <c r="BW63" i="987"/>
  <c r="BW64" i="987"/>
  <c r="BW65" i="987"/>
  <c r="BW66" i="987"/>
  <c r="BW67" i="987"/>
  <c r="BV62" i="987"/>
  <c r="BV63" i="987"/>
  <c r="BV64" i="987"/>
  <c r="BV65" i="987"/>
  <c r="BV66" i="987"/>
  <c r="BV67" i="987"/>
  <c r="BU62" i="987"/>
  <c r="BU63" i="987"/>
  <c r="BU64" i="987"/>
  <c r="BU65" i="987"/>
  <c r="BU66" i="987"/>
  <c r="BU67" i="987"/>
  <c r="BT62" i="987"/>
  <c r="BT63" i="987"/>
  <c r="BT64" i="987"/>
  <c r="BT65" i="987"/>
  <c r="BT66" i="987"/>
  <c r="BT67" i="987"/>
  <c r="BS62" i="987"/>
  <c r="BS63" i="987"/>
  <c r="BS64" i="987"/>
  <c r="BS65" i="987"/>
  <c r="BS66" i="987"/>
  <c r="BS67" i="987"/>
  <c r="BR62" i="987"/>
  <c r="BR63" i="987"/>
  <c r="BR64" i="987"/>
  <c r="BP64" i="987" s="1"/>
  <c r="BR65" i="987"/>
  <c r="BP65" i="987" s="1"/>
  <c r="BR66" i="987"/>
  <c r="BP66" i="987" s="1"/>
  <c r="BR67" i="987"/>
  <c r="BP67" i="987" s="1"/>
  <c r="CE56" i="987"/>
  <c r="CE57" i="987"/>
  <c r="CE58" i="987"/>
  <c r="CE59" i="987"/>
  <c r="CE60" i="987"/>
  <c r="CE61" i="987"/>
  <c r="CD56" i="987"/>
  <c r="CD57" i="987"/>
  <c r="CD58" i="987"/>
  <c r="CD59" i="987"/>
  <c r="CD60" i="987"/>
  <c r="CD61" i="987"/>
  <c r="CC56" i="987"/>
  <c r="CC57" i="987"/>
  <c r="CC58" i="987"/>
  <c r="CC59" i="987"/>
  <c r="CC60" i="987"/>
  <c r="CC61" i="987"/>
  <c r="CB56" i="987"/>
  <c r="CB57" i="987"/>
  <c r="CB58" i="987"/>
  <c r="CB59" i="987"/>
  <c r="CB60" i="987"/>
  <c r="CB61" i="987"/>
  <c r="CA56" i="987"/>
  <c r="CA57" i="987"/>
  <c r="CA58" i="987"/>
  <c r="CA59" i="987"/>
  <c r="CA60" i="987"/>
  <c r="CA61" i="987"/>
  <c r="BZ56" i="987"/>
  <c r="BZ57" i="987"/>
  <c r="BZ58" i="987"/>
  <c r="BZ59" i="987"/>
  <c r="BZ60" i="987"/>
  <c r="BZ61" i="987"/>
  <c r="BY56" i="987"/>
  <c r="BY57" i="987"/>
  <c r="BY58" i="987"/>
  <c r="BY59" i="987"/>
  <c r="BY60" i="987"/>
  <c r="BY61" i="987"/>
  <c r="BX56" i="987"/>
  <c r="BX57" i="987"/>
  <c r="BX58" i="987"/>
  <c r="BX59" i="987"/>
  <c r="BX60" i="987"/>
  <c r="BX61" i="987"/>
  <c r="BW56" i="987"/>
  <c r="BW57" i="987"/>
  <c r="BW58" i="987"/>
  <c r="BW59" i="987"/>
  <c r="BW60" i="987"/>
  <c r="BW61" i="987"/>
  <c r="BV56" i="987"/>
  <c r="BV57" i="987"/>
  <c r="BV58" i="987"/>
  <c r="BV59" i="987"/>
  <c r="BV60" i="987"/>
  <c r="BV61" i="987"/>
  <c r="BU56" i="987"/>
  <c r="BU57" i="987"/>
  <c r="BU58" i="987"/>
  <c r="BU59" i="987"/>
  <c r="BU60" i="987"/>
  <c r="BU61" i="987"/>
  <c r="BT56" i="987"/>
  <c r="BT57" i="987"/>
  <c r="BT58" i="987"/>
  <c r="BT59" i="987"/>
  <c r="BT60" i="987"/>
  <c r="BT61" i="987"/>
  <c r="BS56" i="987"/>
  <c r="BS57" i="987"/>
  <c r="BP57" i="987" s="1"/>
  <c r="BS58" i="987"/>
  <c r="BS59" i="987"/>
  <c r="BS60" i="987"/>
  <c r="BS61" i="987"/>
  <c r="BR56" i="987"/>
  <c r="BR57" i="987"/>
  <c r="BR58" i="987"/>
  <c r="BP58" i="987" s="1"/>
  <c r="BR59" i="987"/>
  <c r="BP59" i="987" s="1"/>
  <c r="BR60" i="987"/>
  <c r="BP60" i="987" s="1"/>
  <c r="BR61" i="987"/>
  <c r="BP61" i="987" s="1"/>
  <c r="CE50" i="987"/>
  <c r="CE51" i="987"/>
  <c r="CE52" i="987"/>
  <c r="CE53" i="987"/>
  <c r="CE54" i="987"/>
  <c r="CE55" i="987"/>
  <c r="CD50" i="987"/>
  <c r="CD51" i="987"/>
  <c r="CD52" i="987"/>
  <c r="CD53" i="987"/>
  <c r="CD54" i="987"/>
  <c r="CD55" i="987"/>
  <c r="CC50" i="987"/>
  <c r="CC51" i="987"/>
  <c r="CC52" i="987"/>
  <c r="CC53" i="987"/>
  <c r="CC54" i="987"/>
  <c r="CC55" i="987"/>
  <c r="CB50" i="987"/>
  <c r="CB51" i="987"/>
  <c r="CB52" i="987"/>
  <c r="CB53" i="987"/>
  <c r="CB54" i="987"/>
  <c r="CB55" i="987"/>
  <c r="CA50" i="987"/>
  <c r="CA51" i="987"/>
  <c r="CA52" i="987"/>
  <c r="CA53" i="987"/>
  <c r="CA54" i="987"/>
  <c r="CA55" i="987"/>
  <c r="BZ50" i="987"/>
  <c r="BZ51" i="987"/>
  <c r="BZ52" i="987"/>
  <c r="BZ53" i="987"/>
  <c r="BZ54" i="987"/>
  <c r="BZ55" i="987"/>
  <c r="BY50" i="987"/>
  <c r="BY51" i="987"/>
  <c r="BY52" i="987"/>
  <c r="BY53" i="987"/>
  <c r="BY54" i="987"/>
  <c r="BY55" i="987"/>
  <c r="BX50" i="987"/>
  <c r="BX51" i="987"/>
  <c r="BX52" i="987"/>
  <c r="BX53" i="987"/>
  <c r="BX54" i="987"/>
  <c r="BX55" i="987"/>
  <c r="BW50" i="987"/>
  <c r="BW51" i="987"/>
  <c r="BW52" i="987"/>
  <c r="BW53" i="987"/>
  <c r="BW54" i="987"/>
  <c r="BW55" i="987"/>
  <c r="BV50" i="987"/>
  <c r="BV51" i="987"/>
  <c r="BV52" i="987"/>
  <c r="BV53" i="987"/>
  <c r="BV54" i="987"/>
  <c r="BV55" i="987"/>
  <c r="BU50" i="987"/>
  <c r="BU51" i="987"/>
  <c r="BU52" i="987"/>
  <c r="BU53" i="987"/>
  <c r="BU54" i="987"/>
  <c r="BU55" i="987"/>
  <c r="BT50" i="987"/>
  <c r="BT51" i="987"/>
  <c r="BT52" i="987"/>
  <c r="BT53" i="987"/>
  <c r="BT54" i="987"/>
  <c r="BT55" i="987"/>
  <c r="BS50" i="987"/>
  <c r="BS51" i="987"/>
  <c r="BS52" i="987"/>
  <c r="BS53" i="987"/>
  <c r="BS54" i="987"/>
  <c r="BS55" i="987"/>
  <c r="BR50" i="987"/>
  <c r="BR51" i="987"/>
  <c r="BO51" i="987" s="1"/>
  <c r="BR52" i="987"/>
  <c r="BO52" i="987" s="1"/>
  <c r="BR53" i="987"/>
  <c r="BR54" i="987"/>
  <c r="BP54" i="987" s="1"/>
  <c r="BR55" i="987"/>
  <c r="BP55" i="987" s="1"/>
  <c r="CE44" i="987"/>
  <c r="CE45" i="987"/>
  <c r="CE46" i="987"/>
  <c r="CE47" i="987"/>
  <c r="CE48" i="987"/>
  <c r="CE49" i="987"/>
  <c r="CD44" i="987"/>
  <c r="CD45" i="987"/>
  <c r="CD46" i="987"/>
  <c r="CD47" i="987"/>
  <c r="CD48" i="987"/>
  <c r="CD49" i="987"/>
  <c r="CC44" i="987"/>
  <c r="CC45" i="987"/>
  <c r="CC46" i="987"/>
  <c r="CC47" i="987"/>
  <c r="CC48" i="987"/>
  <c r="CC49" i="987"/>
  <c r="CB44" i="987"/>
  <c r="CB45" i="987"/>
  <c r="CB46" i="987"/>
  <c r="CB47" i="987"/>
  <c r="CB48" i="987"/>
  <c r="CB49" i="987"/>
  <c r="CA44" i="987"/>
  <c r="CA45" i="987"/>
  <c r="CA46" i="987"/>
  <c r="CA47" i="987"/>
  <c r="CA48" i="987"/>
  <c r="CA49" i="987"/>
  <c r="BZ44" i="987"/>
  <c r="BZ45" i="987"/>
  <c r="BZ46" i="987"/>
  <c r="BZ47" i="987"/>
  <c r="BZ48" i="987"/>
  <c r="BZ49" i="987"/>
  <c r="BY44" i="987"/>
  <c r="BY45" i="987"/>
  <c r="BY46" i="987"/>
  <c r="BY47" i="987"/>
  <c r="BY48" i="987"/>
  <c r="BY49" i="987"/>
  <c r="BX44" i="987"/>
  <c r="BX45" i="987"/>
  <c r="BX46" i="987"/>
  <c r="BX47" i="987"/>
  <c r="BX48" i="987"/>
  <c r="BX49" i="987"/>
  <c r="BW44" i="987"/>
  <c r="BW45" i="987"/>
  <c r="BW46" i="987"/>
  <c r="BW47" i="987"/>
  <c r="BW48" i="987"/>
  <c r="BW49" i="987"/>
  <c r="BV44" i="987"/>
  <c r="BV45" i="987"/>
  <c r="BV46" i="987"/>
  <c r="BV47" i="987"/>
  <c r="BV48" i="987"/>
  <c r="BV49" i="987"/>
  <c r="BU44" i="987"/>
  <c r="BU45" i="987"/>
  <c r="BU46" i="987"/>
  <c r="BU47" i="987"/>
  <c r="BU48" i="987"/>
  <c r="BU49" i="987"/>
  <c r="BT44" i="987"/>
  <c r="BT45" i="987"/>
  <c r="BT46" i="987"/>
  <c r="BT47" i="987"/>
  <c r="BT48" i="987"/>
  <c r="BT49" i="987"/>
  <c r="BS44" i="987"/>
  <c r="BS45" i="987"/>
  <c r="BS46" i="987"/>
  <c r="BS47" i="987"/>
  <c r="BS48" i="987"/>
  <c r="BS49" i="987"/>
  <c r="BR44" i="987"/>
  <c r="BR45" i="987"/>
  <c r="BR46" i="987"/>
  <c r="BP46" i="987" s="1"/>
  <c r="BR47" i="987"/>
  <c r="BP47" i="987" s="1"/>
  <c r="BR48" i="987"/>
  <c r="BP48" i="987" s="1"/>
  <c r="BR49" i="987"/>
  <c r="BP49" i="987" s="1"/>
  <c r="CE38" i="987"/>
  <c r="CE39" i="987"/>
  <c r="CE40" i="987"/>
  <c r="CE41" i="987"/>
  <c r="CE42" i="987"/>
  <c r="CE43" i="987"/>
  <c r="CD38" i="987"/>
  <c r="CD39" i="987"/>
  <c r="CD40" i="987"/>
  <c r="CD41" i="987"/>
  <c r="CD42" i="987"/>
  <c r="CD43" i="987"/>
  <c r="CC38" i="987"/>
  <c r="CC39" i="987"/>
  <c r="CC40" i="987"/>
  <c r="CC41" i="987"/>
  <c r="CC42" i="987"/>
  <c r="CC43" i="987"/>
  <c r="CB38" i="987"/>
  <c r="CB39" i="987"/>
  <c r="CB40" i="987"/>
  <c r="CB41" i="987"/>
  <c r="CB42" i="987"/>
  <c r="CB43" i="987"/>
  <c r="CA38" i="987"/>
  <c r="CA39" i="987"/>
  <c r="CA40" i="987"/>
  <c r="CA41" i="987"/>
  <c r="CA42" i="987"/>
  <c r="CA43" i="987"/>
  <c r="BZ38" i="987"/>
  <c r="BZ39" i="987"/>
  <c r="BZ40" i="987"/>
  <c r="BZ41" i="987"/>
  <c r="BZ42" i="987"/>
  <c r="BZ43" i="987"/>
  <c r="BY38" i="987"/>
  <c r="BY39" i="987"/>
  <c r="BY40" i="987"/>
  <c r="BY41" i="987"/>
  <c r="BY42" i="987"/>
  <c r="BY43" i="987"/>
  <c r="BX38" i="987"/>
  <c r="BX39" i="987"/>
  <c r="BX40" i="987"/>
  <c r="BX41" i="987"/>
  <c r="BX42" i="987"/>
  <c r="BX43" i="987"/>
  <c r="BW38" i="987"/>
  <c r="BW39" i="987"/>
  <c r="BW40" i="987"/>
  <c r="BW41" i="987"/>
  <c r="BW42" i="987"/>
  <c r="BW43" i="987"/>
  <c r="BV38" i="987"/>
  <c r="BV39" i="987"/>
  <c r="BV40" i="987"/>
  <c r="BV41" i="987"/>
  <c r="BV42" i="987"/>
  <c r="BV43" i="987"/>
  <c r="BU38" i="987"/>
  <c r="BU39" i="987"/>
  <c r="BU40" i="987"/>
  <c r="BU41" i="987"/>
  <c r="BU42" i="987"/>
  <c r="BU43" i="987"/>
  <c r="BT38" i="987"/>
  <c r="BT39" i="987"/>
  <c r="BT40" i="987"/>
  <c r="BT41" i="987"/>
  <c r="BT42" i="987"/>
  <c r="BT43" i="987"/>
  <c r="BS38" i="987"/>
  <c r="BS39" i="987"/>
  <c r="BS40" i="987"/>
  <c r="BS41" i="987"/>
  <c r="BP41" i="987" s="1"/>
  <c r="BS42" i="987"/>
  <c r="BS43" i="987"/>
  <c r="BR38" i="987"/>
  <c r="BR39" i="987"/>
  <c r="BO39" i="987" s="1"/>
  <c r="BR40" i="987"/>
  <c r="BO40" i="987" s="1"/>
  <c r="BR41" i="987"/>
  <c r="BR42" i="987"/>
  <c r="BP42" i="987" s="1"/>
  <c r="BR43" i="987"/>
  <c r="BP43" i="987" s="1"/>
  <c r="CE32" i="987"/>
  <c r="CE33" i="987"/>
  <c r="CE34" i="987"/>
  <c r="CE35" i="987"/>
  <c r="CE36" i="987"/>
  <c r="CE37" i="987"/>
  <c r="CD32" i="987"/>
  <c r="CD33" i="987"/>
  <c r="CD34" i="987"/>
  <c r="CD35" i="987"/>
  <c r="CD36" i="987"/>
  <c r="CD37" i="987"/>
  <c r="CC32" i="987"/>
  <c r="CC33" i="987"/>
  <c r="CC34" i="987"/>
  <c r="CC35" i="987"/>
  <c r="CC36" i="987"/>
  <c r="CC37" i="987"/>
  <c r="CB32" i="987"/>
  <c r="CB33" i="987"/>
  <c r="CB34" i="987"/>
  <c r="CB35" i="987"/>
  <c r="CB36" i="987"/>
  <c r="CB37" i="987"/>
  <c r="CA32" i="987"/>
  <c r="CA33" i="987"/>
  <c r="CA34" i="987"/>
  <c r="CA35" i="987"/>
  <c r="CA36" i="987"/>
  <c r="CA37" i="987"/>
  <c r="BZ32" i="987"/>
  <c r="BZ33" i="987"/>
  <c r="BZ34" i="987"/>
  <c r="BZ35" i="987"/>
  <c r="BZ36" i="987"/>
  <c r="BZ37" i="987"/>
  <c r="BY32" i="987"/>
  <c r="BY33" i="987"/>
  <c r="BY34" i="987"/>
  <c r="BY35" i="987"/>
  <c r="BY36" i="987"/>
  <c r="BY37" i="987"/>
  <c r="BX32" i="987"/>
  <c r="BX33" i="987"/>
  <c r="BX34" i="987"/>
  <c r="BX35" i="987"/>
  <c r="BX36" i="987"/>
  <c r="BX37" i="987"/>
  <c r="BW32" i="987"/>
  <c r="BW33" i="987"/>
  <c r="BW34" i="987"/>
  <c r="BW35" i="987"/>
  <c r="BW36" i="987"/>
  <c r="BW37" i="987"/>
  <c r="BV32" i="987"/>
  <c r="BV33" i="987"/>
  <c r="BV34" i="987"/>
  <c r="BV35" i="987"/>
  <c r="BV36" i="987"/>
  <c r="BV37" i="987"/>
  <c r="BU32" i="987"/>
  <c r="BU33" i="987"/>
  <c r="BU34" i="987"/>
  <c r="BU35" i="987"/>
  <c r="BU36" i="987"/>
  <c r="BU37" i="987"/>
  <c r="BT32" i="987"/>
  <c r="BT33" i="987"/>
  <c r="BT34" i="987"/>
  <c r="BT35" i="987"/>
  <c r="BT36" i="987"/>
  <c r="BT37" i="987"/>
  <c r="BS32" i="987"/>
  <c r="BS33" i="987"/>
  <c r="BS34" i="987"/>
  <c r="BS35" i="987"/>
  <c r="BS36" i="987"/>
  <c r="BS37" i="987"/>
  <c r="BR32" i="987"/>
  <c r="BR33" i="987"/>
  <c r="BP33" i="987" s="1"/>
  <c r="BR34" i="987"/>
  <c r="BR35" i="987"/>
  <c r="BP35" i="987" s="1"/>
  <c r="BR36" i="987"/>
  <c r="BP36" i="987" s="1"/>
  <c r="BR37" i="987"/>
  <c r="BP37" i="987" s="1"/>
  <c r="CE26" i="987"/>
  <c r="CE27" i="987"/>
  <c r="CE28" i="987"/>
  <c r="CE29" i="987"/>
  <c r="CE30" i="987"/>
  <c r="CE31" i="987"/>
  <c r="CD26" i="987"/>
  <c r="CD27" i="987"/>
  <c r="CD28" i="987"/>
  <c r="CD29" i="987"/>
  <c r="CD30" i="987"/>
  <c r="CD31" i="987"/>
  <c r="CC26" i="987"/>
  <c r="CC27" i="987"/>
  <c r="CC28" i="987"/>
  <c r="CC29" i="987"/>
  <c r="CC30" i="987"/>
  <c r="CC31" i="987"/>
  <c r="CB26" i="987"/>
  <c r="CB27" i="987"/>
  <c r="CB28" i="987"/>
  <c r="CB29" i="987"/>
  <c r="CB30" i="987"/>
  <c r="CB31" i="987"/>
  <c r="CA26" i="987"/>
  <c r="CA27" i="987"/>
  <c r="CA28" i="987"/>
  <c r="CA29" i="987"/>
  <c r="CA30" i="987"/>
  <c r="CA31" i="987"/>
  <c r="BZ26" i="987"/>
  <c r="BZ27" i="987"/>
  <c r="BZ28" i="987"/>
  <c r="BZ29" i="987"/>
  <c r="BZ30" i="987"/>
  <c r="BZ31" i="987"/>
  <c r="BY26" i="987"/>
  <c r="BY27" i="987"/>
  <c r="BY28" i="987"/>
  <c r="BY29" i="987"/>
  <c r="BY30" i="987"/>
  <c r="BY31" i="987"/>
  <c r="BX26" i="987"/>
  <c r="BX27" i="987"/>
  <c r="BX28" i="987"/>
  <c r="BX29" i="987"/>
  <c r="BX30" i="987"/>
  <c r="BX31" i="987"/>
  <c r="BW26" i="987"/>
  <c r="BW27" i="987"/>
  <c r="BW28" i="987"/>
  <c r="BW29" i="987"/>
  <c r="BW30" i="987"/>
  <c r="BW31" i="987"/>
  <c r="BV26" i="987"/>
  <c r="BV27" i="987"/>
  <c r="BV28" i="987"/>
  <c r="BV29" i="987"/>
  <c r="BV30" i="987"/>
  <c r="BV31" i="987"/>
  <c r="BU26" i="987"/>
  <c r="BU27" i="987"/>
  <c r="BU28" i="987"/>
  <c r="BU29" i="987"/>
  <c r="BU30" i="987"/>
  <c r="BU31" i="987"/>
  <c r="BT26" i="987"/>
  <c r="BT27" i="987"/>
  <c r="BT28" i="987"/>
  <c r="BT29" i="987"/>
  <c r="BT30" i="987"/>
  <c r="BT31" i="987"/>
  <c r="BS26" i="987"/>
  <c r="BS27" i="987"/>
  <c r="BS28" i="987"/>
  <c r="BS29" i="987"/>
  <c r="BS30" i="987"/>
  <c r="BS31" i="987"/>
  <c r="BR26" i="987"/>
  <c r="BR27" i="987"/>
  <c r="BR28" i="987"/>
  <c r="BR29" i="987"/>
  <c r="BP29" i="987" s="1"/>
  <c r="BR30" i="987"/>
  <c r="BP30" i="987" s="1"/>
  <c r="BR31" i="987"/>
  <c r="BP31" i="987" s="1"/>
  <c r="CE20" i="987"/>
  <c r="CE21" i="987"/>
  <c r="CE22" i="987"/>
  <c r="CE23" i="987"/>
  <c r="CE24" i="987"/>
  <c r="CE25" i="987"/>
  <c r="CD20" i="987"/>
  <c r="CD21" i="987"/>
  <c r="CD22" i="987"/>
  <c r="CD23" i="987"/>
  <c r="CD24" i="987"/>
  <c r="CD25" i="987"/>
  <c r="CC20" i="987"/>
  <c r="CC21" i="987"/>
  <c r="CC22" i="987"/>
  <c r="CC23" i="987"/>
  <c r="CC24" i="987"/>
  <c r="CC25" i="987"/>
  <c r="CB20" i="987"/>
  <c r="CB21" i="987"/>
  <c r="CB22" i="987"/>
  <c r="CB23" i="987"/>
  <c r="CB24" i="987"/>
  <c r="CB25" i="987"/>
  <c r="CA20" i="987"/>
  <c r="CA21" i="987"/>
  <c r="CA22" i="987"/>
  <c r="CA23" i="987"/>
  <c r="CA24" i="987"/>
  <c r="CA25" i="987"/>
  <c r="BZ20" i="987"/>
  <c r="BZ21" i="987"/>
  <c r="BZ22" i="987"/>
  <c r="BZ23" i="987"/>
  <c r="BZ24" i="987"/>
  <c r="BZ25" i="987"/>
  <c r="BY20" i="987"/>
  <c r="BY21" i="987"/>
  <c r="BY22" i="987"/>
  <c r="BY23" i="987"/>
  <c r="BY24" i="987"/>
  <c r="BY25" i="987"/>
  <c r="BX20" i="987"/>
  <c r="BX21" i="987"/>
  <c r="BX22" i="987"/>
  <c r="BX23" i="987"/>
  <c r="BX24" i="987"/>
  <c r="BX25" i="987"/>
  <c r="BW20" i="987"/>
  <c r="BW21" i="987"/>
  <c r="BW22" i="987"/>
  <c r="BW23" i="987"/>
  <c r="BW24" i="987"/>
  <c r="BW25" i="987"/>
  <c r="BV20" i="987"/>
  <c r="BV21" i="987"/>
  <c r="BV22" i="987"/>
  <c r="BV23" i="987"/>
  <c r="BV24" i="987"/>
  <c r="BV25" i="987"/>
  <c r="BU20" i="987"/>
  <c r="BU21" i="987"/>
  <c r="BU22" i="987"/>
  <c r="BU23" i="987"/>
  <c r="BU24" i="987"/>
  <c r="BU25" i="987"/>
  <c r="BT20" i="987"/>
  <c r="BT21" i="987"/>
  <c r="BT22" i="987"/>
  <c r="BT23" i="987"/>
  <c r="BT24" i="987"/>
  <c r="BT25" i="987"/>
  <c r="BS20" i="987"/>
  <c r="BS21" i="987"/>
  <c r="BS22" i="987"/>
  <c r="BP22" i="987" s="1"/>
  <c r="BS23" i="987"/>
  <c r="BP23" i="987" s="1"/>
  <c r="BS24" i="987"/>
  <c r="BS25" i="987"/>
  <c r="BR20" i="987"/>
  <c r="BR21" i="987"/>
  <c r="BO21" i="987" s="1"/>
  <c r="BR22" i="987"/>
  <c r="BR23" i="987"/>
  <c r="BR24" i="987"/>
  <c r="BP24" i="987" s="1"/>
  <c r="BR25" i="987"/>
  <c r="BP25" i="987" s="1"/>
  <c r="CE14" i="987"/>
  <c r="CE15" i="987"/>
  <c r="CE16" i="987"/>
  <c r="CE17" i="987"/>
  <c r="CE18" i="987"/>
  <c r="CE19" i="987"/>
  <c r="CD14" i="987"/>
  <c r="CD15" i="987"/>
  <c r="CD16" i="987"/>
  <c r="CD17" i="987"/>
  <c r="CD18" i="987"/>
  <c r="CD19" i="987"/>
  <c r="CC14" i="987"/>
  <c r="CC15" i="987"/>
  <c r="CC16" i="987"/>
  <c r="CC17" i="987"/>
  <c r="CC18" i="987"/>
  <c r="CC19" i="987"/>
  <c r="CB14" i="987"/>
  <c r="CB15" i="987"/>
  <c r="CB16" i="987"/>
  <c r="CB17" i="987"/>
  <c r="CB18" i="987"/>
  <c r="CB19" i="987"/>
  <c r="CA14" i="987"/>
  <c r="CA15" i="987"/>
  <c r="CA16" i="987"/>
  <c r="CA17" i="987"/>
  <c r="CA18" i="987"/>
  <c r="CA19" i="987"/>
  <c r="BZ14" i="987"/>
  <c r="BZ15" i="987"/>
  <c r="BZ16" i="987"/>
  <c r="BZ17" i="987"/>
  <c r="BZ18" i="987"/>
  <c r="BZ19" i="987"/>
  <c r="BY14" i="987"/>
  <c r="BY15" i="987"/>
  <c r="BY16" i="987"/>
  <c r="BY17" i="987"/>
  <c r="BY18" i="987"/>
  <c r="BY19" i="987"/>
  <c r="BX14" i="987"/>
  <c r="BX15" i="987"/>
  <c r="BX16" i="987"/>
  <c r="BX17" i="987"/>
  <c r="BX18" i="987"/>
  <c r="BX19" i="987"/>
  <c r="BW14" i="987"/>
  <c r="BW15" i="987"/>
  <c r="BW16" i="987"/>
  <c r="BW17" i="987"/>
  <c r="BW18" i="987"/>
  <c r="BW19" i="987"/>
  <c r="BV14" i="987"/>
  <c r="BV15" i="987"/>
  <c r="BV16" i="987"/>
  <c r="BV17" i="987"/>
  <c r="BV18" i="987"/>
  <c r="BV19" i="987"/>
  <c r="BU14" i="987"/>
  <c r="BU15" i="987"/>
  <c r="BU16" i="987"/>
  <c r="BU17" i="987"/>
  <c r="BU18" i="987"/>
  <c r="BU19" i="987"/>
  <c r="BT14" i="987"/>
  <c r="BT15" i="987"/>
  <c r="BT16" i="987"/>
  <c r="BT17" i="987"/>
  <c r="BT18" i="987"/>
  <c r="BT19" i="987"/>
  <c r="BS14" i="987"/>
  <c r="BS15" i="987"/>
  <c r="BS16" i="987"/>
  <c r="BS17" i="987"/>
  <c r="BS18" i="987"/>
  <c r="BS19" i="987"/>
  <c r="BR14" i="987"/>
  <c r="BR15" i="987"/>
  <c r="BR16" i="987"/>
  <c r="BP16" i="987" s="1"/>
  <c r="BR17" i="987"/>
  <c r="BP17" i="987" s="1"/>
  <c r="BR18" i="987"/>
  <c r="BP18" i="987" s="1"/>
  <c r="BR19" i="987"/>
  <c r="BP19" i="987" s="1"/>
  <c r="CE8" i="987"/>
  <c r="CE9" i="987"/>
  <c r="CE10" i="987"/>
  <c r="CE11" i="987"/>
  <c r="CE12" i="987"/>
  <c r="CE13" i="987"/>
  <c r="CD8" i="987"/>
  <c r="CD9" i="987"/>
  <c r="CD10" i="987"/>
  <c r="CD11" i="987"/>
  <c r="CD12" i="987"/>
  <c r="CD13" i="987"/>
  <c r="CC8" i="987"/>
  <c r="CC9" i="987"/>
  <c r="CC10" i="987"/>
  <c r="CC11" i="987"/>
  <c r="CC12" i="987"/>
  <c r="CC13" i="987"/>
  <c r="CB8" i="987"/>
  <c r="CB9" i="987"/>
  <c r="CB10" i="987"/>
  <c r="CB11" i="987"/>
  <c r="CB12" i="987"/>
  <c r="CB13" i="987"/>
  <c r="CA8" i="987"/>
  <c r="CA9" i="987"/>
  <c r="CA10" i="987"/>
  <c r="CA11" i="987"/>
  <c r="CA12" i="987"/>
  <c r="CA13" i="987"/>
  <c r="BZ8" i="987"/>
  <c r="BZ9" i="987"/>
  <c r="BZ10" i="987"/>
  <c r="BZ11" i="987"/>
  <c r="BZ12" i="987"/>
  <c r="BZ13" i="987"/>
  <c r="BY8" i="987"/>
  <c r="BY9" i="987"/>
  <c r="BY10" i="987"/>
  <c r="BY11" i="987"/>
  <c r="BY12" i="987"/>
  <c r="BY13" i="987"/>
  <c r="BX8" i="987"/>
  <c r="BX9" i="987"/>
  <c r="BX10" i="987"/>
  <c r="BX11" i="987"/>
  <c r="BX12" i="987"/>
  <c r="BX13" i="987"/>
  <c r="BW8" i="987"/>
  <c r="BW9" i="987"/>
  <c r="BW10" i="987"/>
  <c r="BW11" i="987"/>
  <c r="BW12" i="987"/>
  <c r="BW13" i="987"/>
  <c r="BV8" i="987"/>
  <c r="BV9" i="987"/>
  <c r="BV10" i="987"/>
  <c r="BV11" i="987"/>
  <c r="BV12" i="987"/>
  <c r="BV13" i="987"/>
  <c r="BU8" i="987"/>
  <c r="BU9" i="987"/>
  <c r="BU10" i="987"/>
  <c r="BU11" i="987"/>
  <c r="BU12" i="987"/>
  <c r="BU13" i="987"/>
  <c r="BT8" i="987"/>
  <c r="BT9" i="987"/>
  <c r="BT10" i="987"/>
  <c r="BT11" i="987"/>
  <c r="BT12" i="987"/>
  <c r="BT13" i="987"/>
  <c r="BS8" i="987"/>
  <c r="BS9" i="987"/>
  <c r="BS10" i="987"/>
  <c r="BS11" i="987"/>
  <c r="BS12" i="987"/>
  <c r="BS13" i="987"/>
  <c r="BR8" i="987"/>
  <c r="BR9" i="987"/>
  <c r="BR10" i="987"/>
  <c r="BP10" i="987" s="1"/>
  <c r="BR11" i="987"/>
  <c r="BP11" i="987" s="1"/>
  <c r="BR12" i="987"/>
  <c r="BP12" i="987" s="1"/>
  <c r="BR13" i="987"/>
  <c r="BP13" i="987" s="1"/>
  <c r="BP79" i="987"/>
  <c r="BO79" i="987"/>
  <c r="BP78" i="987"/>
  <c r="BO78" i="987"/>
  <c r="BP77" i="987"/>
  <c r="BO77" i="987"/>
  <c r="BP76" i="987"/>
  <c r="BO76" i="987"/>
  <c r="BP75" i="987"/>
  <c r="BO75" i="987"/>
  <c r="BP74" i="987"/>
  <c r="BO74" i="987"/>
  <c r="BP73" i="987"/>
  <c r="BO73" i="987"/>
  <c r="BP72" i="987"/>
  <c r="BO72" i="987"/>
  <c r="BP71" i="987"/>
  <c r="BO71" i="987"/>
  <c r="BP70" i="987"/>
  <c r="BO70" i="987"/>
  <c r="BP69" i="987"/>
  <c r="BO69" i="987"/>
  <c r="BP68" i="987"/>
  <c r="BO68" i="987"/>
  <c r="BP63" i="987"/>
  <c r="BO63" i="987"/>
  <c r="BP62" i="987"/>
  <c r="BO62" i="987"/>
  <c r="BO58" i="987"/>
  <c r="BO57" i="987"/>
  <c r="BP56" i="987"/>
  <c r="BO56" i="987"/>
  <c r="BP53" i="987"/>
  <c r="BO53" i="987"/>
  <c r="BP52" i="987"/>
  <c r="BP51" i="987"/>
  <c r="BP50" i="987"/>
  <c r="BO50" i="987"/>
  <c r="BP45" i="987"/>
  <c r="BO45" i="987"/>
  <c r="BP44" i="987"/>
  <c r="BO44" i="987"/>
  <c r="BO41" i="987"/>
  <c r="BP40" i="987"/>
  <c r="BP39" i="987"/>
  <c r="BP38" i="987"/>
  <c r="BO38" i="987"/>
  <c r="BP34" i="987"/>
  <c r="BO34" i="987"/>
  <c r="BO33" i="987"/>
  <c r="BP32" i="987"/>
  <c r="BO32" i="987"/>
  <c r="BP28" i="987"/>
  <c r="BO28" i="987"/>
  <c r="BP27" i="987"/>
  <c r="BO27" i="987"/>
  <c r="BP26" i="987"/>
  <c r="BO26" i="987"/>
  <c r="BO23" i="987"/>
  <c r="BP21" i="987"/>
  <c r="BP20" i="987"/>
  <c r="BO20" i="987"/>
  <c r="BP15" i="987"/>
  <c r="BO15" i="987"/>
  <c r="BP14" i="987"/>
  <c r="BO14" i="987"/>
  <c r="BP9" i="987"/>
  <c r="BO9" i="987"/>
  <c r="BP8" i="987"/>
  <c r="BO8" i="987"/>
  <c r="CE7" i="987"/>
  <c r="CD7" i="987"/>
  <c r="CC7" i="987"/>
  <c r="CB7" i="987"/>
  <c r="CA7" i="987"/>
  <c r="BZ7" i="987"/>
  <c r="BY7" i="987"/>
  <c r="BX7" i="987"/>
  <c r="BW7" i="987"/>
  <c r="BV7" i="987"/>
  <c r="BU7" i="987"/>
  <c r="BT7" i="987"/>
  <c r="BS7" i="987"/>
  <c r="BR7" i="987"/>
  <c r="CE72" i="986"/>
  <c r="CE73" i="986"/>
  <c r="CE74" i="986"/>
  <c r="CE75" i="986"/>
  <c r="CE76" i="986"/>
  <c r="CE77" i="986"/>
  <c r="CD72" i="986"/>
  <c r="CD73" i="986"/>
  <c r="CD74" i="986"/>
  <c r="CD75" i="986"/>
  <c r="CD76" i="986"/>
  <c r="CD77" i="986"/>
  <c r="CC72" i="986"/>
  <c r="CC73" i="986"/>
  <c r="CC74" i="986"/>
  <c r="CC75" i="986"/>
  <c r="CC76" i="986"/>
  <c r="CC77" i="986"/>
  <c r="CB72" i="986"/>
  <c r="CB73" i="986"/>
  <c r="CB74" i="986"/>
  <c r="CB75" i="986"/>
  <c r="CB76" i="986"/>
  <c r="CB77" i="986"/>
  <c r="CA72" i="986"/>
  <c r="CA73" i="986"/>
  <c r="CA74" i="986"/>
  <c r="CA75" i="986"/>
  <c r="CA76" i="986"/>
  <c r="CA77" i="986"/>
  <c r="BZ72" i="986"/>
  <c r="BZ73" i="986"/>
  <c r="BZ74" i="986"/>
  <c r="BZ75" i="986"/>
  <c r="BZ76" i="986"/>
  <c r="BZ77" i="986"/>
  <c r="BY72" i="986"/>
  <c r="BY73" i="986"/>
  <c r="BY74" i="986"/>
  <c r="BY75" i="986"/>
  <c r="BY76" i="986"/>
  <c r="BY77" i="986"/>
  <c r="BX72" i="986"/>
  <c r="BX73" i="986"/>
  <c r="BX74" i="986"/>
  <c r="BX75" i="986"/>
  <c r="BX76" i="986"/>
  <c r="BX77" i="986"/>
  <c r="BW72" i="986"/>
  <c r="BW73" i="986"/>
  <c r="BW74" i="986"/>
  <c r="BW75" i="986"/>
  <c r="BW76" i="986"/>
  <c r="BW77" i="986"/>
  <c r="BV72" i="986"/>
  <c r="BV73" i="986"/>
  <c r="BV74" i="986"/>
  <c r="BV75" i="986"/>
  <c r="BV76" i="986"/>
  <c r="BV77" i="986"/>
  <c r="BU72" i="986"/>
  <c r="BU73" i="986"/>
  <c r="BU74" i="986"/>
  <c r="BU75" i="986"/>
  <c r="BU76" i="986"/>
  <c r="BU77" i="986"/>
  <c r="BT72" i="986"/>
  <c r="BT73" i="986"/>
  <c r="BT74" i="986"/>
  <c r="BT75" i="986"/>
  <c r="BT76" i="986"/>
  <c r="BT77" i="986"/>
  <c r="BS72" i="986"/>
  <c r="BS73" i="986"/>
  <c r="BS74" i="986"/>
  <c r="BS75" i="986"/>
  <c r="BS76" i="986"/>
  <c r="BS77" i="986"/>
  <c r="BR72" i="986"/>
  <c r="BR73" i="986"/>
  <c r="BO73" i="986" s="1"/>
  <c r="BR74" i="986"/>
  <c r="BO74" i="986" s="1"/>
  <c r="BR75" i="986"/>
  <c r="BR76" i="986"/>
  <c r="BP76" i="986" s="1"/>
  <c r="BR77" i="986"/>
  <c r="BP77" i="986" s="1"/>
  <c r="CE66" i="986"/>
  <c r="CE67" i="986"/>
  <c r="CE68" i="986"/>
  <c r="CE69" i="986"/>
  <c r="CE70" i="986"/>
  <c r="CE71" i="986"/>
  <c r="CD66" i="986"/>
  <c r="CD67" i="986"/>
  <c r="CD68" i="986"/>
  <c r="CD69" i="986"/>
  <c r="CD70" i="986"/>
  <c r="CD71" i="986"/>
  <c r="CC66" i="986"/>
  <c r="CC67" i="986"/>
  <c r="CC68" i="986"/>
  <c r="CC69" i="986"/>
  <c r="CC70" i="986"/>
  <c r="CC71" i="986"/>
  <c r="CB66" i="986"/>
  <c r="CB67" i="986"/>
  <c r="CB68" i="986"/>
  <c r="CB69" i="986"/>
  <c r="CB70" i="986"/>
  <c r="CB71" i="986"/>
  <c r="CA66" i="986"/>
  <c r="CA67" i="986"/>
  <c r="CA68" i="986"/>
  <c r="CA69" i="986"/>
  <c r="CA70" i="986"/>
  <c r="CA71" i="986"/>
  <c r="BZ66" i="986"/>
  <c r="BZ67" i="986"/>
  <c r="BZ68" i="986"/>
  <c r="BZ69" i="986"/>
  <c r="BZ70" i="986"/>
  <c r="BZ71" i="986"/>
  <c r="BY66" i="986"/>
  <c r="BY67" i="986"/>
  <c r="BY68" i="986"/>
  <c r="BY69" i="986"/>
  <c r="BY70" i="986"/>
  <c r="BY71" i="986"/>
  <c r="BX66" i="986"/>
  <c r="BX67" i="986"/>
  <c r="BX68" i="986"/>
  <c r="BX69" i="986"/>
  <c r="BX70" i="986"/>
  <c r="BX71" i="986"/>
  <c r="BW66" i="986"/>
  <c r="BW67" i="986"/>
  <c r="BW68" i="986"/>
  <c r="BW69" i="986"/>
  <c r="BW70" i="986"/>
  <c r="BW71" i="986"/>
  <c r="BV66" i="986"/>
  <c r="BV67" i="986"/>
  <c r="BV68" i="986"/>
  <c r="BV69" i="986"/>
  <c r="BV70" i="986"/>
  <c r="BV71" i="986"/>
  <c r="BU66" i="986"/>
  <c r="BU67" i="986"/>
  <c r="BU68" i="986"/>
  <c r="BU69" i="986"/>
  <c r="BU70" i="986"/>
  <c r="BU71" i="986"/>
  <c r="BT66" i="986"/>
  <c r="BT67" i="986"/>
  <c r="BT68" i="986"/>
  <c r="BT69" i="986"/>
  <c r="BT70" i="986"/>
  <c r="BT71" i="986"/>
  <c r="BS66" i="986"/>
  <c r="BS67" i="986"/>
  <c r="BS68" i="986"/>
  <c r="BS69" i="986"/>
  <c r="BS70" i="986"/>
  <c r="BS71" i="986"/>
  <c r="BR66" i="986"/>
  <c r="BR67" i="986"/>
  <c r="BO67" i="986" s="1"/>
  <c r="BR68" i="986"/>
  <c r="BO68" i="986" s="1"/>
  <c r="BR69" i="986"/>
  <c r="BR70" i="986"/>
  <c r="BP70" i="986" s="1"/>
  <c r="BR71" i="986"/>
  <c r="BP71" i="986" s="1"/>
  <c r="CE60" i="986"/>
  <c r="CE61" i="986"/>
  <c r="CE62" i="986"/>
  <c r="CE63" i="986"/>
  <c r="CE64" i="986"/>
  <c r="CE65" i="986"/>
  <c r="CD60" i="986"/>
  <c r="CD61" i="986"/>
  <c r="CD62" i="986"/>
  <c r="CD63" i="986"/>
  <c r="CD64" i="986"/>
  <c r="CD65" i="986"/>
  <c r="CC60" i="986"/>
  <c r="CC61" i="986"/>
  <c r="CC62" i="986"/>
  <c r="CC63" i="986"/>
  <c r="CC64" i="986"/>
  <c r="CC65" i="986"/>
  <c r="CB60" i="986"/>
  <c r="CB61" i="986"/>
  <c r="CB62" i="986"/>
  <c r="CB63" i="986"/>
  <c r="CB64" i="986"/>
  <c r="CB65" i="986"/>
  <c r="CA60" i="986"/>
  <c r="CA61" i="986"/>
  <c r="CA62" i="986"/>
  <c r="CA63" i="986"/>
  <c r="CA64" i="986"/>
  <c r="CA65" i="986"/>
  <c r="BZ60" i="986"/>
  <c r="BZ61" i="986"/>
  <c r="BZ62" i="986"/>
  <c r="BZ63" i="986"/>
  <c r="BZ64" i="986"/>
  <c r="BZ65" i="986"/>
  <c r="BY60" i="986"/>
  <c r="BY61" i="986"/>
  <c r="BY62" i="986"/>
  <c r="BY63" i="986"/>
  <c r="BY64" i="986"/>
  <c r="BY65" i="986"/>
  <c r="BX60" i="986"/>
  <c r="BX61" i="986"/>
  <c r="BX62" i="986"/>
  <c r="BX63" i="986"/>
  <c r="BX64" i="986"/>
  <c r="BX65" i="986"/>
  <c r="BW60" i="986"/>
  <c r="BW61" i="986"/>
  <c r="BW62" i="986"/>
  <c r="BW63" i="986"/>
  <c r="BW64" i="986"/>
  <c r="BW65" i="986"/>
  <c r="BV60" i="986"/>
  <c r="BV61" i="986"/>
  <c r="BV62" i="986"/>
  <c r="BV63" i="986"/>
  <c r="BV64" i="986"/>
  <c r="BV65" i="986"/>
  <c r="BU60" i="986"/>
  <c r="BU61" i="986"/>
  <c r="BU62" i="986"/>
  <c r="BU63" i="986"/>
  <c r="BU64" i="986"/>
  <c r="BU65" i="986"/>
  <c r="BT60" i="986"/>
  <c r="BT61" i="986"/>
  <c r="BT62" i="986"/>
  <c r="BT63" i="986"/>
  <c r="BT64" i="986"/>
  <c r="BT65" i="986"/>
  <c r="BS60" i="986"/>
  <c r="BS61" i="986"/>
  <c r="BS62" i="986"/>
  <c r="BS63" i="986"/>
  <c r="BS64" i="986"/>
  <c r="BS65" i="986"/>
  <c r="BR60" i="986"/>
  <c r="BR61" i="986"/>
  <c r="BR62" i="986"/>
  <c r="BP62" i="986" s="1"/>
  <c r="BR63" i="986"/>
  <c r="BP63" i="986" s="1"/>
  <c r="BR64" i="986"/>
  <c r="BP64" i="986" s="1"/>
  <c r="BR65" i="986"/>
  <c r="BP65" i="986" s="1"/>
  <c r="CE54" i="986"/>
  <c r="CE55" i="986"/>
  <c r="CE56" i="986"/>
  <c r="CE57" i="986"/>
  <c r="CE58" i="986"/>
  <c r="CE59" i="986"/>
  <c r="CD54" i="986"/>
  <c r="CD55" i="986"/>
  <c r="CD56" i="986"/>
  <c r="CD57" i="986"/>
  <c r="CD58" i="986"/>
  <c r="CD59" i="986"/>
  <c r="CC54" i="986"/>
  <c r="CC55" i="986"/>
  <c r="CC56" i="986"/>
  <c r="CC57" i="986"/>
  <c r="CC58" i="986"/>
  <c r="CC59" i="986"/>
  <c r="CB54" i="986"/>
  <c r="CB55" i="986"/>
  <c r="CB56" i="986"/>
  <c r="CB57" i="986"/>
  <c r="CB58" i="986"/>
  <c r="CB59" i="986"/>
  <c r="CA54" i="986"/>
  <c r="CA55" i="986"/>
  <c r="CA56" i="986"/>
  <c r="CA57" i="986"/>
  <c r="CA58" i="986"/>
  <c r="CA59" i="986"/>
  <c r="BZ54" i="986"/>
  <c r="BZ55" i="986"/>
  <c r="BZ56" i="986"/>
  <c r="BZ57" i="986"/>
  <c r="BZ58" i="986"/>
  <c r="BZ59" i="986"/>
  <c r="BY54" i="986"/>
  <c r="BY55" i="986"/>
  <c r="BY56" i="986"/>
  <c r="BY57" i="986"/>
  <c r="BY58" i="986"/>
  <c r="BY59" i="986"/>
  <c r="BX54" i="986"/>
  <c r="BX55" i="986"/>
  <c r="BX56" i="986"/>
  <c r="BX57" i="986"/>
  <c r="BX58" i="986"/>
  <c r="BX59" i="986"/>
  <c r="BW54" i="986"/>
  <c r="BW55" i="986"/>
  <c r="BW56" i="986"/>
  <c r="BW57" i="986"/>
  <c r="BW58" i="986"/>
  <c r="BW59" i="986"/>
  <c r="BV54" i="986"/>
  <c r="BV55" i="986"/>
  <c r="BV56" i="986"/>
  <c r="BV57" i="986"/>
  <c r="BV58" i="986"/>
  <c r="BV59" i="986"/>
  <c r="BU54" i="986"/>
  <c r="BU55" i="986"/>
  <c r="BU56" i="986"/>
  <c r="BU57" i="986"/>
  <c r="BU58" i="986"/>
  <c r="BU59" i="986"/>
  <c r="BT54" i="986"/>
  <c r="BT55" i="986"/>
  <c r="BT56" i="986"/>
  <c r="BT57" i="986"/>
  <c r="BT58" i="986"/>
  <c r="BT59" i="986"/>
  <c r="BS54" i="986"/>
  <c r="BS55" i="986"/>
  <c r="BS56" i="986"/>
  <c r="BS57" i="986"/>
  <c r="BS58" i="986"/>
  <c r="BS59" i="986"/>
  <c r="BP59" i="986" s="1"/>
  <c r="BR54" i="986"/>
  <c r="BP54" i="986" s="1"/>
  <c r="BR55" i="986"/>
  <c r="BO55" i="986" s="1"/>
  <c r="BR56" i="986"/>
  <c r="BR57" i="986"/>
  <c r="BR58" i="986"/>
  <c r="BR59" i="986"/>
  <c r="CE48" i="986"/>
  <c r="CE49" i="986"/>
  <c r="CE50" i="986"/>
  <c r="CE51" i="986"/>
  <c r="CE52" i="986"/>
  <c r="CE53" i="986"/>
  <c r="CD48" i="986"/>
  <c r="CD49" i="986"/>
  <c r="CD50" i="986"/>
  <c r="CD51" i="986"/>
  <c r="CD52" i="986"/>
  <c r="CD53" i="986"/>
  <c r="CC48" i="986"/>
  <c r="CC49" i="986"/>
  <c r="CC50" i="986"/>
  <c r="CC51" i="986"/>
  <c r="CC52" i="986"/>
  <c r="CC53" i="986"/>
  <c r="CB48" i="986"/>
  <c r="CB49" i="986"/>
  <c r="CB50" i="986"/>
  <c r="CB51" i="986"/>
  <c r="CB52" i="986"/>
  <c r="CB53" i="986"/>
  <c r="CA48" i="986"/>
  <c r="CA49" i="986"/>
  <c r="CA50" i="986"/>
  <c r="CA51" i="986"/>
  <c r="CA52" i="986"/>
  <c r="CA53" i="986"/>
  <c r="BZ48" i="986"/>
  <c r="BZ49" i="986"/>
  <c r="BZ50" i="986"/>
  <c r="BZ51" i="986"/>
  <c r="BZ52" i="986"/>
  <c r="BZ53" i="986"/>
  <c r="BY48" i="986"/>
  <c r="BY49" i="986"/>
  <c r="BY50" i="986"/>
  <c r="BY51" i="986"/>
  <c r="BY52" i="986"/>
  <c r="BY53" i="986"/>
  <c r="BX48" i="986"/>
  <c r="BX49" i="986"/>
  <c r="BX50" i="986"/>
  <c r="BX51" i="986"/>
  <c r="BX52" i="986"/>
  <c r="BX53" i="986"/>
  <c r="BW48" i="986"/>
  <c r="BW49" i="986"/>
  <c r="BW50" i="986"/>
  <c r="BW51" i="986"/>
  <c r="BW52" i="986"/>
  <c r="BW53" i="986"/>
  <c r="BV48" i="986"/>
  <c r="BV49" i="986"/>
  <c r="BV50" i="986"/>
  <c r="BV51" i="986"/>
  <c r="BV52" i="986"/>
  <c r="BV53" i="986"/>
  <c r="BU48" i="986"/>
  <c r="BU49" i="986"/>
  <c r="BU50" i="986"/>
  <c r="BU51" i="986"/>
  <c r="BU52" i="986"/>
  <c r="BU53" i="986"/>
  <c r="BT48" i="986"/>
  <c r="BT49" i="986"/>
  <c r="BT50" i="986"/>
  <c r="BT51" i="986"/>
  <c r="BT52" i="986"/>
  <c r="BT53" i="986"/>
  <c r="BS48" i="986"/>
  <c r="BS49" i="986"/>
  <c r="BP49" i="986" s="1"/>
  <c r="BS50" i="986"/>
  <c r="BP50" i="986" s="1"/>
  <c r="BS51" i="986"/>
  <c r="BS52" i="986"/>
  <c r="BS53" i="986"/>
  <c r="BR48" i="986"/>
  <c r="BR49" i="986"/>
  <c r="BR50" i="986"/>
  <c r="BR51" i="986"/>
  <c r="BR52" i="986"/>
  <c r="BP52" i="986" s="1"/>
  <c r="BR53" i="986"/>
  <c r="BP53" i="986" s="1"/>
  <c r="CE40" i="986"/>
  <c r="CE41" i="986"/>
  <c r="CE42" i="986"/>
  <c r="CE43" i="986"/>
  <c r="CE44" i="986"/>
  <c r="CE45" i="986"/>
  <c r="CE46" i="986"/>
  <c r="CE47" i="986"/>
  <c r="CD40" i="986"/>
  <c r="CD41" i="986"/>
  <c r="CD42" i="986"/>
  <c r="CD43" i="986"/>
  <c r="CD44" i="986"/>
  <c r="CD45" i="986"/>
  <c r="CD46" i="986"/>
  <c r="CD47" i="986"/>
  <c r="CC40" i="986"/>
  <c r="CC41" i="986"/>
  <c r="CC42" i="986"/>
  <c r="CC43" i="986"/>
  <c r="CC44" i="986"/>
  <c r="CC45" i="986"/>
  <c r="CC46" i="986"/>
  <c r="CC47" i="986"/>
  <c r="CB40" i="986"/>
  <c r="CB41" i="986"/>
  <c r="CB42" i="986"/>
  <c r="CB43" i="986"/>
  <c r="CB44" i="986"/>
  <c r="CB45" i="986"/>
  <c r="CB46" i="986"/>
  <c r="CB47" i="986"/>
  <c r="CA40" i="986"/>
  <c r="CA41" i="986"/>
  <c r="CA42" i="986"/>
  <c r="CA43" i="986"/>
  <c r="CA44" i="986"/>
  <c r="CA45" i="986"/>
  <c r="CA46" i="986"/>
  <c r="CA47" i="986"/>
  <c r="BZ40" i="986"/>
  <c r="BZ41" i="986"/>
  <c r="BZ42" i="986"/>
  <c r="BZ43" i="986"/>
  <c r="BZ44" i="986"/>
  <c r="BZ45" i="986"/>
  <c r="BZ46" i="986"/>
  <c r="BZ47" i="986"/>
  <c r="BY40" i="986"/>
  <c r="BY41" i="986"/>
  <c r="BY42" i="986"/>
  <c r="BY43" i="986"/>
  <c r="BY44" i="986"/>
  <c r="BY45" i="986"/>
  <c r="BY46" i="986"/>
  <c r="BY47" i="986"/>
  <c r="BX40" i="986"/>
  <c r="BX41" i="986"/>
  <c r="BX42" i="986"/>
  <c r="BX43" i="986"/>
  <c r="BX44" i="986"/>
  <c r="BX45" i="986"/>
  <c r="BX46" i="986"/>
  <c r="BX47" i="986"/>
  <c r="BW40" i="986"/>
  <c r="BW41" i="986"/>
  <c r="BW42" i="986"/>
  <c r="BW43" i="986"/>
  <c r="BW44" i="986"/>
  <c r="BW45" i="986"/>
  <c r="BW46" i="986"/>
  <c r="BW47" i="986"/>
  <c r="BV40" i="986"/>
  <c r="BV41" i="986"/>
  <c r="BV42" i="986"/>
  <c r="BV43" i="986"/>
  <c r="BV44" i="986"/>
  <c r="BV45" i="986"/>
  <c r="BV46" i="986"/>
  <c r="BV47" i="986"/>
  <c r="BU40" i="986"/>
  <c r="BU41" i="986"/>
  <c r="BU42" i="986"/>
  <c r="BU43" i="986"/>
  <c r="BU44" i="986"/>
  <c r="BU45" i="986"/>
  <c r="BU46" i="986"/>
  <c r="BU47" i="986"/>
  <c r="BT40" i="986"/>
  <c r="BT41" i="986"/>
  <c r="BT42" i="986"/>
  <c r="BT43" i="986"/>
  <c r="BT44" i="986"/>
  <c r="BT45" i="986"/>
  <c r="BT46" i="986"/>
  <c r="BT47" i="986"/>
  <c r="BP47" i="986" s="1"/>
  <c r="BS40" i="986"/>
  <c r="BS41" i="986"/>
  <c r="BS42" i="986"/>
  <c r="BS43" i="986"/>
  <c r="BS44" i="986"/>
  <c r="BS45" i="986"/>
  <c r="BS46" i="986"/>
  <c r="BS47" i="986"/>
  <c r="BR40" i="986"/>
  <c r="BR41" i="986"/>
  <c r="BR42" i="986"/>
  <c r="BR43" i="986"/>
  <c r="BP43" i="986" s="1"/>
  <c r="BR44" i="986"/>
  <c r="BR45" i="986"/>
  <c r="BR46" i="986"/>
  <c r="BR47" i="986"/>
  <c r="CE32" i="986"/>
  <c r="CE33" i="986"/>
  <c r="CE34" i="986"/>
  <c r="CE35" i="986"/>
  <c r="CE36" i="986"/>
  <c r="CE37" i="986"/>
  <c r="CE38" i="986"/>
  <c r="CE39" i="986"/>
  <c r="CD32" i="986"/>
  <c r="CD33" i="986"/>
  <c r="CD34" i="986"/>
  <c r="CD35" i="986"/>
  <c r="CD36" i="986"/>
  <c r="CD37" i="986"/>
  <c r="CD38" i="986"/>
  <c r="CD39" i="986"/>
  <c r="CC32" i="986"/>
  <c r="CC33" i="986"/>
  <c r="CC34" i="986"/>
  <c r="CC35" i="986"/>
  <c r="CC36" i="986"/>
  <c r="CC37" i="986"/>
  <c r="CC38" i="986"/>
  <c r="CC39" i="986"/>
  <c r="CB32" i="986"/>
  <c r="CB33" i="986"/>
  <c r="CB34" i="986"/>
  <c r="CB35" i="986"/>
  <c r="CB36" i="986"/>
  <c r="CB37" i="986"/>
  <c r="CB38" i="986"/>
  <c r="CB39" i="986"/>
  <c r="CA32" i="986"/>
  <c r="CA33" i="986"/>
  <c r="CA34" i="986"/>
  <c r="CA35" i="986"/>
  <c r="CA36" i="986"/>
  <c r="CA37" i="986"/>
  <c r="CA38" i="986"/>
  <c r="CA39" i="986"/>
  <c r="BZ32" i="986"/>
  <c r="BZ33" i="986"/>
  <c r="BZ34" i="986"/>
  <c r="BZ35" i="986"/>
  <c r="BZ36" i="986"/>
  <c r="BZ37" i="986"/>
  <c r="BZ38" i="986"/>
  <c r="BZ39" i="986"/>
  <c r="BY32" i="986"/>
  <c r="BY33" i="986"/>
  <c r="BY34" i="986"/>
  <c r="BY35" i="986"/>
  <c r="BY36" i="986"/>
  <c r="BY37" i="986"/>
  <c r="BY38" i="986"/>
  <c r="BY39" i="986"/>
  <c r="BX32" i="986"/>
  <c r="BX33" i="986"/>
  <c r="BX34" i="986"/>
  <c r="BX35" i="986"/>
  <c r="BX36" i="986"/>
  <c r="BX37" i="986"/>
  <c r="BX38" i="986"/>
  <c r="BX39" i="986"/>
  <c r="BW32" i="986"/>
  <c r="BW33" i="986"/>
  <c r="BW34" i="986"/>
  <c r="BW35" i="986"/>
  <c r="BW36" i="986"/>
  <c r="BW37" i="986"/>
  <c r="BW38" i="986"/>
  <c r="BW39" i="986"/>
  <c r="BV32" i="986"/>
  <c r="BV33" i="986"/>
  <c r="BV34" i="986"/>
  <c r="BV35" i="986"/>
  <c r="BV36" i="986"/>
  <c r="BV37" i="986"/>
  <c r="BV38" i="986"/>
  <c r="BV39" i="986"/>
  <c r="BU32" i="986"/>
  <c r="BU33" i="986"/>
  <c r="BU34" i="986"/>
  <c r="BU35" i="986"/>
  <c r="BU36" i="986"/>
  <c r="BU37" i="986"/>
  <c r="BU38" i="986"/>
  <c r="BU39" i="986"/>
  <c r="BT32" i="986"/>
  <c r="BT33" i="986"/>
  <c r="BT34" i="986"/>
  <c r="BT35" i="986"/>
  <c r="BT36" i="986"/>
  <c r="BO36" i="986" s="1"/>
  <c r="BT37" i="986"/>
  <c r="BP37" i="986" s="1"/>
  <c r="BT38" i="986"/>
  <c r="BP38" i="986" s="1"/>
  <c r="BT39" i="986"/>
  <c r="BS32" i="986"/>
  <c r="BS33" i="986"/>
  <c r="BS34" i="986"/>
  <c r="BS35" i="986"/>
  <c r="BS36" i="986"/>
  <c r="BP36" i="986" s="1"/>
  <c r="BS37" i="986"/>
  <c r="BS38" i="986"/>
  <c r="BS39" i="986"/>
  <c r="BP39" i="986" s="1"/>
  <c r="BR32" i="986"/>
  <c r="BP32" i="986" s="1"/>
  <c r="BR33" i="986"/>
  <c r="BP33" i="986" s="1"/>
  <c r="BR34" i="986"/>
  <c r="BR35" i="986"/>
  <c r="BP35" i="986" s="1"/>
  <c r="BR36" i="986"/>
  <c r="BR37" i="986"/>
  <c r="BR38" i="986"/>
  <c r="BR39" i="986"/>
  <c r="CE24" i="986"/>
  <c r="CE25" i="986"/>
  <c r="CE26" i="986"/>
  <c r="CE27" i="986"/>
  <c r="CE28" i="986"/>
  <c r="CE29" i="986"/>
  <c r="CE30" i="986"/>
  <c r="CE31" i="986"/>
  <c r="CD24" i="986"/>
  <c r="CD25" i="986"/>
  <c r="CD26" i="986"/>
  <c r="CD27" i="986"/>
  <c r="CD28" i="986"/>
  <c r="CD29" i="986"/>
  <c r="CD30" i="986"/>
  <c r="CD31" i="986"/>
  <c r="CC24" i="986"/>
  <c r="CC25" i="986"/>
  <c r="CC26" i="986"/>
  <c r="CC27" i="986"/>
  <c r="CC28" i="986"/>
  <c r="CC29" i="986"/>
  <c r="CC30" i="986"/>
  <c r="CC31" i="986"/>
  <c r="CB24" i="986"/>
  <c r="CB25" i="986"/>
  <c r="CB26" i="986"/>
  <c r="CB27" i="986"/>
  <c r="CB28" i="986"/>
  <c r="CB29" i="986"/>
  <c r="BO29" i="986" s="1"/>
  <c r="CB30" i="986"/>
  <c r="CB31" i="986"/>
  <c r="CA24" i="986"/>
  <c r="CA25" i="986"/>
  <c r="CA26" i="986"/>
  <c r="CA27" i="986"/>
  <c r="CA28" i="986"/>
  <c r="CA29" i="986"/>
  <c r="CA30" i="986"/>
  <c r="CA31" i="986"/>
  <c r="BZ24" i="986"/>
  <c r="BZ25" i="986"/>
  <c r="BZ26" i="986"/>
  <c r="BZ27" i="986"/>
  <c r="BZ28" i="986"/>
  <c r="BZ29" i="986"/>
  <c r="BZ30" i="986"/>
  <c r="BZ31" i="986"/>
  <c r="BY24" i="986"/>
  <c r="BY25" i="986"/>
  <c r="BY26" i="986"/>
  <c r="BY27" i="986"/>
  <c r="BY28" i="986"/>
  <c r="BY29" i="986"/>
  <c r="BY30" i="986"/>
  <c r="BY31" i="986"/>
  <c r="BX24" i="986"/>
  <c r="BX25" i="986"/>
  <c r="BX26" i="986"/>
  <c r="BX27" i="986"/>
  <c r="BX28" i="986"/>
  <c r="BX29" i="986"/>
  <c r="BX30" i="986"/>
  <c r="BX31" i="986"/>
  <c r="BW24" i="986"/>
  <c r="BW25" i="986"/>
  <c r="BW26" i="986"/>
  <c r="BW27" i="986"/>
  <c r="BW28" i="986"/>
  <c r="BW29" i="986"/>
  <c r="BW30" i="986"/>
  <c r="BW31" i="986"/>
  <c r="BV24" i="986"/>
  <c r="BV25" i="986"/>
  <c r="BV26" i="986"/>
  <c r="BV27" i="986"/>
  <c r="BV28" i="986"/>
  <c r="BV29" i="986"/>
  <c r="BV30" i="986"/>
  <c r="BV31" i="986"/>
  <c r="BU24" i="986"/>
  <c r="BU25" i="986"/>
  <c r="BU26" i="986"/>
  <c r="BU27" i="986"/>
  <c r="BU28" i="986"/>
  <c r="BU29" i="986"/>
  <c r="BU30" i="986"/>
  <c r="BU31" i="986"/>
  <c r="BT24" i="986"/>
  <c r="BT25" i="986"/>
  <c r="BP25" i="986" s="1"/>
  <c r="BT26" i="986"/>
  <c r="BO26" i="986" s="1"/>
  <c r="BT27" i="986"/>
  <c r="BT28" i="986"/>
  <c r="BT29" i="986"/>
  <c r="BT30" i="986"/>
  <c r="BT31" i="986"/>
  <c r="BP31" i="986" s="1"/>
  <c r="BS24" i="986"/>
  <c r="BS25" i="986"/>
  <c r="BS26" i="986"/>
  <c r="BS27" i="986"/>
  <c r="BS28" i="986"/>
  <c r="BS29" i="986"/>
  <c r="BP29" i="986" s="1"/>
  <c r="BS30" i="986"/>
  <c r="BP30" i="986" s="1"/>
  <c r="BS31" i="986"/>
  <c r="BR24" i="986"/>
  <c r="BR25" i="986"/>
  <c r="BR26" i="986"/>
  <c r="BR27" i="986"/>
  <c r="BP27" i="986" s="1"/>
  <c r="BR28" i="986"/>
  <c r="BR29" i="986"/>
  <c r="BR30" i="986"/>
  <c r="BR31" i="986"/>
  <c r="CE16" i="986"/>
  <c r="CE17" i="986"/>
  <c r="CE18" i="986"/>
  <c r="CE19" i="986"/>
  <c r="CE20" i="986"/>
  <c r="CE21" i="986"/>
  <c r="CE22" i="986"/>
  <c r="CE23" i="986"/>
  <c r="CD16" i="986"/>
  <c r="CD17" i="986"/>
  <c r="CD18" i="986"/>
  <c r="CD19" i="986"/>
  <c r="CD20" i="986"/>
  <c r="CD21" i="986"/>
  <c r="CD22" i="986"/>
  <c r="CD23" i="986"/>
  <c r="CC16" i="986"/>
  <c r="CC17" i="986"/>
  <c r="CC18" i="986"/>
  <c r="CC19" i="986"/>
  <c r="CC20" i="986"/>
  <c r="CC21" i="986"/>
  <c r="CC22" i="986"/>
  <c r="CC23" i="986"/>
  <c r="CB16" i="986"/>
  <c r="CB17" i="986"/>
  <c r="CB18" i="986"/>
  <c r="CB19" i="986"/>
  <c r="CB20" i="986"/>
  <c r="CB21" i="986"/>
  <c r="CB22" i="986"/>
  <c r="CB23" i="986"/>
  <c r="CA16" i="986"/>
  <c r="CA17" i="986"/>
  <c r="CA18" i="986"/>
  <c r="CA19" i="986"/>
  <c r="CA20" i="986"/>
  <c r="CA21" i="986"/>
  <c r="CA22" i="986"/>
  <c r="CA23" i="986"/>
  <c r="BZ16" i="986"/>
  <c r="BZ17" i="986"/>
  <c r="BZ18" i="986"/>
  <c r="BZ19" i="986"/>
  <c r="BZ20" i="986"/>
  <c r="BZ21" i="986"/>
  <c r="BZ22" i="986"/>
  <c r="BZ23" i="986"/>
  <c r="BY16" i="986"/>
  <c r="BY17" i="986"/>
  <c r="BY18" i="986"/>
  <c r="BY19" i="986"/>
  <c r="BY20" i="986"/>
  <c r="BY21" i="986"/>
  <c r="BY22" i="986"/>
  <c r="BY23" i="986"/>
  <c r="BX16" i="986"/>
  <c r="BX17" i="986"/>
  <c r="BX18" i="986"/>
  <c r="BX19" i="986"/>
  <c r="BX20" i="986"/>
  <c r="BX21" i="986"/>
  <c r="BX22" i="986"/>
  <c r="BX23" i="986"/>
  <c r="BW16" i="986"/>
  <c r="BW17" i="986"/>
  <c r="BW18" i="986"/>
  <c r="BW19" i="986"/>
  <c r="BW20" i="986"/>
  <c r="BW21" i="986"/>
  <c r="BW22" i="986"/>
  <c r="BW23" i="986"/>
  <c r="BV16" i="986"/>
  <c r="BV17" i="986"/>
  <c r="BV18" i="986"/>
  <c r="BV19" i="986"/>
  <c r="BV20" i="986"/>
  <c r="BV21" i="986"/>
  <c r="BV22" i="986"/>
  <c r="BV23" i="986"/>
  <c r="BU16" i="986"/>
  <c r="BU17" i="986"/>
  <c r="BU18" i="986"/>
  <c r="BU19" i="986"/>
  <c r="BU20" i="986"/>
  <c r="BU21" i="986"/>
  <c r="BU22" i="986"/>
  <c r="BU23" i="986"/>
  <c r="BT16" i="986"/>
  <c r="BT17" i="986"/>
  <c r="BT18" i="986"/>
  <c r="BT19" i="986"/>
  <c r="BT20" i="986"/>
  <c r="BP20" i="986" s="1"/>
  <c r="BT21" i="986"/>
  <c r="BO21" i="986" s="1"/>
  <c r="BT22" i="986"/>
  <c r="BO22" i="986" s="1"/>
  <c r="BT23" i="986"/>
  <c r="BS16" i="986"/>
  <c r="BS17" i="986"/>
  <c r="BS18" i="986"/>
  <c r="BS19" i="986"/>
  <c r="BS20" i="986"/>
  <c r="BS21" i="986"/>
  <c r="BP21" i="986" s="1"/>
  <c r="BS22" i="986"/>
  <c r="BP22" i="986" s="1"/>
  <c r="BS23" i="986"/>
  <c r="BR16" i="986"/>
  <c r="BP16" i="986" s="1"/>
  <c r="BR17" i="986"/>
  <c r="BP17" i="986" s="1"/>
  <c r="BR18" i="986"/>
  <c r="BP18" i="986" s="1"/>
  <c r="BR19" i="986"/>
  <c r="BO19" i="986" s="1"/>
  <c r="BR20" i="986"/>
  <c r="BO20" i="986" s="1"/>
  <c r="BR21" i="986"/>
  <c r="BR22" i="986"/>
  <c r="BR23" i="986"/>
  <c r="BP23" i="986" s="1"/>
  <c r="CE8" i="986"/>
  <c r="CE9" i="986"/>
  <c r="CE10" i="986"/>
  <c r="CE11" i="986"/>
  <c r="CE12" i="986"/>
  <c r="CE13" i="986"/>
  <c r="CE14" i="986"/>
  <c r="CE15" i="986"/>
  <c r="CD8" i="986"/>
  <c r="CD9" i="986"/>
  <c r="CD10" i="986"/>
  <c r="CD11" i="986"/>
  <c r="CD12" i="986"/>
  <c r="CD13" i="986"/>
  <c r="CD14" i="986"/>
  <c r="CD15" i="986"/>
  <c r="CC8" i="986"/>
  <c r="CC9" i="986"/>
  <c r="CC10" i="986"/>
  <c r="CC11" i="986"/>
  <c r="CC12" i="986"/>
  <c r="CC13" i="986"/>
  <c r="CC14" i="986"/>
  <c r="CC15" i="986"/>
  <c r="CB8" i="986"/>
  <c r="CB9" i="986"/>
  <c r="CB10" i="986"/>
  <c r="CB11" i="986"/>
  <c r="CB12" i="986"/>
  <c r="CB13" i="986"/>
  <c r="CB14" i="986"/>
  <c r="CB15" i="986"/>
  <c r="CA8" i="986"/>
  <c r="CA9" i="986"/>
  <c r="CA10" i="986"/>
  <c r="CA11" i="986"/>
  <c r="CA12" i="986"/>
  <c r="CA13" i="986"/>
  <c r="CA14" i="986"/>
  <c r="CA15" i="986"/>
  <c r="BZ8" i="986"/>
  <c r="BZ9" i="986"/>
  <c r="BZ10" i="986"/>
  <c r="BZ11" i="986"/>
  <c r="BZ12" i="986"/>
  <c r="BZ13" i="986"/>
  <c r="BZ14" i="986"/>
  <c r="BZ15" i="986"/>
  <c r="BY8" i="986"/>
  <c r="BY9" i="986"/>
  <c r="BY10" i="986"/>
  <c r="BY11" i="986"/>
  <c r="BY12" i="986"/>
  <c r="BY13" i="986"/>
  <c r="BY14" i="986"/>
  <c r="BY15" i="986"/>
  <c r="BX8" i="986"/>
  <c r="BX9" i="986"/>
  <c r="BX10" i="986"/>
  <c r="BX11" i="986"/>
  <c r="BX12" i="986"/>
  <c r="BX13" i="986"/>
  <c r="BX14" i="986"/>
  <c r="BX15" i="986"/>
  <c r="BW8" i="986"/>
  <c r="BW9" i="986"/>
  <c r="BW10" i="986"/>
  <c r="BW11" i="986"/>
  <c r="BW12" i="986"/>
  <c r="BW13" i="986"/>
  <c r="BW14" i="986"/>
  <c r="BW15" i="986"/>
  <c r="BV8" i="986"/>
  <c r="BV9" i="986"/>
  <c r="BV10" i="986"/>
  <c r="BV11" i="986"/>
  <c r="BV12" i="986"/>
  <c r="BV13" i="986"/>
  <c r="BV14" i="986"/>
  <c r="BV15" i="986"/>
  <c r="BU8" i="986"/>
  <c r="BU9" i="986"/>
  <c r="BU10" i="986"/>
  <c r="BU11" i="986"/>
  <c r="BU12" i="986"/>
  <c r="BU13" i="986"/>
  <c r="BU14" i="986"/>
  <c r="BU15" i="986"/>
  <c r="BT8" i="986"/>
  <c r="BT9" i="986"/>
  <c r="BT10" i="986"/>
  <c r="BT11" i="986"/>
  <c r="BT12" i="986"/>
  <c r="BT13" i="986"/>
  <c r="BO13" i="986" s="1"/>
  <c r="BT14" i="986"/>
  <c r="BP14" i="986" s="1"/>
  <c r="BT15" i="986"/>
  <c r="BS8" i="986"/>
  <c r="BS9" i="986"/>
  <c r="BS10" i="986"/>
  <c r="BS11" i="986"/>
  <c r="BS12" i="986"/>
  <c r="BS13" i="986"/>
  <c r="BS14" i="986"/>
  <c r="BS15" i="986"/>
  <c r="BR8" i="986"/>
  <c r="BR9" i="986"/>
  <c r="BP9" i="986" s="1"/>
  <c r="BR10" i="986"/>
  <c r="BP10" i="986" s="1"/>
  <c r="BR11" i="986"/>
  <c r="BO11" i="986" s="1"/>
  <c r="BR12" i="986"/>
  <c r="BR13" i="986"/>
  <c r="BP13" i="986" s="1"/>
  <c r="BR14" i="986"/>
  <c r="BR15" i="986"/>
  <c r="BP15" i="986" s="1"/>
  <c r="BP91" i="986"/>
  <c r="BO91" i="986"/>
  <c r="BP90" i="986"/>
  <c r="BP89" i="986"/>
  <c r="BO89" i="986"/>
  <c r="BP88" i="986"/>
  <c r="BO88" i="986"/>
  <c r="BP87" i="986"/>
  <c r="BO87" i="986"/>
  <c r="BP86" i="986"/>
  <c r="BO86" i="986"/>
  <c r="BP85" i="986"/>
  <c r="BP84" i="986"/>
  <c r="BO84" i="986"/>
  <c r="BP83" i="986"/>
  <c r="BO83" i="986"/>
  <c r="BP82" i="986"/>
  <c r="BO82" i="986"/>
  <c r="BP81" i="986"/>
  <c r="BO81" i="986"/>
  <c r="BP80" i="986"/>
  <c r="BO80" i="986"/>
  <c r="BP79" i="986"/>
  <c r="BO79" i="986"/>
  <c r="BP78" i="986"/>
  <c r="BO78" i="986"/>
  <c r="BP75" i="986"/>
  <c r="BO75" i="986"/>
  <c r="BP74" i="986"/>
  <c r="BP73" i="986"/>
  <c r="BP72" i="986"/>
  <c r="BO72" i="986"/>
  <c r="BP69" i="986"/>
  <c r="BO69" i="986"/>
  <c r="BP68" i="986"/>
  <c r="BP67" i="986"/>
  <c r="BP66" i="986"/>
  <c r="BO66" i="986"/>
  <c r="BP61" i="986"/>
  <c r="BO61" i="986"/>
  <c r="BP60" i="986"/>
  <c r="BO60" i="986"/>
  <c r="BP58" i="986"/>
  <c r="BP57" i="986"/>
  <c r="BO57" i="986"/>
  <c r="BP56" i="986"/>
  <c r="BO56" i="986"/>
  <c r="BP55" i="986"/>
  <c r="BP51" i="986"/>
  <c r="BO51" i="986"/>
  <c r="BP48" i="986"/>
  <c r="BO48" i="986"/>
  <c r="BP46" i="986"/>
  <c r="BO46" i="986"/>
  <c r="BP45" i="986"/>
  <c r="BO45" i="986"/>
  <c r="BP44" i="986"/>
  <c r="BO44" i="986"/>
  <c r="BP42" i="986"/>
  <c r="BO42" i="986"/>
  <c r="BP41" i="986"/>
  <c r="BO41" i="986"/>
  <c r="BP40" i="986"/>
  <c r="BO40" i="986"/>
  <c r="BP34" i="986"/>
  <c r="BO34" i="986"/>
  <c r="BP28" i="986"/>
  <c r="BO28" i="986"/>
  <c r="BP24" i="986"/>
  <c r="BO24" i="986"/>
  <c r="BO18" i="986"/>
  <c r="BP12" i="986"/>
  <c r="BO12" i="986"/>
  <c r="BO10" i="986"/>
  <c r="BP8" i="986"/>
  <c r="BO8" i="986"/>
  <c r="CE7" i="986"/>
  <c r="CD7" i="986"/>
  <c r="CC7" i="986"/>
  <c r="CB7" i="986"/>
  <c r="CA7" i="986"/>
  <c r="BZ7" i="986"/>
  <c r="BY7" i="986"/>
  <c r="BX7" i="986"/>
  <c r="BW7" i="986"/>
  <c r="BV7" i="986"/>
  <c r="BU7" i="986"/>
  <c r="BT7" i="986"/>
  <c r="BS7" i="986"/>
  <c r="BR7" i="986"/>
  <c r="CE76" i="985"/>
  <c r="CE77" i="985"/>
  <c r="CE78" i="985"/>
  <c r="CE79" i="985"/>
  <c r="CE80" i="985"/>
  <c r="CD76" i="985"/>
  <c r="CD77" i="985"/>
  <c r="CD78" i="985"/>
  <c r="CD79" i="985"/>
  <c r="CD80" i="985"/>
  <c r="CC76" i="985"/>
  <c r="CC77" i="985"/>
  <c r="CC78" i="985"/>
  <c r="CC79" i="985"/>
  <c r="CC80" i="985"/>
  <c r="CB76" i="985"/>
  <c r="CB77" i="985"/>
  <c r="CB78" i="985"/>
  <c r="CB79" i="985"/>
  <c r="CB80" i="985"/>
  <c r="CA76" i="985"/>
  <c r="CA77" i="985"/>
  <c r="CA78" i="985"/>
  <c r="CA79" i="985"/>
  <c r="CA80" i="985"/>
  <c r="BZ76" i="985"/>
  <c r="BZ77" i="985"/>
  <c r="BZ78" i="985"/>
  <c r="BZ79" i="985"/>
  <c r="BZ80" i="985"/>
  <c r="BY76" i="985"/>
  <c r="BY77" i="985"/>
  <c r="BY78" i="985"/>
  <c r="BY79" i="985"/>
  <c r="BY80" i="985"/>
  <c r="BX76" i="985"/>
  <c r="BX77" i="985"/>
  <c r="BX78" i="985"/>
  <c r="BX79" i="985"/>
  <c r="BX80" i="985"/>
  <c r="BW76" i="985"/>
  <c r="BW77" i="985"/>
  <c r="BW78" i="985"/>
  <c r="BW79" i="985"/>
  <c r="BW80" i="985"/>
  <c r="BV76" i="985"/>
  <c r="BP76" i="985" s="1"/>
  <c r="BV77" i="985"/>
  <c r="BP77" i="985" s="1"/>
  <c r="BV78" i="985"/>
  <c r="BV79" i="985"/>
  <c r="BV80" i="985"/>
  <c r="BU76" i="985"/>
  <c r="BU77" i="985"/>
  <c r="BU78" i="985"/>
  <c r="BU79" i="985"/>
  <c r="BU80" i="985"/>
  <c r="BT76" i="985"/>
  <c r="BT77" i="985"/>
  <c r="BT78" i="985"/>
  <c r="BP78" i="985" s="1"/>
  <c r="BT79" i="985"/>
  <c r="BP79" i="985" s="1"/>
  <c r="BT80" i="985"/>
  <c r="BS76" i="985"/>
  <c r="BS77" i="985"/>
  <c r="BS78" i="985"/>
  <c r="BS79" i="985"/>
  <c r="BS80" i="985"/>
  <c r="BR76" i="985"/>
  <c r="BR77" i="985"/>
  <c r="BR78" i="985"/>
  <c r="BR79" i="985"/>
  <c r="BR80" i="985"/>
  <c r="BP80" i="985" s="1"/>
  <c r="CE71" i="985"/>
  <c r="CE72" i="985"/>
  <c r="CE73" i="985"/>
  <c r="CE74" i="985"/>
  <c r="CE75" i="985"/>
  <c r="CD71" i="985"/>
  <c r="CD72" i="985"/>
  <c r="CD73" i="985"/>
  <c r="CD74" i="985"/>
  <c r="CD75" i="985"/>
  <c r="CC71" i="985"/>
  <c r="CC72" i="985"/>
  <c r="CC73" i="985"/>
  <c r="CC74" i="985"/>
  <c r="CC75" i="985"/>
  <c r="CB71" i="985"/>
  <c r="CB72" i="985"/>
  <c r="CB73" i="985"/>
  <c r="CB74" i="985"/>
  <c r="CB75" i="985"/>
  <c r="CA71" i="985"/>
  <c r="CA72" i="985"/>
  <c r="CA73" i="985"/>
  <c r="CA74" i="985"/>
  <c r="CA75" i="985"/>
  <c r="BZ71" i="985"/>
  <c r="BZ72" i="985"/>
  <c r="BZ73" i="985"/>
  <c r="BZ74" i="985"/>
  <c r="BZ75" i="985"/>
  <c r="BY71" i="985"/>
  <c r="BY72" i="985"/>
  <c r="BY73" i="985"/>
  <c r="BY74" i="985"/>
  <c r="BY75" i="985"/>
  <c r="BX71" i="985"/>
  <c r="BX72" i="985"/>
  <c r="BX73" i="985"/>
  <c r="BX74" i="985"/>
  <c r="BX75" i="985"/>
  <c r="BW71" i="985"/>
  <c r="BP71" i="985" s="1"/>
  <c r="BW72" i="985"/>
  <c r="BW73" i="985"/>
  <c r="BW74" i="985"/>
  <c r="BW75" i="985"/>
  <c r="BV71" i="985"/>
  <c r="BV72" i="985"/>
  <c r="BP72" i="985" s="1"/>
  <c r="BV73" i="985"/>
  <c r="BP73" i="985" s="1"/>
  <c r="BV74" i="985"/>
  <c r="BV75" i="985"/>
  <c r="BU71" i="985"/>
  <c r="BU72" i="985"/>
  <c r="BU73" i="985"/>
  <c r="BO73" i="985" s="1"/>
  <c r="BU74" i="985"/>
  <c r="BU75" i="985"/>
  <c r="BT71" i="985"/>
  <c r="BT72" i="985"/>
  <c r="BT73" i="985"/>
  <c r="BT74" i="985"/>
  <c r="BT75" i="985"/>
  <c r="BS71" i="985"/>
  <c r="BS72" i="985"/>
  <c r="BS73" i="985"/>
  <c r="BS74" i="985"/>
  <c r="BS75" i="985"/>
  <c r="BP75" i="985" s="1"/>
  <c r="BR71" i="985"/>
  <c r="BR72" i="985"/>
  <c r="BR73" i="985"/>
  <c r="BR74" i="985"/>
  <c r="BP74" i="985" s="1"/>
  <c r="BR75" i="985"/>
  <c r="CE62" i="985"/>
  <c r="CE63" i="985"/>
  <c r="CE64" i="985"/>
  <c r="CE65" i="985"/>
  <c r="CE66" i="985"/>
  <c r="CE67" i="985"/>
  <c r="CE68" i="985"/>
  <c r="CE69" i="985"/>
  <c r="CE70" i="985"/>
  <c r="CD62" i="985"/>
  <c r="CD63" i="985"/>
  <c r="CD64" i="985"/>
  <c r="CD65" i="985"/>
  <c r="CD66" i="985"/>
  <c r="CD67" i="985"/>
  <c r="CD68" i="985"/>
  <c r="CD69" i="985"/>
  <c r="CD70" i="985"/>
  <c r="CC62" i="985"/>
  <c r="CC63" i="985"/>
  <c r="CC64" i="985"/>
  <c r="CC65" i="985"/>
  <c r="CC66" i="985"/>
  <c r="CC67" i="985"/>
  <c r="CC68" i="985"/>
  <c r="CC69" i="985"/>
  <c r="CC70" i="985"/>
  <c r="CB62" i="985"/>
  <c r="CB63" i="985"/>
  <c r="CB64" i="985"/>
  <c r="CB65" i="985"/>
  <c r="CB66" i="985"/>
  <c r="CB67" i="985"/>
  <c r="CB68" i="985"/>
  <c r="CB69" i="985"/>
  <c r="CB70" i="985"/>
  <c r="CA62" i="985"/>
  <c r="CA63" i="985"/>
  <c r="CA64" i="985"/>
  <c r="CA65" i="985"/>
  <c r="CA66" i="985"/>
  <c r="CA67" i="985"/>
  <c r="CA68" i="985"/>
  <c r="CA69" i="985"/>
  <c r="CA70" i="985"/>
  <c r="BZ62" i="985"/>
  <c r="BZ63" i="985"/>
  <c r="BZ64" i="985"/>
  <c r="BZ65" i="985"/>
  <c r="BZ66" i="985"/>
  <c r="BZ67" i="985"/>
  <c r="BZ68" i="985"/>
  <c r="BZ69" i="985"/>
  <c r="BZ70" i="985"/>
  <c r="BY62" i="985"/>
  <c r="BY63" i="985"/>
  <c r="BY64" i="985"/>
  <c r="BY65" i="985"/>
  <c r="BY66" i="985"/>
  <c r="BY67" i="985"/>
  <c r="BY68" i="985"/>
  <c r="BY69" i="985"/>
  <c r="BY70" i="985"/>
  <c r="BX62" i="985"/>
  <c r="BX63" i="985"/>
  <c r="BX64" i="985"/>
  <c r="BX65" i="985"/>
  <c r="BX66" i="985"/>
  <c r="BX67" i="985"/>
  <c r="BX68" i="985"/>
  <c r="BX69" i="985"/>
  <c r="BX70" i="985"/>
  <c r="BW62" i="985"/>
  <c r="BW63" i="985"/>
  <c r="BW64" i="985"/>
  <c r="BW65" i="985"/>
  <c r="BW66" i="985"/>
  <c r="BW67" i="985"/>
  <c r="BW68" i="985"/>
  <c r="BW69" i="985"/>
  <c r="BW70" i="985"/>
  <c r="BV62" i="985"/>
  <c r="BV63" i="985"/>
  <c r="BV64" i="985"/>
  <c r="BV65" i="985"/>
  <c r="BV66" i="985"/>
  <c r="BV67" i="985"/>
  <c r="BV68" i="985"/>
  <c r="BV69" i="985"/>
  <c r="BV70" i="985"/>
  <c r="BU62" i="985"/>
  <c r="BU63" i="985"/>
  <c r="BU64" i="985"/>
  <c r="BU65" i="985"/>
  <c r="BU66" i="985"/>
  <c r="BO66" i="985" s="1"/>
  <c r="BU67" i="985"/>
  <c r="BP67" i="985" s="1"/>
  <c r="BU68" i="985"/>
  <c r="BU69" i="985"/>
  <c r="BU70" i="985"/>
  <c r="BT62" i="985"/>
  <c r="BT63" i="985"/>
  <c r="BT64" i="985"/>
  <c r="BT65" i="985"/>
  <c r="BT66" i="985"/>
  <c r="BT67" i="985"/>
  <c r="BT68" i="985"/>
  <c r="BP68" i="985" s="1"/>
  <c r="BT69" i="985"/>
  <c r="BP69" i="985" s="1"/>
  <c r="BT70" i="985"/>
  <c r="BP70" i="985" s="1"/>
  <c r="BS62" i="985"/>
  <c r="BS63" i="985"/>
  <c r="BS64" i="985"/>
  <c r="BS65" i="985"/>
  <c r="BS66" i="985"/>
  <c r="BS67" i="985"/>
  <c r="BS68" i="985"/>
  <c r="BS69" i="985"/>
  <c r="BS70" i="985"/>
  <c r="BR62" i="985"/>
  <c r="BP62" i="985" s="1"/>
  <c r="BR63" i="985"/>
  <c r="BP63" i="985" s="1"/>
  <c r="BR64" i="985"/>
  <c r="BP64" i="985" s="1"/>
  <c r="BR65" i="985"/>
  <c r="BR66" i="985"/>
  <c r="BR67" i="985"/>
  <c r="BR68" i="985"/>
  <c r="BR69" i="985"/>
  <c r="BR70" i="985"/>
  <c r="CE53" i="985"/>
  <c r="CE54" i="985"/>
  <c r="CE55" i="985"/>
  <c r="CE56" i="985"/>
  <c r="CE57" i="985"/>
  <c r="CE58" i="985"/>
  <c r="CE59" i="985"/>
  <c r="CE60" i="985"/>
  <c r="CE61" i="985"/>
  <c r="CD53" i="985"/>
  <c r="CD54" i="985"/>
  <c r="CD55" i="985"/>
  <c r="CD56" i="985"/>
  <c r="CD57" i="985"/>
  <c r="CD58" i="985"/>
  <c r="CD59" i="985"/>
  <c r="CD60" i="985"/>
  <c r="CD61" i="985"/>
  <c r="CC53" i="985"/>
  <c r="CC54" i="985"/>
  <c r="CC55" i="985"/>
  <c r="CC56" i="985"/>
  <c r="CC57" i="985"/>
  <c r="CC58" i="985"/>
  <c r="CC59" i="985"/>
  <c r="CC60" i="985"/>
  <c r="CC61" i="985"/>
  <c r="CB53" i="985"/>
  <c r="CB54" i="985"/>
  <c r="CB55" i="985"/>
  <c r="CB56" i="985"/>
  <c r="CB57" i="985"/>
  <c r="CB58" i="985"/>
  <c r="CB59" i="985"/>
  <c r="CB60" i="985"/>
  <c r="CB61" i="985"/>
  <c r="CA53" i="985"/>
  <c r="CA54" i="985"/>
  <c r="CA55" i="985"/>
  <c r="CA56" i="985"/>
  <c r="CA57" i="985"/>
  <c r="CA58" i="985"/>
  <c r="CA59" i="985"/>
  <c r="CA60" i="985"/>
  <c r="CA61" i="985"/>
  <c r="BZ53" i="985"/>
  <c r="BZ54" i="985"/>
  <c r="BZ55" i="985"/>
  <c r="BZ56" i="985"/>
  <c r="BZ57" i="985"/>
  <c r="BZ58" i="985"/>
  <c r="BZ59" i="985"/>
  <c r="BZ60" i="985"/>
  <c r="BZ61" i="985"/>
  <c r="BY53" i="985"/>
  <c r="BY54" i="985"/>
  <c r="BY55" i="985"/>
  <c r="BY56" i="985"/>
  <c r="BY57" i="985"/>
  <c r="BY58" i="985"/>
  <c r="BY59" i="985"/>
  <c r="BY60" i="985"/>
  <c r="BY61" i="985"/>
  <c r="BX53" i="985"/>
  <c r="BX54" i="985"/>
  <c r="BX55" i="985"/>
  <c r="BX56" i="985"/>
  <c r="BX57" i="985"/>
  <c r="BX58" i="985"/>
  <c r="BX59" i="985"/>
  <c r="BX60" i="985"/>
  <c r="BX61" i="985"/>
  <c r="BW53" i="985"/>
  <c r="BW54" i="985"/>
  <c r="BW55" i="985"/>
  <c r="BW56" i="985"/>
  <c r="BW57" i="985"/>
  <c r="BW58" i="985"/>
  <c r="BW59" i="985"/>
  <c r="BW60" i="985"/>
  <c r="BW61" i="985"/>
  <c r="BV53" i="985"/>
  <c r="BV54" i="985"/>
  <c r="BV55" i="985"/>
  <c r="BV56" i="985"/>
  <c r="BV57" i="985"/>
  <c r="BV58" i="985"/>
  <c r="BV59" i="985"/>
  <c r="BV60" i="985"/>
  <c r="BV61" i="985"/>
  <c r="BU53" i="985"/>
  <c r="BU54" i="985"/>
  <c r="BU55" i="985"/>
  <c r="BU56" i="985"/>
  <c r="BU57" i="985"/>
  <c r="BP57" i="985" s="1"/>
  <c r="BU58" i="985"/>
  <c r="BU59" i="985"/>
  <c r="BU60" i="985"/>
  <c r="BU61" i="985"/>
  <c r="BT53" i="985"/>
  <c r="BT54" i="985"/>
  <c r="BT55" i="985"/>
  <c r="BT56" i="985"/>
  <c r="BT57" i="985"/>
  <c r="BT58" i="985"/>
  <c r="BP58" i="985" s="1"/>
  <c r="BT59" i="985"/>
  <c r="BP59" i="985" s="1"/>
  <c r="BT60" i="985"/>
  <c r="BP60" i="985" s="1"/>
  <c r="BT61" i="985"/>
  <c r="BS53" i="985"/>
  <c r="BS54" i="985"/>
  <c r="BS55" i="985"/>
  <c r="BS56" i="985"/>
  <c r="BS57" i="985"/>
  <c r="BS58" i="985"/>
  <c r="BS59" i="985"/>
  <c r="BS60" i="985"/>
  <c r="BS61" i="985"/>
  <c r="BP61" i="985" s="1"/>
  <c r="BR53" i="985"/>
  <c r="BP53" i="985" s="1"/>
  <c r="BR54" i="985"/>
  <c r="BP54" i="985" s="1"/>
  <c r="BR55" i="985"/>
  <c r="BP55" i="985" s="1"/>
  <c r="BR56" i="985"/>
  <c r="BR57" i="985"/>
  <c r="BR58" i="985"/>
  <c r="BO58" i="985" s="1"/>
  <c r="BR59" i="985"/>
  <c r="BO59" i="985" s="1"/>
  <c r="BR60" i="985"/>
  <c r="BR61" i="985"/>
  <c r="CE48" i="985"/>
  <c r="CE49" i="985"/>
  <c r="CE50" i="985"/>
  <c r="CE51" i="985"/>
  <c r="CE52" i="985"/>
  <c r="CD48" i="985"/>
  <c r="CD49" i="985"/>
  <c r="CD50" i="985"/>
  <c r="CD51" i="985"/>
  <c r="CD52" i="985"/>
  <c r="CC48" i="985"/>
  <c r="CC49" i="985"/>
  <c r="CC50" i="985"/>
  <c r="CC51" i="985"/>
  <c r="CC52" i="985"/>
  <c r="CB48" i="985"/>
  <c r="CB49" i="985"/>
  <c r="CB50" i="985"/>
  <c r="CB51" i="985"/>
  <c r="CB52" i="985"/>
  <c r="CA48" i="985"/>
  <c r="CA49" i="985"/>
  <c r="CA50" i="985"/>
  <c r="CA51" i="985"/>
  <c r="CA52" i="985"/>
  <c r="BZ48" i="985"/>
  <c r="BZ49" i="985"/>
  <c r="BZ50" i="985"/>
  <c r="BZ51" i="985"/>
  <c r="BZ52" i="985"/>
  <c r="BY48" i="985"/>
  <c r="BY49" i="985"/>
  <c r="BY50" i="985"/>
  <c r="BY51" i="985"/>
  <c r="BY52" i="985"/>
  <c r="BX48" i="985"/>
  <c r="BX49" i="985"/>
  <c r="BX50" i="985"/>
  <c r="BX51" i="985"/>
  <c r="BX52" i="985"/>
  <c r="BW48" i="985"/>
  <c r="BW49" i="985"/>
  <c r="BW50" i="985"/>
  <c r="BW51" i="985"/>
  <c r="BW52" i="985"/>
  <c r="BV48" i="985"/>
  <c r="BV49" i="985"/>
  <c r="BV50" i="985"/>
  <c r="BV51" i="985"/>
  <c r="BV52" i="985"/>
  <c r="BU48" i="985"/>
  <c r="BU49" i="985"/>
  <c r="BP49" i="985" s="1"/>
  <c r="BU50" i="985"/>
  <c r="BU51" i="985"/>
  <c r="BU52" i="985"/>
  <c r="BT48" i="985"/>
  <c r="BT49" i="985"/>
  <c r="BT50" i="985"/>
  <c r="BO50" i="985" s="1"/>
  <c r="BT51" i="985"/>
  <c r="BT52" i="985"/>
  <c r="BS48" i="985"/>
  <c r="BS49" i="985"/>
  <c r="BS50" i="985"/>
  <c r="BP50" i="985" s="1"/>
  <c r="BS51" i="985"/>
  <c r="BP51" i="985" s="1"/>
  <c r="BS52" i="985"/>
  <c r="BR48" i="985"/>
  <c r="BP48" i="985" s="1"/>
  <c r="BR49" i="985"/>
  <c r="BO49" i="985" s="1"/>
  <c r="BR50" i="985"/>
  <c r="BR51" i="985"/>
  <c r="BR52" i="985"/>
  <c r="BP52" i="985" s="1"/>
  <c r="CE40" i="985"/>
  <c r="CE41" i="985"/>
  <c r="CE42" i="985"/>
  <c r="CE43" i="985"/>
  <c r="CE44" i="985"/>
  <c r="CE45" i="985"/>
  <c r="CE46" i="985"/>
  <c r="CE47" i="985"/>
  <c r="CD40" i="985"/>
  <c r="CD41" i="985"/>
  <c r="CD42" i="985"/>
  <c r="CD43" i="985"/>
  <c r="CD44" i="985"/>
  <c r="CD45" i="985"/>
  <c r="CD46" i="985"/>
  <c r="CD47" i="985"/>
  <c r="CC40" i="985"/>
  <c r="CC41" i="985"/>
  <c r="CC42" i="985"/>
  <c r="CC43" i="985"/>
  <c r="CC44" i="985"/>
  <c r="CC45" i="985"/>
  <c r="CC46" i="985"/>
  <c r="CC47" i="985"/>
  <c r="CB40" i="985"/>
  <c r="CB41" i="985"/>
  <c r="CB42" i="985"/>
  <c r="CB43" i="985"/>
  <c r="CB44" i="985"/>
  <c r="CB45" i="985"/>
  <c r="CB46" i="985"/>
  <c r="CB47" i="985"/>
  <c r="CA40" i="985"/>
  <c r="CA41" i="985"/>
  <c r="CA42" i="985"/>
  <c r="CA43" i="985"/>
  <c r="CA44" i="985"/>
  <c r="CA45" i="985"/>
  <c r="CA46" i="985"/>
  <c r="CA47" i="985"/>
  <c r="BZ40" i="985"/>
  <c r="BZ41" i="985"/>
  <c r="BZ42" i="985"/>
  <c r="BZ43" i="985"/>
  <c r="BZ44" i="985"/>
  <c r="BZ45" i="985"/>
  <c r="BZ46" i="985"/>
  <c r="BZ47" i="985"/>
  <c r="BY40" i="985"/>
  <c r="BY41" i="985"/>
  <c r="BY42" i="985"/>
  <c r="BY43" i="985"/>
  <c r="BY44" i="985"/>
  <c r="BY45" i="985"/>
  <c r="BY46" i="985"/>
  <c r="BY47" i="985"/>
  <c r="BX40" i="985"/>
  <c r="BX41" i="985"/>
  <c r="BX42" i="985"/>
  <c r="BX43" i="985"/>
  <c r="BX44" i="985"/>
  <c r="BX45" i="985"/>
  <c r="BX46" i="985"/>
  <c r="BX47" i="985"/>
  <c r="BW40" i="985"/>
  <c r="BW41" i="985"/>
  <c r="BW42" i="985"/>
  <c r="BW43" i="985"/>
  <c r="BW44" i="985"/>
  <c r="BW45" i="985"/>
  <c r="BW46" i="985"/>
  <c r="BW47" i="985"/>
  <c r="BV40" i="985"/>
  <c r="BV41" i="985"/>
  <c r="BV42" i="985"/>
  <c r="BV43" i="985"/>
  <c r="BV44" i="985"/>
  <c r="BV45" i="985"/>
  <c r="BV46" i="985"/>
  <c r="BV47" i="985"/>
  <c r="BU40" i="985"/>
  <c r="BU41" i="985"/>
  <c r="BU42" i="985"/>
  <c r="BU43" i="985"/>
  <c r="BU44" i="985"/>
  <c r="BU45" i="985"/>
  <c r="BU46" i="985"/>
  <c r="BU47" i="985"/>
  <c r="BT40" i="985"/>
  <c r="BT41" i="985"/>
  <c r="BT42" i="985"/>
  <c r="BT43" i="985"/>
  <c r="BT44" i="985"/>
  <c r="BT45" i="985"/>
  <c r="BP45" i="985" s="1"/>
  <c r="BT46" i="985"/>
  <c r="BP46" i="985" s="1"/>
  <c r="BT47" i="985"/>
  <c r="BP47" i="985" s="1"/>
  <c r="BS40" i="985"/>
  <c r="BS41" i="985"/>
  <c r="BS42" i="985"/>
  <c r="BS43" i="985"/>
  <c r="BS44" i="985"/>
  <c r="BS45" i="985"/>
  <c r="BS46" i="985"/>
  <c r="BS47" i="985"/>
  <c r="BR40" i="985"/>
  <c r="BR41" i="985"/>
  <c r="BP41" i="985" s="1"/>
  <c r="BR42" i="985"/>
  <c r="BR43" i="985"/>
  <c r="BP43" i="985" s="1"/>
  <c r="BR44" i="985"/>
  <c r="BR45" i="985"/>
  <c r="BR46" i="985"/>
  <c r="BR47" i="985"/>
  <c r="CE32" i="985"/>
  <c r="CE33" i="985"/>
  <c r="CE34" i="985"/>
  <c r="CE35" i="985"/>
  <c r="CE36" i="985"/>
  <c r="CE37" i="985"/>
  <c r="CE38" i="985"/>
  <c r="CE39" i="985"/>
  <c r="CD32" i="985"/>
  <c r="CD33" i="985"/>
  <c r="CD34" i="985"/>
  <c r="CD35" i="985"/>
  <c r="CD36" i="985"/>
  <c r="CD37" i="985"/>
  <c r="CD38" i="985"/>
  <c r="CD39" i="985"/>
  <c r="CC32" i="985"/>
  <c r="CC33" i="985"/>
  <c r="CC34" i="985"/>
  <c r="CC35" i="985"/>
  <c r="CC36" i="985"/>
  <c r="CC37" i="985"/>
  <c r="CC38" i="985"/>
  <c r="CC39" i="985"/>
  <c r="CB32" i="985"/>
  <c r="CB33" i="985"/>
  <c r="CB34" i="985"/>
  <c r="CB35" i="985"/>
  <c r="CB36" i="985"/>
  <c r="CB37" i="985"/>
  <c r="CB38" i="985"/>
  <c r="CB39" i="985"/>
  <c r="CA32" i="985"/>
  <c r="CA33" i="985"/>
  <c r="CA34" i="985"/>
  <c r="CA35" i="985"/>
  <c r="CA36" i="985"/>
  <c r="CA37" i="985"/>
  <c r="CA38" i="985"/>
  <c r="CA39" i="985"/>
  <c r="BZ32" i="985"/>
  <c r="BZ33" i="985"/>
  <c r="BZ34" i="985"/>
  <c r="BZ35" i="985"/>
  <c r="BZ36" i="985"/>
  <c r="BZ37" i="985"/>
  <c r="BZ38" i="985"/>
  <c r="BZ39" i="985"/>
  <c r="BY32" i="985"/>
  <c r="BY33" i="985"/>
  <c r="BY34" i="985"/>
  <c r="BY35" i="985"/>
  <c r="BY36" i="985"/>
  <c r="BY37" i="985"/>
  <c r="BY38" i="985"/>
  <c r="BY39" i="985"/>
  <c r="BX32" i="985"/>
  <c r="BX33" i="985"/>
  <c r="BX34" i="985"/>
  <c r="BX35" i="985"/>
  <c r="BX36" i="985"/>
  <c r="BX37" i="985"/>
  <c r="BX38" i="985"/>
  <c r="BX39" i="985"/>
  <c r="BW32" i="985"/>
  <c r="BW33" i="985"/>
  <c r="BW34" i="985"/>
  <c r="BW35" i="985"/>
  <c r="BW36" i="985"/>
  <c r="BW37" i="985"/>
  <c r="BW38" i="985"/>
  <c r="BW39" i="985"/>
  <c r="BV32" i="985"/>
  <c r="BV33" i="985"/>
  <c r="BV34" i="985"/>
  <c r="BV35" i="985"/>
  <c r="BV36" i="985"/>
  <c r="BV37" i="985"/>
  <c r="BV38" i="985"/>
  <c r="BV39" i="985"/>
  <c r="BU32" i="985"/>
  <c r="BU33" i="985"/>
  <c r="BU34" i="985"/>
  <c r="BU35" i="985"/>
  <c r="BU36" i="985"/>
  <c r="BU37" i="985"/>
  <c r="BU38" i="985"/>
  <c r="BU39" i="985"/>
  <c r="BT32" i="985"/>
  <c r="BT33" i="985"/>
  <c r="BT34" i="985"/>
  <c r="BT35" i="985"/>
  <c r="BT36" i="985"/>
  <c r="BT37" i="985"/>
  <c r="BT38" i="985"/>
  <c r="BO38" i="985" s="1"/>
  <c r="BT39" i="985"/>
  <c r="BP39" i="985" s="1"/>
  <c r="BS32" i="985"/>
  <c r="BP32" i="985" s="1"/>
  <c r="BS33" i="985"/>
  <c r="BS34" i="985"/>
  <c r="BS35" i="985"/>
  <c r="BS36" i="985"/>
  <c r="BS37" i="985"/>
  <c r="BS38" i="985"/>
  <c r="BP38" i="985" s="1"/>
  <c r="BS39" i="985"/>
  <c r="BR32" i="985"/>
  <c r="BR33" i="985"/>
  <c r="BR34" i="985"/>
  <c r="BR35" i="985"/>
  <c r="BP35" i="985" s="1"/>
  <c r="BR36" i="985"/>
  <c r="BP36" i="985" s="1"/>
  <c r="BR37" i="985"/>
  <c r="BR38" i="985"/>
  <c r="BR39" i="985"/>
  <c r="BO39" i="985" s="1"/>
  <c r="CE24" i="985"/>
  <c r="CE25" i="985"/>
  <c r="CE26" i="985"/>
  <c r="CE27" i="985"/>
  <c r="CE28" i="985"/>
  <c r="CE29" i="985"/>
  <c r="CE30" i="985"/>
  <c r="CE31" i="985"/>
  <c r="CD24" i="985"/>
  <c r="CD25" i="985"/>
  <c r="CD26" i="985"/>
  <c r="CD27" i="985"/>
  <c r="CD28" i="985"/>
  <c r="CD29" i="985"/>
  <c r="CD30" i="985"/>
  <c r="CD31" i="985"/>
  <c r="CC24" i="985"/>
  <c r="CC25" i="985"/>
  <c r="CC26" i="985"/>
  <c r="CC27" i="985"/>
  <c r="CC28" i="985"/>
  <c r="CC29" i="985"/>
  <c r="CC30" i="985"/>
  <c r="CC31" i="985"/>
  <c r="CB24" i="985"/>
  <c r="CB25" i="985"/>
  <c r="CB26" i="985"/>
  <c r="CB27" i="985"/>
  <c r="CB28" i="985"/>
  <c r="CB29" i="985"/>
  <c r="CB30" i="985"/>
  <c r="CB31" i="985"/>
  <c r="CA24" i="985"/>
  <c r="CA25" i="985"/>
  <c r="CA26" i="985"/>
  <c r="CA27" i="985"/>
  <c r="CA28" i="985"/>
  <c r="CA29" i="985"/>
  <c r="CA30" i="985"/>
  <c r="CA31" i="985"/>
  <c r="BZ24" i="985"/>
  <c r="BZ25" i="985"/>
  <c r="BZ26" i="985"/>
  <c r="BZ27" i="985"/>
  <c r="BZ28" i="985"/>
  <c r="BZ29" i="985"/>
  <c r="BZ30" i="985"/>
  <c r="BZ31" i="985"/>
  <c r="BY24" i="985"/>
  <c r="BY25" i="985"/>
  <c r="BY26" i="985"/>
  <c r="BY27" i="985"/>
  <c r="BY28" i="985"/>
  <c r="BY29" i="985"/>
  <c r="BY30" i="985"/>
  <c r="BY31" i="985"/>
  <c r="BX24" i="985"/>
  <c r="BX25" i="985"/>
  <c r="BX26" i="985"/>
  <c r="BX27" i="985"/>
  <c r="BX28" i="985"/>
  <c r="BX29" i="985"/>
  <c r="BX30" i="985"/>
  <c r="BX31" i="985"/>
  <c r="BW24" i="985"/>
  <c r="BW25" i="985"/>
  <c r="BW26" i="985"/>
  <c r="BW27" i="985"/>
  <c r="BW28" i="985"/>
  <c r="BW29" i="985"/>
  <c r="BW30" i="985"/>
  <c r="BW31" i="985"/>
  <c r="BV24" i="985"/>
  <c r="BV25" i="985"/>
  <c r="BV26" i="985"/>
  <c r="BV27" i="985"/>
  <c r="BV28" i="985"/>
  <c r="BV29" i="985"/>
  <c r="BV30" i="985"/>
  <c r="BV31" i="985"/>
  <c r="BU24" i="985"/>
  <c r="BU25" i="985"/>
  <c r="BU26" i="985"/>
  <c r="BP26" i="985" s="1"/>
  <c r="BU27" i="985"/>
  <c r="BU28" i="985"/>
  <c r="BU29" i="985"/>
  <c r="BU30" i="985"/>
  <c r="BU31" i="985"/>
  <c r="BT24" i="985"/>
  <c r="BT25" i="985"/>
  <c r="BT26" i="985"/>
  <c r="BT27" i="985"/>
  <c r="BT28" i="985"/>
  <c r="BT29" i="985"/>
  <c r="BT30" i="985"/>
  <c r="BT31" i="985"/>
  <c r="BP31" i="985" s="1"/>
  <c r="BS24" i="985"/>
  <c r="BS25" i="985"/>
  <c r="BS26" i="985"/>
  <c r="BS27" i="985"/>
  <c r="BS28" i="985"/>
  <c r="BS29" i="985"/>
  <c r="BS30" i="985"/>
  <c r="BP30" i="985" s="1"/>
  <c r="BS31" i="985"/>
  <c r="BR24" i="985"/>
  <c r="BP24" i="985" s="1"/>
  <c r="BR25" i="985"/>
  <c r="BP25" i="985" s="1"/>
  <c r="BR26" i="985"/>
  <c r="BR27" i="985"/>
  <c r="BP27" i="985" s="1"/>
  <c r="BR28" i="985"/>
  <c r="BO28" i="985" s="1"/>
  <c r="BR29" i="985"/>
  <c r="BP29" i="985" s="1"/>
  <c r="BR30" i="985"/>
  <c r="BR31" i="985"/>
  <c r="CE16" i="985"/>
  <c r="CE17" i="985"/>
  <c r="CE18" i="985"/>
  <c r="CE19" i="985"/>
  <c r="CE20" i="985"/>
  <c r="CE21" i="985"/>
  <c r="CE22" i="985"/>
  <c r="CE23" i="985"/>
  <c r="CD16" i="985"/>
  <c r="CD17" i="985"/>
  <c r="CD18" i="985"/>
  <c r="CD19" i="985"/>
  <c r="CD20" i="985"/>
  <c r="CD21" i="985"/>
  <c r="CD22" i="985"/>
  <c r="CD23" i="985"/>
  <c r="CC16" i="985"/>
  <c r="CC17" i="985"/>
  <c r="CC18" i="985"/>
  <c r="CC19" i="985"/>
  <c r="CC20" i="985"/>
  <c r="CC21" i="985"/>
  <c r="CC22" i="985"/>
  <c r="CC23" i="985"/>
  <c r="CB16" i="985"/>
  <c r="CB17" i="985"/>
  <c r="CB18" i="985"/>
  <c r="CB19" i="985"/>
  <c r="CB20" i="985"/>
  <c r="CB21" i="985"/>
  <c r="CB22" i="985"/>
  <c r="CB23" i="985"/>
  <c r="CA16" i="985"/>
  <c r="CA17" i="985"/>
  <c r="CA18" i="985"/>
  <c r="CA19" i="985"/>
  <c r="CA20" i="985"/>
  <c r="CA21" i="985"/>
  <c r="CA22" i="985"/>
  <c r="CA23" i="985"/>
  <c r="BZ16" i="985"/>
  <c r="BZ17" i="985"/>
  <c r="BZ18" i="985"/>
  <c r="BZ19" i="985"/>
  <c r="BZ20" i="985"/>
  <c r="BZ21" i="985"/>
  <c r="BZ22" i="985"/>
  <c r="BZ23" i="985"/>
  <c r="BY16" i="985"/>
  <c r="BY17" i="985"/>
  <c r="BY18" i="985"/>
  <c r="BY19" i="985"/>
  <c r="BY20" i="985"/>
  <c r="BY21" i="985"/>
  <c r="BY22" i="985"/>
  <c r="BY23" i="985"/>
  <c r="BX16" i="985"/>
  <c r="BX17" i="985"/>
  <c r="BX18" i="985"/>
  <c r="BX19" i="985"/>
  <c r="BX20" i="985"/>
  <c r="BX21" i="985"/>
  <c r="BX22" i="985"/>
  <c r="BX23" i="985"/>
  <c r="BW16" i="985"/>
  <c r="BW17" i="985"/>
  <c r="BW18" i="985"/>
  <c r="BW19" i="985"/>
  <c r="BW20" i="985"/>
  <c r="BW21" i="985"/>
  <c r="BW22" i="985"/>
  <c r="BW23" i="985"/>
  <c r="BV16" i="985"/>
  <c r="BV17" i="985"/>
  <c r="BV18" i="985"/>
  <c r="BV19" i="985"/>
  <c r="BV20" i="985"/>
  <c r="BV21" i="985"/>
  <c r="BV22" i="985"/>
  <c r="BV23" i="985"/>
  <c r="BU16" i="985"/>
  <c r="BU17" i="985"/>
  <c r="BU18" i="985"/>
  <c r="BU19" i="985"/>
  <c r="BU20" i="985"/>
  <c r="BU21" i="985"/>
  <c r="BU22" i="985"/>
  <c r="BU23" i="985"/>
  <c r="BT16" i="985"/>
  <c r="BT17" i="985"/>
  <c r="BT18" i="985"/>
  <c r="BT19" i="985"/>
  <c r="BT20" i="985"/>
  <c r="BP20" i="985" s="1"/>
  <c r="BT21" i="985"/>
  <c r="BT22" i="985"/>
  <c r="BO22" i="985" s="1"/>
  <c r="BT23" i="985"/>
  <c r="BS16" i="985"/>
  <c r="BS17" i="985"/>
  <c r="BS18" i="985"/>
  <c r="BS19" i="985"/>
  <c r="BS20" i="985"/>
  <c r="BS21" i="985"/>
  <c r="BS22" i="985"/>
  <c r="BP22" i="985" s="1"/>
  <c r="BS23" i="985"/>
  <c r="BR16" i="985"/>
  <c r="BP16" i="985" s="1"/>
  <c r="BR17" i="985"/>
  <c r="BP17" i="985" s="1"/>
  <c r="BR18" i="985"/>
  <c r="BP18" i="985" s="1"/>
  <c r="BR19" i="985"/>
  <c r="BP19" i="985" s="1"/>
  <c r="BR20" i="985"/>
  <c r="BR21" i="985"/>
  <c r="BP21" i="985" s="1"/>
  <c r="BR22" i="985"/>
  <c r="BR23" i="985"/>
  <c r="BP23" i="985" s="1"/>
  <c r="CE8" i="985"/>
  <c r="CE9" i="985"/>
  <c r="CE10" i="985"/>
  <c r="CE11" i="985"/>
  <c r="CE12" i="985"/>
  <c r="CE13" i="985"/>
  <c r="CE14" i="985"/>
  <c r="CE15" i="985"/>
  <c r="CD8" i="985"/>
  <c r="CD9" i="985"/>
  <c r="CD10" i="985"/>
  <c r="CD11" i="985"/>
  <c r="CD12" i="985"/>
  <c r="CD13" i="985"/>
  <c r="CD14" i="985"/>
  <c r="CD15" i="985"/>
  <c r="CC8" i="985"/>
  <c r="CC9" i="985"/>
  <c r="CC10" i="985"/>
  <c r="CC11" i="985"/>
  <c r="CC12" i="985"/>
  <c r="CC13" i="985"/>
  <c r="CC14" i="985"/>
  <c r="CC15" i="985"/>
  <c r="CB8" i="985"/>
  <c r="CB9" i="985"/>
  <c r="CB10" i="985"/>
  <c r="CB11" i="985"/>
  <c r="CB12" i="985"/>
  <c r="CB13" i="985"/>
  <c r="CB14" i="985"/>
  <c r="CB15" i="985"/>
  <c r="CA8" i="985"/>
  <c r="CA9" i="985"/>
  <c r="CA10" i="985"/>
  <c r="CA11" i="985"/>
  <c r="CA12" i="985"/>
  <c r="CA13" i="985"/>
  <c r="CA14" i="985"/>
  <c r="CA15" i="985"/>
  <c r="BZ8" i="985"/>
  <c r="BZ9" i="985"/>
  <c r="BZ10" i="985"/>
  <c r="BZ11" i="985"/>
  <c r="BZ12" i="985"/>
  <c r="BZ13" i="985"/>
  <c r="BZ14" i="985"/>
  <c r="BZ15" i="985"/>
  <c r="BY8" i="985"/>
  <c r="BY9" i="985"/>
  <c r="BY10" i="985"/>
  <c r="BY11" i="985"/>
  <c r="BY12" i="985"/>
  <c r="BY13" i="985"/>
  <c r="BY14" i="985"/>
  <c r="BY15" i="985"/>
  <c r="BX8" i="985"/>
  <c r="BX9" i="985"/>
  <c r="BX10" i="985"/>
  <c r="BX11" i="985"/>
  <c r="BX12" i="985"/>
  <c r="BX13" i="985"/>
  <c r="BX14" i="985"/>
  <c r="BX15" i="985"/>
  <c r="BW8" i="985"/>
  <c r="BW9" i="985"/>
  <c r="BW10" i="985"/>
  <c r="BW11" i="985"/>
  <c r="BW12" i="985"/>
  <c r="BW13" i="985"/>
  <c r="BW14" i="985"/>
  <c r="BW15" i="985"/>
  <c r="BV8" i="985"/>
  <c r="BV9" i="985"/>
  <c r="BV10" i="985"/>
  <c r="BV11" i="985"/>
  <c r="BV12" i="985"/>
  <c r="BV13" i="985"/>
  <c r="BV14" i="985"/>
  <c r="BV15" i="985"/>
  <c r="BU8" i="985"/>
  <c r="BU9" i="985"/>
  <c r="BU10" i="985"/>
  <c r="BU11" i="985"/>
  <c r="BU12" i="985"/>
  <c r="BU13" i="985"/>
  <c r="BU14" i="985"/>
  <c r="BU15" i="985"/>
  <c r="BT8" i="985"/>
  <c r="BT9" i="985"/>
  <c r="BT10" i="985"/>
  <c r="BT11" i="985"/>
  <c r="BT12" i="985"/>
  <c r="BT13" i="985"/>
  <c r="BT14" i="985"/>
  <c r="BP14" i="985" s="1"/>
  <c r="BT15" i="985"/>
  <c r="BO15" i="985" s="1"/>
  <c r="BS8" i="985"/>
  <c r="BS9" i="985"/>
  <c r="BS10" i="985"/>
  <c r="BS11" i="985"/>
  <c r="BS12" i="985"/>
  <c r="BS13" i="985"/>
  <c r="BS14" i="985"/>
  <c r="BS15" i="985"/>
  <c r="BR8" i="985"/>
  <c r="BR9" i="985"/>
  <c r="BP9" i="985" s="1"/>
  <c r="BR10" i="985"/>
  <c r="BP10" i="985" s="1"/>
  <c r="BR11" i="985"/>
  <c r="BR12" i="985"/>
  <c r="BR13" i="985"/>
  <c r="BP13" i="985" s="1"/>
  <c r="BR14" i="985"/>
  <c r="BR15" i="985"/>
  <c r="BP15" i="985" s="1"/>
  <c r="BP97" i="985"/>
  <c r="BO97" i="985"/>
  <c r="BP96" i="985"/>
  <c r="BP95" i="985"/>
  <c r="BO95" i="985"/>
  <c r="BP94" i="985"/>
  <c r="BO94" i="985"/>
  <c r="BP93" i="985"/>
  <c r="BO93" i="985"/>
  <c r="BP92" i="985"/>
  <c r="BP91" i="985"/>
  <c r="BP90" i="985"/>
  <c r="BP89" i="985"/>
  <c r="BP88" i="985"/>
  <c r="BO88" i="985"/>
  <c r="BP87" i="985"/>
  <c r="BO87" i="985"/>
  <c r="BP86" i="985"/>
  <c r="BP85" i="985"/>
  <c r="BO85" i="985"/>
  <c r="BP84" i="985"/>
  <c r="BP83" i="985"/>
  <c r="BO83" i="985"/>
  <c r="BP82" i="985"/>
  <c r="BO82" i="985"/>
  <c r="BP81" i="985"/>
  <c r="BO81" i="985"/>
  <c r="BP65" i="985"/>
  <c r="BP56" i="985"/>
  <c r="BP44" i="985"/>
  <c r="BO44" i="985"/>
  <c r="BP42" i="985"/>
  <c r="BO42" i="985"/>
  <c r="BP40" i="985"/>
  <c r="BO40" i="985"/>
  <c r="BP37" i="985"/>
  <c r="BP34" i="985"/>
  <c r="BO34" i="985"/>
  <c r="BP33" i="985"/>
  <c r="BO33" i="985"/>
  <c r="BO32" i="985"/>
  <c r="BP28" i="985"/>
  <c r="BO26" i="985"/>
  <c r="BO18" i="985"/>
  <c r="BP12" i="985"/>
  <c r="BO12" i="985"/>
  <c r="BO10" i="985"/>
  <c r="BP8" i="985"/>
  <c r="BO8" i="985"/>
  <c r="CE7" i="985"/>
  <c r="CD7" i="985"/>
  <c r="CC7" i="985"/>
  <c r="CB7" i="985"/>
  <c r="CA7" i="985"/>
  <c r="BZ7" i="985"/>
  <c r="BY7" i="985"/>
  <c r="BX7" i="985"/>
  <c r="BW7" i="985"/>
  <c r="BV7" i="985"/>
  <c r="BU7" i="985"/>
  <c r="BT7" i="985"/>
  <c r="BS7" i="985"/>
  <c r="BR7" i="985"/>
  <c r="CE134" i="990"/>
  <c r="CE135" i="990"/>
  <c r="CE136" i="990"/>
  <c r="CE137" i="990"/>
  <c r="CE138" i="990"/>
  <c r="CE139" i="990"/>
  <c r="CE140" i="990"/>
  <c r="CE141" i="990"/>
  <c r="CE142" i="990"/>
  <c r="CD134" i="990"/>
  <c r="CD135" i="990"/>
  <c r="CD136" i="990"/>
  <c r="CD137" i="990"/>
  <c r="CD138" i="990"/>
  <c r="CD139" i="990"/>
  <c r="CD140" i="990"/>
  <c r="CD141" i="990"/>
  <c r="CD142" i="990"/>
  <c r="CC134" i="990"/>
  <c r="CC135" i="990"/>
  <c r="CC136" i="990"/>
  <c r="CC137" i="990"/>
  <c r="BP137" i="990" s="1"/>
  <c r="CC138" i="990"/>
  <c r="CC139" i="990"/>
  <c r="CC140" i="990"/>
  <c r="CC141" i="990"/>
  <c r="CC142" i="990"/>
  <c r="CB134" i="990"/>
  <c r="CB135" i="990"/>
  <c r="CB136" i="990"/>
  <c r="CB137" i="990"/>
  <c r="CB138" i="990"/>
  <c r="CB139" i="990"/>
  <c r="CB140" i="990"/>
  <c r="CB141" i="990"/>
  <c r="CB142" i="990"/>
  <c r="CA134" i="990"/>
  <c r="CA135" i="990"/>
  <c r="CA136" i="990"/>
  <c r="CA137" i="990"/>
  <c r="CA138" i="990"/>
  <c r="CA139" i="990"/>
  <c r="CA140" i="990"/>
  <c r="CA141" i="990"/>
  <c r="CA142" i="990"/>
  <c r="BZ134" i="990"/>
  <c r="BZ135" i="990"/>
  <c r="BZ136" i="990"/>
  <c r="BZ137" i="990"/>
  <c r="BZ138" i="990"/>
  <c r="BZ139" i="990"/>
  <c r="BZ140" i="990"/>
  <c r="BZ141" i="990"/>
  <c r="BZ142" i="990"/>
  <c r="BY134" i="990"/>
  <c r="BY135" i="990"/>
  <c r="BY136" i="990"/>
  <c r="BY137" i="990"/>
  <c r="BY138" i="990"/>
  <c r="BY139" i="990"/>
  <c r="BY140" i="990"/>
  <c r="BY141" i="990"/>
  <c r="BY142" i="990"/>
  <c r="BX134" i="990"/>
  <c r="BX135" i="990"/>
  <c r="BX136" i="990"/>
  <c r="BX137" i="990"/>
  <c r="BX138" i="990"/>
  <c r="BX139" i="990"/>
  <c r="BX140" i="990"/>
  <c r="BX141" i="990"/>
  <c r="BX142" i="990"/>
  <c r="BW134" i="990"/>
  <c r="BW135" i="990"/>
  <c r="BW136" i="990"/>
  <c r="BW137" i="990"/>
  <c r="BW138" i="990"/>
  <c r="BW139" i="990"/>
  <c r="BW140" i="990"/>
  <c r="BW141" i="990"/>
  <c r="BW142" i="990"/>
  <c r="BV134" i="990"/>
  <c r="BV135" i="990"/>
  <c r="BV136" i="990"/>
  <c r="BV137" i="990"/>
  <c r="BV138" i="990"/>
  <c r="BV139" i="990"/>
  <c r="BV140" i="990"/>
  <c r="BV141" i="990"/>
  <c r="BV142" i="990"/>
  <c r="BU134" i="990"/>
  <c r="BU135" i="990"/>
  <c r="BU136" i="990"/>
  <c r="BU137" i="990"/>
  <c r="BU138" i="990"/>
  <c r="BP138" i="990" s="1"/>
  <c r="BU139" i="990"/>
  <c r="BU140" i="990"/>
  <c r="BU141" i="990"/>
  <c r="BU142" i="990"/>
  <c r="BT134" i="990"/>
  <c r="BT135" i="990"/>
  <c r="BT136" i="990"/>
  <c r="BT137" i="990"/>
  <c r="BT138" i="990"/>
  <c r="BT139" i="990"/>
  <c r="BP139" i="990" s="1"/>
  <c r="BT140" i="990"/>
  <c r="BP140" i="990" s="1"/>
  <c r="BT141" i="990"/>
  <c r="BT142" i="990"/>
  <c r="BS134" i="990"/>
  <c r="BS135" i="990"/>
  <c r="BS136" i="990"/>
  <c r="BS137" i="990"/>
  <c r="BS138" i="990"/>
  <c r="BS139" i="990"/>
  <c r="BS140" i="990"/>
  <c r="BS141" i="990"/>
  <c r="BP141" i="990" s="1"/>
  <c r="BS142" i="990"/>
  <c r="BP142" i="990" s="1"/>
  <c r="BR134" i="990"/>
  <c r="BP134" i="990" s="1"/>
  <c r="BR135" i="990"/>
  <c r="BP135" i="990" s="1"/>
  <c r="BR136" i="990"/>
  <c r="BP136" i="990" s="1"/>
  <c r="BR137" i="990"/>
  <c r="BR138" i="990"/>
  <c r="BR139" i="990"/>
  <c r="BR140" i="990"/>
  <c r="BR141" i="990"/>
  <c r="BO141" i="990" s="1"/>
  <c r="BR142" i="990"/>
  <c r="CE125" i="990"/>
  <c r="CE126" i="990"/>
  <c r="CE127" i="990"/>
  <c r="CE128" i="990"/>
  <c r="CE129" i="990"/>
  <c r="CE130" i="990"/>
  <c r="CE131" i="990"/>
  <c r="CE132" i="990"/>
  <c r="CE133" i="990"/>
  <c r="CD125" i="990"/>
  <c r="CD126" i="990"/>
  <c r="CD127" i="990"/>
  <c r="CD128" i="990"/>
  <c r="CD129" i="990"/>
  <c r="CD130" i="990"/>
  <c r="CD131" i="990"/>
  <c r="CD132" i="990"/>
  <c r="CD133" i="990"/>
  <c r="CC125" i="990"/>
  <c r="CC126" i="990"/>
  <c r="CC127" i="990"/>
  <c r="CC128" i="990"/>
  <c r="CC129" i="990"/>
  <c r="CC130" i="990"/>
  <c r="CC131" i="990"/>
  <c r="CC132" i="990"/>
  <c r="CC133" i="990"/>
  <c r="CB125" i="990"/>
  <c r="CB126" i="990"/>
  <c r="CB127" i="990"/>
  <c r="CB128" i="990"/>
  <c r="CB129" i="990"/>
  <c r="CB130" i="990"/>
  <c r="CB131" i="990"/>
  <c r="CB132" i="990"/>
  <c r="CB133" i="990"/>
  <c r="CA125" i="990"/>
  <c r="CA126" i="990"/>
  <c r="CA127" i="990"/>
  <c r="CA128" i="990"/>
  <c r="CA129" i="990"/>
  <c r="CA130" i="990"/>
  <c r="CA131" i="990"/>
  <c r="CA132" i="990"/>
  <c r="CA133" i="990"/>
  <c r="BZ125" i="990"/>
  <c r="BZ126" i="990"/>
  <c r="BZ127" i="990"/>
  <c r="BZ128" i="990"/>
  <c r="BZ129" i="990"/>
  <c r="BZ130" i="990"/>
  <c r="BZ131" i="990"/>
  <c r="BZ132" i="990"/>
  <c r="BZ133" i="990"/>
  <c r="BY125" i="990"/>
  <c r="BY126" i="990"/>
  <c r="BY127" i="990"/>
  <c r="BY128" i="990"/>
  <c r="BY129" i="990"/>
  <c r="BY130" i="990"/>
  <c r="BY131" i="990"/>
  <c r="BY132" i="990"/>
  <c r="BY133" i="990"/>
  <c r="BX125" i="990"/>
  <c r="BX126" i="990"/>
  <c r="BX127" i="990"/>
  <c r="BX128" i="990"/>
  <c r="BX129" i="990"/>
  <c r="BX130" i="990"/>
  <c r="BX131" i="990"/>
  <c r="BX132" i="990"/>
  <c r="BX133" i="990"/>
  <c r="BW125" i="990"/>
  <c r="BW126" i="990"/>
  <c r="BW127" i="990"/>
  <c r="BW128" i="990"/>
  <c r="BW129" i="990"/>
  <c r="BW130" i="990"/>
  <c r="BW131" i="990"/>
  <c r="BW132" i="990"/>
  <c r="BW133" i="990"/>
  <c r="BV125" i="990"/>
  <c r="BV126" i="990"/>
  <c r="BV127" i="990"/>
  <c r="BV128" i="990"/>
  <c r="BV129" i="990"/>
  <c r="BV130" i="990"/>
  <c r="BV131" i="990"/>
  <c r="BV132" i="990"/>
  <c r="BV133" i="990"/>
  <c r="BU125" i="990"/>
  <c r="BU126" i="990"/>
  <c r="BU127" i="990"/>
  <c r="BU128" i="990"/>
  <c r="BU129" i="990"/>
  <c r="BP129" i="990" s="1"/>
  <c r="BU130" i="990"/>
  <c r="BP130" i="990" s="1"/>
  <c r="BU131" i="990"/>
  <c r="BU132" i="990"/>
  <c r="BU133" i="990"/>
  <c r="BT125" i="990"/>
  <c r="BT126" i="990"/>
  <c r="BT127" i="990"/>
  <c r="BT128" i="990"/>
  <c r="BT129" i="990"/>
  <c r="BT130" i="990"/>
  <c r="BT131" i="990"/>
  <c r="BT132" i="990"/>
  <c r="BT133" i="990"/>
  <c r="BS125" i="990"/>
  <c r="BS126" i="990"/>
  <c r="BS127" i="990"/>
  <c r="BS128" i="990"/>
  <c r="BS129" i="990"/>
  <c r="BO129" i="990" s="1"/>
  <c r="BS130" i="990"/>
  <c r="BS131" i="990"/>
  <c r="BS132" i="990"/>
  <c r="BP132" i="990" s="1"/>
  <c r="BS133" i="990"/>
  <c r="BR125" i="990"/>
  <c r="BR126" i="990"/>
  <c r="BP126" i="990" s="1"/>
  <c r="BR127" i="990"/>
  <c r="BP127" i="990" s="1"/>
  <c r="BR128" i="990"/>
  <c r="BR129" i="990"/>
  <c r="BR130" i="990"/>
  <c r="BR131" i="990"/>
  <c r="BR132" i="990"/>
  <c r="BR133" i="990"/>
  <c r="BP133" i="990" s="1"/>
  <c r="CE116" i="990"/>
  <c r="CE117" i="990"/>
  <c r="CE118" i="990"/>
  <c r="CE119" i="990"/>
  <c r="CE120" i="990"/>
  <c r="CE121" i="990"/>
  <c r="CE122" i="990"/>
  <c r="CE123" i="990"/>
  <c r="CE124" i="990"/>
  <c r="CD116" i="990"/>
  <c r="CD117" i="990"/>
  <c r="CD118" i="990"/>
  <c r="CD119" i="990"/>
  <c r="CD120" i="990"/>
  <c r="CD121" i="990"/>
  <c r="CD122" i="990"/>
  <c r="CD123" i="990"/>
  <c r="CD124" i="990"/>
  <c r="CC116" i="990"/>
  <c r="CC117" i="990"/>
  <c r="CC118" i="990"/>
  <c r="CC119" i="990"/>
  <c r="CC120" i="990"/>
  <c r="CC121" i="990"/>
  <c r="CC122" i="990"/>
  <c r="CC123" i="990"/>
  <c r="CC124" i="990"/>
  <c r="CB116" i="990"/>
  <c r="CB117" i="990"/>
  <c r="CB118" i="990"/>
  <c r="CB119" i="990"/>
  <c r="CB120" i="990"/>
  <c r="CB121" i="990"/>
  <c r="CB122" i="990"/>
  <c r="CB123" i="990"/>
  <c r="CB124" i="990"/>
  <c r="CA116" i="990"/>
  <c r="CA117" i="990"/>
  <c r="CA118" i="990"/>
  <c r="CA119" i="990"/>
  <c r="CA120" i="990"/>
  <c r="CA121" i="990"/>
  <c r="CA122" i="990"/>
  <c r="CA123" i="990"/>
  <c r="CA124" i="990"/>
  <c r="BZ116" i="990"/>
  <c r="BZ117" i="990"/>
  <c r="BZ118" i="990"/>
  <c r="BZ119" i="990"/>
  <c r="BZ120" i="990"/>
  <c r="BZ121" i="990"/>
  <c r="BZ122" i="990"/>
  <c r="BZ123" i="990"/>
  <c r="BZ124" i="990"/>
  <c r="BY116" i="990"/>
  <c r="BY117" i="990"/>
  <c r="BY118" i="990"/>
  <c r="BY119" i="990"/>
  <c r="BY120" i="990"/>
  <c r="BY121" i="990"/>
  <c r="BY122" i="990"/>
  <c r="BY123" i="990"/>
  <c r="BY124" i="990"/>
  <c r="BX116" i="990"/>
  <c r="BX117" i="990"/>
  <c r="BX118" i="990"/>
  <c r="BX119" i="990"/>
  <c r="BX120" i="990"/>
  <c r="BX121" i="990"/>
  <c r="BX122" i="990"/>
  <c r="BX123" i="990"/>
  <c r="BX124" i="990"/>
  <c r="BW116" i="990"/>
  <c r="BW117" i="990"/>
  <c r="BW118" i="990"/>
  <c r="BW119" i="990"/>
  <c r="BW120" i="990"/>
  <c r="BW121" i="990"/>
  <c r="BW122" i="990"/>
  <c r="BW123" i="990"/>
  <c r="BW124" i="990"/>
  <c r="BV116" i="990"/>
  <c r="BV117" i="990"/>
  <c r="BV118" i="990"/>
  <c r="BV119" i="990"/>
  <c r="BV120" i="990"/>
  <c r="BV121" i="990"/>
  <c r="BV122" i="990"/>
  <c r="BV123" i="990"/>
  <c r="BV124" i="990"/>
  <c r="BU116" i="990"/>
  <c r="BU117" i="990"/>
  <c r="BU118" i="990"/>
  <c r="BU119" i="990"/>
  <c r="BU120" i="990"/>
  <c r="BP120" i="990" s="1"/>
  <c r="BU121" i="990"/>
  <c r="BU122" i="990"/>
  <c r="BU123" i="990"/>
  <c r="BU124" i="990"/>
  <c r="BT116" i="990"/>
  <c r="BT117" i="990"/>
  <c r="BT118" i="990"/>
  <c r="BT119" i="990"/>
  <c r="BT120" i="990"/>
  <c r="BT121" i="990"/>
  <c r="BP121" i="990" s="1"/>
  <c r="BT122" i="990"/>
  <c r="BP122" i="990" s="1"/>
  <c r="BT123" i="990"/>
  <c r="BT124" i="990"/>
  <c r="BS116" i="990"/>
  <c r="BS117" i="990"/>
  <c r="BS118" i="990"/>
  <c r="BS119" i="990"/>
  <c r="BS120" i="990"/>
  <c r="BS121" i="990"/>
  <c r="BS122" i="990"/>
  <c r="BS123" i="990"/>
  <c r="BS124" i="990"/>
  <c r="BP124" i="990" s="1"/>
  <c r="BR116" i="990"/>
  <c r="BP116" i="990" s="1"/>
  <c r="BR117" i="990"/>
  <c r="BP117" i="990" s="1"/>
  <c r="BR118" i="990"/>
  <c r="BP118" i="990" s="1"/>
  <c r="BR119" i="990"/>
  <c r="BR120" i="990"/>
  <c r="BR121" i="990"/>
  <c r="BO121" i="990" s="1"/>
  <c r="BR122" i="990"/>
  <c r="BR123" i="990"/>
  <c r="BP123" i="990" s="1"/>
  <c r="BR124" i="990"/>
  <c r="CE107" i="990"/>
  <c r="CE108" i="990"/>
  <c r="CE109" i="990"/>
  <c r="CE110" i="990"/>
  <c r="CE111" i="990"/>
  <c r="CE112" i="990"/>
  <c r="CE113" i="990"/>
  <c r="CE114" i="990"/>
  <c r="CE115" i="990"/>
  <c r="CD107" i="990"/>
  <c r="CD108" i="990"/>
  <c r="CD109" i="990"/>
  <c r="CD110" i="990"/>
  <c r="CD111" i="990"/>
  <c r="CD112" i="990"/>
  <c r="CD113" i="990"/>
  <c r="CD114" i="990"/>
  <c r="CD115" i="990"/>
  <c r="CC107" i="990"/>
  <c r="CC108" i="990"/>
  <c r="CC109" i="990"/>
  <c r="CC110" i="990"/>
  <c r="CC111" i="990"/>
  <c r="CC112" i="990"/>
  <c r="CC113" i="990"/>
  <c r="CC114" i="990"/>
  <c r="CC115" i="990"/>
  <c r="CB107" i="990"/>
  <c r="CB108" i="990"/>
  <c r="CB109" i="990"/>
  <c r="CB110" i="990"/>
  <c r="CB111" i="990"/>
  <c r="CB112" i="990"/>
  <c r="CB113" i="990"/>
  <c r="CB114" i="990"/>
  <c r="CB115" i="990"/>
  <c r="CA107" i="990"/>
  <c r="CA108" i="990"/>
  <c r="CA109" i="990"/>
  <c r="CA110" i="990"/>
  <c r="CA111" i="990"/>
  <c r="CA112" i="990"/>
  <c r="CA113" i="990"/>
  <c r="CA114" i="990"/>
  <c r="CA115" i="990"/>
  <c r="BZ107" i="990"/>
  <c r="BZ108" i="990"/>
  <c r="BZ109" i="990"/>
  <c r="BZ110" i="990"/>
  <c r="BZ111" i="990"/>
  <c r="BZ112" i="990"/>
  <c r="BZ113" i="990"/>
  <c r="BZ114" i="990"/>
  <c r="BZ115" i="990"/>
  <c r="BY107" i="990"/>
  <c r="BY108" i="990"/>
  <c r="BY109" i="990"/>
  <c r="BY110" i="990"/>
  <c r="BY111" i="990"/>
  <c r="BY112" i="990"/>
  <c r="BY113" i="990"/>
  <c r="BY114" i="990"/>
  <c r="BY115" i="990"/>
  <c r="BX107" i="990"/>
  <c r="BX108" i="990"/>
  <c r="BX109" i="990"/>
  <c r="BX110" i="990"/>
  <c r="BX111" i="990"/>
  <c r="BX112" i="990"/>
  <c r="BX113" i="990"/>
  <c r="BX114" i="990"/>
  <c r="BX115" i="990"/>
  <c r="BW107" i="990"/>
  <c r="BW108" i="990"/>
  <c r="BW109" i="990"/>
  <c r="BW110" i="990"/>
  <c r="BW111" i="990"/>
  <c r="BW112" i="990"/>
  <c r="BW113" i="990"/>
  <c r="BW114" i="990"/>
  <c r="BW115" i="990"/>
  <c r="BV107" i="990"/>
  <c r="BV108" i="990"/>
  <c r="BV109" i="990"/>
  <c r="BV110" i="990"/>
  <c r="BV111" i="990"/>
  <c r="BV112" i="990"/>
  <c r="BV113" i="990"/>
  <c r="BV114" i="990"/>
  <c r="BV115" i="990"/>
  <c r="BU107" i="990"/>
  <c r="BU108" i="990"/>
  <c r="BU109" i="990"/>
  <c r="BU110" i="990"/>
  <c r="BU111" i="990"/>
  <c r="BP111" i="990" s="1"/>
  <c r="BU112" i="990"/>
  <c r="BP112" i="990" s="1"/>
  <c r="BU113" i="990"/>
  <c r="BU114" i="990"/>
  <c r="BU115" i="990"/>
  <c r="BT107" i="990"/>
  <c r="BT108" i="990"/>
  <c r="BT109" i="990"/>
  <c r="BT110" i="990"/>
  <c r="BT111" i="990"/>
  <c r="BT112" i="990"/>
  <c r="BT113" i="990"/>
  <c r="BP113" i="990" s="1"/>
  <c r="BT114" i="990"/>
  <c r="BP114" i="990" s="1"/>
  <c r="BT115" i="990"/>
  <c r="BP115" i="990" s="1"/>
  <c r="BS107" i="990"/>
  <c r="BS108" i="990"/>
  <c r="BS109" i="990"/>
  <c r="BS110" i="990"/>
  <c r="BS111" i="990"/>
  <c r="BS112" i="990"/>
  <c r="BS113" i="990"/>
  <c r="BS114" i="990"/>
  <c r="BS115" i="990"/>
  <c r="BR107" i="990"/>
  <c r="BP107" i="990" s="1"/>
  <c r="BR108" i="990"/>
  <c r="BP108" i="990" s="1"/>
  <c r="BR109" i="990"/>
  <c r="BP109" i="990" s="1"/>
  <c r="BR110" i="990"/>
  <c r="BR111" i="990"/>
  <c r="BR112" i="990"/>
  <c r="BR113" i="990"/>
  <c r="BR114" i="990"/>
  <c r="BR115" i="990"/>
  <c r="CE98" i="990"/>
  <c r="CE99" i="990"/>
  <c r="CE100" i="990"/>
  <c r="CE101" i="990"/>
  <c r="CE102" i="990"/>
  <c r="CE103" i="990"/>
  <c r="CE104" i="990"/>
  <c r="CE105" i="990"/>
  <c r="CE106" i="990"/>
  <c r="CD98" i="990"/>
  <c r="CD99" i="990"/>
  <c r="CD100" i="990"/>
  <c r="CD101" i="990"/>
  <c r="CD102" i="990"/>
  <c r="CD103" i="990"/>
  <c r="CD104" i="990"/>
  <c r="CD105" i="990"/>
  <c r="CD106" i="990"/>
  <c r="CC98" i="990"/>
  <c r="CC99" i="990"/>
  <c r="CC100" i="990"/>
  <c r="CC101" i="990"/>
  <c r="CC102" i="990"/>
  <c r="CC103" i="990"/>
  <c r="CC104" i="990"/>
  <c r="CC105" i="990"/>
  <c r="CC106" i="990"/>
  <c r="CB98" i="990"/>
  <c r="CB99" i="990"/>
  <c r="CB100" i="990"/>
  <c r="CB101" i="990"/>
  <c r="CB102" i="990"/>
  <c r="CB103" i="990"/>
  <c r="CB104" i="990"/>
  <c r="CB105" i="990"/>
  <c r="CB106" i="990"/>
  <c r="CA98" i="990"/>
  <c r="CA99" i="990"/>
  <c r="CA100" i="990"/>
  <c r="CA101" i="990"/>
  <c r="CA102" i="990"/>
  <c r="CA103" i="990"/>
  <c r="CA104" i="990"/>
  <c r="CA105" i="990"/>
  <c r="CA106" i="990"/>
  <c r="BZ98" i="990"/>
  <c r="BZ99" i="990"/>
  <c r="BZ100" i="990"/>
  <c r="BZ101" i="990"/>
  <c r="BZ102" i="990"/>
  <c r="BZ103" i="990"/>
  <c r="BZ104" i="990"/>
  <c r="BZ105" i="990"/>
  <c r="BZ106" i="990"/>
  <c r="BY98" i="990"/>
  <c r="BY99" i="990"/>
  <c r="BY100" i="990"/>
  <c r="BY101" i="990"/>
  <c r="BY102" i="990"/>
  <c r="BY103" i="990"/>
  <c r="BY104" i="990"/>
  <c r="BY105" i="990"/>
  <c r="BY106" i="990"/>
  <c r="BX98" i="990"/>
  <c r="BX99" i="990"/>
  <c r="BX100" i="990"/>
  <c r="BX101" i="990"/>
  <c r="BX102" i="990"/>
  <c r="BX103" i="990"/>
  <c r="BX104" i="990"/>
  <c r="BX105" i="990"/>
  <c r="BX106" i="990"/>
  <c r="BW98" i="990"/>
  <c r="BW99" i="990"/>
  <c r="BW100" i="990"/>
  <c r="BW101" i="990"/>
  <c r="BW102" i="990"/>
  <c r="BW103" i="990"/>
  <c r="BW104" i="990"/>
  <c r="BW105" i="990"/>
  <c r="BW106" i="990"/>
  <c r="BV98" i="990"/>
  <c r="BV99" i="990"/>
  <c r="BV100" i="990"/>
  <c r="BV101" i="990"/>
  <c r="BV102" i="990"/>
  <c r="BV103" i="990"/>
  <c r="BV104" i="990"/>
  <c r="BV105" i="990"/>
  <c r="BV106" i="990"/>
  <c r="BU98" i="990"/>
  <c r="BU99" i="990"/>
  <c r="BU100" i="990"/>
  <c r="BU101" i="990"/>
  <c r="BU102" i="990"/>
  <c r="BU103" i="990"/>
  <c r="BO103" i="990" s="1"/>
  <c r="BU104" i="990"/>
  <c r="BU105" i="990"/>
  <c r="BU106" i="990"/>
  <c r="BT98" i="990"/>
  <c r="BP98" i="990" s="1"/>
  <c r="BT99" i="990"/>
  <c r="BT100" i="990"/>
  <c r="BT101" i="990"/>
  <c r="BT102" i="990"/>
  <c r="BT103" i="990"/>
  <c r="BT104" i="990"/>
  <c r="BT105" i="990"/>
  <c r="BT106" i="990"/>
  <c r="BP106" i="990" s="1"/>
  <c r="BS98" i="990"/>
  <c r="BS99" i="990"/>
  <c r="BS100" i="990"/>
  <c r="BS101" i="990"/>
  <c r="BS102" i="990"/>
  <c r="BS103" i="990"/>
  <c r="BS104" i="990"/>
  <c r="BS105" i="990"/>
  <c r="BS106" i="990"/>
  <c r="BR98" i="990"/>
  <c r="BR99" i="990"/>
  <c r="BR100" i="990"/>
  <c r="BP100" i="990" s="1"/>
  <c r="BR101" i="990"/>
  <c r="BP101" i="990" s="1"/>
  <c r="BR102" i="990"/>
  <c r="BP102" i="990" s="1"/>
  <c r="BR103" i="990"/>
  <c r="BP103" i="990" s="1"/>
  <c r="BR104" i="990"/>
  <c r="BP104" i="990" s="1"/>
  <c r="BR105" i="990"/>
  <c r="BR106" i="990"/>
  <c r="CE80" i="990"/>
  <c r="CE81" i="990"/>
  <c r="CE82" i="990"/>
  <c r="CE83" i="990"/>
  <c r="CE84" i="990"/>
  <c r="CE85" i="990"/>
  <c r="CE86" i="990"/>
  <c r="CE87" i="990"/>
  <c r="CE88" i="990"/>
  <c r="CE89" i="990"/>
  <c r="CE90" i="990"/>
  <c r="CE91" i="990"/>
  <c r="CE92" i="990"/>
  <c r="CE93" i="990"/>
  <c r="CE94" i="990"/>
  <c r="CE95" i="990"/>
  <c r="CE96" i="990"/>
  <c r="CE97" i="990"/>
  <c r="CD80" i="990"/>
  <c r="CD81" i="990"/>
  <c r="CD82" i="990"/>
  <c r="CD83" i="990"/>
  <c r="CD84" i="990"/>
  <c r="CD85" i="990"/>
  <c r="CD86" i="990"/>
  <c r="CD87" i="990"/>
  <c r="CD88" i="990"/>
  <c r="CD89" i="990"/>
  <c r="CD90" i="990"/>
  <c r="CD91" i="990"/>
  <c r="CD92" i="990"/>
  <c r="CD93" i="990"/>
  <c r="CD94" i="990"/>
  <c r="CD95" i="990"/>
  <c r="CD96" i="990"/>
  <c r="CD97" i="990"/>
  <c r="CC80" i="990"/>
  <c r="CC81" i="990"/>
  <c r="CC82" i="990"/>
  <c r="CC83" i="990"/>
  <c r="CC84" i="990"/>
  <c r="CC85" i="990"/>
  <c r="CC86" i="990"/>
  <c r="CC87" i="990"/>
  <c r="CC88" i="990"/>
  <c r="CC89" i="990"/>
  <c r="CC90" i="990"/>
  <c r="CC91" i="990"/>
  <c r="CC92" i="990"/>
  <c r="CC93" i="990"/>
  <c r="CC94" i="990"/>
  <c r="CC95" i="990"/>
  <c r="CC96" i="990"/>
  <c r="CC97" i="990"/>
  <c r="CB80" i="990"/>
  <c r="CB81" i="990"/>
  <c r="CB82" i="990"/>
  <c r="CB83" i="990"/>
  <c r="CB84" i="990"/>
  <c r="CB85" i="990"/>
  <c r="CB86" i="990"/>
  <c r="CB87" i="990"/>
  <c r="CB88" i="990"/>
  <c r="CB89" i="990"/>
  <c r="CB90" i="990"/>
  <c r="CB91" i="990"/>
  <c r="CB92" i="990"/>
  <c r="CB93" i="990"/>
  <c r="CB94" i="990"/>
  <c r="CB95" i="990"/>
  <c r="CB96" i="990"/>
  <c r="CB97" i="990"/>
  <c r="CA80" i="990"/>
  <c r="CA81" i="990"/>
  <c r="CA82" i="990"/>
  <c r="CA83" i="990"/>
  <c r="CA84" i="990"/>
  <c r="CA85" i="990"/>
  <c r="CA86" i="990"/>
  <c r="CA87" i="990"/>
  <c r="CA88" i="990"/>
  <c r="CA89" i="990"/>
  <c r="CA90" i="990"/>
  <c r="CA91" i="990"/>
  <c r="CA92" i="990"/>
  <c r="CA93" i="990"/>
  <c r="CA94" i="990"/>
  <c r="CA95" i="990"/>
  <c r="CA96" i="990"/>
  <c r="CA97" i="990"/>
  <c r="BZ80" i="990"/>
  <c r="BZ81" i="990"/>
  <c r="BZ82" i="990"/>
  <c r="BZ83" i="990"/>
  <c r="BZ84" i="990"/>
  <c r="BZ85" i="990"/>
  <c r="BZ86" i="990"/>
  <c r="BZ87" i="990"/>
  <c r="BZ88" i="990"/>
  <c r="BZ89" i="990"/>
  <c r="BZ90" i="990"/>
  <c r="BZ91" i="990"/>
  <c r="BZ92" i="990"/>
  <c r="BZ93" i="990"/>
  <c r="BZ94" i="990"/>
  <c r="BZ95" i="990"/>
  <c r="BZ96" i="990"/>
  <c r="BZ97" i="990"/>
  <c r="BY80" i="990"/>
  <c r="BY81" i="990"/>
  <c r="BY82" i="990"/>
  <c r="BY83" i="990"/>
  <c r="BY84" i="990"/>
  <c r="BY85" i="990"/>
  <c r="BY86" i="990"/>
  <c r="BY87" i="990"/>
  <c r="BY88" i="990"/>
  <c r="BY89" i="990"/>
  <c r="BY90" i="990"/>
  <c r="BY91" i="990"/>
  <c r="BY92" i="990"/>
  <c r="BY93" i="990"/>
  <c r="BY94" i="990"/>
  <c r="BY95" i="990"/>
  <c r="BY96" i="990"/>
  <c r="BY97" i="990"/>
  <c r="BX80" i="990"/>
  <c r="BX81" i="990"/>
  <c r="BX82" i="990"/>
  <c r="BX83" i="990"/>
  <c r="BX84" i="990"/>
  <c r="BX85" i="990"/>
  <c r="BX86" i="990"/>
  <c r="BX87" i="990"/>
  <c r="BX88" i="990"/>
  <c r="BX89" i="990"/>
  <c r="BX90" i="990"/>
  <c r="BX91" i="990"/>
  <c r="BX92" i="990"/>
  <c r="BX93" i="990"/>
  <c r="BX94" i="990"/>
  <c r="BX95" i="990"/>
  <c r="BX96" i="990"/>
  <c r="BX97" i="990"/>
  <c r="BW80" i="990"/>
  <c r="BW81" i="990"/>
  <c r="BW82" i="990"/>
  <c r="BW83" i="990"/>
  <c r="BW84" i="990"/>
  <c r="BW85" i="990"/>
  <c r="BW86" i="990"/>
  <c r="BW87" i="990"/>
  <c r="BW88" i="990"/>
  <c r="BW89" i="990"/>
  <c r="BW90" i="990"/>
  <c r="BW91" i="990"/>
  <c r="BW92" i="990"/>
  <c r="BW93" i="990"/>
  <c r="BW94" i="990"/>
  <c r="BW95" i="990"/>
  <c r="BW96" i="990"/>
  <c r="BW97" i="990"/>
  <c r="BV80" i="990"/>
  <c r="BV81" i="990"/>
  <c r="BV82" i="990"/>
  <c r="BV83" i="990"/>
  <c r="BV84" i="990"/>
  <c r="BV85" i="990"/>
  <c r="BV86" i="990"/>
  <c r="BV87" i="990"/>
  <c r="BV88" i="990"/>
  <c r="BV89" i="990"/>
  <c r="BV90" i="990"/>
  <c r="BV91" i="990"/>
  <c r="BV92" i="990"/>
  <c r="BV93" i="990"/>
  <c r="BV94" i="990"/>
  <c r="BV95" i="990"/>
  <c r="BV96" i="990"/>
  <c r="BV97" i="990"/>
  <c r="BU80" i="990"/>
  <c r="BU81" i="990"/>
  <c r="BU82" i="990"/>
  <c r="BU83" i="990"/>
  <c r="BU84" i="990"/>
  <c r="BU85" i="990"/>
  <c r="BU86" i="990"/>
  <c r="BU87" i="990"/>
  <c r="BU88" i="990"/>
  <c r="BU89" i="990"/>
  <c r="BU90" i="990"/>
  <c r="BU91" i="990"/>
  <c r="BU92" i="990"/>
  <c r="BU93" i="990"/>
  <c r="BU94" i="990"/>
  <c r="BU95" i="990"/>
  <c r="BU96" i="990"/>
  <c r="BU97" i="990"/>
  <c r="BT80" i="990"/>
  <c r="BT81" i="990"/>
  <c r="BT82" i="990"/>
  <c r="BT83" i="990"/>
  <c r="BT84" i="990"/>
  <c r="BT85" i="990"/>
  <c r="BT86" i="990"/>
  <c r="BT87" i="990"/>
  <c r="BT88" i="990"/>
  <c r="BT89" i="990"/>
  <c r="BT90" i="990"/>
  <c r="BT91" i="990"/>
  <c r="BT92" i="990"/>
  <c r="BT93" i="990"/>
  <c r="BT94" i="990"/>
  <c r="BT95" i="990"/>
  <c r="BT96" i="990"/>
  <c r="BT97" i="990"/>
  <c r="BS80" i="990"/>
  <c r="BS81" i="990"/>
  <c r="BS82" i="990"/>
  <c r="BS83" i="990"/>
  <c r="BS84" i="990"/>
  <c r="BS85" i="990"/>
  <c r="BS86" i="990"/>
  <c r="BS87" i="990"/>
  <c r="BS88" i="990"/>
  <c r="BP88" i="990" s="1"/>
  <c r="BS89" i="990"/>
  <c r="BP89" i="990" s="1"/>
  <c r="BS90" i="990"/>
  <c r="BP90" i="990" s="1"/>
  <c r="BS91" i="990"/>
  <c r="BP91" i="990" s="1"/>
  <c r="BS92" i="990"/>
  <c r="BS93" i="990"/>
  <c r="BS94" i="990"/>
  <c r="BS95" i="990"/>
  <c r="BS96" i="990"/>
  <c r="BS97" i="990"/>
  <c r="BR80" i="990"/>
  <c r="BR81" i="990"/>
  <c r="BR82" i="990"/>
  <c r="BP82" i="990" s="1"/>
  <c r="BR83" i="990"/>
  <c r="BP83" i="990" s="1"/>
  <c r="BR84" i="990"/>
  <c r="BP84" i="990" s="1"/>
  <c r="BR85" i="990"/>
  <c r="BP85" i="990" s="1"/>
  <c r="BR86" i="990"/>
  <c r="BR87" i="990"/>
  <c r="BR88" i="990"/>
  <c r="BR89" i="990"/>
  <c r="BR90" i="990"/>
  <c r="BR91" i="990"/>
  <c r="BR92" i="990"/>
  <c r="BR93" i="990"/>
  <c r="BR94" i="990"/>
  <c r="BP94" i="990" s="1"/>
  <c r="BR95" i="990"/>
  <c r="BP95" i="990" s="1"/>
  <c r="BR96" i="990"/>
  <c r="BP96" i="990" s="1"/>
  <c r="BR97" i="990"/>
  <c r="BP97" i="990" s="1"/>
  <c r="CE62" i="990"/>
  <c r="CE63" i="990"/>
  <c r="CE64" i="990"/>
  <c r="CE65" i="990"/>
  <c r="CE66" i="990"/>
  <c r="CE67" i="990"/>
  <c r="CE68" i="990"/>
  <c r="CE69" i="990"/>
  <c r="CE70" i="990"/>
  <c r="CE71" i="990"/>
  <c r="CE72" i="990"/>
  <c r="CE73" i="990"/>
  <c r="CE74" i="990"/>
  <c r="CE75" i="990"/>
  <c r="CE76" i="990"/>
  <c r="CE77" i="990"/>
  <c r="CE78" i="990"/>
  <c r="CE79" i="990"/>
  <c r="CD62" i="990"/>
  <c r="CD63" i="990"/>
  <c r="CD64" i="990"/>
  <c r="CD65" i="990"/>
  <c r="CD66" i="990"/>
  <c r="CD67" i="990"/>
  <c r="CD68" i="990"/>
  <c r="CD69" i="990"/>
  <c r="CD70" i="990"/>
  <c r="CD71" i="990"/>
  <c r="CD72" i="990"/>
  <c r="CD73" i="990"/>
  <c r="CD74" i="990"/>
  <c r="CD75" i="990"/>
  <c r="CD76" i="990"/>
  <c r="CD77" i="990"/>
  <c r="CD78" i="990"/>
  <c r="CD79" i="990"/>
  <c r="CC62" i="990"/>
  <c r="CC63" i="990"/>
  <c r="CC64" i="990"/>
  <c r="CC65" i="990"/>
  <c r="CC66" i="990"/>
  <c r="CC67" i="990"/>
  <c r="CC68" i="990"/>
  <c r="CC69" i="990"/>
  <c r="CC70" i="990"/>
  <c r="CC71" i="990"/>
  <c r="CC72" i="990"/>
  <c r="CC73" i="990"/>
  <c r="CC74" i="990"/>
  <c r="CC75" i="990"/>
  <c r="CC76" i="990"/>
  <c r="CC77" i="990"/>
  <c r="CC78" i="990"/>
  <c r="CC79" i="990"/>
  <c r="CB62" i="990"/>
  <c r="BP62" i="990" s="1"/>
  <c r="CB63" i="990"/>
  <c r="CB64" i="990"/>
  <c r="CB65" i="990"/>
  <c r="CB66" i="990"/>
  <c r="CB67" i="990"/>
  <c r="CB68" i="990"/>
  <c r="CB69" i="990"/>
  <c r="CB70" i="990"/>
  <c r="CB71" i="990"/>
  <c r="CB72" i="990"/>
  <c r="CB73" i="990"/>
  <c r="CB74" i="990"/>
  <c r="CB75" i="990"/>
  <c r="CB76" i="990"/>
  <c r="CB77" i="990"/>
  <c r="CB78" i="990"/>
  <c r="CB79" i="990"/>
  <c r="CA62" i="990"/>
  <c r="CA63" i="990"/>
  <c r="CA64" i="990"/>
  <c r="CA65" i="990"/>
  <c r="CA66" i="990"/>
  <c r="CA67" i="990"/>
  <c r="CA68" i="990"/>
  <c r="CA69" i="990"/>
  <c r="CA70" i="990"/>
  <c r="CA71" i="990"/>
  <c r="CA72" i="990"/>
  <c r="CA73" i="990"/>
  <c r="CA74" i="990"/>
  <c r="CA75" i="990"/>
  <c r="CA76" i="990"/>
  <c r="CA77" i="990"/>
  <c r="CA78" i="990"/>
  <c r="CA79" i="990"/>
  <c r="BZ62" i="990"/>
  <c r="BZ63" i="990"/>
  <c r="BZ64" i="990"/>
  <c r="BZ65" i="990"/>
  <c r="BZ66" i="990"/>
  <c r="BZ67" i="990"/>
  <c r="BZ68" i="990"/>
  <c r="BZ69" i="990"/>
  <c r="BZ70" i="990"/>
  <c r="BZ71" i="990"/>
  <c r="BZ72" i="990"/>
  <c r="BZ73" i="990"/>
  <c r="BZ74" i="990"/>
  <c r="BZ75" i="990"/>
  <c r="BZ76" i="990"/>
  <c r="BZ77" i="990"/>
  <c r="BZ78" i="990"/>
  <c r="BZ79" i="990"/>
  <c r="BY62" i="990"/>
  <c r="BY63" i="990"/>
  <c r="BY64" i="990"/>
  <c r="BY65" i="990"/>
  <c r="BY66" i="990"/>
  <c r="BY67" i="990"/>
  <c r="BY68" i="990"/>
  <c r="BY69" i="990"/>
  <c r="BY70" i="990"/>
  <c r="BY71" i="990"/>
  <c r="BY72" i="990"/>
  <c r="BY73" i="990"/>
  <c r="BY74" i="990"/>
  <c r="BY75" i="990"/>
  <c r="BY76" i="990"/>
  <c r="BY77" i="990"/>
  <c r="BY78" i="990"/>
  <c r="BY79" i="990"/>
  <c r="BX62" i="990"/>
  <c r="BX63" i="990"/>
  <c r="BX64" i="990"/>
  <c r="BX65" i="990"/>
  <c r="BX66" i="990"/>
  <c r="BX67" i="990"/>
  <c r="BX68" i="990"/>
  <c r="BX69" i="990"/>
  <c r="BX70" i="990"/>
  <c r="BX71" i="990"/>
  <c r="BX72" i="990"/>
  <c r="BX73" i="990"/>
  <c r="BX74" i="990"/>
  <c r="BX75" i="990"/>
  <c r="BX76" i="990"/>
  <c r="BX77" i="990"/>
  <c r="BX78" i="990"/>
  <c r="BX79" i="990"/>
  <c r="BW62" i="990"/>
  <c r="BW63" i="990"/>
  <c r="BW64" i="990"/>
  <c r="BW65" i="990"/>
  <c r="BW66" i="990"/>
  <c r="BW67" i="990"/>
  <c r="BW68" i="990"/>
  <c r="BW69" i="990"/>
  <c r="BW70" i="990"/>
  <c r="BW71" i="990"/>
  <c r="BW72" i="990"/>
  <c r="BW73" i="990"/>
  <c r="BW74" i="990"/>
  <c r="BW75" i="990"/>
  <c r="BW76" i="990"/>
  <c r="BW77" i="990"/>
  <c r="BW78" i="990"/>
  <c r="BW79" i="990"/>
  <c r="BV62" i="990"/>
  <c r="BV63" i="990"/>
  <c r="BV64" i="990"/>
  <c r="BV65" i="990"/>
  <c r="BV66" i="990"/>
  <c r="BV67" i="990"/>
  <c r="BV68" i="990"/>
  <c r="BV69" i="990"/>
  <c r="BV70" i="990"/>
  <c r="BV71" i="990"/>
  <c r="BV72" i="990"/>
  <c r="BV73" i="990"/>
  <c r="BV74" i="990"/>
  <c r="BV75" i="990"/>
  <c r="BV76" i="990"/>
  <c r="BV77" i="990"/>
  <c r="BV78" i="990"/>
  <c r="BV79" i="990"/>
  <c r="BU62" i="990"/>
  <c r="BU63" i="990"/>
  <c r="BU64" i="990"/>
  <c r="BU65" i="990"/>
  <c r="BU66" i="990"/>
  <c r="BU67" i="990"/>
  <c r="BU68" i="990"/>
  <c r="BU69" i="990"/>
  <c r="BU70" i="990"/>
  <c r="BU71" i="990"/>
  <c r="BU72" i="990"/>
  <c r="BU73" i="990"/>
  <c r="BU74" i="990"/>
  <c r="BU75" i="990"/>
  <c r="BU76" i="990"/>
  <c r="BU77" i="990"/>
  <c r="BU78" i="990"/>
  <c r="BU79" i="990"/>
  <c r="BT62" i="990"/>
  <c r="BT63" i="990"/>
  <c r="BT64" i="990"/>
  <c r="BT65" i="990"/>
  <c r="BT66" i="990"/>
  <c r="BT67" i="990"/>
  <c r="BT68" i="990"/>
  <c r="BT69" i="990"/>
  <c r="BT70" i="990"/>
  <c r="BT71" i="990"/>
  <c r="BT72" i="990"/>
  <c r="BT73" i="990"/>
  <c r="BT74" i="990"/>
  <c r="BT75" i="990"/>
  <c r="BT76" i="990"/>
  <c r="BT77" i="990"/>
  <c r="BT78" i="990"/>
  <c r="BT79" i="990"/>
  <c r="BS62" i="990"/>
  <c r="BS63" i="990"/>
  <c r="BS64" i="990"/>
  <c r="BS65" i="990"/>
  <c r="BS66" i="990"/>
  <c r="BS67" i="990"/>
  <c r="BS68" i="990"/>
  <c r="BS69" i="990"/>
  <c r="BS70" i="990"/>
  <c r="BO70" i="990" s="1"/>
  <c r="BS71" i="990"/>
  <c r="BP71" i="990" s="1"/>
  <c r="BS72" i="990"/>
  <c r="BP72" i="990" s="1"/>
  <c r="BS73" i="990"/>
  <c r="BS74" i="990"/>
  <c r="BS75" i="990"/>
  <c r="BS76" i="990"/>
  <c r="BS77" i="990"/>
  <c r="BS78" i="990"/>
  <c r="BS79" i="990"/>
  <c r="BR62" i="990"/>
  <c r="BR63" i="990"/>
  <c r="BR64" i="990"/>
  <c r="BO64" i="990" s="1"/>
  <c r="BR65" i="990"/>
  <c r="BO65" i="990" s="1"/>
  <c r="BR66" i="990"/>
  <c r="BP66" i="990" s="1"/>
  <c r="BR67" i="990"/>
  <c r="BP67" i="990" s="1"/>
  <c r="BR68" i="990"/>
  <c r="BR69" i="990"/>
  <c r="BR70" i="990"/>
  <c r="BR71" i="990"/>
  <c r="BR72" i="990"/>
  <c r="BR73" i="990"/>
  <c r="BP73" i="990" s="1"/>
  <c r="BR74" i="990"/>
  <c r="BR75" i="990"/>
  <c r="BR76" i="990"/>
  <c r="BO76" i="990" s="1"/>
  <c r="BR77" i="990"/>
  <c r="BP77" i="990" s="1"/>
  <c r="BR78" i="990"/>
  <c r="BP78" i="990" s="1"/>
  <c r="BR79" i="990"/>
  <c r="BP79" i="990" s="1"/>
  <c r="CE44" i="990"/>
  <c r="CE45" i="990"/>
  <c r="CE46" i="990"/>
  <c r="CE47" i="990"/>
  <c r="CE48" i="990"/>
  <c r="CE49" i="990"/>
  <c r="CE50" i="990"/>
  <c r="CE51" i="990"/>
  <c r="CE52" i="990"/>
  <c r="CE53" i="990"/>
  <c r="CE54" i="990"/>
  <c r="CE55" i="990"/>
  <c r="CE56" i="990"/>
  <c r="CE57" i="990"/>
  <c r="CE58" i="990"/>
  <c r="CE59" i="990"/>
  <c r="CE60" i="990"/>
  <c r="CE61" i="990"/>
  <c r="CD44" i="990"/>
  <c r="CD45" i="990"/>
  <c r="CD46" i="990"/>
  <c r="CD47" i="990"/>
  <c r="CD48" i="990"/>
  <c r="CD49" i="990"/>
  <c r="CD50" i="990"/>
  <c r="CD51" i="990"/>
  <c r="CD52" i="990"/>
  <c r="CD53" i="990"/>
  <c r="CD54" i="990"/>
  <c r="CD55" i="990"/>
  <c r="CD56" i="990"/>
  <c r="CD57" i="990"/>
  <c r="CD58" i="990"/>
  <c r="CD59" i="990"/>
  <c r="CD60" i="990"/>
  <c r="CD61" i="990"/>
  <c r="CC44" i="990"/>
  <c r="CC45" i="990"/>
  <c r="CC46" i="990"/>
  <c r="CC47" i="990"/>
  <c r="CC48" i="990"/>
  <c r="CC49" i="990"/>
  <c r="CC50" i="990"/>
  <c r="CC51" i="990"/>
  <c r="CC52" i="990"/>
  <c r="CC53" i="990"/>
  <c r="CC54" i="990"/>
  <c r="CC55" i="990"/>
  <c r="CC56" i="990"/>
  <c r="CC57" i="990"/>
  <c r="CC58" i="990"/>
  <c r="CC59" i="990"/>
  <c r="CC60" i="990"/>
  <c r="CC61" i="990"/>
  <c r="CB44" i="990"/>
  <c r="CB45" i="990"/>
  <c r="CB46" i="990"/>
  <c r="CB47" i="990"/>
  <c r="CB48" i="990"/>
  <c r="CB49" i="990"/>
  <c r="CB50" i="990"/>
  <c r="CB51" i="990"/>
  <c r="CB52" i="990"/>
  <c r="CB53" i="990"/>
  <c r="CB54" i="990"/>
  <c r="CB55" i="990"/>
  <c r="CB56" i="990"/>
  <c r="CB57" i="990"/>
  <c r="CB58" i="990"/>
  <c r="CB59" i="990"/>
  <c r="CB60" i="990"/>
  <c r="CB61" i="990"/>
  <c r="CA44" i="990"/>
  <c r="CA45" i="990"/>
  <c r="CA46" i="990"/>
  <c r="CA47" i="990"/>
  <c r="CA48" i="990"/>
  <c r="CA49" i="990"/>
  <c r="CA50" i="990"/>
  <c r="CA51" i="990"/>
  <c r="CA52" i="990"/>
  <c r="CA53" i="990"/>
  <c r="CA54" i="990"/>
  <c r="CA55" i="990"/>
  <c r="CA56" i="990"/>
  <c r="CA57" i="990"/>
  <c r="CA58" i="990"/>
  <c r="CA59" i="990"/>
  <c r="CA60" i="990"/>
  <c r="CA61" i="990"/>
  <c r="BZ44" i="990"/>
  <c r="BZ45" i="990"/>
  <c r="BZ46" i="990"/>
  <c r="BZ47" i="990"/>
  <c r="BZ48" i="990"/>
  <c r="BZ49" i="990"/>
  <c r="BZ50" i="990"/>
  <c r="BZ51" i="990"/>
  <c r="BZ52" i="990"/>
  <c r="BZ53" i="990"/>
  <c r="BZ54" i="990"/>
  <c r="BZ55" i="990"/>
  <c r="BZ56" i="990"/>
  <c r="BZ57" i="990"/>
  <c r="BZ58" i="990"/>
  <c r="BZ59" i="990"/>
  <c r="BZ60" i="990"/>
  <c r="BZ61" i="990"/>
  <c r="BY44" i="990"/>
  <c r="BY45" i="990"/>
  <c r="BY46" i="990"/>
  <c r="BY47" i="990"/>
  <c r="BY48" i="990"/>
  <c r="BY49" i="990"/>
  <c r="BY50" i="990"/>
  <c r="BY51" i="990"/>
  <c r="BY52" i="990"/>
  <c r="BY53" i="990"/>
  <c r="BY54" i="990"/>
  <c r="BY55" i="990"/>
  <c r="BY56" i="990"/>
  <c r="BY57" i="990"/>
  <c r="BY58" i="990"/>
  <c r="BY59" i="990"/>
  <c r="BY60" i="990"/>
  <c r="BY61" i="990"/>
  <c r="BX44" i="990"/>
  <c r="BX45" i="990"/>
  <c r="BX46" i="990"/>
  <c r="BX47" i="990"/>
  <c r="BX48" i="990"/>
  <c r="BX49" i="990"/>
  <c r="BX50" i="990"/>
  <c r="BX51" i="990"/>
  <c r="BX52" i="990"/>
  <c r="BX53" i="990"/>
  <c r="BX54" i="990"/>
  <c r="BX55" i="990"/>
  <c r="BX56" i="990"/>
  <c r="BX57" i="990"/>
  <c r="BX58" i="990"/>
  <c r="BX59" i="990"/>
  <c r="BX60" i="990"/>
  <c r="BX61" i="990"/>
  <c r="BW44" i="990"/>
  <c r="BW45" i="990"/>
  <c r="BW46" i="990"/>
  <c r="BW47" i="990"/>
  <c r="BW48" i="990"/>
  <c r="BW49" i="990"/>
  <c r="BW50" i="990"/>
  <c r="BW51" i="990"/>
  <c r="BW52" i="990"/>
  <c r="BW53" i="990"/>
  <c r="BW54" i="990"/>
  <c r="BW55" i="990"/>
  <c r="BW56" i="990"/>
  <c r="BW57" i="990"/>
  <c r="BW58" i="990"/>
  <c r="BW59" i="990"/>
  <c r="BW60" i="990"/>
  <c r="BW61" i="990"/>
  <c r="BV44" i="990"/>
  <c r="BV45" i="990"/>
  <c r="BV46" i="990"/>
  <c r="BV47" i="990"/>
  <c r="BV48" i="990"/>
  <c r="BV49" i="990"/>
  <c r="BV50" i="990"/>
  <c r="BV51" i="990"/>
  <c r="BV52" i="990"/>
  <c r="BV53" i="990"/>
  <c r="BV54" i="990"/>
  <c r="BV55" i="990"/>
  <c r="BV56" i="990"/>
  <c r="BV57" i="990"/>
  <c r="BV58" i="990"/>
  <c r="BV59" i="990"/>
  <c r="BV60" i="990"/>
  <c r="BV61" i="990"/>
  <c r="BU44" i="990"/>
  <c r="BU45" i="990"/>
  <c r="BU46" i="990"/>
  <c r="BU47" i="990"/>
  <c r="BU48" i="990"/>
  <c r="BU49" i="990"/>
  <c r="BU50" i="990"/>
  <c r="BU51" i="990"/>
  <c r="BU52" i="990"/>
  <c r="BU53" i="990"/>
  <c r="BU54" i="990"/>
  <c r="BU55" i="990"/>
  <c r="BU56" i="990"/>
  <c r="BU57" i="990"/>
  <c r="BU58" i="990"/>
  <c r="BU59" i="990"/>
  <c r="BU60" i="990"/>
  <c r="BU61" i="990"/>
  <c r="BT44" i="990"/>
  <c r="BT45" i="990"/>
  <c r="BT46" i="990"/>
  <c r="BT47" i="990"/>
  <c r="BT48" i="990"/>
  <c r="BT49" i="990"/>
  <c r="BT50" i="990"/>
  <c r="BT51" i="990"/>
  <c r="BT52" i="990"/>
  <c r="BT53" i="990"/>
  <c r="BT54" i="990"/>
  <c r="BT55" i="990"/>
  <c r="BT56" i="990"/>
  <c r="BT57" i="990"/>
  <c r="BT58" i="990"/>
  <c r="BT59" i="990"/>
  <c r="BT60" i="990"/>
  <c r="BT61" i="990"/>
  <c r="BS44" i="990"/>
  <c r="BS45" i="990"/>
  <c r="BS46" i="990"/>
  <c r="BS47" i="990"/>
  <c r="BS48" i="990"/>
  <c r="BS49" i="990"/>
  <c r="BS50" i="990"/>
  <c r="BS51" i="990"/>
  <c r="BS52" i="990"/>
  <c r="BS53" i="990"/>
  <c r="BS54" i="990"/>
  <c r="BP54" i="990" s="1"/>
  <c r="BS55" i="990"/>
  <c r="BS56" i="990"/>
  <c r="BS57" i="990"/>
  <c r="BS58" i="990"/>
  <c r="BS59" i="990"/>
  <c r="BS60" i="990"/>
  <c r="BS61" i="990"/>
  <c r="BR44" i="990"/>
  <c r="BR45" i="990"/>
  <c r="BR46" i="990"/>
  <c r="BR47" i="990"/>
  <c r="BR48" i="990"/>
  <c r="BP48" i="990" s="1"/>
  <c r="BR49" i="990"/>
  <c r="BP49" i="990" s="1"/>
  <c r="BR50" i="990"/>
  <c r="BR51" i="990"/>
  <c r="BR52" i="990"/>
  <c r="BR53" i="990"/>
  <c r="BR54" i="990"/>
  <c r="BR55" i="990"/>
  <c r="BP55" i="990" s="1"/>
  <c r="BR56" i="990"/>
  <c r="BR57" i="990"/>
  <c r="BR58" i="990"/>
  <c r="BR59" i="990"/>
  <c r="BR60" i="990"/>
  <c r="BP60" i="990" s="1"/>
  <c r="BR61" i="990"/>
  <c r="BP61" i="990" s="1"/>
  <c r="CE26" i="990"/>
  <c r="CE27" i="990"/>
  <c r="CE28" i="990"/>
  <c r="CE29" i="990"/>
  <c r="CE30" i="990"/>
  <c r="CE31" i="990"/>
  <c r="CE32" i="990"/>
  <c r="CE33" i="990"/>
  <c r="CE34" i="990"/>
  <c r="CE35" i="990"/>
  <c r="CE36" i="990"/>
  <c r="CE37" i="990"/>
  <c r="CE38" i="990"/>
  <c r="CE39" i="990"/>
  <c r="CE40" i="990"/>
  <c r="CE41" i="990"/>
  <c r="CE42" i="990"/>
  <c r="CE43" i="990"/>
  <c r="CD26" i="990"/>
  <c r="CD27" i="990"/>
  <c r="CD28" i="990"/>
  <c r="CD29" i="990"/>
  <c r="CD30" i="990"/>
  <c r="CD31" i="990"/>
  <c r="CD32" i="990"/>
  <c r="CD33" i="990"/>
  <c r="CD34" i="990"/>
  <c r="CD35" i="990"/>
  <c r="CD36" i="990"/>
  <c r="CD37" i="990"/>
  <c r="CD38" i="990"/>
  <c r="CD39" i="990"/>
  <c r="CD40" i="990"/>
  <c r="CD41" i="990"/>
  <c r="CD42" i="990"/>
  <c r="CD43" i="990"/>
  <c r="CC26" i="990"/>
  <c r="CC27" i="990"/>
  <c r="CC28" i="990"/>
  <c r="CC29" i="990"/>
  <c r="CC30" i="990"/>
  <c r="CC31" i="990"/>
  <c r="CC32" i="990"/>
  <c r="CC33" i="990"/>
  <c r="CC34" i="990"/>
  <c r="CC35" i="990"/>
  <c r="CC36" i="990"/>
  <c r="CC37" i="990"/>
  <c r="CC38" i="990"/>
  <c r="CC39" i="990"/>
  <c r="CC40" i="990"/>
  <c r="CC41" i="990"/>
  <c r="CC42" i="990"/>
  <c r="CC43" i="990"/>
  <c r="CB26" i="990"/>
  <c r="CB27" i="990"/>
  <c r="CB28" i="990"/>
  <c r="CB29" i="990"/>
  <c r="CB30" i="990"/>
  <c r="CB31" i="990"/>
  <c r="CB32" i="990"/>
  <c r="CB33" i="990"/>
  <c r="CB34" i="990"/>
  <c r="CB35" i="990"/>
  <c r="CB36" i="990"/>
  <c r="CB37" i="990"/>
  <c r="CB38" i="990"/>
  <c r="CB39" i="990"/>
  <c r="CB40" i="990"/>
  <c r="CB41" i="990"/>
  <c r="CB42" i="990"/>
  <c r="CB43" i="990"/>
  <c r="CA26" i="990"/>
  <c r="CA27" i="990"/>
  <c r="CA28" i="990"/>
  <c r="CA29" i="990"/>
  <c r="CA30" i="990"/>
  <c r="CA31" i="990"/>
  <c r="CA32" i="990"/>
  <c r="CA33" i="990"/>
  <c r="CA34" i="990"/>
  <c r="CA35" i="990"/>
  <c r="CA36" i="990"/>
  <c r="CA37" i="990"/>
  <c r="CA38" i="990"/>
  <c r="CA39" i="990"/>
  <c r="CA40" i="990"/>
  <c r="CA41" i="990"/>
  <c r="CA42" i="990"/>
  <c r="CA43" i="990"/>
  <c r="BZ26" i="990"/>
  <c r="BZ27" i="990"/>
  <c r="BZ28" i="990"/>
  <c r="BZ29" i="990"/>
  <c r="BZ30" i="990"/>
  <c r="BZ31" i="990"/>
  <c r="BZ32" i="990"/>
  <c r="BZ33" i="990"/>
  <c r="BZ34" i="990"/>
  <c r="BZ35" i="990"/>
  <c r="BZ36" i="990"/>
  <c r="BZ37" i="990"/>
  <c r="BZ38" i="990"/>
  <c r="BZ39" i="990"/>
  <c r="BZ40" i="990"/>
  <c r="BZ41" i="990"/>
  <c r="BZ42" i="990"/>
  <c r="BZ43" i="990"/>
  <c r="BY26" i="990"/>
  <c r="BY27" i="990"/>
  <c r="BY28" i="990"/>
  <c r="BY29" i="990"/>
  <c r="BY30" i="990"/>
  <c r="BY31" i="990"/>
  <c r="BY32" i="990"/>
  <c r="BY33" i="990"/>
  <c r="BY34" i="990"/>
  <c r="BY35" i="990"/>
  <c r="BY36" i="990"/>
  <c r="BY37" i="990"/>
  <c r="BY38" i="990"/>
  <c r="BY39" i="990"/>
  <c r="BY40" i="990"/>
  <c r="BY41" i="990"/>
  <c r="BY42" i="990"/>
  <c r="BY43" i="990"/>
  <c r="BX26" i="990"/>
  <c r="BX27" i="990"/>
  <c r="BX28" i="990"/>
  <c r="BX29" i="990"/>
  <c r="BX30" i="990"/>
  <c r="BX31" i="990"/>
  <c r="BX32" i="990"/>
  <c r="BX33" i="990"/>
  <c r="BX34" i="990"/>
  <c r="BX35" i="990"/>
  <c r="BX36" i="990"/>
  <c r="BX37" i="990"/>
  <c r="BX38" i="990"/>
  <c r="BX39" i="990"/>
  <c r="BX40" i="990"/>
  <c r="BX41" i="990"/>
  <c r="BX42" i="990"/>
  <c r="BX43" i="990"/>
  <c r="BW26" i="990"/>
  <c r="BW27" i="990"/>
  <c r="BW28" i="990"/>
  <c r="BW29" i="990"/>
  <c r="BW30" i="990"/>
  <c r="BW31" i="990"/>
  <c r="BW32" i="990"/>
  <c r="BW33" i="990"/>
  <c r="BW34" i="990"/>
  <c r="BW35" i="990"/>
  <c r="BW36" i="990"/>
  <c r="BW37" i="990"/>
  <c r="BW38" i="990"/>
  <c r="BW39" i="990"/>
  <c r="BW40" i="990"/>
  <c r="BW41" i="990"/>
  <c r="BW42" i="990"/>
  <c r="BW43" i="990"/>
  <c r="BV26" i="990"/>
  <c r="BV27" i="990"/>
  <c r="BV28" i="990"/>
  <c r="BV29" i="990"/>
  <c r="BV30" i="990"/>
  <c r="BV31" i="990"/>
  <c r="BV32" i="990"/>
  <c r="BV33" i="990"/>
  <c r="BV34" i="990"/>
  <c r="BV35" i="990"/>
  <c r="BV36" i="990"/>
  <c r="BV37" i="990"/>
  <c r="BV38" i="990"/>
  <c r="BV39" i="990"/>
  <c r="BV40" i="990"/>
  <c r="BV41" i="990"/>
  <c r="BV42" i="990"/>
  <c r="BV43" i="990"/>
  <c r="BU26" i="990"/>
  <c r="BU27" i="990"/>
  <c r="BU28" i="990"/>
  <c r="BU29" i="990"/>
  <c r="BU30" i="990"/>
  <c r="BU31" i="990"/>
  <c r="BU32" i="990"/>
  <c r="BU33" i="990"/>
  <c r="BU34" i="990"/>
  <c r="BU35" i="990"/>
  <c r="BU36" i="990"/>
  <c r="BU37" i="990"/>
  <c r="BU38" i="990"/>
  <c r="BU39" i="990"/>
  <c r="BU40" i="990"/>
  <c r="BU41" i="990"/>
  <c r="BU42" i="990"/>
  <c r="BU43" i="990"/>
  <c r="BT26" i="990"/>
  <c r="BT27" i="990"/>
  <c r="BT28" i="990"/>
  <c r="BT29" i="990"/>
  <c r="BT30" i="990"/>
  <c r="BT31" i="990"/>
  <c r="BT32" i="990"/>
  <c r="BT33" i="990"/>
  <c r="BT34" i="990"/>
  <c r="BT35" i="990"/>
  <c r="BT36" i="990"/>
  <c r="BT37" i="990"/>
  <c r="BT38" i="990"/>
  <c r="BT39" i="990"/>
  <c r="BT40" i="990"/>
  <c r="BT41" i="990"/>
  <c r="BT42" i="990"/>
  <c r="BT43" i="990"/>
  <c r="BS26" i="990"/>
  <c r="BS27" i="990"/>
  <c r="BS28" i="990"/>
  <c r="BS29" i="990"/>
  <c r="BS30" i="990"/>
  <c r="BS31" i="990"/>
  <c r="BS32" i="990"/>
  <c r="BS33" i="990"/>
  <c r="BS34" i="990"/>
  <c r="BP34" i="990" s="1"/>
  <c r="BS35" i="990"/>
  <c r="BP35" i="990" s="1"/>
  <c r="BS36" i="990"/>
  <c r="BP36" i="990" s="1"/>
  <c r="BS37" i="990"/>
  <c r="BP37" i="990" s="1"/>
  <c r="BS38" i="990"/>
  <c r="BS39" i="990"/>
  <c r="BS40" i="990"/>
  <c r="BS41" i="990"/>
  <c r="BS42" i="990"/>
  <c r="BS43" i="990"/>
  <c r="BR26" i="990"/>
  <c r="BR27" i="990"/>
  <c r="BR28" i="990"/>
  <c r="BP28" i="990" s="1"/>
  <c r="BR29" i="990"/>
  <c r="BP29" i="990" s="1"/>
  <c r="BR30" i="990"/>
  <c r="BP30" i="990" s="1"/>
  <c r="BR31" i="990"/>
  <c r="BP31" i="990" s="1"/>
  <c r="BR32" i="990"/>
  <c r="BR33" i="990"/>
  <c r="BR34" i="990"/>
  <c r="BO34" i="990" s="1"/>
  <c r="BR35" i="990"/>
  <c r="BO35" i="990" s="1"/>
  <c r="BR36" i="990"/>
  <c r="BR37" i="990"/>
  <c r="BR38" i="990"/>
  <c r="BR39" i="990"/>
  <c r="BR40" i="990"/>
  <c r="BP40" i="990" s="1"/>
  <c r="BR41" i="990"/>
  <c r="BP41" i="990" s="1"/>
  <c r="BR42" i="990"/>
  <c r="BP42" i="990" s="1"/>
  <c r="BR43" i="990"/>
  <c r="BP43" i="990" s="1"/>
  <c r="CE8" i="990"/>
  <c r="CE9" i="990"/>
  <c r="CE10" i="990"/>
  <c r="CE11" i="990"/>
  <c r="CE12" i="990"/>
  <c r="CE13" i="990"/>
  <c r="CE14" i="990"/>
  <c r="CE15" i="990"/>
  <c r="CE16" i="990"/>
  <c r="CE17" i="990"/>
  <c r="CE18" i="990"/>
  <c r="CE19" i="990"/>
  <c r="CE20" i="990"/>
  <c r="CE21" i="990"/>
  <c r="CE22" i="990"/>
  <c r="CE23" i="990"/>
  <c r="CE24" i="990"/>
  <c r="CE25" i="990"/>
  <c r="CD8" i="990"/>
  <c r="CD9" i="990"/>
  <c r="CD10" i="990"/>
  <c r="CD11" i="990"/>
  <c r="CD12" i="990"/>
  <c r="CD13" i="990"/>
  <c r="CD14" i="990"/>
  <c r="CD15" i="990"/>
  <c r="CD16" i="990"/>
  <c r="CD17" i="990"/>
  <c r="CD18" i="990"/>
  <c r="CD19" i="990"/>
  <c r="CD20" i="990"/>
  <c r="CD21" i="990"/>
  <c r="CD22" i="990"/>
  <c r="CD23" i="990"/>
  <c r="CD24" i="990"/>
  <c r="CD25" i="990"/>
  <c r="CC8" i="990"/>
  <c r="CC9" i="990"/>
  <c r="CC10" i="990"/>
  <c r="CC11" i="990"/>
  <c r="CC12" i="990"/>
  <c r="CC13" i="990"/>
  <c r="CC14" i="990"/>
  <c r="CC15" i="990"/>
  <c r="CC16" i="990"/>
  <c r="CC17" i="990"/>
  <c r="CC18" i="990"/>
  <c r="CC19" i="990"/>
  <c r="CC20" i="990"/>
  <c r="CC21" i="990"/>
  <c r="CC22" i="990"/>
  <c r="CC23" i="990"/>
  <c r="CC24" i="990"/>
  <c r="CC25" i="990"/>
  <c r="CB8" i="990"/>
  <c r="CB9" i="990"/>
  <c r="CB10" i="990"/>
  <c r="CB11" i="990"/>
  <c r="CB12" i="990"/>
  <c r="CB13" i="990"/>
  <c r="CB14" i="990"/>
  <c r="CB15" i="990"/>
  <c r="CB16" i="990"/>
  <c r="CB17" i="990"/>
  <c r="CB18" i="990"/>
  <c r="CB19" i="990"/>
  <c r="CB20" i="990"/>
  <c r="CB21" i="990"/>
  <c r="CB22" i="990"/>
  <c r="CB23" i="990"/>
  <c r="CB24" i="990"/>
  <c r="CB25" i="990"/>
  <c r="CA8" i="990"/>
  <c r="CA9" i="990"/>
  <c r="CA10" i="990"/>
  <c r="CA11" i="990"/>
  <c r="CA12" i="990"/>
  <c r="CA13" i="990"/>
  <c r="CA14" i="990"/>
  <c r="CA15" i="990"/>
  <c r="CA16" i="990"/>
  <c r="CA17" i="990"/>
  <c r="CA18" i="990"/>
  <c r="CA19" i="990"/>
  <c r="CA20" i="990"/>
  <c r="CA21" i="990"/>
  <c r="CA22" i="990"/>
  <c r="CA23" i="990"/>
  <c r="CA24" i="990"/>
  <c r="CA25" i="990"/>
  <c r="BZ8" i="990"/>
  <c r="BZ9" i="990"/>
  <c r="BZ10" i="990"/>
  <c r="BZ11" i="990"/>
  <c r="BZ12" i="990"/>
  <c r="BZ13" i="990"/>
  <c r="BZ14" i="990"/>
  <c r="BZ15" i="990"/>
  <c r="BZ16" i="990"/>
  <c r="BZ17" i="990"/>
  <c r="BZ18" i="990"/>
  <c r="BZ19" i="990"/>
  <c r="BZ20" i="990"/>
  <c r="BZ21" i="990"/>
  <c r="BZ22" i="990"/>
  <c r="BZ23" i="990"/>
  <c r="BZ24" i="990"/>
  <c r="BZ25" i="990"/>
  <c r="BY8" i="990"/>
  <c r="BY9" i="990"/>
  <c r="BY10" i="990"/>
  <c r="BY11" i="990"/>
  <c r="BY12" i="990"/>
  <c r="BY13" i="990"/>
  <c r="BY14" i="990"/>
  <c r="BY15" i="990"/>
  <c r="BY16" i="990"/>
  <c r="BY17" i="990"/>
  <c r="BY18" i="990"/>
  <c r="BY19" i="990"/>
  <c r="BY20" i="990"/>
  <c r="BY21" i="990"/>
  <c r="BY22" i="990"/>
  <c r="BY23" i="990"/>
  <c r="BY24" i="990"/>
  <c r="BY25" i="990"/>
  <c r="BX8" i="990"/>
  <c r="BX9" i="990"/>
  <c r="BX10" i="990"/>
  <c r="BX11" i="990"/>
  <c r="BX12" i="990"/>
  <c r="BX13" i="990"/>
  <c r="BX14" i="990"/>
  <c r="BX15" i="990"/>
  <c r="BX16" i="990"/>
  <c r="BX17" i="990"/>
  <c r="BX18" i="990"/>
  <c r="BX19" i="990"/>
  <c r="BX20" i="990"/>
  <c r="BX21" i="990"/>
  <c r="BX22" i="990"/>
  <c r="BX23" i="990"/>
  <c r="BX24" i="990"/>
  <c r="BX25" i="990"/>
  <c r="BW8" i="990"/>
  <c r="BW9" i="990"/>
  <c r="BW10" i="990"/>
  <c r="BW11" i="990"/>
  <c r="BW12" i="990"/>
  <c r="BW13" i="990"/>
  <c r="BW14" i="990"/>
  <c r="BW15" i="990"/>
  <c r="BW16" i="990"/>
  <c r="BW17" i="990"/>
  <c r="BW18" i="990"/>
  <c r="BW19" i="990"/>
  <c r="BW20" i="990"/>
  <c r="BW21" i="990"/>
  <c r="BW22" i="990"/>
  <c r="BW23" i="990"/>
  <c r="BW24" i="990"/>
  <c r="BW25" i="990"/>
  <c r="BV8" i="990"/>
  <c r="BV9" i="990"/>
  <c r="BV10" i="990"/>
  <c r="BV11" i="990"/>
  <c r="BV12" i="990"/>
  <c r="BV13" i="990"/>
  <c r="BV14" i="990"/>
  <c r="BV15" i="990"/>
  <c r="BV16" i="990"/>
  <c r="BV17" i="990"/>
  <c r="BV18" i="990"/>
  <c r="BV19" i="990"/>
  <c r="BV20" i="990"/>
  <c r="BV21" i="990"/>
  <c r="BV22" i="990"/>
  <c r="BV23" i="990"/>
  <c r="BV24" i="990"/>
  <c r="BV25" i="990"/>
  <c r="BU8" i="990"/>
  <c r="BU9" i="990"/>
  <c r="BU10" i="990"/>
  <c r="BU11" i="990"/>
  <c r="BU12" i="990"/>
  <c r="BU13" i="990"/>
  <c r="BU14" i="990"/>
  <c r="BU15" i="990"/>
  <c r="BU16" i="990"/>
  <c r="BU17" i="990"/>
  <c r="BU18" i="990"/>
  <c r="BU19" i="990"/>
  <c r="BU20" i="990"/>
  <c r="BU21" i="990"/>
  <c r="BU22" i="990"/>
  <c r="BU23" i="990"/>
  <c r="BU24" i="990"/>
  <c r="BU25" i="990"/>
  <c r="BT8" i="990"/>
  <c r="BT9" i="990"/>
  <c r="BT10" i="990"/>
  <c r="BT11" i="990"/>
  <c r="BT12" i="990"/>
  <c r="BT13" i="990"/>
  <c r="BT14" i="990"/>
  <c r="BT15" i="990"/>
  <c r="BT16" i="990"/>
  <c r="BT17" i="990"/>
  <c r="BT18" i="990"/>
  <c r="BT19" i="990"/>
  <c r="BT20" i="990"/>
  <c r="BT21" i="990"/>
  <c r="BT22" i="990"/>
  <c r="BT23" i="990"/>
  <c r="BT24" i="990"/>
  <c r="BT25" i="990"/>
  <c r="BS8" i="990"/>
  <c r="BP8" i="990" s="1"/>
  <c r="BS9" i="990"/>
  <c r="BS10" i="990"/>
  <c r="BS11" i="990"/>
  <c r="BP11" i="990" s="1"/>
  <c r="BS12" i="990"/>
  <c r="BS13" i="990"/>
  <c r="BS14" i="990"/>
  <c r="BS15" i="990"/>
  <c r="BS16" i="990"/>
  <c r="BS17" i="990"/>
  <c r="BS18" i="990"/>
  <c r="BS19" i="990"/>
  <c r="BP19" i="990" s="1"/>
  <c r="BS20" i="990"/>
  <c r="BP20" i="990" s="1"/>
  <c r="BS21" i="990"/>
  <c r="BS22" i="990"/>
  <c r="BS23" i="990"/>
  <c r="BP23" i="990" s="1"/>
  <c r="BS24" i="990"/>
  <c r="BS25" i="990"/>
  <c r="BR8" i="990"/>
  <c r="BR9" i="990"/>
  <c r="BP9" i="990" s="1"/>
  <c r="BR10" i="990"/>
  <c r="BR11" i="990"/>
  <c r="BR12" i="990"/>
  <c r="BR13" i="990"/>
  <c r="BP13" i="990" s="1"/>
  <c r="BR14" i="990"/>
  <c r="BP14" i="990" s="1"/>
  <c r="BR15" i="990"/>
  <c r="BP15" i="990" s="1"/>
  <c r="BR16" i="990"/>
  <c r="BR17" i="990"/>
  <c r="BP17" i="990" s="1"/>
  <c r="BR18" i="990"/>
  <c r="BR19" i="990"/>
  <c r="BR20" i="990"/>
  <c r="BR21" i="990"/>
  <c r="BP21" i="990" s="1"/>
  <c r="BR22" i="990"/>
  <c r="BR23" i="990"/>
  <c r="BR24" i="990"/>
  <c r="BR25" i="990"/>
  <c r="BP25" i="990" s="1"/>
  <c r="BP169" i="990"/>
  <c r="BO169" i="990"/>
  <c r="BP168" i="990"/>
  <c r="BO168" i="990"/>
  <c r="BP167" i="990"/>
  <c r="BP166" i="990"/>
  <c r="BO166" i="990"/>
  <c r="BP165" i="990"/>
  <c r="BO165" i="990"/>
  <c r="BP164" i="990"/>
  <c r="BO164" i="990"/>
  <c r="BP163" i="990"/>
  <c r="BO163" i="990"/>
  <c r="BP162" i="990"/>
  <c r="BO162" i="990"/>
  <c r="BP161" i="990"/>
  <c r="BO161" i="990"/>
  <c r="BP160" i="990"/>
  <c r="BP159" i="990"/>
  <c r="BO159" i="990"/>
  <c r="BP158" i="990"/>
  <c r="BO158" i="990"/>
  <c r="BP157" i="990"/>
  <c r="BO157" i="990"/>
  <c r="BP156" i="990"/>
  <c r="BP155" i="990"/>
  <c r="BP154" i="990"/>
  <c r="BO154" i="990"/>
  <c r="BP153" i="990"/>
  <c r="BO153" i="990"/>
  <c r="BP152" i="990"/>
  <c r="BO152" i="990"/>
  <c r="BP151" i="990"/>
  <c r="BO151" i="990"/>
  <c r="BP150" i="990"/>
  <c r="BO150" i="990"/>
  <c r="BP149" i="990"/>
  <c r="BO149" i="990"/>
  <c r="BP148" i="990"/>
  <c r="BO148" i="990"/>
  <c r="BP147" i="990"/>
  <c r="BO147" i="990"/>
  <c r="BP146" i="990"/>
  <c r="BO146" i="990"/>
  <c r="BP145" i="990"/>
  <c r="BO145" i="990"/>
  <c r="BP144" i="990"/>
  <c r="BO144" i="990"/>
  <c r="BP143" i="990"/>
  <c r="BO143" i="990"/>
  <c r="BP131" i="990"/>
  <c r="BP128" i="990"/>
  <c r="BO128" i="990"/>
  <c r="BP125" i="990"/>
  <c r="BO125" i="990"/>
  <c r="BP119" i="990"/>
  <c r="BO119" i="990"/>
  <c r="BP110" i="990"/>
  <c r="BO110" i="990"/>
  <c r="BP105" i="990"/>
  <c r="BO105" i="990"/>
  <c r="BO101" i="990"/>
  <c r="BP99" i="990"/>
  <c r="BO99" i="990"/>
  <c r="BO98" i="990"/>
  <c r="BP93" i="990"/>
  <c r="BP92" i="990"/>
  <c r="BP87" i="990"/>
  <c r="BO87" i="990"/>
  <c r="BP86" i="990"/>
  <c r="BO86" i="990"/>
  <c r="BP81" i="990"/>
  <c r="BO81" i="990"/>
  <c r="BP80" i="990"/>
  <c r="BO80" i="990"/>
  <c r="BP76" i="990"/>
  <c r="BP75" i="990"/>
  <c r="BP74" i="990"/>
  <c r="BP70" i="990"/>
  <c r="BP69" i="990"/>
  <c r="BO69" i="990"/>
  <c r="BP68" i="990"/>
  <c r="BO68" i="990"/>
  <c r="BP64" i="990"/>
  <c r="BP63" i="990"/>
  <c r="BO63" i="990"/>
  <c r="BP59" i="990"/>
  <c r="BO59" i="990"/>
  <c r="BP58" i="990"/>
  <c r="BO58" i="990"/>
  <c r="BP57" i="990"/>
  <c r="BP56" i="990"/>
  <c r="BP53" i="990"/>
  <c r="BO53" i="990"/>
  <c r="BP52" i="990"/>
  <c r="BO52" i="990"/>
  <c r="BP51" i="990"/>
  <c r="BO51" i="990"/>
  <c r="BP50" i="990"/>
  <c r="BO50" i="990"/>
  <c r="BP47" i="990"/>
  <c r="BO47" i="990"/>
  <c r="BP46" i="990"/>
  <c r="BO46" i="990"/>
  <c r="BP45" i="990"/>
  <c r="BO45" i="990"/>
  <c r="BP44" i="990"/>
  <c r="BO44" i="990"/>
  <c r="BP39" i="990"/>
  <c r="BP38" i="990"/>
  <c r="BP33" i="990"/>
  <c r="BO33" i="990"/>
  <c r="BP32" i="990"/>
  <c r="BO32" i="990"/>
  <c r="BP27" i="990"/>
  <c r="BO27" i="990"/>
  <c r="BP26" i="990"/>
  <c r="BO26" i="990"/>
  <c r="BP24" i="990"/>
  <c r="BO24" i="990"/>
  <c r="BP22" i="990"/>
  <c r="BO22" i="990"/>
  <c r="BP18" i="990"/>
  <c r="BO18" i="990"/>
  <c r="BP16" i="990"/>
  <c r="BO16" i="990"/>
  <c r="BO14" i="990"/>
  <c r="BP12" i="990"/>
  <c r="BO12" i="990"/>
  <c r="BP10" i="990"/>
  <c r="BO10" i="990"/>
  <c r="BO8" i="990"/>
  <c r="CE7" i="990"/>
  <c r="CD7" i="990"/>
  <c r="CC7" i="990"/>
  <c r="CB7" i="990"/>
  <c r="CA7" i="990"/>
  <c r="BZ7" i="990"/>
  <c r="BY7" i="990"/>
  <c r="BX7" i="990"/>
  <c r="BW7" i="990"/>
  <c r="BV7" i="990"/>
  <c r="BU7" i="990"/>
  <c r="BT7" i="990"/>
  <c r="BS7" i="990"/>
  <c r="BR7" i="990"/>
  <c r="CE71" i="984"/>
  <c r="CE72" i="984"/>
  <c r="CE73" i="984"/>
  <c r="CE74" i="984"/>
  <c r="CE75" i="984"/>
  <c r="CE76" i="984"/>
  <c r="CE77" i="984"/>
  <c r="CD71" i="984"/>
  <c r="CD72" i="984"/>
  <c r="CD73" i="984"/>
  <c r="CD74" i="984"/>
  <c r="CD75" i="984"/>
  <c r="CD76" i="984"/>
  <c r="CD77" i="984"/>
  <c r="CC71" i="984"/>
  <c r="CC72" i="984"/>
  <c r="CC73" i="984"/>
  <c r="CC74" i="984"/>
  <c r="CC75" i="984"/>
  <c r="CC76" i="984"/>
  <c r="CC77" i="984"/>
  <c r="CB71" i="984"/>
  <c r="CB72" i="984"/>
  <c r="CB73" i="984"/>
  <c r="CB74" i="984"/>
  <c r="CB75" i="984"/>
  <c r="CB76" i="984"/>
  <c r="CB77" i="984"/>
  <c r="CA71" i="984"/>
  <c r="CA72" i="984"/>
  <c r="CA73" i="984"/>
  <c r="CA74" i="984"/>
  <c r="CA75" i="984"/>
  <c r="CA76" i="984"/>
  <c r="CA77" i="984"/>
  <c r="BZ71" i="984"/>
  <c r="BZ72" i="984"/>
  <c r="BZ73" i="984"/>
  <c r="BZ74" i="984"/>
  <c r="BZ75" i="984"/>
  <c r="BZ76" i="984"/>
  <c r="BZ77" i="984"/>
  <c r="BY71" i="984"/>
  <c r="BY72" i="984"/>
  <c r="BY73" i="984"/>
  <c r="BY74" i="984"/>
  <c r="BY75" i="984"/>
  <c r="BY76" i="984"/>
  <c r="BY77" i="984"/>
  <c r="BX71" i="984"/>
  <c r="BX72" i="984"/>
  <c r="BX73" i="984"/>
  <c r="BX74" i="984"/>
  <c r="BX75" i="984"/>
  <c r="BX76" i="984"/>
  <c r="BX77" i="984"/>
  <c r="BW71" i="984"/>
  <c r="BW72" i="984"/>
  <c r="BW73" i="984"/>
  <c r="BO73" i="984" s="1"/>
  <c r="BW74" i="984"/>
  <c r="BW75" i="984"/>
  <c r="BW76" i="984"/>
  <c r="BW77" i="984"/>
  <c r="BV71" i="984"/>
  <c r="BV72" i="984"/>
  <c r="BV73" i="984"/>
  <c r="BV74" i="984"/>
  <c r="BV75" i="984"/>
  <c r="BV76" i="984"/>
  <c r="BV77" i="984"/>
  <c r="BU71" i="984"/>
  <c r="BU72" i="984"/>
  <c r="BP72" i="984" s="1"/>
  <c r="BU73" i="984"/>
  <c r="BU74" i="984"/>
  <c r="BU75" i="984"/>
  <c r="BU76" i="984"/>
  <c r="BU77" i="984"/>
  <c r="BT71" i="984"/>
  <c r="BT72" i="984"/>
  <c r="BT73" i="984"/>
  <c r="BT74" i="984"/>
  <c r="BT75" i="984"/>
  <c r="BT76" i="984"/>
  <c r="BT77" i="984"/>
  <c r="BS71" i="984"/>
  <c r="BS72" i="984"/>
  <c r="BS73" i="984"/>
  <c r="BS74" i="984"/>
  <c r="BS75" i="984"/>
  <c r="BS76" i="984"/>
  <c r="BS77" i="984"/>
  <c r="BP77" i="984" s="1"/>
  <c r="BR71" i="984"/>
  <c r="BP71" i="984" s="1"/>
  <c r="BR72" i="984"/>
  <c r="BR73" i="984"/>
  <c r="BP73" i="984" s="1"/>
  <c r="BR74" i="984"/>
  <c r="BP74" i="984" s="1"/>
  <c r="BR75" i="984"/>
  <c r="BP75" i="984" s="1"/>
  <c r="BR76" i="984"/>
  <c r="BP76" i="984" s="1"/>
  <c r="BR77" i="984"/>
  <c r="CE64" i="984"/>
  <c r="CE65" i="984"/>
  <c r="CE66" i="984"/>
  <c r="CE67" i="984"/>
  <c r="CE68" i="984"/>
  <c r="CE69" i="984"/>
  <c r="CE70" i="984"/>
  <c r="CD64" i="984"/>
  <c r="CD65" i="984"/>
  <c r="CD66" i="984"/>
  <c r="CD67" i="984"/>
  <c r="CD68" i="984"/>
  <c r="CD69" i="984"/>
  <c r="CD70" i="984"/>
  <c r="CC64" i="984"/>
  <c r="CC65" i="984"/>
  <c r="CC66" i="984"/>
  <c r="CC67" i="984"/>
  <c r="CC68" i="984"/>
  <c r="CC69" i="984"/>
  <c r="CC70" i="984"/>
  <c r="CB64" i="984"/>
  <c r="CB65" i="984"/>
  <c r="CB66" i="984"/>
  <c r="CB67" i="984"/>
  <c r="CB68" i="984"/>
  <c r="CB69" i="984"/>
  <c r="CB70" i="984"/>
  <c r="CA64" i="984"/>
  <c r="CA65" i="984"/>
  <c r="CA66" i="984"/>
  <c r="CA67" i="984"/>
  <c r="CA68" i="984"/>
  <c r="CA69" i="984"/>
  <c r="CA70" i="984"/>
  <c r="BZ64" i="984"/>
  <c r="BZ65" i="984"/>
  <c r="BZ66" i="984"/>
  <c r="BZ67" i="984"/>
  <c r="BZ68" i="984"/>
  <c r="BZ69" i="984"/>
  <c r="BZ70" i="984"/>
  <c r="BY64" i="984"/>
  <c r="BY65" i="984"/>
  <c r="BY66" i="984"/>
  <c r="BY67" i="984"/>
  <c r="BY68" i="984"/>
  <c r="BY69" i="984"/>
  <c r="BY70" i="984"/>
  <c r="BX64" i="984"/>
  <c r="BX65" i="984"/>
  <c r="BX66" i="984"/>
  <c r="BX67" i="984"/>
  <c r="BX68" i="984"/>
  <c r="BX69" i="984"/>
  <c r="BX70" i="984"/>
  <c r="BW64" i="984"/>
  <c r="BW65" i="984"/>
  <c r="BW66" i="984"/>
  <c r="BP66" i="984" s="1"/>
  <c r="BW67" i="984"/>
  <c r="BW68" i="984"/>
  <c r="BW69" i="984"/>
  <c r="BW70" i="984"/>
  <c r="BV64" i="984"/>
  <c r="BV65" i="984"/>
  <c r="BV66" i="984"/>
  <c r="BV67" i="984"/>
  <c r="BV68" i="984"/>
  <c r="BV69" i="984"/>
  <c r="BV70" i="984"/>
  <c r="BU64" i="984"/>
  <c r="BU65" i="984"/>
  <c r="BP65" i="984" s="1"/>
  <c r="BU66" i="984"/>
  <c r="BU67" i="984"/>
  <c r="BU68" i="984"/>
  <c r="BU69" i="984"/>
  <c r="BU70" i="984"/>
  <c r="BT64" i="984"/>
  <c r="BT65" i="984"/>
  <c r="BT66" i="984"/>
  <c r="BT67" i="984"/>
  <c r="BT68" i="984"/>
  <c r="BT69" i="984"/>
  <c r="BP69" i="984" s="1"/>
  <c r="BT70" i="984"/>
  <c r="BP70" i="984" s="1"/>
  <c r="BS64" i="984"/>
  <c r="BS65" i="984"/>
  <c r="BS66" i="984"/>
  <c r="BO66" i="984" s="1"/>
  <c r="BS67" i="984"/>
  <c r="BS68" i="984"/>
  <c r="BS69" i="984"/>
  <c r="BS70" i="984"/>
  <c r="BR64" i="984"/>
  <c r="BP64" i="984" s="1"/>
  <c r="BR65" i="984"/>
  <c r="BR66" i="984"/>
  <c r="BR67" i="984"/>
  <c r="BP67" i="984" s="1"/>
  <c r="BR68" i="984"/>
  <c r="BP68" i="984" s="1"/>
  <c r="BR69" i="984"/>
  <c r="BR70" i="984"/>
  <c r="CE57" i="984"/>
  <c r="CE58" i="984"/>
  <c r="CE59" i="984"/>
  <c r="CE60" i="984"/>
  <c r="CE61" i="984"/>
  <c r="CE62" i="984"/>
  <c r="CE63" i="984"/>
  <c r="CD57" i="984"/>
  <c r="CD58" i="984"/>
  <c r="CD59" i="984"/>
  <c r="CD60" i="984"/>
  <c r="CD61" i="984"/>
  <c r="CD62" i="984"/>
  <c r="CD63" i="984"/>
  <c r="CC57" i="984"/>
  <c r="CC58" i="984"/>
  <c r="CC59" i="984"/>
  <c r="CC60" i="984"/>
  <c r="CC61" i="984"/>
  <c r="CC62" i="984"/>
  <c r="CC63" i="984"/>
  <c r="CB57" i="984"/>
  <c r="CB58" i="984"/>
  <c r="CB59" i="984"/>
  <c r="CB60" i="984"/>
  <c r="CB61" i="984"/>
  <c r="CB62" i="984"/>
  <c r="CB63" i="984"/>
  <c r="CA57" i="984"/>
  <c r="CA58" i="984"/>
  <c r="CA59" i="984"/>
  <c r="CA60" i="984"/>
  <c r="CA61" i="984"/>
  <c r="CA62" i="984"/>
  <c r="CA63" i="984"/>
  <c r="BZ57" i="984"/>
  <c r="BZ58" i="984"/>
  <c r="BZ59" i="984"/>
  <c r="BZ60" i="984"/>
  <c r="BZ61" i="984"/>
  <c r="BZ62" i="984"/>
  <c r="BZ63" i="984"/>
  <c r="BY57" i="984"/>
  <c r="BY58" i="984"/>
  <c r="BY59" i="984"/>
  <c r="BY60" i="984"/>
  <c r="BY61" i="984"/>
  <c r="BY62" i="984"/>
  <c r="BY63" i="984"/>
  <c r="BX57" i="984"/>
  <c r="BX58" i="984"/>
  <c r="BX59" i="984"/>
  <c r="BX60" i="984"/>
  <c r="BX61" i="984"/>
  <c r="BX62" i="984"/>
  <c r="BX63" i="984"/>
  <c r="BW57" i="984"/>
  <c r="BW58" i="984"/>
  <c r="BW59" i="984"/>
  <c r="BW60" i="984"/>
  <c r="BW61" i="984"/>
  <c r="BW62" i="984"/>
  <c r="BW63" i="984"/>
  <c r="BV57" i="984"/>
  <c r="BV58" i="984"/>
  <c r="BV59" i="984"/>
  <c r="BV60" i="984"/>
  <c r="BV61" i="984"/>
  <c r="BV62" i="984"/>
  <c r="BV63" i="984"/>
  <c r="BU57" i="984"/>
  <c r="BP57" i="984" s="1"/>
  <c r="BU58" i="984"/>
  <c r="BU59" i="984"/>
  <c r="BP59" i="984" s="1"/>
  <c r="BU60" i="984"/>
  <c r="BU61" i="984"/>
  <c r="BU62" i="984"/>
  <c r="BU63" i="984"/>
  <c r="BT57" i="984"/>
  <c r="BT58" i="984"/>
  <c r="BT59" i="984"/>
  <c r="BT60" i="984"/>
  <c r="BT61" i="984"/>
  <c r="BT62" i="984"/>
  <c r="BT63" i="984"/>
  <c r="BP63" i="984" s="1"/>
  <c r="BS57" i="984"/>
  <c r="BS58" i="984"/>
  <c r="BS59" i="984"/>
  <c r="BS60" i="984"/>
  <c r="BS61" i="984"/>
  <c r="BS62" i="984"/>
  <c r="BS63" i="984"/>
  <c r="BR57" i="984"/>
  <c r="BR58" i="984"/>
  <c r="BR59" i="984"/>
  <c r="BR60" i="984"/>
  <c r="BP60" i="984" s="1"/>
  <c r="BR61" i="984"/>
  <c r="BP61" i="984" s="1"/>
  <c r="BR62" i="984"/>
  <c r="BP62" i="984" s="1"/>
  <c r="BR63" i="984"/>
  <c r="CE50" i="984"/>
  <c r="CE51" i="984"/>
  <c r="CE52" i="984"/>
  <c r="CE53" i="984"/>
  <c r="CE54" i="984"/>
  <c r="CE55" i="984"/>
  <c r="CE56" i="984"/>
  <c r="CD50" i="984"/>
  <c r="CD51" i="984"/>
  <c r="CD52" i="984"/>
  <c r="CD53" i="984"/>
  <c r="CD54" i="984"/>
  <c r="CD55" i="984"/>
  <c r="CD56" i="984"/>
  <c r="CC50" i="984"/>
  <c r="CC51" i="984"/>
  <c r="CC52" i="984"/>
  <c r="CC53" i="984"/>
  <c r="CC54" i="984"/>
  <c r="CC55" i="984"/>
  <c r="CC56" i="984"/>
  <c r="CB50" i="984"/>
  <c r="CB51" i="984"/>
  <c r="CB52" i="984"/>
  <c r="CB53" i="984"/>
  <c r="CB54" i="984"/>
  <c r="CB55" i="984"/>
  <c r="CB56" i="984"/>
  <c r="CA50" i="984"/>
  <c r="CA51" i="984"/>
  <c r="CA52" i="984"/>
  <c r="CA53" i="984"/>
  <c r="CA54" i="984"/>
  <c r="CA55" i="984"/>
  <c r="CA56" i="984"/>
  <c r="BZ50" i="984"/>
  <c r="BZ51" i="984"/>
  <c r="BZ52" i="984"/>
  <c r="BZ53" i="984"/>
  <c r="BZ54" i="984"/>
  <c r="BZ55" i="984"/>
  <c r="BZ56" i="984"/>
  <c r="BY50" i="984"/>
  <c r="BY51" i="984"/>
  <c r="BY52" i="984"/>
  <c r="BY53" i="984"/>
  <c r="BY54" i="984"/>
  <c r="BY55" i="984"/>
  <c r="BY56" i="984"/>
  <c r="BX50" i="984"/>
  <c r="BX51" i="984"/>
  <c r="BX52" i="984"/>
  <c r="BX53" i="984"/>
  <c r="BX54" i="984"/>
  <c r="BX55" i="984"/>
  <c r="BX56" i="984"/>
  <c r="BW50" i="984"/>
  <c r="BW51" i="984"/>
  <c r="BW52" i="984"/>
  <c r="BW53" i="984"/>
  <c r="BW54" i="984"/>
  <c r="BW55" i="984"/>
  <c r="BW56" i="984"/>
  <c r="BV50" i="984"/>
  <c r="BV51" i="984"/>
  <c r="BV52" i="984"/>
  <c r="BV53" i="984"/>
  <c r="BV54" i="984"/>
  <c r="BV55" i="984"/>
  <c r="BV56" i="984"/>
  <c r="BU50" i="984"/>
  <c r="BP50" i="984" s="1"/>
  <c r="BU51" i="984"/>
  <c r="BP51" i="984" s="1"/>
  <c r="BU52" i="984"/>
  <c r="BU53" i="984"/>
  <c r="BU54" i="984"/>
  <c r="BU55" i="984"/>
  <c r="BU56" i="984"/>
  <c r="BT50" i="984"/>
  <c r="BT51" i="984"/>
  <c r="BT52" i="984"/>
  <c r="BT53" i="984"/>
  <c r="BT54" i="984"/>
  <c r="BT55" i="984"/>
  <c r="BT56" i="984"/>
  <c r="BP56" i="984" s="1"/>
  <c r="BS50" i="984"/>
  <c r="BS51" i="984"/>
  <c r="BS52" i="984"/>
  <c r="BS53" i="984"/>
  <c r="BS54" i="984"/>
  <c r="BS55" i="984"/>
  <c r="BS56" i="984"/>
  <c r="BR50" i="984"/>
  <c r="BR51" i="984"/>
  <c r="BR52" i="984"/>
  <c r="BP52" i="984" s="1"/>
  <c r="BR53" i="984"/>
  <c r="BP53" i="984" s="1"/>
  <c r="BR54" i="984"/>
  <c r="BP54" i="984" s="1"/>
  <c r="BR55" i="984"/>
  <c r="BP55" i="984" s="1"/>
  <c r="BR56" i="984"/>
  <c r="CE43" i="984"/>
  <c r="CE44" i="984"/>
  <c r="CE45" i="984"/>
  <c r="CE46" i="984"/>
  <c r="CE47" i="984"/>
  <c r="CE48" i="984"/>
  <c r="CE49" i="984"/>
  <c r="CD43" i="984"/>
  <c r="CD44" i="984"/>
  <c r="CD45" i="984"/>
  <c r="CD46" i="984"/>
  <c r="CD47" i="984"/>
  <c r="CD48" i="984"/>
  <c r="CD49" i="984"/>
  <c r="CC43" i="984"/>
  <c r="CC44" i="984"/>
  <c r="CC45" i="984"/>
  <c r="CC46" i="984"/>
  <c r="CC47" i="984"/>
  <c r="CC48" i="984"/>
  <c r="CC49" i="984"/>
  <c r="CB43" i="984"/>
  <c r="CB44" i="984"/>
  <c r="CB45" i="984"/>
  <c r="CB46" i="984"/>
  <c r="CB47" i="984"/>
  <c r="CB48" i="984"/>
  <c r="CB49" i="984"/>
  <c r="CA43" i="984"/>
  <c r="CA44" i="984"/>
  <c r="CA45" i="984"/>
  <c r="CA46" i="984"/>
  <c r="CA47" i="984"/>
  <c r="CA48" i="984"/>
  <c r="CA49" i="984"/>
  <c r="BZ43" i="984"/>
  <c r="BZ44" i="984"/>
  <c r="BZ45" i="984"/>
  <c r="BZ46" i="984"/>
  <c r="BZ47" i="984"/>
  <c r="BZ48" i="984"/>
  <c r="BZ49" i="984"/>
  <c r="BY43" i="984"/>
  <c r="BY44" i="984"/>
  <c r="BY45" i="984"/>
  <c r="BY46" i="984"/>
  <c r="BY47" i="984"/>
  <c r="BY48" i="984"/>
  <c r="BY49" i="984"/>
  <c r="BX43" i="984"/>
  <c r="BX44" i="984"/>
  <c r="BX45" i="984"/>
  <c r="BX46" i="984"/>
  <c r="BX47" i="984"/>
  <c r="BX48" i="984"/>
  <c r="BX49" i="984"/>
  <c r="BW43" i="984"/>
  <c r="BW44" i="984"/>
  <c r="BW45" i="984"/>
  <c r="BP45" i="984" s="1"/>
  <c r="BW46" i="984"/>
  <c r="BW47" i="984"/>
  <c r="BW48" i="984"/>
  <c r="BW49" i="984"/>
  <c r="BV43" i="984"/>
  <c r="BV44" i="984"/>
  <c r="BV45" i="984"/>
  <c r="BV46" i="984"/>
  <c r="BV47" i="984"/>
  <c r="BV48" i="984"/>
  <c r="BV49" i="984"/>
  <c r="BU43" i="984"/>
  <c r="BU44" i="984"/>
  <c r="BP44" i="984" s="1"/>
  <c r="BU45" i="984"/>
  <c r="BU46" i="984"/>
  <c r="BU47" i="984"/>
  <c r="BU48" i="984"/>
  <c r="BU49" i="984"/>
  <c r="BT43" i="984"/>
  <c r="BT44" i="984"/>
  <c r="BT45" i="984"/>
  <c r="BT46" i="984"/>
  <c r="BT47" i="984"/>
  <c r="BT48" i="984"/>
  <c r="BT49" i="984"/>
  <c r="BS43" i="984"/>
  <c r="BS44" i="984"/>
  <c r="BS45" i="984"/>
  <c r="BO45" i="984" s="1"/>
  <c r="BS46" i="984"/>
  <c r="BS47" i="984"/>
  <c r="BS48" i="984"/>
  <c r="BP48" i="984" s="1"/>
  <c r="BS49" i="984"/>
  <c r="BP49" i="984" s="1"/>
  <c r="BR43" i="984"/>
  <c r="BP43" i="984" s="1"/>
  <c r="BR44" i="984"/>
  <c r="BR45" i="984"/>
  <c r="BR46" i="984"/>
  <c r="BP46" i="984" s="1"/>
  <c r="BR47" i="984"/>
  <c r="BP47" i="984" s="1"/>
  <c r="BR48" i="984"/>
  <c r="BO48" i="984" s="1"/>
  <c r="BR49" i="984"/>
  <c r="CE36" i="984"/>
  <c r="CE37" i="984"/>
  <c r="CE38" i="984"/>
  <c r="CE39" i="984"/>
  <c r="CE40" i="984"/>
  <c r="CE41" i="984"/>
  <c r="CE42" i="984"/>
  <c r="CD36" i="984"/>
  <c r="CD37" i="984"/>
  <c r="CD38" i="984"/>
  <c r="CD39" i="984"/>
  <c r="CD40" i="984"/>
  <c r="CD41" i="984"/>
  <c r="CD42" i="984"/>
  <c r="CC36" i="984"/>
  <c r="CC37" i="984"/>
  <c r="CC38" i="984"/>
  <c r="CC39" i="984"/>
  <c r="CC40" i="984"/>
  <c r="CC41" i="984"/>
  <c r="CC42" i="984"/>
  <c r="CB36" i="984"/>
  <c r="CB37" i="984"/>
  <c r="CB38" i="984"/>
  <c r="CB39" i="984"/>
  <c r="CB40" i="984"/>
  <c r="CB41" i="984"/>
  <c r="CB42" i="984"/>
  <c r="CA36" i="984"/>
  <c r="CA37" i="984"/>
  <c r="CA38" i="984"/>
  <c r="CA39" i="984"/>
  <c r="CA40" i="984"/>
  <c r="CA41" i="984"/>
  <c r="CA42" i="984"/>
  <c r="BZ36" i="984"/>
  <c r="BZ37" i="984"/>
  <c r="BZ38" i="984"/>
  <c r="BZ39" i="984"/>
  <c r="BZ40" i="984"/>
  <c r="BZ41" i="984"/>
  <c r="BZ42" i="984"/>
  <c r="BY36" i="984"/>
  <c r="BY37" i="984"/>
  <c r="BY38" i="984"/>
  <c r="BY39" i="984"/>
  <c r="BY40" i="984"/>
  <c r="BY41" i="984"/>
  <c r="BY42" i="984"/>
  <c r="BX36" i="984"/>
  <c r="BX37" i="984"/>
  <c r="BX38" i="984"/>
  <c r="BX39" i="984"/>
  <c r="BX40" i="984"/>
  <c r="BX41" i="984"/>
  <c r="BX42" i="984"/>
  <c r="BW36" i="984"/>
  <c r="BW37" i="984"/>
  <c r="BW38" i="984"/>
  <c r="BW39" i="984"/>
  <c r="BW40" i="984"/>
  <c r="BW41" i="984"/>
  <c r="BW42" i="984"/>
  <c r="BV36" i="984"/>
  <c r="BV37" i="984"/>
  <c r="BV38" i="984"/>
  <c r="BV39" i="984"/>
  <c r="BV40" i="984"/>
  <c r="BV41" i="984"/>
  <c r="BV42" i="984"/>
  <c r="BU36" i="984"/>
  <c r="BP36" i="984" s="1"/>
  <c r="BU37" i="984"/>
  <c r="BP37" i="984" s="1"/>
  <c r="BU38" i="984"/>
  <c r="BU39" i="984"/>
  <c r="BU40" i="984"/>
  <c r="BU41" i="984"/>
  <c r="BU42" i="984"/>
  <c r="BT36" i="984"/>
  <c r="BT37" i="984"/>
  <c r="BT38" i="984"/>
  <c r="BT39" i="984"/>
  <c r="BT40" i="984"/>
  <c r="BT41" i="984"/>
  <c r="BO41" i="984" s="1"/>
  <c r="BT42" i="984"/>
  <c r="BP42" i="984" s="1"/>
  <c r="BS36" i="984"/>
  <c r="BS37" i="984"/>
  <c r="BS38" i="984"/>
  <c r="BS39" i="984"/>
  <c r="BS40" i="984"/>
  <c r="BS41" i="984"/>
  <c r="BS42" i="984"/>
  <c r="BR36" i="984"/>
  <c r="BR37" i="984"/>
  <c r="BR38" i="984"/>
  <c r="BR39" i="984"/>
  <c r="BP39" i="984" s="1"/>
  <c r="BR40" i="984"/>
  <c r="BP40" i="984" s="1"/>
  <c r="BR41" i="984"/>
  <c r="BP41" i="984" s="1"/>
  <c r="BR42" i="984"/>
  <c r="CE29" i="984"/>
  <c r="CE30" i="984"/>
  <c r="CE31" i="984"/>
  <c r="CE32" i="984"/>
  <c r="CE33" i="984"/>
  <c r="CE34" i="984"/>
  <c r="CE35" i="984"/>
  <c r="CD29" i="984"/>
  <c r="CD30" i="984"/>
  <c r="CD31" i="984"/>
  <c r="CD32" i="984"/>
  <c r="CD33" i="984"/>
  <c r="CD34" i="984"/>
  <c r="CD35" i="984"/>
  <c r="CC29" i="984"/>
  <c r="CC30" i="984"/>
  <c r="CC31" i="984"/>
  <c r="CC32" i="984"/>
  <c r="CC33" i="984"/>
  <c r="CC34" i="984"/>
  <c r="CC35" i="984"/>
  <c r="CB29" i="984"/>
  <c r="CB30" i="984"/>
  <c r="CB31" i="984"/>
  <c r="CB32" i="984"/>
  <c r="CB33" i="984"/>
  <c r="CB34" i="984"/>
  <c r="CB35" i="984"/>
  <c r="CA29" i="984"/>
  <c r="CA30" i="984"/>
  <c r="CA31" i="984"/>
  <c r="CA32" i="984"/>
  <c r="CA33" i="984"/>
  <c r="CA34" i="984"/>
  <c r="CA35" i="984"/>
  <c r="BZ29" i="984"/>
  <c r="BZ30" i="984"/>
  <c r="BZ31" i="984"/>
  <c r="BZ32" i="984"/>
  <c r="BZ33" i="984"/>
  <c r="BZ34" i="984"/>
  <c r="BZ35" i="984"/>
  <c r="BY29" i="984"/>
  <c r="BY30" i="984"/>
  <c r="BY31" i="984"/>
  <c r="BY32" i="984"/>
  <c r="BY33" i="984"/>
  <c r="BY34" i="984"/>
  <c r="BY35" i="984"/>
  <c r="BX29" i="984"/>
  <c r="BX30" i="984"/>
  <c r="BX31" i="984"/>
  <c r="BX32" i="984"/>
  <c r="BX33" i="984"/>
  <c r="BX34" i="984"/>
  <c r="BX35" i="984"/>
  <c r="BW29" i="984"/>
  <c r="BW30" i="984"/>
  <c r="BW31" i="984"/>
  <c r="BW32" i="984"/>
  <c r="BW33" i="984"/>
  <c r="BW34" i="984"/>
  <c r="BW35" i="984"/>
  <c r="BV29" i="984"/>
  <c r="BV30" i="984"/>
  <c r="BV31" i="984"/>
  <c r="BV32" i="984"/>
  <c r="BV33" i="984"/>
  <c r="BV34" i="984"/>
  <c r="BV35" i="984"/>
  <c r="BU29" i="984"/>
  <c r="BO29" i="984" s="1"/>
  <c r="BU30" i="984"/>
  <c r="BP30" i="984" s="1"/>
  <c r="BU31" i="984"/>
  <c r="BU32" i="984"/>
  <c r="BU33" i="984"/>
  <c r="BU34" i="984"/>
  <c r="BU35" i="984"/>
  <c r="BT29" i="984"/>
  <c r="BT30" i="984"/>
  <c r="BT31" i="984"/>
  <c r="BT32" i="984"/>
  <c r="BT33" i="984"/>
  <c r="BT34" i="984"/>
  <c r="BP34" i="984" s="1"/>
  <c r="BT35" i="984"/>
  <c r="BO35" i="984" s="1"/>
  <c r="BS29" i="984"/>
  <c r="BS30" i="984"/>
  <c r="BS31" i="984"/>
  <c r="BS32" i="984"/>
  <c r="BS33" i="984"/>
  <c r="BS34" i="984"/>
  <c r="BS35" i="984"/>
  <c r="BR29" i="984"/>
  <c r="BP29" i="984" s="1"/>
  <c r="BR30" i="984"/>
  <c r="BR31" i="984"/>
  <c r="BP31" i="984" s="1"/>
  <c r="BR32" i="984"/>
  <c r="BP32" i="984" s="1"/>
  <c r="BR33" i="984"/>
  <c r="BP33" i="984" s="1"/>
  <c r="BR34" i="984"/>
  <c r="BR35" i="984"/>
  <c r="BP35" i="984" s="1"/>
  <c r="CE22" i="984"/>
  <c r="CE23" i="984"/>
  <c r="CE24" i="984"/>
  <c r="CE25" i="984"/>
  <c r="CE26" i="984"/>
  <c r="CE27" i="984"/>
  <c r="CE28" i="984"/>
  <c r="CD22" i="984"/>
  <c r="CD23" i="984"/>
  <c r="CD24" i="984"/>
  <c r="CD25" i="984"/>
  <c r="CD26" i="984"/>
  <c r="CD27" i="984"/>
  <c r="CD28" i="984"/>
  <c r="CC22" i="984"/>
  <c r="CC23" i="984"/>
  <c r="CC24" i="984"/>
  <c r="CC25" i="984"/>
  <c r="CC26" i="984"/>
  <c r="CC27" i="984"/>
  <c r="CC28" i="984"/>
  <c r="CB22" i="984"/>
  <c r="CB23" i="984"/>
  <c r="CB24" i="984"/>
  <c r="CB25" i="984"/>
  <c r="CB26" i="984"/>
  <c r="CB27" i="984"/>
  <c r="CB28" i="984"/>
  <c r="CA22" i="984"/>
  <c r="CA23" i="984"/>
  <c r="CA24" i="984"/>
  <c r="CA25" i="984"/>
  <c r="CA26" i="984"/>
  <c r="CA27" i="984"/>
  <c r="CA28" i="984"/>
  <c r="BZ22" i="984"/>
  <c r="BZ23" i="984"/>
  <c r="BZ24" i="984"/>
  <c r="BZ25" i="984"/>
  <c r="BZ26" i="984"/>
  <c r="BZ27" i="984"/>
  <c r="BZ28" i="984"/>
  <c r="BY22" i="984"/>
  <c r="BY23" i="984"/>
  <c r="BY24" i="984"/>
  <c r="BY25" i="984"/>
  <c r="BY26" i="984"/>
  <c r="BY27" i="984"/>
  <c r="BY28" i="984"/>
  <c r="BX22" i="984"/>
  <c r="BX23" i="984"/>
  <c r="BX24" i="984"/>
  <c r="BX25" i="984"/>
  <c r="BX26" i="984"/>
  <c r="BX27" i="984"/>
  <c r="BX28" i="984"/>
  <c r="BW22" i="984"/>
  <c r="BW23" i="984"/>
  <c r="BW24" i="984"/>
  <c r="BW25" i="984"/>
  <c r="BW26" i="984"/>
  <c r="BW27" i="984"/>
  <c r="BW28" i="984"/>
  <c r="BV22" i="984"/>
  <c r="BV23" i="984"/>
  <c r="BV24" i="984"/>
  <c r="BV25" i="984"/>
  <c r="BV26" i="984"/>
  <c r="BV27" i="984"/>
  <c r="BV28" i="984"/>
  <c r="BU22" i="984"/>
  <c r="BP22" i="984" s="1"/>
  <c r="BU23" i="984"/>
  <c r="BP23" i="984" s="1"/>
  <c r="BU24" i="984"/>
  <c r="BU25" i="984"/>
  <c r="BU26" i="984"/>
  <c r="BU27" i="984"/>
  <c r="BU28" i="984"/>
  <c r="BT22" i="984"/>
  <c r="BT23" i="984"/>
  <c r="BT24" i="984"/>
  <c r="BT25" i="984"/>
  <c r="BT26" i="984"/>
  <c r="BT27" i="984"/>
  <c r="BO27" i="984" s="1"/>
  <c r="BT28" i="984"/>
  <c r="BP28" i="984" s="1"/>
  <c r="BS22" i="984"/>
  <c r="BO22" i="984" s="1"/>
  <c r="BS23" i="984"/>
  <c r="BS24" i="984"/>
  <c r="BS25" i="984"/>
  <c r="BS26" i="984"/>
  <c r="BS27" i="984"/>
  <c r="BS28" i="984"/>
  <c r="BO28" i="984" s="1"/>
  <c r="BR22" i="984"/>
  <c r="BR23" i="984"/>
  <c r="BR24" i="984"/>
  <c r="BP24" i="984" s="1"/>
  <c r="BR25" i="984"/>
  <c r="BP25" i="984" s="1"/>
  <c r="BR26" i="984"/>
  <c r="BP26" i="984" s="1"/>
  <c r="BR27" i="984"/>
  <c r="BP27" i="984" s="1"/>
  <c r="BR28" i="984"/>
  <c r="CE15" i="984"/>
  <c r="CE16" i="984"/>
  <c r="CE17" i="984"/>
  <c r="CE18" i="984"/>
  <c r="CE19" i="984"/>
  <c r="CE20" i="984"/>
  <c r="CE21" i="984"/>
  <c r="CD15" i="984"/>
  <c r="CD16" i="984"/>
  <c r="CD17" i="984"/>
  <c r="CD18" i="984"/>
  <c r="CD19" i="984"/>
  <c r="CD20" i="984"/>
  <c r="CD21" i="984"/>
  <c r="CC15" i="984"/>
  <c r="CC16" i="984"/>
  <c r="CC17" i="984"/>
  <c r="CC18" i="984"/>
  <c r="CC19" i="984"/>
  <c r="CC20" i="984"/>
  <c r="CC21" i="984"/>
  <c r="CB15" i="984"/>
  <c r="CB16" i="984"/>
  <c r="CB17" i="984"/>
  <c r="CB18" i="984"/>
  <c r="CB19" i="984"/>
  <c r="CB20" i="984"/>
  <c r="CB21" i="984"/>
  <c r="CA15" i="984"/>
  <c r="CA16" i="984"/>
  <c r="CA17" i="984"/>
  <c r="CA18" i="984"/>
  <c r="CA19" i="984"/>
  <c r="CA20" i="984"/>
  <c r="CA21" i="984"/>
  <c r="BZ15" i="984"/>
  <c r="BZ16" i="984"/>
  <c r="BZ17" i="984"/>
  <c r="BZ18" i="984"/>
  <c r="BZ19" i="984"/>
  <c r="BZ20" i="984"/>
  <c r="BZ21" i="984"/>
  <c r="BY15" i="984"/>
  <c r="BY16" i="984"/>
  <c r="BY17" i="984"/>
  <c r="BY18" i="984"/>
  <c r="BY19" i="984"/>
  <c r="BY20" i="984"/>
  <c r="BY21" i="984"/>
  <c r="BX15" i="984"/>
  <c r="BX16" i="984"/>
  <c r="BX17" i="984"/>
  <c r="BX18" i="984"/>
  <c r="BX19" i="984"/>
  <c r="BX20" i="984"/>
  <c r="BX21" i="984"/>
  <c r="BW15" i="984"/>
  <c r="BW16" i="984"/>
  <c r="BW17" i="984"/>
  <c r="BW18" i="984"/>
  <c r="BW19" i="984"/>
  <c r="BW20" i="984"/>
  <c r="BW21" i="984"/>
  <c r="BV15" i="984"/>
  <c r="BV16" i="984"/>
  <c r="BV17" i="984"/>
  <c r="BV18" i="984"/>
  <c r="BV19" i="984"/>
  <c r="BV20" i="984"/>
  <c r="BV21" i="984"/>
  <c r="BU15" i="984"/>
  <c r="BP15" i="984" s="1"/>
  <c r="BU16" i="984"/>
  <c r="BP16" i="984" s="1"/>
  <c r="BU17" i="984"/>
  <c r="BU18" i="984"/>
  <c r="BU19" i="984"/>
  <c r="BU20" i="984"/>
  <c r="BU21" i="984"/>
  <c r="BT15" i="984"/>
  <c r="BT16" i="984"/>
  <c r="BT17" i="984"/>
  <c r="BT18" i="984"/>
  <c r="BT19" i="984"/>
  <c r="BT20" i="984"/>
  <c r="BP20" i="984" s="1"/>
  <c r="BT21" i="984"/>
  <c r="BO21" i="984" s="1"/>
  <c r="BS15" i="984"/>
  <c r="BS16" i="984"/>
  <c r="BS17" i="984"/>
  <c r="BS18" i="984"/>
  <c r="BS19" i="984"/>
  <c r="BS20" i="984"/>
  <c r="BS21" i="984"/>
  <c r="BR15" i="984"/>
  <c r="BR16" i="984"/>
  <c r="BR17" i="984"/>
  <c r="BP17" i="984" s="1"/>
  <c r="BR18" i="984"/>
  <c r="BP18" i="984" s="1"/>
  <c r="BR19" i="984"/>
  <c r="BP19" i="984" s="1"/>
  <c r="BR20" i="984"/>
  <c r="BR21" i="984"/>
  <c r="BP21" i="984" s="1"/>
  <c r="CE8" i="984"/>
  <c r="CE9" i="984"/>
  <c r="CE10" i="984"/>
  <c r="CE11" i="984"/>
  <c r="CE12" i="984"/>
  <c r="CE13" i="984"/>
  <c r="CE14" i="984"/>
  <c r="CD8" i="984"/>
  <c r="CD9" i="984"/>
  <c r="CD10" i="984"/>
  <c r="CD11" i="984"/>
  <c r="CD12" i="984"/>
  <c r="CD13" i="984"/>
  <c r="CD14" i="984"/>
  <c r="CC8" i="984"/>
  <c r="CC9" i="984"/>
  <c r="CC10" i="984"/>
  <c r="CC11" i="984"/>
  <c r="CC12" i="984"/>
  <c r="CC13" i="984"/>
  <c r="CC14" i="984"/>
  <c r="CB8" i="984"/>
  <c r="CB9" i="984"/>
  <c r="CB10" i="984"/>
  <c r="CB11" i="984"/>
  <c r="CB12" i="984"/>
  <c r="CB13" i="984"/>
  <c r="CB14" i="984"/>
  <c r="CA8" i="984"/>
  <c r="CA9" i="984"/>
  <c r="CA10" i="984"/>
  <c r="CA11" i="984"/>
  <c r="CA12" i="984"/>
  <c r="CA13" i="984"/>
  <c r="CA14" i="984"/>
  <c r="BZ8" i="984"/>
  <c r="BZ9" i="984"/>
  <c r="BZ10" i="984"/>
  <c r="BZ11" i="984"/>
  <c r="BZ12" i="984"/>
  <c r="BZ13" i="984"/>
  <c r="BZ14" i="984"/>
  <c r="BY8" i="984"/>
  <c r="BY9" i="984"/>
  <c r="BY10" i="984"/>
  <c r="BY11" i="984"/>
  <c r="BY12" i="984"/>
  <c r="BY13" i="984"/>
  <c r="BY14" i="984"/>
  <c r="BX8" i="984"/>
  <c r="BX9" i="984"/>
  <c r="BX10" i="984"/>
  <c r="BX11" i="984"/>
  <c r="BX12" i="984"/>
  <c r="BX13" i="984"/>
  <c r="BX14" i="984"/>
  <c r="BW8" i="984"/>
  <c r="BW9" i="984"/>
  <c r="BW10" i="984"/>
  <c r="BW11" i="984"/>
  <c r="BW12" i="984"/>
  <c r="BW13" i="984"/>
  <c r="BW14" i="984"/>
  <c r="BV8" i="984"/>
  <c r="BV9" i="984"/>
  <c r="BV10" i="984"/>
  <c r="BV11" i="984"/>
  <c r="BV12" i="984"/>
  <c r="BV13" i="984"/>
  <c r="BV14" i="984"/>
  <c r="BU8" i="984"/>
  <c r="BO8" i="984" s="1"/>
  <c r="BU9" i="984"/>
  <c r="BP9" i="984" s="1"/>
  <c r="BU10" i="984"/>
  <c r="BU11" i="984"/>
  <c r="BU12" i="984"/>
  <c r="BU13" i="984"/>
  <c r="BU14" i="984"/>
  <c r="BT8" i="984"/>
  <c r="BP8" i="984" s="1"/>
  <c r="BT9" i="984"/>
  <c r="BT10" i="984"/>
  <c r="BT11" i="984"/>
  <c r="BT12" i="984"/>
  <c r="BT13" i="984"/>
  <c r="BO13" i="984" s="1"/>
  <c r="BT14" i="984"/>
  <c r="BO14" i="984" s="1"/>
  <c r="BS8" i="984"/>
  <c r="BS9" i="984"/>
  <c r="BS10" i="984"/>
  <c r="BS11" i="984"/>
  <c r="BS12" i="984"/>
  <c r="BS13" i="984"/>
  <c r="BS14" i="984"/>
  <c r="BR8" i="984"/>
  <c r="BR9" i="984"/>
  <c r="BR10" i="984"/>
  <c r="BP10" i="984" s="1"/>
  <c r="BR11" i="984"/>
  <c r="BP11" i="984" s="1"/>
  <c r="BR12" i="984"/>
  <c r="BP12" i="984" s="1"/>
  <c r="BR13" i="984"/>
  <c r="BP13" i="984" s="1"/>
  <c r="BR14" i="984"/>
  <c r="BP14" i="984" s="1"/>
  <c r="BP91" i="984"/>
  <c r="BO91" i="984"/>
  <c r="BP90" i="984"/>
  <c r="BO90" i="984"/>
  <c r="BP89" i="984"/>
  <c r="BO89" i="984"/>
  <c r="BP88" i="984"/>
  <c r="BP87" i="984"/>
  <c r="BO87" i="984"/>
  <c r="BP86" i="984"/>
  <c r="BP85" i="984"/>
  <c r="BP84" i="984"/>
  <c r="BO84" i="984"/>
  <c r="BP83" i="984"/>
  <c r="BO83" i="984"/>
  <c r="BP82" i="984"/>
  <c r="BO82" i="984"/>
  <c r="BP81" i="984"/>
  <c r="BO81" i="984"/>
  <c r="BP80" i="984"/>
  <c r="BP79" i="984"/>
  <c r="BP78" i="984"/>
  <c r="BO78" i="984"/>
  <c r="CE7" i="984"/>
  <c r="CD7" i="984"/>
  <c r="CC7" i="984"/>
  <c r="CB7" i="984"/>
  <c r="CA7" i="984"/>
  <c r="BZ7" i="984"/>
  <c r="BY7" i="984"/>
  <c r="BX7" i="984"/>
  <c r="BW7" i="984"/>
  <c r="BV7" i="984"/>
  <c r="BU7" i="984"/>
  <c r="BT7" i="984"/>
  <c r="BS7" i="984"/>
  <c r="BR7" i="984"/>
  <c r="CE92" i="983"/>
  <c r="CE93" i="983"/>
  <c r="CE94" i="983"/>
  <c r="CE95" i="983"/>
  <c r="CE96" i="983"/>
  <c r="CE97" i="983"/>
  <c r="CD92" i="983"/>
  <c r="CD93" i="983"/>
  <c r="CD94" i="983"/>
  <c r="CD95" i="983"/>
  <c r="CD96" i="983"/>
  <c r="CD97" i="983"/>
  <c r="CC92" i="983"/>
  <c r="CC93" i="983"/>
  <c r="CC94" i="983"/>
  <c r="CC95" i="983"/>
  <c r="CC96" i="983"/>
  <c r="CC97" i="983"/>
  <c r="CB92" i="983"/>
  <c r="CB93" i="983"/>
  <c r="CB94" i="983"/>
  <c r="CB95" i="983"/>
  <c r="CB96" i="983"/>
  <c r="CB97" i="983"/>
  <c r="CA92" i="983"/>
  <c r="CA93" i="983"/>
  <c r="CA94" i="983"/>
  <c r="CA95" i="983"/>
  <c r="CA96" i="983"/>
  <c r="CA97" i="983"/>
  <c r="BZ92" i="983"/>
  <c r="BZ93" i="983"/>
  <c r="BZ94" i="983"/>
  <c r="BZ95" i="983"/>
  <c r="BZ96" i="983"/>
  <c r="BZ97" i="983"/>
  <c r="BY92" i="983"/>
  <c r="BY93" i="983"/>
  <c r="BY94" i="983"/>
  <c r="BY95" i="983"/>
  <c r="BY96" i="983"/>
  <c r="BY97" i="983"/>
  <c r="BX92" i="983"/>
  <c r="BX93" i="983"/>
  <c r="BX94" i="983"/>
  <c r="BX95" i="983"/>
  <c r="BX96" i="983"/>
  <c r="BX97" i="983"/>
  <c r="BW92" i="983"/>
  <c r="BW93" i="983"/>
  <c r="BW94" i="983"/>
  <c r="BW95" i="983"/>
  <c r="BW96" i="983"/>
  <c r="BW97" i="983"/>
  <c r="BV92" i="983"/>
  <c r="BV93" i="983"/>
  <c r="BV94" i="983"/>
  <c r="BV95" i="983"/>
  <c r="BV96" i="983"/>
  <c r="BV97" i="983"/>
  <c r="BU92" i="983"/>
  <c r="BU93" i="983"/>
  <c r="BU94" i="983"/>
  <c r="BU95" i="983"/>
  <c r="BU96" i="983"/>
  <c r="BU97" i="983"/>
  <c r="BT92" i="983"/>
  <c r="BT93" i="983"/>
  <c r="BT94" i="983"/>
  <c r="BT95" i="983"/>
  <c r="BT96" i="983"/>
  <c r="BT97" i="983"/>
  <c r="BS92" i="983"/>
  <c r="BS93" i="983"/>
  <c r="BS94" i="983"/>
  <c r="BS95" i="983"/>
  <c r="BS96" i="983"/>
  <c r="BS97" i="983"/>
  <c r="BR92" i="983"/>
  <c r="BR93" i="983"/>
  <c r="BR94" i="983"/>
  <c r="BR95" i="983"/>
  <c r="BP95" i="983" s="1"/>
  <c r="BR96" i="983"/>
  <c r="BP96" i="983" s="1"/>
  <c r="BR97" i="983"/>
  <c r="BP97" i="983" s="1"/>
  <c r="CE86" i="983"/>
  <c r="CE87" i="983"/>
  <c r="CE88" i="983"/>
  <c r="CE89" i="983"/>
  <c r="CE90" i="983"/>
  <c r="CE91" i="983"/>
  <c r="CD86" i="983"/>
  <c r="CD87" i="983"/>
  <c r="CD88" i="983"/>
  <c r="CD89" i="983"/>
  <c r="CD90" i="983"/>
  <c r="CD91" i="983"/>
  <c r="CC86" i="983"/>
  <c r="CC87" i="983"/>
  <c r="CC88" i="983"/>
  <c r="CC89" i="983"/>
  <c r="CC90" i="983"/>
  <c r="CC91" i="983"/>
  <c r="CB86" i="983"/>
  <c r="CB87" i="983"/>
  <c r="CB88" i="983"/>
  <c r="CB89" i="983"/>
  <c r="CB90" i="983"/>
  <c r="CB91" i="983"/>
  <c r="CA86" i="983"/>
  <c r="CA87" i="983"/>
  <c r="CA88" i="983"/>
  <c r="CA89" i="983"/>
  <c r="CA90" i="983"/>
  <c r="CA91" i="983"/>
  <c r="BZ86" i="983"/>
  <c r="BZ87" i="983"/>
  <c r="BZ88" i="983"/>
  <c r="BZ89" i="983"/>
  <c r="BZ90" i="983"/>
  <c r="BZ91" i="983"/>
  <c r="BY86" i="983"/>
  <c r="BY87" i="983"/>
  <c r="BY88" i="983"/>
  <c r="BY89" i="983"/>
  <c r="BY90" i="983"/>
  <c r="BY91" i="983"/>
  <c r="BX86" i="983"/>
  <c r="BX87" i="983"/>
  <c r="BX88" i="983"/>
  <c r="BX89" i="983"/>
  <c r="BX90" i="983"/>
  <c r="BX91" i="983"/>
  <c r="BW86" i="983"/>
  <c r="BW87" i="983"/>
  <c r="BW88" i="983"/>
  <c r="BW89" i="983"/>
  <c r="BW90" i="983"/>
  <c r="BW91" i="983"/>
  <c r="BV86" i="983"/>
  <c r="BV87" i="983"/>
  <c r="BV88" i="983"/>
  <c r="BV89" i="983"/>
  <c r="BV90" i="983"/>
  <c r="BV91" i="983"/>
  <c r="BU86" i="983"/>
  <c r="BU87" i="983"/>
  <c r="BU88" i="983"/>
  <c r="BU89" i="983"/>
  <c r="BU90" i="983"/>
  <c r="BU91" i="983"/>
  <c r="BT86" i="983"/>
  <c r="BT87" i="983"/>
  <c r="BT88" i="983"/>
  <c r="BT89" i="983"/>
  <c r="BT90" i="983"/>
  <c r="BT91" i="983"/>
  <c r="BS86" i="983"/>
  <c r="BS87" i="983"/>
  <c r="BS88" i="983"/>
  <c r="BS89" i="983"/>
  <c r="BS90" i="983"/>
  <c r="BS91" i="983"/>
  <c r="BR86" i="983"/>
  <c r="BR87" i="983"/>
  <c r="BR88" i="983"/>
  <c r="BP88" i="983" s="1"/>
  <c r="BR89" i="983"/>
  <c r="BP89" i="983" s="1"/>
  <c r="BR90" i="983"/>
  <c r="BP90" i="983" s="1"/>
  <c r="BR91" i="983"/>
  <c r="BP91" i="983" s="1"/>
  <c r="CE80" i="983"/>
  <c r="CE81" i="983"/>
  <c r="CE82" i="983"/>
  <c r="CE83" i="983"/>
  <c r="CE84" i="983"/>
  <c r="CE85" i="983"/>
  <c r="CD80" i="983"/>
  <c r="CD81" i="983"/>
  <c r="CD82" i="983"/>
  <c r="CD83" i="983"/>
  <c r="CD84" i="983"/>
  <c r="CD85" i="983"/>
  <c r="CC80" i="983"/>
  <c r="CC81" i="983"/>
  <c r="CC82" i="983"/>
  <c r="CC83" i="983"/>
  <c r="CC84" i="983"/>
  <c r="CC85" i="983"/>
  <c r="CB80" i="983"/>
  <c r="CB81" i="983"/>
  <c r="CB82" i="983"/>
  <c r="CB83" i="983"/>
  <c r="CB84" i="983"/>
  <c r="CB85" i="983"/>
  <c r="CA80" i="983"/>
  <c r="CA81" i="983"/>
  <c r="CA82" i="983"/>
  <c r="CA83" i="983"/>
  <c r="CA84" i="983"/>
  <c r="CA85" i="983"/>
  <c r="BZ80" i="983"/>
  <c r="BZ81" i="983"/>
  <c r="BZ82" i="983"/>
  <c r="BZ83" i="983"/>
  <c r="BZ84" i="983"/>
  <c r="BZ85" i="983"/>
  <c r="BY80" i="983"/>
  <c r="BY81" i="983"/>
  <c r="BY82" i="983"/>
  <c r="BY83" i="983"/>
  <c r="BY84" i="983"/>
  <c r="BY85" i="983"/>
  <c r="BX80" i="983"/>
  <c r="BX81" i="983"/>
  <c r="BX82" i="983"/>
  <c r="BX83" i="983"/>
  <c r="BX84" i="983"/>
  <c r="BX85" i="983"/>
  <c r="BW80" i="983"/>
  <c r="BW81" i="983"/>
  <c r="BW82" i="983"/>
  <c r="BW83" i="983"/>
  <c r="BW84" i="983"/>
  <c r="BW85" i="983"/>
  <c r="BV80" i="983"/>
  <c r="BV81" i="983"/>
  <c r="BV82" i="983"/>
  <c r="BV83" i="983"/>
  <c r="BV84" i="983"/>
  <c r="BV85" i="983"/>
  <c r="BU80" i="983"/>
  <c r="BU81" i="983"/>
  <c r="BU82" i="983"/>
  <c r="BU83" i="983"/>
  <c r="BU84" i="983"/>
  <c r="BU85" i="983"/>
  <c r="BT80" i="983"/>
  <c r="BT81" i="983"/>
  <c r="BT82" i="983"/>
  <c r="BT83" i="983"/>
  <c r="BT84" i="983"/>
  <c r="BT85" i="983"/>
  <c r="BS80" i="983"/>
  <c r="BS81" i="983"/>
  <c r="BS82" i="983"/>
  <c r="BS83" i="983"/>
  <c r="BS84" i="983"/>
  <c r="BS85" i="983"/>
  <c r="BR80" i="983"/>
  <c r="BR81" i="983"/>
  <c r="BR82" i="983"/>
  <c r="BR83" i="983"/>
  <c r="BP83" i="983" s="1"/>
  <c r="BR84" i="983"/>
  <c r="BP84" i="983" s="1"/>
  <c r="BR85" i="983"/>
  <c r="BP85" i="983" s="1"/>
  <c r="CE74" i="983"/>
  <c r="CE75" i="983"/>
  <c r="CE76" i="983"/>
  <c r="CE77" i="983"/>
  <c r="CE78" i="983"/>
  <c r="CE79" i="983"/>
  <c r="CD74" i="983"/>
  <c r="CD75" i="983"/>
  <c r="CD76" i="983"/>
  <c r="CD77" i="983"/>
  <c r="CD78" i="983"/>
  <c r="CD79" i="983"/>
  <c r="CC74" i="983"/>
  <c r="CC75" i="983"/>
  <c r="CC76" i="983"/>
  <c r="CC77" i="983"/>
  <c r="CC78" i="983"/>
  <c r="CC79" i="983"/>
  <c r="CB74" i="983"/>
  <c r="CB75" i="983"/>
  <c r="CB76" i="983"/>
  <c r="CB77" i="983"/>
  <c r="CB78" i="983"/>
  <c r="CB79" i="983"/>
  <c r="CA74" i="983"/>
  <c r="CA75" i="983"/>
  <c r="CA76" i="983"/>
  <c r="CA77" i="983"/>
  <c r="CA78" i="983"/>
  <c r="CA79" i="983"/>
  <c r="BZ74" i="983"/>
  <c r="BZ75" i="983"/>
  <c r="BZ76" i="983"/>
  <c r="BZ77" i="983"/>
  <c r="BZ78" i="983"/>
  <c r="BZ79" i="983"/>
  <c r="BY74" i="983"/>
  <c r="BY75" i="983"/>
  <c r="BY76" i="983"/>
  <c r="BY77" i="983"/>
  <c r="BY78" i="983"/>
  <c r="BY79" i="983"/>
  <c r="BX74" i="983"/>
  <c r="BX75" i="983"/>
  <c r="BX76" i="983"/>
  <c r="BX77" i="983"/>
  <c r="BX78" i="983"/>
  <c r="BX79" i="983"/>
  <c r="BW74" i="983"/>
  <c r="BW75" i="983"/>
  <c r="BW76" i="983"/>
  <c r="BW77" i="983"/>
  <c r="BW78" i="983"/>
  <c r="BW79" i="983"/>
  <c r="BV74" i="983"/>
  <c r="BV75" i="983"/>
  <c r="BV76" i="983"/>
  <c r="BV77" i="983"/>
  <c r="BV78" i="983"/>
  <c r="BV79" i="983"/>
  <c r="BU74" i="983"/>
  <c r="BU75" i="983"/>
  <c r="BU76" i="983"/>
  <c r="BU77" i="983"/>
  <c r="BU78" i="983"/>
  <c r="BU79" i="983"/>
  <c r="BT74" i="983"/>
  <c r="BT75" i="983"/>
  <c r="BT76" i="983"/>
  <c r="BT77" i="983"/>
  <c r="BT78" i="983"/>
  <c r="BT79" i="983"/>
  <c r="BS74" i="983"/>
  <c r="BS75" i="983"/>
  <c r="BS76" i="983"/>
  <c r="BS77" i="983"/>
  <c r="BS78" i="983"/>
  <c r="BS79" i="983"/>
  <c r="BR74" i="983"/>
  <c r="BR75" i="983"/>
  <c r="BR76" i="983"/>
  <c r="BP76" i="983" s="1"/>
  <c r="BR77" i="983"/>
  <c r="BP77" i="983" s="1"/>
  <c r="BR78" i="983"/>
  <c r="BP78" i="983" s="1"/>
  <c r="BR79" i="983"/>
  <c r="BP79" i="983" s="1"/>
  <c r="CE68" i="983"/>
  <c r="CE69" i="983"/>
  <c r="CE70" i="983"/>
  <c r="CE71" i="983"/>
  <c r="CE72" i="983"/>
  <c r="CE73" i="983"/>
  <c r="CD68" i="983"/>
  <c r="CD69" i="983"/>
  <c r="CD70" i="983"/>
  <c r="CD71" i="983"/>
  <c r="CD72" i="983"/>
  <c r="CD73" i="983"/>
  <c r="CC68" i="983"/>
  <c r="CC69" i="983"/>
  <c r="CC70" i="983"/>
  <c r="CC71" i="983"/>
  <c r="CC72" i="983"/>
  <c r="CC73" i="983"/>
  <c r="CB68" i="983"/>
  <c r="CB69" i="983"/>
  <c r="CB70" i="983"/>
  <c r="CB71" i="983"/>
  <c r="CB72" i="983"/>
  <c r="CB73" i="983"/>
  <c r="CA68" i="983"/>
  <c r="CA69" i="983"/>
  <c r="CA70" i="983"/>
  <c r="CA71" i="983"/>
  <c r="CA72" i="983"/>
  <c r="CA73" i="983"/>
  <c r="BZ68" i="983"/>
  <c r="BZ69" i="983"/>
  <c r="BZ70" i="983"/>
  <c r="BZ71" i="983"/>
  <c r="BZ72" i="983"/>
  <c r="BZ73" i="983"/>
  <c r="BY68" i="983"/>
  <c r="BY69" i="983"/>
  <c r="BY70" i="983"/>
  <c r="BY71" i="983"/>
  <c r="BY72" i="983"/>
  <c r="BY73" i="983"/>
  <c r="BX68" i="983"/>
  <c r="BX69" i="983"/>
  <c r="BX70" i="983"/>
  <c r="BX71" i="983"/>
  <c r="BX72" i="983"/>
  <c r="BX73" i="983"/>
  <c r="BW68" i="983"/>
  <c r="BW69" i="983"/>
  <c r="BW70" i="983"/>
  <c r="BW71" i="983"/>
  <c r="BW72" i="983"/>
  <c r="BW73" i="983"/>
  <c r="BV68" i="983"/>
  <c r="BV69" i="983"/>
  <c r="BV70" i="983"/>
  <c r="BV71" i="983"/>
  <c r="BV72" i="983"/>
  <c r="BV73" i="983"/>
  <c r="BU68" i="983"/>
  <c r="BU69" i="983"/>
  <c r="BU70" i="983"/>
  <c r="BU71" i="983"/>
  <c r="BU72" i="983"/>
  <c r="BU73" i="983"/>
  <c r="BT68" i="983"/>
  <c r="BT69" i="983"/>
  <c r="BT70" i="983"/>
  <c r="BT71" i="983"/>
  <c r="BT72" i="983"/>
  <c r="BT73" i="983"/>
  <c r="BS68" i="983"/>
  <c r="BS69" i="983"/>
  <c r="BS70" i="983"/>
  <c r="BS71" i="983"/>
  <c r="BS72" i="983"/>
  <c r="BS73" i="983"/>
  <c r="BR68" i="983"/>
  <c r="BR69" i="983"/>
  <c r="BO69" i="983" s="1"/>
  <c r="BR70" i="983"/>
  <c r="BR71" i="983"/>
  <c r="BR72" i="983"/>
  <c r="BP72" i="983" s="1"/>
  <c r="BR73" i="983"/>
  <c r="BP73" i="983" s="1"/>
  <c r="CE56" i="983"/>
  <c r="CE57" i="983"/>
  <c r="CE58" i="983"/>
  <c r="CE59" i="983"/>
  <c r="CE60" i="983"/>
  <c r="CE61" i="983"/>
  <c r="CE62" i="983"/>
  <c r="CE63" i="983"/>
  <c r="CE64" i="983"/>
  <c r="CE65" i="983"/>
  <c r="CE66" i="983"/>
  <c r="CE67" i="983"/>
  <c r="CD56" i="983"/>
  <c r="CD57" i="983"/>
  <c r="CD58" i="983"/>
  <c r="CD59" i="983"/>
  <c r="CD60" i="983"/>
  <c r="CD61" i="983"/>
  <c r="CD62" i="983"/>
  <c r="CD63" i="983"/>
  <c r="CD64" i="983"/>
  <c r="CD65" i="983"/>
  <c r="CD66" i="983"/>
  <c r="CD67" i="983"/>
  <c r="CC56" i="983"/>
  <c r="CC57" i="983"/>
  <c r="CC58" i="983"/>
  <c r="CC59" i="983"/>
  <c r="CC60" i="983"/>
  <c r="CC61" i="983"/>
  <c r="CC62" i="983"/>
  <c r="CC63" i="983"/>
  <c r="CC64" i="983"/>
  <c r="CC65" i="983"/>
  <c r="CC66" i="983"/>
  <c r="CC67" i="983"/>
  <c r="CB56" i="983"/>
  <c r="CB57" i="983"/>
  <c r="CB58" i="983"/>
  <c r="CB59" i="983"/>
  <c r="CB60" i="983"/>
  <c r="CB61" i="983"/>
  <c r="CB62" i="983"/>
  <c r="CB63" i="983"/>
  <c r="CB64" i="983"/>
  <c r="CB65" i="983"/>
  <c r="CB66" i="983"/>
  <c r="CB67" i="983"/>
  <c r="CA56" i="983"/>
  <c r="CA57" i="983"/>
  <c r="CA58" i="983"/>
  <c r="CA59" i="983"/>
  <c r="CA60" i="983"/>
  <c r="CA61" i="983"/>
  <c r="CA62" i="983"/>
  <c r="CA63" i="983"/>
  <c r="CA64" i="983"/>
  <c r="CA65" i="983"/>
  <c r="CA66" i="983"/>
  <c r="CA67" i="983"/>
  <c r="BZ56" i="983"/>
  <c r="BZ57" i="983"/>
  <c r="BZ58" i="983"/>
  <c r="BZ59" i="983"/>
  <c r="BZ60" i="983"/>
  <c r="BZ61" i="983"/>
  <c r="BZ62" i="983"/>
  <c r="BZ63" i="983"/>
  <c r="BZ64" i="983"/>
  <c r="BZ65" i="983"/>
  <c r="BZ66" i="983"/>
  <c r="BZ67" i="983"/>
  <c r="BY56" i="983"/>
  <c r="BY57" i="983"/>
  <c r="BY58" i="983"/>
  <c r="BY59" i="983"/>
  <c r="BY60" i="983"/>
  <c r="BY61" i="983"/>
  <c r="BY62" i="983"/>
  <c r="BY63" i="983"/>
  <c r="BY64" i="983"/>
  <c r="BY65" i="983"/>
  <c r="BY66" i="983"/>
  <c r="BY67" i="983"/>
  <c r="BX56" i="983"/>
  <c r="BX57" i="983"/>
  <c r="BX58" i="983"/>
  <c r="BX59" i="983"/>
  <c r="BX60" i="983"/>
  <c r="BX61" i="983"/>
  <c r="BX62" i="983"/>
  <c r="BX63" i="983"/>
  <c r="BX64" i="983"/>
  <c r="BX65" i="983"/>
  <c r="BX66" i="983"/>
  <c r="BX67" i="983"/>
  <c r="BW56" i="983"/>
  <c r="BW57" i="983"/>
  <c r="BW58" i="983"/>
  <c r="BW59" i="983"/>
  <c r="BW60" i="983"/>
  <c r="BW61" i="983"/>
  <c r="BW62" i="983"/>
  <c r="BW63" i="983"/>
  <c r="BW64" i="983"/>
  <c r="BW65" i="983"/>
  <c r="BW66" i="983"/>
  <c r="BW67" i="983"/>
  <c r="BV56" i="983"/>
  <c r="BV57" i="983"/>
  <c r="BV58" i="983"/>
  <c r="BV59" i="983"/>
  <c r="BV60" i="983"/>
  <c r="BV61" i="983"/>
  <c r="BV62" i="983"/>
  <c r="BV63" i="983"/>
  <c r="BV64" i="983"/>
  <c r="BV65" i="983"/>
  <c r="BV66" i="983"/>
  <c r="BV67" i="983"/>
  <c r="BU56" i="983"/>
  <c r="BU57" i="983"/>
  <c r="BU58" i="983"/>
  <c r="BU59" i="983"/>
  <c r="BU60" i="983"/>
  <c r="BU61" i="983"/>
  <c r="BU62" i="983"/>
  <c r="BU63" i="983"/>
  <c r="BU64" i="983"/>
  <c r="BU65" i="983"/>
  <c r="BU66" i="983"/>
  <c r="BU67" i="983"/>
  <c r="BT56" i="983"/>
  <c r="BT57" i="983"/>
  <c r="BT58" i="983"/>
  <c r="BT59" i="983"/>
  <c r="BT60" i="983"/>
  <c r="BT61" i="983"/>
  <c r="BT62" i="983"/>
  <c r="BT63" i="983"/>
  <c r="BT64" i="983"/>
  <c r="BT65" i="983"/>
  <c r="BT66" i="983"/>
  <c r="BT67" i="983"/>
  <c r="BS56" i="983"/>
  <c r="BS57" i="983"/>
  <c r="BS58" i="983"/>
  <c r="BS59" i="983"/>
  <c r="BS60" i="983"/>
  <c r="BS61" i="983"/>
  <c r="BS62" i="983"/>
  <c r="BS63" i="983"/>
  <c r="BS64" i="983"/>
  <c r="BS65" i="983"/>
  <c r="BS66" i="983"/>
  <c r="BS67" i="983"/>
  <c r="BR56" i="983"/>
  <c r="BR57" i="983"/>
  <c r="BR58" i="983"/>
  <c r="BR59" i="983"/>
  <c r="BP59" i="983" s="1"/>
  <c r="BR60" i="983"/>
  <c r="BR61" i="983"/>
  <c r="BR62" i="983"/>
  <c r="BR63" i="983"/>
  <c r="BR64" i="983"/>
  <c r="BP64" i="983" s="1"/>
  <c r="BR65" i="983"/>
  <c r="BP65" i="983" s="1"/>
  <c r="BR66" i="983"/>
  <c r="BP66" i="983" s="1"/>
  <c r="BR67" i="983"/>
  <c r="BP67" i="983" s="1"/>
  <c r="CE44" i="983"/>
  <c r="CE45" i="983"/>
  <c r="CE46" i="983"/>
  <c r="CE47" i="983"/>
  <c r="CE48" i="983"/>
  <c r="CE49" i="983"/>
  <c r="CE50" i="983"/>
  <c r="CE51" i="983"/>
  <c r="CE52" i="983"/>
  <c r="CE53" i="983"/>
  <c r="CE54" i="983"/>
  <c r="CE55" i="983"/>
  <c r="CD44" i="983"/>
  <c r="CD45" i="983"/>
  <c r="CD46" i="983"/>
  <c r="CD47" i="983"/>
  <c r="CD48" i="983"/>
  <c r="CD49" i="983"/>
  <c r="CD50" i="983"/>
  <c r="CD51" i="983"/>
  <c r="CD52" i="983"/>
  <c r="CD53" i="983"/>
  <c r="CD54" i="983"/>
  <c r="CD55" i="983"/>
  <c r="CC44" i="983"/>
  <c r="CC45" i="983"/>
  <c r="CC46" i="983"/>
  <c r="CC47" i="983"/>
  <c r="CC48" i="983"/>
  <c r="CC49" i="983"/>
  <c r="CC50" i="983"/>
  <c r="CC51" i="983"/>
  <c r="CC52" i="983"/>
  <c r="CC53" i="983"/>
  <c r="CC54" i="983"/>
  <c r="CC55" i="983"/>
  <c r="CB44" i="983"/>
  <c r="CB45" i="983"/>
  <c r="CB46" i="983"/>
  <c r="CB47" i="983"/>
  <c r="CB48" i="983"/>
  <c r="CB49" i="983"/>
  <c r="CB50" i="983"/>
  <c r="CB51" i="983"/>
  <c r="CB52" i="983"/>
  <c r="CB53" i="983"/>
  <c r="CB54" i="983"/>
  <c r="CB55" i="983"/>
  <c r="CA44" i="983"/>
  <c r="CA45" i="983"/>
  <c r="CA46" i="983"/>
  <c r="CA47" i="983"/>
  <c r="CA48" i="983"/>
  <c r="CA49" i="983"/>
  <c r="CA50" i="983"/>
  <c r="CA51" i="983"/>
  <c r="CA52" i="983"/>
  <c r="CA53" i="983"/>
  <c r="CA54" i="983"/>
  <c r="CA55" i="983"/>
  <c r="BZ44" i="983"/>
  <c r="BZ45" i="983"/>
  <c r="BZ46" i="983"/>
  <c r="BZ47" i="983"/>
  <c r="BZ48" i="983"/>
  <c r="BZ49" i="983"/>
  <c r="BZ50" i="983"/>
  <c r="BZ51" i="983"/>
  <c r="BZ52" i="983"/>
  <c r="BZ53" i="983"/>
  <c r="BZ54" i="983"/>
  <c r="BZ55" i="983"/>
  <c r="BY44" i="983"/>
  <c r="BY45" i="983"/>
  <c r="BY46" i="983"/>
  <c r="BY47" i="983"/>
  <c r="BY48" i="983"/>
  <c r="BY49" i="983"/>
  <c r="BY50" i="983"/>
  <c r="BY51" i="983"/>
  <c r="BY52" i="983"/>
  <c r="BY53" i="983"/>
  <c r="BY54" i="983"/>
  <c r="BY55" i="983"/>
  <c r="BX44" i="983"/>
  <c r="BX45" i="983"/>
  <c r="BX46" i="983"/>
  <c r="BX47" i="983"/>
  <c r="BX48" i="983"/>
  <c r="BX49" i="983"/>
  <c r="BX50" i="983"/>
  <c r="BX51" i="983"/>
  <c r="BX52" i="983"/>
  <c r="BX53" i="983"/>
  <c r="BX54" i="983"/>
  <c r="BX55" i="983"/>
  <c r="BW44" i="983"/>
  <c r="BW45" i="983"/>
  <c r="BW46" i="983"/>
  <c r="BW47" i="983"/>
  <c r="BW48" i="983"/>
  <c r="BW49" i="983"/>
  <c r="BW50" i="983"/>
  <c r="BW51" i="983"/>
  <c r="BW52" i="983"/>
  <c r="BW53" i="983"/>
  <c r="BW54" i="983"/>
  <c r="BW55" i="983"/>
  <c r="BV44" i="983"/>
  <c r="BV45" i="983"/>
  <c r="BV46" i="983"/>
  <c r="BV47" i="983"/>
  <c r="BV48" i="983"/>
  <c r="BV49" i="983"/>
  <c r="BV50" i="983"/>
  <c r="BV51" i="983"/>
  <c r="BV52" i="983"/>
  <c r="BV53" i="983"/>
  <c r="BV54" i="983"/>
  <c r="BV55" i="983"/>
  <c r="BU44" i="983"/>
  <c r="BU45" i="983"/>
  <c r="BU46" i="983"/>
  <c r="BU47" i="983"/>
  <c r="BU48" i="983"/>
  <c r="BU49" i="983"/>
  <c r="BU50" i="983"/>
  <c r="BU51" i="983"/>
  <c r="BU52" i="983"/>
  <c r="BU53" i="983"/>
  <c r="BU54" i="983"/>
  <c r="BU55" i="983"/>
  <c r="BT44" i="983"/>
  <c r="BT45" i="983"/>
  <c r="BT46" i="983"/>
  <c r="BT47" i="983"/>
  <c r="BT48" i="983"/>
  <c r="BT49" i="983"/>
  <c r="BT50" i="983"/>
  <c r="BT51" i="983"/>
  <c r="BT52" i="983"/>
  <c r="BT53" i="983"/>
  <c r="BT54" i="983"/>
  <c r="BT55" i="983"/>
  <c r="BS44" i="983"/>
  <c r="BS45" i="983"/>
  <c r="BS46" i="983"/>
  <c r="BS47" i="983"/>
  <c r="BS48" i="983"/>
  <c r="BS49" i="983"/>
  <c r="BS50" i="983"/>
  <c r="BS51" i="983"/>
  <c r="BS52" i="983"/>
  <c r="BS53" i="983"/>
  <c r="BS54" i="983"/>
  <c r="BS55" i="983"/>
  <c r="BR44" i="983"/>
  <c r="BR45" i="983"/>
  <c r="BR46" i="983"/>
  <c r="BR47" i="983"/>
  <c r="BP47" i="983" s="1"/>
  <c r="BR48" i="983"/>
  <c r="BR49" i="983"/>
  <c r="BR50" i="983"/>
  <c r="BR51" i="983"/>
  <c r="BR52" i="983"/>
  <c r="BP52" i="983" s="1"/>
  <c r="BR53" i="983"/>
  <c r="BP53" i="983" s="1"/>
  <c r="BR54" i="983"/>
  <c r="BP54" i="983" s="1"/>
  <c r="BR55" i="983"/>
  <c r="BP55" i="983" s="1"/>
  <c r="CE32" i="983"/>
  <c r="CE33" i="983"/>
  <c r="CE34" i="983"/>
  <c r="CE35" i="983"/>
  <c r="CE36" i="983"/>
  <c r="CE37" i="983"/>
  <c r="CE38" i="983"/>
  <c r="CE39" i="983"/>
  <c r="CE40" i="983"/>
  <c r="CE41" i="983"/>
  <c r="CE42" i="983"/>
  <c r="CE43" i="983"/>
  <c r="CD32" i="983"/>
  <c r="CD33" i="983"/>
  <c r="CD34" i="983"/>
  <c r="CD35" i="983"/>
  <c r="CD36" i="983"/>
  <c r="CD37" i="983"/>
  <c r="CD38" i="983"/>
  <c r="CD39" i="983"/>
  <c r="CD40" i="983"/>
  <c r="CD41" i="983"/>
  <c r="CD42" i="983"/>
  <c r="CD43" i="983"/>
  <c r="CC32" i="983"/>
  <c r="CC33" i="983"/>
  <c r="CC34" i="983"/>
  <c r="CC35" i="983"/>
  <c r="CC36" i="983"/>
  <c r="CC37" i="983"/>
  <c r="CC38" i="983"/>
  <c r="CC39" i="983"/>
  <c r="CC40" i="983"/>
  <c r="CC41" i="983"/>
  <c r="CC42" i="983"/>
  <c r="CC43" i="983"/>
  <c r="CB32" i="983"/>
  <c r="CB33" i="983"/>
  <c r="CB34" i="983"/>
  <c r="CB35" i="983"/>
  <c r="CB36" i="983"/>
  <c r="CB37" i="983"/>
  <c r="CB38" i="983"/>
  <c r="CB39" i="983"/>
  <c r="CB40" i="983"/>
  <c r="CB41" i="983"/>
  <c r="CB42" i="983"/>
  <c r="CB43" i="983"/>
  <c r="CA32" i="983"/>
  <c r="CA33" i="983"/>
  <c r="CA34" i="983"/>
  <c r="CA35" i="983"/>
  <c r="CA36" i="983"/>
  <c r="CA37" i="983"/>
  <c r="CA38" i="983"/>
  <c r="CA39" i="983"/>
  <c r="CA40" i="983"/>
  <c r="CA41" i="983"/>
  <c r="CA42" i="983"/>
  <c r="CA43" i="983"/>
  <c r="BZ32" i="983"/>
  <c r="BZ33" i="983"/>
  <c r="BZ34" i="983"/>
  <c r="BZ35" i="983"/>
  <c r="BZ36" i="983"/>
  <c r="BZ37" i="983"/>
  <c r="BZ38" i="983"/>
  <c r="BZ39" i="983"/>
  <c r="BZ40" i="983"/>
  <c r="BZ41" i="983"/>
  <c r="BZ42" i="983"/>
  <c r="BZ43" i="983"/>
  <c r="BY32" i="983"/>
  <c r="BY33" i="983"/>
  <c r="BY34" i="983"/>
  <c r="BY35" i="983"/>
  <c r="BY36" i="983"/>
  <c r="BY37" i="983"/>
  <c r="BY38" i="983"/>
  <c r="BY39" i="983"/>
  <c r="BY40" i="983"/>
  <c r="BY41" i="983"/>
  <c r="BY42" i="983"/>
  <c r="BY43" i="983"/>
  <c r="BX32" i="983"/>
  <c r="BX33" i="983"/>
  <c r="BX34" i="983"/>
  <c r="BX35" i="983"/>
  <c r="BX36" i="983"/>
  <c r="BX37" i="983"/>
  <c r="BX38" i="983"/>
  <c r="BX39" i="983"/>
  <c r="BX40" i="983"/>
  <c r="BX41" i="983"/>
  <c r="BX42" i="983"/>
  <c r="BX43" i="983"/>
  <c r="BW32" i="983"/>
  <c r="BW33" i="983"/>
  <c r="BW34" i="983"/>
  <c r="BW35" i="983"/>
  <c r="BW36" i="983"/>
  <c r="BW37" i="983"/>
  <c r="BW38" i="983"/>
  <c r="BW39" i="983"/>
  <c r="BW40" i="983"/>
  <c r="BW41" i="983"/>
  <c r="BW42" i="983"/>
  <c r="BW43" i="983"/>
  <c r="BV32" i="983"/>
  <c r="BV33" i="983"/>
  <c r="BV34" i="983"/>
  <c r="BV35" i="983"/>
  <c r="BV36" i="983"/>
  <c r="BV37" i="983"/>
  <c r="BV38" i="983"/>
  <c r="BV39" i="983"/>
  <c r="BV40" i="983"/>
  <c r="BV41" i="983"/>
  <c r="BV42" i="983"/>
  <c r="BV43" i="983"/>
  <c r="BU32" i="983"/>
  <c r="BU33" i="983"/>
  <c r="BU34" i="983"/>
  <c r="BU35" i="983"/>
  <c r="BU36" i="983"/>
  <c r="BU37" i="983"/>
  <c r="BU38" i="983"/>
  <c r="BU39" i="983"/>
  <c r="BU40" i="983"/>
  <c r="BU41" i="983"/>
  <c r="BU42" i="983"/>
  <c r="BU43" i="983"/>
  <c r="BT32" i="983"/>
  <c r="BT33" i="983"/>
  <c r="BT34" i="983"/>
  <c r="BT35" i="983"/>
  <c r="BT36" i="983"/>
  <c r="BT37" i="983"/>
  <c r="BT38" i="983"/>
  <c r="BT39" i="983"/>
  <c r="BT40" i="983"/>
  <c r="BT41" i="983"/>
  <c r="BT42" i="983"/>
  <c r="BT43" i="983"/>
  <c r="BS32" i="983"/>
  <c r="BS33" i="983"/>
  <c r="BS34" i="983"/>
  <c r="BS35" i="983"/>
  <c r="BS36" i="983"/>
  <c r="BS37" i="983"/>
  <c r="BS38" i="983"/>
  <c r="BS39" i="983"/>
  <c r="BS40" i="983"/>
  <c r="BS41" i="983"/>
  <c r="BS42" i="983"/>
  <c r="BS43" i="983"/>
  <c r="BR32" i="983"/>
  <c r="BR33" i="983"/>
  <c r="BR34" i="983"/>
  <c r="BR35" i="983"/>
  <c r="BR36" i="983"/>
  <c r="BP36" i="983" s="1"/>
  <c r="BR37" i="983"/>
  <c r="BP37" i="983" s="1"/>
  <c r="BR38" i="983"/>
  <c r="BR39" i="983"/>
  <c r="BP39" i="983" s="1"/>
  <c r="BR40" i="983"/>
  <c r="BR41" i="983"/>
  <c r="BP41" i="983" s="1"/>
  <c r="BR42" i="983"/>
  <c r="BP42" i="983" s="1"/>
  <c r="BR43" i="983"/>
  <c r="BP43" i="983" s="1"/>
  <c r="CE20" i="983"/>
  <c r="CE21" i="983"/>
  <c r="CE22" i="983"/>
  <c r="CE23" i="983"/>
  <c r="CE24" i="983"/>
  <c r="CE25" i="983"/>
  <c r="CE26" i="983"/>
  <c r="CE27" i="983"/>
  <c r="CE28" i="983"/>
  <c r="CE29" i="983"/>
  <c r="CE30" i="983"/>
  <c r="CE31" i="983"/>
  <c r="CD20" i="983"/>
  <c r="CD21" i="983"/>
  <c r="CD22" i="983"/>
  <c r="CD23" i="983"/>
  <c r="CD24" i="983"/>
  <c r="CD25" i="983"/>
  <c r="CD26" i="983"/>
  <c r="CD27" i="983"/>
  <c r="CD28" i="983"/>
  <c r="CD29" i="983"/>
  <c r="CD30" i="983"/>
  <c r="CD31" i="983"/>
  <c r="CC20" i="983"/>
  <c r="CC21" i="983"/>
  <c r="CC22" i="983"/>
  <c r="CC23" i="983"/>
  <c r="CC24" i="983"/>
  <c r="CC25" i="983"/>
  <c r="CC26" i="983"/>
  <c r="CC27" i="983"/>
  <c r="CC28" i="983"/>
  <c r="CC29" i="983"/>
  <c r="CC30" i="983"/>
  <c r="CC31" i="983"/>
  <c r="CB20" i="983"/>
  <c r="CB21" i="983"/>
  <c r="CB22" i="983"/>
  <c r="CB23" i="983"/>
  <c r="CB24" i="983"/>
  <c r="CB25" i="983"/>
  <c r="CB26" i="983"/>
  <c r="CB27" i="983"/>
  <c r="CB28" i="983"/>
  <c r="CB29" i="983"/>
  <c r="CB30" i="983"/>
  <c r="CB31" i="983"/>
  <c r="CA20" i="983"/>
  <c r="CA21" i="983"/>
  <c r="CA22" i="983"/>
  <c r="CA23" i="983"/>
  <c r="CA24" i="983"/>
  <c r="CA25" i="983"/>
  <c r="CA26" i="983"/>
  <c r="CA27" i="983"/>
  <c r="CA28" i="983"/>
  <c r="CA29" i="983"/>
  <c r="CA30" i="983"/>
  <c r="CA31" i="983"/>
  <c r="BZ20" i="983"/>
  <c r="BZ21" i="983"/>
  <c r="BZ22" i="983"/>
  <c r="BZ23" i="983"/>
  <c r="BZ24" i="983"/>
  <c r="BZ25" i="983"/>
  <c r="BZ26" i="983"/>
  <c r="BZ27" i="983"/>
  <c r="BZ28" i="983"/>
  <c r="BZ29" i="983"/>
  <c r="BZ30" i="983"/>
  <c r="BZ31" i="983"/>
  <c r="BY20" i="983"/>
  <c r="BY21" i="983"/>
  <c r="BY22" i="983"/>
  <c r="BY23" i="983"/>
  <c r="BY24" i="983"/>
  <c r="BY25" i="983"/>
  <c r="BY26" i="983"/>
  <c r="BY27" i="983"/>
  <c r="BY28" i="983"/>
  <c r="BY29" i="983"/>
  <c r="BY30" i="983"/>
  <c r="BY31" i="983"/>
  <c r="BX20" i="983"/>
  <c r="BX21" i="983"/>
  <c r="BX22" i="983"/>
  <c r="BX23" i="983"/>
  <c r="BX24" i="983"/>
  <c r="BX25" i="983"/>
  <c r="BX26" i="983"/>
  <c r="BX27" i="983"/>
  <c r="BX28" i="983"/>
  <c r="BX29" i="983"/>
  <c r="BX30" i="983"/>
  <c r="BX31" i="983"/>
  <c r="BW20" i="983"/>
  <c r="BW21" i="983"/>
  <c r="BW22" i="983"/>
  <c r="BW23" i="983"/>
  <c r="BW24" i="983"/>
  <c r="BW25" i="983"/>
  <c r="BW26" i="983"/>
  <c r="BW27" i="983"/>
  <c r="BW28" i="983"/>
  <c r="BW29" i="983"/>
  <c r="BW30" i="983"/>
  <c r="BW31" i="983"/>
  <c r="BV20" i="983"/>
  <c r="BV21" i="983"/>
  <c r="BV22" i="983"/>
  <c r="BV23" i="983"/>
  <c r="BV24" i="983"/>
  <c r="BV25" i="983"/>
  <c r="BV26" i="983"/>
  <c r="BV27" i="983"/>
  <c r="BV28" i="983"/>
  <c r="BV29" i="983"/>
  <c r="BV30" i="983"/>
  <c r="BV31" i="983"/>
  <c r="BU20" i="983"/>
  <c r="BU21" i="983"/>
  <c r="BU22" i="983"/>
  <c r="BU23" i="983"/>
  <c r="BU24" i="983"/>
  <c r="BU25" i="983"/>
  <c r="BU26" i="983"/>
  <c r="BU27" i="983"/>
  <c r="BU28" i="983"/>
  <c r="BU29" i="983"/>
  <c r="BU30" i="983"/>
  <c r="BU31" i="983"/>
  <c r="BT20" i="983"/>
  <c r="BT21" i="983"/>
  <c r="BT22" i="983"/>
  <c r="BT23" i="983"/>
  <c r="BT24" i="983"/>
  <c r="BT25" i="983"/>
  <c r="BT26" i="983"/>
  <c r="BT27" i="983"/>
  <c r="BT28" i="983"/>
  <c r="BT29" i="983"/>
  <c r="BT30" i="983"/>
  <c r="BT31" i="983"/>
  <c r="BS20" i="983"/>
  <c r="BS21" i="983"/>
  <c r="BS22" i="983"/>
  <c r="BS23" i="983"/>
  <c r="BS24" i="983"/>
  <c r="BS25" i="983"/>
  <c r="BS26" i="983"/>
  <c r="BS27" i="983"/>
  <c r="BS28" i="983"/>
  <c r="BS29" i="983"/>
  <c r="BS30" i="983"/>
  <c r="BS31" i="983"/>
  <c r="BR20" i="983"/>
  <c r="BR21" i="983"/>
  <c r="BR22" i="983"/>
  <c r="BR23" i="983"/>
  <c r="BR24" i="983"/>
  <c r="BR25" i="983"/>
  <c r="BR26" i="983"/>
  <c r="BR27" i="983"/>
  <c r="BR28" i="983"/>
  <c r="BR29" i="983"/>
  <c r="BP29" i="983" s="1"/>
  <c r="BR30" i="983"/>
  <c r="BP30" i="983" s="1"/>
  <c r="BR31" i="983"/>
  <c r="BP31" i="983" s="1"/>
  <c r="CE8" i="983"/>
  <c r="CE9" i="983"/>
  <c r="CE10" i="983"/>
  <c r="CE11" i="983"/>
  <c r="CE12" i="983"/>
  <c r="CE13" i="983"/>
  <c r="CE14" i="983"/>
  <c r="CE15" i="983"/>
  <c r="CE16" i="983"/>
  <c r="CE17" i="983"/>
  <c r="CE18" i="983"/>
  <c r="CE19" i="983"/>
  <c r="CD8" i="983"/>
  <c r="CD9" i="983"/>
  <c r="CD10" i="983"/>
  <c r="CD11" i="983"/>
  <c r="CD12" i="983"/>
  <c r="CD13" i="983"/>
  <c r="CD14" i="983"/>
  <c r="CD15" i="983"/>
  <c r="CD16" i="983"/>
  <c r="CD17" i="983"/>
  <c r="CD18" i="983"/>
  <c r="CD19" i="983"/>
  <c r="CC8" i="983"/>
  <c r="CC9" i="983"/>
  <c r="CC10" i="983"/>
  <c r="CC11" i="983"/>
  <c r="CC12" i="983"/>
  <c r="CC13" i="983"/>
  <c r="CC14" i="983"/>
  <c r="CC15" i="983"/>
  <c r="CC16" i="983"/>
  <c r="CC17" i="983"/>
  <c r="CC18" i="983"/>
  <c r="CC19" i="983"/>
  <c r="CB8" i="983"/>
  <c r="CB9" i="983"/>
  <c r="CB10" i="983"/>
  <c r="CB11" i="983"/>
  <c r="CB12" i="983"/>
  <c r="CB13" i="983"/>
  <c r="CB14" i="983"/>
  <c r="CB15" i="983"/>
  <c r="CB16" i="983"/>
  <c r="CB17" i="983"/>
  <c r="CB18" i="983"/>
  <c r="CB19" i="983"/>
  <c r="CA8" i="983"/>
  <c r="CA9" i="983"/>
  <c r="CA10" i="983"/>
  <c r="CA11" i="983"/>
  <c r="CA12" i="983"/>
  <c r="CA13" i="983"/>
  <c r="CA14" i="983"/>
  <c r="CA15" i="983"/>
  <c r="CA16" i="983"/>
  <c r="CA17" i="983"/>
  <c r="CA18" i="983"/>
  <c r="CA19" i="983"/>
  <c r="BZ8" i="983"/>
  <c r="BZ9" i="983"/>
  <c r="BZ10" i="983"/>
  <c r="BZ11" i="983"/>
  <c r="BZ12" i="983"/>
  <c r="BZ13" i="983"/>
  <c r="BZ14" i="983"/>
  <c r="BZ15" i="983"/>
  <c r="BZ16" i="983"/>
  <c r="BZ17" i="983"/>
  <c r="BZ18" i="983"/>
  <c r="BZ19" i="983"/>
  <c r="BY8" i="983"/>
  <c r="BY9" i="983"/>
  <c r="BY10" i="983"/>
  <c r="BY11" i="983"/>
  <c r="BY12" i="983"/>
  <c r="BY13" i="983"/>
  <c r="BY14" i="983"/>
  <c r="BY15" i="983"/>
  <c r="BY16" i="983"/>
  <c r="BY17" i="983"/>
  <c r="BY18" i="983"/>
  <c r="BY19" i="983"/>
  <c r="BX8" i="983"/>
  <c r="BX9" i="983"/>
  <c r="BX10" i="983"/>
  <c r="BX11" i="983"/>
  <c r="BX12" i="983"/>
  <c r="BX13" i="983"/>
  <c r="BX14" i="983"/>
  <c r="BX15" i="983"/>
  <c r="BX16" i="983"/>
  <c r="BX17" i="983"/>
  <c r="BX18" i="983"/>
  <c r="BX19" i="983"/>
  <c r="BW8" i="983"/>
  <c r="BW9" i="983"/>
  <c r="BW10" i="983"/>
  <c r="BW11" i="983"/>
  <c r="BW12" i="983"/>
  <c r="BW13" i="983"/>
  <c r="BW14" i="983"/>
  <c r="BW15" i="983"/>
  <c r="BW16" i="983"/>
  <c r="BW17" i="983"/>
  <c r="BW18" i="983"/>
  <c r="BW19" i="983"/>
  <c r="BV8" i="983"/>
  <c r="BV9" i="983"/>
  <c r="BV10" i="983"/>
  <c r="BV11" i="983"/>
  <c r="BV12" i="983"/>
  <c r="BV13" i="983"/>
  <c r="BV14" i="983"/>
  <c r="BV15" i="983"/>
  <c r="BV16" i="983"/>
  <c r="BV17" i="983"/>
  <c r="BV18" i="983"/>
  <c r="BV19" i="983"/>
  <c r="BU8" i="983"/>
  <c r="BU9" i="983"/>
  <c r="BU10" i="983"/>
  <c r="BU11" i="983"/>
  <c r="BU12" i="983"/>
  <c r="BU13" i="983"/>
  <c r="BU14" i="983"/>
  <c r="BU15" i="983"/>
  <c r="BU16" i="983"/>
  <c r="BU17" i="983"/>
  <c r="BU18" i="983"/>
  <c r="BU19" i="983"/>
  <c r="BT8" i="983"/>
  <c r="BT9" i="983"/>
  <c r="BT10" i="983"/>
  <c r="BT11" i="983"/>
  <c r="BT12" i="983"/>
  <c r="BT13" i="983"/>
  <c r="BT14" i="983"/>
  <c r="BT15" i="983"/>
  <c r="BT16" i="983"/>
  <c r="BT17" i="983"/>
  <c r="BT18" i="983"/>
  <c r="BT19" i="983"/>
  <c r="BS8" i="983"/>
  <c r="BS9" i="983"/>
  <c r="BS10" i="983"/>
  <c r="BS11" i="983"/>
  <c r="BS12" i="983"/>
  <c r="BS13" i="983"/>
  <c r="BS14" i="983"/>
  <c r="BS15" i="983"/>
  <c r="BS16" i="983"/>
  <c r="BS17" i="983"/>
  <c r="BS18" i="983"/>
  <c r="BS19" i="983"/>
  <c r="BR8" i="983"/>
  <c r="BR9" i="983"/>
  <c r="BR10" i="983"/>
  <c r="BR11" i="983"/>
  <c r="BO11" i="983" s="1"/>
  <c r="BR12" i="983"/>
  <c r="BP12" i="983" s="1"/>
  <c r="BR13" i="983"/>
  <c r="BR14" i="983"/>
  <c r="BR15" i="983"/>
  <c r="BR16" i="983"/>
  <c r="BP16" i="983" s="1"/>
  <c r="BR17" i="983"/>
  <c r="BP17" i="983" s="1"/>
  <c r="BR18" i="983"/>
  <c r="BP18" i="983" s="1"/>
  <c r="BR19" i="983"/>
  <c r="BP19" i="983" s="1"/>
  <c r="BP115" i="983"/>
  <c r="BO115" i="983"/>
  <c r="BP114" i="983"/>
  <c r="BO114" i="983"/>
  <c r="BP113" i="983"/>
  <c r="BP112" i="983"/>
  <c r="BO112" i="983"/>
  <c r="BP111" i="983"/>
  <c r="BO111" i="983"/>
  <c r="BP110" i="983"/>
  <c r="BO110" i="983"/>
  <c r="BP109" i="983"/>
  <c r="BO109" i="983"/>
  <c r="BP108" i="983"/>
  <c r="BO108" i="983"/>
  <c r="BP107" i="983"/>
  <c r="BP106" i="983"/>
  <c r="BO106" i="983"/>
  <c r="BP105" i="983"/>
  <c r="BP104" i="983"/>
  <c r="BP103" i="983"/>
  <c r="BO103" i="983"/>
  <c r="BP102" i="983"/>
  <c r="BO102" i="983"/>
  <c r="BP101" i="983"/>
  <c r="BO101" i="983"/>
  <c r="BP100" i="983"/>
  <c r="BO100" i="983"/>
  <c r="BP99" i="983"/>
  <c r="BO99" i="983"/>
  <c r="BP98" i="983"/>
  <c r="BO98" i="983"/>
  <c r="BP94" i="983"/>
  <c r="BO94" i="983"/>
  <c r="BP93" i="983"/>
  <c r="BO93" i="983"/>
  <c r="BP92" i="983"/>
  <c r="BO92" i="983"/>
  <c r="BP87" i="983"/>
  <c r="BO87" i="983"/>
  <c r="BP86" i="983"/>
  <c r="BO86" i="983"/>
  <c r="BP82" i="983"/>
  <c r="BO82" i="983"/>
  <c r="BP81" i="983"/>
  <c r="BO81" i="983"/>
  <c r="BP80" i="983"/>
  <c r="BO80" i="983"/>
  <c r="BP75" i="983"/>
  <c r="BO75" i="983"/>
  <c r="BP74" i="983"/>
  <c r="BO74" i="983"/>
  <c r="BP71" i="983"/>
  <c r="BP70" i="983"/>
  <c r="BO70" i="983"/>
  <c r="BP69" i="983"/>
  <c r="BP68" i="983"/>
  <c r="BO68" i="983"/>
  <c r="BP63" i="983"/>
  <c r="BP62" i="983"/>
  <c r="BP61" i="983"/>
  <c r="BO61" i="983"/>
  <c r="BP60" i="983"/>
  <c r="BO60" i="983"/>
  <c r="BP58" i="983"/>
  <c r="BO58" i="983"/>
  <c r="BP57" i="983"/>
  <c r="BO57" i="983"/>
  <c r="BP56" i="983"/>
  <c r="BO56" i="983"/>
  <c r="BP51" i="983"/>
  <c r="BP50" i="983"/>
  <c r="BP49" i="983"/>
  <c r="BO49" i="983"/>
  <c r="BP48" i="983"/>
  <c r="BO48" i="983"/>
  <c r="BP46" i="983"/>
  <c r="BO46" i="983"/>
  <c r="BP45" i="983"/>
  <c r="BO45" i="983"/>
  <c r="BP44" i="983"/>
  <c r="BO44" i="983"/>
  <c r="BP40" i="983"/>
  <c r="BO40" i="983"/>
  <c r="BP38" i="983"/>
  <c r="BP35" i="983"/>
  <c r="BO35" i="983"/>
  <c r="BP34" i="983"/>
  <c r="BO34" i="983"/>
  <c r="BP33" i="983"/>
  <c r="BO33" i="983"/>
  <c r="BP32" i="983"/>
  <c r="BO32" i="983"/>
  <c r="BP28" i="983"/>
  <c r="BO28" i="983"/>
  <c r="BP27" i="983"/>
  <c r="BP26" i="983"/>
  <c r="BP25" i="983"/>
  <c r="BO25" i="983"/>
  <c r="BP24" i="983"/>
  <c r="BO24" i="983"/>
  <c r="BP23" i="983"/>
  <c r="BO23" i="983"/>
  <c r="BP22" i="983"/>
  <c r="BO22" i="983"/>
  <c r="BP21" i="983"/>
  <c r="BO21" i="983"/>
  <c r="BP20" i="983"/>
  <c r="BO20" i="983"/>
  <c r="BP15" i="983"/>
  <c r="BP14" i="983"/>
  <c r="BP13" i="983"/>
  <c r="BO13" i="983"/>
  <c r="BO12" i="983"/>
  <c r="BP11" i="983"/>
  <c r="BP10" i="983"/>
  <c r="BO10" i="983"/>
  <c r="BP9" i="983"/>
  <c r="BO9" i="983"/>
  <c r="BP8" i="983"/>
  <c r="BO8" i="983"/>
  <c r="CE7" i="983"/>
  <c r="CD7" i="983"/>
  <c r="CC7" i="983"/>
  <c r="CB7" i="983"/>
  <c r="CA7" i="983"/>
  <c r="BZ7" i="983"/>
  <c r="BY7" i="983"/>
  <c r="BX7" i="983"/>
  <c r="BW7" i="983"/>
  <c r="BV7" i="983"/>
  <c r="BU7" i="983"/>
  <c r="BT7" i="983"/>
  <c r="BS7" i="983"/>
  <c r="BR7" i="983"/>
  <c r="CE56" i="982"/>
  <c r="CE57" i="982"/>
  <c r="CE58" i="982"/>
  <c r="CE59" i="982"/>
  <c r="CD56" i="982"/>
  <c r="CD57" i="982"/>
  <c r="CD58" i="982"/>
  <c r="CD59" i="982"/>
  <c r="CC56" i="982"/>
  <c r="CC57" i="982"/>
  <c r="CC58" i="982"/>
  <c r="CC59" i="982"/>
  <c r="CB56" i="982"/>
  <c r="CB57" i="982"/>
  <c r="CB58" i="982"/>
  <c r="CB59" i="982"/>
  <c r="CA56" i="982"/>
  <c r="CA57" i="982"/>
  <c r="CA58" i="982"/>
  <c r="CA59" i="982"/>
  <c r="BZ56" i="982"/>
  <c r="BZ57" i="982"/>
  <c r="BZ58" i="982"/>
  <c r="BZ59" i="982"/>
  <c r="BY56" i="982"/>
  <c r="BY57" i="982"/>
  <c r="BY58" i="982"/>
  <c r="BY59" i="982"/>
  <c r="BX56" i="982"/>
  <c r="BX57" i="982"/>
  <c r="BX58" i="982"/>
  <c r="BX59" i="982"/>
  <c r="BW56" i="982"/>
  <c r="BW57" i="982"/>
  <c r="BW58" i="982"/>
  <c r="BW59" i="982"/>
  <c r="BV56" i="982"/>
  <c r="BV57" i="982"/>
  <c r="BV58" i="982"/>
  <c r="BV59" i="982"/>
  <c r="BU56" i="982"/>
  <c r="BU57" i="982"/>
  <c r="BU58" i="982"/>
  <c r="BU59" i="982"/>
  <c r="BT56" i="982"/>
  <c r="BT57" i="982"/>
  <c r="BP57" i="982" s="1"/>
  <c r="BT58" i="982"/>
  <c r="BP58" i="982" s="1"/>
  <c r="BT59" i="982"/>
  <c r="BP59" i="982" s="1"/>
  <c r="BS56" i="982"/>
  <c r="BS57" i="982"/>
  <c r="BS58" i="982"/>
  <c r="BS59" i="982"/>
  <c r="BR56" i="982"/>
  <c r="BP56" i="982" s="1"/>
  <c r="BR57" i="982"/>
  <c r="BR58" i="982"/>
  <c r="BR59" i="982"/>
  <c r="CE52" i="982"/>
  <c r="CE53" i="982"/>
  <c r="CE54" i="982"/>
  <c r="CE55" i="982"/>
  <c r="CD52" i="982"/>
  <c r="CD53" i="982"/>
  <c r="CD54" i="982"/>
  <c r="CD55" i="982"/>
  <c r="CC52" i="982"/>
  <c r="CC53" i="982"/>
  <c r="CC54" i="982"/>
  <c r="CC55" i="982"/>
  <c r="CB52" i="982"/>
  <c r="CB53" i="982"/>
  <c r="CB54" i="982"/>
  <c r="CB55" i="982"/>
  <c r="CA52" i="982"/>
  <c r="CA53" i="982"/>
  <c r="CA54" i="982"/>
  <c r="CA55" i="982"/>
  <c r="BZ52" i="982"/>
  <c r="BZ53" i="982"/>
  <c r="BZ54" i="982"/>
  <c r="BZ55" i="982"/>
  <c r="BY52" i="982"/>
  <c r="BY53" i="982"/>
  <c r="BY54" i="982"/>
  <c r="BY55" i="982"/>
  <c r="BX52" i="982"/>
  <c r="BX53" i="982"/>
  <c r="BX54" i="982"/>
  <c r="BX55" i="982"/>
  <c r="BW52" i="982"/>
  <c r="BW53" i="982"/>
  <c r="BW54" i="982"/>
  <c r="BW55" i="982"/>
  <c r="BV52" i="982"/>
  <c r="BV53" i="982"/>
  <c r="BV54" i="982"/>
  <c r="BV55" i="982"/>
  <c r="BU52" i="982"/>
  <c r="BU53" i="982"/>
  <c r="BU54" i="982"/>
  <c r="BU55" i="982"/>
  <c r="BT52" i="982"/>
  <c r="BP52" i="982" s="1"/>
  <c r="BT53" i="982"/>
  <c r="BP53" i="982" s="1"/>
  <c r="BT54" i="982"/>
  <c r="BP54" i="982" s="1"/>
  <c r="BT55" i="982"/>
  <c r="BP55" i="982" s="1"/>
  <c r="BS52" i="982"/>
  <c r="BS53" i="982"/>
  <c r="BS54" i="982"/>
  <c r="BS55" i="982"/>
  <c r="BR52" i="982"/>
  <c r="BR53" i="982"/>
  <c r="BR54" i="982"/>
  <c r="BR55" i="982"/>
  <c r="CE48" i="982"/>
  <c r="CE49" i="982"/>
  <c r="CE50" i="982"/>
  <c r="CE51" i="982"/>
  <c r="CD48" i="982"/>
  <c r="CD49" i="982"/>
  <c r="CD50" i="982"/>
  <c r="CD51" i="982"/>
  <c r="CC48" i="982"/>
  <c r="CC49" i="982"/>
  <c r="CC50" i="982"/>
  <c r="CC51" i="982"/>
  <c r="CB48" i="982"/>
  <c r="CB49" i="982"/>
  <c r="CB50" i="982"/>
  <c r="CB51" i="982"/>
  <c r="CA48" i="982"/>
  <c r="CA49" i="982"/>
  <c r="CA50" i="982"/>
  <c r="CA51" i="982"/>
  <c r="BZ48" i="982"/>
  <c r="BZ49" i="982"/>
  <c r="BZ50" i="982"/>
  <c r="BZ51" i="982"/>
  <c r="BY48" i="982"/>
  <c r="BY49" i="982"/>
  <c r="BY50" i="982"/>
  <c r="BY51" i="982"/>
  <c r="BX48" i="982"/>
  <c r="BX49" i="982"/>
  <c r="BX50" i="982"/>
  <c r="BX51" i="982"/>
  <c r="BW48" i="982"/>
  <c r="BW49" i="982"/>
  <c r="BW50" i="982"/>
  <c r="BW51" i="982"/>
  <c r="BV48" i="982"/>
  <c r="BV49" i="982"/>
  <c r="BV50" i="982"/>
  <c r="BV51" i="982"/>
  <c r="BU48" i="982"/>
  <c r="BU49" i="982"/>
  <c r="BU50" i="982"/>
  <c r="BU51" i="982"/>
  <c r="BT48" i="982"/>
  <c r="BT49" i="982"/>
  <c r="BT50" i="982"/>
  <c r="BT51" i="982"/>
  <c r="BS48" i="982"/>
  <c r="BS49" i="982"/>
  <c r="BS50" i="982"/>
  <c r="BS51" i="982"/>
  <c r="BR48" i="982"/>
  <c r="BP48" i="982" s="1"/>
  <c r="BR49" i="982"/>
  <c r="BP49" i="982" s="1"/>
  <c r="BR50" i="982"/>
  <c r="BR51" i="982"/>
  <c r="BP51" i="982" s="1"/>
  <c r="CE40" i="982"/>
  <c r="CE41" i="982"/>
  <c r="CE42" i="982"/>
  <c r="CE43" i="982"/>
  <c r="CE44" i="982"/>
  <c r="CE45" i="982"/>
  <c r="CE46" i="982"/>
  <c r="CE47" i="982"/>
  <c r="CD40" i="982"/>
  <c r="CD41" i="982"/>
  <c r="CD42" i="982"/>
  <c r="CD43" i="982"/>
  <c r="CD44" i="982"/>
  <c r="CD45" i="982"/>
  <c r="CD46" i="982"/>
  <c r="CD47" i="982"/>
  <c r="CC40" i="982"/>
  <c r="CC41" i="982"/>
  <c r="CC42" i="982"/>
  <c r="CC43" i="982"/>
  <c r="CC44" i="982"/>
  <c r="CC45" i="982"/>
  <c r="CC46" i="982"/>
  <c r="CC47" i="982"/>
  <c r="CB40" i="982"/>
  <c r="CB41" i="982"/>
  <c r="CB42" i="982"/>
  <c r="CB43" i="982"/>
  <c r="CB44" i="982"/>
  <c r="CB45" i="982"/>
  <c r="CB46" i="982"/>
  <c r="CB47" i="982"/>
  <c r="CA40" i="982"/>
  <c r="CA41" i="982"/>
  <c r="CA42" i="982"/>
  <c r="CA43" i="982"/>
  <c r="CA44" i="982"/>
  <c r="CA45" i="982"/>
  <c r="CA46" i="982"/>
  <c r="CA47" i="982"/>
  <c r="BZ40" i="982"/>
  <c r="BZ41" i="982"/>
  <c r="BZ42" i="982"/>
  <c r="BZ43" i="982"/>
  <c r="BZ44" i="982"/>
  <c r="BZ45" i="982"/>
  <c r="BZ46" i="982"/>
  <c r="BZ47" i="982"/>
  <c r="BY40" i="982"/>
  <c r="BY41" i="982"/>
  <c r="BY42" i="982"/>
  <c r="BY43" i="982"/>
  <c r="BY44" i="982"/>
  <c r="BY45" i="982"/>
  <c r="BY46" i="982"/>
  <c r="BY47" i="982"/>
  <c r="BX40" i="982"/>
  <c r="BX41" i="982"/>
  <c r="BX42" i="982"/>
  <c r="BX43" i="982"/>
  <c r="BX44" i="982"/>
  <c r="BX45" i="982"/>
  <c r="BX46" i="982"/>
  <c r="BX47" i="982"/>
  <c r="BW40" i="982"/>
  <c r="BW41" i="982"/>
  <c r="BW42" i="982"/>
  <c r="BW43" i="982"/>
  <c r="BW44" i="982"/>
  <c r="BW45" i="982"/>
  <c r="BW46" i="982"/>
  <c r="BW47" i="982"/>
  <c r="BV40" i="982"/>
  <c r="BV41" i="982"/>
  <c r="BV42" i="982"/>
  <c r="BV43" i="982"/>
  <c r="BV44" i="982"/>
  <c r="BV45" i="982"/>
  <c r="BV46" i="982"/>
  <c r="BV47" i="982"/>
  <c r="BU40" i="982"/>
  <c r="BU41" i="982"/>
  <c r="BU42" i="982"/>
  <c r="BU43" i="982"/>
  <c r="BU44" i="982"/>
  <c r="BU45" i="982"/>
  <c r="BU46" i="982"/>
  <c r="BU47" i="982"/>
  <c r="BT40" i="982"/>
  <c r="BT41" i="982"/>
  <c r="BT42" i="982"/>
  <c r="BT43" i="982"/>
  <c r="BT44" i="982"/>
  <c r="BP44" i="982" s="1"/>
  <c r="BT45" i="982"/>
  <c r="BP45" i="982" s="1"/>
  <c r="BT46" i="982"/>
  <c r="BT47" i="982"/>
  <c r="BO47" i="982" s="1"/>
  <c r="BS40" i="982"/>
  <c r="BS41" i="982"/>
  <c r="BS42" i="982"/>
  <c r="BS43" i="982"/>
  <c r="BS44" i="982"/>
  <c r="BS45" i="982"/>
  <c r="BS46" i="982"/>
  <c r="BS47" i="982"/>
  <c r="BR40" i="982"/>
  <c r="BR41" i="982"/>
  <c r="BP41" i="982" s="1"/>
  <c r="BR42" i="982"/>
  <c r="BP42" i="982" s="1"/>
  <c r="BR43" i="982"/>
  <c r="BP43" i="982" s="1"/>
  <c r="BR44" i="982"/>
  <c r="BR45" i="982"/>
  <c r="BR46" i="982"/>
  <c r="BR47" i="982"/>
  <c r="CE32" i="982"/>
  <c r="CE33" i="982"/>
  <c r="CE34" i="982"/>
  <c r="CE35" i="982"/>
  <c r="CE36" i="982"/>
  <c r="CE37" i="982"/>
  <c r="CE38" i="982"/>
  <c r="CE39" i="982"/>
  <c r="CD32" i="982"/>
  <c r="CD33" i="982"/>
  <c r="CD34" i="982"/>
  <c r="CD35" i="982"/>
  <c r="CD36" i="982"/>
  <c r="CD37" i="982"/>
  <c r="CD38" i="982"/>
  <c r="CD39" i="982"/>
  <c r="CC32" i="982"/>
  <c r="CC33" i="982"/>
  <c r="CC34" i="982"/>
  <c r="CC35" i="982"/>
  <c r="CC36" i="982"/>
  <c r="CC37" i="982"/>
  <c r="CC38" i="982"/>
  <c r="CC39" i="982"/>
  <c r="CB32" i="982"/>
  <c r="CB33" i="982"/>
  <c r="CB34" i="982"/>
  <c r="CB35" i="982"/>
  <c r="CB36" i="982"/>
  <c r="CB37" i="982"/>
  <c r="CB38" i="982"/>
  <c r="CB39" i="982"/>
  <c r="CA32" i="982"/>
  <c r="CA33" i="982"/>
  <c r="CA34" i="982"/>
  <c r="CA35" i="982"/>
  <c r="CA36" i="982"/>
  <c r="CA37" i="982"/>
  <c r="CA38" i="982"/>
  <c r="CA39" i="982"/>
  <c r="BZ32" i="982"/>
  <c r="BZ33" i="982"/>
  <c r="BZ34" i="982"/>
  <c r="BZ35" i="982"/>
  <c r="BZ36" i="982"/>
  <c r="BZ37" i="982"/>
  <c r="BZ38" i="982"/>
  <c r="BZ39" i="982"/>
  <c r="BY32" i="982"/>
  <c r="BY33" i="982"/>
  <c r="BY34" i="982"/>
  <c r="BY35" i="982"/>
  <c r="BY36" i="982"/>
  <c r="BY37" i="982"/>
  <c r="BY38" i="982"/>
  <c r="BY39" i="982"/>
  <c r="BX32" i="982"/>
  <c r="BX33" i="982"/>
  <c r="BX34" i="982"/>
  <c r="BX35" i="982"/>
  <c r="BX36" i="982"/>
  <c r="BX37" i="982"/>
  <c r="BX38" i="982"/>
  <c r="BX39" i="982"/>
  <c r="BW32" i="982"/>
  <c r="BW33" i="982"/>
  <c r="BW34" i="982"/>
  <c r="BW35" i="982"/>
  <c r="BW36" i="982"/>
  <c r="BW37" i="982"/>
  <c r="BW38" i="982"/>
  <c r="BW39" i="982"/>
  <c r="BV32" i="982"/>
  <c r="BV33" i="982"/>
  <c r="BV34" i="982"/>
  <c r="BV35" i="982"/>
  <c r="BV36" i="982"/>
  <c r="BV37" i="982"/>
  <c r="BV38" i="982"/>
  <c r="BV39" i="982"/>
  <c r="BU32" i="982"/>
  <c r="BU33" i="982"/>
  <c r="BU34" i="982"/>
  <c r="BU35" i="982"/>
  <c r="BU36" i="982"/>
  <c r="BU37" i="982"/>
  <c r="BU38" i="982"/>
  <c r="BU39" i="982"/>
  <c r="BT32" i="982"/>
  <c r="BT33" i="982"/>
  <c r="BT34" i="982"/>
  <c r="BT35" i="982"/>
  <c r="BT36" i="982"/>
  <c r="BP36" i="982" s="1"/>
  <c r="BT37" i="982"/>
  <c r="BP37" i="982" s="1"/>
  <c r="BT38" i="982"/>
  <c r="BT39" i="982"/>
  <c r="BP39" i="982" s="1"/>
  <c r="BS32" i="982"/>
  <c r="BS33" i="982"/>
  <c r="BS34" i="982"/>
  <c r="BS35" i="982"/>
  <c r="BS36" i="982"/>
  <c r="BS37" i="982"/>
  <c r="BS38" i="982"/>
  <c r="BS39" i="982"/>
  <c r="BR32" i="982"/>
  <c r="BR33" i="982"/>
  <c r="BP33" i="982" s="1"/>
  <c r="BR34" i="982"/>
  <c r="BP34" i="982" s="1"/>
  <c r="BR35" i="982"/>
  <c r="BP35" i="982" s="1"/>
  <c r="BR36" i="982"/>
  <c r="BO36" i="982" s="1"/>
  <c r="BR37" i="982"/>
  <c r="BR38" i="982"/>
  <c r="BR39" i="982"/>
  <c r="CE24" i="982"/>
  <c r="CE25" i="982"/>
  <c r="CE26" i="982"/>
  <c r="CE27" i="982"/>
  <c r="CE28" i="982"/>
  <c r="CE29" i="982"/>
  <c r="CE30" i="982"/>
  <c r="CE31" i="982"/>
  <c r="CD24" i="982"/>
  <c r="CD25" i="982"/>
  <c r="CD26" i="982"/>
  <c r="CD27" i="982"/>
  <c r="CD28" i="982"/>
  <c r="CD29" i="982"/>
  <c r="CD30" i="982"/>
  <c r="CD31" i="982"/>
  <c r="CC24" i="982"/>
  <c r="CC25" i="982"/>
  <c r="CC26" i="982"/>
  <c r="CC27" i="982"/>
  <c r="CC28" i="982"/>
  <c r="CC29" i="982"/>
  <c r="CC30" i="982"/>
  <c r="CC31" i="982"/>
  <c r="CB24" i="982"/>
  <c r="CB25" i="982"/>
  <c r="CB26" i="982"/>
  <c r="CB27" i="982"/>
  <c r="CB28" i="982"/>
  <c r="CB29" i="982"/>
  <c r="CB30" i="982"/>
  <c r="CB31" i="982"/>
  <c r="CA24" i="982"/>
  <c r="CA25" i="982"/>
  <c r="CA26" i="982"/>
  <c r="CA27" i="982"/>
  <c r="CA28" i="982"/>
  <c r="CA29" i="982"/>
  <c r="CA30" i="982"/>
  <c r="CA31" i="982"/>
  <c r="BZ24" i="982"/>
  <c r="BZ25" i="982"/>
  <c r="BZ26" i="982"/>
  <c r="BZ27" i="982"/>
  <c r="BZ28" i="982"/>
  <c r="BZ29" i="982"/>
  <c r="BZ30" i="982"/>
  <c r="BZ31" i="982"/>
  <c r="BY24" i="982"/>
  <c r="BY25" i="982"/>
  <c r="BY26" i="982"/>
  <c r="BY27" i="982"/>
  <c r="BY28" i="982"/>
  <c r="BY29" i="982"/>
  <c r="BY30" i="982"/>
  <c r="BY31" i="982"/>
  <c r="BX24" i="982"/>
  <c r="BX25" i="982"/>
  <c r="BX26" i="982"/>
  <c r="BX27" i="982"/>
  <c r="BX28" i="982"/>
  <c r="BX29" i="982"/>
  <c r="BX30" i="982"/>
  <c r="BX31" i="982"/>
  <c r="BW24" i="982"/>
  <c r="BW25" i="982"/>
  <c r="BW26" i="982"/>
  <c r="BW27" i="982"/>
  <c r="BW28" i="982"/>
  <c r="BW29" i="982"/>
  <c r="BW30" i="982"/>
  <c r="BW31" i="982"/>
  <c r="BV24" i="982"/>
  <c r="BV25" i="982"/>
  <c r="BV26" i="982"/>
  <c r="BV27" i="982"/>
  <c r="BV28" i="982"/>
  <c r="BV29" i="982"/>
  <c r="BV30" i="982"/>
  <c r="BV31" i="982"/>
  <c r="BU24" i="982"/>
  <c r="BU25" i="982"/>
  <c r="BU26" i="982"/>
  <c r="BU27" i="982"/>
  <c r="BU28" i="982"/>
  <c r="BU29" i="982"/>
  <c r="BU30" i="982"/>
  <c r="BU31" i="982"/>
  <c r="BT24" i="982"/>
  <c r="BT25" i="982"/>
  <c r="BT26" i="982"/>
  <c r="BT27" i="982"/>
  <c r="BT28" i="982"/>
  <c r="BT29" i="982"/>
  <c r="BT30" i="982"/>
  <c r="BT31" i="982"/>
  <c r="BS24" i="982"/>
  <c r="BS25" i="982"/>
  <c r="BP25" i="982" s="1"/>
  <c r="BS26" i="982"/>
  <c r="BS27" i="982"/>
  <c r="BS28" i="982"/>
  <c r="BS29" i="982"/>
  <c r="BS30" i="982"/>
  <c r="BS31" i="982"/>
  <c r="BR24" i="982"/>
  <c r="BR25" i="982"/>
  <c r="BR26" i="982"/>
  <c r="BP26" i="982" s="1"/>
  <c r="BR27" i="982"/>
  <c r="BP27" i="982" s="1"/>
  <c r="BR28" i="982"/>
  <c r="BP28" i="982" s="1"/>
  <c r="BR29" i="982"/>
  <c r="BR30" i="982"/>
  <c r="BR31" i="982"/>
  <c r="BP31" i="982" s="1"/>
  <c r="CE16" i="982"/>
  <c r="CE17" i="982"/>
  <c r="CE18" i="982"/>
  <c r="CE19" i="982"/>
  <c r="CE20" i="982"/>
  <c r="CE21" i="982"/>
  <c r="CE22" i="982"/>
  <c r="CE23" i="982"/>
  <c r="CD16" i="982"/>
  <c r="CD17" i="982"/>
  <c r="CD18" i="982"/>
  <c r="CD19" i="982"/>
  <c r="CD20" i="982"/>
  <c r="CD21" i="982"/>
  <c r="CD22" i="982"/>
  <c r="CD23" i="982"/>
  <c r="CC16" i="982"/>
  <c r="CC17" i="982"/>
  <c r="CC18" i="982"/>
  <c r="CC19" i="982"/>
  <c r="CC20" i="982"/>
  <c r="CC21" i="982"/>
  <c r="CC22" i="982"/>
  <c r="CC23" i="982"/>
  <c r="CB16" i="982"/>
  <c r="CB17" i="982"/>
  <c r="CB18" i="982"/>
  <c r="CB19" i="982"/>
  <c r="CB20" i="982"/>
  <c r="CB21" i="982"/>
  <c r="CB22" i="982"/>
  <c r="CB23" i="982"/>
  <c r="CA16" i="982"/>
  <c r="CA17" i="982"/>
  <c r="CA18" i="982"/>
  <c r="CA19" i="982"/>
  <c r="CA20" i="982"/>
  <c r="CA21" i="982"/>
  <c r="CA22" i="982"/>
  <c r="CA23" i="982"/>
  <c r="BZ16" i="982"/>
  <c r="BZ17" i="982"/>
  <c r="BZ18" i="982"/>
  <c r="BZ19" i="982"/>
  <c r="BZ20" i="982"/>
  <c r="BZ21" i="982"/>
  <c r="BZ22" i="982"/>
  <c r="BP22" i="982" s="1"/>
  <c r="BZ23" i="982"/>
  <c r="BY16" i="982"/>
  <c r="BY17" i="982"/>
  <c r="BY18" i="982"/>
  <c r="BY19" i="982"/>
  <c r="BY20" i="982"/>
  <c r="BY21" i="982"/>
  <c r="BY22" i="982"/>
  <c r="BY23" i="982"/>
  <c r="BX16" i="982"/>
  <c r="BX17" i="982"/>
  <c r="BX18" i="982"/>
  <c r="BX19" i="982"/>
  <c r="BX20" i="982"/>
  <c r="BX21" i="982"/>
  <c r="BX22" i="982"/>
  <c r="BX23" i="982"/>
  <c r="BW16" i="982"/>
  <c r="BW17" i="982"/>
  <c r="BW18" i="982"/>
  <c r="BW19" i="982"/>
  <c r="BW20" i="982"/>
  <c r="BW21" i="982"/>
  <c r="BW22" i="982"/>
  <c r="BW23" i="982"/>
  <c r="BV16" i="982"/>
  <c r="BV17" i="982"/>
  <c r="BV18" i="982"/>
  <c r="BV19" i="982"/>
  <c r="BV20" i="982"/>
  <c r="BV21" i="982"/>
  <c r="BV22" i="982"/>
  <c r="BV23" i="982"/>
  <c r="BU16" i="982"/>
  <c r="BU17" i="982"/>
  <c r="BU18" i="982"/>
  <c r="BU19" i="982"/>
  <c r="BU20" i="982"/>
  <c r="BU21" i="982"/>
  <c r="BU22" i="982"/>
  <c r="BU23" i="982"/>
  <c r="BT16" i="982"/>
  <c r="BT17" i="982"/>
  <c r="BT18" i="982"/>
  <c r="BT19" i="982"/>
  <c r="BT20" i="982"/>
  <c r="BT21" i="982"/>
  <c r="BP21" i="982" s="1"/>
  <c r="BT22" i="982"/>
  <c r="BT23" i="982"/>
  <c r="BO23" i="982" s="1"/>
  <c r="BS16" i="982"/>
  <c r="BS17" i="982"/>
  <c r="BS18" i="982"/>
  <c r="BS19" i="982"/>
  <c r="BS20" i="982"/>
  <c r="BS21" i="982"/>
  <c r="BS22" i="982"/>
  <c r="BS23" i="982"/>
  <c r="BR16" i="982"/>
  <c r="BR17" i="982"/>
  <c r="BP17" i="982" s="1"/>
  <c r="BR18" i="982"/>
  <c r="BP18" i="982" s="1"/>
  <c r="BR19" i="982"/>
  <c r="BP19" i="982" s="1"/>
  <c r="BR20" i="982"/>
  <c r="BP20" i="982" s="1"/>
  <c r="BR21" i="982"/>
  <c r="BR22" i="982"/>
  <c r="BR23" i="982"/>
  <c r="BP23" i="982" s="1"/>
  <c r="CE8" i="982"/>
  <c r="CE9" i="982"/>
  <c r="CE10" i="982"/>
  <c r="CE11" i="982"/>
  <c r="CE12" i="982"/>
  <c r="CE13" i="982"/>
  <c r="CE14" i="982"/>
  <c r="CE15" i="982"/>
  <c r="CD8" i="982"/>
  <c r="CD9" i="982"/>
  <c r="CD10" i="982"/>
  <c r="CD11" i="982"/>
  <c r="CD12" i="982"/>
  <c r="CD13" i="982"/>
  <c r="CD14" i="982"/>
  <c r="CD15" i="982"/>
  <c r="CC8" i="982"/>
  <c r="CC9" i="982"/>
  <c r="CC10" i="982"/>
  <c r="CC11" i="982"/>
  <c r="CC12" i="982"/>
  <c r="CC13" i="982"/>
  <c r="CC14" i="982"/>
  <c r="CC15" i="982"/>
  <c r="CB8" i="982"/>
  <c r="CB9" i="982"/>
  <c r="CB10" i="982"/>
  <c r="CB11" i="982"/>
  <c r="CB12" i="982"/>
  <c r="CB13" i="982"/>
  <c r="CB14" i="982"/>
  <c r="CB15" i="982"/>
  <c r="CA8" i="982"/>
  <c r="CA9" i="982"/>
  <c r="CA10" i="982"/>
  <c r="CA11" i="982"/>
  <c r="CA12" i="982"/>
  <c r="CA13" i="982"/>
  <c r="CA14" i="982"/>
  <c r="CA15" i="982"/>
  <c r="BZ8" i="982"/>
  <c r="BZ9" i="982"/>
  <c r="BZ10" i="982"/>
  <c r="BZ11" i="982"/>
  <c r="BZ12" i="982"/>
  <c r="BZ13" i="982"/>
  <c r="BZ14" i="982"/>
  <c r="BZ15" i="982"/>
  <c r="BY8" i="982"/>
  <c r="BY9" i="982"/>
  <c r="BY10" i="982"/>
  <c r="BY11" i="982"/>
  <c r="BY12" i="982"/>
  <c r="BY13" i="982"/>
  <c r="BY14" i="982"/>
  <c r="BY15" i="982"/>
  <c r="BX8" i="982"/>
  <c r="BX9" i="982"/>
  <c r="BX10" i="982"/>
  <c r="BX11" i="982"/>
  <c r="BX12" i="982"/>
  <c r="BX13" i="982"/>
  <c r="BX14" i="982"/>
  <c r="BX15" i="982"/>
  <c r="BW8" i="982"/>
  <c r="BW9" i="982"/>
  <c r="BW10" i="982"/>
  <c r="BW11" i="982"/>
  <c r="BW12" i="982"/>
  <c r="BW13" i="982"/>
  <c r="BW14" i="982"/>
  <c r="BW15" i="982"/>
  <c r="BV8" i="982"/>
  <c r="BV9" i="982"/>
  <c r="BV10" i="982"/>
  <c r="BV11" i="982"/>
  <c r="BV12" i="982"/>
  <c r="BV13" i="982"/>
  <c r="BV14" i="982"/>
  <c r="BV15" i="982"/>
  <c r="BU8" i="982"/>
  <c r="BU9" i="982"/>
  <c r="BU10" i="982"/>
  <c r="BU11" i="982"/>
  <c r="BU12" i="982"/>
  <c r="BU13" i="982"/>
  <c r="BU14" i="982"/>
  <c r="BU15" i="982"/>
  <c r="BT8" i="982"/>
  <c r="BT9" i="982"/>
  <c r="BT10" i="982"/>
  <c r="BT11" i="982"/>
  <c r="BT12" i="982"/>
  <c r="BP12" i="982" s="1"/>
  <c r="BT13" i="982"/>
  <c r="BT14" i="982"/>
  <c r="BP14" i="982" s="1"/>
  <c r="BT15" i="982"/>
  <c r="BP15" i="982" s="1"/>
  <c r="BS8" i="982"/>
  <c r="BS9" i="982"/>
  <c r="BS10" i="982"/>
  <c r="BS11" i="982"/>
  <c r="BS12" i="982"/>
  <c r="BS13" i="982"/>
  <c r="BS14" i="982"/>
  <c r="BS15" i="982"/>
  <c r="BR8" i="982"/>
  <c r="BR9" i="982"/>
  <c r="BP9" i="982" s="1"/>
  <c r="BR10" i="982"/>
  <c r="BP10" i="982" s="1"/>
  <c r="BR11" i="982"/>
  <c r="BP11" i="982" s="1"/>
  <c r="BR12" i="982"/>
  <c r="BR13" i="982"/>
  <c r="BP13" i="982" s="1"/>
  <c r="BR14" i="982"/>
  <c r="BR15" i="982"/>
  <c r="BP71" i="982"/>
  <c r="BO71" i="982"/>
  <c r="BP70" i="982"/>
  <c r="BO70" i="982"/>
  <c r="BP69" i="982"/>
  <c r="BP68" i="982"/>
  <c r="BO68" i="982"/>
  <c r="BP67" i="982"/>
  <c r="BO67" i="982"/>
  <c r="BP66" i="982"/>
  <c r="BO66" i="982"/>
  <c r="BP65" i="982"/>
  <c r="BP64" i="982"/>
  <c r="BO64" i="982"/>
  <c r="BP63" i="982"/>
  <c r="BP62" i="982"/>
  <c r="BP61" i="982"/>
  <c r="BP60" i="982"/>
  <c r="BO58" i="982"/>
  <c r="BO54" i="982"/>
  <c r="BP50" i="982"/>
  <c r="BO50" i="982"/>
  <c r="BP46" i="982"/>
  <c r="BO46" i="982"/>
  <c r="BP40" i="982"/>
  <c r="BP38" i="982"/>
  <c r="BO38" i="982"/>
  <c r="BP32" i="982"/>
  <c r="BP30" i="982"/>
  <c r="BO30" i="982"/>
  <c r="BP29" i="982"/>
  <c r="BO28" i="982"/>
  <c r="BP24" i="982"/>
  <c r="BO22" i="982"/>
  <c r="BO20" i="982"/>
  <c r="BP16" i="982"/>
  <c r="BO14" i="982"/>
  <c r="BP8" i="982"/>
  <c r="CE7" i="982"/>
  <c r="CD7" i="982"/>
  <c r="CC7" i="982"/>
  <c r="CB7" i="982"/>
  <c r="CA7" i="982"/>
  <c r="BZ7" i="982"/>
  <c r="BY7" i="982"/>
  <c r="BX7" i="982"/>
  <c r="BW7" i="982"/>
  <c r="BV7" i="982"/>
  <c r="BU7" i="982"/>
  <c r="BT7" i="982"/>
  <c r="BS7" i="982"/>
  <c r="BR7" i="982"/>
  <c r="CE50" i="981"/>
  <c r="CD50" i="981"/>
  <c r="CC50" i="981"/>
  <c r="CB50" i="981"/>
  <c r="CA50" i="981"/>
  <c r="BZ50" i="981"/>
  <c r="BY50" i="981"/>
  <c r="BX50" i="981"/>
  <c r="BW50" i="981"/>
  <c r="BV50" i="981"/>
  <c r="BU50" i="981"/>
  <c r="BT50" i="981"/>
  <c r="BP50" i="981" s="1"/>
  <c r="BS50" i="981"/>
  <c r="BR50" i="981"/>
  <c r="CE49" i="981"/>
  <c r="CD49" i="981"/>
  <c r="CC49" i="981"/>
  <c r="CB49" i="981"/>
  <c r="CA49" i="981"/>
  <c r="BZ49" i="981"/>
  <c r="BY49" i="981"/>
  <c r="BX49" i="981"/>
  <c r="BW49" i="981"/>
  <c r="BV49" i="981"/>
  <c r="BU49" i="981"/>
  <c r="BT49" i="981"/>
  <c r="BP49" i="981" s="1"/>
  <c r="BS49" i="981"/>
  <c r="BR49" i="981"/>
  <c r="CE46" i="981"/>
  <c r="CE47" i="981"/>
  <c r="CE48" i="981"/>
  <c r="CD46" i="981"/>
  <c r="CD47" i="981"/>
  <c r="CD48" i="981"/>
  <c r="CC46" i="981"/>
  <c r="CC47" i="981"/>
  <c r="CC48" i="981"/>
  <c r="CB46" i="981"/>
  <c r="CB47" i="981"/>
  <c r="CB48" i="981"/>
  <c r="CA46" i="981"/>
  <c r="CA47" i="981"/>
  <c r="CA48" i="981"/>
  <c r="BZ46" i="981"/>
  <c r="BZ47" i="981"/>
  <c r="BZ48" i="981"/>
  <c r="BY46" i="981"/>
  <c r="BY47" i="981"/>
  <c r="BY48" i="981"/>
  <c r="BX46" i="981"/>
  <c r="BX47" i="981"/>
  <c r="BX48" i="981"/>
  <c r="BW46" i="981"/>
  <c r="BW47" i="981"/>
  <c r="BW48" i="981"/>
  <c r="BV46" i="981"/>
  <c r="BV47" i="981"/>
  <c r="BV48" i="981"/>
  <c r="BU46" i="981"/>
  <c r="BU47" i="981"/>
  <c r="BU48" i="981"/>
  <c r="BT46" i="981"/>
  <c r="BP46" i="981" s="1"/>
  <c r="BT47" i="981"/>
  <c r="BP47" i="981" s="1"/>
  <c r="BT48" i="981"/>
  <c r="BP48" i="981" s="1"/>
  <c r="BS46" i="981"/>
  <c r="BS47" i="981"/>
  <c r="BS48" i="981"/>
  <c r="BR46" i="981"/>
  <c r="BR47" i="981"/>
  <c r="BR48" i="981"/>
  <c r="CE43" i="981"/>
  <c r="CE44" i="981"/>
  <c r="CE45" i="981"/>
  <c r="CD43" i="981"/>
  <c r="CD44" i="981"/>
  <c r="CD45" i="981"/>
  <c r="CC43" i="981"/>
  <c r="CC44" i="981"/>
  <c r="CC45" i="981"/>
  <c r="CB43" i="981"/>
  <c r="CB44" i="981"/>
  <c r="CB45" i="981"/>
  <c r="CA43" i="981"/>
  <c r="CA44" i="981"/>
  <c r="CA45" i="981"/>
  <c r="BZ43" i="981"/>
  <c r="BZ44" i="981"/>
  <c r="BZ45" i="981"/>
  <c r="BY43" i="981"/>
  <c r="BY44" i="981"/>
  <c r="BY45" i="981"/>
  <c r="BX43" i="981"/>
  <c r="BX44" i="981"/>
  <c r="BX45" i="981"/>
  <c r="BW43" i="981"/>
  <c r="BW44" i="981"/>
  <c r="BW45" i="981"/>
  <c r="BV43" i="981"/>
  <c r="BV44" i="981"/>
  <c r="BV45" i="981"/>
  <c r="BU43" i="981"/>
  <c r="BU44" i="981"/>
  <c r="BU45" i="981"/>
  <c r="BT43" i="981"/>
  <c r="BO43" i="981" s="1"/>
  <c r="BT44" i="981"/>
  <c r="BP44" i="981" s="1"/>
  <c r="BT45" i="981"/>
  <c r="BP45" i="981" s="1"/>
  <c r="BS43" i="981"/>
  <c r="BS44" i="981"/>
  <c r="BS45" i="981"/>
  <c r="BR43" i="981"/>
  <c r="BP43" i="981" s="1"/>
  <c r="BR44" i="981"/>
  <c r="BO44" i="981" s="1"/>
  <c r="BR45" i="981"/>
  <c r="CE36" i="981"/>
  <c r="CE37" i="981"/>
  <c r="CE38" i="981"/>
  <c r="CE39" i="981"/>
  <c r="CE40" i="981"/>
  <c r="CE41" i="981"/>
  <c r="CE42" i="981"/>
  <c r="CD36" i="981"/>
  <c r="CD37" i="981"/>
  <c r="CD38" i="981"/>
  <c r="CD39" i="981"/>
  <c r="CD40" i="981"/>
  <c r="CD41" i="981"/>
  <c r="CD42" i="981"/>
  <c r="CC36" i="981"/>
  <c r="CC37" i="981"/>
  <c r="CC38" i="981"/>
  <c r="CC39" i="981"/>
  <c r="CC40" i="981"/>
  <c r="CC41" i="981"/>
  <c r="CC42" i="981"/>
  <c r="CB36" i="981"/>
  <c r="CB37" i="981"/>
  <c r="CB38" i="981"/>
  <c r="CB39" i="981"/>
  <c r="CB40" i="981"/>
  <c r="CB41" i="981"/>
  <c r="CB42" i="981"/>
  <c r="CA36" i="981"/>
  <c r="CA37" i="981"/>
  <c r="CA38" i="981"/>
  <c r="CA39" i="981"/>
  <c r="CA40" i="981"/>
  <c r="CA41" i="981"/>
  <c r="CA42" i="981"/>
  <c r="BZ36" i="981"/>
  <c r="BZ37" i="981"/>
  <c r="BZ38" i="981"/>
  <c r="BZ39" i="981"/>
  <c r="BZ40" i="981"/>
  <c r="BZ41" i="981"/>
  <c r="BZ42" i="981"/>
  <c r="BY36" i="981"/>
  <c r="BY37" i="981"/>
  <c r="BY38" i="981"/>
  <c r="BY39" i="981"/>
  <c r="BY40" i="981"/>
  <c r="BY41" i="981"/>
  <c r="BY42" i="981"/>
  <c r="BX36" i="981"/>
  <c r="BX37" i="981"/>
  <c r="BX38" i="981"/>
  <c r="BX39" i="981"/>
  <c r="BX40" i="981"/>
  <c r="BX41" i="981"/>
  <c r="BX42" i="981"/>
  <c r="BW36" i="981"/>
  <c r="BW37" i="981"/>
  <c r="BW38" i="981"/>
  <c r="BW39" i="981"/>
  <c r="BW40" i="981"/>
  <c r="BW41" i="981"/>
  <c r="BW42" i="981"/>
  <c r="BV36" i="981"/>
  <c r="BV37" i="981"/>
  <c r="BV38" i="981"/>
  <c r="BV39" i="981"/>
  <c r="BV40" i="981"/>
  <c r="BV41" i="981"/>
  <c r="BV42" i="981"/>
  <c r="BU36" i="981"/>
  <c r="BP36" i="981" s="1"/>
  <c r="BU37" i="981"/>
  <c r="BU38" i="981"/>
  <c r="BU39" i="981"/>
  <c r="BU40" i="981"/>
  <c r="BU41" i="981"/>
  <c r="BU42" i="981"/>
  <c r="BT36" i="981"/>
  <c r="BT37" i="981"/>
  <c r="BT38" i="981"/>
  <c r="BT39" i="981"/>
  <c r="BT40" i="981"/>
  <c r="BT41" i="981"/>
  <c r="BP41" i="981" s="1"/>
  <c r="BT42" i="981"/>
  <c r="BO42" i="981" s="1"/>
  <c r="BS36" i="981"/>
  <c r="BS37" i="981"/>
  <c r="BP37" i="981" s="1"/>
  <c r="BS38" i="981"/>
  <c r="BS39" i="981"/>
  <c r="BS40" i="981"/>
  <c r="BS41" i="981"/>
  <c r="BS42" i="981"/>
  <c r="BR36" i="981"/>
  <c r="BR37" i="981"/>
  <c r="BR38" i="981"/>
  <c r="BP38" i="981" s="1"/>
  <c r="BR39" i="981"/>
  <c r="BP39" i="981" s="1"/>
  <c r="BR40" i="981"/>
  <c r="BP40" i="981" s="1"/>
  <c r="BR41" i="981"/>
  <c r="BR42" i="981"/>
  <c r="CE22" i="981"/>
  <c r="CE23" i="981"/>
  <c r="CE24" i="981"/>
  <c r="CE25" i="981"/>
  <c r="CE26" i="981"/>
  <c r="CE27" i="981"/>
  <c r="CE28" i="981"/>
  <c r="CD22" i="981"/>
  <c r="CD23" i="981"/>
  <c r="CD24" i="981"/>
  <c r="CD25" i="981"/>
  <c r="CD26" i="981"/>
  <c r="CD27" i="981"/>
  <c r="CD28" i="981"/>
  <c r="CC22" i="981"/>
  <c r="CC23" i="981"/>
  <c r="CC24" i="981"/>
  <c r="CC25" i="981"/>
  <c r="CC26" i="981"/>
  <c r="CC27" i="981"/>
  <c r="CC28" i="981"/>
  <c r="CB22" i="981"/>
  <c r="CB23" i="981"/>
  <c r="CB24" i="981"/>
  <c r="CB25" i="981"/>
  <c r="CB26" i="981"/>
  <c r="CB27" i="981"/>
  <c r="CB28" i="981"/>
  <c r="CA22" i="981"/>
  <c r="CA23" i="981"/>
  <c r="CA24" i="981"/>
  <c r="CA25" i="981"/>
  <c r="CA26" i="981"/>
  <c r="CA27" i="981"/>
  <c r="CA28" i="981"/>
  <c r="BZ22" i="981"/>
  <c r="BP22" i="981" s="1"/>
  <c r="BZ23" i="981"/>
  <c r="BZ24" i="981"/>
  <c r="BZ25" i="981"/>
  <c r="BZ26" i="981"/>
  <c r="BZ27" i="981"/>
  <c r="BZ28" i="981"/>
  <c r="BY22" i="981"/>
  <c r="BY23" i="981"/>
  <c r="BY24" i="981"/>
  <c r="BY25" i="981"/>
  <c r="BY26" i="981"/>
  <c r="BY27" i="981"/>
  <c r="BY28" i="981"/>
  <c r="BX22" i="981"/>
  <c r="BX23" i="981"/>
  <c r="BX24" i="981"/>
  <c r="BX25" i="981"/>
  <c r="BX26" i="981"/>
  <c r="BX27" i="981"/>
  <c r="BX28" i="981"/>
  <c r="BW22" i="981"/>
  <c r="BW23" i="981"/>
  <c r="BW24" i="981"/>
  <c r="BP24" i="981" s="1"/>
  <c r="BW25" i="981"/>
  <c r="BW26" i="981"/>
  <c r="BW27" i="981"/>
  <c r="BW28" i="981"/>
  <c r="BV22" i="981"/>
  <c r="BV23" i="981"/>
  <c r="BV24" i="981"/>
  <c r="BV25" i="981"/>
  <c r="BV26" i="981"/>
  <c r="BV27" i="981"/>
  <c r="BV28" i="981"/>
  <c r="BU22" i="981"/>
  <c r="BU23" i="981"/>
  <c r="BU24" i="981"/>
  <c r="BU25" i="981"/>
  <c r="BU26" i="981"/>
  <c r="BU27" i="981"/>
  <c r="BU28" i="981"/>
  <c r="BT22" i="981"/>
  <c r="BT23" i="981"/>
  <c r="BT24" i="981"/>
  <c r="BT25" i="981"/>
  <c r="BT26" i="981"/>
  <c r="BT27" i="981"/>
  <c r="BP27" i="981" s="1"/>
  <c r="BT28" i="981"/>
  <c r="BP28" i="981" s="1"/>
  <c r="BS22" i="981"/>
  <c r="BS23" i="981"/>
  <c r="BP23" i="981" s="1"/>
  <c r="BS24" i="981"/>
  <c r="BS25" i="981"/>
  <c r="BS26" i="981"/>
  <c r="BS27" i="981"/>
  <c r="BS28" i="981"/>
  <c r="BR22" i="981"/>
  <c r="BR23" i="981"/>
  <c r="BR24" i="981"/>
  <c r="BR25" i="981"/>
  <c r="BP25" i="981" s="1"/>
  <c r="BR26" i="981"/>
  <c r="BP26" i="981" s="1"/>
  <c r="BR27" i="981"/>
  <c r="BR28" i="981"/>
  <c r="CE29" i="981"/>
  <c r="CE30" i="981"/>
  <c r="CE31" i="981"/>
  <c r="CE32" i="981"/>
  <c r="CE33" i="981"/>
  <c r="CE34" i="981"/>
  <c r="CE35" i="981"/>
  <c r="CD29" i="981"/>
  <c r="CD30" i="981"/>
  <c r="CD31" i="981"/>
  <c r="CD32" i="981"/>
  <c r="CD33" i="981"/>
  <c r="CD34" i="981"/>
  <c r="CD35" i="981"/>
  <c r="CC29" i="981"/>
  <c r="CC30" i="981"/>
  <c r="CC31" i="981"/>
  <c r="CC32" i="981"/>
  <c r="CC33" i="981"/>
  <c r="CC34" i="981"/>
  <c r="CC35" i="981"/>
  <c r="CB29" i="981"/>
  <c r="CB30" i="981"/>
  <c r="CB31" i="981"/>
  <c r="CB32" i="981"/>
  <c r="CB33" i="981"/>
  <c r="CB34" i="981"/>
  <c r="CB35" i="981"/>
  <c r="CA29" i="981"/>
  <c r="CA30" i="981"/>
  <c r="CA31" i="981"/>
  <c r="CA32" i="981"/>
  <c r="CA33" i="981"/>
  <c r="CA34" i="981"/>
  <c r="CA35" i="981"/>
  <c r="BZ29" i="981"/>
  <c r="BZ30" i="981"/>
  <c r="BZ31" i="981"/>
  <c r="BZ32" i="981"/>
  <c r="BZ33" i="981"/>
  <c r="BZ34" i="981"/>
  <c r="BZ35" i="981"/>
  <c r="BY29" i="981"/>
  <c r="BY30" i="981"/>
  <c r="BY31" i="981"/>
  <c r="BY32" i="981"/>
  <c r="BY33" i="981"/>
  <c r="BY34" i="981"/>
  <c r="BO34" i="981" s="1"/>
  <c r="BY35" i="981"/>
  <c r="BX29" i="981"/>
  <c r="BX30" i="981"/>
  <c r="BX31" i="981"/>
  <c r="BX32" i="981"/>
  <c r="BX33" i="981"/>
  <c r="BX34" i="981"/>
  <c r="BX35" i="981"/>
  <c r="BW29" i="981"/>
  <c r="BW30" i="981"/>
  <c r="BW31" i="981"/>
  <c r="BP31" i="981" s="1"/>
  <c r="BW32" i="981"/>
  <c r="BW33" i="981"/>
  <c r="BW34" i="981"/>
  <c r="BW35" i="981"/>
  <c r="BV29" i="981"/>
  <c r="BV30" i="981"/>
  <c r="BV31" i="981"/>
  <c r="BV32" i="981"/>
  <c r="BV33" i="981"/>
  <c r="BV34" i="981"/>
  <c r="BV35" i="981"/>
  <c r="BU29" i="981"/>
  <c r="BP29" i="981" s="1"/>
  <c r="BU30" i="981"/>
  <c r="BU31" i="981"/>
  <c r="BU32" i="981"/>
  <c r="BU33" i="981"/>
  <c r="BU34" i="981"/>
  <c r="BU35" i="981"/>
  <c r="BT29" i="981"/>
  <c r="BT30" i="981"/>
  <c r="BT31" i="981"/>
  <c r="BT32" i="981"/>
  <c r="BT33" i="981"/>
  <c r="BT34" i="981"/>
  <c r="BP34" i="981" s="1"/>
  <c r="BT35" i="981"/>
  <c r="BP35" i="981" s="1"/>
  <c r="BS29" i="981"/>
  <c r="BS30" i="981"/>
  <c r="BS31" i="981"/>
  <c r="BS32" i="981"/>
  <c r="BS33" i="981"/>
  <c r="BS34" i="981"/>
  <c r="BS35" i="981"/>
  <c r="BR29" i="981"/>
  <c r="BO29" i="981" s="1"/>
  <c r="BR30" i="981"/>
  <c r="BP30" i="981" s="1"/>
  <c r="BR31" i="981"/>
  <c r="BR32" i="981"/>
  <c r="BP32" i="981" s="1"/>
  <c r="BR33" i="981"/>
  <c r="BP33" i="981" s="1"/>
  <c r="BR34" i="981"/>
  <c r="BR35" i="981"/>
  <c r="BO35" i="981" s="1"/>
  <c r="CE15" i="981"/>
  <c r="CE16" i="981"/>
  <c r="CE17" i="981"/>
  <c r="CE18" i="981"/>
  <c r="CE19" i="981"/>
  <c r="CE20" i="981"/>
  <c r="CE21" i="981"/>
  <c r="CD15" i="981"/>
  <c r="CD16" i="981"/>
  <c r="CD17" i="981"/>
  <c r="CD18" i="981"/>
  <c r="CD19" i="981"/>
  <c r="CD20" i="981"/>
  <c r="CD21" i="981"/>
  <c r="CC15" i="981"/>
  <c r="CC16" i="981"/>
  <c r="CC17" i="981"/>
  <c r="CC18" i="981"/>
  <c r="CC19" i="981"/>
  <c r="CC20" i="981"/>
  <c r="CC21" i="981"/>
  <c r="CB15" i="981"/>
  <c r="CB16" i="981"/>
  <c r="CB17" i="981"/>
  <c r="CB18" i="981"/>
  <c r="CB19" i="981"/>
  <c r="CB20" i="981"/>
  <c r="CB21" i="981"/>
  <c r="CA15" i="981"/>
  <c r="CA16" i="981"/>
  <c r="CA17" i="981"/>
  <c r="CA18" i="981"/>
  <c r="CA19" i="981"/>
  <c r="CA20" i="981"/>
  <c r="CA21" i="981"/>
  <c r="BZ15" i="981"/>
  <c r="BO15" i="981" s="1"/>
  <c r="BZ16" i="981"/>
  <c r="BZ17" i="981"/>
  <c r="BZ18" i="981"/>
  <c r="BZ19" i="981"/>
  <c r="BZ20" i="981"/>
  <c r="BZ21" i="981"/>
  <c r="BY15" i="981"/>
  <c r="BY16" i="981"/>
  <c r="BY17" i="981"/>
  <c r="BY18" i="981"/>
  <c r="BY19" i="981"/>
  <c r="BY20" i="981"/>
  <c r="BY21" i="981"/>
  <c r="BX15" i="981"/>
  <c r="BX16" i="981"/>
  <c r="BX17" i="981"/>
  <c r="BX18" i="981"/>
  <c r="BX19" i="981"/>
  <c r="BX20" i="981"/>
  <c r="BX21" i="981"/>
  <c r="BW15" i="981"/>
  <c r="BW16" i="981"/>
  <c r="BW17" i="981"/>
  <c r="BW18" i="981"/>
  <c r="BW19" i="981"/>
  <c r="BW20" i="981"/>
  <c r="BW21" i="981"/>
  <c r="BV15" i="981"/>
  <c r="BV16" i="981"/>
  <c r="BV17" i="981"/>
  <c r="BV18" i="981"/>
  <c r="BV19" i="981"/>
  <c r="BV20" i="981"/>
  <c r="BV21" i="981"/>
  <c r="BU15" i="981"/>
  <c r="BP15" i="981" s="1"/>
  <c r="BU16" i="981"/>
  <c r="BU17" i="981"/>
  <c r="BU18" i="981"/>
  <c r="BU19" i="981"/>
  <c r="BU20" i="981"/>
  <c r="BU21" i="981"/>
  <c r="BT15" i="981"/>
  <c r="BT16" i="981"/>
  <c r="BT17" i="981"/>
  <c r="BT18" i="981"/>
  <c r="BT19" i="981"/>
  <c r="BT20" i="981"/>
  <c r="BP20" i="981" s="1"/>
  <c r="BT21" i="981"/>
  <c r="BP21" i="981" s="1"/>
  <c r="BS15" i="981"/>
  <c r="BS16" i="981"/>
  <c r="BS17" i="981"/>
  <c r="BS18" i="981"/>
  <c r="BS19" i="981"/>
  <c r="BS20" i="981"/>
  <c r="BS21" i="981"/>
  <c r="BR15" i="981"/>
  <c r="BR16" i="981"/>
  <c r="BP16" i="981" s="1"/>
  <c r="BR17" i="981"/>
  <c r="BP17" i="981" s="1"/>
  <c r="BR18" i="981"/>
  <c r="BP18" i="981" s="1"/>
  <c r="BR19" i="981"/>
  <c r="BP19" i="981" s="1"/>
  <c r="BR20" i="981"/>
  <c r="BO20" i="981" s="1"/>
  <c r="BR21" i="981"/>
  <c r="CE8" i="981"/>
  <c r="CE9" i="981"/>
  <c r="CE10" i="981"/>
  <c r="CE11" i="981"/>
  <c r="CE12" i="981"/>
  <c r="CE13" i="981"/>
  <c r="CE14" i="981"/>
  <c r="CD8" i="981"/>
  <c r="CD9" i="981"/>
  <c r="CD10" i="981"/>
  <c r="CD11" i="981"/>
  <c r="CD12" i="981"/>
  <c r="CD13" i="981"/>
  <c r="CD14" i="981"/>
  <c r="CC8" i="981"/>
  <c r="CC9" i="981"/>
  <c r="CC10" i="981"/>
  <c r="CC11" i="981"/>
  <c r="CC12" i="981"/>
  <c r="CC13" i="981"/>
  <c r="CC14" i="981"/>
  <c r="CB8" i="981"/>
  <c r="CB9" i="981"/>
  <c r="CB10" i="981"/>
  <c r="CB11" i="981"/>
  <c r="CB12" i="981"/>
  <c r="CB13" i="981"/>
  <c r="CB14" i="981"/>
  <c r="CA8" i="981"/>
  <c r="CA9" i="981"/>
  <c r="CA10" i="981"/>
  <c r="CA11" i="981"/>
  <c r="CA12" i="981"/>
  <c r="CA13" i="981"/>
  <c r="CA14" i="981"/>
  <c r="BZ8" i="981"/>
  <c r="BO8" i="981" s="1"/>
  <c r="BZ9" i="981"/>
  <c r="BZ10" i="981"/>
  <c r="BZ11" i="981"/>
  <c r="BZ12" i="981"/>
  <c r="BZ13" i="981"/>
  <c r="BZ14" i="981"/>
  <c r="BY8" i="981"/>
  <c r="BY9" i="981"/>
  <c r="BY10" i="981"/>
  <c r="BY11" i="981"/>
  <c r="BY12" i="981"/>
  <c r="BY13" i="981"/>
  <c r="BY14" i="981"/>
  <c r="BX8" i="981"/>
  <c r="BX9" i="981"/>
  <c r="BX10" i="981"/>
  <c r="BX11" i="981"/>
  <c r="BX12" i="981"/>
  <c r="BX13" i="981"/>
  <c r="BX14" i="981"/>
  <c r="BW8" i="981"/>
  <c r="BW9" i="981"/>
  <c r="BW10" i="981"/>
  <c r="BW11" i="981"/>
  <c r="BW12" i="981"/>
  <c r="BW13" i="981"/>
  <c r="BW14" i="981"/>
  <c r="BV8" i="981"/>
  <c r="BV9" i="981"/>
  <c r="BV10" i="981"/>
  <c r="BV11" i="981"/>
  <c r="BV12" i="981"/>
  <c r="BV13" i="981"/>
  <c r="BV14" i="981"/>
  <c r="BU8" i="981"/>
  <c r="BP8" i="981" s="1"/>
  <c r="BU9" i="981"/>
  <c r="BU10" i="981"/>
  <c r="BU11" i="981"/>
  <c r="BU12" i="981"/>
  <c r="BU13" i="981"/>
  <c r="BU14" i="981"/>
  <c r="BT8" i="981"/>
  <c r="BT9" i="981"/>
  <c r="BT10" i="981"/>
  <c r="BT11" i="981"/>
  <c r="BT12" i="981"/>
  <c r="BT13" i="981"/>
  <c r="BP13" i="981" s="1"/>
  <c r="BT14" i="981"/>
  <c r="BP14" i="981" s="1"/>
  <c r="BS8" i="981"/>
  <c r="BS9" i="981"/>
  <c r="BS10" i="981"/>
  <c r="BS11" i="981"/>
  <c r="BS12" i="981"/>
  <c r="BS13" i="981"/>
  <c r="BS14" i="981"/>
  <c r="BR8" i="981"/>
  <c r="BR9" i="981"/>
  <c r="BP9" i="981" s="1"/>
  <c r="BR10" i="981"/>
  <c r="BP10" i="981" s="1"/>
  <c r="BR11" i="981"/>
  <c r="BP11" i="981" s="1"/>
  <c r="BR12" i="981"/>
  <c r="BP12" i="981" s="1"/>
  <c r="BR13" i="981"/>
  <c r="BR14" i="981"/>
  <c r="BP60" i="981"/>
  <c r="BO60" i="981"/>
  <c r="BP59" i="981"/>
  <c r="BO59" i="981"/>
  <c r="BP58" i="981"/>
  <c r="BO58" i="981"/>
  <c r="BP57" i="981"/>
  <c r="BO57" i="981"/>
  <c r="BP56" i="981"/>
  <c r="BO56" i="981"/>
  <c r="BP55" i="981"/>
  <c r="BP54" i="981"/>
  <c r="BO54" i="981"/>
  <c r="BP53" i="981"/>
  <c r="BP52" i="981"/>
  <c r="BP51" i="981"/>
  <c r="BO51" i="981"/>
  <c r="BO50" i="981"/>
  <c r="BO49" i="981"/>
  <c r="BO36" i="981"/>
  <c r="CE7" i="981"/>
  <c r="CD7" i="981"/>
  <c r="CC7" i="981"/>
  <c r="CB7" i="981"/>
  <c r="CA7" i="981"/>
  <c r="BZ7" i="981"/>
  <c r="BY7" i="981"/>
  <c r="BX7" i="981"/>
  <c r="BW7" i="981"/>
  <c r="BV7" i="981"/>
  <c r="BU7" i="981"/>
  <c r="BT7" i="981"/>
  <c r="BS7" i="981"/>
  <c r="BR7" i="981"/>
  <c r="CE18" i="980"/>
  <c r="CD18" i="980"/>
  <c r="CC18" i="980"/>
  <c r="CB18" i="980"/>
  <c r="CA18" i="980"/>
  <c r="BZ18" i="980"/>
  <c r="BY18" i="980"/>
  <c r="BX18" i="980"/>
  <c r="BW18" i="980"/>
  <c r="BV18" i="980"/>
  <c r="BU18" i="980"/>
  <c r="BT18" i="980"/>
  <c r="BO18" i="980" s="1"/>
  <c r="BS18" i="980"/>
  <c r="BP18" i="980" s="1"/>
  <c r="BR18" i="980"/>
  <c r="CE17" i="980"/>
  <c r="CD17" i="980"/>
  <c r="CC17" i="980"/>
  <c r="CB17" i="980"/>
  <c r="CA17" i="980"/>
  <c r="BZ17" i="980"/>
  <c r="BY17" i="980"/>
  <c r="BX17" i="980"/>
  <c r="BW17" i="980"/>
  <c r="BV17" i="980"/>
  <c r="BU17" i="980"/>
  <c r="BT17" i="980"/>
  <c r="BP17" i="980" s="1"/>
  <c r="BS17" i="980"/>
  <c r="BR17" i="980"/>
  <c r="CE16" i="980"/>
  <c r="CD16" i="980"/>
  <c r="CC16" i="980"/>
  <c r="CB16" i="980"/>
  <c r="CA16" i="980"/>
  <c r="BZ16" i="980"/>
  <c r="BY16" i="980"/>
  <c r="BX16" i="980"/>
  <c r="BW16" i="980"/>
  <c r="BV16" i="980"/>
  <c r="BU16" i="980"/>
  <c r="BT16" i="980"/>
  <c r="BS16" i="980"/>
  <c r="BR16" i="980"/>
  <c r="BP16" i="980" s="1"/>
  <c r="CE15" i="980"/>
  <c r="CD15" i="980"/>
  <c r="CC15" i="980"/>
  <c r="CB15" i="980"/>
  <c r="CA15" i="980"/>
  <c r="BZ15" i="980"/>
  <c r="BY15" i="980"/>
  <c r="BX15" i="980"/>
  <c r="BW15" i="980"/>
  <c r="BV15" i="980"/>
  <c r="BU15" i="980"/>
  <c r="BT15" i="980"/>
  <c r="BP15" i="980" s="1"/>
  <c r="BS15" i="980"/>
  <c r="BR15" i="980"/>
  <c r="CE14" i="980"/>
  <c r="CD14" i="980"/>
  <c r="CC14" i="980"/>
  <c r="CB14" i="980"/>
  <c r="CA14" i="980"/>
  <c r="BZ14" i="980"/>
  <c r="BY14" i="980"/>
  <c r="BX14" i="980"/>
  <c r="BW14" i="980"/>
  <c r="BV14" i="980"/>
  <c r="BU14" i="980"/>
  <c r="BT14" i="980"/>
  <c r="BS14" i="980"/>
  <c r="BP14" i="980" s="1"/>
  <c r="BR14" i="980"/>
  <c r="CE13" i="980"/>
  <c r="CD13" i="980"/>
  <c r="CC13" i="980"/>
  <c r="CB13" i="980"/>
  <c r="CA13" i="980"/>
  <c r="BZ13" i="980"/>
  <c r="BY13" i="980"/>
  <c r="BX13" i="980"/>
  <c r="BW13" i="980"/>
  <c r="BV13" i="980"/>
  <c r="BU13" i="980"/>
  <c r="BT13" i="980"/>
  <c r="BP13" i="980" s="1"/>
  <c r="BS13" i="980"/>
  <c r="BR13" i="980"/>
  <c r="CE12" i="980"/>
  <c r="CD12" i="980"/>
  <c r="CC12" i="980"/>
  <c r="CB12" i="980"/>
  <c r="CA12" i="980"/>
  <c r="BZ12" i="980"/>
  <c r="BY12" i="980"/>
  <c r="BX12" i="980"/>
  <c r="BW12" i="980"/>
  <c r="BV12" i="980"/>
  <c r="BU12" i="980"/>
  <c r="BT12" i="980"/>
  <c r="BP12" i="980" s="1"/>
  <c r="BS12" i="980"/>
  <c r="BR12" i="980"/>
  <c r="CE11" i="980"/>
  <c r="CD11" i="980"/>
  <c r="CC11" i="980"/>
  <c r="CB11" i="980"/>
  <c r="CA11" i="980"/>
  <c r="BZ11" i="980"/>
  <c r="BY11" i="980"/>
  <c r="BX11" i="980"/>
  <c r="BW11" i="980"/>
  <c r="BV11" i="980"/>
  <c r="BU11" i="980"/>
  <c r="BT11" i="980"/>
  <c r="BP11" i="980" s="1"/>
  <c r="BS11" i="980"/>
  <c r="BR11" i="980"/>
  <c r="CE10" i="980"/>
  <c r="CD10" i="980"/>
  <c r="CC10" i="980"/>
  <c r="CB10" i="980"/>
  <c r="CA10" i="980"/>
  <c r="BZ10" i="980"/>
  <c r="BY10" i="980"/>
  <c r="BX10" i="980"/>
  <c r="BW10" i="980"/>
  <c r="BV10" i="980"/>
  <c r="BU10" i="980"/>
  <c r="BT10" i="980"/>
  <c r="BS10" i="980"/>
  <c r="BR10" i="980"/>
  <c r="BP10" i="980" s="1"/>
  <c r="CE9" i="980"/>
  <c r="CD9" i="980"/>
  <c r="CC9" i="980"/>
  <c r="CB9" i="980"/>
  <c r="CA9" i="980"/>
  <c r="BZ9" i="980"/>
  <c r="BY9" i="980"/>
  <c r="BX9" i="980"/>
  <c r="BW9" i="980"/>
  <c r="BV9" i="980"/>
  <c r="BU9" i="980"/>
  <c r="BT9" i="980"/>
  <c r="BP9" i="980" s="1"/>
  <c r="BS9" i="980"/>
  <c r="BR9" i="980"/>
  <c r="CE8" i="980"/>
  <c r="CD8" i="980"/>
  <c r="CC8" i="980"/>
  <c r="CB8" i="980"/>
  <c r="CA8" i="980"/>
  <c r="BZ8" i="980"/>
  <c r="BY8" i="980"/>
  <c r="BX8" i="980"/>
  <c r="BW8" i="980"/>
  <c r="BV8" i="980"/>
  <c r="BU8" i="980"/>
  <c r="BT8" i="980"/>
  <c r="BS8" i="980"/>
  <c r="BR8" i="980"/>
  <c r="BP8" i="980" s="1"/>
  <c r="BP20" i="980"/>
  <c r="BO20" i="980"/>
  <c r="BP19" i="980"/>
  <c r="BO19" i="980"/>
  <c r="CE7" i="980"/>
  <c r="CD7" i="980"/>
  <c r="CC7" i="980"/>
  <c r="CB7" i="980"/>
  <c r="CA7" i="980"/>
  <c r="BZ7" i="980"/>
  <c r="BY7" i="980"/>
  <c r="BX7" i="980"/>
  <c r="BW7" i="980"/>
  <c r="BV7" i="980"/>
  <c r="BU7" i="980"/>
  <c r="BT7" i="980"/>
  <c r="BS7" i="980"/>
  <c r="BR7" i="980"/>
  <c r="CE18" i="979"/>
  <c r="CD18" i="979"/>
  <c r="CC18" i="979"/>
  <c r="CB18" i="979"/>
  <c r="CA18" i="979"/>
  <c r="BZ18" i="979"/>
  <c r="BY18" i="979"/>
  <c r="BX18" i="979"/>
  <c r="BW18" i="979"/>
  <c r="BV18" i="979"/>
  <c r="BU18" i="979"/>
  <c r="BT18" i="979"/>
  <c r="BS18" i="979"/>
  <c r="BP18" i="979" s="1"/>
  <c r="BR18" i="979"/>
  <c r="CE17" i="979"/>
  <c r="CD17" i="979"/>
  <c r="CC17" i="979"/>
  <c r="CB17" i="979"/>
  <c r="CA17" i="979"/>
  <c r="BZ17" i="979"/>
  <c r="BY17" i="979"/>
  <c r="BX17" i="979"/>
  <c r="BW17" i="979"/>
  <c r="BV17" i="979"/>
  <c r="BU17" i="979"/>
  <c r="BT17" i="979"/>
  <c r="BP17" i="979" s="1"/>
  <c r="BS17" i="979"/>
  <c r="BR17" i="979"/>
  <c r="CE16" i="979"/>
  <c r="CD16" i="979"/>
  <c r="CC16" i="979"/>
  <c r="CB16" i="979"/>
  <c r="CA16" i="979"/>
  <c r="BZ16" i="979"/>
  <c r="BY16" i="979"/>
  <c r="BX16" i="979"/>
  <c r="BW16" i="979"/>
  <c r="BV16" i="979"/>
  <c r="BU16" i="979"/>
  <c r="BT16" i="979"/>
  <c r="BP16" i="979" s="1"/>
  <c r="BS16" i="979"/>
  <c r="BR16" i="979"/>
  <c r="CE15" i="979"/>
  <c r="CD15" i="979"/>
  <c r="CC15" i="979"/>
  <c r="CB15" i="979"/>
  <c r="CA15" i="979"/>
  <c r="BZ15" i="979"/>
  <c r="BY15" i="979"/>
  <c r="BX15" i="979"/>
  <c r="BW15" i="979"/>
  <c r="BV15" i="979"/>
  <c r="BU15" i="979"/>
  <c r="BT15" i="979"/>
  <c r="BP15" i="979" s="1"/>
  <c r="BS15" i="979"/>
  <c r="BR15" i="979"/>
  <c r="CE14" i="979"/>
  <c r="CD14" i="979"/>
  <c r="CC14" i="979"/>
  <c r="CB14" i="979"/>
  <c r="CA14" i="979"/>
  <c r="BZ14" i="979"/>
  <c r="BY14" i="979"/>
  <c r="BX14" i="979"/>
  <c r="BW14" i="979"/>
  <c r="BV14" i="979"/>
  <c r="BU14" i="979"/>
  <c r="BT14" i="979"/>
  <c r="BP14" i="979" s="1"/>
  <c r="BS14" i="979"/>
  <c r="BR14" i="979"/>
  <c r="BO14" i="979" s="1"/>
  <c r="CE13" i="979"/>
  <c r="CD13" i="979"/>
  <c r="CC13" i="979"/>
  <c r="CB13" i="979"/>
  <c r="CA13" i="979"/>
  <c r="BZ13" i="979"/>
  <c r="BY13" i="979"/>
  <c r="BX13" i="979"/>
  <c r="BW13" i="979"/>
  <c r="BV13" i="979"/>
  <c r="BU13" i="979"/>
  <c r="BT13" i="979"/>
  <c r="BS13" i="979"/>
  <c r="BR13" i="979"/>
  <c r="BP13" i="979" s="1"/>
  <c r="CE12" i="979"/>
  <c r="CD12" i="979"/>
  <c r="CC12" i="979"/>
  <c r="CB12" i="979"/>
  <c r="CA12" i="979"/>
  <c r="BZ12" i="979"/>
  <c r="BY12" i="979"/>
  <c r="BX12" i="979"/>
  <c r="BW12" i="979"/>
  <c r="BV12" i="979"/>
  <c r="BU12" i="979"/>
  <c r="BT12" i="979"/>
  <c r="BS12" i="979"/>
  <c r="BR12" i="979"/>
  <c r="BP12" i="979" s="1"/>
  <c r="CE11" i="979"/>
  <c r="CD11" i="979"/>
  <c r="CC11" i="979"/>
  <c r="CB11" i="979"/>
  <c r="CA11" i="979"/>
  <c r="BZ11" i="979"/>
  <c r="BY11" i="979"/>
  <c r="BX11" i="979"/>
  <c r="BW11" i="979"/>
  <c r="BV11" i="979"/>
  <c r="BU11" i="979"/>
  <c r="BT11" i="979"/>
  <c r="BP11" i="979" s="1"/>
  <c r="BS11" i="979"/>
  <c r="BR11" i="979"/>
  <c r="CE10" i="979"/>
  <c r="CD10" i="979"/>
  <c r="CC10" i="979"/>
  <c r="CB10" i="979"/>
  <c r="CA10" i="979"/>
  <c r="BZ10" i="979"/>
  <c r="BY10" i="979"/>
  <c r="BX10" i="979"/>
  <c r="BW10" i="979"/>
  <c r="BV10" i="979"/>
  <c r="BU10" i="979"/>
  <c r="BT10" i="979"/>
  <c r="BP10" i="979" s="1"/>
  <c r="BS10" i="979"/>
  <c r="BR10" i="979"/>
  <c r="CE9" i="979"/>
  <c r="CD9" i="979"/>
  <c r="CC9" i="979"/>
  <c r="CB9" i="979"/>
  <c r="CA9" i="979"/>
  <c r="BZ9" i="979"/>
  <c r="BY9" i="979"/>
  <c r="BX9" i="979"/>
  <c r="BW9" i="979"/>
  <c r="BV9" i="979"/>
  <c r="BU9" i="979"/>
  <c r="BT9" i="979"/>
  <c r="BP9" i="979" s="1"/>
  <c r="BS9" i="979"/>
  <c r="BR9" i="979"/>
  <c r="CE8" i="979"/>
  <c r="CD8" i="979"/>
  <c r="CC8" i="979"/>
  <c r="CB8" i="979"/>
  <c r="CA8" i="979"/>
  <c r="BZ8" i="979"/>
  <c r="BY8" i="979"/>
  <c r="BX8" i="979"/>
  <c r="BW8" i="979"/>
  <c r="BV8" i="979"/>
  <c r="BU8" i="979"/>
  <c r="BT8" i="979"/>
  <c r="BP8" i="979" s="1"/>
  <c r="BS8" i="979"/>
  <c r="BR8" i="979"/>
  <c r="BP20" i="979"/>
  <c r="BO20" i="979"/>
  <c r="BP19" i="979"/>
  <c r="BO19" i="979"/>
  <c r="CE7" i="979"/>
  <c r="CD7" i="979"/>
  <c r="CC7" i="979"/>
  <c r="CB7" i="979"/>
  <c r="CA7" i="979"/>
  <c r="BZ7" i="979"/>
  <c r="BY7" i="979"/>
  <c r="BX7" i="979"/>
  <c r="BW7" i="979"/>
  <c r="BV7" i="979"/>
  <c r="BU7" i="979"/>
  <c r="BT7" i="979"/>
  <c r="BS7" i="979"/>
  <c r="BR7" i="979"/>
  <c r="CE108" i="978"/>
  <c r="CE109" i="978"/>
  <c r="CE110" i="978"/>
  <c r="CE111" i="978"/>
  <c r="CE112" i="978"/>
  <c r="CE113" i="978"/>
  <c r="CE114" i="978"/>
  <c r="CE115" i="978"/>
  <c r="CE116" i="978"/>
  <c r="CD108" i="978"/>
  <c r="CD109" i="978"/>
  <c r="CD110" i="978"/>
  <c r="CD111" i="978"/>
  <c r="CD112" i="978"/>
  <c r="CD113" i="978"/>
  <c r="CD114" i="978"/>
  <c r="CD115" i="978"/>
  <c r="CD116" i="978"/>
  <c r="CC108" i="978"/>
  <c r="CC109" i="978"/>
  <c r="CC110" i="978"/>
  <c r="CC111" i="978"/>
  <c r="CC112" i="978"/>
  <c r="CC113" i="978"/>
  <c r="CC114" i="978"/>
  <c r="CC115" i="978"/>
  <c r="CC116" i="978"/>
  <c r="CB108" i="978"/>
  <c r="CB109" i="978"/>
  <c r="CB110" i="978"/>
  <c r="CB111" i="978"/>
  <c r="CB112" i="978"/>
  <c r="CB113" i="978"/>
  <c r="CB114" i="978"/>
  <c r="CB115" i="978"/>
  <c r="CB116" i="978"/>
  <c r="CA108" i="978"/>
  <c r="CA109" i="978"/>
  <c r="CA110" i="978"/>
  <c r="CA111" i="978"/>
  <c r="CA112" i="978"/>
  <c r="CA113" i="978"/>
  <c r="CA114" i="978"/>
  <c r="CA115" i="978"/>
  <c r="CA116" i="978"/>
  <c r="BZ108" i="978"/>
  <c r="BZ109" i="978"/>
  <c r="BZ110" i="978"/>
  <c r="BZ111" i="978"/>
  <c r="BZ112" i="978"/>
  <c r="BZ113" i="978"/>
  <c r="BZ114" i="978"/>
  <c r="BZ115" i="978"/>
  <c r="BZ116" i="978"/>
  <c r="BY108" i="978"/>
  <c r="BY109" i="978"/>
  <c r="BY110" i="978"/>
  <c r="BY111" i="978"/>
  <c r="BY112" i="978"/>
  <c r="BY113" i="978"/>
  <c r="BY114" i="978"/>
  <c r="BY115" i="978"/>
  <c r="BY116" i="978"/>
  <c r="BX108" i="978"/>
  <c r="BX109" i="978"/>
  <c r="BX110" i="978"/>
  <c r="BX111" i="978"/>
  <c r="BX112" i="978"/>
  <c r="BX113" i="978"/>
  <c r="BX114" i="978"/>
  <c r="BX115" i="978"/>
  <c r="BX116" i="978"/>
  <c r="BW108" i="978"/>
  <c r="BW109" i="978"/>
  <c r="BW110" i="978"/>
  <c r="BW111" i="978"/>
  <c r="BW112" i="978"/>
  <c r="BW113" i="978"/>
  <c r="BW114" i="978"/>
  <c r="BW115" i="978"/>
  <c r="BW116" i="978"/>
  <c r="BV108" i="978"/>
  <c r="BV109" i="978"/>
  <c r="BV110" i="978"/>
  <c r="BV111" i="978"/>
  <c r="BV112" i="978"/>
  <c r="BV113" i="978"/>
  <c r="BV114" i="978"/>
  <c r="BV115" i="978"/>
  <c r="BV116" i="978"/>
  <c r="BU108" i="978"/>
  <c r="BU109" i="978"/>
  <c r="BU110" i="978"/>
  <c r="BU111" i="978"/>
  <c r="BU112" i="978"/>
  <c r="BU113" i="978"/>
  <c r="BP113" i="978" s="1"/>
  <c r="BU114" i="978"/>
  <c r="BU115" i="978"/>
  <c r="BU116" i="978"/>
  <c r="BT108" i="978"/>
  <c r="BT109" i="978"/>
  <c r="BT110" i="978"/>
  <c r="BT111" i="978"/>
  <c r="BT112" i="978"/>
  <c r="BT113" i="978"/>
  <c r="BT114" i="978"/>
  <c r="BT115" i="978"/>
  <c r="BP115" i="978" s="1"/>
  <c r="BT116" i="978"/>
  <c r="BP116" i="978" s="1"/>
  <c r="BS108" i="978"/>
  <c r="BS109" i="978"/>
  <c r="BS110" i="978"/>
  <c r="BS111" i="978"/>
  <c r="BS112" i="978"/>
  <c r="BS113" i="978"/>
  <c r="BS114" i="978"/>
  <c r="BS115" i="978"/>
  <c r="BS116" i="978"/>
  <c r="BR108" i="978"/>
  <c r="BR109" i="978"/>
  <c r="BP109" i="978" s="1"/>
  <c r="BR110" i="978"/>
  <c r="BP110" i="978" s="1"/>
  <c r="BR111" i="978"/>
  <c r="BR112" i="978"/>
  <c r="BP112" i="978" s="1"/>
  <c r="BR113" i="978"/>
  <c r="BR114" i="978"/>
  <c r="BR115" i="978"/>
  <c r="BR116" i="978"/>
  <c r="CE99" i="978"/>
  <c r="CE100" i="978"/>
  <c r="CE101" i="978"/>
  <c r="CE102" i="978"/>
  <c r="CE103" i="978"/>
  <c r="CE104" i="978"/>
  <c r="CE105" i="978"/>
  <c r="CE106" i="978"/>
  <c r="CE107" i="978"/>
  <c r="CD99" i="978"/>
  <c r="CD100" i="978"/>
  <c r="CD101" i="978"/>
  <c r="CD102" i="978"/>
  <c r="CD103" i="978"/>
  <c r="CD104" i="978"/>
  <c r="CD105" i="978"/>
  <c r="CD106" i="978"/>
  <c r="CD107" i="978"/>
  <c r="CC99" i="978"/>
  <c r="CC100" i="978"/>
  <c r="CC101" i="978"/>
  <c r="CC102" i="978"/>
  <c r="CC103" i="978"/>
  <c r="CC104" i="978"/>
  <c r="CC105" i="978"/>
  <c r="CC106" i="978"/>
  <c r="CC107" i="978"/>
  <c r="CB99" i="978"/>
  <c r="CB100" i="978"/>
  <c r="CB101" i="978"/>
  <c r="CB102" i="978"/>
  <c r="CB103" i="978"/>
  <c r="CB104" i="978"/>
  <c r="CB105" i="978"/>
  <c r="CB106" i="978"/>
  <c r="CB107" i="978"/>
  <c r="CA99" i="978"/>
  <c r="CA100" i="978"/>
  <c r="CA101" i="978"/>
  <c r="CA102" i="978"/>
  <c r="CA103" i="978"/>
  <c r="CA104" i="978"/>
  <c r="CA105" i="978"/>
  <c r="CA106" i="978"/>
  <c r="CA107" i="978"/>
  <c r="BZ99" i="978"/>
  <c r="BZ100" i="978"/>
  <c r="BZ101" i="978"/>
  <c r="BZ102" i="978"/>
  <c r="BZ103" i="978"/>
  <c r="BZ104" i="978"/>
  <c r="BZ105" i="978"/>
  <c r="BZ106" i="978"/>
  <c r="BZ107" i="978"/>
  <c r="BY99" i="978"/>
  <c r="BY100" i="978"/>
  <c r="BY101" i="978"/>
  <c r="BY102" i="978"/>
  <c r="BY103" i="978"/>
  <c r="BY104" i="978"/>
  <c r="BY105" i="978"/>
  <c r="BY106" i="978"/>
  <c r="BY107" i="978"/>
  <c r="BX99" i="978"/>
  <c r="BX100" i="978"/>
  <c r="BX101" i="978"/>
  <c r="BX102" i="978"/>
  <c r="BX103" i="978"/>
  <c r="BX104" i="978"/>
  <c r="BX105" i="978"/>
  <c r="BX106" i="978"/>
  <c r="BX107" i="978"/>
  <c r="BW99" i="978"/>
  <c r="BW100" i="978"/>
  <c r="BW101" i="978"/>
  <c r="BW102" i="978"/>
  <c r="BW103" i="978"/>
  <c r="BW104" i="978"/>
  <c r="BW105" i="978"/>
  <c r="BW106" i="978"/>
  <c r="BW107" i="978"/>
  <c r="BV99" i="978"/>
  <c r="BV100" i="978"/>
  <c r="BV101" i="978"/>
  <c r="BV102" i="978"/>
  <c r="BV103" i="978"/>
  <c r="BV104" i="978"/>
  <c r="BV105" i="978"/>
  <c r="BV106" i="978"/>
  <c r="BV107" i="978"/>
  <c r="BU99" i="978"/>
  <c r="BU100" i="978"/>
  <c r="BU101" i="978"/>
  <c r="BU102" i="978"/>
  <c r="BU103" i="978"/>
  <c r="BU104" i="978"/>
  <c r="BO104" i="978" s="1"/>
  <c r="BU105" i="978"/>
  <c r="BU106" i="978"/>
  <c r="BU107" i="978"/>
  <c r="BT99" i="978"/>
  <c r="BP99" i="978" s="1"/>
  <c r="BT100" i="978"/>
  <c r="BT101" i="978"/>
  <c r="BT102" i="978"/>
  <c r="BT103" i="978"/>
  <c r="BT104" i="978"/>
  <c r="BT105" i="978"/>
  <c r="BT106" i="978"/>
  <c r="BT107" i="978"/>
  <c r="BP107" i="978" s="1"/>
  <c r="BS99" i="978"/>
  <c r="BS100" i="978"/>
  <c r="BS101" i="978"/>
  <c r="BS102" i="978"/>
  <c r="BS103" i="978"/>
  <c r="BS104" i="978"/>
  <c r="BS105" i="978"/>
  <c r="BS106" i="978"/>
  <c r="BS107" i="978"/>
  <c r="BR99" i="978"/>
  <c r="BR100" i="978"/>
  <c r="BP100" i="978" s="1"/>
  <c r="BR101" i="978"/>
  <c r="BP101" i="978" s="1"/>
  <c r="BR102" i="978"/>
  <c r="BR103" i="978"/>
  <c r="BP103" i="978" s="1"/>
  <c r="BR104" i="978"/>
  <c r="BR105" i="978"/>
  <c r="BP105" i="978" s="1"/>
  <c r="BR106" i="978"/>
  <c r="BP106" i="978" s="1"/>
  <c r="BR107" i="978"/>
  <c r="CE90" i="978"/>
  <c r="CE91" i="978"/>
  <c r="CE92" i="978"/>
  <c r="CE93" i="978"/>
  <c r="CE94" i="978"/>
  <c r="CE95" i="978"/>
  <c r="CE96" i="978"/>
  <c r="CE97" i="978"/>
  <c r="CE98" i="978"/>
  <c r="CD90" i="978"/>
  <c r="CD91" i="978"/>
  <c r="CD92" i="978"/>
  <c r="CD93" i="978"/>
  <c r="CD94" i="978"/>
  <c r="CD95" i="978"/>
  <c r="CD96" i="978"/>
  <c r="CD97" i="978"/>
  <c r="CD98" i="978"/>
  <c r="CC90" i="978"/>
  <c r="CC91" i="978"/>
  <c r="CC92" i="978"/>
  <c r="CC93" i="978"/>
  <c r="CC94" i="978"/>
  <c r="CC95" i="978"/>
  <c r="CC96" i="978"/>
  <c r="CC97" i="978"/>
  <c r="CC98" i="978"/>
  <c r="CB90" i="978"/>
  <c r="CB91" i="978"/>
  <c r="CB92" i="978"/>
  <c r="CB93" i="978"/>
  <c r="CB94" i="978"/>
  <c r="CB95" i="978"/>
  <c r="CB96" i="978"/>
  <c r="CB97" i="978"/>
  <c r="CB98" i="978"/>
  <c r="CA90" i="978"/>
  <c r="CA91" i="978"/>
  <c r="CA92" i="978"/>
  <c r="CA93" i="978"/>
  <c r="CA94" i="978"/>
  <c r="CA95" i="978"/>
  <c r="CA96" i="978"/>
  <c r="CA97" i="978"/>
  <c r="CA98" i="978"/>
  <c r="BZ90" i="978"/>
  <c r="BZ91" i="978"/>
  <c r="BZ92" i="978"/>
  <c r="BZ93" i="978"/>
  <c r="BZ94" i="978"/>
  <c r="BZ95" i="978"/>
  <c r="BZ96" i="978"/>
  <c r="BZ97" i="978"/>
  <c r="BZ98" i="978"/>
  <c r="BY90" i="978"/>
  <c r="BY91" i="978"/>
  <c r="BY92" i="978"/>
  <c r="BY93" i="978"/>
  <c r="BY94" i="978"/>
  <c r="BY95" i="978"/>
  <c r="BY96" i="978"/>
  <c r="BY97" i="978"/>
  <c r="BY98" i="978"/>
  <c r="BX90" i="978"/>
  <c r="BX91" i="978"/>
  <c r="BX92" i="978"/>
  <c r="BX93" i="978"/>
  <c r="BX94" i="978"/>
  <c r="BX95" i="978"/>
  <c r="BX96" i="978"/>
  <c r="BX97" i="978"/>
  <c r="BX98" i="978"/>
  <c r="BW90" i="978"/>
  <c r="BW91" i="978"/>
  <c r="BW92" i="978"/>
  <c r="BW93" i="978"/>
  <c r="BW94" i="978"/>
  <c r="BW95" i="978"/>
  <c r="BW96" i="978"/>
  <c r="BW97" i="978"/>
  <c r="BW98" i="978"/>
  <c r="BV90" i="978"/>
  <c r="BV91" i="978"/>
  <c r="BV92" i="978"/>
  <c r="BV93" i="978"/>
  <c r="BV94" i="978"/>
  <c r="BV95" i="978"/>
  <c r="BV96" i="978"/>
  <c r="BV97" i="978"/>
  <c r="BV98" i="978"/>
  <c r="BU90" i="978"/>
  <c r="BU91" i="978"/>
  <c r="BU92" i="978"/>
  <c r="BU93" i="978"/>
  <c r="BP93" i="978" s="1"/>
  <c r="BU94" i="978"/>
  <c r="BU95" i="978"/>
  <c r="BP95" i="978" s="1"/>
  <c r="BU96" i="978"/>
  <c r="BU97" i="978"/>
  <c r="BU98" i="978"/>
  <c r="BT90" i="978"/>
  <c r="BT91" i="978"/>
  <c r="BT92" i="978"/>
  <c r="BT93" i="978"/>
  <c r="BT94" i="978"/>
  <c r="BP94" i="978" s="1"/>
  <c r="BT95" i="978"/>
  <c r="BT96" i="978"/>
  <c r="BP96" i="978" s="1"/>
  <c r="BT97" i="978"/>
  <c r="BT98" i="978"/>
  <c r="BS90" i="978"/>
  <c r="BS91" i="978"/>
  <c r="BS92" i="978"/>
  <c r="BS93" i="978"/>
  <c r="BS94" i="978"/>
  <c r="BS95" i="978"/>
  <c r="BS96" i="978"/>
  <c r="BS97" i="978"/>
  <c r="BP97" i="978" s="1"/>
  <c r="BS98" i="978"/>
  <c r="BP98" i="978" s="1"/>
  <c r="BR90" i="978"/>
  <c r="BP90" i="978" s="1"/>
  <c r="BR91" i="978"/>
  <c r="BO91" i="978" s="1"/>
  <c r="BR92" i="978"/>
  <c r="BP92" i="978" s="1"/>
  <c r="BR93" i="978"/>
  <c r="BR94" i="978"/>
  <c r="BR95" i="978"/>
  <c r="BR96" i="978"/>
  <c r="BR97" i="978"/>
  <c r="BR98" i="978"/>
  <c r="CE81" i="978"/>
  <c r="CE82" i="978"/>
  <c r="CE83" i="978"/>
  <c r="CE84" i="978"/>
  <c r="CE85" i="978"/>
  <c r="CE86" i="978"/>
  <c r="CE87" i="978"/>
  <c r="CE88" i="978"/>
  <c r="CE89" i="978"/>
  <c r="CD81" i="978"/>
  <c r="CD82" i="978"/>
  <c r="CD83" i="978"/>
  <c r="CD84" i="978"/>
  <c r="CD85" i="978"/>
  <c r="CD86" i="978"/>
  <c r="CD87" i="978"/>
  <c r="CD88" i="978"/>
  <c r="CD89" i="978"/>
  <c r="CC81" i="978"/>
  <c r="CC82" i="978"/>
  <c r="CC83" i="978"/>
  <c r="CC84" i="978"/>
  <c r="CC85" i="978"/>
  <c r="CC86" i="978"/>
  <c r="CC87" i="978"/>
  <c r="CC88" i="978"/>
  <c r="CC89" i="978"/>
  <c r="CB81" i="978"/>
  <c r="CB82" i="978"/>
  <c r="CB83" i="978"/>
  <c r="CB84" i="978"/>
  <c r="CB85" i="978"/>
  <c r="CB86" i="978"/>
  <c r="CB87" i="978"/>
  <c r="CB88" i="978"/>
  <c r="CB89" i="978"/>
  <c r="CA81" i="978"/>
  <c r="CA82" i="978"/>
  <c r="CA83" i="978"/>
  <c r="CA84" i="978"/>
  <c r="CA85" i="978"/>
  <c r="CA86" i="978"/>
  <c r="CA87" i="978"/>
  <c r="CA88" i="978"/>
  <c r="CA89" i="978"/>
  <c r="BZ81" i="978"/>
  <c r="BZ82" i="978"/>
  <c r="BZ83" i="978"/>
  <c r="BZ84" i="978"/>
  <c r="BZ85" i="978"/>
  <c r="BZ86" i="978"/>
  <c r="BZ87" i="978"/>
  <c r="BZ88" i="978"/>
  <c r="BZ89" i="978"/>
  <c r="BY81" i="978"/>
  <c r="BY82" i="978"/>
  <c r="BY83" i="978"/>
  <c r="BY84" i="978"/>
  <c r="BY85" i="978"/>
  <c r="BY86" i="978"/>
  <c r="BY87" i="978"/>
  <c r="BY88" i="978"/>
  <c r="BY89" i="978"/>
  <c r="BX81" i="978"/>
  <c r="BX82" i="978"/>
  <c r="BX83" i="978"/>
  <c r="BX84" i="978"/>
  <c r="BX85" i="978"/>
  <c r="BX86" i="978"/>
  <c r="BX87" i="978"/>
  <c r="BX88" i="978"/>
  <c r="BX89" i="978"/>
  <c r="BW81" i="978"/>
  <c r="BW82" i="978"/>
  <c r="BW83" i="978"/>
  <c r="BW84" i="978"/>
  <c r="BW85" i="978"/>
  <c r="BW86" i="978"/>
  <c r="BW87" i="978"/>
  <c r="BW88" i="978"/>
  <c r="BW89" i="978"/>
  <c r="BV81" i="978"/>
  <c r="BV82" i="978"/>
  <c r="BV83" i="978"/>
  <c r="BV84" i="978"/>
  <c r="BV85" i="978"/>
  <c r="BV86" i="978"/>
  <c r="BV87" i="978"/>
  <c r="BV88" i="978"/>
  <c r="BV89" i="978"/>
  <c r="BU81" i="978"/>
  <c r="BU82" i="978"/>
  <c r="BU83" i="978"/>
  <c r="BU84" i="978"/>
  <c r="BP84" i="978" s="1"/>
  <c r="BU85" i="978"/>
  <c r="BU86" i="978"/>
  <c r="BP86" i="978" s="1"/>
  <c r="BU87" i="978"/>
  <c r="BU88" i="978"/>
  <c r="BU89" i="978"/>
  <c r="BT81" i="978"/>
  <c r="BT82" i="978"/>
  <c r="BT83" i="978"/>
  <c r="BT84" i="978"/>
  <c r="BT85" i="978"/>
  <c r="BT86" i="978"/>
  <c r="BT87" i="978"/>
  <c r="BP87" i="978" s="1"/>
  <c r="BT88" i="978"/>
  <c r="BT89" i="978"/>
  <c r="BP89" i="978" s="1"/>
  <c r="BS81" i="978"/>
  <c r="BS82" i="978"/>
  <c r="BS83" i="978"/>
  <c r="BS84" i="978"/>
  <c r="BS85" i="978"/>
  <c r="BS86" i="978"/>
  <c r="BS87" i="978"/>
  <c r="BS88" i="978"/>
  <c r="BS89" i="978"/>
  <c r="BR81" i="978"/>
  <c r="BP81" i="978" s="1"/>
  <c r="BR82" i="978"/>
  <c r="BP82" i="978" s="1"/>
  <c r="BR83" i="978"/>
  <c r="BP83" i="978" s="1"/>
  <c r="BR84" i="978"/>
  <c r="BO84" i="978" s="1"/>
  <c r="BR85" i="978"/>
  <c r="BP85" i="978" s="1"/>
  <c r="BR86" i="978"/>
  <c r="BR87" i="978"/>
  <c r="BR88" i="978"/>
  <c r="BP88" i="978" s="1"/>
  <c r="BR89" i="978"/>
  <c r="CE72" i="978"/>
  <c r="CE73" i="978"/>
  <c r="CE74" i="978"/>
  <c r="CE75" i="978"/>
  <c r="CE76" i="978"/>
  <c r="CE77" i="978"/>
  <c r="CE78" i="978"/>
  <c r="CE79" i="978"/>
  <c r="CE80" i="978"/>
  <c r="CD72" i="978"/>
  <c r="CD73" i="978"/>
  <c r="CD74" i="978"/>
  <c r="CD75" i="978"/>
  <c r="CD76" i="978"/>
  <c r="CD77" i="978"/>
  <c r="CD78" i="978"/>
  <c r="CD79" i="978"/>
  <c r="CD80" i="978"/>
  <c r="CC72" i="978"/>
  <c r="CC73" i="978"/>
  <c r="CC74" i="978"/>
  <c r="CC75" i="978"/>
  <c r="CC76" i="978"/>
  <c r="CC77" i="978"/>
  <c r="CC78" i="978"/>
  <c r="CC79" i="978"/>
  <c r="CC80" i="978"/>
  <c r="CB72" i="978"/>
  <c r="CB73" i="978"/>
  <c r="CB74" i="978"/>
  <c r="CB75" i="978"/>
  <c r="CB76" i="978"/>
  <c r="CB77" i="978"/>
  <c r="CB78" i="978"/>
  <c r="CB79" i="978"/>
  <c r="CB80" i="978"/>
  <c r="CA72" i="978"/>
  <c r="CA73" i="978"/>
  <c r="CA74" i="978"/>
  <c r="CA75" i="978"/>
  <c r="CA76" i="978"/>
  <c r="CA77" i="978"/>
  <c r="CA78" i="978"/>
  <c r="CA79" i="978"/>
  <c r="CA80" i="978"/>
  <c r="BZ72" i="978"/>
  <c r="BZ73" i="978"/>
  <c r="BZ74" i="978"/>
  <c r="BZ75" i="978"/>
  <c r="BZ76" i="978"/>
  <c r="BZ77" i="978"/>
  <c r="BZ78" i="978"/>
  <c r="BZ79" i="978"/>
  <c r="BZ80" i="978"/>
  <c r="BY72" i="978"/>
  <c r="BY73" i="978"/>
  <c r="BY74" i="978"/>
  <c r="BY75" i="978"/>
  <c r="BY76" i="978"/>
  <c r="BY77" i="978"/>
  <c r="BO77" i="978" s="1"/>
  <c r="BY78" i="978"/>
  <c r="BY79" i="978"/>
  <c r="BY80" i="978"/>
  <c r="BX72" i="978"/>
  <c r="BX73" i="978"/>
  <c r="BX74" i="978"/>
  <c r="BX75" i="978"/>
  <c r="BX76" i="978"/>
  <c r="BX77" i="978"/>
  <c r="BX78" i="978"/>
  <c r="BX79" i="978"/>
  <c r="BX80" i="978"/>
  <c r="BW72" i="978"/>
  <c r="BW73" i="978"/>
  <c r="BW74" i="978"/>
  <c r="BW75" i="978"/>
  <c r="BW76" i="978"/>
  <c r="BW77" i="978"/>
  <c r="BW78" i="978"/>
  <c r="BW79" i="978"/>
  <c r="BW80" i="978"/>
  <c r="BV72" i="978"/>
  <c r="BV73" i="978"/>
  <c r="BV74" i="978"/>
  <c r="BV75" i="978"/>
  <c r="BV76" i="978"/>
  <c r="BV77" i="978"/>
  <c r="BV78" i="978"/>
  <c r="BV79" i="978"/>
  <c r="BV80" i="978"/>
  <c r="BU72" i="978"/>
  <c r="BU73" i="978"/>
  <c r="BU74" i="978"/>
  <c r="BU75" i="978"/>
  <c r="BU76" i="978"/>
  <c r="BU77" i="978"/>
  <c r="BP77" i="978" s="1"/>
  <c r="BU78" i="978"/>
  <c r="BU79" i="978"/>
  <c r="BU80" i="978"/>
  <c r="BT72" i="978"/>
  <c r="BP72" i="978" s="1"/>
  <c r="BT73" i="978"/>
  <c r="BT74" i="978"/>
  <c r="BT75" i="978"/>
  <c r="BT76" i="978"/>
  <c r="BT77" i="978"/>
  <c r="BT78" i="978"/>
  <c r="BT79" i="978"/>
  <c r="BT80" i="978"/>
  <c r="BP80" i="978" s="1"/>
  <c r="BS72" i="978"/>
  <c r="BO72" i="978" s="1"/>
  <c r="BS73" i="978"/>
  <c r="BS74" i="978"/>
  <c r="BS75" i="978"/>
  <c r="BS76" i="978"/>
  <c r="BS77" i="978"/>
  <c r="BS78" i="978"/>
  <c r="BS79" i="978"/>
  <c r="BS80" i="978"/>
  <c r="BR72" i="978"/>
  <c r="BR73" i="978"/>
  <c r="BP73" i="978" s="1"/>
  <c r="BR74" i="978"/>
  <c r="BP74" i="978" s="1"/>
  <c r="BR75" i="978"/>
  <c r="BR76" i="978"/>
  <c r="BP76" i="978" s="1"/>
  <c r="BR77" i="978"/>
  <c r="BR78" i="978"/>
  <c r="BP78" i="978" s="1"/>
  <c r="BR79" i="978"/>
  <c r="BP79" i="978" s="1"/>
  <c r="BR80" i="978"/>
  <c r="CE56" i="978"/>
  <c r="CE57" i="978"/>
  <c r="CE58" i="978"/>
  <c r="CE59" i="978"/>
  <c r="CE60" i="978"/>
  <c r="CE61" i="978"/>
  <c r="CE62" i="978"/>
  <c r="CE63" i="978"/>
  <c r="CE64" i="978"/>
  <c r="CE65" i="978"/>
  <c r="CE66" i="978"/>
  <c r="CE67" i="978"/>
  <c r="CE68" i="978"/>
  <c r="CE69" i="978"/>
  <c r="CE70" i="978"/>
  <c r="CE71" i="978"/>
  <c r="CD56" i="978"/>
  <c r="CD57" i="978"/>
  <c r="CD58" i="978"/>
  <c r="CD59" i="978"/>
  <c r="CD60" i="978"/>
  <c r="CD61" i="978"/>
  <c r="CD62" i="978"/>
  <c r="CD63" i="978"/>
  <c r="CD64" i="978"/>
  <c r="CD65" i="978"/>
  <c r="CD66" i="978"/>
  <c r="CD67" i="978"/>
  <c r="CD68" i="978"/>
  <c r="CD69" i="978"/>
  <c r="CD70" i="978"/>
  <c r="CD71" i="978"/>
  <c r="CC56" i="978"/>
  <c r="CC57" i="978"/>
  <c r="CC58" i="978"/>
  <c r="CC59" i="978"/>
  <c r="CC60" i="978"/>
  <c r="CC61" i="978"/>
  <c r="CC62" i="978"/>
  <c r="CC63" i="978"/>
  <c r="CC64" i="978"/>
  <c r="CC65" i="978"/>
  <c r="CC66" i="978"/>
  <c r="CC67" i="978"/>
  <c r="CC68" i="978"/>
  <c r="CC69" i="978"/>
  <c r="CC70" i="978"/>
  <c r="CC71" i="978"/>
  <c r="CB56" i="978"/>
  <c r="CB57" i="978"/>
  <c r="CB58" i="978"/>
  <c r="CB59" i="978"/>
  <c r="CB60" i="978"/>
  <c r="CB61" i="978"/>
  <c r="CB62" i="978"/>
  <c r="BO62" i="978" s="1"/>
  <c r="CB63" i="978"/>
  <c r="CB64" i="978"/>
  <c r="CB65" i="978"/>
  <c r="CB66" i="978"/>
  <c r="CB67" i="978"/>
  <c r="CB68" i="978"/>
  <c r="CB69" i="978"/>
  <c r="CB70" i="978"/>
  <c r="CB71" i="978"/>
  <c r="CA56" i="978"/>
  <c r="CA57" i="978"/>
  <c r="CA58" i="978"/>
  <c r="CA59" i="978"/>
  <c r="CA60" i="978"/>
  <c r="CA61" i="978"/>
  <c r="CA62" i="978"/>
  <c r="CA63" i="978"/>
  <c r="CA64" i="978"/>
  <c r="CA65" i="978"/>
  <c r="CA66" i="978"/>
  <c r="CA67" i="978"/>
  <c r="CA68" i="978"/>
  <c r="CA69" i="978"/>
  <c r="CA70" i="978"/>
  <c r="CA71" i="978"/>
  <c r="BZ56" i="978"/>
  <c r="BZ57" i="978"/>
  <c r="BZ58" i="978"/>
  <c r="BZ59" i="978"/>
  <c r="BZ60" i="978"/>
  <c r="BZ61" i="978"/>
  <c r="BZ62" i="978"/>
  <c r="BZ63" i="978"/>
  <c r="BZ64" i="978"/>
  <c r="BZ65" i="978"/>
  <c r="BZ66" i="978"/>
  <c r="BZ67" i="978"/>
  <c r="BZ68" i="978"/>
  <c r="BZ69" i="978"/>
  <c r="BZ70" i="978"/>
  <c r="BZ71" i="978"/>
  <c r="BY56" i="978"/>
  <c r="BY57" i="978"/>
  <c r="BY58" i="978"/>
  <c r="BY59" i="978"/>
  <c r="BY60" i="978"/>
  <c r="BY61" i="978"/>
  <c r="BY62" i="978"/>
  <c r="BY63" i="978"/>
  <c r="BY64" i="978"/>
  <c r="BY65" i="978"/>
  <c r="BY66" i="978"/>
  <c r="BY67" i="978"/>
  <c r="BY68" i="978"/>
  <c r="BY69" i="978"/>
  <c r="BY70" i="978"/>
  <c r="BY71" i="978"/>
  <c r="BX56" i="978"/>
  <c r="BX57" i="978"/>
  <c r="BX58" i="978"/>
  <c r="BX59" i="978"/>
  <c r="BX60" i="978"/>
  <c r="BX61" i="978"/>
  <c r="BX62" i="978"/>
  <c r="BX63" i="978"/>
  <c r="BX64" i="978"/>
  <c r="BX65" i="978"/>
  <c r="BX66" i="978"/>
  <c r="BX67" i="978"/>
  <c r="BX68" i="978"/>
  <c r="BX69" i="978"/>
  <c r="BX70" i="978"/>
  <c r="BX71" i="978"/>
  <c r="BW56" i="978"/>
  <c r="BW57" i="978"/>
  <c r="BW58" i="978"/>
  <c r="BW59" i="978"/>
  <c r="BW60" i="978"/>
  <c r="BW61" i="978"/>
  <c r="BW62" i="978"/>
  <c r="BW63" i="978"/>
  <c r="BW64" i="978"/>
  <c r="BW65" i="978"/>
  <c r="BW66" i="978"/>
  <c r="BW67" i="978"/>
  <c r="BW68" i="978"/>
  <c r="BW69" i="978"/>
  <c r="BW70" i="978"/>
  <c r="BW71" i="978"/>
  <c r="BV56" i="978"/>
  <c r="BV57" i="978"/>
  <c r="BV58" i="978"/>
  <c r="BV59" i="978"/>
  <c r="BV60" i="978"/>
  <c r="BV61" i="978"/>
  <c r="BV62" i="978"/>
  <c r="BV63" i="978"/>
  <c r="BV64" i="978"/>
  <c r="BV65" i="978"/>
  <c r="BV66" i="978"/>
  <c r="BV67" i="978"/>
  <c r="BV68" i="978"/>
  <c r="BV69" i="978"/>
  <c r="BV70" i="978"/>
  <c r="BV71" i="978"/>
  <c r="BU56" i="978"/>
  <c r="BU57" i="978"/>
  <c r="BU58" i="978"/>
  <c r="BU59" i="978"/>
  <c r="BU60" i="978"/>
  <c r="BU61" i="978"/>
  <c r="BU62" i="978"/>
  <c r="BU63" i="978"/>
  <c r="BU64" i="978"/>
  <c r="BU65" i="978"/>
  <c r="BU66" i="978"/>
  <c r="BU67" i="978"/>
  <c r="BU68" i="978"/>
  <c r="BU69" i="978"/>
  <c r="BU70" i="978"/>
  <c r="BU71" i="978"/>
  <c r="BT56" i="978"/>
  <c r="BT57" i="978"/>
  <c r="BT58" i="978"/>
  <c r="BT59" i="978"/>
  <c r="BP59" i="978" s="1"/>
  <c r="BT60" i="978"/>
  <c r="BT61" i="978"/>
  <c r="BT62" i="978"/>
  <c r="BT63" i="978"/>
  <c r="BT64" i="978"/>
  <c r="BT65" i="978"/>
  <c r="BP65" i="978" s="1"/>
  <c r="BT66" i="978"/>
  <c r="BT67" i="978"/>
  <c r="BT68" i="978"/>
  <c r="BT69" i="978"/>
  <c r="BT70" i="978"/>
  <c r="BT71" i="978"/>
  <c r="BS56" i="978"/>
  <c r="BS57" i="978"/>
  <c r="BS58" i="978"/>
  <c r="BS59" i="978"/>
  <c r="BS60" i="978"/>
  <c r="BP60" i="978" s="1"/>
  <c r="BS61" i="978"/>
  <c r="BP61" i="978" s="1"/>
  <c r="BS62" i="978"/>
  <c r="BP62" i="978" s="1"/>
  <c r="BS63" i="978"/>
  <c r="BS64" i="978"/>
  <c r="BS65" i="978"/>
  <c r="BS66" i="978"/>
  <c r="BP66" i="978" s="1"/>
  <c r="BS67" i="978"/>
  <c r="BP67" i="978" s="1"/>
  <c r="BS68" i="978"/>
  <c r="BS69" i="978"/>
  <c r="BS70" i="978"/>
  <c r="BS71" i="978"/>
  <c r="BR56" i="978"/>
  <c r="BR57" i="978"/>
  <c r="BP57" i="978" s="1"/>
  <c r="BR58" i="978"/>
  <c r="BO58" i="978" s="1"/>
  <c r="BR59" i="978"/>
  <c r="BR60" i="978"/>
  <c r="BO60" i="978" s="1"/>
  <c r="BR61" i="978"/>
  <c r="BO61" i="978" s="1"/>
  <c r="BR62" i="978"/>
  <c r="BR63" i="978"/>
  <c r="BP63" i="978" s="1"/>
  <c r="BR64" i="978"/>
  <c r="BR65" i="978"/>
  <c r="BR66" i="978"/>
  <c r="BO66" i="978" s="1"/>
  <c r="BR67" i="978"/>
  <c r="BR68" i="978"/>
  <c r="BR69" i="978"/>
  <c r="BP69" i="978" s="1"/>
  <c r="BR70" i="978"/>
  <c r="BR71" i="978"/>
  <c r="CE40" i="978"/>
  <c r="CE41" i="978"/>
  <c r="CE42" i="978"/>
  <c r="CE43" i="978"/>
  <c r="CE44" i="978"/>
  <c r="CE45" i="978"/>
  <c r="CE46" i="978"/>
  <c r="CE47" i="978"/>
  <c r="CE48" i="978"/>
  <c r="CE49" i="978"/>
  <c r="CE50" i="978"/>
  <c r="CE51" i="978"/>
  <c r="CE52" i="978"/>
  <c r="CE53" i="978"/>
  <c r="CE54" i="978"/>
  <c r="CE55" i="978"/>
  <c r="CD40" i="978"/>
  <c r="CD41" i="978"/>
  <c r="CD42" i="978"/>
  <c r="CD43" i="978"/>
  <c r="CD44" i="978"/>
  <c r="CD45" i="978"/>
  <c r="CD46" i="978"/>
  <c r="CD47" i="978"/>
  <c r="CD48" i="978"/>
  <c r="CD49" i="978"/>
  <c r="CD50" i="978"/>
  <c r="CD51" i="978"/>
  <c r="CD52" i="978"/>
  <c r="CD53" i="978"/>
  <c r="CD54" i="978"/>
  <c r="CD55" i="978"/>
  <c r="CC40" i="978"/>
  <c r="CC41" i="978"/>
  <c r="CC42" i="978"/>
  <c r="CC43" i="978"/>
  <c r="CC44" i="978"/>
  <c r="CC45" i="978"/>
  <c r="CC46" i="978"/>
  <c r="CC47" i="978"/>
  <c r="CC48" i="978"/>
  <c r="CC49" i="978"/>
  <c r="CC50" i="978"/>
  <c r="CC51" i="978"/>
  <c r="CC52" i="978"/>
  <c r="CC53" i="978"/>
  <c r="CC54" i="978"/>
  <c r="CC55" i="978"/>
  <c r="CB40" i="978"/>
  <c r="CB41" i="978"/>
  <c r="CB42" i="978"/>
  <c r="CB43" i="978"/>
  <c r="CB44" i="978"/>
  <c r="CB45" i="978"/>
  <c r="CB46" i="978"/>
  <c r="CB47" i="978"/>
  <c r="CB48" i="978"/>
  <c r="CB49" i="978"/>
  <c r="CB50" i="978"/>
  <c r="CB51" i="978"/>
  <c r="CB52" i="978"/>
  <c r="CB53" i="978"/>
  <c r="CB54" i="978"/>
  <c r="CB55" i="978"/>
  <c r="CA40" i="978"/>
  <c r="CA41" i="978"/>
  <c r="CA42" i="978"/>
  <c r="CA43" i="978"/>
  <c r="CA44" i="978"/>
  <c r="CA45" i="978"/>
  <c r="CA46" i="978"/>
  <c r="CA47" i="978"/>
  <c r="CA48" i="978"/>
  <c r="CA49" i="978"/>
  <c r="CA50" i="978"/>
  <c r="CA51" i="978"/>
  <c r="CA52" i="978"/>
  <c r="CA53" i="978"/>
  <c r="CA54" i="978"/>
  <c r="CA55" i="978"/>
  <c r="BZ40" i="978"/>
  <c r="BZ41" i="978"/>
  <c r="BZ42" i="978"/>
  <c r="BZ43" i="978"/>
  <c r="BZ44" i="978"/>
  <c r="BZ45" i="978"/>
  <c r="BZ46" i="978"/>
  <c r="BZ47" i="978"/>
  <c r="BZ48" i="978"/>
  <c r="BZ49" i="978"/>
  <c r="BZ50" i="978"/>
  <c r="BZ51" i="978"/>
  <c r="BZ52" i="978"/>
  <c r="BZ53" i="978"/>
  <c r="BZ54" i="978"/>
  <c r="BZ55" i="978"/>
  <c r="BY40" i="978"/>
  <c r="BY41" i="978"/>
  <c r="BY42" i="978"/>
  <c r="BY43" i="978"/>
  <c r="BY44" i="978"/>
  <c r="BY45" i="978"/>
  <c r="BY46" i="978"/>
  <c r="BY47" i="978"/>
  <c r="BY48" i="978"/>
  <c r="BY49" i="978"/>
  <c r="BY50" i="978"/>
  <c r="BY51" i="978"/>
  <c r="BY52" i="978"/>
  <c r="BY53" i="978"/>
  <c r="BY54" i="978"/>
  <c r="BY55" i="978"/>
  <c r="BX40" i="978"/>
  <c r="BX41" i="978"/>
  <c r="BX42" i="978"/>
  <c r="BX43" i="978"/>
  <c r="BX44" i="978"/>
  <c r="BX45" i="978"/>
  <c r="BX46" i="978"/>
  <c r="BX47" i="978"/>
  <c r="BX48" i="978"/>
  <c r="BX49" i="978"/>
  <c r="BX50" i="978"/>
  <c r="BX51" i="978"/>
  <c r="BX52" i="978"/>
  <c r="BX53" i="978"/>
  <c r="BX54" i="978"/>
  <c r="BX55" i="978"/>
  <c r="BW40" i="978"/>
  <c r="BW41" i="978"/>
  <c r="BW42" i="978"/>
  <c r="BW43" i="978"/>
  <c r="BW44" i="978"/>
  <c r="BW45" i="978"/>
  <c r="BW46" i="978"/>
  <c r="BW47" i="978"/>
  <c r="BW48" i="978"/>
  <c r="BW49" i="978"/>
  <c r="BW50" i="978"/>
  <c r="BW51" i="978"/>
  <c r="BW52" i="978"/>
  <c r="BW53" i="978"/>
  <c r="BW54" i="978"/>
  <c r="BW55" i="978"/>
  <c r="BV40" i="978"/>
  <c r="BV41" i="978"/>
  <c r="BV42" i="978"/>
  <c r="BV43" i="978"/>
  <c r="BV44" i="978"/>
  <c r="BV45" i="978"/>
  <c r="BV46" i="978"/>
  <c r="BV47" i="978"/>
  <c r="BV48" i="978"/>
  <c r="BV49" i="978"/>
  <c r="BV50" i="978"/>
  <c r="BV51" i="978"/>
  <c r="BV52" i="978"/>
  <c r="BV53" i="978"/>
  <c r="BV54" i="978"/>
  <c r="BV55" i="978"/>
  <c r="BU40" i="978"/>
  <c r="BU41" i="978"/>
  <c r="BU42" i="978"/>
  <c r="BU43" i="978"/>
  <c r="BU44" i="978"/>
  <c r="BU45" i="978"/>
  <c r="BU46" i="978"/>
  <c r="BU47" i="978"/>
  <c r="BU48" i="978"/>
  <c r="BU49" i="978"/>
  <c r="BU50" i="978"/>
  <c r="BU51" i="978"/>
  <c r="BU52" i="978"/>
  <c r="BU53" i="978"/>
  <c r="BU54" i="978"/>
  <c r="BU55" i="978"/>
  <c r="BT40" i="978"/>
  <c r="BT41" i="978"/>
  <c r="BT42" i="978"/>
  <c r="BT43" i="978"/>
  <c r="BP43" i="978" s="1"/>
  <c r="BT44" i="978"/>
  <c r="BT45" i="978"/>
  <c r="BT46" i="978"/>
  <c r="BP46" i="978" s="1"/>
  <c r="BT47" i="978"/>
  <c r="BT48" i="978"/>
  <c r="BT49" i="978"/>
  <c r="BT50" i="978"/>
  <c r="BT51" i="978"/>
  <c r="BT52" i="978"/>
  <c r="BT53" i="978"/>
  <c r="BT54" i="978"/>
  <c r="BT55" i="978"/>
  <c r="BP55" i="978" s="1"/>
  <c r="BS40" i="978"/>
  <c r="BS41" i="978"/>
  <c r="BP41" i="978" s="1"/>
  <c r="BS42" i="978"/>
  <c r="BP42" i="978" s="1"/>
  <c r="BS43" i="978"/>
  <c r="BS44" i="978"/>
  <c r="BP44" i="978" s="1"/>
  <c r="BS45" i="978"/>
  <c r="BS46" i="978"/>
  <c r="BS47" i="978"/>
  <c r="BS48" i="978"/>
  <c r="BS49" i="978"/>
  <c r="BS50" i="978"/>
  <c r="BS51" i="978"/>
  <c r="BP51" i="978" s="1"/>
  <c r="BS52" i="978"/>
  <c r="BS53" i="978"/>
  <c r="BP53" i="978" s="1"/>
  <c r="BS54" i="978"/>
  <c r="BP54" i="978" s="1"/>
  <c r="BS55" i="978"/>
  <c r="BR40" i="978"/>
  <c r="BP40" i="978" s="1"/>
  <c r="BR41" i="978"/>
  <c r="BR42" i="978"/>
  <c r="BR43" i="978"/>
  <c r="BR44" i="978"/>
  <c r="BR45" i="978"/>
  <c r="BR46" i="978"/>
  <c r="BR47" i="978"/>
  <c r="BP47" i="978" s="1"/>
  <c r="BR48" i="978"/>
  <c r="BP48" i="978" s="1"/>
  <c r="BR49" i="978"/>
  <c r="BR50" i="978"/>
  <c r="BR51" i="978"/>
  <c r="BR52" i="978"/>
  <c r="BP52" i="978" s="1"/>
  <c r="BR53" i="978"/>
  <c r="BR54" i="978"/>
  <c r="BR55" i="978"/>
  <c r="CE24" i="978"/>
  <c r="CE25" i="978"/>
  <c r="CE26" i="978"/>
  <c r="CE27" i="978"/>
  <c r="CE28" i="978"/>
  <c r="CE29" i="978"/>
  <c r="CE30" i="978"/>
  <c r="CE31" i="978"/>
  <c r="CE32" i="978"/>
  <c r="CE33" i="978"/>
  <c r="CE34" i="978"/>
  <c r="CE35" i="978"/>
  <c r="CE36" i="978"/>
  <c r="CE37" i="978"/>
  <c r="CE38" i="978"/>
  <c r="CE39" i="978"/>
  <c r="CD24" i="978"/>
  <c r="CD25" i="978"/>
  <c r="CD26" i="978"/>
  <c r="CD27" i="978"/>
  <c r="CD28" i="978"/>
  <c r="CD29" i="978"/>
  <c r="CD30" i="978"/>
  <c r="CD31" i="978"/>
  <c r="CD32" i="978"/>
  <c r="CD33" i="978"/>
  <c r="CD34" i="978"/>
  <c r="CD35" i="978"/>
  <c r="CD36" i="978"/>
  <c r="CD37" i="978"/>
  <c r="CD38" i="978"/>
  <c r="CD39" i="978"/>
  <c r="CC24" i="978"/>
  <c r="CC25" i="978"/>
  <c r="CC26" i="978"/>
  <c r="CC27" i="978"/>
  <c r="CC28" i="978"/>
  <c r="CC29" i="978"/>
  <c r="CC30" i="978"/>
  <c r="CC31" i="978"/>
  <c r="CC32" i="978"/>
  <c r="CC33" i="978"/>
  <c r="CC34" i="978"/>
  <c r="CC35" i="978"/>
  <c r="CC36" i="978"/>
  <c r="CC37" i="978"/>
  <c r="CC38" i="978"/>
  <c r="CC39" i="978"/>
  <c r="CB24" i="978"/>
  <c r="CB25" i="978"/>
  <c r="CB26" i="978"/>
  <c r="CB27" i="978"/>
  <c r="CB28" i="978"/>
  <c r="CB29" i="978"/>
  <c r="CB30" i="978"/>
  <c r="CB31" i="978"/>
  <c r="CB32" i="978"/>
  <c r="CB33" i="978"/>
  <c r="CB34" i="978"/>
  <c r="CB35" i="978"/>
  <c r="CB36" i="978"/>
  <c r="CB37" i="978"/>
  <c r="CB38" i="978"/>
  <c r="CB39" i="978"/>
  <c r="CA24" i="978"/>
  <c r="CA25" i="978"/>
  <c r="CA26" i="978"/>
  <c r="CA27" i="978"/>
  <c r="CA28" i="978"/>
  <c r="CA29" i="978"/>
  <c r="CA30" i="978"/>
  <c r="BP30" i="978" s="1"/>
  <c r="CA31" i="978"/>
  <c r="CA32" i="978"/>
  <c r="CA33" i="978"/>
  <c r="CA34" i="978"/>
  <c r="CA35" i="978"/>
  <c r="CA36" i="978"/>
  <c r="CA37" i="978"/>
  <c r="CA38" i="978"/>
  <c r="CA39" i="978"/>
  <c r="BZ24" i="978"/>
  <c r="BZ25" i="978"/>
  <c r="BO25" i="978" s="1"/>
  <c r="BZ26" i="978"/>
  <c r="BZ27" i="978"/>
  <c r="BZ28" i="978"/>
  <c r="BZ29" i="978"/>
  <c r="BZ30" i="978"/>
  <c r="BZ31" i="978"/>
  <c r="BZ32" i="978"/>
  <c r="BZ33" i="978"/>
  <c r="BZ34" i="978"/>
  <c r="BZ35" i="978"/>
  <c r="BZ36" i="978"/>
  <c r="BZ37" i="978"/>
  <c r="BZ38" i="978"/>
  <c r="BZ39" i="978"/>
  <c r="BY24" i="978"/>
  <c r="BY25" i="978"/>
  <c r="BY26" i="978"/>
  <c r="BY27" i="978"/>
  <c r="BY28" i="978"/>
  <c r="BY29" i="978"/>
  <c r="BY30" i="978"/>
  <c r="BY31" i="978"/>
  <c r="BY32" i="978"/>
  <c r="BY33" i="978"/>
  <c r="BY34" i="978"/>
  <c r="BY35" i="978"/>
  <c r="BY36" i="978"/>
  <c r="BY37" i="978"/>
  <c r="BY38" i="978"/>
  <c r="BY39" i="978"/>
  <c r="BX24" i="978"/>
  <c r="BX25" i="978"/>
  <c r="BX26" i="978"/>
  <c r="BX27" i="978"/>
  <c r="BX28" i="978"/>
  <c r="BX29" i="978"/>
  <c r="BX30" i="978"/>
  <c r="BX31" i="978"/>
  <c r="BX32" i="978"/>
  <c r="BX33" i="978"/>
  <c r="BX34" i="978"/>
  <c r="BX35" i="978"/>
  <c r="BX36" i="978"/>
  <c r="BX37" i="978"/>
  <c r="BX38" i="978"/>
  <c r="BX39" i="978"/>
  <c r="BW24" i="978"/>
  <c r="BW25" i="978"/>
  <c r="BW26" i="978"/>
  <c r="BW27" i="978"/>
  <c r="BW28" i="978"/>
  <c r="BW29" i="978"/>
  <c r="BW30" i="978"/>
  <c r="BW31" i="978"/>
  <c r="BW32" i="978"/>
  <c r="BW33" i="978"/>
  <c r="BW34" i="978"/>
  <c r="BW35" i="978"/>
  <c r="BW36" i="978"/>
  <c r="BW37" i="978"/>
  <c r="BW38" i="978"/>
  <c r="BW39" i="978"/>
  <c r="BV24" i="978"/>
  <c r="BV25" i="978"/>
  <c r="BV26" i="978"/>
  <c r="BV27" i="978"/>
  <c r="BV28" i="978"/>
  <c r="BV29" i="978"/>
  <c r="BV30" i="978"/>
  <c r="BV31" i="978"/>
  <c r="BV32" i="978"/>
  <c r="BV33" i="978"/>
  <c r="BV34" i="978"/>
  <c r="BV35" i="978"/>
  <c r="BV36" i="978"/>
  <c r="BV37" i="978"/>
  <c r="BV38" i="978"/>
  <c r="BV39" i="978"/>
  <c r="BU24" i="978"/>
  <c r="BU25" i="978"/>
  <c r="BU26" i="978"/>
  <c r="BU27" i="978"/>
  <c r="BU28" i="978"/>
  <c r="BU29" i="978"/>
  <c r="BU30" i="978"/>
  <c r="BU31" i="978"/>
  <c r="BU32" i="978"/>
  <c r="BU33" i="978"/>
  <c r="BU34" i="978"/>
  <c r="BU35" i="978"/>
  <c r="BU36" i="978"/>
  <c r="BU37" i="978"/>
  <c r="BU38" i="978"/>
  <c r="BU39" i="978"/>
  <c r="BT24" i="978"/>
  <c r="BT25" i="978"/>
  <c r="BP25" i="978" s="1"/>
  <c r="BT26" i="978"/>
  <c r="BP26" i="978" s="1"/>
  <c r="BT27" i="978"/>
  <c r="BT28" i="978"/>
  <c r="BT29" i="978"/>
  <c r="BT30" i="978"/>
  <c r="BT31" i="978"/>
  <c r="BT32" i="978"/>
  <c r="BT33" i="978"/>
  <c r="BT34" i="978"/>
  <c r="BT35" i="978"/>
  <c r="BT36" i="978"/>
  <c r="BT37" i="978"/>
  <c r="BP37" i="978" s="1"/>
  <c r="BT38" i="978"/>
  <c r="BP38" i="978" s="1"/>
  <c r="BT39" i="978"/>
  <c r="BS24" i="978"/>
  <c r="BS25" i="978"/>
  <c r="BS26" i="978"/>
  <c r="BS27" i="978"/>
  <c r="BP27" i="978" s="1"/>
  <c r="BS28" i="978"/>
  <c r="BS29" i="978"/>
  <c r="BS30" i="978"/>
  <c r="BS31" i="978"/>
  <c r="BS32" i="978"/>
  <c r="BP32" i="978" s="1"/>
  <c r="BS33" i="978"/>
  <c r="BP33" i="978" s="1"/>
  <c r="BS34" i="978"/>
  <c r="BP34" i="978" s="1"/>
  <c r="BS35" i="978"/>
  <c r="BS36" i="978"/>
  <c r="BS37" i="978"/>
  <c r="BS38" i="978"/>
  <c r="BS39" i="978"/>
  <c r="BP39" i="978" s="1"/>
  <c r="BR24" i="978"/>
  <c r="BR25" i="978"/>
  <c r="BR26" i="978"/>
  <c r="BR27" i="978"/>
  <c r="BR28" i="978"/>
  <c r="BP28" i="978" s="1"/>
  <c r="BR29" i="978"/>
  <c r="BP29" i="978" s="1"/>
  <c r="BR30" i="978"/>
  <c r="BR31" i="978"/>
  <c r="BP31" i="978" s="1"/>
  <c r="BR32" i="978"/>
  <c r="BR33" i="978"/>
  <c r="BR34" i="978"/>
  <c r="BR35" i="978"/>
  <c r="BP35" i="978" s="1"/>
  <c r="BR36" i="978"/>
  <c r="BR37" i="978"/>
  <c r="BR38" i="978"/>
  <c r="BR39" i="978"/>
  <c r="CE8" i="978"/>
  <c r="CE9" i="978"/>
  <c r="CE10" i="978"/>
  <c r="CE11" i="978"/>
  <c r="CE12" i="978"/>
  <c r="CE13" i="978"/>
  <c r="CE14" i="978"/>
  <c r="CE15" i="978"/>
  <c r="CE16" i="978"/>
  <c r="CE17" i="978"/>
  <c r="CE18" i="978"/>
  <c r="CE19" i="978"/>
  <c r="CE20" i="978"/>
  <c r="CE21" i="978"/>
  <c r="CE22" i="978"/>
  <c r="CE23" i="978"/>
  <c r="CD8" i="978"/>
  <c r="CD9" i="978"/>
  <c r="CD10" i="978"/>
  <c r="CD11" i="978"/>
  <c r="CD12" i="978"/>
  <c r="CD13" i="978"/>
  <c r="CD14" i="978"/>
  <c r="CD15" i="978"/>
  <c r="CD16" i="978"/>
  <c r="CD17" i="978"/>
  <c r="CD18" i="978"/>
  <c r="CD19" i="978"/>
  <c r="CD20" i="978"/>
  <c r="CD21" i="978"/>
  <c r="CD22" i="978"/>
  <c r="CD23" i="978"/>
  <c r="CC8" i="978"/>
  <c r="CC9" i="978"/>
  <c r="CC10" i="978"/>
  <c r="CC11" i="978"/>
  <c r="CC12" i="978"/>
  <c r="CC13" i="978"/>
  <c r="CC14" i="978"/>
  <c r="CC15" i="978"/>
  <c r="CC16" i="978"/>
  <c r="CC17" i="978"/>
  <c r="CC18" i="978"/>
  <c r="CC19" i="978"/>
  <c r="CC20" i="978"/>
  <c r="CC21" i="978"/>
  <c r="CC22" i="978"/>
  <c r="CC23" i="978"/>
  <c r="CB8" i="978"/>
  <c r="CB9" i="978"/>
  <c r="CB10" i="978"/>
  <c r="CB11" i="978"/>
  <c r="CB12" i="978"/>
  <c r="CB13" i="978"/>
  <c r="CB14" i="978"/>
  <c r="CB15" i="978"/>
  <c r="CB16" i="978"/>
  <c r="CB17" i="978"/>
  <c r="CB18" i="978"/>
  <c r="CB19" i="978"/>
  <c r="CB20" i="978"/>
  <c r="CB21" i="978"/>
  <c r="CB22" i="978"/>
  <c r="CB23" i="978"/>
  <c r="CA8" i="978"/>
  <c r="CA9" i="978"/>
  <c r="CA10" i="978"/>
  <c r="CA11" i="978"/>
  <c r="CA12" i="978"/>
  <c r="CA13" i="978"/>
  <c r="CA14" i="978"/>
  <c r="CA15" i="978"/>
  <c r="CA16" i="978"/>
  <c r="CA17" i="978"/>
  <c r="CA18" i="978"/>
  <c r="CA19" i="978"/>
  <c r="CA20" i="978"/>
  <c r="CA21" i="978"/>
  <c r="CA22" i="978"/>
  <c r="CA23" i="978"/>
  <c r="BZ8" i="978"/>
  <c r="BZ9" i="978"/>
  <c r="BZ10" i="978"/>
  <c r="BZ11" i="978"/>
  <c r="BZ12" i="978"/>
  <c r="BZ13" i="978"/>
  <c r="BZ14" i="978"/>
  <c r="BZ15" i="978"/>
  <c r="BZ16" i="978"/>
  <c r="BZ17" i="978"/>
  <c r="BZ18" i="978"/>
  <c r="BZ19" i="978"/>
  <c r="BZ20" i="978"/>
  <c r="BZ21" i="978"/>
  <c r="BZ22" i="978"/>
  <c r="BZ23" i="978"/>
  <c r="BY8" i="978"/>
  <c r="BY9" i="978"/>
  <c r="BY10" i="978"/>
  <c r="BY11" i="978"/>
  <c r="BY12" i="978"/>
  <c r="BY13" i="978"/>
  <c r="BY14" i="978"/>
  <c r="BY15" i="978"/>
  <c r="BY16" i="978"/>
  <c r="BY17" i="978"/>
  <c r="BY18" i="978"/>
  <c r="BY19" i="978"/>
  <c r="BY20" i="978"/>
  <c r="BY21" i="978"/>
  <c r="BY22" i="978"/>
  <c r="BY23" i="978"/>
  <c r="BX8" i="978"/>
  <c r="BX9" i="978"/>
  <c r="BX10" i="978"/>
  <c r="BX11" i="978"/>
  <c r="BX12" i="978"/>
  <c r="BX13" i="978"/>
  <c r="BX14" i="978"/>
  <c r="BX15" i="978"/>
  <c r="BX16" i="978"/>
  <c r="BX17" i="978"/>
  <c r="BX18" i="978"/>
  <c r="BX19" i="978"/>
  <c r="BX20" i="978"/>
  <c r="BX21" i="978"/>
  <c r="BX22" i="978"/>
  <c r="BX23" i="978"/>
  <c r="BW8" i="978"/>
  <c r="BW9" i="978"/>
  <c r="BW10" i="978"/>
  <c r="BW11" i="978"/>
  <c r="BW12" i="978"/>
  <c r="BW13" i="978"/>
  <c r="BW14" i="978"/>
  <c r="BW15" i="978"/>
  <c r="BW16" i="978"/>
  <c r="BW17" i="978"/>
  <c r="BW18" i="978"/>
  <c r="BW19" i="978"/>
  <c r="BW20" i="978"/>
  <c r="BW21" i="978"/>
  <c r="BW22" i="978"/>
  <c r="BW23" i="978"/>
  <c r="BV8" i="978"/>
  <c r="BV9" i="978"/>
  <c r="BV10" i="978"/>
  <c r="BV11" i="978"/>
  <c r="BV12" i="978"/>
  <c r="BV13" i="978"/>
  <c r="BV14" i="978"/>
  <c r="BV15" i="978"/>
  <c r="BV16" i="978"/>
  <c r="BV17" i="978"/>
  <c r="BV18" i="978"/>
  <c r="BV19" i="978"/>
  <c r="BV20" i="978"/>
  <c r="BV21" i="978"/>
  <c r="BV22" i="978"/>
  <c r="BV23" i="978"/>
  <c r="BU8" i="978"/>
  <c r="BU9" i="978"/>
  <c r="BU10" i="978"/>
  <c r="BU11" i="978"/>
  <c r="BU12" i="978"/>
  <c r="BU13" i="978"/>
  <c r="BU14" i="978"/>
  <c r="BU15" i="978"/>
  <c r="BU16" i="978"/>
  <c r="BU17" i="978"/>
  <c r="BU18" i="978"/>
  <c r="BU19" i="978"/>
  <c r="BU20" i="978"/>
  <c r="BU21" i="978"/>
  <c r="BU22" i="978"/>
  <c r="BU23" i="978"/>
  <c r="BT8" i="978"/>
  <c r="BT9" i="978"/>
  <c r="BP9" i="978" s="1"/>
  <c r="BT10" i="978"/>
  <c r="BT11" i="978"/>
  <c r="BP11" i="978" s="1"/>
  <c r="BT12" i="978"/>
  <c r="BT13" i="978"/>
  <c r="BT14" i="978"/>
  <c r="BT15" i="978"/>
  <c r="BT16" i="978"/>
  <c r="BT17" i="978"/>
  <c r="BT18" i="978"/>
  <c r="BT19" i="978"/>
  <c r="BT20" i="978"/>
  <c r="BT21" i="978"/>
  <c r="BP21" i="978" s="1"/>
  <c r="BT22" i="978"/>
  <c r="BT23" i="978"/>
  <c r="BP23" i="978" s="1"/>
  <c r="BS8" i="978"/>
  <c r="BS9" i="978"/>
  <c r="BS10" i="978"/>
  <c r="BP10" i="978" s="1"/>
  <c r="BS11" i="978"/>
  <c r="BS12" i="978"/>
  <c r="BS13" i="978"/>
  <c r="BS14" i="978"/>
  <c r="BS15" i="978"/>
  <c r="BS16" i="978"/>
  <c r="BS17" i="978"/>
  <c r="BS18" i="978"/>
  <c r="BP18" i="978" s="1"/>
  <c r="BS19" i="978"/>
  <c r="BP19" i="978" s="1"/>
  <c r="BS20" i="978"/>
  <c r="BS21" i="978"/>
  <c r="BS22" i="978"/>
  <c r="BP22" i="978" s="1"/>
  <c r="BS23" i="978"/>
  <c r="BR8" i="978"/>
  <c r="BR9" i="978"/>
  <c r="BR10" i="978"/>
  <c r="BR11" i="978"/>
  <c r="BR12" i="978"/>
  <c r="BP12" i="978" s="1"/>
  <c r="BR13" i="978"/>
  <c r="BP13" i="978" s="1"/>
  <c r="BR14" i="978"/>
  <c r="BR15" i="978"/>
  <c r="BP15" i="978" s="1"/>
  <c r="BR16" i="978"/>
  <c r="BP16" i="978" s="1"/>
  <c r="BR17" i="978"/>
  <c r="BP17" i="978" s="1"/>
  <c r="BR18" i="978"/>
  <c r="BO18" i="978" s="1"/>
  <c r="BR19" i="978"/>
  <c r="BR20" i="978"/>
  <c r="BR21" i="978"/>
  <c r="BR22" i="978"/>
  <c r="BR23" i="978"/>
  <c r="BP141" i="978"/>
  <c r="BP140" i="978"/>
  <c r="BP139" i="978"/>
  <c r="BO139" i="978"/>
  <c r="BP138" i="978"/>
  <c r="BO138" i="978"/>
  <c r="BP137" i="978"/>
  <c r="BP136" i="978"/>
  <c r="BO136" i="978"/>
  <c r="BP135" i="978"/>
  <c r="BO135" i="978"/>
  <c r="BP134" i="978"/>
  <c r="BO134" i="978"/>
  <c r="BP133" i="978"/>
  <c r="BO133" i="978"/>
  <c r="BP132" i="978"/>
  <c r="BP131" i="978"/>
  <c r="BP130" i="978"/>
  <c r="BP129" i="978"/>
  <c r="BP128" i="978"/>
  <c r="BO128" i="978"/>
  <c r="BP127" i="978"/>
  <c r="BO127" i="978"/>
  <c r="BP126" i="978"/>
  <c r="BP125" i="978"/>
  <c r="BP124" i="978"/>
  <c r="BO124" i="978"/>
  <c r="BP123" i="978"/>
  <c r="BO123" i="978"/>
  <c r="BP122" i="978"/>
  <c r="BO122" i="978"/>
  <c r="BP121" i="978"/>
  <c r="BO121" i="978"/>
  <c r="BP120" i="978"/>
  <c r="BP119" i="978"/>
  <c r="BO119" i="978"/>
  <c r="BP118" i="978"/>
  <c r="BO118" i="978"/>
  <c r="BP117" i="978"/>
  <c r="BO117" i="978"/>
  <c r="BP114" i="978"/>
  <c r="BO114" i="978"/>
  <c r="BO113" i="978"/>
  <c r="BP111" i="978"/>
  <c r="BO111" i="978"/>
  <c r="BP108" i="978"/>
  <c r="BO108" i="978"/>
  <c r="BP102" i="978"/>
  <c r="BO102" i="978"/>
  <c r="BO96" i="978"/>
  <c r="BO90" i="978"/>
  <c r="BO87" i="978"/>
  <c r="BO86" i="978"/>
  <c r="BO81" i="978"/>
  <c r="BP75" i="978"/>
  <c r="BO75" i="978"/>
  <c r="BP70" i="978"/>
  <c r="BP68" i="978"/>
  <c r="BP64" i="978"/>
  <c r="BP58" i="978"/>
  <c r="BP56" i="978"/>
  <c r="BO56" i="978"/>
  <c r="BP50" i="978"/>
  <c r="BO50" i="978"/>
  <c r="BP49" i="978"/>
  <c r="BO46" i="978"/>
  <c r="BP45" i="978"/>
  <c r="BO45" i="978"/>
  <c r="BO42" i="978"/>
  <c r="BO40" i="978"/>
  <c r="BP36" i="978"/>
  <c r="BO30" i="978"/>
  <c r="BP24" i="978"/>
  <c r="BO24" i="978"/>
  <c r="BP20" i="978"/>
  <c r="BP14" i="978"/>
  <c r="BO14" i="978"/>
  <c r="BO9" i="978"/>
  <c r="BP8" i="978"/>
  <c r="BO8" i="978"/>
  <c r="CE7" i="978"/>
  <c r="CD7" i="978"/>
  <c r="CC7" i="978"/>
  <c r="CB7" i="978"/>
  <c r="CA7" i="978"/>
  <c r="BZ7" i="978"/>
  <c r="BY7" i="978"/>
  <c r="BX7" i="978"/>
  <c r="BW7" i="978"/>
  <c r="BV7" i="978"/>
  <c r="BU7" i="978"/>
  <c r="BT7" i="978"/>
  <c r="BS7" i="978"/>
  <c r="BR7" i="978"/>
  <c r="CE53" i="977"/>
  <c r="CE54" i="977"/>
  <c r="CE55" i="977"/>
  <c r="CE56" i="977"/>
  <c r="CD53" i="977"/>
  <c r="CD54" i="977"/>
  <c r="CD55" i="977"/>
  <c r="CD56" i="977"/>
  <c r="CC53" i="977"/>
  <c r="CC54" i="977"/>
  <c r="CC55" i="977"/>
  <c r="CC56" i="977"/>
  <c r="CB53" i="977"/>
  <c r="CB54" i="977"/>
  <c r="CB55" i="977"/>
  <c r="CB56" i="977"/>
  <c r="CA53" i="977"/>
  <c r="CA54" i="977"/>
  <c r="CA55" i="977"/>
  <c r="CA56" i="977"/>
  <c r="BZ53" i="977"/>
  <c r="BZ54" i="977"/>
  <c r="BZ55" i="977"/>
  <c r="BZ56" i="977"/>
  <c r="BY53" i="977"/>
  <c r="BY54" i="977"/>
  <c r="BY55" i="977"/>
  <c r="BY56" i="977"/>
  <c r="BX53" i="977"/>
  <c r="BX54" i="977"/>
  <c r="BX55" i="977"/>
  <c r="BX56" i="977"/>
  <c r="BW53" i="977"/>
  <c r="BW54" i="977"/>
  <c r="BW55" i="977"/>
  <c r="BW56" i="977"/>
  <c r="BV53" i="977"/>
  <c r="BV54" i="977"/>
  <c r="BV55" i="977"/>
  <c r="BV56" i="977"/>
  <c r="BU53" i="977"/>
  <c r="BU54" i="977"/>
  <c r="BU55" i="977"/>
  <c r="BU56" i="977"/>
  <c r="BT53" i="977"/>
  <c r="BT54" i="977"/>
  <c r="BP54" i="977" s="1"/>
  <c r="BT55" i="977"/>
  <c r="BT56" i="977"/>
  <c r="BP56" i="977" s="1"/>
  <c r="BS53" i="977"/>
  <c r="BS54" i="977"/>
  <c r="BS55" i="977"/>
  <c r="BO55" i="977" s="1"/>
  <c r="BS56" i="977"/>
  <c r="BR53" i="977"/>
  <c r="BR54" i="977"/>
  <c r="BR55" i="977"/>
  <c r="BR56" i="977"/>
  <c r="CE49" i="977"/>
  <c r="CE50" i="977"/>
  <c r="CE51" i="977"/>
  <c r="CE52" i="977"/>
  <c r="CD49" i="977"/>
  <c r="CD50" i="977"/>
  <c r="CD51" i="977"/>
  <c r="CD52" i="977"/>
  <c r="CC49" i="977"/>
  <c r="CC50" i="977"/>
  <c r="CC51" i="977"/>
  <c r="CC52" i="977"/>
  <c r="CB49" i="977"/>
  <c r="CB50" i="977"/>
  <c r="CB51" i="977"/>
  <c r="CB52" i="977"/>
  <c r="CA49" i="977"/>
  <c r="CA50" i="977"/>
  <c r="CA51" i="977"/>
  <c r="CA52" i="977"/>
  <c r="BZ49" i="977"/>
  <c r="BZ50" i="977"/>
  <c r="BZ51" i="977"/>
  <c r="BZ52" i="977"/>
  <c r="BY49" i="977"/>
  <c r="BY50" i="977"/>
  <c r="BY51" i="977"/>
  <c r="BY52" i="977"/>
  <c r="BX49" i="977"/>
  <c r="BX50" i="977"/>
  <c r="BX51" i="977"/>
  <c r="BX52" i="977"/>
  <c r="BW49" i="977"/>
  <c r="BW50" i="977"/>
  <c r="BW51" i="977"/>
  <c r="BW52" i="977"/>
  <c r="BV49" i="977"/>
  <c r="BV50" i="977"/>
  <c r="BV51" i="977"/>
  <c r="BV52" i="977"/>
  <c r="BU49" i="977"/>
  <c r="BU50" i="977"/>
  <c r="BU51" i="977"/>
  <c r="BU52" i="977"/>
  <c r="BT49" i="977"/>
  <c r="BP49" i="977" s="1"/>
  <c r="BT50" i="977"/>
  <c r="BP50" i="977" s="1"/>
  <c r="BT51" i="977"/>
  <c r="BO51" i="977" s="1"/>
  <c r="BT52" i="977"/>
  <c r="BO52" i="977" s="1"/>
  <c r="BS49" i="977"/>
  <c r="BS50" i="977"/>
  <c r="BS51" i="977"/>
  <c r="BS52" i="977"/>
  <c r="BR49" i="977"/>
  <c r="BR50" i="977"/>
  <c r="BR51" i="977"/>
  <c r="BR52" i="977"/>
  <c r="CE45" i="977"/>
  <c r="CE46" i="977"/>
  <c r="CE47" i="977"/>
  <c r="CE48" i="977"/>
  <c r="CD45" i="977"/>
  <c r="CD46" i="977"/>
  <c r="CD47" i="977"/>
  <c r="CD48" i="977"/>
  <c r="CC45" i="977"/>
  <c r="CC46" i="977"/>
  <c r="CC47" i="977"/>
  <c r="CC48" i="977"/>
  <c r="CB45" i="977"/>
  <c r="CB46" i="977"/>
  <c r="CB47" i="977"/>
  <c r="CB48" i="977"/>
  <c r="CA45" i="977"/>
  <c r="CA46" i="977"/>
  <c r="CA47" i="977"/>
  <c r="CA48" i="977"/>
  <c r="BZ45" i="977"/>
  <c r="BZ46" i="977"/>
  <c r="BZ47" i="977"/>
  <c r="BZ48" i="977"/>
  <c r="BY45" i="977"/>
  <c r="BY46" i="977"/>
  <c r="BY47" i="977"/>
  <c r="BY48" i="977"/>
  <c r="BX45" i="977"/>
  <c r="BX46" i="977"/>
  <c r="BX47" i="977"/>
  <c r="BX48" i="977"/>
  <c r="BW45" i="977"/>
  <c r="BW46" i="977"/>
  <c r="BW47" i="977"/>
  <c r="BW48" i="977"/>
  <c r="BV45" i="977"/>
  <c r="BV46" i="977"/>
  <c r="BV47" i="977"/>
  <c r="BV48" i="977"/>
  <c r="BU45" i="977"/>
  <c r="BU46" i="977"/>
  <c r="BU47" i="977"/>
  <c r="BU48" i="977"/>
  <c r="BT45" i="977"/>
  <c r="BT46" i="977"/>
  <c r="BT47" i="977"/>
  <c r="BT48" i="977"/>
  <c r="BO48" i="977" s="1"/>
  <c r="BS45" i="977"/>
  <c r="BS46" i="977"/>
  <c r="BS47" i="977"/>
  <c r="BO47" i="977" s="1"/>
  <c r="BS48" i="977"/>
  <c r="BR45" i="977"/>
  <c r="BR46" i="977"/>
  <c r="BP46" i="977" s="1"/>
  <c r="BR47" i="977"/>
  <c r="BR48" i="977"/>
  <c r="BP48" i="977" s="1"/>
  <c r="CE41" i="977"/>
  <c r="CE42" i="977"/>
  <c r="CE43" i="977"/>
  <c r="CE44" i="977"/>
  <c r="CD41" i="977"/>
  <c r="CD42" i="977"/>
  <c r="CD43" i="977"/>
  <c r="CD44" i="977"/>
  <c r="CC41" i="977"/>
  <c r="CC42" i="977"/>
  <c r="CC43" i="977"/>
  <c r="CC44" i="977"/>
  <c r="CB41" i="977"/>
  <c r="CB42" i="977"/>
  <c r="CB43" i="977"/>
  <c r="CB44" i="977"/>
  <c r="CA41" i="977"/>
  <c r="CA42" i="977"/>
  <c r="CA43" i="977"/>
  <c r="CA44" i="977"/>
  <c r="BZ41" i="977"/>
  <c r="BZ42" i="977"/>
  <c r="BZ43" i="977"/>
  <c r="BZ44" i="977"/>
  <c r="BY41" i="977"/>
  <c r="BY42" i="977"/>
  <c r="BY43" i="977"/>
  <c r="BY44" i="977"/>
  <c r="BX41" i="977"/>
  <c r="BX42" i="977"/>
  <c r="BX43" i="977"/>
  <c r="BX44" i="977"/>
  <c r="BW41" i="977"/>
  <c r="BW42" i="977"/>
  <c r="BW43" i="977"/>
  <c r="BW44" i="977"/>
  <c r="BV41" i="977"/>
  <c r="BV42" i="977"/>
  <c r="BV43" i="977"/>
  <c r="BV44" i="977"/>
  <c r="BU41" i="977"/>
  <c r="BU42" i="977"/>
  <c r="BU43" i="977"/>
  <c r="BU44" i="977"/>
  <c r="BT41" i="977"/>
  <c r="BP41" i="977" s="1"/>
  <c r="BT42" i="977"/>
  <c r="BP42" i="977" s="1"/>
  <c r="BT43" i="977"/>
  <c r="BT44" i="977"/>
  <c r="BP44" i="977" s="1"/>
  <c r="BS41" i="977"/>
  <c r="BS42" i="977"/>
  <c r="BS43" i="977"/>
  <c r="BO43" i="977" s="1"/>
  <c r="BS44" i="977"/>
  <c r="BR41" i="977"/>
  <c r="BR42" i="977"/>
  <c r="BR43" i="977"/>
  <c r="BR44" i="977"/>
  <c r="CE37" i="977"/>
  <c r="CE38" i="977"/>
  <c r="CE39" i="977"/>
  <c r="CE40" i="977"/>
  <c r="CD37" i="977"/>
  <c r="CD38" i="977"/>
  <c r="CD39" i="977"/>
  <c r="CD40" i="977"/>
  <c r="CC37" i="977"/>
  <c r="CC38" i="977"/>
  <c r="CC39" i="977"/>
  <c r="CC40" i="977"/>
  <c r="CB37" i="977"/>
  <c r="CB38" i="977"/>
  <c r="CB39" i="977"/>
  <c r="CB40" i="977"/>
  <c r="CA37" i="977"/>
  <c r="CA38" i="977"/>
  <c r="CA39" i="977"/>
  <c r="CA40" i="977"/>
  <c r="BZ37" i="977"/>
  <c r="BZ38" i="977"/>
  <c r="BZ39" i="977"/>
  <c r="BZ40" i="977"/>
  <c r="BY37" i="977"/>
  <c r="BY38" i="977"/>
  <c r="BY39" i="977"/>
  <c r="BY40" i="977"/>
  <c r="BX37" i="977"/>
  <c r="BX38" i="977"/>
  <c r="BX39" i="977"/>
  <c r="BX40" i="977"/>
  <c r="BW37" i="977"/>
  <c r="BW38" i="977"/>
  <c r="BW39" i="977"/>
  <c r="BW40" i="977"/>
  <c r="BV37" i="977"/>
  <c r="BV38" i="977"/>
  <c r="BV39" i="977"/>
  <c r="BV40" i="977"/>
  <c r="BU37" i="977"/>
  <c r="BU38" i="977"/>
  <c r="BU39" i="977"/>
  <c r="BU40" i="977"/>
  <c r="BT37" i="977"/>
  <c r="BT38" i="977"/>
  <c r="BP38" i="977" s="1"/>
  <c r="BT39" i="977"/>
  <c r="BT40" i="977"/>
  <c r="BO40" i="977" s="1"/>
  <c r="BS37" i="977"/>
  <c r="BS38" i="977"/>
  <c r="BS39" i="977"/>
  <c r="BS40" i="977"/>
  <c r="BR37" i="977"/>
  <c r="BP37" i="977" s="1"/>
  <c r="BR38" i="977"/>
  <c r="BR39" i="977"/>
  <c r="BO39" i="977" s="1"/>
  <c r="BR40" i="977"/>
  <c r="CE33" i="977"/>
  <c r="CE34" i="977"/>
  <c r="CE35" i="977"/>
  <c r="CE36" i="977"/>
  <c r="CD33" i="977"/>
  <c r="CD34" i="977"/>
  <c r="CD35" i="977"/>
  <c r="CD36" i="977"/>
  <c r="CC33" i="977"/>
  <c r="CC34" i="977"/>
  <c r="CC35" i="977"/>
  <c r="CC36" i="977"/>
  <c r="CB33" i="977"/>
  <c r="CB34" i="977"/>
  <c r="CB35" i="977"/>
  <c r="CB36" i="977"/>
  <c r="CA33" i="977"/>
  <c r="CA34" i="977"/>
  <c r="CA35" i="977"/>
  <c r="CA36" i="977"/>
  <c r="BZ33" i="977"/>
  <c r="BZ34" i="977"/>
  <c r="BZ35" i="977"/>
  <c r="BZ36" i="977"/>
  <c r="BY33" i="977"/>
  <c r="BY34" i="977"/>
  <c r="BY35" i="977"/>
  <c r="BY36" i="977"/>
  <c r="BX33" i="977"/>
  <c r="BX34" i="977"/>
  <c r="BX35" i="977"/>
  <c r="BX36" i="977"/>
  <c r="BW33" i="977"/>
  <c r="BW34" i="977"/>
  <c r="BW35" i="977"/>
  <c r="BW36" i="977"/>
  <c r="BV33" i="977"/>
  <c r="BV34" i="977"/>
  <c r="BV35" i="977"/>
  <c r="BV36" i="977"/>
  <c r="BU33" i="977"/>
  <c r="BU34" i="977"/>
  <c r="BU35" i="977"/>
  <c r="BU36" i="977"/>
  <c r="BT33" i="977"/>
  <c r="BT34" i="977"/>
  <c r="BP34" i="977" s="1"/>
  <c r="BT35" i="977"/>
  <c r="BO35" i="977" s="1"/>
  <c r="BT36" i="977"/>
  <c r="BP36" i="977" s="1"/>
  <c r="BS33" i="977"/>
  <c r="BS34" i="977"/>
  <c r="BS35" i="977"/>
  <c r="BS36" i="977"/>
  <c r="BR33" i="977"/>
  <c r="BR34" i="977"/>
  <c r="BR35" i="977"/>
  <c r="BR36" i="977"/>
  <c r="CE28" i="977"/>
  <c r="CE29" i="977"/>
  <c r="CE30" i="977"/>
  <c r="CE31" i="977"/>
  <c r="CE32" i="977"/>
  <c r="CD28" i="977"/>
  <c r="CD29" i="977"/>
  <c r="BP29" i="977" s="1"/>
  <c r="CD30" i="977"/>
  <c r="CD31" i="977"/>
  <c r="CD32" i="977"/>
  <c r="CC28" i="977"/>
  <c r="CC29" i="977"/>
  <c r="CC30" i="977"/>
  <c r="CC31" i="977"/>
  <c r="CC32" i="977"/>
  <c r="CB28" i="977"/>
  <c r="CB29" i="977"/>
  <c r="CB30" i="977"/>
  <c r="CB31" i="977"/>
  <c r="CB32" i="977"/>
  <c r="CA28" i="977"/>
  <c r="CA29" i="977"/>
  <c r="CA30" i="977"/>
  <c r="CA31" i="977"/>
  <c r="CA32" i="977"/>
  <c r="BZ28" i="977"/>
  <c r="BZ29" i="977"/>
  <c r="BZ30" i="977"/>
  <c r="BZ31" i="977"/>
  <c r="BZ32" i="977"/>
  <c r="BY28" i="977"/>
  <c r="BY29" i="977"/>
  <c r="BY30" i="977"/>
  <c r="BY31" i="977"/>
  <c r="BY32" i="977"/>
  <c r="BX28" i="977"/>
  <c r="BX29" i="977"/>
  <c r="BX30" i="977"/>
  <c r="BX31" i="977"/>
  <c r="BX32" i="977"/>
  <c r="BW28" i="977"/>
  <c r="BW29" i="977"/>
  <c r="BW30" i="977"/>
  <c r="BW31" i="977"/>
  <c r="BW32" i="977"/>
  <c r="BV28" i="977"/>
  <c r="BV29" i="977"/>
  <c r="BV30" i="977"/>
  <c r="BV31" i="977"/>
  <c r="BV32" i="977"/>
  <c r="BU28" i="977"/>
  <c r="BU29" i="977"/>
  <c r="BU30" i="977"/>
  <c r="BU31" i="977"/>
  <c r="BP31" i="977" s="1"/>
  <c r="BU32" i="977"/>
  <c r="BP33" i="977"/>
  <c r="BT28" i="977"/>
  <c r="BT29" i="977"/>
  <c r="BT30" i="977"/>
  <c r="BT31" i="977"/>
  <c r="BT32" i="977"/>
  <c r="BS28" i="977"/>
  <c r="BS29" i="977"/>
  <c r="BS30" i="977"/>
  <c r="BS31" i="977"/>
  <c r="BS32" i="977"/>
  <c r="BR28" i="977"/>
  <c r="BP28" i="977" s="1"/>
  <c r="BR29" i="977"/>
  <c r="BR30" i="977"/>
  <c r="BP30" i="977" s="1"/>
  <c r="BR31" i="977"/>
  <c r="BR32" i="977"/>
  <c r="BP32" i="977" s="1"/>
  <c r="CE23" i="977"/>
  <c r="CE24" i="977"/>
  <c r="CE25" i="977"/>
  <c r="CE26" i="977"/>
  <c r="CE27" i="977"/>
  <c r="CD23" i="977"/>
  <c r="CD24" i="977"/>
  <c r="CD25" i="977"/>
  <c r="CD26" i="977"/>
  <c r="CD27" i="977"/>
  <c r="CC23" i="977"/>
  <c r="CC24" i="977"/>
  <c r="CC25" i="977"/>
  <c r="CC26" i="977"/>
  <c r="CC27" i="977"/>
  <c r="CB23" i="977"/>
  <c r="CB24" i="977"/>
  <c r="CB25" i="977"/>
  <c r="CB26" i="977"/>
  <c r="CB27" i="977"/>
  <c r="CA23" i="977"/>
  <c r="CA24" i="977"/>
  <c r="CA25" i="977"/>
  <c r="CA26" i="977"/>
  <c r="BP26" i="977" s="1"/>
  <c r="CA27" i="977"/>
  <c r="BZ23" i="977"/>
  <c r="BZ24" i="977"/>
  <c r="BZ25" i="977"/>
  <c r="BZ26" i="977"/>
  <c r="BZ27" i="977"/>
  <c r="BY23" i="977"/>
  <c r="BY24" i="977"/>
  <c r="BY25" i="977"/>
  <c r="BY26" i="977"/>
  <c r="BY27" i="977"/>
  <c r="BX23" i="977"/>
  <c r="BX24" i="977"/>
  <c r="BX25" i="977"/>
  <c r="BX26" i="977"/>
  <c r="BX27" i="977"/>
  <c r="BW23" i="977"/>
  <c r="BW24" i="977"/>
  <c r="BW25" i="977"/>
  <c r="BW26" i="977"/>
  <c r="BW27" i="977"/>
  <c r="BV23" i="977"/>
  <c r="BV24" i="977"/>
  <c r="BP24" i="977" s="1"/>
  <c r="BV25" i="977"/>
  <c r="BV26" i="977"/>
  <c r="BV27" i="977"/>
  <c r="BU23" i="977"/>
  <c r="BU24" i="977"/>
  <c r="BU25" i="977"/>
  <c r="BU26" i="977"/>
  <c r="BU27" i="977"/>
  <c r="BT23" i="977"/>
  <c r="BT24" i="977"/>
  <c r="BT25" i="977"/>
  <c r="BO25" i="977" s="1"/>
  <c r="BT26" i="977"/>
  <c r="BT27" i="977"/>
  <c r="BO27" i="977" s="1"/>
  <c r="BS23" i="977"/>
  <c r="BP23" i="977" s="1"/>
  <c r="BS24" i="977"/>
  <c r="BO24" i="977" s="1"/>
  <c r="BS25" i="977"/>
  <c r="BS26" i="977"/>
  <c r="BS27" i="977"/>
  <c r="BR23" i="977"/>
  <c r="BR24" i="977"/>
  <c r="BR25" i="977"/>
  <c r="BP25" i="977" s="1"/>
  <c r="BR26" i="977"/>
  <c r="BR27" i="977"/>
  <c r="BP27" i="977" s="1"/>
  <c r="CE18" i="977"/>
  <c r="CE19" i="977"/>
  <c r="CE20" i="977"/>
  <c r="CE21" i="977"/>
  <c r="CE22" i="977"/>
  <c r="CD18" i="977"/>
  <c r="CD19" i="977"/>
  <c r="CD20" i="977"/>
  <c r="CD21" i="977"/>
  <c r="CD22" i="977"/>
  <c r="CC18" i="977"/>
  <c r="CC19" i="977"/>
  <c r="CC20" i="977"/>
  <c r="CC21" i="977"/>
  <c r="CC22" i="977"/>
  <c r="CB18" i="977"/>
  <c r="CB19" i="977"/>
  <c r="CB20" i="977"/>
  <c r="CB21" i="977"/>
  <c r="CB22" i="977"/>
  <c r="CA18" i="977"/>
  <c r="CA19" i="977"/>
  <c r="CA20" i="977"/>
  <c r="CA21" i="977"/>
  <c r="CA22" i="977"/>
  <c r="BZ18" i="977"/>
  <c r="BZ19" i="977"/>
  <c r="BZ20" i="977"/>
  <c r="BZ21" i="977"/>
  <c r="BZ22" i="977"/>
  <c r="BY18" i="977"/>
  <c r="BY19" i="977"/>
  <c r="BY20" i="977"/>
  <c r="BY21" i="977"/>
  <c r="BY22" i="977"/>
  <c r="BX18" i="977"/>
  <c r="BX19" i="977"/>
  <c r="BX20" i="977"/>
  <c r="BX21" i="977"/>
  <c r="BX22" i="977"/>
  <c r="BW18" i="977"/>
  <c r="BW19" i="977"/>
  <c r="BW20" i="977"/>
  <c r="BW21" i="977"/>
  <c r="BW22" i="977"/>
  <c r="BV18" i="977"/>
  <c r="BV19" i="977"/>
  <c r="BV20" i="977"/>
  <c r="BV21" i="977"/>
  <c r="BV22" i="977"/>
  <c r="BU18" i="977"/>
  <c r="BU19" i="977"/>
  <c r="BU20" i="977"/>
  <c r="BU21" i="977"/>
  <c r="BU22" i="977"/>
  <c r="BT18" i="977"/>
  <c r="BP18" i="977" s="1"/>
  <c r="BT19" i="977"/>
  <c r="BP19" i="977" s="1"/>
  <c r="BT20" i="977"/>
  <c r="BT21" i="977"/>
  <c r="BT22" i="977"/>
  <c r="BS18" i="977"/>
  <c r="BS19" i="977"/>
  <c r="BS20" i="977"/>
  <c r="BS21" i="977"/>
  <c r="BS22" i="977"/>
  <c r="BO22" i="977" s="1"/>
  <c r="BR18" i="977"/>
  <c r="BR19" i="977"/>
  <c r="BR20" i="977"/>
  <c r="BP20" i="977" s="1"/>
  <c r="BR21" i="977"/>
  <c r="BP21" i="977" s="1"/>
  <c r="BR22" i="977"/>
  <c r="CE13" i="977"/>
  <c r="CE14" i="977"/>
  <c r="CE15" i="977"/>
  <c r="CE16" i="977"/>
  <c r="CE17" i="977"/>
  <c r="CD13" i="977"/>
  <c r="CD14" i="977"/>
  <c r="CD15" i="977"/>
  <c r="CD16" i="977"/>
  <c r="CD17" i="977"/>
  <c r="CC13" i="977"/>
  <c r="CC14" i="977"/>
  <c r="CC15" i="977"/>
  <c r="CC16" i="977"/>
  <c r="CC17" i="977"/>
  <c r="CB13" i="977"/>
  <c r="CB14" i="977"/>
  <c r="CB15" i="977"/>
  <c r="CB16" i="977"/>
  <c r="CB17" i="977"/>
  <c r="CA13" i="977"/>
  <c r="CA14" i="977"/>
  <c r="CA15" i="977"/>
  <c r="CA16" i="977"/>
  <c r="BO16" i="977" s="1"/>
  <c r="CA17" i="977"/>
  <c r="BZ13" i="977"/>
  <c r="BZ14" i="977"/>
  <c r="BZ15" i="977"/>
  <c r="BZ16" i="977"/>
  <c r="BZ17" i="977"/>
  <c r="BY13" i="977"/>
  <c r="BY14" i="977"/>
  <c r="BY15" i="977"/>
  <c r="BY16" i="977"/>
  <c r="BY17" i="977"/>
  <c r="BX13" i="977"/>
  <c r="BX14" i="977"/>
  <c r="BX15" i="977"/>
  <c r="BX16" i="977"/>
  <c r="BX17" i="977"/>
  <c r="BW13" i="977"/>
  <c r="BW14" i="977"/>
  <c r="BW15" i="977"/>
  <c r="BW16" i="977"/>
  <c r="BW17" i="977"/>
  <c r="BV13" i="977"/>
  <c r="BV14" i="977"/>
  <c r="BV15" i="977"/>
  <c r="BV16" i="977"/>
  <c r="BV17" i="977"/>
  <c r="BU13" i="977"/>
  <c r="BU14" i="977"/>
  <c r="BU15" i="977"/>
  <c r="BU16" i="977"/>
  <c r="BU17" i="977"/>
  <c r="BT13" i="977"/>
  <c r="BT14" i="977"/>
  <c r="BP14" i="977" s="1"/>
  <c r="BT15" i="977"/>
  <c r="BP15" i="977" s="1"/>
  <c r="BT16" i="977"/>
  <c r="BP16" i="977" s="1"/>
  <c r="BT17" i="977"/>
  <c r="BS13" i="977"/>
  <c r="BP13" i="977" s="1"/>
  <c r="BS14" i="977"/>
  <c r="BS15" i="977"/>
  <c r="BS16" i="977"/>
  <c r="BS17" i="977"/>
  <c r="BR13" i="977"/>
  <c r="BR14" i="977"/>
  <c r="BR15" i="977"/>
  <c r="BR16" i="977"/>
  <c r="BR17" i="977"/>
  <c r="BP17" i="977" s="1"/>
  <c r="CE8" i="977"/>
  <c r="CE9" i="977"/>
  <c r="CE10" i="977"/>
  <c r="CE11" i="977"/>
  <c r="CE12" i="977"/>
  <c r="CD8" i="977"/>
  <c r="CD9" i="977"/>
  <c r="CD10" i="977"/>
  <c r="CD11" i="977"/>
  <c r="CD12" i="977"/>
  <c r="CC8" i="977"/>
  <c r="CC9" i="977"/>
  <c r="BP9" i="977" s="1"/>
  <c r="CC10" i="977"/>
  <c r="CC11" i="977"/>
  <c r="CC12" i="977"/>
  <c r="CB8" i="977"/>
  <c r="CB9" i="977"/>
  <c r="CB10" i="977"/>
  <c r="CB11" i="977"/>
  <c r="CB12" i="977"/>
  <c r="CA8" i="977"/>
  <c r="CA9" i="977"/>
  <c r="CA10" i="977"/>
  <c r="CA11" i="977"/>
  <c r="CA12" i="977"/>
  <c r="BZ8" i="977"/>
  <c r="BZ9" i="977"/>
  <c r="BZ10" i="977"/>
  <c r="BZ11" i="977"/>
  <c r="BZ12" i="977"/>
  <c r="BY8" i="977"/>
  <c r="BY9" i="977"/>
  <c r="BY10" i="977"/>
  <c r="BY11" i="977"/>
  <c r="BY12" i="977"/>
  <c r="BX8" i="977"/>
  <c r="BX9" i="977"/>
  <c r="BX10" i="977"/>
  <c r="BX11" i="977"/>
  <c r="BX12" i="977"/>
  <c r="BW8" i="977"/>
  <c r="BW9" i="977"/>
  <c r="BW10" i="977"/>
  <c r="BW11" i="977"/>
  <c r="BW12" i="977"/>
  <c r="BV8" i="977"/>
  <c r="BV9" i="977"/>
  <c r="BV10" i="977"/>
  <c r="BO10" i="977" s="1"/>
  <c r="BV11" i="977"/>
  <c r="BP11" i="977" s="1"/>
  <c r="BV12" i="977"/>
  <c r="BU8" i="977"/>
  <c r="BU9" i="977"/>
  <c r="BU10" i="977"/>
  <c r="BU11" i="977"/>
  <c r="BU12" i="977"/>
  <c r="BT8" i="977"/>
  <c r="BT9" i="977"/>
  <c r="BT10" i="977"/>
  <c r="BT11" i="977"/>
  <c r="BT12" i="977"/>
  <c r="BS8" i="977"/>
  <c r="BP8" i="977" s="1"/>
  <c r="BS9" i="977"/>
  <c r="BO9" i="977" s="1"/>
  <c r="BS10" i="977"/>
  <c r="BS11" i="977"/>
  <c r="BS12" i="977"/>
  <c r="BP12" i="977" s="1"/>
  <c r="BR8" i="977"/>
  <c r="BR9" i="977"/>
  <c r="BR10" i="977"/>
  <c r="BP10" i="977" s="1"/>
  <c r="BR11" i="977"/>
  <c r="BR12" i="977"/>
  <c r="BP65" i="977"/>
  <c r="BO65" i="977"/>
  <c r="BP64" i="977"/>
  <c r="BO64" i="977"/>
  <c r="BP63" i="977"/>
  <c r="BO63" i="977"/>
  <c r="BP62" i="977"/>
  <c r="BP61" i="977"/>
  <c r="BO61" i="977"/>
  <c r="BP60" i="977"/>
  <c r="BO60" i="977"/>
  <c r="BP59" i="977"/>
  <c r="BO59" i="977"/>
  <c r="BP58" i="977"/>
  <c r="BO58" i="977"/>
  <c r="BP57" i="977"/>
  <c r="BO57" i="977"/>
  <c r="BP55" i="977"/>
  <c r="BP53" i="977"/>
  <c r="BP51" i="977"/>
  <c r="BP47" i="977"/>
  <c r="BP45" i="977"/>
  <c r="BP43" i="977"/>
  <c r="BP39" i="977"/>
  <c r="BP35" i="977"/>
  <c r="BO26" i="977"/>
  <c r="BP22" i="977"/>
  <c r="BO19" i="977"/>
  <c r="BO11" i="977"/>
  <c r="CE7" i="977"/>
  <c r="CD7" i="977"/>
  <c r="CC7" i="977"/>
  <c r="CB7" i="977"/>
  <c r="CA7" i="977"/>
  <c r="BZ7" i="977"/>
  <c r="BY7" i="977"/>
  <c r="BX7" i="977"/>
  <c r="BW7" i="977"/>
  <c r="BV7" i="977"/>
  <c r="BU7" i="977"/>
  <c r="BT7" i="977"/>
  <c r="BS7" i="977"/>
  <c r="BR7" i="977"/>
  <c r="CE48" i="976"/>
  <c r="CE49" i="976"/>
  <c r="CE50" i="976"/>
  <c r="CD48" i="976"/>
  <c r="CD49" i="976"/>
  <c r="CD50" i="976"/>
  <c r="CC48" i="976"/>
  <c r="CC49" i="976"/>
  <c r="CC50" i="976"/>
  <c r="CB48" i="976"/>
  <c r="CB49" i="976"/>
  <c r="CB50" i="976"/>
  <c r="CA48" i="976"/>
  <c r="CA49" i="976"/>
  <c r="CA50" i="976"/>
  <c r="BZ48" i="976"/>
  <c r="BZ49" i="976"/>
  <c r="BZ50" i="976"/>
  <c r="BY48" i="976"/>
  <c r="BY49" i="976"/>
  <c r="BY50" i="976"/>
  <c r="BX48" i="976"/>
  <c r="BX49" i="976"/>
  <c r="BX50" i="976"/>
  <c r="BW48" i="976"/>
  <c r="BW49" i="976"/>
  <c r="BW50" i="976"/>
  <c r="BV48" i="976"/>
  <c r="BV49" i="976"/>
  <c r="BV50" i="976"/>
  <c r="BU48" i="976"/>
  <c r="BU49" i="976"/>
  <c r="BU50" i="976"/>
  <c r="BT48" i="976"/>
  <c r="BT49" i="976"/>
  <c r="BP49" i="976" s="1"/>
  <c r="BT50" i="976"/>
  <c r="BP50" i="976" s="1"/>
  <c r="BS48" i="976"/>
  <c r="BS49" i="976"/>
  <c r="BS50" i="976"/>
  <c r="BR48" i="976"/>
  <c r="BR49" i="976"/>
  <c r="BR50" i="976"/>
  <c r="BO50" i="976" s="1"/>
  <c r="CE45" i="976"/>
  <c r="CE46" i="976"/>
  <c r="CE47" i="976"/>
  <c r="CD45" i="976"/>
  <c r="CD46" i="976"/>
  <c r="CD47" i="976"/>
  <c r="CC45" i="976"/>
  <c r="CC46" i="976"/>
  <c r="CC47" i="976"/>
  <c r="CB45" i="976"/>
  <c r="CB46" i="976"/>
  <c r="CB47" i="976"/>
  <c r="CA45" i="976"/>
  <c r="CA46" i="976"/>
  <c r="CA47" i="976"/>
  <c r="BZ45" i="976"/>
  <c r="BZ46" i="976"/>
  <c r="BZ47" i="976"/>
  <c r="BY45" i="976"/>
  <c r="BY46" i="976"/>
  <c r="BY47" i="976"/>
  <c r="BX45" i="976"/>
  <c r="BX46" i="976"/>
  <c r="BX47" i="976"/>
  <c r="BW45" i="976"/>
  <c r="BW46" i="976"/>
  <c r="BW47" i="976"/>
  <c r="BV45" i="976"/>
  <c r="BV46" i="976"/>
  <c r="BV47" i="976"/>
  <c r="BU45" i="976"/>
  <c r="BU46" i="976"/>
  <c r="BU47" i="976"/>
  <c r="BT45" i="976"/>
  <c r="BT46" i="976"/>
  <c r="BO46" i="976" s="1"/>
  <c r="BT47" i="976"/>
  <c r="BP47" i="976" s="1"/>
  <c r="BS45" i="976"/>
  <c r="BS46" i="976"/>
  <c r="BS47" i="976"/>
  <c r="BR45" i="976"/>
  <c r="BP45" i="976" s="1"/>
  <c r="BR46" i="976"/>
  <c r="BP46" i="976" s="1"/>
  <c r="BR47" i="976"/>
  <c r="BO47" i="976" s="1"/>
  <c r="CE42" i="976"/>
  <c r="CE43" i="976"/>
  <c r="CE44" i="976"/>
  <c r="CD42" i="976"/>
  <c r="CD43" i="976"/>
  <c r="CD44" i="976"/>
  <c r="CC42" i="976"/>
  <c r="CC43" i="976"/>
  <c r="CC44" i="976"/>
  <c r="CB42" i="976"/>
  <c r="CB43" i="976"/>
  <c r="CB44" i="976"/>
  <c r="CA42" i="976"/>
  <c r="CA43" i="976"/>
  <c r="CA44" i="976"/>
  <c r="BZ42" i="976"/>
  <c r="BZ43" i="976"/>
  <c r="BZ44" i="976"/>
  <c r="BY42" i="976"/>
  <c r="BY43" i="976"/>
  <c r="BY44" i="976"/>
  <c r="BX42" i="976"/>
  <c r="BX43" i="976"/>
  <c r="BX44" i="976"/>
  <c r="BW42" i="976"/>
  <c r="BW43" i="976"/>
  <c r="BW44" i="976"/>
  <c r="BV42" i="976"/>
  <c r="BV43" i="976"/>
  <c r="BV44" i="976"/>
  <c r="BU42" i="976"/>
  <c r="BU43" i="976"/>
  <c r="BU44" i="976"/>
  <c r="BT42" i="976"/>
  <c r="BT43" i="976"/>
  <c r="BP43" i="976" s="1"/>
  <c r="BT44" i="976"/>
  <c r="BS42" i="976"/>
  <c r="BS43" i="976"/>
  <c r="BS44" i="976"/>
  <c r="BR42" i="976"/>
  <c r="BR43" i="976"/>
  <c r="BR44" i="976"/>
  <c r="BP44" i="976" s="1"/>
  <c r="CE39" i="976"/>
  <c r="CE40" i="976"/>
  <c r="CE41" i="976"/>
  <c r="CD39" i="976"/>
  <c r="CD40" i="976"/>
  <c r="CD41" i="976"/>
  <c r="CC39" i="976"/>
  <c r="CC40" i="976"/>
  <c r="CC41" i="976"/>
  <c r="CB39" i="976"/>
  <c r="CB40" i="976"/>
  <c r="CB41" i="976"/>
  <c r="CA39" i="976"/>
  <c r="CA40" i="976"/>
  <c r="CA41" i="976"/>
  <c r="BZ39" i="976"/>
  <c r="BZ40" i="976"/>
  <c r="BZ41" i="976"/>
  <c r="BY39" i="976"/>
  <c r="BY40" i="976"/>
  <c r="BY41" i="976"/>
  <c r="BX39" i="976"/>
  <c r="BX40" i="976"/>
  <c r="BX41" i="976"/>
  <c r="BW39" i="976"/>
  <c r="BW40" i="976"/>
  <c r="BW41" i="976"/>
  <c r="BV39" i="976"/>
  <c r="BV40" i="976"/>
  <c r="BV41" i="976"/>
  <c r="BU39" i="976"/>
  <c r="BU40" i="976"/>
  <c r="BU41" i="976"/>
  <c r="BT39" i="976"/>
  <c r="BT40" i="976"/>
  <c r="BP40" i="976" s="1"/>
  <c r="BT41" i="976"/>
  <c r="BP41" i="976" s="1"/>
  <c r="BS39" i="976"/>
  <c r="BS40" i="976"/>
  <c r="BS41" i="976"/>
  <c r="BR39" i="976"/>
  <c r="BR40" i="976"/>
  <c r="BR41" i="976"/>
  <c r="CE36" i="976"/>
  <c r="CE37" i="976"/>
  <c r="CE38" i="976"/>
  <c r="CD36" i="976"/>
  <c r="CD37" i="976"/>
  <c r="CD38" i="976"/>
  <c r="CC36" i="976"/>
  <c r="CC37" i="976"/>
  <c r="CC38" i="976"/>
  <c r="CB36" i="976"/>
  <c r="CB37" i="976"/>
  <c r="CB38" i="976"/>
  <c r="CA36" i="976"/>
  <c r="CA37" i="976"/>
  <c r="CA38" i="976"/>
  <c r="BZ36" i="976"/>
  <c r="BZ37" i="976"/>
  <c r="BZ38" i="976"/>
  <c r="BY36" i="976"/>
  <c r="BY37" i="976"/>
  <c r="BY38" i="976"/>
  <c r="BX36" i="976"/>
  <c r="BX37" i="976"/>
  <c r="BX38" i="976"/>
  <c r="BW36" i="976"/>
  <c r="BW37" i="976"/>
  <c r="BW38" i="976"/>
  <c r="BV36" i="976"/>
  <c r="BV37" i="976"/>
  <c r="BV38" i="976"/>
  <c r="BU36" i="976"/>
  <c r="BU37" i="976"/>
  <c r="BU38" i="976"/>
  <c r="BT36" i="976"/>
  <c r="BT37" i="976"/>
  <c r="BP37" i="976" s="1"/>
  <c r="BT38" i="976"/>
  <c r="BS36" i="976"/>
  <c r="BS37" i="976"/>
  <c r="BS38" i="976"/>
  <c r="BR36" i="976"/>
  <c r="BR37" i="976"/>
  <c r="BR38" i="976"/>
  <c r="BP38" i="976" s="1"/>
  <c r="CE33" i="976"/>
  <c r="CE34" i="976"/>
  <c r="CE35" i="976"/>
  <c r="CD33" i="976"/>
  <c r="CD34" i="976"/>
  <c r="CD35" i="976"/>
  <c r="CC33" i="976"/>
  <c r="CC34" i="976"/>
  <c r="CC35" i="976"/>
  <c r="CB33" i="976"/>
  <c r="CB34" i="976"/>
  <c r="CB35" i="976"/>
  <c r="CA33" i="976"/>
  <c r="CA34" i="976"/>
  <c r="CA35" i="976"/>
  <c r="BZ33" i="976"/>
  <c r="BZ34" i="976"/>
  <c r="BZ35" i="976"/>
  <c r="BY33" i="976"/>
  <c r="BY34" i="976"/>
  <c r="BY35" i="976"/>
  <c r="BX33" i="976"/>
  <c r="BX34" i="976"/>
  <c r="BX35" i="976"/>
  <c r="BW33" i="976"/>
  <c r="BW34" i="976"/>
  <c r="BW35" i="976"/>
  <c r="BV33" i="976"/>
  <c r="BV34" i="976"/>
  <c r="BV35" i="976"/>
  <c r="BU33" i="976"/>
  <c r="BU34" i="976"/>
  <c r="BU35" i="976"/>
  <c r="BT33" i="976"/>
  <c r="BT34" i="976"/>
  <c r="BP34" i="976" s="1"/>
  <c r="BT35" i="976"/>
  <c r="BO35" i="976" s="1"/>
  <c r="BS33" i="976"/>
  <c r="BS34" i="976"/>
  <c r="BS35" i="976"/>
  <c r="BR33" i="976"/>
  <c r="BR34" i="976"/>
  <c r="BR35" i="976"/>
  <c r="BP35" i="976" s="1"/>
  <c r="CE28" i="976"/>
  <c r="CE29" i="976"/>
  <c r="CE30" i="976"/>
  <c r="CE31" i="976"/>
  <c r="CE32" i="976"/>
  <c r="CD28" i="976"/>
  <c r="CD29" i="976"/>
  <c r="CD30" i="976"/>
  <c r="CD31" i="976"/>
  <c r="CD32" i="976"/>
  <c r="CC28" i="976"/>
  <c r="CC29" i="976"/>
  <c r="CC30" i="976"/>
  <c r="CC31" i="976"/>
  <c r="CC32" i="976"/>
  <c r="CB28" i="976"/>
  <c r="CB29" i="976"/>
  <c r="CB30" i="976"/>
  <c r="CB31" i="976"/>
  <c r="CB32" i="976"/>
  <c r="CA28" i="976"/>
  <c r="CA29" i="976"/>
  <c r="CA30" i="976"/>
  <c r="CA31" i="976"/>
  <c r="CA32" i="976"/>
  <c r="BZ28" i="976"/>
  <c r="BZ29" i="976"/>
  <c r="BZ30" i="976"/>
  <c r="BZ31" i="976"/>
  <c r="BZ32" i="976"/>
  <c r="BY28" i="976"/>
  <c r="BY29" i="976"/>
  <c r="BY30" i="976"/>
  <c r="BY31" i="976"/>
  <c r="BY32" i="976"/>
  <c r="BX28" i="976"/>
  <c r="BX29" i="976"/>
  <c r="BX30" i="976"/>
  <c r="BX31" i="976"/>
  <c r="BX32" i="976"/>
  <c r="BW28" i="976"/>
  <c r="BW29" i="976"/>
  <c r="BW30" i="976"/>
  <c r="BW31" i="976"/>
  <c r="BW32" i="976"/>
  <c r="BV28" i="976"/>
  <c r="BV29" i="976"/>
  <c r="BV30" i="976"/>
  <c r="BV31" i="976"/>
  <c r="BV32" i="976"/>
  <c r="BU28" i="976"/>
  <c r="BP28" i="976" s="1"/>
  <c r="BU29" i="976"/>
  <c r="BU30" i="976"/>
  <c r="BU31" i="976"/>
  <c r="BU32" i="976"/>
  <c r="BT28" i="976"/>
  <c r="BT29" i="976"/>
  <c r="BT30" i="976"/>
  <c r="BT31" i="976"/>
  <c r="BT32" i="976"/>
  <c r="BS28" i="976"/>
  <c r="BS29" i="976"/>
  <c r="BS30" i="976"/>
  <c r="BS31" i="976"/>
  <c r="BS32" i="976"/>
  <c r="BP32" i="976" s="1"/>
  <c r="BR28" i="976"/>
  <c r="BR29" i="976"/>
  <c r="BP29" i="976" s="1"/>
  <c r="BR30" i="976"/>
  <c r="BP30" i="976" s="1"/>
  <c r="BR31" i="976"/>
  <c r="BP31" i="976" s="1"/>
  <c r="BR32" i="976"/>
  <c r="BO32" i="976" s="1"/>
  <c r="CE23" i="976"/>
  <c r="CE24" i="976"/>
  <c r="CE25" i="976"/>
  <c r="CE26" i="976"/>
  <c r="CE27" i="976"/>
  <c r="CD23" i="976"/>
  <c r="CD24" i="976"/>
  <c r="CD25" i="976"/>
  <c r="CD26" i="976"/>
  <c r="CD27" i="976"/>
  <c r="CC23" i="976"/>
  <c r="CC24" i="976"/>
  <c r="CC25" i="976"/>
  <c r="CC26" i="976"/>
  <c r="CC27" i="976"/>
  <c r="CB23" i="976"/>
  <c r="CB24" i="976"/>
  <c r="CB25" i="976"/>
  <c r="CB26" i="976"/>
  <c r="CB27" i="976"/>
  <c r="CA23" i="976"/>
  <c r="CA24" i="976"/>
  <c r="CA25" i="976"/>
  <c r="CA26" i="976"/>
  <c r="CA27" i="976"/>
  <c r="BZ23" i="976"/>
  <c r="BZ24" i="976"/>
  <c r="BZ25" i="976"/>
  <c r="BZ26" i="976"/>
  <c r="BZ27" i="976"/>
  <c r="BY23" i="976"/>
  <c r="BY24" i="976"/>
  <c r="BY25" i="976"/>
  <c r="BY26" i="976"/>
  <c r="BY27" i="976"/>
  <c r="BX23" i="976"/>
  <c r="BX24" i="976"/>
  <c r="BX25" i="976"/>
  <c r="BX26" i="976"/>
  <c r="BX27" i="976"/>
  <c r="BW23" i="976"/>
  <c r="BW24" i="976"/>
  <c r="BW25" i="976"/>
  <c r="BW26" i="976"/>
  <c r="BW27" i="976"/>
  <c r="BV23" i="976"/>
  <c r="BO23" i="976" s="1"/>
  <c r="BV24" i="976"/>
  <c r="BO24" i="976" s="1"/>
  <c r="BV25" i="976"/>
  <c r="BP25" i="976" s="1"/>
  <c r="BV26" i="976"/>
  <c r="BV27" i="976"/>
  <c r="BU23" i="976"/>
  <c r="BU24" i="976"/>
  <c r="BP24" i="976" s="1"/>
  <c r="BU25" i="976"/>
  <c r="BU26" i="976"/>
  <c r="BU27" i="976"/>
  <c r="BT23" i="976"/>
  <c r="BP23" i="976" s="1"/>
  <c r="BT24" i="976"/>
  <c r="BT25" i="976"/>
  <c r="BT26" i="976"/>
  <c r="BO26" i="976" s="1"/>
  <c r="BT27" i="976"/>
  <c r="BS23" i="976"/>
  <c r="BS24" i="976"/>
  <c r="BS25" i="976"/>
  <c r="BS26" i="976"/>
  <c r="BP26" i="976" s="1"/>
  <c r="BS27" i="976"/>
  <c r="BR23" i="976"/>
  <c r="BR24" i="976"/>
  <c r="BR25" i="976"/>
  <c r="BR26" i="976"/>
  <c r="BR27" i="976"/>
  <c r="BP27" i="976" s="1"/>
  <c r="CE18" i="976"/>
  <c r="CE19" i="976"/>
  <c r="CE20" i="976"/>
  <c r="CE21" i="976"/>
  <c r="CE22" i="976"/>
  <c r="CD18" i="976"/>
  <c r="CD19" i="976"/>
  <c r="CD20" i="976"/>
  <c r="CD21" i="976"/>
  <c r="CD22" i="976"/>
  <c r="CC18" i="976"/>
  <c r="CC19" i="976"/>
  <c r="CC20" i="976"/>
  <c r="CC21" i="976"/>
  <c r="CC22" i="976"/>
  <c r="CB18" i="976"/>
  <c r="CB19" i="976"/>
  <c r="CB20" i="976"/>
  <c r="CB21" i="976"/>
  <c r="CB22" i="976"/>
  <c r="CA18" i="976"/>
  <c r="CA19" i="976"/>
  <c r="CA20" i="976"/>
  <c r="CA21" i="976"/>
  <c r="CA22" i="976"/>
  <c r="BZ18" i="976"/>
  <c r="BZ19" i="976"/>
  <c r="BZ20" i="976"/>
  <c r="BZ21" i="976"/>
  <c r="BZ22" i="976"/>
  <c r="BY18" i="976"/>
  <c r="BY19" i="976"/>
  <c r="BY20" i="976"/>
  <c r="BY21" i="976"/>
  <c r="BY22" i="976"/>
  <c r="BX18" i="976"/>
  <c r="BP18" i="976" s="1"/>
  <c r="BX19" i="976"/>
  <c r="BX20" i="976"/>
  <c r="BX21" i="976"/>
  <c r="BX22" i="976"/>
  <c r="BW18" i="976"/>
  <c r="BW19" i="976"/>
  <c r="BW20" i="976"/>
  <c r="BW21" i="976"/>
  <c r="BW22" i="976"/>
  <c r="BV18" i="976"/>
  <c r="BV19" i="976"/>
  <c r="BV20" i="976"/>
  <c r="BP20" i="976" s="1"/>
  <c r="BV21" i="976"/>
  <c r="BV22" i="976"/>
  <c r="BU18" i="976"/>
  <c r="BU19" i="976"/>
  <c r="BU20" i="976"/>
  <c r="BU21" i="976"/>
  <c r="BU22" i="976"/>
  <c r="BT18" i="976"/>
  <c r="BT19" i="976"/>
  <c r="BO19" i="976" s="1"/>
  <c r="BT20" i="976"/>
  <c r="BT21" i="976"/>
  <c r="BP21" i="976" s="1"/>
  <c r="BT22" i="976"/>
  <c r="BS18" i="976"/>
  <c r="BS19" i="976"/>
  <c r="BP19" i="976" s="1"/>
  <c r="BS20" i="976"/>
  <c r="BS21" i="976"/>
  <c r="BS22" i="976"/>
  <c r="BP22" i="976" s="1"/>
  <c r="BR18" i="976"/>
  <c r="BR19" i="976"/>
  <c r="BR20" i="976"/>
  <c r="BR21" i="976"/>
  <c r="BO21" i="976" s="1"/>
  <c r="BR22" i="976"/>
  <c r="CE13" i="976"/>
  <c r="CE14" i="976"/>
  <c r="CE15" i="976"/>
  <c r="CE16" i="976"/>
  <c r="CE17" i="976"/>
  <c r="CD13" i="976"/>
  <c r="CD14" i="976"/>
  <c r="CD15" i="976"/>
  <c r="CD16" i="976"/>
  <c r="CD17" i="976"/>
  <c r="CC13" i="976"/>
  <c r="CC14" i="976"/>
  <c r="CC15" i="976"/>
  <c r="CC16" i="976"/>
  <c r="CC17" i="976"/>
  <c r="CB13" i="976"/>
  <c r="CB14" i="976"/>
  <c r="CB15" i="976"/>
  <c r="CB16" i="976"/>
  <c r="CB17" i="976"/>
  <c r="CA13" i="976"/>
  <c r="CA14" i="976"/>
  <c r="CA15" i="976"/>
  <c r="CA16" i="976"/>
  <c r="CA17" i="976"/>
  <c r="BZ13" i="976"/>
  <c r="BZ14" i="976"/>
  <c r="BZ15" i="976"/>
  <c r="BZ16" i="976"/>
  <c r="BZ17" i="976"/>
  <c r="BY13" i="976"/>
  <c r="BY14" i="976"/>
  <c r="BY15" i="976"/>
  <c r="BY16" i="976"/>
  <c r="BY17" i="976"/>
  <c r="BX13" i="976"/>
  <c r="BX14" i="976"/>
  <c r="BX15" i="976"/>
  <c r="BX16" i="976"/>
  <c r="BX17" i="976"/>
  <c r="BW13" i="976"/>
  <c r="BW14" i="976"/>
  <c r="BW15" i="976"/>
  <c r="BW16" i="976"/>
  <c r="BW17" i="976"/>
  <c r="BV13" i="976"/>
  <c r="BP13" i="976" s="1"/>
  <c r="BV14" i="976"/>
  <c r="BP14" i="976" s="1"/>
  <c r="BV15" i="976"/>
  <c r="BP15" i="976" s="1"/>
  <c r="BV16" i="976"/>
  <c r="BV17" i="976"/>
  <c r="BU13" i="976"/>
  <c r="BU14" i="976"/>
  <c r="BU15" i="976"/>
  <c r="BU16" i="976"/>
  <c r="BU17" i="976"/>
  <c r="BT13" i="976"/>
  <c r="BT14" i="976"/>
  <c r="BT15" i="976"/>
  <c r="BT16" i="976"/>
  <c r="BP16" i="976" s="1"/>
  <c r="BT17" i="976"/>
  <c r="BS13" i="976"/>
  <c r="BS14" i="976"/>
  <c r="BS15" i="976"/>
  <c r="BS16" i="976"/>
  <c r="BS17" i="976"/>
  <c r="BR13" i="976"/>
  <c r="BR14" i="976"/>
  <c r="BR15" i="976"/>
  <c r="BR16" i="976"/>
  <c r="BR17" i="976"/>
  <c r="BP17" i="976" s="1"/>
  <c r="CE8" i="976"/>
  <c r="CE9" i="976"/>
  <c r="CE10" i="976"/>
  <c r="CE11" i="976"/>
  <c r="CE12" i="976"/>
  <c r="CD8" i="976"/>
  <c r="CD9" i="976"/>
  <c r="CD10" i="976"/>
  <c r="CD11" i="976"/>
  <c r="CD12" i="976"/>
  <c r="CC8" i="976"/>
  <c r="CC9" i="976"/>
  <c r="CC10" i="976"/>
  <c r="CC11" i="976"/>
  <c r="CC12" i="976"/>
  <c r="CB8" i="976"/>
  <c r="CB9" i="976"/>
  <c r="CB10" i="976"/>
  <c r="CB11" i="976"/>
  <c r="CB12" i="976"/>
  <c r="CA8" i="976"/>
  <c r="CA9" i="976"/>
  <c r="CA10" i="976"/>
  <c r="CA11" i="976"/>
  <c r="CA12" i="976"/>
  <c r="BZ8" i="976"/>
  <c r="BZ9" i="976"/>
  <c r="BZ10" i="976"/>
  <c r="BZ11" i="976"/>
  <c r="BZ12" i="976"/>
  <c r="BY8" i="976"/>
  <c r="BY9" i="976"/>
  <c r="BY10" i="976"/>
  <c r="BY11" i="976"/>
  <c r="BY12" i="976"/>
  <c r="BX8" i="976"/>
  <c r="BX9" i="976"/>
  <c r="BX10" i="976"/>
  <c r="BX11" i="976"/>
  <c r="BX12" i="976"/>
  <c r="BW8" i="976"/>
  <c r="BW9" i="976"/>
  <c r="BW10" i="976"/>
  <c r="BW11" i="976"/>
  <c r="BW12" i="976"/>
  <c r="BV8" i="976"/>
  <c r="BP8" i="976" s="1"/>
  <c r="BV9" i="976"/>
  <c r="BP9" i="976" s="1"/>
  <c r="BV10" i="976"/>
  <c r="BP10" i="976" s="1"/>
  <c r="BV11" i="976"/>
  <c r="BV12" i="976"/>
  <c r="BU8" i="976"/>
  <c r="BU9" i="976"/>
  <c r="BU10" i="976"/>
  <c r="BU11" i="976"/>
  <c r="BU12" i="976"/>
  <c r="BT8" i="976"/>
  <c r="BT9" i="976"/>
  <c r="BT10" i="976"/>
  <c r="BT11" i="976"/>
  <c r="BO11" i="976" s="1"/>
  <c r="BT12" i="976"/>
  <c r="BS8" i="976"/>
  <c r="BS9" i="976"/>
  <c r="BS10" i="976"/>
  <c r="BS11" i="976"/>
  <c r="BS12" i="976"/>
  <c r="BR8" i="976"/>
  <c r="BR9" i="976"/>
  <c r="BR10" i="976"/>
  <c r="BR11" i="976"/>
  <c r="BR12" i="976"/>
  <c r="BP12" i="976" s="1"/>
  <c r="BP58" i="976"/>
  <c r="BO58" i="976"/>
  <c r="BP57" i="976"/>
  <c r="BO57" i="976"/>
  <c r="BP56" i="976"/>
  <c r="BO56" i="976"/>
  <c r="BP55" i="976"/>
  <c r="BO55" i="976"/>
  <c r="BP54" i="976"/>
  <c r="BO54" i="976"/>
  <c r="BP53" i="976"/>
  <c r="BO53" i="976"/>
  <c r="BP52" i="976"/>
  <c r="BO52" i="976"/>
  <c r="BP51" i="976"/>
  <c r="BO51" i="976"/>
  <c r="BP48" i="976"/>
  <c r="BO48" i="976"/>
  <c r="BO45" i="976"/>
  <c r="BP42" i="976"/>
  <c r="BO42" i="976"/>
  <c r="BP39" i="976"/>
  <c r="BO39" i="976"/>
  <c r="BP36" i="976"/>
  <c r="BO36" i="976"/>
  <c r="BP33" i="976"/>
  <c r="BO33" i="976"/>
  <c r="BO28" i="976"/>
  <c r="BO25" i="976"/>
  <c r="BO10" i="976"/>
  <c r="CE7" i="976"/>
  <c r="CD7" i="976"/>
  <c r="CC7" i="976"/>
  <c r="CB7" i="976"/>
  <c r="CA7" i="976"/>
  <c r="BZ7" i="976"/>
  <c r="BY7" i="976"/>
  <c r="BX7" i="976"/>
  <c r="BW7" i="976"/>
  <c r="BV7" i="976"/>
  <c r="BU7" i="976"/>
  <c r="BT7" i="976"/>
  <c r="BS7" i="976"/>
  <c r="BR7" i="976"/>
  <c r="CE88" i="975"/>
  <c r="CE89" i="975"/>
  <c r="CE90" i="975"/>
  <c r="CE91" i="975"/>
  <c r="CD88" i="975"/>
  <c r="CD89" i="975"/>
  <c r="CD90" i="975"/>
  <c r="CD91" i="975"/>
  <c r="CC88" i="975"/>
  <c r="CC89" i="975"/>
  <c r="CC90" i="975"/>
  <c r="CC91" i="975"/>
  <c r="CB88" i="975"/>
  <c r="CB89" i="975"/>
  <c r="CB90" i="975"/>
  <c r="CB91" i="975"/>
  <c r="CA88" i="975"/>
  <c r="CA89" i="975"/>
  <c r="CA90" i="975"/>
  <c r="CA91" i="975"/>
  <c r="BZ88" i="975"/>
  <c r="BZ89" i="975"/>
  <c r="BZ90" i="975"/>
  <c r="BZ91" i="975"/>
  <c r="BY88" i="975"/>
  <c r="BY89" i="975"/>
  <c r="BY90" i="975"/>
  <c r="BY91" i="975"/>
  <c r="BX88" i="975"/>
  <c r="BX89" i="975"/>
  <c r="BX90" i="975"/>
  <c r="BX91" i="975"/>
  <c r="BW88" i="975"/>
  <c r="BW89" i="975"/>
  <c r="BW90" i="975"/>
  <c r="BW91" i="975"/>
  <c r="BV88" i="975"/>
  <c r="BV89" i="975"/>
  <c r="BV90" i="975"/>
  <c r="BV91" i="975"/>
  <c r="BU88" i="975"/>
  <c r="BU89" i="975"/>
  <c r="BU90" i="975"/>
  <c r="BU91" i="975"/>
  <c r="BT88" i="975"/>
  <c r="BP88" i="975" s="1"/>
  <c r="BT89" i="975"/>
  <c r="BP89" i="975" s="1"/>
  <c r="BT90" i="975"/>
  <c r="BP90" i="975" s="1"/>
  <c r="BT91" i="975"/>
  <c r="BO91" i="975" s="1"/>
  <c r="BS88" i="975"/>
  <c r="BS89" i="975"/>
  <c r="BS90" i="975"/>
  <c r="BS91" i="975"/>
  <c r="BR88" i="975"/>
  <c r="BR89" i="975"/>
  <c r="BR90" i="975"/>
  <c r="BR91" i="975"/>
  <c r="CE84" i="975"/>
  <c r="CE85" i="975"/>
  <c r="CE86" i="975"/>
  <c r="CE87" i="975"/>
  <c r="CD84" i="975"/>
  <c r="CD85" i="975"/>
  <c r="CD86" i="975"/>
  <c r="CD87" i="975"/>
  <c r="CC84" i="975"/>
  <c r="CC85" i="975"/>
  <c r="CC86" i="975"/>
  <c r="CC87" i="975"/>
  <c r="CB84" i="975"/>
  <c r="CB85" i="975"/>
  <c r="CB86" i="975"/>
  <c r="CB87" i="975"/>
  <c r="CA84" i="975"/>
  <c r="CA85" i="975"/>
  <c r="CA86" i="975"/>
  <c r="CA87" i="975"/>
  <c r="BZ84" i="975"/>
  <c r="BZ85" i="975"/>
  <c r="BZ86" i="975"/>
  <c r="BZ87" i="975"/>
  <c r="BY84" i="975"/>
  <c r="BY85" i="975"/>
  <c r="BY86" i="975"/>
  <c r="BY87" i="975"/>
  <c r="BX84" i="975"/>
  <c r="BX85" i="975"/>
  <c r="BX86" i="975"/>
  <c r="BX87" i="975"/>
  <c r="BW84" i="975"/>
  <c r="BW85" i="975"/>
  <c r="BW86" i="975"/>
  <c r="BW87" i="975"/>
  <c r="BV84" i="975"/>
  <c r="BV85" i="975"/>
  <c r="BV86" i="975"/>
  <c r="BV87" i="975"/>
  <c r="BU84" i="975"/>
  <c r="BU85" i="975"/>
  <c r="BU86" i="975"/>
  <c r="BU87" i="975"/>
  <c r="BT84" i="975"/>
  <c r="BT85" i="975"/>
  <c r="BP85" i="975" s="1"/>
  <c r="BT86" i="975"/>
  <c r="BP86" i="975" s="1"/>
  <c r="BT87" i="975"/>
  <c r="BO87" i="975" s="1"/>
  <c r="BS84" i="975"/>
  <c r="BS85" i="975"/>
  <c r="BS86" i="975"/>
  <c r="BS87" i="975"/>
  <c r="BR84" i="975"/>
  <c r="BR85" i="975"/>
  <c r="BR86" i="975"/>
  <c r="BR87" i="975"/>
  <c r="CE80" i="975"/>
  <c r="CE81" i="975"/>
  <c r="CE82" i="975"/>
  <c r="CE83" i="975"/>
  <c r="CD80" i="975"/>
  <c r="CD81" i="975"/>
  <c r="CD82" i="975"/>
  <c r="CD83" i="975"/>
  <c r="CC80" i="975"/>
  <c r="CC81" i="975"/>
  <c r="CC82" i="975"/>
  <c r="CC83" i="975"/>
  <c r="CB80" i="975"/>
  <c r="CB81" i="975"/>
  <c r="CB82" i="975"/>
  <c r="CB83" i="975"/>
  <c r="CA80" i="975"/>
  <c r="CA81" i="975"/>
  <c r="CA82" i="975"/>
  <c r="CA83" i="975"/>
  <c r="BZ80" i="975"/>
  <c r="BZ81" i="975"/>
  <c r="BZ82" i="975"/>
  <c r="BZ83" i="975"/>
  <c r="BY80" i="975"/>
  <c r="BY81" i="975"/>
  <c r="BY82" i="975"/>
  <c r="BY83" i="975"/>
  <c r="BX80" i="975"/>
  <c r="BX81" i="975"/>
  <c r="BX82" i="975"/>
  <c r="BX83" i="975"/>
  <c r="BW80" i="975"/>
  <c r="BW81" i="975"/>
  <c r="BW82" i="975"/>
  <c r="BW83" i="975"/>
  <c r="BV80" i="975"/>
  <c r="BV81" i="975"/>
  <c r="BV82" i="975"/>
  <c r="BV83" i="975"/>
  <c r="BU80" i="975"/>
  <c r="BU81" i="975"/>
  <c r="BU82" i="975"/>
  <c r="BU83" i="975"/>
  <c r="BT80" i="975"/>
  <c r="BT81" i="975"/>
  <c r="BT82" i="975"/>
  <c r="BO82" i="975" s="1"/>
  <c r="BT83" i="975"/>
  <c r="BS80" i="975"/>
  <c r="BS81" i="975"/>
  <c r="BS82" i="975"/>
  <c r="BS83" i="975"/>
  <c r="BO83" i="975" s="1"/>
  <c r="BR80" i="975"/>
  <c r="BR81" i="975"/>
  <c r="BR82" i="975"/>
  <c r="BR83" i="975"/>
  <c r="CE75" i="975"/>
  <c r="CE76" i="975"/>
  <c r="CE77" i="975"/>
  <c r="CE78" i="975"/>
  <c r="CE79" i="975"/>
  <c r="CD75" i="975"/>
  <c r="CD76" i="975"/>
  <c r="CD77" i="975"/>
  <c r="CD78" i="975"/>
  <c r="CD79" i="975"/>
  <c r="CC75" i="975"/>
  <c r="CC76" i="975"/>
  <c r="CC77" i="975"/>
  <c r="CC78" i="975"/>
  <c r="CC79" i="975"/>
  <c r="CB75" i="975"/>
  <c r="CB76" i="975"/>
  <c r="CB77" i="975"/>
  <c r="CB78" i="975"/>
  <c r="CB79" i="975"/>
  <c r="CA75" i="975"/>
  <c r="CA76" i="975"/>
  <c r="CA77" i="975"/>
  <c r="CA78" i="975"/>
  <c r="CA79" i="975"/>
  <c r="BZ75" i="975"/>
  <c r="BZ76" i="975"/>
  <c r="BZ77" i="975"/>
  <c r="BZ78" i="975"/>
  <c r="BZ79" i="975"/>
  <c r="BY75" i="975"/>
  <c r="BY76" i="975"/>
  <c r="BY77" i="975"/>
  <c r="BY78" i="975"/>
  <c r="BY79" i="975"/>
  <c r="BX75" i="975"/>
  <c r="BX76" i="975"/>
  <c r="BX77" i="975"/>
  <c r="BX78" i="975"/>
  <c r="BX79" i="975"/>
  <c r="BW75" i="975"/>
  <c r="BW76" i="975"/>
  <c r="BW77" i="975"/>
  <c r="BW78" i="975"/>
  <c r="BW79" i="975"/>
  <c r="BV75" i="975"/>
  <c r="BP75" i="975" s="1"/>
  <c r="BV76" i="975"/>
  <c r="BV77" i="975"/>
  <c r="BV78" i="975"/>
  <c r="BV79" i="975"/>
  <c r="BU75" i="975"/>
  <c r="BU76" i="975"/>
  <c r="BU77" i="975"/>
  <c r="BU78" i="975"/>
  <c r="BU79" i="975"/>
  <c r="BT75" i="975"/>
  <c r="BT76" i="975"/>
  <c r="BP76" i="975" s="1"/>
  <c r="BT77" i="975"/>
  <c r="BP77" i="975" s="1"/>
  <c r="BT78" i="975"/>
  <c r="BT79" i="975"/>
  <c r="BP79" i="975" s="1"/>
  <c r="BS75" i="975"/>
  <c r="BS76" i="975"/>
  <c r="BS77" i="975"/>
  <c r="BS78" i="975"/>
  <c r="BS79" i="975"/>
  <c r="BR75" i="975"/>
  <c r="BR76" i="975"/>
  <c r="BR77" i="975"/>
  <c r="BR78" i="975"/>
  <c r="BP78" i="975" s="1"/>
  <c r="BR79" i="975"/>
  <c r="BO79" i="975" s="1"/>
  <c r="CE70" i="975"/>
  <c r="CE71" i="975"/>
  <c r="CE72" i="975"/>
  <c r="CE73" i="975"/>
  <c r="CE74" i="975"/>
  <c r="CD70" i="975"/>
  <c r="CD71" i="975"/>
  <c r="CD72" i="975"/>
  <c r="CD73" i="975"/>
  <c r="CD74" i="975"/>
  <c r="CC70" i="975"/>
  <c r="CC71" i="975"/>
  <c r="CC72" i="975"/>
  <c r="CC73" i="975"/>
  <c r="CC74" i="975"/>
  <c r="CB70" i="975"/>
  <c r="CB71" i="975"/>
  <c r="CB72" i="975"/>
  <c r="CB73" i="975"/>
  <c r="CB74" i="975"/>
  <c r="CA70" i="975"/>
  <c r="CA71" i="975"/>
  <c r="CA72" i="975"/>
  <c r="CA73" i="975"/>
  <c r="CA74" i="975"/>
  <c r="BZ70" i="975"/>
  <c r="BZ71" i="975"/>
  <c r="BZ72" i="975"/>
  <c r="BZ73" i="975"/>
  <c r="BZ74" i="975"/>
  <c r="BY70" i="975"/>
  <c r="BY71" i="975"/>
  <c r="BY72" i="975"/>
  <c r="BY73" i="975"/>
  <c r="BY74" i="975"/>
  <c r="BX70" i="975"/>
  <c r="BX71" i="975"/>
  <c r="BX72" i="975"/>
  <c r="BX73" i="975"/>
  <c r="BX74" i="975"/>
  <c r="BW70" i="975"/>
  <c r="BW71" i="975"/>
  <c r="BW72" i="975"/>
  <c r="BW73" i="975"/>
  <c r="BW74" i="975"/>
  <c r="BV70" i="975"/>
  <c r="BP70" i="975" s="1"/>
  <c r="BV71" i="975"/>
  <c r="BV72" i="975"/>
  <c r="BV73" i="975"/>
  <c r="BV74" i="975"/>
  <c r="BU70" i="975"/>
  <c r="BU71" i="975"/>
  <c r="BU72" i="975"/>
  <c r="BU73" i="975"/>
  <c r="BU74" i="975"/>
  <c r="BT70" i="975"/>
  <c r="BT71" i="975"/>
  <c r="BP71" i="975" s="1"/>
  <c r="BT72" i="975"/>
  <c r="BP72" i="975" s="1"/>
  <c r="BT73" i="975"/>
  <c r="BT74" i="975"/>
  <c r="BP74" i="975" s="1"/>
  <c r="BS70" i="975"/>
  <c r="BS71" i="975"/>
  <c r="BS72" i="975"/>
  <c r="BS73" i="975"/>
  <c r="BS74" i="975"/>
  <c r="BR70" i="975"/>
  <c r="BR71" i="975"/>
  <c r="BR72" i="975"/>
  <c r="BR73" i="975"/>
  <c r="BP73" i="975" s="1"/>
  <c r="BR74" i="975"/>
  <c r="BO74" i="975" s="1"/>
  <c r="CE65" i="975"/>
  <c r="CE66" i="975"/>
  <c r="CE67" i="975"/>
  <c r="CE68" i="975"/>
  <c r="CE69" i="975"/>
  <c r="CD65" i="975"/>
  <c r="CD66" i="975"/>
  <c r="CD67" i="975"/>
  <c r="CD68" i="975"/>
  <c r="CD69" i="975"/>
  <c r="CC65" i="975"/>
  <c r="CC66" i="975"/>
  <c r="CC67" i="975"/>
  <c r="CC68" i="975"/>
  <c r="CC69" i="975"/>
  <c r="CB65" i="975"/>
  <c r="CB66" i="975"/>
  <c r="CB67" i="975"/>
  <c r="CB68" i="975"/>
  <c r="CB69" i="975"/>
  <c r="CA65" i="975"/>
  <c r="CA66" i="975"/>
  <c r="CA67" i="975"/>
  <c r="CA68" i="975"/>
  <c r="CA69" i="975"/>
  <c r="BZ65" i="975"/>
  <c r="BZ66" i="975"/>
  <c r="BZ67" i="975"/>
  <c r="BZ68" i="975"/>
  <c r="BZ69" i="975"/>
  <c r="BY65" i="975"/>
  <c r="BY66" i="975"/>
  <c r="BY67" i="975"/>
  <c r="BY68" i="975"/>
  <c r="BY69" i="975"/>
  <c r="BX65" i="975"/>
  <c r="BP65" i="975" s="1"/>
  <c r="BX66" i="975"/>
  <c r="BX67" i="975"/>
  <c r="BX68" i="975"/>
  <c r="BX69" i="975"/>
  <c r="BW65" i="975"/>
  <c r="BW66" i="975"/>
  <c r="BW67" i="975"/>
  <c r="BW68" i="975"/>
  <c r="BW69" i="975"/>
  <c r="BV65" i="975"/>
  <c r="BV66" i="975"/>
  <c r="BV67" i="975"/>
  <c r="BV68" i="975"/>
  <c r="BV69" i="975"/>
  <c r="BU65" i="975"/>
  <c r="BU66" i="975"/>
  <c r="BU67" i="975"/>
  <c r="BU68" i="975"/>
  <c r="BU69" i="975"/>
  <c r="BT65" i="975"/>
  <c r="BT66" i="975"/>
  <c r="BT67" i="975"/>
  <c r="BT68" i="975"/>
  <c r="BO68" i="975" s="1"/>
  <c r="BT69" i="975"/>
  <c r="BP69" i="975" s="1"/>
  <c r="BS65" i="975"/>
  <c r="BS66" i="975"/>
  <c r="BP66" i="975" s="1"/>
  <c r="BS67" i="975"/>
  <c r="BP67" i="975" s="1"/>
  <c r="BS68" i="975"/>
  <c r="BS69" i="975"/>
  <c r="BR65" i="975"/>
  <c r="BR66" i="975"/>
  <c r="BR67" i="975"/>
  <c r="BO67" i="975" s="1"/>
  <c r="BR68" i="975"/>
  <c r="BR69" i="975"/>
  <c r="CE54" i="975"/>
  <c r="CE55" i="975"/>
  <c r="CE56" i="975"/>
  <c r="CE57" i="975"/>
  <c r="CE58" i="975"/>
  <c r="CE59" i="975"/>
  <c r="CE60" i="975"/>
  <c r="CE61" i="975"/>
  <c r="CE62" i="975"/>
  <c r="CE63" i="975"/>
  <c r="CE64" i="975"/>
  <c r="CD54" i="975"/>
  <c r="CD55" i="975"/>
  <c r="CD56" i="975"/>
  <c r="CD57" i="975"/>
  <c r="CD58" i="975"/>
  <c r="CD59" i="975"/>
  <c r="CD60" i="975"/>
  <c r="CD61" i="975"/>
  <c r="CD62" i="975"/>
  <c r="CD63" i="975"/>
  <c r="CD64" i="975"/>
  <c r="CC54" i="975"/>
  <c r="CC55" i="975"/>
  <c r="CC56" i="975"/>
  <c r="CC57" i="975"/>
  <c r="CC58" i="975"/>
  <c r="CC59" i="975"/>
  <c r="CC60" i="975"/>
  <c r="CC61" i="975"/>
  <c r="CC62" i="975"/>
  <c r="CC63" i="975"/>
  <c r="CC64" i="975"/>
  <c r="CB54" i="975"/>
  <c r="CB55" i="975"/>
  <c r="CB56" i="975"/>
  <c r="CB57" i="975"/>
  <c r="CB58" i="975"/>
  <c r="CB59" i="975"/>
  <c r="CB60" i="975"/>
  <c r="CB61" i="975"/>
  <c r="CB62" i="975"/>
  <c r="CB63" i="975"/>
  <c r="CB64" i="975"/>
  <c r="CA54" i="975"/>
  <c r="CA55" i="975"/>
  <c r="CA56" i="975"/>
  <c r="CA57" i="975"/>
  <c r="CA58" i="975"/>
  <c r="CA59" i="975"/>
  <c r="CA60" i="975"/>
  <c r="CA61" i="975"/>
  <c r="CA62" i="975"/>
  <c r="CA63" i="975"/>
  <c r="CA64" i="975"/>
  <c r="BZ54" i="975"/>
  <c r="BZ55" i="975"/>
  <c r="BZ56" i="975"/>
  <c r="BZ57" i="975"/>
  <c r="BZ58" i="975"/>
  <c r="BZ59" i="975"/>
  <c r="BZ60" i="975"/>
  <c r="BZ61" i="975"/>
  <c r="BZ62" i="975"/>
  <c r="BZ63" i="975"/>
  <c r="BZ64" i="975"/>
  <c r="BY54" i="975"/>
  <c r="BY55" i="975"/>
  <c r="BY56" i="975"/>
  <c r="BY57" i="975"/>
  <c r="BY58" i="975"/>
  <c r="BY59" i="975"/>
  <c r="BY60" i="975"/>
  <c r="BY61" i="975"/>
  <c r="BY62" i="975"/>
  <c r="BY63" i="975"/>
  <c r="BY64" i="975"/>
  <c r="BX54" i="975"/>
  <c r="BX55" i="975"/>
  <c r="BX56" i="975"/>
  <c r="BX57" i="975"/>
  <c r="BX58" i="975"/>
  <c r="BX59" i="975"/>
  <c r="BX60" i="975"/>
  <c r="BX61" i="975"/>
  <c r="BX62" i="975"/>
  <c r="BX63" i="975"/>
  <c r="BX64" i="975"/>
  <c r="BW54" i="975"/>
  <c r="BW55" i="975"/>
  <c r="BW56" i="975"/>
  <c r="BW57" i="975"/>
  <c r="BW58" i="975"/>
  <c r="BW59" i="975"/>
  <c r="BW60" i="975"/>
  <c r="BW61" i="975"/>
  <c r="BW62" i="975"/>
  <c r="BW63" i="975"/>
  <c r="BW64" i="975"/>
  <c r="BV54" i="975"/>
  <c r="BV55" i="975"/>
  <c r="BV56" i="975"/>
  <c r="BV57" i="975"/>
  <c r="BV58" i="975"/>
  <c r="BV59" i="975"/>
  <c r="BV60" i="975"/>
  <c r="BV61" i="975"/>
  <c r="BV62" i="975"/>
  <c r="BV63" i="975"/>
  <c r="BV64" i="975"/>
  <c r="BU54" i="975"/>
  <c r="BU55" i="975"/>
  <c r="BU56" i="975"/>
  <c r="BU57" i="975"/>
  <c r="BU58" i="975"/>
  <c r="BU59" i="975"/>
  <c r="BU60" i="975"/>
  <c r="BU61" i="975"/>
  <c r="BU62" i="975"/>
  <c r="BU63" i="975"/>
  <c r="BU64" i="975"/>
  <c r="BT54" i="975"/>
  <c r="BT55" i="975"/>
  <c r="BT56" i="975"/>
  <c r="BP56" i="975" s="1"/>
  <c r="BT57" i="975"/>
  <c r="BT58" i="975"/>
  <c r="BT59" i="975"/>
  <c r="BT60" i="975"/>
  <c r="BT61" i="975"/>
  <c r="BT62" i="975"/>
  <c r="BT63" i="975"/>
  <c r="BT64" i="975"/>
  <c r="BP68" i="975"/>
  <c r="BS54" i="975"/>
  <c r="BP54" i="975" s="1"/>
  <c r="BS55" i="975"/>
  <c r="BS56" i="975"/>
  <c r="BS57" i="975"/>
  <c r="BS58" i="975"/>
  <c r="BO58" i="975" s="1"/>
  <c r="BS59" i="975"/>
  <c r="BS60" i="975"/>
  <c r="BP60" i="975" s="1"/>
  <c r="BS61" i="975"/>
  <c r="BS62" i="975"/>
  <c r="BO62" i="975" s="1"/>
  <c r="BS63" i="975"/>
  <c r="BS64" i="975"/>
  <c r="BR54" i="975"/>
  <c r="BR55" i="975"/>
  <c r="BR56" i="975"/>
  <c r="BR57" i="975"/>
  <c r="BO57" i="975" s="1"/>
  <c r="BR58" i="975"/>
  <c r="BR59" i="975"/>
  <c r="BP59" i="975" s="1"/>
  <c r="BR60" i="975"/>
  <c r="BR61" i="975"/>
  <c r="BR62" i="975"/>
  <c r="BP62" i="975" s="1"/>
  <c r="BR63" i="975"/>
  <c r="BO63" i="975" s="1"/>
  <c r="BR64" i="975"/>
  <c r="CE43" i="975"/>
  <c r="CE44" i="975"/>
  <c r="CE45" i="975"/>
  <c r="CE46" i="975"/>
  <c r="CE47" i="975"/>
  <c r="CE48" i="975"/>
  <c r="CE49" i="975"/>
  <c r="CE50" i="975"/>
  <c r="CE51" i="975"/>
  <c r="CE52" i="975"/>
  <c r="CE53" i="975"/>
  <c r="CD43" i="975"/>
  <c r="CD44" i="975"/>
  <c r="CD45" i="975"/>
  <c r="CD46" i="975"/>
  <c r="CD47" i="975"/>
  <c r="CD48" i="975"/>
  <c r="CD49" i="975"/>
  <c r="CD50" i="975"/>
  <c r="CD51" i="975"/>
  <c r="CD52" i="975"/>
  <c r="CD53" i="975"/>
  <c r="CC43" i="975"/>
  <c r="CC44" i="975"/>
  <c r="CC45" i="975"/>
  <c r="CC46" i="975"/>
  <c r="CC47" i="975"/>
  <c r="CC48" i="975"/>
  <c r="CC49" i="975"/>
  <c r="CC50" i="975"/>
  <c r="CC51" i="975"/>
  <c r="CC52" i="975"/>
  <c r="CC53" i="975"/>
  <c r="CB43" i="975"/>
  <c r="CB44" i="975"/>
  <c r="CB45" i="975"/>
  <c r="CB46" i="975"/>
  <c r="CB47" i="975"/>
  <c r="CB48" i="975"/>
  <c r="CB49" i="975"/>
  <c r="CB50" i="975"/>
  <c r="CB51" i="975"/>
  <c r="CB52" i="975"/>
  <c r="CB53" i="975"/>
  <c r="CA43" i="975"/>
  <c r="CA44" i="975"/>
  <c r="CA45" i="975"/>
  <c r="BO45" i="975" s="1"/>
  <c r="CA46" i="975"/>
  <c r="CA47" i="975"/>
  <c r="CA48" i="975"/>
  <c r="CA49" i="975"/>
  <c r="CA50" i="975"/>
  <c r="CA51" i="975"/>
  <c r="CA52" i="975"/>
  <c r="CA53" i="975"/>
  <c r="BZ43" i="975"/>
  <c r="BZ44" i="975"/>
  <c r="BZ45" i="975"/>
  <c r="BZ46" i="975"/>
  <c r="BO46" i="975" s="1"/>
  <c r="BZ47" i="975"/>
  <c r="BZ48" i="975"/>
  <c r="BZ49" i="975"/>
  <c r="BZ50" i="975"/>
  <c r="BZ51" i="975"/>
  <c r="BZ52" i="975"/>
  <c r="BZ53" i="975"/>
  <c r="BY43" i="975"/>
  <c r="BY44" i="975"/>
  <c r="BY45" i="975"/>
  <c r="BY46" i="975"/>
  <c r="BY47" i="975"/>
  <c r="BP47" i="975" s="1"/>
  <c r="BY48" i="975"/>
  <c r="BY49" i="975"/>
  <c r="BY50" i="975"/>
  <c r="BY51" i="975"/>
  <c r="BY52" i="975"/>
  <c r="BY53" i="975"/>
  <c r="BX43" i="975"/>
  <c r="BX44" i="975"/>
  <c r="BX45" i="975"/>
  <c r="BX46" i="975"/>
  <c r="BX47" i="975"/>
  <c r="BX48" i="975"/>
  <c r="BO48" i="975" s="1"/>
  <c r="BX49" i="975"/>
  <c r="BX50" i="975"/>
  <c r="BX51" i="975"/>
  <c r="BX52" i="975"/>
  <c r="BX53" i="975"/>
  <c r="BW43" i="975"/>
  <c r="BW44" i="975"/>
  <c r="BW45" i="975"/>
  <c r="BW46" i="975"/>
  <c r="BW47" i="975"/>
  <c r="BW48" i="975"/>
  <c r="BW49" i="975"/>
  <c r="BW50" i="975"/>
  <c r="BW51" i="975"/>
  <c r="BW52" i="975"/>
  <c r="BW53" i="975"/>
  <c r="BV43" i="975"/>
  <c r="BV44" i="975"/>
  <c r="BV45" i="975"/>
  <c r="BV46" i="975"/>
  <c r="BV47" i="975"/>
  <c r="BV48" i="975"/>
  <c r="BV49" i="975"/>
  <c r="BV50" i="975"/>
  <c r="BP50" i="975" s="1"/>
  <c r="BV51" i="975"/>
  <c r="BV52" i="975"/>
  <c r="BV53" i="975"/>
  <c r="BU43" i="975"/>
  <c r="BU44" i="975"/>
  <c r="BU45" i="975"/>
  <c r="BU46" i="975"/>
  <c r="BU47" i="975"/>
  <c r="BU48" i="975"/>
  <c r="BU49" i="975"/>
  <c r="BU50" i="975"/>
  <c r="BU51" i="975"/>
  <c r="BP51" i="975" s="1"/>
  <c r="BU52" i="975"/>
  <c r="BU53" i="975"/>
  <c r="BT43" i="975"/>
  <c r="BT44" i="975"/>
  <c r="BT45" i="975"/>
  <c r="BT46" i="975"/>
  <c r="BT47" i="975"/>
  <c r="BT48" i="975"/>
  <c r="BT49" i="975"/>
  <c r="BT50" i="975"/>
  <c r="BT51" i="975"/>
  <c r="BT52" i="975"/>
  <c r="BP52" i="975" s="1"/>
  <c r="BT53" i="975"/>
  <c r="BP53" i="975" s="1"/>
  <c r="BS43" i="975"/>
  <c r="BS44" i="975"/>
  <c r="BP44" i="975" s="1"/>
  <c r="BS45" i="975"/>
  <c r="BS46" i="975"/>
  <c r="BP46" i="975" s="1"/>
  <c r="BS47" i="975"/>
  <c r="BS48" i="975"/>
  <c r="BP48" i="975" s="1"/>
  <c r="BS49" i="975"/>
  <c r="BS50" i="975"/>
  <c r="BS51" i="975"/>
  <c r="BS52" i="975"/>
  <c r="BS53" i="975"/>
  <c r="BR43" i="975"/>
  <c r="BP43" i="975" s="1"/>
  <c r="BR44" i="975"/>
  <c r="BR45" i="975"/>
  <c r="BP45" i="975" s="1"/>
  <c r="BR46" i="975"/>
  <c r="BR47" i="975"/>
  <c r="BR48" i="975"/>
  <c r="BR49" i="975"/>
  <c r="BP49" i="975" s="1"/>
  <c r="BR50" i="975"/>
  <c r="BR51" i="975"/>
  <c r="BR52" i="975"/>
  <c r="BR53" i="975"/>
  <c r="CE32" i="975"/>
  <c r="CE33" i="975"/>
  <c r="CE34" i="975"/>
  <c r="CE35" i="975"/>
  <c r="CE36" i="975"/>
  <c r="CE37" i="975"/>
  <c r="CE38" i="975"/>
  <c r="CE39" i="975"/>
  <c r="CE40" i="975"/>
  <c r="CE41" i="975"/>
  <c r="CE42" i="975"/>
  <c r="CD32" i="975"/>
  <c r="CD33" i="975"/>
  <c r="CD34" i="975"/>
  <c r="CD35" i="975"/>
  <c r="CD36" i="975"/>
  <c r="CD37" i="975"/>
  <c r="CD38" i="975"/>
  <c r="CD39" i="975"/>
  <c r="CD40" i="975"/>
  <c r="CD41" i="975"/>
  <c r="CD42" i="975"/>
  <c r="CC32" i="975"/>
  <c r="CC33" i="975"/>
  <c r="CC34" i="975"/>
  <c r="CC35" i="975"/>
  <c r="CC36" i="975"/>
  <c r="CC37" i="975"/>
  <c r="CC38" i="975"/>
  <c r="CC39" i="975"/>
  <c r="CC40" i="975"/>
  <c r="CC41" i="975"/>
  <c r="CC42" i="975"/>
  <c r="CB32" i="975"/>
  <c r="CB33" i="975"/>
  <c r="CB34" i="975"/>
  <c r="CB35" i="975"/>
  <c r="CB36" i="975"/>
  <c r="CB37" i="975"/>
  <c r="CB38" i="975"/>
  <c r="CB39" i="975"/>
  <c r="CB40" i="975"/>
  <c r="CB41" i="975"/>
  <c r="CB42" i="975"/>
  <c r="CA32" i="975"/>
  <c r="CA33" i="975"/>
  <c r="BP33" i="975" s="1"/>
  <c r="CA34" i="975"/>
  <c r="CA35" i="975"/>
  <c r="CA36" i="975"/>
  <c r="CA37" i="975"/>
  <c r="CA38" i="975"/>
  <c r="CA39" i="975"/>
  <c r="CA40" i="975"/>
  <c r="CA41" i="975"/>
  <c r="CA42" i="975"/>
  <c r="BZ32" i="975"/>
  <c r="BZ33" i="975"/>
  <c r="BZ34" i="975"/>
  <c r="BZ35" i="975"/>
  <c r="BZ36" i="975"/>
  <c r="BP36" i="975" s="1"/>
  <c r="BZ37" i="975"/>
  <c r="BZ38" i="975"/>
  <c r="BZ39" i="975"/>
  <c r="BZ40" i="975"/>
  <c r="BZ41" i="975"/>
  <c r="BZ42" i="975"/>
  <c r="BY32" i="975"/>
  <c r="BY33" i="975"/>
  <c r="BY34" i="975"/>
  <c r="BY35" i="975"/>
  <c r="BY36" i="975"/>
  <c r="BY37" i="975"/>
  <c r="BY38" i="975"/>
  <c r="BY39" i="975"/>
  <c r="BY40" i="975"/>
  <c r="BY41" i="975"/>
  <c r="BY42" i="975"/>
  <c r="BX32" i="975"/>
  <c r="BX33" i="975"/>
  <c r="BX34" i="975"/>
  <c r="BX35" i="975"/>
  <c r="BX36" i="975"/>
  <c r="BX37" i="975"/>
  <c r="BX38" i="975"/>
  <c r="BX39" i="975"/>
  <c r="BX40" i="975"/>
  <c r="BX41" i="975"/>
  <c r="BX42" i="975"/>
  <c r="BW32" i="975"/>
  <c r="BW33" i="975"/>
  <c r="BW34" i="975"/>
  <c r="BW35" i="975"/>
  <c r="BW36" i="975"/>
  <c r="BW37" i="975"/>
  <c r="BO37" i="975" s="1"/>
  <c r="BW38" i="975"/>
  <c r="BW39" i="975"/>
  <c r="BW40" i="975"/>
  <c r="BW41" i="975"/>
  <c r="BW42" i="975"/>
  <c r="BV32" i="975"/>
  <c r="BV33" i="975"/>
  <c r="BV34" i="975"/>
  <c r="BV35" i="975"/>
  <c r="BV36" i="975"/>
  <c r="BV37" i="975"/>
  <c r="BV38" i="975"/>
  <c r="BP38" i="975" s="1"/>
  <c r="BV39" i="975"/>
  <c r="BV40" i="975"/>
  <c r="BV41" i="975"/>
  <c r="BV42" i="975"/>
  <c r="BU32" i="975"/>
  <c r="BU33" i="975"/>
  <c r="BU34" i="975"/>
  <c r="BP34" i="975" s="1"/>
  <c r="BU35" i="975"/>
  <c r="BU36" i="975"/>
  <c r="BU37" i="975"/>
  <c r="BU38" i="975"/>
  <c r="BU39" i="975"/>
  <c r="BP39" i="975" s="1"/>
  <c r="BU40" i="975"/>
  <c r="BU41" i="975"/>
  <c r="BU42" i="975"/>
  <c r="BT32" i="975"/>
  <c r="BT33" i="975"/>
  <c r="BT34" i="975"/>
  <c r="BT35" i="975"/>
  <c r="BP35" i="975" s="1"/>
  <c r="BT36" i="975"/>
  <c r="BT37" i="975"/>
  <c r="BT38" i="975"/>
  <c r="BT39" i="975"/>
  <c r="BT40" i="975"/>
  <c r="BP40" i="975" s="1"/>
  <c r="BT41" i="975"/>
  <c r="BT42" i="975"/>
  <c r="BP42" i="975" s="1"/>
  <c r="BS32" i="975"/>
  <c r="BS33" i="975"/>
  <c r="BS34" i="975"/>
  <c r="BO34" i="975" s="1"/>
  <c r="BS35" i="975"/>
  <c r="BS36" i="975"/>
  <c r="BS37" i="975"/>
  <c r="BS38" i="975"/>
  <c r="BS39" i="975"/>
  <c r="BS40" i="975"/>
  <c r="BS41" i="975"/>
  <c r="BP41" i="975" s="1"/>
  <c r="BS42" i="975"/>
  <c r="BR32" i="975"/>
  <c r="BP32" i="975" s="1"/>
  <c r="BR33" i="975"/>
  <c r="BR34" i="975"/>
  <c r="BR35" i="975"/>
  <c r="BO35" i="975" s="1"/>
  <c r="BR36" i="975"/>
  <c r="BR37" i="975"/>
  <c r="BP37" i="975" s="1"/>
  <c r="BR38" i="975"/>
  <c r="BR39" i="975"/>
  <c r="BR40" i="975"/>
  <c r="BR41" i="975"/>
  <c r="BR42" i="975"/>
  <c r="CE20" i="975"/>
  <c r="CE21" i="975"/>
  <c r="CE22" i="975"/>
  <c r="CE23" i="975"/>
  <c r="CE24" i="975"/>
  <c r="CE25" i="975"/>
  <c r="CE26" i="975"/>
  <c r="CE27" i="975"/>
  <c r="CE28" i="975"/>
  <c r="CE29" i="975"/>
  <c r="CE30" i="975"/>
  <c r="CE31" i="975"/>
  <c r="CD20" i="975"/>
  <c r="CD21" i="975"/>
  <c r="CD22" i="975"/>
  <c r="CD23" i="975"/>
  <c r="CD24" i="975"/>
  <c r="CD25" i="975"/>
  <c r="CD26" i="975"/>
  <c r="CD27" i="975"/>
  <c r="CD28" i="975"/>
  <c r="CD29" i="975"/>
  <c r="CD30" i="975"/>
  <c r="CD31" i="975"/>
  <c r="CC20" i="975"/>
  <c r="CC21" i="975"/>
  <c r="CC22" i="975"/>
  <c r="CC23" i="975"/>
  <c r="CC24" i="975"/>
  <c r="CC25" i="975"/>
  <c r="CC26" i="975"/>
  <c r="CC27" i="975"/>
  <c r="CC28" i="975"/>
  <c r="CC29" i="975"/>
  <c r="CC30" i="975"/>
  <c r="CC31" i="975"/>
  <c r="CB20" i="975"/>
  <c r="CB21" i="975"/>
  <c r="CB22" i="975"/>
  <c r="CB23" i="975"/>
  <c r="CB24" i="975"/>
  <c r="CB25" i="975"/>
  <c r="CB26" i="975"/>
  <c r="CB27" i="975"/>
  <c r="CB28" i="975"/>
  <c r="CB29" i="975"/>
  <c r="CB30" i="975"/>
  <c r="CB31" i="975"/>
  <c r="CA20" i="975"/>
  <c r="CA21" i="975"/>
  <c r="CA22" i="975"/>
  <c r="CA23" i="975"/>
  <c r="CA24" i="975"/>
  <c r="CA25" i="975"/>
  <c r="CA26" i="975"/>
  <c r="CA27" i="975"/>
  <c r="CA28" i="975"/>
  <c r="CA29" i="975"/>
  <c r="CA30" i="975"/>
  <c r="CA31" i="975"/>
  <c r="BZ20" i="975"/>
  <c r="BZ21" i="975"/>
  <c r="BZ22" i="975"/>
  <c r="BZ23" i="975"/>
  <c r="BZ24" i="975"/>
  <c r="BZ25" i="975"/>
  <c r="BZ26" i="975"/>
  <c r="BZ27" i="975"/>
  <c r="BZ28" i="975"/>
  <c r="BZ29" i="975"/>
  <c r="BZ30" i="975"/>
  <c r="BZ31" i="975"/>
  <c r="BY20" i="975"/>
  <c r="BY21" i="975"/>
  <c r="BY22" i="975"/>
  <c r="BY23" i="975"/>
  <c r="BY24" i="975"/>
  <c r="BY25" i="975"/>
  <c r="BY26" i="975"/>
  <c r="BY27" i="975"/>
  <c r="BY28" i="975"/>
  <c r="BY29" i="975"/>
  <c r="BY30" i="975"/>
  <c r="BY31" i="975"/>
  <c r="BX20" i="975"/>
  <c r="BX21" i="975"/>
  <c r="BX22" i="975"/>
  <c r="BX23" i="975"/>
  <c r="BX24" i="975"/>
  <c r="BX25" i="975"/>
  <c r="BX26" i="975"/>
  <c r="BX27" i="975"/>
  <c r="BX28" i="975"/>
  <c r="BX29" i="975"/>
  <c r="BX30" i="975"/>
  <c r="BX31" i="975"/>
  <c r="BW20" i="975"/>
  <c r="BW21" i="975"/>
  <c r="BW22" i="975"/>
  <c r="BW23" i="975"/>
  <c r="BW24" i="975"/>
  <c r="BW25" i="975"/>
  <c r="BW26" i="975"/>
  <c r="BW27" i="975"/>
  <c r="BW28" i="975"/>
  <c r="BW29" i="975"/>
  <c r="BW30" i="975"/>
  <c r="BW31" i="975"/>
  <c r="BV20" i="975"/>
  <c r="BV21" i="975"/>
  <c r="BV22" i="975"/>
  <c r="BV23" i="975"/>
  <c r="BV24" i="975"/>
  <c r="BV25" i="975"/>
  <c r="BV26" i="975"/>
  <c r="BV27" i="975"/>
  <c r="BV28" i="975"/>
  <c r="BV29" i="975"/>
  <c r="BV30" i="975"/>
  <c r="BV31" i="975"/>
  <c r="BU20" i="975"/>
  <c r="BU21" i="975"/>
  <c r="BU22" i="975"/>
  <c r="BU23" i="975"/>
  <c r="BU24" i="975"/>
  <c r="BU25" i="975"/>
  <c r="BU26" i="975"/>
  <c r="BU27" i="975"/>
  <c r="BU28" i="975"/>
  <c r="BU29" i="975"/>
  <c r="BU30" i="975"/>
  <c r="BU31" i="975"/>
  <c r="BT20" i="975"/>
  <c r="BT21" i="975"/>
  <c r="BT22" i="975"/>
  <c r="BT23" i="975"/>
  <c r="BT24" i="975"/>
  <c r="BT25" i="975"/>
  <c r="BT26" i="975"/>
  <c r="BT27" i="975"/>
  <c r="BT28" i="975"/>
  <c r="BT29" i="975"/>
  <c r="BT30" i="975"/>
  <c r="BT31" i="975"/>
  <c r="BS20" i="975"/>
  <c r="BS21" i="975"/>
  <c r="BS22" i="975"/>
  <c r="BS23" i="975"/>
  <c r="BS24" i="975"/>
  <c r="BS25" i="975"/>
  <c r="BS26" i="975"/>
  <c r="BS27" i="975"/>
  <c r="BS28" i="975"/>
  <c r="BS29" i="975"/>
  <c r="BS30" i="975"/>
  <c r="BS31" i="975"/>
  <c r="BR20" i="975"/>
  <c r="BR21" i="975"/>
  <c r="BR22" i="975"/>
  <c r="BR23" i="975"/>
  <c r="BP23" i="975" s="1"/>
  <c r="BR24" i="975"/>
  <c r="BR25" i="975"/>
  <c r="BR26" i="975"/>
  <c r="BP26" i="975" s="1"/>
  <c r="BR27" i="975"/>
  <c r="BR28" i="975"/>
  <c r="BR29" i="975"/>
  <c r="BP29" i="975" s="1"/>
  <c r="BR30" i="975"/>
  <c r="BP30" i="975" s="1"/>
  <c r="BR31" i="975"/>
  <c r="BP31" i="975" s="1"/>
  <c r="CE8" i="975"/>
  <c r="CE9" i="975"/>
  <c r="CE10" i="975"/>
  <c r="CE11" i="975"/>
  <c r="CE12" i="975"/>
  <c r="CE13" i="975"/>
  <c r="CE14" i="975"/>
  <c r="CE15" i="975"/>
  <c r="CE16" i="975"/>
  <c r="CE17" i="975"/>
  <c r="CE18" i="975"/>
  <c r="CE19" i="975"/>
  <c r="CD8" i="975"/>
  <c r="CD9" i="975"/>
  <c r="CD10" i="975"/>
  <c r="CD11" i="975"/>
  <c r="CD12" i="975"/>
  <c r="CD13" i="975"/>
  <c r="CD14" i="975"/>
  <c r="CD15" i="975"/>
  <c r="CD16" i="975"/>
  <c r="CD17" i="975"/>
  <c r="CD18" i="975"/>
  <c r="CD19" i="975"/>
  <c r="CC8" i="975"/>
  <c r="CC9" i="975"/>
  <c r="CC10" i="975"/>
  <c r="CC11" i="975"/>
  <c r="CC12" i="975"/>
  <c r="CC13" i="975"/>
  <c r="CC14" i="975"/>
  <c r="CC15" i="975"/>
  <c r="CC16" i="975"/>
  <c r="CC17" i="975"/>
  <c r="CC18" i="975"/>
  <c r="CC19" i="975"/>
  <c r="CB8" i="975"/>
  <c r="CB9" i="975"/>
  <c r="CB10" i="975"/>
  <c r="CB11" i="975"/>
  <c r="CB12" i="975"/>
  <c r="CB13" i="975"/>
  <c r="CB14" i="975"/>
  <c r="CB15" i="975"/>
  <c r="CB16" i="975"/>
  <c r="CB17" i="975"/>
  <c r="CB18" i="975"/>
  <c r="CB19" i="975"/>
  <c r="CA8" i="975"/>
  <c r="CA9" i="975"/>
  <c r="CA10" i="975"/>
  <c r="CA11" i="975"/>
  <c r="CA12" i="975"/>
  <c r="CA13" i="975"/>
  <c r="CA14" i="975"/>
  <c r="CA15" i="975"/>
  <c r="CA16" i="975"/>
  <c r="CA17" i="975"/>
  <c r="CA18" i="975"/>
  <c r="CA19" i="975"/>
  <c r="BZ8" i="975"/>
  <c r="BZ9" i="975"/>
  <c r="BZ10" i="975"/>
  <c r="BZ11" i="975"/>
  <c r="BZ12" i="975"/>
  <c r="BZ13" i="975"/>
  <c r="BZ14" i="975"/>
  <c r="BZ15" i="975"/>
  <c r="BZ16" i="975"/>
  <c r="BZ17" i="975"/>
  <c r="BZ18" i="975"/>
  <c r="BZ19" i="975"/>
  <c r="BY8" i="975"/>
  <c r="BY9" i="975"/>
  <c r="BY10" i="975"/>
  <c r="BY11" i="975"/>
  <c r="BY12" i="975"/>
  <c r="BY13" i="975"/>
  <c r="BY14" i="975"/>
  <c r="BY15" i="975"/>
  <c r="BY16" i="975"/>
  <c r="BY17" i="975"/>
  <c r="BY18" i="975"/>
  <c r="BY19" i="975"/>
  <c r="BX8" i="975"/>
  <c r="BX9" i="975"/>
  <c r="BX10" i="975"/>
  <c r="BX11" i="975"/>
  <c r="BX12" i="975"/>
  <c r="BX13" i="975"/>
  <c r="BX14" i="975"/>
  <c r="BX15" i="975"/>
  <c r="BX16" i="975"/>
  <c r="BX17" i="975"/>
  <c r="BX18" i="975"/>
  <c r="BX19" i="975"/>
  <c r="BW8" i="975"/>
  <c r="BW9" i="975"/>
  <c r="BW10" i="975"/>
  <c r="BW11" i="975"/>
  <c r="BW12" i="975"/>
  <c r="BW13" i="975"/>
  <c r="BW14" i="975"/>
  <c r="BW15" i="975"/>
  <c r="BW16" i="975"/>
  <c r="BW17" i="975"/>
  <c r="BW18" i="975"/>
  <c r="BW19" i="975"/>
  <c r="BV8" i="975"/>
  <c r="BV9" i="975"/>
  <c r="BV10" i="975"/>
  <c r="BV11" i="975"/>
  <c r="BV12" i="975"/>
  <c r="BV13" i="975"/>
  <c r="BV14" i="975"/>
  <c r="BV15" i="975"/>
  <c r="BV16" i="975"/>
  <c r="BV17" i="975"/>
  <c r="BV18" i="975"/>
  <c r="BV19" i="975"/>
  <c r="BU8" i="975"/>
  <c r="BU9" i="975"/>
  <c r="BU10" i="975"/>
  <c r="BU11" i="975"/>
  <c r="BU12" i="975"/>
  <c r="BU13" i="975"/>
  <c r="BU14" i="975"/>
  <c r="BU15" i="975"/>
  <c r="BU16" i="975"/>
  <c r="BU17" i="975"/>
  <c r="BU18" i="975"/>
  <c r="BU19" i="975"/>
  <c r="BT8" i="975"/>
  <c r="BT9" i="975"/>
  <c r="BT10" i="975"/>
  <c r="BT11" i="975"/>
  <c r="BT12" i="975"/>
  <c r="BT13" i="975"/>
  <c r="BT14" i="975"/>
  <c r="BT15" i="975"/>
  <c r="BT16" i="975"/>
  <c r="BT17" i="975"/>
  <c r="BT18" i="975"/>
  <c r="BT19" i="975"/>
  <c r="BS8" i="975"/>
  <c r="BS9" i="975"/>
  <c r="BS10" i="975"/>
  <c r="BS11" i="975"/>
  <c r="BS12" i="975"/>
  <c r="BS13" i="975"/>
  <c r="BS14" i="975"/>
  <c r="BS15" i="975"/>
  <c r="BS16" i="975"/>
  <c r="BS17" i="975"/>
  <c r="BS18" i="975"/>
  <c r="BS19" i="975"/>
  <c r="BR8" i="975"/>
  <c r="BR9" i="975"/>
  <c r="BR10" i="975"/>
  <c r="BR11" i="975"/>
  <c r="BR12" i="975"/>
  <c r="BR13" i="975"/>
  <c r="BR14" i="975"/>
  <c r="BR15" i="975"/>
  <c r="BR16" i="975"/>
  <c r="BP16" i="975" s="1"/>
  <c r="BR17" i="975"/>
  <c r="BP17" i="975" s="1"/>
  <c r="BR18" i="975"/>
  <c r="BP18" i="975" s="1"/>
  <c r="BR19" i="975"/>
  <c r="BP19" i="975" s="1"/>
  <c r="BP108" i="975"/>
  <c r="BO108" i="975"/>
  <c r="BP107" i="975"/>
  <c r="BO107" i="975"/>
  <c r="BP106" i="975"/>
  <c r="BO106" i="975"/>
  <c r="BP105" i="975"/>
  <c r="BO105" i="975"/>
  <c r="BP104" i="975"/>
  <c r="BP103" i="975"/>
  <c r="BP102" i="975"/>
  <c r="BP101" i="975"/>
  <c r="BO101" i="975"/>
  <c r="BP100" i="975"/>
  <c r="BO100" i="975"/>
  <c r="BP99" i="975"/>
  <c r="BP98" i="975"/>
  <c r="BO98" i="975"/>
  <c r="BP97" i="975"/>
  <c r="BO97" i="975"/>
  <c r="BP96" i="975"/>
  <c r="BO96" i="975"/>
  <c r="BP95" i="975"/>
  <c r="BO95" i="975"/>
  <c r="BP94" i="975"/>
  <c r="BP93" i="975"/>
  <c r="BP92" i="975"/>
  <c r="BO92" i="975"/>
  <c r="BP91" i="975"/>
  <c r="BP84" i="975"/>
  <c r="BP83" i="975"/>
  <c r="BP82" i="975"/>
  <c r="BP81" i="975"/>
  <c r="BO81" i="975"/>
  <c r="BP80" i="975"/>
  <c r="BP64" i="975"/>
  <c r="BP63" i="975"/>
  <c r="BP61" i="975"/>
  <c r="BP58" i="975"/>
  <c r="BP57" i="975"/>
  <c r="BP55" i="975"/>
  <c r="BO47" i="975"/>
  <c r="BO36" i="975"/>
  <c r="BO29" i="975"/>
  <c r="BP28" i="975"/>
  <c r="BO28" i="975"/>
  <c r="BP27" i="975"/>
  <c r="BO26" i="975"/>
  <c r="BP25" i="975"/>
  <c r="BO25" i="975"/>
  <c r="BP24" i="975"/>
  <c r="BO24" i="975"/>
  <c r="BO23" i="975"/>
  <c r="BP22" i="975"/>
  <c r="BP21" i="975"/>
  <c r="BP20" i="975"/>
  <c r="BO20" i="975"/>
  <c r="BP15" i="975"/>
  <c r="BP14" i="975"/>
  <c r="BO14" i="975"/>
  <c r="BP13" i="975"/>
  <c r="BO13" i="975"/>
  <c r="BP12" i="975"/>
  <c r="BO12" i="975"/>
  <c r="BP11" i="975"/>
  <c r="BO11" i="975"/>
  <c r="BP10" i="975"/>
  <c r="BP9" i="975"/>
  <c r="BP8" i="975"/>
  <c r="BO8" i="975"/>
  <c r="CE7" i="975"/>
  <c r="CD7" i="975"/>
  <c r="CC7" i="975"/>
  <c r="CB7" i="975"/>
  <c r="CA7" i="975"/>
  <c r="BZ7" i="975"/>
  <c r="BY7" i="975"/>
  <c r="BX7" i="975"/>
  <c r="BW7" i="975"/>
  <c r="BV7" i="975"/>
  <c r="BU7" i="975"/>
  <c r="BT7" i="975"/>
  <c r="BS7" i="975"/>
  <c r="BR7" i="975"/>
  <c r="CE73" i="974"/>
  <c r="CE74" i="974"/>
  <c r="CE75" i="974"/>
  <c r="CD73" i="974"/>
  <c r="CD74" i="974"/>
  <c r="CD75" i="974"/>
  <c r="CC73" i="974"/>
  <c r="CC74" i="974"/>
  <c r="CC75" i="974"/>
  <c r="CB73" i="974"/>
  <c r="CB74" i="974"/>
  <c r="CB75" i="974"/>
  <c r="CA73" i="974"/>
  <c r="CA74" i="974"/>
  <c r="CA75" i="974"/>
  <c r="BZ73" i="974"/>
  <c r="BZ74" i="974"/>
  <c r="BZ75" i="974"/>
  <c r="BY73" i="974"/>
  <c r="BY74" i="974"/>
  <c r="BY75" i="974"/>
  <c r="BX73" i="974"/>
  <c r="BX74" i="974"/>
  <c r="BX75" i="974"/>
  <c r="BW73" i="974"/>
  <c r="BW74" i="974"/>
  <c r="BW75" i="974"/>
  <c r="BV73" i="974"/>
  <c r="BV74" i="974"/>
  <c r="BV75" i="974"/>
  <c r="BU73" i="974"/>
  <c r="BU74" i="974"/>
  <c r="BU75" i="974"/>
  <c r="BT73" i="974"/>
  <c r="BP73" i="974" s="1"/>
  <c r="BT74" i="974"/>
  <c r="BT75" i="974"/>
  <c r="BP75" i="974" s="1"/>
  <c r="BS73" i="974"/>
  <c r="BS74" i="974"/>
  <c r="BS75" i="974"/>
  <c r="BR73" i="974"/>
  <c r="BR74" i="974"/>
  <c r="BP74" i="974" s="1"/>
  <c r="BR75" i="974"/>
  <c r="CE70" i="974"/>
  <c r="CE71" i="974"/>
  <c r="CE72" i="974"/>
  <c r="CD70" i="974"/>
  <c r="CD71" i="974"/>
  <c r="CD72" i="974"/>
  <c r="CC70" i="974"/>
  <c r="CC71" i="974"/>
  <c r="CC72" i="974"/>
  <c r="CB70" i="974"/>
  <c r="CB71" i="974"/>
  <c r="CB72" i="974"/>
  <c r="CA70" i="974"/>
  <c r="CA71" i="974"/>
  <c r="CA72" i="974"/>
  <c r="BZ70" i="974"/>
  <c r="BZ71" i="974"/>
  <c r="BZ72" i="974"/>
  <c r="BY70" i="974"/>
  <c r="BY71" i="974"/>
  <c r="BY72" i="974"/>
  <c r="BX70" i="974"/>
  <c r="BX71" i="974"/>
  <c r="BX72" i="974"/>
  <c r="BW70" i="974"/>
  <c r="BW71" i="974"/>
  <c r="BW72" i="974"/>
  <c r="BV70" i="974"/>
  <c r="BV71" i="974"/>
  <c r="BV72" i="974"/>
  <c r="BU70" i="974"/>
  <c r="BU71" i="974"/>
  <c r="BU72" i="974"/>
  <c r="BT70" i="974"/>
  <c r="BT71" i="974"/>
  <c r="BT72" i="974"/>
  <c r="BP72" i="974" s="1"/>
  <c r="BS70" i="974"/>
  <c r="BS71" i="974"/>
  <c r="BS72" i="974"/>
  <c r="BR70" i="974"/>
  <c r="BP70" i="974" s="1"/>
  <c r="BR71" i="974"/>
  <c r="BP71" i="974" s="1"/>
  <c r="BR72" i="974"/>
  <c r="CE67" i="974"/>
  <c r="CE68" i="974"/>
  <c r="CE69" i="974"/>
  <c r="CD67" i="974"/>
  <c r="CD68" i="974"/>
  <c r="CD69" i="974"/>
  <c r="CC67" i="974"/>
  <c r="CC68" i="974"/>
  <c r="CC69" i="974"/>
  <c r="CB67" i="974"/>
  <c r="CB68" i="974"/>
  <c r="CB69" i="974"/>
  <c r="CA67" i="974"/>
  <c r="CA68" i="974"/>
  <c r="CA69" i="974"/>
  <c r="BZ67" i="974"/>
  <c r="BZ68" i="974"/>
  <c r="BZ69" i="974"/>
  <c r="BY67" i="974"/>
  <c r="BY68" i="974"/>
  <c r="BY69" i="974"/>
  <c r="BX67" i="974"/>
  <c r="BX68" i="974"/>
  <c r="BX69" i="974"/>
  <c r="BW67" i="974"/>
  <c r="BW68" i="974"/>
  <c r="BW69" i="974"/>
  <c r="BV67" i="974"/>
  <c r="BV68" i="974"/>
  <c r="BV69" i="974"/>
  <c r="BU67" i="974"/>
  <c r="BU68" i="974"/>
  <c r="BU69" i="974"/>
  <c r="BT67" i="974"/>
  <c r="BT68" i="974"/>
  <c r="BP68" i="974" s="1"/>
  <c r="BT69" i="974"/>
  <c r="BP69" i="974" s="1"/>
  <c r="BS67" i="974"/>
  <c r="BS68" i="974"/>
  <c r="BO68" i="974" s="1"/>
  <c r="BS69" i="974"/>
  <c r="BR67" i="974"/>
  <c r="BR68" i="974"/>
  <c r="BR69" i="974"/>
  <c r="CE58" i="974"/>
  <c r="CE59" i="974"/>
  <c r="CE60" i="974"/>
  <c r="CE61" i="974"/>
  <c r="CE62" i="974"/>
  <c r="CE63" i="974"/>
  <c r="CE64" i="974"/>
  <c r="CE65" i="974"/>
  <c r="CE66" i="974"/>
  <c r="CD58" i="974"/>
  <c r="CD59" i="974"/>
  <c r="CD60" i="974"/>
  <c r="CD61" i="974"/>
  <c r="CD62" i="974"/>
  <c r="CD63" i="974"/>
  <c r="CD64" i="974"/>
  <c r="CD65" i="974"/>
  <c r="CD66" i="974"/>
  <c r="CC58" i="974"/>
  <c r="CC59" i="974"/>
  <c r="CC60" i="974"/>
  <c r="CC61" i="974"/>
  <c r="CC62" i="974"/>
  <c r="CC63" i="974"/>
  <c r="CC64" i="974"/>
  <c r="CC65" i="974"/>
  <c r="CC66" i="974"/>
  <c r="CB58" i="974"/>
  <c r="CB59" i="974"/>
  <c r="CB60" i="974"/>
  <c r="CB61" i="974"/>
  <c r="CB62" i="974"/>
  <c r="CB63" i="974"/>
  <c r="CB64" i="974"/>
  <c r="CB65" i="974"/>
  <c r="CB66" i="974"/>
  <c r="CA58" i="974"/>
  <c r="CA59" i="974"/>
  <c r="CA60" i="974"/>
  <c r="CA61" i="974"/>
  <c r="CA62" i="974"/>
  <c r="CA63" i="974"/>
  <c r="CA64" i="974"/>
  <c r="CA65" i="974"/>
  <c r="CA66" i="974"/>
  <c r="BZ58" i="974"/>
  <c r="BZ59" i="974"/>
  <c r="BZ60" i="974"/>
  <c r="BZ61" i="974"/>
  <c r="BZ62" i="974"/>
  <c r="BZ63" i="974"/>
  <c r="BZ64" i="974"/>
  <c r="BZ65" i="974"/>
  <c r="BZ66" i="974"/>
  <c r="BY58" i="974"/>
  <c r="BY59" i="974"/>
  <c r="BY60" i="974"/>
  <c r="BY61" i="974"/>
  <c r="BY62" i="974"/>
  <c r="BY63" i="974"/>
  <c r="BY64" i="974"/>
  <c r="BY65" i="974"/>
  <c r="BY66" i="974"/>
  <c r="BX58" i="974"/>
  <c r="BX59" i="974"/>
  <c r="BX60" i="974"/>
  <c r="BX61" i="974"/>
  <c r="BX62" i="974"/>
  <c r="BX63" i="974"/>
  <c r="BX64" i="974"/>
  <c r="BX65" i="974"/>
  <c r="BX66" i="974"/>
  <c r="BW58" i="974"/>
  <c r="BW59" i="974"/>
  <c r="BW60" i="974"/>
  <c r="BW61" i="974"/>
  <c r="BW62" i="974"/>
  <c r="BW63" i="974"/>
  <c r="BW64" i="974"/>
  <c r="BW65" i="974"/>
  <c r="BW66" i="974"/>
  <c r="BV58" i="974"/>
  <c r="BV59" i="974"/>
  <c r="BV60" i="974"/>
  <c r="BV61" i="974"/>
  <c r="BV62" i="974"/>
  <c r="BV63" i="974"/>
  <c r="BV64" i="974"/>
  <c r="BV65" i="974"/>
  <c r="BV66" i="974"/>
  <c r="BU58" i="974"/>
  <c r="BU59" i="974"/>
  <c r="BU60" i="974"/>
  <c r="BU61" i="974"/>
  <c r="BU62" i="974"/>
  <c r="BU63" i="974"/>
  <c r="BU64" i="974"/>
  <c r="BU65" i="974"/>
  <c r="BU66" i="974"/>
  <c r="BT58" i="974"/>
  <c r="BT59" i="974"/>
  <c r="BO59" i="974" s="1"/>
  <c r="BT60" i="974"/>
  <c r="BT61" i="974"/>
  <c r="BT62" i="974"/>
  <c r="BT63" i="974"/>
  <c r="BT64" i="974"/>
  <c r="BT65" i="974"/>
  <c r="BT66" i="974"/>
  <c r="BS58" i="974"/>
  <c r="BS59" i="974"/>
  <c r="BS60" i="974"/>
  <c r="BS61" i="974"/>
  <c r="BS62" i="974"/>
  <c r="BO62" i="974" s="1"/>
  <c r="BS63" i="974"/>
  <c r="BP63" i="974" s="1"/>
  <c r="BS64" i="974"/>
  <c r="BS65" i="974"/>
  <c r="BS66" i="974"/>
  <c r="BR58" i="974"/>
  <c r="BR59" i="974"/>
  <c r="BR60" i="974"/>
  <c r="BP60" i="974" s="1"/>
  <c r="BR61" i="974"/>
  <c r="BR62" i="974"/>
  <c r="BR63" i="974"/>
  <c r="BR64" i="974"/>
  <c r="BR65" i="974"/>
  <c r="BO65" i="974" s="1"/>
  <c r="BR66" i="974"/>
  <c r="BP66" i="974" s="1"/>
  <c r="CE50" i="974"/>
  <c r="CE51" i="974"/>
  <c r="CE52" i="974"/>
  <c r="CE53" i="974"/>
  <c r="CE54" i="974"/>
  <c r="CE55" i="974"/>
  <c r="CE56" i="974"/>
  <c r="CE57" i="974"/>
  <c r="CD50" i="974"/>
  <c r="CD51" i="974"/>
  <c r="CD52" i="974"/>
  <c r="CD53" i="974"/>
  <c r="CD54" i="974"/>
  <c r="CD55" i="974"/>
  <c r="CD56" i="974"/>
  <c r="CD57" i="974"/>
  <c r="CC50" i="974"/>
  <c r="CC51" i="974"/>
  <c r="CC52" i="974"/>
  <c r="CC53" i="974"/>
  <c r="CC54" i="974"/>
  <c r="CC55" i="974"/>
  <c r="CC56" i="974"/>
  <c r="CC57" i="974"/>
  <c r="CB50" i="974"/>
  <c r="CB51" i="974"/>
  <c r="CB52" i="974"/>
  <c r="CB53" i="974"/>
  <c r="CB54" i="974"/>
  <c r="CB55" i="974"/>
  <c r="CB56" i="974"/>
  <c r="CB57" i="974"/>
  <c r="CA50" i="974"/>
  <c r="CA51" i="974"/>
  <c r="CA52" i="974"/>
  <c r="CA53" i="974"/>
  <c r="CA54" i="974"/>
  <c r="CA55" i="974"/>
  <c r="CA56" i="974"/>
  <c r="CA57" i="974"/>
  <c r="BZ50" i="974"/>
  <c r="BZ51" i="974"/>
  <c r="BZ52" i="974"/>
  <c r="BZ53" i="974"/>
  <c r="BZ54" i="974"/>
  <c r="BZ55" i="974"/>
  <c r="BZ56" i="974"/>
  <c r="BZ57" i="974"/>
  <c r="BY50" i="974"/>
  <c r="BY51" i="974"/>
  <c r="BY52" i="974"/>
  <c r="BY53" i="974"/>
  <c r="BY54" i="974"/>
  <c r="BY55" i="974"/>
  <c r="BY56" i="974"/>
  <c r="BY57" i="974"/>
  <c r="BX50" i="974"/>
  <c r="BX51" i="974"/>
  <c r="BX52" i="974"/>
  <c r="BX53" i="974"/>
  <c r="BX54" i="974"/>
  <c r="BX55" i="974"/>
  <c r="BX56" i="974"/>
  <c r="BX57" i="974"/>
  <c r="BW50" i="974"/>
  <c r="BW51" i="974"/>
  <c r="BW52" i="974"/>
  <c r="BW53" i="974"/>
  <c r="BW54" i="974"/>
  <c r="BW55" i="974"/>
  <c r="BW56" i="974"/>
  <c r="BW57" i="974"/>
  <c r="BV50" i="974"/>
  <c r="BV51" i="974"/>
  <c r="BV52" i="974"/>
  <c r="BV53" i="974"/>
  <c r="BV54" i="974"/>
  <c r="BV55" i="974"/>
  <c r="BV56" i="974"/>
  <c r="BV57" i="974"/>
  <c r="BU50" i="974"/>
  <c r="BU51" i="974"/>
  <c r="BU52" i="974"/>
  <c r="BU53" i="974"/>
  <c r="BU54" i="974"/>
  <c r="BU55" i="974"/>
  <c r="BU56" i="974"/>
  <c r="BU57" i="974"/>
  <c r="BT50" i="974"/>
  <c r="BT51" i="974"/>
  <c r="BT52" i="974"/>
  <c r="BT53" i="974"/>
  <c r="BT54" i="974"/>
  <c r="BT55" i="974"/>
  <c r="BT56" i="974"/>
  <c r="BT57" i="974"/>
  <c r="BP57" i="974" s="1"/>
  <c r="BS50" i="974"/>
  <c r="BS51" i="974"/>
  <c r="BS52" i="974"/>
  <c r="BS53" i="974"/>
  <c r="BS54" i="974"/>
  <c r="BS55" i="974"/>
  <c r="BS56" i="974"/>
  <c r="BS57" i="974"/>
  <c r="BR50" i="974"/>
  <c r="BP50" i="974" s="1"/>
  <c r="BR51" i="974"/>
  <c r="BR52" i="974"/>
  <c r="BP52" i="974" s="1"/>
  <c r="BR53" i="974"/>
  <c r="BO53" i="974" s="1"/>
  <c r="BR54" i="974"/>
  <c r="BP54" i="974" s="1"/>
  <c r="BR55" i="974"/>
  <c r="BR56" i="974"/>
  <c r="BP56" i="974" s="1"/>
  <c r="BR57" i="974"/>
  <c r="CE42" i="974"/>
  <c r="CE43" i="974"/>
  <c r="CE44" i="974"/>
  <c r="CE45" i="974"/>
  <c r="CE46" i="974"/>
  <c r="CE47" i="974"/>
  <c r="CE48" i="974"/>
  <c r="CE49" i="974"/>
  <c r="CD42" i="974"/>
  <c r="CD43" i="974"/>
  <c r="CD44" i="974"/>
  <c r="CD45" i="974"/>
  <c r="CD46" i="974"/>
  <c r="CD47" i="974"/>
  <c r="CD48" i="974"/>
  <c r="CD49" i="974"/>
  <c r="CC42" i="974"/>
  <c r="CC43" i="974"/>
  <c r="CC44" i="974"/>
  <c r="CC45" i="974"/>
  <c r="CC46" i="974"/>
  <c r="CC47" i="974"/>
  <c r="CC48" i="974"/>
  <c r="CC49" i="974"/>
  <c r="CB42" i="974"/>
  <c r="CB43" i="974"/>
  <c r="CB44" i="974"/>
  <c r="CB45" i="974"/>
  <c r="CB46" i="974"/>
  <c r="CB47" i="974"/>
  <c r="CB48" i="974"/>
  <c r="CB49" i="974"/>
  <c r="CA42" i="974"/>
  <c r="CA43" i="974"/>
  <c r="CA44" i="974"/>
  <c r="CA45" i="974"/>
  <c r="CA46" i="974"/>
  <c r="CA47" i="974"/>
  <c r="CA48" i="974"/>
  <c r="CA49" i="974"/>
  <c r="BZ42" i="974"/>
  <c r="BZ43" i="974"/>
  <c r="BZ44" i="974"/>
  <c r="BZ45" i="974"/>
  <c r="BZ46" i="974"/>
  <c r="BZ47" i="974"/>
  <c r="BZ48" i="974"/>
  <c r="BZ49" i="974"/>
  <c r="BY42" i="974"/>
  <c r="BY43" i="974"/>
  <c r="BY44" i="974"/>
  <c r="BY45" i="974"/>
  <c r="BY46" i="974"/>
  <c r="BY47" i="974"/>
  <c r="BY48" i="974"/>
  <c r="BY49" i="974"/>
  <c r="BX42" i="974"/>
  <c r="BX43" i="974"/>
  <c r="BX44" i="974"/>
  <c r="BX45" i="974"/>
  <c r="BX46" i="974"/>
  <c r="BX47" i="974"/>
  <c r="BX48" i="974"/>
  <c r="BX49" i="974"/>
  <c r="BW42" i="974"/>
  <c r="BW43" i="974"/>
  <c r="BW44" i="974"/>
  <c r="BW45" i="974"/>
  <c r="BW46" i="974"/>
  <c r="BW47" i="974"/>
  <c r="BW48" i="974"/>
  <c r="BW49" i="974"/>
  <c r="BV42" i="974"/>
  <c r="BV43" i="974"/>
  <c r="BV44" i="974"/>
  <c r="BV45" i="974"/>
  <c r="BV46" i="974"/>
  <c r="BV47" i="974"/>
  <c r="BV48" i="974"/>
  <c r="BV49" i="974"/>
  <c r="BU42" i="974"/>
  <c r="BU43" i="974"/>
  <c r="BU44" i="974"/>
  <c r="BU45" i="974"/>
  <c r="BU46" i="974"/>
  <c r="BU47" i="974"/>
  <c r="BU48" i="974"/>
  <c r="BU49" i="974"/>
  <c r="BT42" i="974"/>
  <c r="BT43" i="974"/>
  <c r="BT44" i="974"/>
  <c r="BT45" i="974"/>
  <c r="BT46" i="974"/>
  <c r="BT47" i="974"/>
  <c r="BT48" i="974"/>
  <c r="BT49" i="974"/>
  <c r="BP49" i="974" s="1"/>
  <c r="BS42" i="974"/>
  <c r="BS43" i="974"/>
  <c r="BS44" i="974"/>
  <c r="BP44" i="974" s="1"/>
  <c r="BS45" i="974"/>
  <c r="BS46" i="974"/>
  <c r="BO46" i="974" s="1"/>
  <c r="BS47" i="974"/>
  <c r="BS48" i="974"/>
  <c r="BO48" i="974" s="1"/>
  <c r="BS49" i="974"/>
  <c r="BR42" i="974"/>
  <c r="BP42" i="974" s="1"/>
  <c r="BR43" i="974"/>
  <c r="BR44" i="974"/>
  <c r="BR45" i="974"/>
  <c r="BP45" i="974" s="1"/>
  <c r="BR46" i="974"/>
  <c r="BR47" i="974"/>
  <c r="BP47" i="974" s="1"/>
  <c r="BR48" i="974"/>
  <c r="BP48" i="974" s="1"/>
  <c r="BR49" i="974"/>
  <c r="CE33" i="974"/>
  <c r="CE34" i="974"/>
  <c r="CE35" i="974"/>
  <c r="CE36" i="974"/>
  <c r="CE37" i="974"/>
  <c r="CE38" i="974"/>
  <c r="CE39" i="974"/>
  <c r="CE40" i="974"/>
  <c r="CE41" i="974"/>
  <c r="CD33" i="974"/>
  <c r="CD34" i="974"/>
  <c r="CD35" i="974"/>
  <c r="CD36" i="974"/>
  <c r="CD37" i="974"/>
  <c r="CD38" i="974"/>
  <c r="CD39" i="974"/>
  <c r="CD40" i="974"/>
  <c r="CD41" i="974"/>
  <c r="CC33" i="974"/>
  <c r="CC34" i="974"/>
  <c r="CC35" i="974"/>
  <c r="CC36" i="974"/>
  <c r="CC37" i="974"/>
  <c r="CC38" i="974"/>
  <c r="CC39" i="974"/>
  <c r="CC40" i="974"/>
  <c r="CC41" i="974"/>
  <c r="CB33" i="974"/>
  <c r="CB34" i="974"/>
  <c r="CB35" i="974"/>
  <c r="CB36" i="974"/>
  <c r="CB37" i="974"/>
  <c r="CB38" i="974"/>
  <c r="CB39" i="974"/>
  <c r="CB40" i="974"/>
  <c r="CB41" i="974"/>
  <c r="CA33" i="974"/>
  <c r="CA34" i="974"/>
  <c r="CA35" i="974"/>
  <c r="CA36" i="974"/>
  <c r="CA37" i="974"/>
  <c r="CA38" i="974"/>
  <c r="CA39" i="974"/>
  <c r="CA40" i="974"/>
  <c r="CA41" i="974"/>
  <c r="BZ33" i="974"/>
  <c r="BZ34" i="974"/>
  <c r="BZ35" i="974"/>
  <c r="BZ36" i="974"/>
  <c r="BZ37" i="974"/>
  <c r="BZ38" i="974"/>
  <c r="BZ39" i="974"/>
  <c r="BZ40" i="974"/>
  <c r="BZ41" i="974"/>
  <c r="BY33" i="974"/>
  <c r="BY34" i="974"/>
  <c r="BY35" i="974"/>
  <c r="BY36" i="974"/>
  <c r="BY37" i="974"/>
  <c r="BY38" i="974"/>
  <c r="BY39" i="974"/>
  <c r="BY40" i="974"/>
  <c r="BY41" i="974"/>
  <c r="BX33" i="974"/>
  <c r="BX34" i="974"/>
  <c r="BX35" i="974"/>
  <c r="BX36" i="974"/>
  <c r="BX37" i="974"/>
  <c r="BX38" i="974"/>
  <c r="BX39" i="974"/>
  <c r="BX40" i="974"/>
  <c r="BX41" i="974"/>
  <c r="BW33" i="974"/>
  <c r="BW34" i="974"/>
  <c r="BW35" i="974"/>
  <c r="BW36" i="974"/>
  <c r="BW37" i="974"/>
  <c r="BW38" i="974"/>
  <c r="BW39" i="974"/>
  <c r="BW40" i="974"/>
  <c r="BW41" i="974"/>
  <c r="BV33" i="974"/>
  <c r="BV34" i="974"/>
  <c r="BV35" i="974"/>
  <c r="BV36" i="974"/>
  <c r="BV37" i="974"/>
  <c r="BV38" i="974"/>
  <c r="BV39" i="974"/>
  <c r="BV40" i="974"/>
  <c r="BV41" i="974"/>
  <c r="BU33" i="974"/>
  <c r="BU34" i="974"/>
  <c r="BU35" i="974"/>
  <c r="BU36" i="974"/>
  <c r="BU37" i="974"/>
  <c r="BU38" i="974"/>
  <c r="BU39" i="974"/>
  <c r="BU40" i="974"/>
  <c r="BU41" i="974"/>
  <c r="BT33" i="974"/>
  <c r="BT34" i="974"/>
  <c r="BT35" i="974"/>
  <c r="BT36" i="974"/>
  <c r="BT37" i="974"/>
  <c r="BT38" i="974"/>
  <c r="BT39" i="974"/>
  <c r="BT40" i="974"/>
  <c r="BT41" i="974"/>
  <c r="BS33" i="974"/>
  <c r="BS34" i="974"/>
  <c r="BS35" i="974"/>
  <c r="BS36" i="974"/>
  <c r="BS37" i="974"/>
  <c r="BS38" i="974"/>
  <c r="BS39" i="974"/>
  <c r="BS40" i="974"/>
  <c r="BS41" i="974"/>
  <c r="BR33" i="974"/>
  <c r="BR34" i="974"/>
  <c r="BR35" i="974"/>
  <c r="BR36" i="974"/>
  <c r="BR37" i="974"/>
  <c r="BR38" i="974"/>
  <c r="BR39" i="974"/>
  <c r="BR40" i="974"/>
  <c r="BR41" i="974"/>
  <c r="BP43" i="974"/>
  <c r="CE26" i="974"/>
  <c r="CE27" i="974"/>
  <c r="CE28" i="974"/>
  <c r="CE29" i="974"/>
  <c r="CE30" i="974"/>
  <c r="CE31" i="974"/>
  <c r="CE32" i="974"/>
  <c r="CD26" i="974"/>
  <c r="CD27" i="974"/>
  <c r="CD28" i="974"/>
  <c r="CD29" i="974"/>
  <c r="CD30" i="974"/>
  <c r="CD31" i="974"/>
  <c r="CD32" i="974"/>
  <c r="CC26" i="974"/>
  <c r="CC27" i="974"/>
  <c r="CC28" i="974"/>
  <c r="CC29" i="974"/>
  <c r="CC30" i="974"/>
  <c r="CC31" i="974"/>
  <c r="CC32" i="974"/>
  <c r="CB26" i="974"/>
  <c r="CB27" i="974"/>
  <c r="CB28" i="974"/>
  <c r="CB29" i="974"/>
  <c r="CB30" i="974"/>
  <c r="CB31" i="974"/>
  <c r="CB32" i="974"/>
  <c r="CA26" i="974"/>
  <c r="CA27" i="974"/>
  <c r="CA28" i="974"/>
  <c r="CA29" i="974"/>
  <c r="CA30" i="974"/>
  <c r="CA31" i="974"/>
  <c r="CA32" i="974"/>
  <c r="BZ26" i="974"/>
  <c r="BZ27" i="974"/>
  <c r="BZ28" i="974"/>
  <c r="BZ29" i="974"/>
  <c r="BZ30" i="974"/>
  <c r="BZ31" i="974"/>
  <c r="BZ32" i="974"/>
  <c r="BY26" i="974"/>
  <c r="BY27" i="974"/>
  <c r="BY28" i="974"/>
  <c r="BY29" i="974"/>
  <c r="BY30" i="974"/>
  <c r="BY31" i="974"/>
  <c r="BP31" i="974" s="1"/>
  <c r="BY32" i="974"/>
  <c r="BX26" i="974"/>
  <c r="BX27" i="974"/>
  <c r="BX28" i="974"/>
  <c r="BX29" i="974"/>
  <c r="BX30" i="974"/>
  <c r="BX31" i="974"/>
  <c r="BX32" i="974"/>
  <c r="BW26" i="974"/>
  <c r="BW27" i="974"/>
  <c r="BW28" i="974"/>
  <c r="BW29" i="974"/>
  <c r="BW30" i="974"/>
  <c r="BW31" i="974"/>
  <c r="BW32" i="974"/>
  <c r="BV26" i="974"/>
  <c r="BV27" i="974"/>
  <c r="BV28" i="974"/>
  <c r="BV29" i="974"/>
  <c r="BV30" i="974"/>
  <c r="BV31" i="974"/>
  <c r="BV32" i="974"/>
  <c r="BU26" i="974"/>
  <c r="BU27" i="974"/>
  <c r="BP27" i="974" s="1"/>
  <c r="BU28" i="974"/>
  <c r="BU29" i="974"/>
  <c r="BU30" i="974"/>
  <c r="BU31" i="974"/>
  <c r="BU32" i="974"/>
  <c r="BT26" i="974"/>
  <c r="BT27" i="974"/>
  <c r="BO27" i="974" s="1"/>
  <c r="BT28" i="974"/>
  <c r="BP28" i="974" s="1"/>
  <c r="BT29" i="974"/>
  <c r="BT30" i="974"/>
  <c r="BT31" i="974"/>
  <c r="BT32" i="974"/>
  <c r="BS26" i="974"/>
  <c r="BS27" i="974"/>
  <c r="BS28" i="974"/>
  <c r="BS29" i="974"/>
  <c r="BP29" i="974" s="1"/>
  <c r="BS30" i="974"/>
  <c r="BS31" i="974"/>
  <c r="BS32" i="974"/>
  <c r="BP32" i="974" s="1"/>
  <c r="BR26" i="974"/>
  <c r="BP26" i="974" s="1"/>
  <c r="BR27" i="974"/>
  <c r="BR28" i="974"/>
  <c r="BR29" i="974"/>
  <c r="BR30" i="974"/>
  <c r="BP30" i="974" s="1"/>
  <c r="BR31" i="974"/>
  <c r="BO31" i="974" s="1"/>
  <c r="BR32" i="974"/>
  <c r="CE17" i="974"/>
  <c r="CE18" i="974"/>
  <c r="CE19" i="974"/>
  <c r="CE20" i="974"/>
  <c r="CE21" i="974"/>
  <c r="CE22" i="974"/>
  <c r="CE23" i="974"/>
  <c r="CE24" i="974"/>
  <c r="CE25" i="974"/>
  <c r="CD17" i="974"/>
  <c r="CD18" i="974"/>
  <c r="CD19" i="974"/>
  <c r="CD20" i="974"/>
  <c r="CD21" i="974"/>
  <c r="CD22" i="974"/>
  <c r="CD23" i="974"/>
  <c r="CD24" i="974"/>
  <c r="CD25" i="974"/>
  <c r="CC17" i="974"/>
  <c r="CC18" i="974"/>
  <c r="CC19" i="974"/>
  <c r="CC20" i="974"/>
  <c r="CC21" i="974"/>
  <c r="CC22" i="974"/>
  <c r="CC23" i="974"/>
  <c r="CC24" i="974"/>
  <c r="CC25" i="974"/>
  <c r="CB17" i="974"/>
  <c r="CB18" i="974"/>
  <c r="CB19" i="974"/>
  <c r="CB20" i="974"/>
  <c r="CB21" i="974"/>
  <c r="CB22" i="974"/>
  <c r="CB23" i="974"/>
  <c r="CB24" i="974"/>
  <c r="CB25" i="974"/>
  <c r="CA17" i="974"/>
  <c r="CA18" i="974"/>
  <c r="CA19" i="974"/>
  <c r="CA20" i="974"/>
  <c r="CA21" i="974"/>
  <c r="CA22" i="974"/>
  <c r="CA23" i="974"/>
  <c r="CA24" i="974"/>
  <c r="CA25" i="974"/>
  <c r="BZ17" i="974"/>
  <c r="BZ18" i="974"/>
  <c r="BZ19" i="974"/>
  <c r="BZ20" i="974"/>
  <c r="BZ21" i="974"/>
  <c r="BZ22" i="974"/>
  <c r="BZ23" i="974"/>
  <c r="BZ24" i="974"/>
  <c r="BZ25" i="974"/>
  <c r="BY17" i="974"/>
  <c r="BY18" i="974"/>
  <c r="BY19" i="974"/>
  <c r="BY20" i="974"/>
  <c r="BY21" i="974"/>
  <c r="BY22" i="974"/>
  <c r="BY23" i="974"/>
  <c r="BY24" i="974"/>
  <c r="BY25" i="974"/>
  <c r="BX17" i="974"/>
  <c r="BX18" i="974"/>
  <c r="BX19" i="974"/>
  <c r="BX20" i="974"/>
  <c r="BX21" i="974"/>
  <c r="BX22" i="974"/>
  <c r="BX23" i="974"/>
  <c r="BX24" i="974"/>
  <c r="BX25" i="974"/>
  <c r="BW17" i="974"/>
  <c r="BW18" i="974"/>
  <c r="BW19" i="974"/>
  <c r="BW20" i="974"/>
  <c r="BW21" i="974"/>
  <c r="BW22" i="974"/>
  <c r="BW23" i="974"/>
  <c r="BW24" i="974"/>
  <c r="BW25" i="974"/>
  <c r="BV17" i="974"/>
  <c r="BV18" i="974"/>
  <c r="BV19" i="974"/>
  <c r="BV20" i="974"/>
  <c r="BV21" i="974"/>
  <c r="BV22" i="974"/>
  <c r="BV23" i="974"/>
  <c r="BV24" i="974"/>
  <c r="BV25" i="974"/>
  <c r="BU17" i="974"/>
  <c r="BU18" i="974"/>
  <c r="BU19" i="974"/>
  <c r="BU20" i="974"/>
  <c r="BU21" i="974"/>
  <c r="BU22" i="974"/>
  <c r="BP22" i="974" s="1"/>
  <c r="BU23" i="974"/>
  <c r="BU24" i="974"/>
  <c r="BU25" i="974"/>
  <c r="BT17" i="974"/>
  <c r="BT18" i="974"/>
  <c r="BT19" i="974"/>
  <c r="BT20" i="974"/>
  <c r="BT21" i="974"/>
  <c r="BT22" i="974"/>
  <c r="BT23" i="974"/>
  <c r="BT24" i="974"/>
  <c r="BP24" i="974" s="1"/>
  <c r="BT25" i="974"/>
  <c r="BP25" i="974" s="1"/>
  <c r="BS17" i="974"/>
  <c r="BS18" i="974"/>
  <c r="BS19" i="974"/>
  <c r="BS20" i="974"/>
  <c r="BP20" i="974" s="1"/>
  <c r="BS21" i="974"/>
  <c r="BS22" i="974"/>
  <c r="BS23" i="974"/>
  <c r="BS24" i="974"/>
  <c r="BS25" i="974"/>
  <c r="BR17" i="974"/>
  <c r="BR18" i="974"/>
  <c r="BP18" i="974" s="1"/>
  <c r="BR19" i="974"/>
  <c r="BP19" i="974" s="1"/>
  <c r="BR20" i="974"/>
  <c r="BO20" i="974" s="1"/>
  <c r="BR21" i="974"/>
  <c r="BR22" i="974"/>
  <c r="BO22" i="974" s="1"/>
  <c r="BR23" i="974"/>
  <c r="BO23" i="974" s="1"/>
  <c r="BR24" i="974"/>
  <c r="BO24" i="974" s="1"/>
  <c r="BR25" i="974"/>
  <c r="CE8" i="974"/>
  <c r="CE9" i="974"/>
  <c r="CE10" i="974"/>
  <c r="CE11" i="974"/>
  <c r="CE12" i="974"/>
  <c r="CE13" i="974"/>
  <c r="CE14" i="974"/>
  <c r="CE15" i="974"/>
  <c r="CE16" i="974"/>
  <c r="CD8" i="974"/>
  <c r="CD9" i="974"/>
  <c r="CD10" i="974"/>
  <c r="CD11" i="974"/>
  <c r="CD12" i="974"/>
  <c r="CD13" i="974"/>
  <c r="CD14" i="974"/>
  <c r="CD15" i="974"/>
  <c r="CD16" i="974"/>
  <c r="CC8" i="974"/>
  <c r="CC9" i="974"/>
  <c r="CC10" i="974"/>
  <c r="CC11" i="974"/>
  <c r="CC12" i="974"/>
  <c r="CC13" i="974"/>
  <c r="CC14" i="974"/>
  <c r="CC15" i="974"/>
  <c r="CC16" i="974"/>
  <c r="CB8" i="974"/>
  <c r="CB9" i="974"/>
  <c r="CB10" i="974"/>
  <c r="CB11" i="974"/>
  <c r="CB12" i="974"/>
  <c r="CB13" i="974"/>
  <c r="CB14" i="974"/>
  <c r="CB15" i="974"/>
  <c r="CB16" i="974"/>
  <c r="CA8" i="974"/>
  <c r="CA9" i="974"/>
  <c r="CA10" i="974"/>
  <c r="CA11" i="974"/>
  <c r="CA12" i="974"/>
  <c r="CA13" i="974"/>
  <c r="CA14" i="974"/>
  <c r="CA15" i="974"/>
  <c r="CA16" i="974"/>
  <c r="BZ8" i="974"/>
  <c r="BZ9" i="974"/>
  <c r="BZ10" i="974"/>
  <c r="BZ11" i="974"/>
  <c r="BZ12" i="974"/>
  <c r="BZ13" i="974"/>
  <c r="BZ14" i="974"/>
  <c r="BZ15" i="974"/>
  <c r="BZ16" i="974"/>
  <c r="BY8" i="974"/>
  <c r="BY9" i="974"/>
  <c r="BY10" i="974"/>
  <c r="BY11" i="974"/>
  <c r="BY12" i="974"/>
  <c r="BY13" i="974"/>
  <c r="BY14" i="974"/>
  <c r="BY15" i="974"/>
  <c r="BY16" i="974"/>
  <c r="BX8" i="974"/>
  <c r="BX9" i="974"/>
  <c r="BX10" i="974"/>
  <c r="BX11" i="974"/>
  <c r="BX12" i="974"/>
  <c r="BX13" i="974"/>
  <c r="BX14" i="974"/>
  <c r="BX15" i="974"/>
  <c r="BX16" i="974"/>
  <c r="BW8" i="974"/>
  <c r="BW9" i="974"/>
  <c r="BW10" i="974"/>
  <c r="BW11" i="974"/>
  <c r="BW12" i="974"/>
  <c r="BW13" i="974"/>
  <c r="BW14" i="974"/>
  <c r="BW15" i="974"/>
  <c r="BW16" i="974"/>
  <c r="BV8" i="974"/>
  <c r="BV9" i="974"/>
  <c r="BV10" i="974"/>
  <c r="BV11" i="974"/>
  <c r="BV12" i="974"/>
  <c r="BV13" i="974"/>
  <c r="BV14" i="974"/>
  <c r="BV15" i="974"/>
  <c r="BV16" i="974"/>
  <c r="BU8" i="974"/>
  <c r="BU9" i="974"/>
  <c r="BU10" i="974"/>
  <c r="BU11" i="974"/>
  <c r="BP11" i="974" s="1"/>
  <c r="BU12" i="974"/>
  <c r="BP12" i="974" s="1"/>
  <c r="BU13" i="974"/>
  <c r="BO13" i="974" s="1"/>
  <c r="BU14" i="974"/>
  <c r="BU15" i="974"/>
  <c r="BU16" i="974"/>
  <c r="BT8" i="974"/>
  <c r="BT9" i="974"/>
  <c r="BT10" i="974"/>
  <c r="BT11" i="974"/>
  <c r="BT12" i="974"/>
  <c r="BT13" i="974"/>
  <c r="BT14" i="974"/>
  <c r="BP14" i="974" s="1"/>
  <c r="BT15" i="974"/>
  <c r="BP15" i="974" s="1"/>
  <c r="BT16" i="974"/>
  <c r="BS8" i="974"/>
  <c r="BS9" i="974"/>
  <c r="BS10" i="974"/>
  <c r="BS11" i="974"/>
  <c r="BS12" i="974"/>
  <c r="BS13" i="974"/>
  <c r="BS14" i="974"/>
  <c r="BS15" i="974"/>
  <c r="BS16" i="974"/>
  <c r="BP16" i="974" s="1"/>
  <c r="BR8" i="974"/>
  <c r="BP8" i="974" s="1"/>
  <c r="BR9" i="974"/>
  <c r="BP9" i="974" s="1"/>
  <c r="BR10" i="974"/>
  <c r="BP10" i="974" s="1"/>
  <c r="BR11" i="974"/>
  <c r="BO11" i="974" s="1"/>
  <c r="BR12" i="974"/>
  <c r="BR13" i="974"/>
  <c r="BR14" i="974"/>
  <c r="BR15" i="974"/>
  <c r="BR16" i="974"/>
  <c r="BP92" i="974"/>
  <c r="BP91" i="974"/>
  <c r="BP90" i="974"/>
  <c r="BO90" i="974"/>
  <c r="BP89" i="974"/>
  <c r="BO89" i="974"/>
  <c r="BP88" i="974"/>
  <c r="BO88" i="974"/>
  <c r="BP87" i="974"/>
  <c r="BP86" i="974"/>
  <c r="BO86" i="974"/>
  <c r="BP85" i="974"/>
  <c r="BO85" i="974"/>
  <c r="BP84" i="974"/>
  <c r="BO84" i="974"/>
  <c r="BP83" i="974"/>
  <c r="BO83" i="974"/>
  <c r="BP82" i="974"/>
  <c r="BO82" i="974"/>
  <c r="BP81" i="974"/>
  <c r="BO81" i="974"/>
  <c r="BP80" i="974"/>
  <c r="BP79" i="974"/>
  <c r="BO79" i="974"/>
  <c r="BP78" i="974"/>
  <c r="BP77" i="974"/>
  <c r="BO77" i="974"/>
  <c r="BP76" i="974"/>
  <c r="BP65" i="974"/>
  <c r="BP64" i="974"/>
  <c r="BP62" i="974"/>
  <c r="BP61" i="974"/>
  <c r="BO61" i="974"/>
  <c r="BP59" i="974"/>
  <c r="BP58" i="974"/>
  <c r="BO58" i="974"/>
  <c r="BP55" i="974"/>
  <c r="BO54" i="974"/>
  <c r="BP51" i="974"/>
  <c r="BP46" i="974"/>
  <c r="BP41" i="974"/>
  <c r="BO41" i="974"/>
  <c r="BP40" i="974"/>
  <c r="BO40" i="974"/>
  <c r="BP39" i="974"/>
  <c r="BO39" i="974"/>
  <c r="BP38" i="974"/>
  <c r="BO38" i="974"/>
  <c r="BP37" i="974"/>
  <c r="BP36" i="974"/>
  <c r="BO36" i="974"/>
  <c r="BP35" i="974"/>
  <c r="BP34" i="974"/>
  <c r="BO34" i="974"/>
  <c r="BP33" i="974"/>
  <c r="BP23" i="974"/>
  <c r="BP21" i="974"/>
  <c r="BP17" i="974"/>
  <c r="CE7" i="974"/>
  <c r="CD7" i="974"/>
  <c r="CC7" i="974"/>
  <c r="CB7" i="974"/>
  <c r="CA7" i="974"/>
  <c r="BZ7" i="974"/>
  <c r="BY7" i="974"/>
  <c r="BX7" i="974"/>
  <c r="BW7" i="974"/>
  <c r="BV7" i="974"/>
  <c r="BU7" i="974"/>
  <c r="BT7" i="974"/>
  <c r="BS7" i="974"/>
  <c r="BR7" i="974"/>
  <c r="CE137" i="973"/>
  <c r="CE138" i="973"/>
  <c r="CE139" i="973"/>
  <c r="CE140" i="973"/>
  <c r="CE141" i="973"/>
  <c r="CE142" i="973"/>
  <c r="CE143" i="973"/>
  <c r="CD137" i="973"/>
  <c r="CD138" i="973"/>
  <c r="CD139" i="973"/>
  <c r="CD140" i="973"/>
  <c r="CD141" i="973"/>
  <c r="CD142" i="973"/>
  <c r="CD143" i="973"/>
  <c r="CC137" i="973"/>
  <c r="CC138" i="973"/>
  <c r="CC139" i="973"/>
  <c r="CC140" i="973"/>
  <c r="CC141" i="973"/>
  <c r="CC142" i="973"/>
  <c r="CC143" i="973"/>
  <c r="CB137" i="973"/>
  <c r="CB138" i="973"/>
  <c r="CB139" i="973"/>
  <c r="CB140" i="973"/>
  <c r="CB141" i="973"/>
  <c r="CB142" i="973"/>
  <c r="CB143" i="973"/>
  <c r="CA137" i="973"/>
  <c r="CA138" i="973"/>
  <c r="CA139" i="973"/>
  <c r="CA140" i="973"/>
  <c r="CA141" i="973"/>
  <c r="CA142" i="973"/>
  <c r="CA143" i="973"/>
  <c r="BZ137" i="973"/>
  <c r="BZ138" i="973"/>
  <c r="BZ139" i="973"/>
  <c r="BZ140" i="973"/>
  <c r="BZ141" i="973"/>
  <c r="BZ142" i="973"/>
  <c r="BZ143" i="973"/>
  <c r="BY137" i="973"/>
  <c r="BY138" i="973"/>
  <c r="BY139" i="973"/>
  <c r="BY140" i="973"/>
  <c r="BY141" i="973"/>
  <c r="BY142" i="973"/>
  <c r="BY143" i="973"/>
  <c r="BX137" i="973"/>
  <c r="BX138" i="973"/>
  <c r="BX139" i="973"/>
  <c r="BX140" i="973"/>
  <c r="BX141" i="973"/>
  <c r="BX142" i="973"/>
  <c r="BX143" i="973"/>
  <c r="BW137" i="973"/>
  <c r="BW138" i="973"/>
  <c r="BW139" i="973"/>
  <c r="BW140" i="973"/>
  <c r="BO140" i="973" s="1"/>
  <c r="BW141" i="973"/>
  <c r="BW142" i="973"/>
  <c r="BW143" i="973"/>
  <c r="BV137" i="973"/>
  <c r="BV138" i="973"/>
  <c r="BV139" i="973"/>
  <c r="BV140" i="973"/>
  <c r="BV141" i="973"/>
  <c r="BV142" i="973"/>
  <c r="BV143" i="973"/>
  <c r="BU137" i="973"/>
  <c r="BP137" i="973" s="1"/>
  <c r="BU138" i="973"/>
  <c r="BP138" i="973" s="1"/>
  <c r="BU139" i="973"/>
  <c r="BU140" i="973"/>
  <c r="BU141" i="973"/>
  <c r="BU142" i="973"/>
  <c r="BU143" i="973"/>
  <c r="BT137" i="973"/>
  <c r="BT138" i="973"/>
  <c r="BT139" i="973"/>
  <c r="BT140" i="973"/>
  <c r="BT141" i="973"/>
  <c r="BT142" i="973"/>
  <c r="BP142" i="973" s="1"/>
  <c r="BT143" i="973"/>
  <c r="BP143" i="973" s="1"/>
  <c r="BS137" i="973"/>
  <c r="BS138" i="973"/>
  <c r="BS139" i="973"/>
  <c r="BS140" i="973"/>
  <c r="BS141" i="973"/>
  <c r="BS142" i="973"/>
  <c r="BS143" i="973"/>
  <c r="BR137" i="973"/>
  <c r="BR138" i="973"/>
  <c r="BR139" i="973"/>
  <c r="BO139" i="973" s="1"/>
  <c r="BR140" i="973"/>
  <c r="BP140" i="973" s="1"/>
  <c r="BR141" i="973"/>
  <c r="BP141" i="973" s="1"/>
  <c r="BR142" i="973"/>
  <c r="BR143" i="973"/>
  <c r="CE130" i="973"/>
  <c r="CE131" i="973"/>
  <c r="CE132" i="973"/>
  <c r="CE133" i="973"/>
  <c r="CE134" i="973"/>
  <c r="CE135" i="973"/>
  <c r="CE136" i="973"/>
  <c r="CD130" i="973"/>
  <c r="CD131" i="973"/>
  <c r="CD132" i="973"/>
  <c r="CD133" i="973"/>
  <c r="CD134" i="973"/>
  <c r="CD135" i="973"/>
  <c r="CD136" i="973"/>
  <c r="CC130" i="973"/>
  <c r="CC131" i="973"/>
  <c r="CC132" i="973"/>
  <c r="CC133" i="973"/>
  <c r="CC134" i="973"/>
  <c r="CC135" i="973"/>
  <c r="CC136" i="973"/>
  <c r="CB130" i="973"/>
  <c r="CB131" i="973"/>
  <c r="CB132" i="973"/>
  <c r="BO132" i="973" s="1"/>
  <c r="CB133" i="973"/>
  <c r="CB134" i="973"/>
  <c r="CB135" i="973"/>
  <c r="CB136" i="973"/>
  <c r="CA130" i="973"/>
  <c r="CA131" i="973"/>
  <c r="CA132" i="973"/>
  <c r="CA133" i="973"/>
  <c r="CA134" i="973"/>
  <c r="CA135" i="973"/>
  <c r="CA136" i="973"/>
  <c r="BZ130" i="973"/>
  <c r="BP130" i="973" s="1"/>
  <c r="BZ131" i="973"/>
  <c r="BZ132" i="973"/>
  <c r="BZ133" i="973"/>
  <c r="BZ134" i="973"/>
  <c r="BZ135" i="973"/>
  <c r="BZ136" i="973"/>
  <c r="BY130" i="973"/>
  <c r="BY131" i="973"/>
  <c r="BY132" i="973"/>
  <c r="BY133" i="973"/>
  <c r="BY134" i="973"/>
  <c r="BY135" i="973"/>
  <c r="BP135" i="973" s="1"/>
  <c r="BY136" i="973"/>
  <c r="BX130" i="973"/>
  <c r="BX131" i="973"/>
  <c r="BX132" i="973"/>
  <c r="BX133" i="973"/>
  <c r="BX134" i="973"/>
  <c r="BX135" i="973"/>
  <c r="BX136" i="973"/>
  <c r="BW130" i="973"/>
  <c r="BW131" i="973"/>
  <c r="BW132" i="973"/>
  <c r="BW133" i="973"/>
  <c r="BO133" i="973" s="1"/>
  <c r="BW134" i="973"/>
  <c r="BW135" i="973"/>
  <c r="BW136" i="973"/>
  <c r="BV130" i="973"/>
  <c r="BV131" i="973"/>
  <c r="BV132" i="973"/>
  <c r="BV133" i="973"/>
  <c r="BV134" i="973"/>
  <c r="BV135" i="973"/>
  <c r="BV136" i="973"/>
  <c r="BU130" i="973"/>
  <c r="BO130" i="973" s="1"/>
  <c r="BU131" i="973"/>
  <c r="BP131" i="973" s="1"/>
  <c r="BU132" i="973"/>
  <c r="BU133" i="973"/>
  <c r="BU134" i="973"/>
  <c r="BU135" i="973"/>
  <c r="BU136" i="973"/>
  <c r="BT130" i="973"/>
  <c r="BT131" i="973"/>
  <c r="BT132" i="973"/>
  <c r="BT133" i="973"/>
  <c r="BT134" i="973"/>
  <c r="BT135" i="973"/>
  <c r="BT136" i="973"/>
  <c r="BP136" i="973" s="1"/>
  <c r="BS130" i="973"/>
  <c r="BS131" i="973"/>
  <c r="BS132" i="973"/>
  <c r="BS133" i="973"/>
  <c r="BS134" i="973"/>
  <c r="BS135" i="973"/>
  <c r="BS136" i="973"/>
  <c r="BR130" i="973"/>
  <c r="BR131" i="973"/>
  <c r="BR132" i="973"/>
  <c r="BR133" i="973"/>
  <c r="BP133" i="973" s="1"/>
  <c r="BR134" i="973"/>
  <c r="BP134" i="973" s="1"/>
  <c r="BR135" i="973"/>
  <c r="BR136" i="973"/>
  <c r="CE123" i="973"/>
  <c r="CE124" i="973"/>
  <c r="CE125" i="973"/>
  <c r="CE126" i="973"/>
  <c r="CE127" i="973"/>
  <c r="CE128" i="973"/>
  <c r="CE129" i="973"/>
  <c r="CD123" i="973"/>
  <c r="CD124" i="973"/>
  <c r="CD125" i="973"/>
  <c r="CD126" i="973"/>
  <c r="CD127" i="973"/>
  <c r="CD128" i="973"/>
  <c r="CD129" i="973"/>
  <c r="CC123" i="973"/>
  <c r="CC124" i="973"/>
  <c r="CC125" i="973"/>
  <c r="CC126" i="973"/>
  <c r="CC127" i="973"/>
  <c r="CC128" i="973"/>
  <c r="CC129" i="973"/>
  <c r="CB123" i="973"/>
  <c r="CB124" i="973"/>
  <c r="CB125" i="973"/>
  <c r="CB126" i="973"/>
  <c r="CB127" i="973"/>
  <c r="CB128" i="973"/>
  <c r="CB129" i="973"/>
  <c r="CA123" i="973"/>
  <c r="CA124" i="973"/>
  <c r="CA125" i="973"/>
  <c r="CA126" i="973"/>
  <c r="CA127" i="973"/>
  <c r="CA128" i="973"/>
  <c r="CA129" i="973"/>
  <c r="BZ123" i="973"/>
  <c r="BZ124" i="973"/>
  <c r="BZ125" i="973"/>
  <c r="BZ126" i="973"/>
  <c r="BZ127" i="973"/>
  <c r="BZ128" i="973"/>
  <c r="BZ129" i="973"/>
  <c r="BY123" i="973"/>
  <c r="BY124" i="973"/>
  <c r="BY125" i="973"/>
  <c r="BY126" i="973"/>
  <c r="BY127" i="973"/>
  <c r="BY128" i="973"/>
  <c r="BY129" i="973"/>
  <c r="BX123" i="973"/>
  <c r="BX124" i="973"/>
  <c r="BX125" i="973"/>
  <c r="BX126" i="973"/>
  <c r="BX127" i="973"/>
  <c r="BX128" i="973"/>
  <c r="BX129" i="973"/>
  <c r="BW123" i="973"/>
  <c r="BW124" i="973"/>
  <c r="BW125" i="973"/>
  <c r="BW126" i="973"/>
  <c r="BO126" i="973" s="1"/>
  <c r="BW127" i="973"/>
  <c r="BW128" i="973"/>
  <c r="BW129" i="973"/>
  <c r="BV123" i="973"/>
  <c r="BV124" i="973"/>
  <c r="BV125" i="973"/>
  <c r="BV126" i="973"/>
  <c r="BV127" i="973"/>
  <c r="BV128" i="973"/>
  <c r="BV129" i="973"/>
  <c r="BU123" i="973"/>
  <c r="BU124" i="973"/>
  <c r="BU125" i="973"/>
  <c r="BU126" i="973"/>
  <c r="BU127" i="973"/>
  <c r="BU128" i="973"/>
  <c r="BU129" i="973"/>
  <c r="BT123" i="973"/>
  <c r="BP123" i="973" s="1"/>
  <c r="BT124" i="973"/>
  <c r="BP124" i="973" s="1"/>
  <c r="BT125" i="973"/>
  <c r="BT126" i="973"/>
  <c r="BT127" i="973"/>
  <c r="BT128" i="973"/>
  <c r="BP128" i="973" s="1"/>
  <c r="BT129" i="973"/>
  <c r="BS123" i="973"/>
  <c r="BS124" i="973"/>
  <c r="BS125" i="973"/>
  <c r="BS126" i="973"/>
  <c r="BS127" i="973"/>
  <c r="BS128" i="973"/>
  <c r="BS129" i="973"/>
  <c r="BP129" i="973" s="1"/>
  <c r="BR123" i="973"/>
  <c r="BR124" i="973"/>
  <c r="BR125" i="973"/>
  <c r="BO125" i="973" s="1"/>
  <c r="BR126" i="973"/>
  <c r="BP126" i="973" s="1"/>
  <c r="BR127" i="973"/>
  <c r="BP127" i="973" s="1"/>
  <c r="BR128" i="973"/>
  <c r="BR129" i="973"/>
  <c r="CE113" i="973"/>
  <c r="CE114" i="973"/>
  <c r="CE115" i="973"/>
  <c r="CE116" i="973"/>
  <c r="CE117" i="973"/>
  <c r="CE118" i="973"/>
  <c r="CE119" i="973"/>
  <c r="CE120" i="973"/>
  <c r="CE121" i="973"/>
  <c r="CE122" i="973"/>
  <c r="CD113" i="973"/>
  <c r="CD114" i="973"/>
  <c r="CD115" i="973"/>
  <c r="CD116" i="973"/>
  <c r="CD117" i="973"/>
  <c r="CD118" i="973"/>
  <c r="CD119" i="973"/>
  <c r="CD120" i="973"/>
  <c r="CD121" i="973"/>
  <c r="CD122" i="973"/>
  <c r="CC113" i="973"/>
  <c r="CC114" i="973"/>
  <c r="CC115" i="973"/>
  <c r="CC116" i="973"/>
  <c r="CC117" i="973"/>
  <c r="CC118" i="973"/>
  <c r="CC119" i="973"/>
  <c r="CC120" i="973"/>
  <c r="CC121" i="973"/>
  <c r="CC122" i="973"/>
  <c r="CB113" i="973"/>
  <c r="CB114" i="973"/>
  <c r="CB115" i="973"/>
  <c r="CB116" i="973"/>
  <c r="CB117" i="973"/>
  <c r="CB118" i="973"/>
  <c r="CB119" i="973"/>
  <c r="CB120" i="973"/>
  <c r="CB121" i="973"/>
  <c r="CB122" i="973"/>
  <c r="CA113" i="973"/>
  <c r="CA114" i="973"/>
  <c r="CA115" i="973"/>
  <c r="CA116" i="973"/>
  <c r="CA117" i="973"/>
  <c r="CA118" i="973"/>
  <c r="CA119" i="973"/>
  <c r="CA120" i="973"/>
  <c r="CA121" i="973"/>
  <c r="CA122" i="973"/>
  <c r="BZ113" i="973"/>
  <c r="BZ114" i="973"/>
  <c r="BZ115" i="973"/>
  <c r="BZ116" i="973"/>
  <c r="BZ117" i="973"/>
  <c r="BZ118" i="973"/>
  <c r="BZ119" i="973"/>
  <c r="BZ120" i="973"/>
  <c r="BZ121" i="973"/>
  <c r="BZ122" i="973"/>
  <c r="BY113" i="973"/>
  <c r="BY114" i="973"/>
  <c r="BY115" i="973"/>
  <c r="BY116" i="973"/>
  <c r="BY117" i="973"/>
  <c r="BY118" i="973"/>
  <c r="BY119" i="973"/>
  <c r="BY120" i="973"/>
  <c r="BY121" i="973"/>
  <c r="BY122" i="973"/>
  <c r="BX113" i="973"/>
  <c r="BX114" i="973"/>
  <c r="BX115" i="973"/>
  <c r="BX116" i="973"/>
  <c r="BX117" i="973"/>
  <c r="BX118" i="973"/>
  <c r="BX119" i="973"/>
  <c r="BX120" i="973"/>
  <c r="BX121" i="973"/>
  <c r="BX122" i="973"/>
  <c r="BW113" i="973"/>
  <c r="BW114" i="973"/>
  <c r="BW115" i="973"/>
  <c r="BO115" i="973" s="1"/>
  <c r="BW116" i="973"/>
  <c r="BP116" i="973" s="1"/>
  <c r="BW117" i="973"/>
  <c r="BW118" i="973"/>
  <c r="BW119" i="973"/>
  <c r="BW120" i="973"/>
  <c r="BW121" i="973"/>
  <c r="BW122" i="973"/>
  <c r="BV113" i="973"/>
  <c r="BV114" i="973"/>
  <c r="BV115" i="973"/>
  <c r="BV116" i="973"/>
  <c r="BV117" i="973"/>
  <c r="BV118" i="973"/>
  <c r="BV119" i="973"/>
  <c r="BV120" i="973"/>
  <c r="BV121" i="973"/>
  <c r="BV122" i="973"/>
  <c r="BU113" i="973"/>
  <c r="BU114" i="973"/>
  <c r="BU115" i="973"/>
  <c r="BU116" i="973"/>
  <c r="BU117" i="973"/>
  <c r="BU118" i="973"/>
  <c r="BU119" i="973"/>
  <c r="BO119" i="973" s="1"/>
  <c r="BU120" i="973"/>
  <c r="BP120" i="973" s="1"/>
  <c r="BU121" i="973"/>
  <c r="BU122" i="973"/>
  <c r="BT113" i="973"/>
  <c r="BT114" i="973"/>
  <c r="BT115" i="973"/>
  <c r="BT116" i="973"/>
  <c r="BT117" i="973"/>
  <c r="BT118" i="973"/>
  <c r="BT119" i="973"/>
  <c r="BT120" i="973"/>
  <c r="BT121" i="973"/>
  <c r="BO121" i="973" s="1"/>
  <c r="BT122" i="973"/>
  <c r="BP122" i="973" s="1"/>
  <c r="BS113" i="973"/>
  <c r="BS114" i="973"/>
  <c r="BS115" i="973"/>
  <c r="BP115" i="973" s="1"/>
  <c r="BS116" i="973"/>
  <c r="BS117" i="973"/>
  <c r="BS118" i="973"/>
  <c r="BS119" i="973"/>
  <c r="BS120" i="973"/>
  <c r="BS121" i="973"/>
  <c r="BS122" i="973"/>
  <c r="BR113" i="973"/>
  <c r="BP113" i="973" s="1"/>
  <c r="BR114" i="973"/>
  <c r="BP114" i="973" s="1"/>
  <c r="BR115" i="973"/>
  <c r="BR116" i="973"/>
  <c r="BR117" i="973"/>
  <c r="BP117" i="973" s="1"/>
  <c r="BR118" i="973"/>
  <c r="BR119" i="973"/>
  <c r="BP119" i="973" s="1"/>
  <c r="BR120" i="973"/>
  <c r="BR121" i="973"/>
  <c r="BP121" i="973" s="1"/>
  <c r="BR122" i="973"/>
  <c r="CE103" i="973"/>
  <c r="CE104" i="973"/>
  <c r="CE105" i="973"/>
  <c r="CE106" i="973"/>
  <c r="CE107" i="973"/>
  <c r="CE108" i="973"/>
  <c r="CE109" i="973"/>
  <c r="CE110" i="973"/>
  <c r="CE111" i="973"/>
  <c r="CE112" i="973"/>
  <c r="CD103" i="973"/>
  <c r="CD104" i="973"/>
  <c r="CD105" i="973"/>
  <c r="CD106" i="973"/>
  <c r="CD107" i="973"/>
  <c r="CD108" i="973"/>
  <c r="CD109" i="973"/>
  <c r="CD110" i="973"/>
  <c r="CD111" i="973"/>
  <c r="CD112" i="973"/>
  <c r="CC103" i="973"/>
  <c r="CC104" i="973"/>
  <c r="CC105" i="973"/>
  <c r="CC106" i="973"/>
  <c r="CC107" i="973"/>
  <c r="CC108" i="973"/>
  <c r="CC109" i="973"/>
  <c r="CC110" i="973"/>
  <c r="CC111" i="973"/>
  <c r="CC112" i="973"/>
  <c r="CB103" i="973"/>
  <c r="CB104" i="973"/>
  <c r="CB105" i="973"/>
  <c r="CB106" i="973"/>
  <c r="CB107" i="973"/>
  <c r="CB108" i="973"/>
  <c r="CB109" i="973"/>
  <c r="CB110" i="973"/>
  <c r="CB111" i="973"/>
  <c r="CB112" i="973"/>
  <c r="CA103" i="973"/>
  <c r="CA104" i="973"/>
  <c r="CA105" i="973"/>
  <c r="CA106" i="973"/>
  <c r="CA107" i="973"/>
  <c r="CA108" i="973"/>
  <c r="CA109" i="973"/>
  <c r="BO109" i="973" s="1"/>
  <c r="CA110" i="973"/>
  <c r="CA111" i="973"/>
  <c r="CA112" i="973"/>
  <c r="BZ103" i="973"/>
  <c r="BZ104" i="973"/>
  <c r="BZ105" i="973"/>
  <c r="BZ106" i="973"/>
  <c r="BZ107" i="973"/>
  <c r="BZ108" i="973"/>
  <c r="BZ109" i="973"/>
  <c r="BZ110" i="973"/>
  <c r="BZ111" i="973"/>
  <c r="BZ112" i="973"/>
  <c r="BY103" i="973"/>
  <c r="BY104" i="973"/>
  <c r="BY105" i="973"/>
  <c r="BY106" i="973"/>
  <c r="BY107" i="973"/>
  <c r="BY108" i="973"/>
  <c r="BY109" i="973"/>
  <c r="BY110" i="973"/>
  <c r="BY111" i="973"/>
  <c r="BY112" i="973"/>
  <c r="BX103" i="973"/>
  <c r="BO103" i="973" s="1"/>
  <c r="BX104" i="973"/>
  <c r="BX105" i="973"/>
  <c r="BX106" i="973"/>
  <c r="BX107" i="973"/>
  <c r="BX108" i="973"/>
  <c r="BX109" i="973"/>
  <c r="BX110" i="973"/>
  <c r="BX111" i="973"/>
  <c r="BX112" i="973"/>
  <c r="BW103" i="973"/>
  <c r="BW104" i="973"/>
  <c r="BW105" i="973"/>
  <c r="BW106" i="973"/>
  <c r="BW107" i="973"/>
  <c r="BW108" i="973"/>
  <c r="BW109" i="973"/>
  <c r="BW110" i="973"/>
  <c r="BW111" i="973"/>
  <c r="BW112" i="973"/>
  <c r="BV103" i="973"/>
  <c r="BV104" i="973"/>
  <c r="BV105" i="973"/>
  <c r="BP105" i="973" s="1"/>
  <c r="BV106" i="973"/>
  <c r="BP106" i="973" s="1"/>
  <c r="BV107" i="973"/>
  <c r="BV108" i="973"/>
  <c r="BP108" i="973" s="1"/>
  <c r="BV109" i="973"/>
  <c r="BV110" i="973"/>
  <c r="BV111" i="973"/>
  <c r="BV112" i="973"/>
  <c r="BU103" i="973"/>
  <c r="BU104" i="973"/>
  <c r="BU105" i="973"/>
  <c r="BU106" i="973"/>
  <c r="BU107" i="973"/>
  <c r="BP107" i="973" s="1"/>
  <c r="BU108" i="973"/>
  <c r="BU109" i="973"/>
  <c r="BP109" i="973" s="1"/>
  <c r="BU110" i="973"/>
  <c r="BU111" i="973"/>
  <c r="BU112" i="973"/>
  <c r="BT103" i="973"/>
  <c r="BT104" i="973"/>
  <c r="BT105" i="973"/>
  <c r="BT106" i="973"/>
  <c r="BT107" i="973"/>
  <c r="BT108" i="973"/>
  <c r="BT109" i="973"/>
  <c r="BT110" i="973"/>
  <c r="BP110" i="973" s="1"/>
  <c r="BT111" i="973"/>
  <c r="BT112" i="973"/>
  <c r="BS103" i="973"/>
  <c r="BS104" i="973"/>
  <c r="BS105" i="973"/>
  <c r="BS106" i="973"/>
  <c r="BS107" i="973"/>
  <c r="BS108" i="973"/>
  <c r="BS109" i="973"/>
  <c r="BS110" i="973"/>
  <c r="BS111" i="973"/>
  <c r="BP111" i="973" s="1"/>
  <c r="BS112" i="973"/>
  <c r="BP112" i="973" s="1"/>
  <c r="BR103" i="973"/>
  <c r="BP103" i="973" s="1"/>
  <c r="BR104" i="973"/>
  <c r="BP104" i="973" s="1"/>
  <c r="BR105" i="973"/>
  <c r="BR106" i="973"/>
  <c r="BR107" i="973"/>
  <c r="BR108" i="973"/>
  <c r="BR109" i="973"/>
  <c r="BR110" i="973"/>
  <c r="BR111" i="973"/>
  <c r="BR112" i="973"/>
  <c r="CE93" i="973"/>
  <c r="CE94" i="973"/>
  <c r="CE95" i="973"/>
  <c r="CE96" i="973"/>
  <c r="CE97" i="973"/>
  <c r="CE98" i="973"/>
  <c r="CE99" i="973"/>
  <c r="CE100" i="973"/>
  <c r="CE101" i="973"/>
  <c r="CE102" i="973"/>
  <c r="CD93" i="973"/>
  <c r="CD94" i="973"/>
  <c r="CD95" i="973"/>
  <c r="CD96" i="973"/>
  <c r="CD97" i="973"/>
  <c r="CD98" i="973"/>
  <c r="CD99" i="973"/>
  <c r="CD100" i="973"/>
  <c r="CD101" i="973"/>
  <c r="CD102" i="973"/>
  <c r="CC93" i="973"/>
  <c r="CC94" i="973"/>
  <c r="CC95" i="973"/>
  <c r="CC96" i="973"/>
  <c r="CC97" i="973"/>
  <c r="CC98" i="973"/>
  <c r="CC99" i="973"/>
  <c r="CC100" i="973"/>
  <c r="CC101" i="973"/>
  <c r="CC102" i="973"/>
  <c r="CB93" i="973"/>
  <c r="CB94" i="973"/>
  <c r="CB95" i="973"/>
  <c r="BO95" i="973" s="1"/>
  <c r="CB96" i="973"/>
  <c r="CB97" i="973"/>
  <c r="CB98" i="973"/>
  <c r="CB99" i="973"/>
  <c r="CB100" i="973"/>
  <c r="CB101" i="973"/>
  <c r="CB102" i="973"/>
  <c r="CA93" i="973"/>
  <c r="CA94" i="973"/>
  <c r="CA95" i="973"/>
  <c r="CA96" i="973"/>
  <c r="CA97" i="973"/>
  <c r="CA98" i="973"/>
  <c r="CA99" i="973"/>
  <c r="CA100" i="973"/>
  <c r="CA101" i="973"/>
  <c r="CA102" i="973"/>
  <c r="BZ93" i="973"/>
  <c r="BZ94" i="973"/>
  <c r="BZ95" i="973"/>
  <c r="BZ96" i="973"/>
  <c r="BZ97" i="973"/>
  <c r="BZ98" i="973"/>
  <c r="BZ99" i="973"/>
  <c r="BZ100" i="973"/>
  <c r="BZ101" i="973"/>
  <c r="BZ102" i="973"/>
  <c r="BY93" i="973"/>
  <c r="BY94" i="973"/>
  <c r="BY95" i="973"/>
  <c r="BY96" i="973"/>
  <c r="BY97" i="973"/>
  <c r="BY98" i="973"/>
  <c r="BY99" i="973"/>
  <c r="BY100" i="973"/>
  <c r="BY101" i="973"/>
  <c r="BY102" i="973"/>
  <c r="BX93" i="973"/>
  <c r="BX94" i="973"/>
  <c r="BX95" i="973"/>
  <c r="BX96" i="973"/>
  <c r="BX97" i="973"/>
  <c r="BX98" i="973"/>
  <c r="BX99" i="973"/>
  <c r="BX100" i="973"/>
  <c r="BX101" i="973"/>
  <c r="BX102" i="973"/>
  <c r="BW93" i="973"/>
  <c r="BW94" i="973"/>
  <c r="BW95" i="973"/>
  <c r="BW96" i="973"/>
  <c r="BP96" i="973" s="1"/>
  <c r="BW97" i="973"/>
  <c r="BW98" i="973"/>
  <c r="BW99" i="973"/>
  <c r="BW100" i="973"/>
  <c r="BW101" i="973"/>
  <c r="BW102" i="973"/>
  <c r="BV93" i="973"/>
  <c r="BV94" i="973"/>
  <c r="BV95" i="973"/>
  <c r="BV96" i="973"/>
  <c r="BV97" i="973"/>
  <c r="BV98" i="973"/>
  <c r="BV99" i="973"/>
  <c r="BV100" i="973"/>
  <c r="BV101" i="973"/>
  <c r="BV102" i="973"/>
  <c r="BU93" i="973"/>
  <c r="BU94" i="973"/>
  <c r="BU95" i="973"/>
  <c r="BU96" i="973"/>
  <c r="BU97" i="973"/>
  <c r="BU98" i="973"/>
  <c r="BU99" i="973"/>
  <c r="BU100" i="973"/>
  <c r="BO100" i="973" s="1"/>
  <c r="BU101" i="973"/>
  <c r="BU102" i="973"/>
  <c r="BT93" i="973"/>
  <c r="BT94" i="973"/>
  <c r="BT95" i="973"/>
  <c r="BT96" i="973"/>
  <c r="BT97" i="973"/>
  <c r="BT98" i="973"/>
  <c r="BT99" i="973"/>
  <c r="BT100" i="973"/>
  <c r="BT101" i="973"/>
  <c r="BT102" i="973"/>
  <c r="BP102" i="973" s="1"/>
  <c r="BS93" i="973"/>
  <c r="BS94" i="973"/>
  <c r="BS95" i="973"/>
  <c r="BS96" i="973"/>
  <c r="BO96" i="973" s="1"/>
  <c r="BS97" i="973"/>
  <c r="BS98" i="973"/>
  <c r="BS99" i="973"/>
  <c r="BS100" i="973"/>
  <c r="BS101" i="973"/>
  <c r="BP101" i="973" s="1"/>
  <c r="BS102" i="973"/>
  <c r="BR93" i="973"/>
  <c r="BP93" i="973" s="1"/>
  <c r="BR94" i="973"/>
  <c r="BP94" i="973" s="1"/>
  <c r="BR95" i="973"/>
  <c r="BP95" i="973" s="1"/>
  <c r="BR96" i="973"/>
  <c r="BR97" i="973"/>
  <c r="BP97" i="973" s="1"/>
  <c r="BR98" i="973"/>
  <c r="BP98" i="973" s="1"/>
  <c r="BR99" i="973"/>
  <c r="BR100" i="973"/>
  <c r="BP100" i="973" s="1"/>
  <c r="BR101" i="973"/>
  <c r="BR102" i="973"/>
  <c r="CE76" i="973"/>
  <c r="CE77" i="973"/>
  <c r="CE78" i="973"/>
  <c r="CE79" i="973"/>
  <c r="CE80" i="973"/>
  <c r="CE81" i="973"/>
  <c r="CE82" i="973"/>
  <c r="CE83" i="973"/>
  <c r="CE84" i="973"/>
  <c r="CE85" i="973"/>
  <c r="CE86" i="973"/>
  <c r="CE87" i="973"/>
  <c r="CE88" i="973"/>
  <c r="CE89" i="973"/>
  <c r="CE90" i="973"/>
  <c r="CE91" i="973"/>
  <c r="CE92" i="973"/>
  <c r="CD76" i="973"/>
  <c r="CD77" i="973"/>
  <c r="CD78" i="973"/>
  <c r="CD79" i="973"/>
  <c r="CD80" i="973"/>
  <c r="CD81" i="973"/>
  <c r="CD82" i="973"/>
  <c r="CD83" i="973"/>
  <c r="CD84" i="973"/>
  <c r="CD85" i="973"/>
  <c r="CD86" i="973"/>
  <c r="CD87" i="973"/>
  <c r="CD88" i="973"/>
  <c r="CD89" i="973"/>
  <c r="CD90" i="973"/>
  <c r="CD91" i="973"/>
  <c r="CD92" i="973"/>
  <c r="CC76" i="973"/>
  <c r="CC77" i="973"/>
  <c r="CC78" i="973"/>
  <c r="CC79" i="973"/>
  <c r="CC80" i="973"/>
  <c r="CC81" i="973"/>
  <c r="CC82" i="973"/>
  <c r="CC83" i="973"/>
  <c r="CC84" i="973"/>
  <c r="CC85" i="973"/>
  <c r="CC86" i="973"/>
  <c r="CC87" i="973"/>
  <c r="CC88" i="973"/>
  <c r="CC89" i="973"/>
  <c r="CC90" i="973"/>
  <c r="CC91" i="973"/>
  <c r="CC92" i="973"/>
  <c r="CB76" i="973"/>
  <c r="CB77" i="973"/>
  <c r="CB78" i="973"/>
  <c r="CB79" i="973"/>
  <c r="CB80" i="973"/>
  <c r="CB81" i="973"/>
  <c r="CB82" i="973"/>
  <c r="CB83" i="973"/>
  <c r="CB84" i="973"/>
  <c r="CB85" i="973"/>
  <c r="CB86" i="973"/>
  <c r="CB87" i="973"/>
  <c r="CB88" i="973"/>
  <c r="CB89" i="973"/>
  <c r="CB90" i="973"/>
  <c r="CB91" i="973"/>
  <c r="CB92" i="973"/>
  <c r="CA76" i="973"/>
  <c r="CA77" i="973"/>
  <c r="CA78" i="973"/>
  <c r="CA79" i="973"/>
  <c r="CA80" i="973"/>
  <c r="CA81" i="973"/>
  <c r="CA82" i="973"/>
  <c r="CA83" i="973"/>
  <c r="CA84" i="973"/>
  <c r="CA85" i="973"/>
  <c r="CA86" i="973"/>
  <c r="CA87" i="973"/>
  <c r="CA88" i="973"/>
  <c r="CA89" i="973"/>
  <c r="CA90" i="973"/>
  <c r="CA91" i="973"/>
  <c r="CA92" i="973"/>
  <c r="BZ76" i="973"/>
  <c r="BZ77" i="973"/>
  <c r="BZ78" i="973"/>
  <c r="BZ79" i="973"/>
  <c r="BZ80" i="973"/>
  <c r="BZ81" i="973"/>
  <c r="BZ82" i="973"/>
  <c r="BZ83" i="973"/>
  <c r="BZ84" i="973"/>
  <c r="BZ85" i="973"/>
  <c r="BZ86" i="973"/>
  <c r="BZ87" i="973"/>
  <c r="BZ88" i="973"/>
  <c r="BZ89" i="973"/>
  <c r="BZ90" i="973"/>
  <c r="BZ91" i="973"/>
  <c r="BZ92" i="973"/>
  <c r="BY76" i="973"/>
  <c r="BY77" i="973"/>
  <c r="BY78" i="973"/>
  <c r="BY79" i="973"/>
  <c r="BY80" i="973"/>
  <c r="BY81" i="973"/>
  <c r="BY82" i="973"/>
  <c r="BY83" i="973"/>
  <c r="BY84" i="973"/>
  <c r="BY85" i="973"/>
  <c r="BY86" i="973"/>
  <c r="BY87" i="973"/>
  <c r="BY88" i="973"/>
  <c r="BY89" i="973"/>
  <c r="BY90" i="973"/>
  <c r="BY91" i="973"/>
  <c r="BY92" i="973"/>
  <c r="BX76" i="973"/>
  <c r="BX77" i="973"/>
  <c r="BX78" i="973"/>
  <c r="BX79" i="973"/>
  <c r="BX80" i="973"/>
  <c r="BX81" i="973"/>
  <c r="BX82" i="973"/>
  <c r="BX83" i="973"/>
  <c r="BX84" i="973"/>
  <c r="BX85" i="973"/>
  <c r="BX86" i="973"/>
  <c r="BX87" i="973"/>
  <c r="BX88" i="973"/>
  <c r="BX89" i="973"/>
  <c r="BX90" i="973"/>
  <c r="BX91" i="973"/>
  <c r="BX92" i="973"/>
  <c r="BW76" i="973"/>
  <c r="BW77" i="973"/>
  <c r="BW78" i="973"/>
  <c r="BW79" i="973"/>
  <c r="BW80" i="973"/>
  <c r="BW81" i="973"/>
  <c r="BW82" i="973"/>
  <c r="BW83" i="973"/>
  <c r="BW84" i="973"/>
  <c r="BW85" i="973"/>
  <c r="BW86" i="973"/>
  <c r="BW87" i="973"/>
  <c r="BW88" i="973"/>
  <c r="BW89" i="973"/>
  <c r="BW90" i="973"/>
  <c r="BW91" i="973"/>
  <c r="BW92" i="973"/>
  <c r="BV76" i="973"/>
  <c r="BV77" i="973"/>
  <c r="BV78" i="973"/>
  <c r="BV79" i="973"/>
  <c r="BV80" i="973"/>
  <c r="BV81" i="973"/>
  <c r="BV82" i="973"/>
  <c r="BV83" i="973"/>
  <c r="BV84" i="973"/>
  <c r="BV85" i="973"/>
  <c r="BV86" i="973"/>
  <c r="BV87" i="973"/>
  <c r="BV88" i="973"/>
  <c r="BV89" i="973"/>
  <c r="BV90" i="973"/>
  <c r="BV91" i="973"/>
  <c r="BV92" i="973"/>
  <c r="BU76" i="973"/>
  <c r="BU77" i="973"/>
  <c r="BU78" i="973"/>
  <c r="BU79" i="973"/>
  <c r="BU80" i="973"/>
  <c r="BU81" i="973"/>
  <c r="BU82" i="973"/>
  <c r="BU83" i="973"/>
  <c r="BU84" i="973"/>
  <c r="BU85" i="973"/>
  <c r="BU86" i="973"/>
  <c r="BU87" i="973"/>
  <c r="BU88" i="973"/>
  <c r="BU89" i="973"/>
  <c r="BU90" i="973"/>
  <c r="BU91" i="973"/>
  <c r="BU92" i="973"/>
  <c r="BT76" i="973"/>
  <c r="BT77" i="973"/>
  <c r="BT78" i="973"/>
  <c r="BT79" i="973"/>
  <c r="BT80" i="973"/>
  <c r="BT81" i="973"/>
  <c r="BT82" i="973"/>
  <c r="BT83" i="973"/>
  <c r="BT84" i="973"/>
  <c r="BT85" i="973"/>
  <c r="BT86" i="973"/>
  <c r="BT87" i="973"/>
  <c r="BT88" i="973"/>
  <c r="BT89" i="973"/>
  <c r="BT90" i="973"/>
  <c r="BT91" i="973"/>
  <c r="BT92" i="973"/>
  <c r="BS76" i="973"/>
  <c r="BS77" i="973"/>
  <c r="BS78" i="973"/>
  <c r="BS79" i="973"/>
  <c r="BS80" i="973"/>
  <c r="BS81" i="973"/>
  <c r="BS82" i="973"/>
  <c r="BS83" i="973"/>
  <c r="BS84" i="973"/>
  <c r="BS85" i="973"/>
  <c r="BS86" i="973"/>
  <c r="BS87" i="973"/>
  <c r="BS88" i="973"/>
  <c r="BS89" i="973"/>
  <c r="BS90" i="973"/>
  <c r="BS91" i="973"/>
  <c r="BS92" i="973"/>
  <c r="BR76" i="973"/>
  <c r="BR77" i="973"/>
  <c r="BR78" i="973"/>
  <c r="BR79" i="973"/>
  <c r="BR80" i="973"/>
  <c r="BR81" i="973"/>
  <c r="BR82" i="973"/>
  <c r="BR83" i="973"/>
  <c r="BR84" i="973"/>
  <c r="BR85" i="973"/>
  <c r="BP85" i="973" s="1"/>
  <c r="BR86" i="973"/>
  <c r="BP86" i="973" s="1"/>
  <c r="BR87" i="973"/>
  <c r="BP87" i="973" s="1"/>
  <c r="BR88" i="973"/>
  <c r="BO88" i="973" s="1"/>
  <c r="BR89" i="973"/>
  <c r="BR90" i="973"/>
  <c r="BR91" i="973"/>
  <c r="BR92" i="973"/>
  <c r="BP99" i="973"/>
  <c r="CE59" i="973"/>
  <c r="CE60" i="973"/>
  <c r="CE61" i="973"/>
  <c r="CE62" i="973"/>
  <c r="CE63" i="973"/>
  <c r="CE64" i="973"/>
  <c r="CE65" i="973"/>
  <c r="CE66" i="973"/>
  <c r="CE67" i="973"/>
  <c r="CE68" i="973"/>
  <c r="CE69" i="973"/>
  <c r="CE70" i="973"/>
  <c r="CE71" i="973"/>
  <c r="CE72" i="973"/>
  <c r="CE73" i="973"/>
  <c r="CE74" i="973"/>
  <c r="CE75" i="973"/>
  <c r="CD59" i="973"/>
  <c r="CD60" i="973"/>
  <c r="CD61" i="973"/>
  <c r="CD62" i="973"/>
  <c r="CD63" i="973"/>
  <c r="CD64" i="973"/>
  <c r="CD65" i="973"/>
  <c r="BO65" i="973" s="1"/>
  <c r="CD66" i="973"/>
  <c r="CD67" i="973"/>
  <c r="CD68" i="973"/>
  <c r="CD69" i="973"/>
  <c r="CD70" i="973"/>
  <c r="CD71" i="973"/>
  <c r="CD72" i="973"/>
  <c r="CD73" i="973"/>
  <c r="CD74" i="973"/>
  <c r="CD75" i="973"/>
  <c r="CC59" i="973"/>
  <c r="CC60" i="973"/>
  <c r="CC61" i="973"/>
  <c r="CC62" i="973"/>
  <c r="CC63" i="973"/>
  <c r="CC64" i="973"/>
  <c r="CC65" i="973"/>
  <c r="CC66" i="973"/>
  <c r="CC67" i="973"/>
  <c r="CC68" i="973"/>
  <c r="CC69" i="973"/>
  <c r="CC70" i="973"/>
  <c r="CC71" i="973"/>
  <c r="CC72" i="973"/>
  <c r="CC73" i="973"/>
  <c r="CC74" i="973"/>
  <c r="CC75" i="973"/>
  <c r="CB59" i="973"/>
  <c r="CB60" i="973"/>
  <c r="CB61" i="973"/>
  <c r="CB62" i="973"/>
  <c r="CB63" i="973"/>
  <c r="CB64" i="973"/>
  <c r="CB65" i="973"/>
  <c r="CB66" i="973"/>
  <c r="CB67" i="973"/>
  <c r="CB68" i="973"/>
  <c r="CB69" i="973"/>
  <c r="CB70" i="973"/>
  <c r="CB71" i="973"/>
  <c r="CB72" i="973"/>
  <c r="CB73" i="973"/>
  <c r="CB74" i="973"/>
  <c r="CB75" i="973"/>
  <c r="CA59" i="973"/>
  <c r="CA60" i="973"/>
  <c r="CA61" i="973"/>
  <c r="CA62" i="973"/>
  <c r="CA63" i="973"/>
  <c r="CA64" i="973"/>
  <c r="CA65" i="973"/>
  <c r="CA66" i="973"/>
  <c r="CA67" i="973"/>
  <c r="CA68" i="973"/>
  <c r="CA69" i="973"/>
  <c r="CA70" i="973"/>
  <c r="CA71" i="973"/>
  <c r="CA72" i="973"/>
  <c r="CA73" i="973"/>
  <c r="CA74" i="973"/>
  <c r="CA75" i="973"/>
  <c r="BZ59" i="973"/>
  <c r="BZ60" i="973"/>
  <c r="BZ61" i="973"/>
  <c r="BZ62" i="973"/>
  <c r="BZ63" i="973"/>
  <c r="BZ64" i="973"/>
  <c r="BZ65" i="973"/>
  <c r="BZ66" i="973"/>
  <c r="BZ67" i="973"/>
  <c r="BZ68" i="973"/>
  <c r="BZ69" i="973"/>
  <c r="BZ70" i="973"/>
  <c r="BZ71" i="973"/>
  <c r="BZ72" i="973"/>
  <c r="BZ73" i="973"/>
  <c r="BZ74" i="973"/>
  <c r="BZ75" i="973"/>
  <c r="BY59" i="973"/>
  <c r="BY60" i="973"/>
  <c r="BY61" i="973"/>
  <c r="BY62" i="973"/>
  <c r="BY63" i="973"/>
  <c r="BY64" i="973"/>
  <c r="BY65" i="973"/>
  <c r="BY66" i="973"/>
  <c r="BY67" i="973"/>
  <c r="BY68" i="973"/>
  <c r="BY69" i="973"/>
  <c r="BY70" i="973"/>
  <c r="BY71" i="973"/>
  <c r="BY72" i="973"/>
  <c r="BY73" i="973"/>
  <c r="BY74" i="973"/>
  <c r="BY75" i="973"/>
  <c r="BX59" i="973"/>
  <c r="BP59" i="973" s="1"/>
  <c r="BX60" i="973"/>
  <c r="BX61" i="973"/>
  <c r="BX62" i="973"/>
  <c r="BX63" i="973"/>
  <c r="BX64" i="973"/>
  <c r="BX65" i="973"/>
  <c r="BX66" i="973"/>
  <c r="BX67" i="973"/>
  <c r="BX68" i="973"/>
  <c r="BX69" i="973"/>
  <c r="BX70" i="973"/>
  <c r="BX71" i="973"/>
  <c r="BP71" i="973" s="1"/>
  <c r="BX72" i="973"/>
  <c r="BX73" i="973"/>
  <c r="BX74" i="973"/>
  <c r="BX75" i="973"/>
  <c r="BW59" i="973"/>
  <c r="BW60" i="973"/>
  <c r="BW61" i="973"/>
  <c r="BW62" i="973"/>
  <c r="BW63" i="973"/>
  <c r="BW64" i="973"/>
  <c r="BW65" i="973"/>
  <c r="BW66" i="973"/>
  <c r="BO66" i="973" s="1"/>
  <c r="BW67" i="973"/>
  <c r="BW68" i="973"/>
  <c r="BW69" i="973"/>
  <c r="BW70" i="973"/>
  <c r="BW71" i="973"/>
  <c r="BW72" i="973"/>
  <c r="BW73" i="973"/>
  <c r="BW74" i="973"/>
  <c r="BW75" i="973"/>
  <c r="BV59" i="973"/>
  <c r="BV60" i="973"/>
  <c r="BO60" i="973" s="1"/>
  <c r="BV61" i="973"/>
  <c r="BV62" i="973"/>
  <c r="BV63" i="973"/>
  <c r="BV64" i="973"/>
  <c r="BV65" i="973"/>
  <c r="BV66" i="973"/>
  <c r="BV67" i="973"/>
  <c r="BV68" i="973"/>
  <c r="BV69" i="973"/>
  <c r="BV70" i="973"/>
  <c r="BV71" i="973"/>
  <c r="BV72" i="973"/>
  <c r="BO72" i="973" s="1"/>
  <c r="BV73" i="973"/>
  <c r="BV74" i="973"/>
  <c r="BV75" i="973"/>
  <c r="BU59" i="973"/>
  <c r="BU60" i="973"/>
  <c r="BU61" i="973"/>
  <c r="BU62" i="973"/>
  <c r="BU63" i="973"/>
  <c r="BU64" i="973"/>
  <c r="BU65" i="973"/>
  <c r="BU66" i="973"/>
  <c r="BP66" i="973" s="1"/>
  <c r="BU67" i="973"/>
  <c r="BO67" i="973" s="1"/>
  <c r="BU68" i="973"/>
  <c r="BU69" i="973"/>
  <c r="BU70" i="973"/>
  <c r="BU71" i="973"/>
  <c r="BU72" i="973"/>
  <c r="BU73" i="973"/>
  <c r="BU74" i="973"/>
  <c r="BU75" i="973"/>
  <c r="BT59" i="973"/>
  <c r="BT60" i="973"/>
  <c r="BT61" i="973"/>
  <c r="BO61" i="973" s="1"/>
  <c r="BT62" i="973"/>
  <c r="BT63" i="973"/>
  <c r="BT64" i="973"/>
  <c r="BT65" i="973"/>
  <c r="BT66" i="973"/>
  <c r="BT67" i="973"/>
  <c r="BT68" i="973"/>
  <c r="BT69" i="973"/>
  <c r="BT70" i="973"/>
  <c r="BT71" i="973"/>
  <c r="BT72" i="973"/>
  <c r="BT73" i="973"/>
  <c r="BT74" i="973"/>
  <c r="BT75" i="973"/>
  <c r="BS59" i="973"/>
  <c r="BS60" i="973"/>
  <c r="BS61" i="973"/>
  <c r="BS62" i="973"/>
  <c r="BS63" i="973"/>
  <c r="BS64" i="973"/>
  <c r="BS65" i="973"/>
  <c r="BS66" i="973"/>
  <c r="BS67" i="973"/>
  <c r="BS68" i="973"/>
  <c r="BP68" i="973" s="1"/>
  <c r="BS69" i="973"/>
  <c r="BP69" i="973" s="1"/>
  <c r="BS70" i="973"/>
  <c r="BO70" i="973" s="1"/>
  <c r="BS71" i="973"/>
  <c r="BS72" i="973"/>
  <c r="BS73" i="973"/>
  <c r="BS74" i="973"/>
  <c r="BS75" i="973"/>
  <c r="BR59" i="973"/>
  <c r="BR60" i="973"/>
  <c r="BR61" i="973"/>
  <c r="BP61" i="973" s="1"/>
  <c r="BR62" i="973"/>
  <c r="BP62" i="973" s="1"/>
  <c r="BR63" i="973"/>
  <c r="BP63" i="973" s="1"/>
  <c r="BR64" i="973"/>
  <c r="BP64" i="973" s="1"/>
  <c r="BR65" i="973"/>
  <c r="BP65" i="973" s="1"/>
  <c r="BR66" i="973"/>
  <c r="BR67" i="973"/>
  <c r="BP67" i="973" s="1"/>
  <c r="BR68" i="973"/>
  <c r="BR69" i="973"/>
  <c r="BR70" i="973"/>
  <c r="BP70" i="973" s="1"/>
  <c r="BR71" i="973"/>
  <c r="BR72" i="973"/>
  <c r="BR73" i="973"/>
  <c r="BP73" i="973" s="1"/>
  <c r="BR74" i="973"/>
  <c r="BP74" i="973" s="1"/>
  <c r="BR75" i="973"/>
  <c r="BP75" i="973" s="1"/>
  <c r="CE42" i="973"/>
  <c r="CE43" i="973"/>
  <c r="CE44" i="973"/>
  <c r="CE45" i="973"/>
  <c r="CE46" i="973"/>
  <c r="CE47" i="973"/>
  <c r="CE48" i="973"/>
  <c r="CE49" i="973"/>
  <c r="CE50" i="973"/>
  <c r="CE51" i="973"/>
  <c r="CE52" i="973"/>
  <c r="CE53" i="973"/>
  <c r="CE54" i="973"/>
  <c r="CE55" i="973"/>
  <c r="CE56" i="973"/>
  <c r="CE57" i="973"/>
  <c r="CE58" i="973"/>
  <c r="CD42" i="973"/>
  <c r="CD43" i="973"/>
  <c r="CD44" i="973"/>
  <c r="CD45" i="973"/>
  <c r="CD46" i="973"/>
  <c r="CD47" i="973"/>
  <c r="CD48" i="973"/>
  <c r="CD49" i="973"/>
  <c r="CD50" i="973"/>
  <c r="CD51" i="973"/>
  <c r="CD52" i="973"/>
  <c r="CD53" i="973"/>
  <c r="CD54" i="973"/>
  <c r="CD55" i="973"/>
  <c r="CD56" i="973"/>
  <c r="CD57" i="973"/>
  <c r="CD58" i="973"/>
  <c r="CC42" i="973"/>
  <c r="CC43" i="973"/>
  <c r="CC44" i="973"/>
  <c r="CC45" i="973"/>
  <c r="CC46" i="973"/>
  <c r="CC47" i="973"/>
  <c r="CC48" i="973"/>
  <c r="CC49" i="973"/>
  <c r="CC50" i="973"/>
  <c r="CC51" i="973"/>
  <c r="CC52" i="973"/>
  <c r="CC53" i="973"/>
  <c r="CC54" i="973"/>
  <c r="CC55" i="973"/>
  <c r="CC56" i="973"/>
  <c r="CC57" i="973"/>
  <c r="CC58" i="973"/>
  <c r="CB42" i="973"/>
  <c r="CB43" i="973"/>
  <c r="CB44" i="973"/>
  <c r="CB45" i="973"/>
  <c r="CB46" i="973"/>
  <c r="CB47" i="973"/>
  <c r="CB48" i="973"/>
  <c r="CB49" i="973"/>
  <c r="CB50" i="973"/>
  <c r="CB51" i="973"/>
  <c r="CB52" i="973"/>
  <c r="CB53" i="973"/>
  <c r="CB54" i="973"/>
  <c r="CB55" i="973"/>
  <c r="CB56" i="973"/>
  <c r="CB57" i="973"/>
  <c r="CB58" i="973"/>
  <c r="CA42" i="973"/>
  <c r="CA43" i="973"/>
  <c r="CA44" i="973"/>
  <c r="CA45" i="973"/>
  <c r="CA46" i="973"/>
  <c r="CA47" i="973"/>
  <c r="CA48" i="973"/>
  <c r="CA49" i="973"/>
  <c r="CA50" i="973"/>
  <c r="CA51" i="973"/>
  <c r="CA52" i="973"/>
  <c r="CA53" i="973"/>
  <c r="CA54" i="973"/>
  <c r="CA55" i="973"/>
  <c r="CA56" i="973"/>
  <c r="CA57" i="973"/>
  <c r="CA58" i="973"/>
  <c r="BZ42" i="973"/>
  <c r="BZ43" i="973"/>
  <c r="BZ44" i="973"/>
  <c r="BZ45" i="973"/>
  <c r="BZ46" i="973"/>
  <c r="BZ47" i="973"/>
  <c r="BZ48" i="973"/>
  <c r="BZ49" i="973"/>
  <c r="BZ50" i="973"/>
  <c r="BZ51" i="973"/>
  <c r="BZ52" i="973"/>
  <c r="BZ53" i="973"/>
  <c r="BZ54" i="973"/>
  <c r="BZ55" i="973"/>
  <c r="BZ56" i="973"/>
  <c r="BZ57" i="973"/>
  <c r="BZ58" i="973"/>
  <c r="BY42" i="973"/>
  <c r="BY43" i="973"/>
  <c r="BY44" i="973"/>
  <c r="BY45" i="973"/>
  <c r="BY46" i="973"/>
  <c r="BY47" i="973"/>
  <c r="BY48" i="973"/>
  <c r="BY49" i="973"/>
  <c r="BY50" i="973"/>
  <c r="BY51" i="973"/>
  <c r="BY52" i="973"/>
  <c r="BY53" i="973"/>
  <c r="BY54" i="973"/>
  <c r="BY55" i="973"/>
  <c r="BY56" i="973"/>
  <c r="BY57" i="973"/>
  <c r="BY58" i="973"/>
  <c r="BX42" i="973"/>
  <c r="BP42" i="973" s="1"/>
  <c r="BX43" i="973"/>
  <c r="BX44" i="973"/>
  <c r="BX45" i="973"/>
  <c r="BX46" i="973"/>
  <c r="BX47" i="973"/>
  <c r="BX48" i="973"/>
  <c r="BX49" i="973"/>
  <c r="BX50" i="973"/>
  <c r="BX51" i="973"/>
  <c r="BX52" i="973"/>
  <c r="BX53" i="973"/>
  <c r="BX54" i="973"/>
  <c r="BP54" i="973" s="1"/>
  <c r="BX55" i="973"/>
  <c r="BX56" i="973"/>
  <c r="BX57" i="973"/>
  <c r="BX58" i="973"/>
  <c r="BW42" i="973"/>
  <c r="BW43" i="973"/>
  <c r="BW44" i="973"/>
  <c r="BW45" i="973"/>
  <c r="BW46" i="973"/>
  <c r="BW47" i="973"/>
  <c r="BW48" i="973"/>
  <c r="BW49" i="973"/>
  <c r="BW50" i="973"/>
  <c r="BW51" i="973"/>
  <c r="BW52" i="973"/>
  <c r="BW53" i="973"/>
  <c r="BW54" i="973"/>
  <c r="BW55" i="973"/>
  <c r="BW56" i="973"/>
  <c r="BW57" i="973"/>
  <c r="BW58" i="973"/>
  <c r="BV42" i="973"/>
  <c r="BV43" i="973"/>
  <c r="BV44" i="973"/>
  <c r="BP44" i="973" s="1"/>
  <c r="BV45" i="973"/>
  <c r="BV46" i="973"/>
  <c r="BV47" i="973"/>
  <c r="BV48" i="973"/>
  <c r="BV49" i="973"/>
  <c r="BP49" i="973" s="1"/>
  <c r="BV50" i="973"/>
  <c r="BV51" i="973"/>
  <c r="BV52" i="973"/>
  <c r="BV53" i="973"/>
  <c r="BV54" i="973"/>
  <c r="BV55" i="973"/>
  <c r="BV56" i="973"/>
  <c r="BP56" i="973" s="1"/>
  <c r="BV57" i="973"/>
  <c r="BV58" i="973"/>
  <c r="BU42" i="973"/>
  <c r="BU43" i="973"/>
  <c r="BU44" i="973"/>
  <c r="BO44" i="973" s="1"/>
  <c r="BU45" i="973"/>
  <c r="BU46" i="973"/>
  <c r="BU47" i="973"/>
  <c r="BU48" i="973"/>
  <c r="BU49" i="973"/>
  <c r="BU50" i="973"/>
  <c r="BP50" i="973" s="1"/>
  <c r="BU51" i="973"/>
  <c r="BP51" i="973" s="1"/>
  <c r="BU52" i="973"/>
  <c r="BU53" i="973"/>
  <c r="BU54" i="973"/>
  <c r="BU55" i="973"/>
  <c r="BU56" i="973"/>
  <c r="BU57" i="973"/>
  <c r="BU58" i="973"/>
  <c r="BT42" i="973"/>
  <c r="BT43" i="973"/>
  <c r="BT44" i="973"/>
  <c r="BT45" i="973"/>
  <c r="BP45" i="973" s="1"/>
  <c r="BT46" i="973"/>
  <c r="BO46" i="973" s="1"/>
  <c r="BT47" i="973"/>
  <c r="BT48" i="973"/>
  <c r="BT49" i="973"/>
  <c r="BT50" i="973"/>
  <c r="BT51" i="973"/>
  <c r="BT52" i="973"/>
  <c r="BT53" i="973"/>
  <c r="BT54" i="973"/>
  <c r="BT55" i="973"/>
  <c r="BT56" i="973"/>
  <c r="BT57" i="973"/>
  <c r="BP57" i="973" s="1"/>
  <c r="BT58" i="973"/>
  <c r="BS42" i="973"/>
  <c r="BS43" i="973"/>
  <c r="BS44" i="973"/>
  <c r="BS45" i="973"/>
  <c r="BS46" i="973"/>
  <c r="BP46" i="973" s="1"/>
  <c r="BS47" i="973"/>
  <c r="BS48" i="973"/>
  <c r="BS49" i="973"/>
  <c r="BS50" i="973"/>
  <c r="BS51" i="973"/>
  <c r="BS52" i="973"/>
  <c r="BO52" i="973" s="1"/>
  <c r="BS53" i="973"/>
  <c r="BS54" i="973"/>
  <c r="BS55" i="973"/>
  <c r="BS56" i="973"/>
  <c r="BS57" i="973"/>
  <c r="BS58" i="973"/>
  <c r="BP58" i="973" s="1"/>
  <c r="BR42" i="973"/>
  <c r="BR43" i="973"/>
  <c r="BP43" i="973" s="1"/>
  <c r="BR44" i="973"/>
  <c r="BR45" i="973"/>
  <c r="BR46" i="973"/>
  <c r="BR47" i="973"/>
  <c r="BP47" i="973" s="1"/>
  <c r="BR48" i="973"/>
  <c r="BP48" i="973" s="1"/>
  <c r="BR49" i="973"/>
  <c r="BR50" i="973"/>
  <c r="BO50" i="973" s="1"/>
  <c r="BR51" i="973"/>
  <c r="BR52" i="973"/>
  <c r="BP52" i="973" s="1"/>
  <c r="BR53" i="973"/>
  <c r="BP53" i="973" s="1"/>
  <c r="BR54" i="973"/>
  <c r="BR55" i="973"/>
  <c r="BP55" i="973" s="1"/>
  <c r="BR56" i="973"/>
  <c r="BR57" i="973"/>
  <c r="BR58" i="973"/>
  <c r="CE25" i="973"/>
  <c r="CE26" i="973"/>
  <c r="CE27" i="973"/>
  <c r="CE28" i="973"/>
  <c r="CE29" i="973"/>
  <c r="CE30" i="973"/>
  <c r="CE31" i="973"/>
  <c r="CE32" i="973"/>
  <c r="CE33" i="973"/>
  <c r="CE34" i="973"/>
  <c r="CE35" i="973"/>
  <c r="CE36" i="973"/>
  <c r="CE37" i="973"/>
  <c r="CE38" i="973"/>
  <c r="CE39" i="973"/>
  <c r="CE40" i="973"/>
  <c r="CE41" i="973"/>
  <c r="CD25" i="973"/>
  <c r="CD26" i="973"/>
  <c r="CD27" i="973"/>
  <c r="CD28" i="973"/>
  <c r="CD29" i="973"/>
  <c r="CD30" i="973"/>
  <c r="CD31" i="973"/>
  <c r="CD32" i="973"/>
  <c r="CD33" i="973"/>
  <c r="CD34" i="973"/>
  <c r="CD35" i="973"/>
  <c r="CD36" i="973"/>
  <c r="CD37" i="973"/>
  <c r="CD38" i="973"/>
  <c r="CD39" i="973"/>
  <c r="CD40" i="973"/>
  <c r="CD41" i="973"/>
  <c r="CC25" i="973"/>
  <c r="CC26" i="973"/>
  <c r="CC27" i="973"/>
  <c r="CC28" i="973"/>
  <c r="CC29" i="973"/>
  <c r="CC30" i="973"/>
  <c r="CC31" i="973"/>
  <c r="CC32" i="973"/>
  <c r="CC33" i="973"/>
  <c r="CC34" i="973"/>
  <c r="CC35" i="973"/>
  <c r="CC36" i="973"/>
  <c r="CC37" i="973"/>
  <c r="CC38" i="973"/>
  <c r="CC39" i="973"/>
  <c r="CC40" i="973"/>
  <c r="CC41" i="973"/>
  <c r="CB25" i="973"/>
  <c r="CB26" i="973"/>
  <c r="CB27" i="973"/>
  <c r="CB28" i="973"/>
  <c r="CB29" i="973"/>
  <c r="CB30" i="973"/>
  <c r="CB31" i="973"/>
  <c r="CB32" i="973"/>
  <c r="CB33" i="973"/>
  <c r="CB34" i="973"/>
  <c r="CB35" i="973"/>
  <c r="CB36" i="973"/>
  <c r="CB37" i="973"/>
  <c r="CB38" i="973"/>
  <c r="CB39" i="973"/>
  <c r="CB40" i="973"/>
  <c r="CB41" i="973"/>
  <c r="CA25" i="973"/>
  <c r="CA26" i="973"/>
  <c r="CA27" i="973"/>
  <c r="CA28" i="973"/>
  <c r="CA29" i="973"/>
  <c r="CA30" i="973"/>
  <c r="CA31" i="973"/>
  <c r="CA32" i="973"/>
  <c r="CA33" i="973"/>
  <c r="CA34" i="973"/>
  <c r="CA35" i="973"/>
  <c r="CA36" i="973"/>
  <c r="CA37" i="973"/>
  <c r="CA38" i="973"/>
  <c r="CA39" i="973"/>
  <c r="CA40" i="973"/>
  <c r="CA41" i="973"/>
  <c r="BZ25" i="973"/>
  <c r="BZ26" i="973"/>
  <c r="BZ27" i="973"/>
  <c r="BZ28" i="973"/>
  <c r="BZ29" i="973"/>
  <c r="BZ30" i="973"/>
  <c r="BZ31" i="973"/>
  <c r="BZ32" i="973"/>
  <c r="BZ33" i="973"/>
  <c r="BZ34" i="973"/>
  <c r="BZ35" i="973"/>
  <c r="BZ36" i="973"/>
  <c r="BZ37" i="973"/>
  <c r="BZ38" i="973"/>
  <c r="BZ39" i="973"/>
  <c r="BZ40" i="973"/>
  <c r="BZ41" i="973"/>
  <c r="BY25" i="973"/>
  <c r="BY26" i="973"/>
  <c r="BY27" i="973"/>
  <c r="BY28" i="973"/>
  <c r="BY29" i="973"/>
  <c r="BY30" i="973"/>
  <c r="BY31" i="973"/>
  <c r="BY32" i="973"/>
  <c r="BY33" i="973"/>
  <c r="BY34" i="973"/>
  <c r="BY35" i="973"/>
  <c r="BY36" i="973"/>
  <c r="BY37" i="973"/>
  <c r="BY38" i="973"/>
  <c r="BY39" i="973"/>
  <c r="BY40" i="973"/>
  <c r="BY41" i="973"/>
  <c r="BX25" i="973"/>
  <c r="BP25" i="973" s="1"/>
  <c r="BX26" i="973"/>
  <c r="BX27" i="973"/>
  <c r="BX28" i="973"/>
  <c r="BX29" i="973"/>
  <c r="BX30" i="973"/>
  <c r="BX31" i="973"/>
  <c r="BX32" i="973"/>
  <c r="BX33" i="973"/>
  <c r="BX34" i="973"/>
  <c r="BX35" i="973"/>
  <c r="BX36" i="973"/>
  <c r="BX37" i="973"/>
  <c r="BP37" i="973" s="1"/>
  <c r="BX38" i="973"/>
  <c r="BX39" i="973"/>
  <c r="BX40" i="973"/>
  <c r="BX41" i="973"/>
  <c r="BW25" i="973"/>
  <c r="BW26" i="973"/>
  <c r="BW27" i="973"/>
  <c r="BW28" i="973"/>
  <c r="BW29" i="973"/>
  <c r="BW30" i="973"/>
  <c r="BW31" i="973"/>
  <c r="BW32" i="973"/>
  <c r="BO32" i="973" s="1"/>
  <c r="BW33" i="973"/>
  <c r="BW34" i="973"/>
  <c r="BW35" i="973"/>
  <c r="BW36" i="973"/>
  <c r="BW37" i="973"/>
  <c r="BW38" i="973"/>
  <c r="BW39" i="973"/>
  <c r="BW40" i="973"/>
  <c r="BW41" i="973"/>
  <c r="BV25" i="973"/>
  <c r="BV26" i="973"/>
  <c r="BO26" i="973" s="1"/>
  <c r="BV27" i="973"/>
  <c r="BP27" i="973" s="1"/>
  <c r="BV28" i="973"/>
  <c r="BV29" i="973"/>
  <c r="BV30" i="973"/>
  <c r="BV31" i="973"/>
  <c r="BV32" i="973"/>
  <c r="BV33" i="973"/>
  <c r="BV34" i="973"/>
  <c r="BV35" i="973"/>
  <c r="BV36" i="973"/>
  <c r="BV37" i="973"/>
  <c r="BV38" i="973"/>
  <c r="BO38" i="973" s="1"/>
  <c r="BV39" i="973"/>
  <c r="BP39" i="973" s="1"/>
  <c r="BV40" i="973"/>
  <c r="BV41" i="973"/>
  <c r="BU25" i="973"/>
  <c r="BU26" i="973"/>
  <c r="BU27" i="973"/>
  <c r="BU28" i="973"/>
  <c r="BU29" i="973"/>
  <c r="BU30" i="973"/>
  <c r="BU31" i="973"/>
  <c r="BU32" i="973"/>
  <c r="BU33" i="973"/>
  <c r="BP33" i="973" s="1"/>
  <c r="BU34" i="973"/>
  <c r="BP34" i="973" s="1"/>
  <c r="BU35" i="973"/>
  <c r="BU36" i="973"/>
  <c r="BU37" i="973"/>
  <c r="BU38" i="973"/>
  <c r="BU39" i="973"/>
  <c r="BU40" i="973"/>
  <c r="BU41" i="973"/>
  <c r="BT25" i="973"/>
  <c r="BT26" i="973"/>
  <c r="BT27" i="973"/>
  <c r="BT28" i="973"/>
  <c r="BP28" i="973" s="1"/>
  <c r="BT29" i="973"/>
  <c r="BT30" i="973"/>
  <c r="BT31" i="973"/>
  <c r="BT32" i="973"/>
  <c r="BT33" i="973"/>
  <c r="BT34" i="973"/>
  <c r="BT35" i="973"/>
  <c r="BT36" i="973"/>
  <c r="BT37" i="973"/>
  <c r="BT38" i="973"/>
  <c r="BT39" i="973"/>
  <c r="BT40" i="973"/>
  <c r="BP40" i="973" s="1"/>
  <c r="BT41" i="973"/>
  <c r="BS25" i="973"/>
  <c r="BS26" i="973"/>
  <c r="BS27" i="973"/>
  <c r="BS28" i="973"/>
  <c r="BS29" i="973"/>
  <c r="BS30" i="973"/>
  <c r="BS31" i="973"/>
  <c r="BS32" i="973"/>
  <c r="BS33" i="973"/>
  <c r="BS34" i="973"/>
  <c r="BO34" i="973" s="1"/>
  <c r="BS35" i="973"/>
  <c r="BO35" i="973" s="1"/>
  <c r="BS36" i="973"/>
  <c r="BP36" i="973" s="1"/>
  <c r="BS37" i="973"/>
  <c r="BS38" i="973"/>
  <c r="BS39" i="973"/>
  <c r="BS40" i="973"/>
  <c r="BS41" i="973"/>
  <c r="BR25" i="973"/>
  <c r="BR26" i="973"/>
  <c r="BP26" i="973" s="1"/>
  <c r="BR27" i="973"/>
  <c r="BR28" i="973"/>
  <c r="BR29" i="973"/>
  <c r="BP29" i="973" s="1"/>
  <c r="BR30" i="973"/>
  <c r="BP30" i="973" s="1"/>
  <c r="BR31" i="973"/>
  <c r="BP31" i="973" s="1"/>
  <c r="BR32" i="973"/>
  <c r="BP32" i="973" s="1"/>
  <c r="BR33" i="973"/>
  <c r="BR34" i="973"/>
  <c r="BR35" i="973"/>
  <c r="BP35" i="973" s="1"/>
  <c r="BR36" i="973"/>
  <c r="BO36" i="973" s="1"/>
  <c r="BR37" i="973"/>
  <c r="BR38" i="973"/>
  <c r="BP38" i="973" s="1"/>
  <c r="BR39" i="973"/>
  <c r="BR40" i="973"/>
  <c r="BR41" i="973"/>
  <c r="BP41" i="973" s="1"/>
  <c r="CE8" i="973"/>
  <c r="CE9" i="973"/>
  <c r="CE10" i="973"/>
  <c r="CE11" i="973"/>
  <c r="CE12" i="973"/>
  <c r="CE13" i="973"/>
  <c r="CE14" i="973"/>
  <c r="CE15" i="973"/>
  <c r="CE16" i="973"/>
  <c r="CE17" i="973"/>
  <c r="CE18" i="973"/>
  <c r="CE19" i="973"/>
  <c r="CE20" i="973"/>
  <c r="CE21" i="973"/>
  <c r="CE22" i="973"/>
  <c r="CE23" i="973"/>
  <c r="CE24" i="973"/>
  <c r="CD8" i="973"/>
  <c r="CD9" i="973"/>
  <c r="CD10" i="973"/>
  <c r="CD11" i="973"/>
  <c r="CD12" i="973"/>
  <c r="CD13" i="973"/>
  <c r="CD14" i="973"/>
  <c r="BO14" i="973" s="1"/>
  <c r="CD15" i="973"/>
  <c r="CD16" i="973"/>
  <c r="CD17" i="973"/>
  <c r="CD18" i="973"/>
  <c r="CD19" i="973"/>
  <c r="CD20" i="973"/>
  <c r="CD21" i="973"/>
  <c r="CD22" i="973"/>
  <c r="CD23" i="973"/>
  <c r="CD24" i="973"/>
  <c r="CC8" i="973"/>
  <c r="CC9" i="973"/>
  <c r="CC10" i="973"/>
  <c r="CC11" i="973"/>
  <c r="CC12" i="973"/>
  <c r="CC13" i="973"/>
  <c r="CC14" i="973"/>
  <c r="CC15" i="973"/>
  <c r="CC16" i="973"/>
  <c r="CC17" i="973"/>
  <c r="CC18" i="973"/>
  <c r="CC19" i="973"/>
  <c r="CC20" i="973"/>
  <c r="CC21" i="973"/>
  <c r="CC22" i="973"/>
  <c r="CC23" i="973"/>
  <c r="CC24" i="973"/>
  <c r="CB8" i="973"/>
  <c r="CB9" i="973"/>
  <c r="CB10" i="973"/>
  <c r="CB11" i="973"/>
  <c r="CB12" i="973"/>
  <c r="CB13" i="973"/>
  <c r="CB14" i="973"/>
  <c r="CB15" i="973"/>
  <c r="CB16" i="973"/>
  <c r="CB17" i="973"/>
  <c r="CB18" i="973"/>
  <c r="CB19" i="973"/>
  <c r="CB20" i="973"/>
  <c r="CB21" i="973"/>
  <c r="CB22" i="973"/>
  <c r="CB23" i="973"/>
  <c r="CB24" i="973"/>
  <c r="CA8" i="973"/>
  <c r="CA9" i="973"/>
  <c r="CA10" i="973"/>
  <c r="CA11" i="973"/>
  <c r="CA12" i="973"/>
  <c r="CA13" i="973"/>
  <c r="CA14" i="973"/>
  <c r="CA15" i="973"/>
  <c r="CA16" i="973"/>
  <c r="CA17" i="973"/>
  <c r="CA18" i="973"/>
  <c r="CA19" i="973"/>
  <c r="CA20" i="973"/>
  <c r="CA21" i="973"/>
  <c r="CA22" i="973"/>
  <c r="CA23" i="973"/>
  <c r="CA24" i="973"/>
  <c r="BZ8" i="973"/>
  <c r="BZ9" i="973"/>
  <c r="BZ10" i="973"/>
  <c r="BZ11" i="973"/>
  <c r="BZ12" i="973"/>
  <c r="BZ13" i="973"/>
  <c r="BZ14" i="973"/>
  <c r="BZ15" i="973"/>
  <c r="BZ16" i="973"/>
  <c r="BZ17" i="973"/>
  <c r="BZ18" i="973"/>
  <c r="BZ19" i="973"/>
  <c r="BZ20" i="973"/>
  <c r="BZ21" i="973"/>
  <c r="BZ22" i="973"/>
  <c r="BZ23" i="973"/>
  <c r="BZ24" i="973"/>
  <c r="BY8" i="973"/>
  <c r="BY9" i="973"/>
  <c r="BY10" i="973"/>
  <c r="BY11" i="973"/>
  <c r="BY12" i="973"/>
  <c r="BY13" i="973"/>
  <c r="BY14" i="973"/>
  <c r="BY15" i="973"/>
  <c r="BY16" i="973"/>
  <c r="BY17" i="973"/>
  <c r="BY18" i="973"/>
  <c r="BY19" i="973"/>
  <c r="BY20" i="973"/>
  <c r="BY21" i="973"/>
  <c r="BY22" i="973"/>
  <c r="BY23" i="973"/>
  <c r="BY24" i="973"/>
  <c r="BX8" i="973"/>
  <c r="BP8" i="973" s="1"/>
  <c r="BX9" i="973"/>
  <c r="BX10" i="973"/>
  <c r="BX11" i="973"/>
  <c r="BX12" i="973"/>
  <c r="BX13" i="973"/>
  <c r="BX14" i="973"/>
  <c r="BX15" i="973"/>
  <c r="BX16" i="973"/>
  <c r="BX17" i="973"/>
  <c r="BX18" i="973"/>
  <c r="BX19" i="973"/>
  <c r="BX20" i="973"/>
  <c r="BP20" i="973" s="1"/>
  <c r="BX21" i="973"/>
  <c r="BX22" i="973"/>
  <c r="BX23" i="973"/>
  <c r="BX24" i="973"/>
  <c r="BW8" i="973"/>
  <c r="BW9" i="973"/>
  <c r="BW10" i="973"/>
  <c r="BW11" i="973"/>
  <c r="BW12" i="973"/>
  <c r="BW13" i="973"/>
  <c r="BW14" i="973"/>
  <c r="BW15" i="973"/>
  <c r="BW16" i="973"/>
  <c r="BW17" i="973"/>
  <c r="BW18" i="973"/>
  <c r="BW19" i="973"/>
  <c r="BW20" i="973"/>
  <c r="BW21" i="973"/>
  <c r="BW22" i="973"/>
  <c r="BW23" i="973"/>
  <c r="BW24" i="973"/>
  <c r="BV8" i="973"/>
  <c r="BV9" i="973"/>
  <c r="BV10" i="973"/>
  <c r="BP10" i="973" s="1"/>
  <c r="BV11" i="973"/>
  <c r="BV12" i="973"/>
  <c r="BV13" i="973"/>
  <c r="BV14" i="973"/>
  <c r="BV15" i="973"/>
  <c r="BV16" i="973"/>
  <c r="BV17" i="973"/>
  <c r="BV18" i="973"/>
  <c r="BV19" i="973"/>
  <c r="BV20" i="973"/>
  <c r="BV21" i="973"/>
  <c r="BV22" i="973"/>
  <c r="BP22" i="973" s="1"/>
  <c r="BV23" i="973"/>
  <c r="BV24" i="973"/>
  <c r="BU8" i="973"/>
  <c r="BU9" i="973"/>
  <c r="BU10" i="973"/>
  <c r="BU11" i="973"/>
  <c r="BU12" i="973"/>
  <c r="BU13" i="973"/>
  <c r="BU14" i="973"/>
  <c r="BU15" i="973"/>
  <c r="BU16" i="973"/>
  <c r="BP16" i="973" s="1"/>
  <c r="BU17" i="973"/>
  <c r="BU18" i="973"/>
  <c r="BU19" i="973"/>
  <c r="BU20" i="973"/>
  <c r="BU21" i="973"/>
  <c r="BU22" i="973"/>
  <c r="BU23" i="973"/>
  <c r="BU24" i="973"/>
  <c r="BT8" i="973"/>
  <c r="BT9" i="973"/>
  <c r="BT10" i="973"/>
  <c r="BT11" i="973"/>
  <c r="BP11" i="973" s="1"/>
  <c r="BT12" i="973"/>
  <c r="BP12" i="973" s="1"/>
  <c r="BT13" i="973"/>
  <c r="BT14" i="973"/>
  <c r="BT15" i="973"/>
  <c r="BT16" i="973"/>
  <c r="BT17" i="973"/>
  <c r="BT18" i="973"/>
  <c r="BT19" i="973"/>
  <c r="BT20" i="973"/>
  <c r="BT21" i="973"/>
  <c r="BT22" i="973"/>
  <c r="BT23" i="973"/>
  <c r="BP23" i="973" s="1"/>
  <c r="BT24" i="973"/>
  <c r="BP24" i="973" s="1"/>
  <c r="BS8" i="973"/>
  <c r="BS9" i="973"/>
  <c r="BS10" i="973"/>
  <c r="BO10" i="973" s="1"/>
  <c r="BS11" i="973"/>
  <c r="BS12" i="973"/>
  <c r="BS13" i="973"/>
  <c r="BS14" i="973"/>
  <c r="BS15" i="973"/>
  <c r="BS16" i="973"/>
  <c r="BS17" i="973"/>
  <c r="BS18" i="973"/>
  <c r="BP18" i="973" s="1"/>
  <c r="BS19" i="973"/>
  <c r="BP19" i="973" s="1"/>
  <c r="BS20" i="973"/>
  <c r="BS21" i="973"/>
  <c r="BS22" i="973"/>
  <c r="BS23" i="973"/>
  <c r="BS24" i="973"/>
  <c r="BR8" i="973"/>
  <c r="BR9" i="973"/>
  <c r="BO9" i="973" s="1"/>
  <c r="BR10" i="973"/>
  <c r="BR11" i="973"/>
  <c r="BR12" i="973"/>
  <c r="BO12" i="973" s="1"/>
  <c r="BR13" i="973"/>
  <c r="BP13" i="973" s="1"/>
  <c r="BR14" i="973"/>
  <c r="BP14" i="973" s="1"/>
  <c r="BR15" i="973"/>
  <c r="BP15" i="973" s="1"/>
  <c r="BR16" i="973"/>
  <c r="BO16" i="973" s="1"/>
  <c r="BR17" i="973"/>
  <c r="BP17" i="973" s="1"/>
  <c r="BR18" i="973"/>
  <c r="BR19" i="973"/>
  <c r="BR20" i="973"/>
  <c r="BR21" i="973"/>
  <c r="BO21" i="973" s="1"/>
  <c r="BR22" i="973"/>
  <c r="BR23" i="973"/>
  <c r="BR24" i="973"/>
  <c r="BP170" i="973"/>
  <c r="BP169" i="973"/>
  <c r="BO169" i="973"/>
  <c r="BP168" i="973"/>
  <c r="BO168" i="973"/>
  <c r="BP167" i="973"/>
  <c r="BO167" i="973"/>
  <c r="BP166" i="973"/>
  <c r="BP165" i="973"/>
  <c r="BP164" i="973"/>
  <c r="BO164" i="973"/>
  <c r="BP163" i="973"/>
  <c r="BO163" i="973"/>
  <c r="BP162" i="973"/>
  <c r="BO162" i="973"/>
  <c r="BP161" i="973"/>
  <c r="BO161" i="973"/>
  <c r="BP160" i="973"/>
  <c r="BP159" i="973"/>
  <c r="BP158" i="973"/>
  <c r="BP157" i="973"/>
  <c r="BO157" i="973"/>
  <c r="BP156" i="973"/>
  <c r="BO156" i="973"/>
  <c r="BP155" i="973"/>
  <c r="BO155" i="973"/>
  <c r="BP154" i="973"/>
  <c r="BO154" i="973"/>
  <c r="BP153" i="973"/>
  <c r="BO153" i="973"/>
  <c r="BP152" i="973"/>
  <c r="BO152" i="973"/>
  <c r="BP151" i="973"/>
  <c r="BO151" i="973"/>
  <c r="BP150" i="973"/>
  <c r="BO150" i="973"/>
  <c r="BP149" i="973"/>
  <c r="BO149" i="973"/>
  <c r="BP148" i="973"/>
  <c r="BO148" i="973"/>
  <c r="BP147" i="973"/>
  <c r="BP146" i="973"/>
  <c r="BO146" i="973"/>
  <c r="BP145" i="973"/>
  <c r="BO145" i="973"/>
  <c r="BP144" i="973"/>
  <c r="BP139" i="973"/>
  <c r="BP132" i="973"/>
  <c r="BP125" i="973"/>
  <c r="BP118" i="973"/>
  <c r="BO113" i="973"/>
  <c r="BO101" i="973"/>
  <c r="BP92" i="973"/>
  <c r="BP91" i="973"/>
  <c r="BP90" i="973"/>
  <c r="BP89" i="973"/>
  <c r="BO89" i="973"/>
  <c r="BP88" i="973"/>
  <c r="BP84" i="973"/>
  <c r="BO84" i="973"/>
  <c r="BP83" i="973"/>
  <c r="BO83" i="973"/>
  <c r="BP82" i="973"/>
  <c r="BO82" i="973"/>
  <c r="BP81" i="973"/>
  <c r="BO81" i="973"/>
  <c r="BP80" i="973"/>
  <c r="BO80" i="973"/>
  <c r="BP79" i="973"/>
  <c r="BP78" i="973"/>
  <c r="BO78" i="973"/>
  <c r="BP77" i="973"/>
  <c r="BO77" i="973"/>
  <c r="BP76" i="973"/>
  <c r="BO71" i="973"/>
  <c r="BO48" i="973"/>
  <c r="BO37" i="973"/>
  <c r="BO31" i="973"/>
  <c r="BO20" i="973"/>
  <c r="CE7" i="973"/>
  <c r="CD7" i="973"/>
  <c r="CC7" i="973"/>
  <c r="CB7" i="973"/>
  <c r="CA7" i="973"/>
  <c r="BZ7" i="973"/>
  <c r="BY7" i="973"/>
  <c r="BX7" i="973"/>
  <c r="BW7" i="973"/>
  <c r="BV7" i="973"/>
  <c r="BU7" i="973"/>
  <c r="BT7" i="973"/>
  <c r="BS7" i="973"/>
  <c r="BR7" i="973"/>
  <c r="CE72" i="972"/>
  <c r="CE73" i="972"/>
  <c r="CE74" i="972"/>
  <c r="CE75" i="972"/>
  <c r="CD72" i="972"/>
  <c r="CD73" i="972"/>
  <c r="CD74" i="972"/>
  <c r="CD75" i="972"/>
  <c r="CC72" i="972"/>
  <c r="CC73" i="972"/>
  <c r="CC74" i="972"/>
  <c r="CC75" i="972"/>
  <c r="CB72" i="972"/>
  <c r="CB73" i="972"/>
  <c r="CB74" i="972"/>
  <c r="CB75" i="972"/>
  <c r="CA72" i="972"/>
  <c r="CA73" i="972"/>
  <c r="CA74" i="972"/>
  <c r="CA75" i="972"/>
  <c r="BZ72" i="972"/>
  <c r="BZ73" i="972"/>
  <c r="BZ74" i="972"/>
  <c r="BZ75" i="972"/>
  <c r="BY72" i="972"/>
  <c r="BY73" i="972"/>
  <c r="BY74" i="972"/>
  <c r="BY75" i="972"/>
  <c r="BX72" i="972"/>
  <c r="BX73" i="972"/>
  <c r="BX74" i="972"/>
  <c r="BX75" i="972"/>
  <c r="BW72" i="972"/>
  <c r="BW73" i="972"/>
  <c r="BW74" i="972"/>
  <c r="BW75" i="972"/>
  <c r="BV72" i="972"/>
  <c r="BV73" i="972"/>
  <c r="BV74" i="972"/>
  <c r="BV75" i="972"/>
  <c r="BU72" i="972"/>
  <c r="BU73" i="972"/>
  <c r="BU74" i="972"/>
  <c r="BU75" i="972"/>
  <c r="BT72" i="972"/>
  <c r="BT73" i="972"/>
  <c r="BT74" i="972"/>
  <c r="BP74" i="972" s="1"/>
  <c r="BT75" i="972"/>
  <c r="BP75" i="972" s="1"/>
  <c r="BS72" i="972"/>
  <c r="BS73" i="972"/>
  <c r="BS74" i="972"/>
  <c r="BS75" i="972"/>
  <c r="BR72" i="972"/>
  <c r="BR73" i="972"/>
  <c r="BP73" i="972" s="1"/>
  <c r="BR74" i="972"/>
  <c r="BR75" i="972"/>
  <c r="CE68" i="972"/>
  <c r="CE69" i="972"/>
  <c r="CE70" i="972"/>
  <c r="CE71" i="972"/>
  <c r="CD68" i="972"/>
  <c r="CD69" i="972"/>
  <c r="CD70" i="972"/>
  <c r="CD71" i="972"/>
  <c r="CC68" i="972"/>
  <c r="CC69" i="972"/>
  <c r="CC70" i="972"/>
  <c r="CC71" i="972"/>
  <c r="CB68" i="972"/>
  <c r="CB69" i="972"/>
  <c r="CB70" i="972"/>
  <c r="CB71" i="972"/>
  <c r="CA68" i="972"/>
  <c r="CA69" i="972"/>
  <c r="CA70" i="972"/>
  <c r="CA71" i="972"/>
  <c r="BZ68" i="972"/>
  <c r="BZ69" i="972"/>
  <c r="BZ70" i="972"/>
  <c r="BZ71" i="972"/>
  <c r="BY68" i="972"/>
  <c r="BY69" i="972"/>
  <c r="BY70" i="972"/>
  <c r="BY71" i="972"/>
  <c r="BX68" i="972"/>
  <c r="BX69" i="972"/>
  <c r="BX70" i="972"/>
  <c r="BX71" i="972"/>
  <c r="BW68" i="972"/>
  <c r="BW69" i="972"/>
  <c r="BW70" i="972"/>
  <c r="BW71" i="972"/>
  <c r="BV68" i="972"/>
  <c r="BV69" i="972"/>
  <c r="BV70" i="972"/>
  <c r="BV71" i="972"/>
  <c r="BU68" i="972"/>
  <c r="BU69" i="972"/>
  <c r="BU70" i="972"/>
  <c r="BU71" i="972"/>
  <c r="BT68" i="972"/>
  <c r="BT69" i="972"/>
  <c r="BT70" i="972"/>
  <c r="BT71" i="972"/>
  <c r="BS68" i="972"/>
  <c r="BS69" i="972"/>
  <c r="BS70" i="972"/>
  <c r="BS71" i="972"/>
  <c r="BR68" i="972"/>
  <c r="BP68" i="972" s="1"/>
  <c r="BR69" i="972"/>
  <c r="BP69" i="972" s="1"/>
  <c r="BR70" i="972"/>
  <c r="BR71" i="972"/>
  <c r="BP71" i="972" s="1"/>
  <c r="CE64" i="972"/>
  <c r="CE65" i="972"/>
  <c r="CE66" i="972"/>
  <c r="CE67" i="972"/>
  <c r="CD64" i="972"/>
  <c r="CD65" i="972"/>
  <c r="CD66" i="972"/>
  <c r="CD67" i="972"/>
  <c r="CC64" i="972"/>
  <c r="CC65" i="972"/>
  <c r="CC66" i="972"/>
  <c r="CC67" i="972"/>
  <c r="CB64" i="972"/>
  <c r="CB65" i="972"/>
  <c r="CB66" i="972"/>
  <c r="CB67" i="972"/>
  <c r="CA64" i="972"/>
  <c r="CA65" i="972"/>
  <c r="CA66" i="972"/>
  <c r="CA67" i="972"/>
  <c r="BZ64" i="972"/>
  <c r="BZ65" i="972"/>
  <c r="BZ66" i="972"/>
  <c r="BZ67" i="972"/>
  <c r="BY64" i="972"/>
  <c r="BY65" i="972"/>
  <c r="BY66" i="972"/>
  <c r="BY67" i="972"/>
  <c r="BX64" i="972"/>
  <c r="BX65" i="972"/>
  <c r="BX66" i="972"/>
  <c r="BX67" i="972"/>
  <c r="BW64" i="972"/>
  <c r="BW65" i="972"/>
  <c r="BW66" i="972"/>
  <c r="BW67" i="972"/>
  <c r="BV64" i="972"/>
  <c r="BV65" i="972"/>
  <c r="BV66" i="972"/>
  <c r="BV67" i="972"/>
  <c r="BU64" i="972"/>
  <c r="BU65" i="972"/>
  <c r="BU66" i="972"/>
  <c r="BU67" i="972"/>
  <c r="BT64" i="972"/>
  <c r="BT65" i="972"/>
  <c r="BT66" i="972"/>
  <c r="BT67" i="972"/>
  <c r="BP67" i="972" s="1"/>
  <c r="BS64" i="972"/>
  <c r="BS65" i="972"/>
  <c r="BS66" i="972"/>
  <c r="BS67" i="972"/>
  <c r="BO67" i="972" s="1"/>
  <c r="BR64" i="972"/>
  <c r="BP64" i="972" s="1"/>
  <c r="BR65" i="972"/>
  <c r="BO65" i="972" s="1"/>
  <c r="BR66" i="972"/>
  <c r="BR67" i="972"/>
  <c r="CE56" i="972"/>
  <c r="CE57" i="972"/>
  <c r="CE58" i="972"/>
  <c r="CE59" i="972"/>
  <c r="CE60" i="972"/>
  <c r="CE61" i="972"/>
  <c r="CE62" i="972"/>
  <c r="CE63" i="972"/>
  <c r="CD56" i="972"/>
  <c r="CD57" i="972"/>
  <c r="CD58" i="972"/>
  <c r="CD59" i="972"/>
  <c r="CD60" i="972"/>
  <c r="CD61" i="972"/>
  <c r="CD62" i="972"/>
  <c r="CD63" i="972"/>
  <c r="CC56" i="972"/>
  <c r="CC57" i="972"/>
  <c r="CC58" i="972"/>
  <c r="CC59" i="972"/>
  <c r="CC60" i="972"/>
  <c r="CC61" i="972"/>
  <c r="CC62" i="972"/>
  <c r="CC63" i="972"/>
  <c r="CB56" i="972"/>
  <c r="CB57" i="972"/>
  <c r="CB58" i="972"/>
  <c r="CB59" i="972"/>
  <c r="CB60" i="972"/>
  <c r="CB61" i="972"/>
  <c r="CB62" i="972"/>
  <c r="CB63" i="972"/>
  <c r="CA56" i="972"/>
  <c r="CA57" i="972"/>
  <c r="CA58" i="972"/>
  <c r="CA59" i="972"/>
  <c r="CA60" i="972"/>
  <c r="CA61" i="972"/>
  <c r="CA62" i="972"/>
  <c r="CA63" i="972"/>
  <c r="BZ56" i="972"/>
  <c r="BZ57" i="972"/>
  <c r="BZ58" i="972"/>
  <c r="BZ59" i="972"/>
  <c r="BZ60" i="972"/>
  <c r="BZ61" i="972"/>
  <c r="BZ62" i="972"/>
  <c r="BZ63" i="972"/>
  <c r="BY56" i="972"/>
  <c r="BY57" i="972"/>
  <c r="BY58" i="972"/>
  <c r="BY59" i="972"/>
  <c r="BY60" i="972"/>
  <c r="BY61" i="972"/>
  <c r="BY62" i="972"/>
  <c r="BY63" i="972"/>
  <c r="BX56" i="972"/>
  <c r="BX57" i="972"/>
  <c r="BX58" i="972"/>
  <c r="BX59" i="972"/>
  <c r="BX60" i="972"/>
  <c r="BX61" i="972"/>
  <c r="BX62" i="972"/>
  <c r="BX63" i="972"/>
  <c r="BW56" i="972"/>
  <c r="BW57" i="972"/>
  <c r="BW58" i="972"/>
  <c r="BW59" i="972"/>
  <c r="BW60" i="972"/>
  <c r="BW61" i="972"/>
  <c r="BW62" i="972"/>
  <c r="BW63" i="972"/>
  <c r="BV56" i="972"/>
  <c r="BV57" i="972"/>
  <c r="BV58" i="972"/>
  <c r="BV59" i="972"/>
  <c r="BV60" i="972"/>
  <c r="BV61" i="972"/>
  <c r="BV62" i="972"/>
  <c r="BV63" i="972"/>
  <c r="BU56" i="972"/>
  <c r="BU57" i="972"/>
  <c r="BU58" i="972"/>
  <c r="BU59" i="972"/>
  <c r="BU60" i="972"/>
  <c r="BU61" i="972"/>
  <c r="BU62" i="972"/>
  <c r="BU63" i="972"/>
  <c r="BT56" i="972"/>
  <c r="BT57" i="972"/>
  <c r="BT58" i="972"/>
  <c r="BT59" i="972"/>
  <c r="BT60" i="972"/>
  <c r="BP60" i="972" s="1"/>
  <c r="BT61" i="972"/>
  <c r="BT62" i="972"/>
  <c r="BT63" i="972"/>
  <c r="BS56" i="972"/>
  <c r="BS57" i="972"/>
  <c r="BS58" i="972"/>
  <c r="BS59" i="972"/>
  <c r="BS60" i="972"/>
  <c r="BS61" i="972"/>
  <c r="BS62" i="972"/>
  <c r="BS63" i="972"/>
  <c r="BP63" i="972" s="1"/>
  <c r="BR56" i="972"/>
  <c r="BR57" i="972"/>
  <c r="BR58" i="972"/>
  <c r="BP58" i="972" s="1"/>
  <c r="BR59" i="972"/>
  <c r="BP59" i="972" s="1"/>
  <c r="BR60" i="972"/>
  <c r="BR61" i="972"/>
  <c r="BR62" i="972"/>
  <c r="BR63" i="972"/>
  <c r="CE48" i="972"/>
  <c r="CE49" i="972"/>
  <c r="CE50" i="972"/>
  <c r="CE51" i="972"/>
  <c r="CE52" i="972"/>
  <c r="CE53" i="972"/>
  <c r="CE54" i="972"/>
  <c r="CE55" i="972"/>
  <c r="CD48" i="972"/>
  <c r="CD49" i="972"/>
  <c r="CD50" i="972"/>
  <c r="CD51" i="972"/>
  <c r="CD52" i="972"/>
  <c r="CD53" i="972"/>
  <c r="CD54" i="972"/>
  <c r="CD55" i="972"/>
  <c r="CC48" i="972"/>
  <c r="CC49" i="972"/>
  <c r="CC50" i="972"/>
  <c r="CC51" i="972"/>
  <c r="CC52" i="972"/>
  <c r="CC53" i="972"/>
  <c r="CC54" i="972"/>
  <c r="CC55" i="972"/>
  <c r="CB48" i="972"/>
  <c r="CB49" i="972"/>
  <c r="CB50" i="972"/>
  <c r="CB51" i="972"/>
  <c r="CB52" i="972"/>
  <c r="CB53" i="972"/>
  <c r="CB54" i="972"/>
  <c r="CB55" i="972"/>
  <c r="CA48" i="972"/>
  <c r="CA49" i="972"/>
  <c r="CA50" i="972"/>
  <c r="CA51" i="972"/>
  <c r="CA52" i="972"/>
  <c r="CA53" i="972"/>
  <c r="CA54" i="972"/>
  <c r="CA55" i="972"/>
  <c r="BZ48" i="972"/>
  <c r="BZ49" i="972"/>
  <c r="BZ50" i="972"/>
  <c r="BZ51" i="972"/>
  <c r="BZ52" i="972"/>
  <c r="BZ53" i="972"/>
  <c r="BZ54" i="972"/>
  <c r="BZ55" i="972"/>
  <c r="BY48" i="972"/>
  <c r="BY49" i="972"/>
  <c r="BY50" i="972"/>
  <c r="BY51" i="972"/>
  <c r="BY52" i="972"/>
  <c r="BY53" i="972"/>
  <c r="BY54" i="972"/>
  <c r="BY55" i="972"/>
  <c r="BX48" i="972"/>
  <c r="BX49" i="972"/>
  <c r="BX50" i="972"/>
  <c r="BX51" i="972"/>
  <c r="BX52" i="972"/>
  <c r="BX53" i="972"/>
  <c r="BX54" i="972"/>
  <c r="BX55" i="972"/>
  <c r="BW48" i="972"/>
  <c r="BW49" i="972"/>
  <c r="BW50" i="972"/>
  <c r="BW51" i="972"/>
  <c r="BW52" i="972"/>
  <c r="BW53" i="972"/>
  <c r="BW54" i="972"/>
  <c r="BW55" i="972"/>
  <c r="BV48" i="972"/>
  <c r="BV49" i="972"/>
  <c r="BV50" i="972"/>
  <c r="BV51" i="972"/>
  <c r="BV52" i="972"/>
  <c r="BV53" i="972"/>
  <c r="BV54" i="972"/>
  <c r="BV55" i="972"/>
  <c r="BU48" i="972"/>
  <c r="BU49" i="972"/>
  <c r="BU50" i="972"/>
  <c r="BU51" i="972"/>
  <c r="BU52" i="972"/>
  <c r="BU53" i="972"/>
  <c r="BU54" i="972"/>
  <c r="BU55" i="972"/>
  <c r="BT48" i="972"/>
  <c r="BT49" i="972"/>
  <c r="BT50" i="972"/>
  <c r="BT51" i="972"/>
  <c r="BT52" i="972"/>
  <c r="BT53" i="972"/>
  <c r="BP53" i="972" s="1"/>
  <c r="BT54" i="972"/>
  <c r="BP54" i="972" s="1"/>
  <c r="BT55" i="972"/>
  <c r="BP55" i="972" s="1"/>
  <c r="BS48" i="972"/>
  <c r="BS49" i="972"/>
  <c r="BS50" i="972"/>
  <c r="BS51" i="972"/>
  <c r="BS52" i="972"/>
  <c r="BS53" i="972"/>
  <c r="BS54" i="972"/>
  <c r="BS55" i="972"/>
  <c r="BR48" i="972"/>
  <c r="BP48" i="972" s="1"/>
  <c r="BR49" i="972"/>
  <c r="BP49" i="972" s="1"/>
  <c r="BR50" i="972"/>
  <c r="BP50" i="972" s="1"/>
  <c r="BR51" i="972"/>
  <c r="BP51" i="972" s="1"/>
  <c r="BR52" i="972"/>
  <c r="BR53" i="972"/>
  <c r="BR54" i="972"/>
  <c r="BR55" i="972"/>
  <c r="CE44" i="972"/>
  <c r="CE45" i="972"/>
  <c r="CE46" i="972"/>
  <c r="BP46" i="972" s="1"/>
  <c r="CE47" i="972"/>
  <c r="CD44" i="972"/>
  <c r="CD45" i="972"/>
  <c r="CD46" i="972"/>
  <c r="CD47" i="972"/>
  <c r="CC44" i="972"/>
  <c r="CC45" i="972"/>
  <c r="CC46" i="972"/>
  <c r="CC47" i="972"/>
  <c r="CB44" i="972"/>
  <c r="CB45" i="972"/>
  <c r="CB46" i="972"/>
  <c r="CB47" i="972"/>
  <c r="CA44" i="972"/>
  <c r="CA45" i="972"/>
  <c r="CA46" i="972"/>
  <c r="CA47" i="972"/>
  <c r="BZ44" i="972"/>
  <c r="BZ45" i="972"/>
  <c r="BZ46" i="972"/>
  <c r="BZ47" i="972"/>
  <c r="BY44" i="972"/>
  <c r="BY45" i="972"/>
  <c r="BY46" i="972"/>
  <c r="BY47" i="972"/>
  <c r="BX44" i="972"/>
  <c r="BX45" i="972"/>
  <c r="BX46" i="972"/>
  <c r="BX47" i="972"/>
  <c r="BW44" i="972"/>
  <c r="BW45" i="972"/>
  <c r="BW46" i="972"/>
  <c r="BW47" i="972"/>
  <c r="BV44" i="972"/>
  <c r="BV45" i="972"/>
  <c r="BV46" i="972"/>
  <c r="BV47" i="972"/>
  <c r="BU44" i="972"/>
  <c r="BU45" i="972"/>
  <c r="BU46" i="972"/>
  <c r="BU47" i="972"/>
  <c r="BT44" i="972"/>
  <c r="BT45" i="972"/>
  <c r="BT46" i="972"/>
  <c r="BT47" i="972"/>
  <c r="BS44" i="972"/>
  <c r="BS45" i="972"/>
  <c r="BS46" i="972"/>
  <c r="BS47" i="972"/>
  <c r="BP47" i="972" s="1"/>
  <c r="BR44" i="972"/>
  <c r="BR45" i="972"/>
  <c r="BR46" i="972"/>
  <c r="BR47" i="972"/>
  <c r="CE35" i="972"/>
  <c r="CE36" i="972"/>
  <c r="CE37" i="972"/>
  <c r="CE38" i="972"/>
  <c r="CE39" i="972"/>
  <c r="CE40" i="972"/>
  <c r="CE41" i="972"/>
  <c r="CE42" i="972"/>
  <c r="CE43" i="972"/>
  <c r="CD35" i="972"/>
  <c r="CD36" i="972"/>
  <c r="CD37" i="972"/>
  <c r="CD38" i="972"/>
  <c r="CD39" i="972"/>
  <c r="CD40" i="972"/>
  <c r="CD41" i="972"/>
  <c r="CD42" i="972"/>
  <c r="CD43" i="972"/>
  <c r="CC35" i="972"/>
  <c r="CC36" i="972"/>
  <c r="CC37" i="972"/>
  <c r="CC38" i="972"/>
  <c r="CC39" i="972"/>
  <c r="CC40" i="972"/>
  <c r="CC41" i="972"/>
  <c r="CC42" i="972"/>
  <c r="CC43" i="972"/>
  <c r="CB35" i="972"/>
  <c r="CB36" i="972"/>
  <c r="CB37" i="972"/>
  <c r="CB38" i="972"/>
  <c r="CB39" i="972"/>
  <c r="CB40" i="972"/>
  <c r="CB41" i="972"/>
  <c r="CB42" i="972"/>
  <c r="CB43" i="972"/>
  <c r="BO43" i="972" s="1"/>
  <c r="CA35" i="972"/>
  <c r="CA36" i="972"/>
  <c r="CA37" i="972"/>
  <c r="CA38" i="972"/>
  <c r="CA39" i="972"/>
  <c r="CA40" i="972"/>
  <c r="CA41" i="972"/>
  <c r="CA42" i="972"/>
  <c r="CA43" i="972"/>
  <c r="BZ35" i="972"/>
  <c r="BZ36" i="972"/>
  <c r="BZ37" i="972"/>
  <c r="BZ38" i="972"/>
  <c r="BZ39" i="972"/>
  <c r="BZ40" i="972"/>
  <c r="BZ41" i="972"/>
  <c r="BO41" i="972" s="1"/>
  <c r="BZ42" i="972"/>
  <c r="BZ43" i="972"/>
  <c r="BY35" i="972"/>
  <c r="BY36" i="972"/>
  <c r="BY37" i="972"/>
  <c r="BY38" i="972"/>
  <c r="BY39" i="972"/>
  <c r="BY40" i="972"/>
  <c r="BO40" i="972" s="1"/>
  <c r="BY41" i="972"/>
  <c r="BY42" i="972"/>
  <c r="BY43" i="972"/>
  <c r="BX35" i="972"/>
  <c r="BX36" i="972"/>
  <c r="BX37" i="972"/>
  <c r="BX38" i="972"/>
  <c r="BX39" i="972"/>
  <c r="BX40" i="972"/>
  <c r="BX41" i="972"/>
  <c r="BX42" i="972"/>
  <c r="BX43" i="972"/>
  <c r="BW35" i="972"/>
  <c r="BW36" i="972"/>
  <c r="BW37" i="972"/>
  <c r="BW38" i="972"/>
  <c r="BW39" i="972"/>
  <c r="BW40" i="972"/>
  <c r="BW41" i="972"/>
  <c r="BW42" i="972"/>
  <c r="BW43" i="972"/>
  <c r="BV35" i="972"/>
  <c r="BV36" i="972"/>
  <c r="BV37" i="972"/>
  <c r="BV38" i="972"/>
  <c r="BV39" i="972"/>
  <c r="BV40" i="972"/>
  <c r="BV41" i="972"/>
  <c r="BV42" i="972"/>
  <c r="BO42" i="972" s="1"/>
  <c r="BV43" i="972"/>
  <c r="BP43" i="972" s="1"/>
  <c r="BU35" i="972"/>
  <c r="BU36" i="972"/>
  <c r="BU37" i="972"/>
  <c r="BU38" i="972"/>
  <c r="BU39" i="972"/>
  <c r="BU40" i="972"/>
  <c r="BU41" i="972"/>
  <c r="BU42" i="972"/>
  <c r="BP42" i="972" s="1"/>
  <c r="BU43" i="972"/>
  <c r="BT35" i="972"/>
  <c r="BP35" i="972" s="1"/>
  <c r="BT36" i="972"/>
  <c r="BT37" i="972"/>
  <c r="BT38" i="972"/>
  <c r="BT39" i="972"/>
  <c r="BT40" i="972"/>
  <c r="BT41" i="972"/>
  <c r="BP41" i="972" s="1"/>
  <c r="BT42" i="972"/>
  <c r="BT43" i="972"/>
  <c r="BS35" i="972"/>
  <c r="BS36" i="972"/>
  <c r="BP36" i="972" s="1"/>
  <c r="BS37" i="972"/>
  <c r="BS38" i="972"/>
  <c r="BS39" i="972"/>
  <c r="BS40" i="972"/>
  <c r="BS41" i="972"/>
  <c r="BS42" i="972"/>
  <c r="BS43" i="972"/>
  <c r="BR35" i="972"/>
  <c r="BR36" i="972"/>
  <c r="BR37" i="972"/>
  <c r="BP37" i="972" s="1"/>
  <c r="BR38" i="972"/>
  <c r="BP38" i="972" s="1"/>
  <c r="BR39" i="972"/>
  <c r="BP39" i="972" s="1"/>
  <c r="BR40" i="972"/>
  <c r="BR41" i="972"/>
  <c r="BR42" i="972"/>
  <c r="BR43" i="972"/>
  <c r="BP44" i="972"/>
  <c r="BP45" i="972"/>
  <c r="CE26" i="972"/>
  <c r="CE27" i="972"/>
  <c r="CE28" i="972"/>
  <c r="CE29" i="972"/>
  <c r="CE30" i="972"/>
  <c r="CE31" i="972"/>
  <c r="CE32" i="972"/>
  <c r="CE33" i="972"/>
  <c r="CE34" i="972"/>
  <c r="CD26" i="972"/>
  <c r="CD27" i="972"/>
  <c r="CD28" i="972"/>
  <c r="CD29" i="972"/>
  <c r="CD30" i="972"/>
  <c r="CD31" i="972"/>
  <c r="CD32" i="972"/>
  <c r="CD33" i="972"/>
  <c r="CD34" i="972"/>
  <c r="CC26" i="972"/>
  <c r="CC27" i="972"/>
  <c r="CC28" i="972"/>
  <c r="CC29" i="972"/>
  <c r="CC30" i="972"/>
  <c r="CC31" i="972"/>
  <c r="CC32" i="972"/>
  <c r="CC33" i="972"/>
  <c r="CC34" i="972"/>
  <c r="CB26" i="972"/>
  <c r="CB27" i="972"/>
  <c r="CB28" i="972"/>
  <c r="CB29" i="972"/>
  <c r="CB30" i="972"/>
  <c r="CB31" i="972"/>
  <c r="CB32" i="972"/>
  <c r="CB33" i="972"/>
  <c r="CB34" i="972"/>
  <c r="CA26" i="972"/>
  <c r="CA27" i="972"/>
  <c r="CA28" i="972"/>
  <c r="CA29" i="972"/>
  <c r="CA30" i="972"/>
  <c r="CA31" i="972"/>
  <c r="CA32" i="972"/>
  <c r="CA33" i="972"/>
  <c r="CA34" i="972"/>
  <c r="BZ26" i="972"/>
  <c r="BZ27" i="972"/>
  <c r="BZ28" i="972"/>
  <c r="BZ29" i="972"/>
  <c r="BZ30" i="972"/>
  <c r="BZ31" i="972"/>
  <c r="BZ32" i="972"/>
  <c r="BZ33" i="972"/>
  <c r="BZ34" i="972"/>
  <c r="BY26" i="972"/>
  <c r="BY27" i="972"/>
  <c r="BY28" i="972"/>
  <c r="BY29" i="972"/>
  <c r="BY30" i="972"/>
  <c r="BY31" i="972"/>
  <c r="BY32" i="972"/>
  <c r="BY33" i="972"/>
  <c r="BY34" i="972"/>
  <c r="BX26" i="972"/>
  <c r="BX27" i="972"/>
  <c r="BX28" i="972"/>
  <c r="BX29" i="972"/>
  <c r="BX30" i="972"/>
  <c r="BO30" i="972" s="1"/>
  <c r="BX31" i="972"/>
  <c r="BX32" i="972"/>
  <c r="BX33" i="972"/>
  <c r="BX34" i="972"/>
  <c r="BW26" i="972"/>
  <c r="BW27" i="972"/>
  <c r="BW28" i="972"/>
  <c r="BW29" i="972"/>
  <c r="BW30" i="972"/>
  <c r="BW31" i="972"/>
  <c r="BW32" i="972"/>
  <c r="BW33" i="972"/>
  <c r="BW34" i="972"/>
  <c r="BV26" i="972"/>
  <c r="BV27" i="972"/>
  <c r="BV28" i="972"/>
  <c r="BV29" i="972"/>
  <c r="BV30" i="972"/>
  <c r="BV31" i="972"/>
  <c r="BV32" i="972"/>
  <c r="BV33" i="972"/>
  <c r="BV34" i="972"/>
  <c r="BU26" i="972"/>
  <c r="BU27" i="972"/>
  <c r="BP27" i="972" s="1"/>
  <c r="BU28" i="972"/>
  <c r="BU29" i="972"/>
  <c r="BU30" i="972"/>
  <c r="BU31" i="972"/>
  <c r="BP31" i="972" s="1"/>
  <c r="BU32" i="972"/>
  <c r="BU33" i="972"/>
  <c r="BU34" i="972"/>
  <c r="BT26" i="972"/>
  <c r="BT27" i="972"/>
  <c r="BT28" i="972"/>
  <c r="BT29" i="972"/>
  <c r="BT30" i="972"/>
  <c r="BP30" i="972" s="1"/>
  <c r="BT31" i="972"/>
  <c r="BT32" i="972"/>
  <c r="BT33" i="972"/>
  <c r="BT34" i="972"/>
  <c r="BO34" i="972" s="1"/>
  <c r="BS26" i="972"/>
  <c r="BS27" i="972"/>
  <c r="BS28" i="972"/>
  <c r="BS29" i="972"/>
  <c r="BP29" i="972" s="1"/>
  <c r="BS30" i="972"/>
  <c r="BS31" i="972"/>
  <c r="BS32" i="972"/>
  <c r="BS33" i="972"/>
  <c r="BP33" i="972" s="1"/>
  <c r="BS34" i="972"/>
  <c r="BR26" i="972"/>
  <c r="BR27" i="972"/>
  <c r="BR28" i="972"/>
  <c r="BP28" i="972" s="1"/>
  <c r="BR29" i="972"/>
  <c r="BR30" i="972"/>
  <c r="BR31" i="972"/>
  <c r="BO31" i="972" s="1"/>
  <c r="BR32" i="972"/>
  <c r="BR33" i="972"/>
  <c r="BO33" i="972" s="1"/>
  <c r="BR34" i="972"/>
  <c r="BP34" i="972" s="1"/>
  <c r="CE17" i="972"/>
  <c r="CE18" i="972"/>
  <c r="CE19" i="972"/>
  <c r="CE20" i="972"/>
  <c r="CE21" i="972"/>
  <c r="CE22" i="972"/>
  <c r="CE23" i="972"/>
  <c r="CE24" i="972"/>
  <c r="CE25" i="972"/>
  <c r="CD17" i="972"/>
  <c r="CD18" i="972"/>
  <c r="CD19" i="972"/>
  <c r="CD20" i="972"/>
  <c r="CD21" i="972"/>
  <c r="CD22" i="972"/>
  <c r="CD23" i="972"/>
  <c r="CD24" i="972"/>
  <c r="CD25" i="972"/>
  <c r="CC17" i="972"/>
  <c r="CC18" i="972"/>
  <c r="CC19" i="972"/>
  <c r="CC20" i="972"/>
  <c r="CC21" i="972"/>
  <c r="BP21" i="972" s="1"/>
  <c r="CC22" i="972"/>
  <c r="CC23" i="972"/>
  <c r="CC24" i="972"/>
  <c r="CC25" i="972"/>
  <c r="CB17" i="972"/>
  <c r="CB18" i="972"/>
  <c r="CB19" i="972"/>
  <c r="CB20" i="972"/>
  <c r="CB21" i="972"/>
  <c r="CB22" i="972"/>
  <c r="CB23" i="972"/>
  <c r="CB24" i="972"/>
  <c r="BP24" i="972" s="1"/>
  <c r="CB25" i="972"/>
  <c r="CA17" i="972"/>
  <c r="CA18" i="972"/>
  <c r="CA19" i="972"/>
  <c r="CA20" i="972"/>
  <c r="CA21" i="972"/>
  <c r="CA22" i="972"/>
  <c r="CA23" i="972"/>
  <c r="CA24" i="972"/>
  <c r="CA25" i="972"/>
  <c r="BZ17" i="972"/>
  <c r="BZ18" i="972"/>
  <c r="BZ19" i="972"/>
  <c r="BZ20" i="972"/>
  <c r="BZ21" i="972"/>
  <c r="BZ22" i="972"/>
  <c r="BZ23" i="972"/>
  <c r="BZ24" i="972"/>
  <c r="BZ25" i="972"/>
  <c r="BY17" i="972"/>
  <c r="BY18" i="972"/>
  <c r="BY19" i="972"/>
  <c r="BY20" i="972"/>
  <c r="BY21" i="972"/>
  <c r="BY22" i="972"/>
  <c r="BY23" i="972"/>
  <c r="BY24" i="972"/>
  <c r="BY25" i="972"/>
  <c r="BX17" i="972"/>
  <c r="BX18" i="972"/>
  <c r="BX19" i="972"/>
  <c r="BX20" i="972"/>
  <c r="BX21" i="972"/>
  <c r="BX22" i="972"/>
  <c r="BX23" i="972"/>
  <c r="BX24" i="972"/>
  <c r="BX25" i="972"/>
  <c r="BW17" i="972"/>
  <c r="BW18" i="972"/>
  <c r="BW19" i="972"/>
  <c r="BW20" i="972"/>
  <c r="BW21" i="972"/>
  <c r="BW22" i="972"/>
  <c r="BW23" i="972"/>
  <c r="BW24" i="972"/>
  <c r="BW25" i="972"/>
  <c r="BV17" i="972"/>
  <c r="BV18" i="972"/>
  <c r="BV19" i="972"/>
  <c r="BV20" i="972"/>
  <c r="BV21" i="972"/>
  <c r="BV22" i="972"/>
  <c r="BV23" i="972"/>
  <c r="BV24" i="972"/>
  <c r="BV25" i="972"/>
  <c r="BU17" i="972"/>
  <c r="BU18" i="972"/>
  <c r="BU19" i="972"/>
  <c r="BU20" i="972"/>
  <c r="BU21" i="972"/>
  <c r="BU22" i="972"/>
  <c r="BU23" i="972"/>
  <c r="BU24" i="972"/>
  <c r="BU25" i="972"/>
  <c r="BT17" i="972"/>
  <c r="BT18" i="972"/>
  <c r="BT19" i="972"/>
  <c r="BT20" i="972"/>
  <c r="BT21" i="972"/>
  <c r="BT22" i="972"/>
  <c r="BT23" i="972"/>
  <c r="BT24" i="972"/>
  <c r="BT25" i="972"/>
  <c r="BP25" i="972" s="1"/>
  <c r="BS17" i="972"/>
  <c r="BS18" i="972"/>
  <c r="BS19" i="972"/>
  <c r="BS20" i="972"/>
  <c r="BP20" i="972" s="1"/>
  <c r="BS21" i="972"/>
  <c r="BS22" i="972"/>
  <c r="BS23" i="972"/>
  <c r="BS24" i="972"/>
  <c r="BS25" i="972"/>
  <c r="BR17" i="972"/>
  <c r="BR18" i="972"/>
  <c r="BR19" i="972"/>
  <c r="BP19" i="972" s="1"/>
  <c r="BR20" i="972"/>
  <c r="BR21" i="972"/>
  <c r="BR22" i="972"/>
  <c r="BP22" i="972" s="1"/>
  <c r="BR23" i="972"/>
  <c r="BO23" i="972" s="1"/>
  <c r="BR24" i="972"/>
  <c r="BO24" i="972" s="1"/>
  <c r="BR25" i="972"/>
  <c r="CE8" i="972"/>
  <c r="CE9" i="972"/>
  <c r="CE10" i="972"/>
  <c r="CE11" i="972"/>
  <c r="CE12" i="972"/>
  <c r="CE13" i="972"/>
  <c r="CE14" i="972"/>
  <c r="CE15" i="972"/>
  <c r="CE16" i="972"/>
  <c r="CD8" i="972"/>
  <c r="CD9" i="972"/>
  <c r="CD10" i="972"/>
  <c r="CD11" i="972"/>
  <c r="CD12" i="972"/>
  <c r="CD13" i="972"/>
  <c r="CD14" i="972"/>
  <c r="CD15" i="972"/>
  <c r="CD16" i="972"/>
  <c r="CC8" i="972"/>
  <c r="CC9" i="972"/>
  <c r="CC10" i="972"/>
  <c r="CC11" i="972"/>
  <c r="CC12" i="972"/>
  <c r="CC13" i="972"/>
  <c r="CC14" i="972"/>
  <c r="CC15" i="972"/>
  <c r="CC16" i="972"/>
  <c r="CB8" i="972"/>
  <c r="CB9" i="972"/>
  <c r="CB10" i="972"/>
  <c r="CB11" i="972"/>
  <c r="CB12" i="972"/>
  <c r="CB13" i="972"/>
  <c r="CB14" i="972"/>
  <c r="CB15" i="972"/>
  <c r="CB16" i="972"/>
  <c r="CA8" i="972"/>
  <c r="CA9" i="972"/>
  <c r="CA10" i="972"/>
  <c r="CA11" i="972"/>
  <c r="CA12" i="972"/>
  <c r="CA13" i="972"/>
  <c r="CA14" i="972"/>
  <c r="CA15" i="972"/>
  <c r="CA16" i="972"/>
  <c r="BZ8" i="972"/>
  <c r="BZ9" i="972"/>
  <c r="BZ10" i="972"/>
  <c r="BZ11" i="972"/>
  <c r="BZ12" i="972"/>
  <c r="BZ13" i="972"/>
  <c r="BZ14" i="972"/>
  <c r="BZ15" i="972"/>
  <c r="BZ16" i="972"/>
  <c r="BY8" i="972"/>
  <c r="BY9" i="972"/>
  <c r="BY10" i="972"/>
  <c r="BY11" i="972"/>
  <c r="BY12" i="972"/>
  <c r="BY13" i="972"/>
  <c r="BY14" i="972"/>
  <c r="BY15" i="972"/>
  <c r="BY16" i="972"/>
  <c r="BX8" i="972"/>
  <c r="BX9" i="972"/>
  <c r="BX10" i="972"/>
  <c r="BX11" i="972"/>
  <c r="BX12" i="972"/>
  <c r="BX13" i="972"/>
  <c r="BX14" i="972"/>
  <c r="BX15" i="972"/>
  <c r="BX16" i="972"/>
  <c r="BW8" i="972"/>
  <c r="BW9" i="972"/>
  <c r="BW10" i="972"/>
  <c r="BW11" i="972"/>
  <c r="BW12" i="972"/>
  <c r="BW13" i="972"/>
  <c r="BW14" i="972"/>
  <c r="BW15" i="972"/>
  <c r="BW16" i="972"/>
  <c r="BV8" i="972"/>
  <c r="BV9" i="972"/>
  <c r="BV10" i="972"/>
  <c r="BV11" i="972"/>
  <c r="BV12" i="972"/>
  <c r="BV13" i="972"/>
  <c r="BV14" i="972"/>
  <c r="BV15" i="972"/>
  <c r="BV16" i="972"/>
  <c r="BU8" i="972"/>
  <c r="BU9" i="972"/>
  <c r="BU10" i="972"/>
  <c r="BU11" i="972"/>
  <c r="BU12" i="972"/>
  <c r="BU13" i="972"/>
  <c r="BO13" i="972" s="1"/>
  <c r="BU14" i="972"/>
  <c r="BU15" i="972"/>
  <c r="BU16" i="972"/>
  <c r="BT8" i="972"/>
  <c r="BT9" i="972"/>
  <c r="BT10" i="972"/>
  <c r="BT11" i="972"/>
  <c r="BP11" i="972" s="1"/>
  <c r="BT12" i="972"/>
  <c r="BT13" i="972"/>
  <c r="BT14" i="972"/>
  <c r="BP14" i="972" s="1"/>
  <c r="BT15" i="972"/>
  <c r="BP15" i="972" s="1"/>
  <c r="BT16" i="972"/>
  <c r="BP16" i="972" s="1"/>
  <c r="BS8" i="972"/>
  <c r="BS9" i="972"/>
  <c r="BS10" i="972"/>
  <c r="BS11" i="972"/>
  <c r="BS12" i="972"/>
  <c r="BS13" i="972"/>
  <c r="BS14" i="972"/>
  <c r="BO14" i="972" s="1"/>
  <c r="BS15" i="972"/>
  <c r="BS16" i="972"/>
  <c r="BR8" i="972"/>
  <c r="BP8" i="972" s="1"/>
  <c r="BR9" i="972"/>
  <c r="BP9" i="972" s="1"/>
  <c r="BR10" i="972"/>
  <c r="BP10" i="972" s="1"/>
  <c r="BR11" i="972"/>
  <c r="BR12" i="972"/>
  <c r="BR13" i="972"/>
  <c r="BR14" i="972"/>
  <c r="BR15" i="972"/>
  <c r="BO15" i="972" s="1"/>
  <c r="BR16" i="972"/>
  <c r="BP92" i="972"/>
  <c r="BO92" i="972"/>
  <c r="BP91" i="972"/>
  <c r="BP90" i="972"/>
  <c r="BP89" i="972"/>
  <c r="BO89" i="972"/>
  <c r="BP88" i="972"/>
  <c r="BP87" i="972"/>
  <c r="BP86" i="972"/>
  <c r="BO86" i="972"/>
  <c r="BP85" i="972"/>
  <c r="BO85" i="972"/>
  <c r="BP84" i="972"/>
  <c r="BO84" i="972"/>
  <c r="BP83" i="972"/>
  <c r="BO83" i="972"/>
  <c r="BP82" i="972"/>
  <c r="BO82" i="972"/>
  <c r="BP81" i="972"/>
  <c r="BO81" i="972"/>
  <c r="BP80" i="972"/>
  <c r="BO80" i="972"/>
  <c r="BP79" i="972"/>
  <c r="BP78" i="972"/>
  <c r="BO78" i="972"/>
  <c r="BP77" i="972"/>
  <c r="BP76" i="972"/>
  <c r="BP72" i="972"/>
  <c r="BP70" i="972"/>
  <c r="BP66" i="972"/>
  <c r="BP65" i="972"/>
  <c r="BP62" i="972"/>
  <c r="BP61" i="972"/>
  <c r="BO60" i="972"/>
  <c r="BP57" i="972"/>
  <c r="BO57" i="972"/>
  <c r="BP56" i="972"/>
  <c r="BO56" i="972"/>
  <c r="BP52" i="972"/>
  <c r="BO52" i="972"/>
  <c r="BP40" i="972"/>
  <c r="BO37" i="972"/>
  <c r="BP32" i="972"/>
  <c r="BO32" i="972"/>
  <c r="BP26" i="972"/>
  <c r="BP23" i="972"/>
  <c r="BO21" i="972"/>
  <c r="BP18" i="972"/>
  <c r="BP17" i="972"/>
  <c r="BP13" i="972"/>
  <c r="BP12" i="972"/>
  <c r="BO12" i="972"/>
  <c r="CE7" i="972"/>
  <c r="CD7" i="972"/>
  <c r="CC7" i="972"/>
  <c r="CB7" i="972"/>
  <c r="CA7" i="972"/>
  <c r="BZ7" i="972"/>
  <c r="BY7" i="972"/>
  <c r="BX7" i="972"/>
  <c r="BW7" i="972"/>
  <c r="BV7" i="972"/>
  <c r="BU7" i="972"/>
  <c r="BT7" i="972"/>
  <c r="BS7" i="972"/>
  <c r="BR7" i="972"/>
  <c r="CE58" i="971"/>
  <c r="CE59" i="971"/>
  <c r="CE60" i="971"/>
  <c r="CE61" i="971"/>
  <c r="CD58" i="971"/>
  <c r="CD59" i="971"/>
  <c r="CD60" i="971"/>
  <c r="CD61" i="971"/>
  <c r="CC58" i="971"/>
  <c r="CC59" i="971"/>
  <c r="CC60" i="971"/>
  <c r="CC61" i="971"/>
  <c r="CB58" i="971"/>
  <c r="CB59" i="971"/>
  <c r="CB60" i="971"/>
  <c r="CB61" i="971"/>
  <c r="CA58" i="971"/>
  <c r="CA59" i="971"/>
  <c r="CA60" i="971"/>
  <c r="CA61" i="971"/>
  <c r="BZ58" i="971"/>
  <c r="BZ59" i="971"/>
  <c r="BZ60" i="971"/>
  <c r="BZ61" i="971"/>
  <c r="BY58" i="971"/>
  <c r="BY59" i="971"/>
  <c r="BY60" i="971"/>
  <c r="BY61" i="971"/>
  <c r="BX58" i="971"/>
  <c r="BX59" i="971"/>
  <c r="BX60" i="971"/>
  <c r="BX61" i="971"/>
  <c r="BW58" i="971"/>
  <c r="BW59" i="971"/>
  <c r="BW60" i="971"/>
  <c r="BW61" i="971"/>
  <c r="BV58" i="971"/>
  <c r="BV59" i="971"/>
  <c r="BV60" i="971"/>
  <c r="BV61" i="971"/>
  <c r="BU58" i="971"/>
  <c r="BU59" i="971"/>
  <c r="BU60" i="971"/>
  <c r="BU61" i="971"/>
  <c r="BT58" i="971"/>
  <c r="BT59" i="971"/>
  <c r="BT60" i="971"/>
  <c r="BT61" i="971"/>
  <c r="BS58" i="971"/>
  <c r="BP58" i="971" s="1"/>
  <c r="BS59" i="971"/>
  <c r="BS60" i="971"/>
  <c r="BS61" i="971"/>
  <c r="BR58" i="971"/>
  <c r="BR59" i="971"/>
  <c r="BR60" i="971"/>
  <c r="BR61" i="971"/>
  <c r="BP61" i="971" s="1"/>
  <c r="CE54" i="971"/>
  <c r="CE55" i="971"/>
  <c r="CE56" i="971"/>
  <c r="CE57" i="971"/>
  <c r="CD54" i="971"/>
  <c r="CD55" i="971"/>
  <c r="CD56" i="971"/>
  <c r="CD57" i="971"/>
  <c r="CC54" i="971"/>
  <c r="CC55" i="971"/>
  <c r="CC56" i="971"/>
  <c r="CC57" i="971"/>
  <c r="CB54" i="971"/>
  <c r="CB55" i="971"/>
  <c r="CB56" i="971"/>
  <c r="CB57" i="971"/>
  <c r="CA54" i="971"/>
  <c r="CA55" i="971"/>
  <c r="CA56" i="971"/>
  <c r="CA57" i="971"/>
  <c r="BZ54" i="971"/>
  <c r="BZ55" i="971"/>
  <c r="BZ56" i="971"/>
  <c r="BZ57" i="971"/>
  <c r="BY54" i="971"/>
  <c r="BY55" i="971"/>
  <c r="BY56" i="971"/>
  <c r="BY57" i="971"/>
  <c r="BX54" i="971"/>
  <c r="BX55" i="971"/>
  <c r="BX56" i="971"/>
  <c r="BX57" i="971"/>
  <c r="BW54" i="971"/>
  <c r="BW55" i="971"/>
  <c r="BW56" i="971"/>
  <c r="BW57" i="971"/>
  <c r="BV54" i="971"/>
  <c r="BV55" i="971"/>
  <c r="BV56" i="971"/>
  <c r="BV57" i="971"/>
  <c r="BU54" i="971"/>
  <c r="BU55" i="971"/>
  <c r="BU56" i="971"/>
  <c r="BU57" i="971"/>
  <c r="BT54" i="971"/>
  <c r="BT55" i="971"/>
  <c r="BT56" i="971"/>
  <c r="BT57" i="971"/>
  <c r="BS54" i="971"/>
  <c r="BS55" i="971"/>
  <c r="BS56" i="971"/>
  <c r="BS57" i="971"/>
  <c r="BR54" i="971"/>
  <c r="BR55" i="971"/>
  <c r="BO55" i="971" s="1"/>
  <c r="BR56" i="971"/>
  <c r="BO56" i="971" s="1"/>
  <c r="BR57" i="971"/>
  <c r="BP57" i="971" s="1"/>
  <c r="CE50" i="971"/>
  <c r="CE51" i="971"/>
  <c r="CE52" i="971"/>
  <c r="CE53" i="971"/>
  <c r="CD50" i="971"/>
  <c r="CD51" i="971"/>
  <c r="CD52" i="971"/>
  <c r="CD53" i="971"/>
  <c r="CC50" i="971"/>
  <c r="CC51" i="971"/>
  <c r="CC52" i="971"/>
  <c r="CC53" i="971"/>
  <c r="CB50" i="971"/>
  <c r="CB51" i="971"/>
  <c r="CB52" i="971"/>
  <c r="CB53" i="971"/>
  <c r="CA50" i="971"/>
  <c r="CA51" i="971"/>
  <c r="CA52" i="971"/>
  <c r="CA53" i="971"/>
  <c r="BZ50" i="971"/>
  <c r="BZ51" i="971"/>
  <c r="BZ52" i="971"/>
  <c r="BZ53" i="971"/>
  <c r="BY50" i="971"/>
  <c r="BY51" i="971"/>
  <c r="BY52" i="971"/>
  <c r="BY53" i="971"/>
  <c r="BX50" i="971"/>
  <c r="BX51" i="971"/>
  <c r="BX52" i="971"/>
  <c r="BX53" i="971"/>
  <c r="BW50" i="971"/>
  <c r="BW51" i="971"/>
  <c r="BW52" i="971"/>
  <c r="BW53" i="971"/>
  <c r="BV50" i="971"/>
  <c r="BV51" i="971"/>
  <c r="BV52" i="971"/>
  <c r="BV53" i="971"/>
  <c r="BU50" i="971"/>
  <c r="BU51" i="971"/>
  <c r="BU52" i="971"/>
  <c r="BU53" i="971"/>
  <c r="BT50" i="971"/>
  <c r="BT51" i="971"/>
  <c r="BT52" i="971"/>
  <c r="BT53" i="971"/>
  <c r="BS50" i="971"/>
  <c r="BS51" i="971"/>
  <c r="BS52" i="971"/>
  <c r="BS53" i="971"/>
  <c r="BR50" i="971"/>
  <c r="BP50" i="971" s="1"/>
  <c r="BR51" i="971"/>
  <c r="BP51" i="971" s="1"/>
  <c r="BR52" i="971"/>
  <c r="BO52" i="971" s="1"/>
  <c r="BR53" i="971"/>
  <c r="BP53" i="971" s="1"/>
  <c r="CE46" i="971"/>
  <c r="CE47" i="971"/>
  <c r="CE48" i="971"/>
  <c r="CE49" i="971"/>
  <c r="CD46" i="971"/>
  <c r="CD47" i="971"/>
  <c r="CD48" i="971"/>
  <c r="CD49" i="971"/>
  <c r="CC46" i="971"/>
  <c r="CC47" i="971"/>
  <c r="CC48" i="971"/>
  <c r="CC49" i="971"/>
  <c r="CB46" i="971"/>
  <c r="CB47" i="971"/>
  <c r="CB48" i="971"/>
  <c r="CB49" i="971"/>
  <c r="CA46" i="971"/>
  <c r="CA47" i="971"/>
  <c r="CA48" i="971"/>
  <c r="CA49" i="971"/>
  <c r="BZ46" i="971"/>
  <c r="BZ47" i="971"/>
  <c r="BZ48" i="971"/>
  <c r="BZ49" i="971"/>
  <c r="BY46" i="971"/>
  <c r="BY47" i="971"/>
  <c r="BY48" i="971"/>
  <c r="BY49" i="971"/>
  <c r="BX46" i="971"/>
  <c r="BX47" i="971"/>
  <c r="BX48" i="971"/>
  <c r="BX49" i="971"/>
  <c r="BW46" i="971"/>
  <c r="BW47" i="971"/>
  <c r="BW48" i="971"/>
  <c r="BW49" i="971"/>
  <c r="BV46" i="971"/>
  <c r="BV47" i="971"/>
  <c r="BV48" i="971"/>
  <c r="BV49" i="971"/>
  <c r="BU46" i="971"/>
  <c r="BU47" i="971"/>
  <c r="BU48" i="971"/>
  <c r="BU49" i="971"/>
  <c r="BT46" i="971"/>
  <c r="BT47" i="971"/>
  <c r="BT48" i="971"/>
  <c r="BO48" i="971" s="1"/>
  <c r="BT49" i="971"/>
  <c r="BO49" i="971" s="1"/>
  <c r="BS46" i="971"/>
  <c r="BO46" i="971" s="1"/>
  <c r="BS47" i="971"/>
  <c r="BO47" i="971" s="1"/>
  <c r="BS48" i="971"/>
  <c r="BS49" i="971"/>
  <c r="BR46" i="971"/>
  <c r="BR47" i="971"/>
  <c r="BR48" i="971"/>
  <c r="BR49" i="971"/>
  <c r="CE42" i="971"/>
  <c r="CE43" i="971"/>
  <c r="CE44" i="971"/>
  <c r="CE45" i="971"/>
  <c r="CD42" i="971"/>
  <c r="CD43" i="971"/>
  <c r="CD44" i="971"/>
  <c r="CD45" i="971"/>
  <c r="CC42" i="971"/>
  <c r="CC43" i="971"/>
  <c r="CC44" i="971"/>
  <c r="CC45" i="971"/>
  <c r="CB42" i="971"/>
  <c r="CB43" i="971"/>
  <c r="CB44" i="971"/>
  <c r="CB45" i="971"/>
  <c r="CA42" i="971"/>
  <c r="CA43" i="971"/>
  <c r="CA44" i="971"/>
  <c r="CA45" i="971"/>
  <c r="BZ42" i="971"/>
  <c r="BZ43" i="971"/>
  <c r="BZ44" i="971"/>
  <c r="BZ45" i="971"/>
  <c r="BY42" i="971"/>
  <c r="BY43" i="971"/>
  <c r="BY44" i="971"/>
  <c r="BY45" i="971"/>
  <c r="BX42" i="971"/>
  <c r="BX43" i="971"/>
  <c r="BX44" i="971"/>
  <c r="BX45" i="971"/>
  <c r="BW42" i="971"/>
  <c r="BW43" i="971"/>
  <c r="BW44" i="971"/>
  <c r="BW45" i="971"/>
  <c r="BV42" i="971"/>
  <c r="BV43" i="971"/>
  <c r="BV44" i="971"/>
  <c r="BV45" i="971"/>
  <c r="BU42" i="971"/>
  <c r="BU43" i="971"/>
  <c r="BU44" i="971"/>
  <c r="BU45" i="971"/>
  <c r="BT42" i="971"/>
  <c r="BT43" i="971"/>
  <c r="BP43" i="971" s="1"/>
  <c r="BT44" i="971"/>
  <c r="BO44" i="971" s="1"/>
  <c r="BT45" i="971"/>
  <c r="BP45" i="971" s="1"/>
  <c r="BS42" i="971"/>
  <c r="BS43" i="971"/>
  <c r="BS44" i="971"/>
  <c r="BS45" i="971"/>
  <c r="BR42" i="971"/>
  <c r="BR43" i="971"/>
  <c r="BR44" i="971"/>
  <c r="BR45" i="971"/>
  <c r="CE38" i="971"/>
  <c r="CE39" i="971"/>
  <c r="CE40" i="971"/>
  <c r="CE41" i="971"/>
  <c r="CD38" i="971"/>
  <c r="CD39" i="971"/>
  <c r="CD40" i="971"/>
  <c r="CD41" i="971"/>
  <c r="CC38" i="971"/>
  <c r="CC39" i="971"/>
  <c r="CC40" i="971"/>
  <c r="CC41" i="971"/>
  <c r="CB38" i="971"/>
  <c r="CB39" i="971"/>
  <c r="CB40" i="971"/>
  <c r="CB41" i="971"/>
  <c r="CA38" i="971"/>
  <c r="CA39" i="971"/>
  <c r="CA40" i="971"/>
  <c r="CA41" i="971"/>
  <c r="BZ38" i="971"/>
  <c r="BZ39" i="971"/>
  <c r="BZ40" i="971"/>
  <c r="BZ41" i="971"/>
  <c r="BY38" i="971"/>
  <c r="BY39" i="971"/>
  <c r="BY40" i="971"/>
  <c r="BY41" i="971"/>
  <c r="BX38" i="971"/>
  <c r="BX39" i="971"/>
  <c r="BX40" i="971"/>
  <c r="BX41" i="971"/>
  <c r="BW38" i="971"/>
  <c r="BW39" i="971"/>
  <c r="BW40" i="971"/>
  <c r="BW41" i="971"/>
  <c r="BV38" i="971"/>
  <c r="BV39" i="971"/>
  <c r="BV40" i="971"/>
  <c r="BV41" i="971"/>
  <c r="BU38" i="971"/>
  <c r="BU39" i="971"/>
  <c r="BU40" i="971"/>
  <c r="BU41" i="971"/>
  <c r="BT38" i="971"/>
  <c r="BT39" i="971"/>
  <c r="BT40" i="971"/>
  <c r="BT41" i="971"/>
  <c r="BS38" i="971"/>
  <c r="BS39" i="971"/>
  <c r="BS40" i="971"/>
  <c r="BS41" i="971"/>
  <c r="BR38" i="971"/>
  <c r="BP38" i="971" s="1"/>
  <c r="BR39" i="971"/>
  <c r="BP39" i="971" s="1"/>
  <c r="BR40" i="971"/>
  <c r="BO40" i="971" s="1"/>
  <c r="BR41" i="971"/>
  <c r="BO41" i="971" s="1"/>
  <c r="CE32" i="971"/>
  <c r="CE33" i="971"/>
  <c r="CE34" i="971"/>
  <c r="CE35" i="971"/>
  <c r="CE36" i="971"/>
  <c r="CE37" i="971"/>
  <c r="CD32" i="971"/>
  <c r="CD33" i="971"/>
  <c r="CD34" i="971"/>
  <c r="CD35" i="971"/>
  <c r="CD36" i="971"/>
  <c r="CD37" i="971"/>
  <c r="CC32" i="971"/>
  <c r="CC33" i="971"/>
  <c r="CC34" i="971"/>
  <c r="CC35" i="971"/>
  <c r="CC36" i="971"/>
  <c r="CC37" i="971"/>
  <c r="CB32" i="971"/>
  <c r="CB33" i="971"/>
  <c r="CB34" i="971"/>
  <c r="CB35" i="971"/>
  <c r="CB36" i="971"/>
  <c r="CB37" i="971"/>
  <c r="CA32" i="971"/>
  <c r="CA33" i="971"/>
  <c r="CA34" i="971"/>
  <c r="CA35" i="971"/>
  <c r="CA36" i="971"/>
  <c r="CA37" i="971"/>
  <c r="BZ32" i="971"/>
  <c r="BZ33" i="971"/>
  <c r="BZ34" i="971"/>
  <c r="BZ35" i="971"/>
  <c r="BZ36" i="971"/>
  <c r="BZ37" i="971"/>
  <c r="BY32" i="971"/>
  <c r="BY33" i="971"/>
  <c r="BY34" i="971"/>
  <c r="BY35" i="971"/>
  <c r="BY36" i="971"/>
  <c r="BY37" i="971"/>
  <c r="BX32" i="971"/>
  <c r="BX33" i="971"/>
  <c r="BX34" i="971"/>
  <c r="BX35" i="971"/>
  <c r="BX36" i="971"/>
  <c r="BX37" i="971"/>
  <c r="BW32" i="971"/>
  <c r="BW33" i="971"/>
  <c r="BW34" i="971"/>
  <c r="BP34" i="971" s="1"/>
  <c r="BW35" i="971"/>
  <c r="BO35" i="971" s="1"/>
  <c r="BW36" i="971"/>
  <c r="BW37" i="971"/>
  <c r="BV32" i="971"/>
  <c r="BV33" i="971"/>
  <c r="BV34" i="971"/>
  <c r="BV35" i="971"/>
  <c r="BV36" i="971"/>
  <c r="BP36" i="971" s="1"/>
  <c r="BV37" i="971"/>
  <c r="BU32" i="971"/>
  <c r="BU33" i="971"/>
  <c r="BU34" i="971"/>
  <c r="BU35" i="971"/>
  <c r="BU36" i="971"/>
  <c r="BU37" i="971"/>
  <c r="BO37" i="971" s="1"/>
  <c r="BT32" i="971"/>
  <c r="BT33" i="971"/>
  <c r="BT34" i="971"/>
  <c r="BT35" i="971"/>
  <c r="BT36" i="971"/>
  <c r="BT37" i="971"/>
  <c r="BS32" i="971"/>
  <c r="BS33" i="971"/>
  <c r="BS34" i="971"/>
  <c r="BS35" i="971"/>
  <c r="BS36" i="971"/>
  <c r="BS37" i="971"/>
  <c r="BP37" i="971" s="1"/>
  <c r="BP41" i="971"/>
  <c r="BR32" i="971"/>
  <c r="BP32" i="971" s="1"/>
  <c r="BR33" i="971"/>
  <c r="BP33" i="971" s="1"/>
  <c r="BR34" i="971"/>
  <c r="BR35" i="971"/>
  <c r="BP35" i="971" s="1"/>
  <c r="BR36" i="971"/>
  <c r="BO36" i="971" s="1"/>
  <c r="BR37" i="971"/>
  <c r="CE26" i="971"/>
  <c r="CE27" i="971"/>
  <c r="CE28" i="971"/>
  <c r="CE29" i="971"/>
  <c r="CE30" i="971"/>
  <c r="CE31" i="971"/>
  <c r="CD26" i="971"/>
  <c r="CD27" i="971"/>
  <c r="CD28" i="971"/>
  <c r="CD29" i="971"/>
  <c r="CD30" i="971"/>
  <c r="CD31" i="971"/>
  <c r="CC26" i="971"/>
  <c r="CC27" i="971"/>
  <c r="CC28" i="971"/>
  <c r="CC29" i="971"/>
  <c r="CC30" i="971"/>
  <c r="CC31" i="971"/>
  <c r="CB26" i="971"/>
  <c r="CB27" i="971"/>
  <c r="CB28" i="971"/>
  <c r="CB29" i="971"/>
  <c r="CB30" i="971"/>
  <c r="CB31" i="971"/>
  <c r="CA26" i="971"/>
  <c r="CA27" i="971"/>
  <c r="CA28" i="971"/>
  <c r="CA29" i="971"/>
  <c r="CA30" i="971"/>
  <c r="CA31" i="971"/>
  <c r="BZ26" i="971"/>
  <c r="BZ27" i="971"/>
  <c r="BZ28" i="971"/>
  <c r="BZ29" i="971"/>
  <c r="BZ30" i="971"/>
  <c r="BZ31" i="971"/>
  <c r="BY26" i="971"/>
  <c r="BY27" i="971"/>
  <c r="BY28" i="971"/>
  <c r="BY29" i="971"/>
  <c r="BY30" i="971"/>
  <c r="BY31" i="971"/>
  <c r="BX26" i="971"/>
  <c r="BX27" i="971"/>
  <c r="BX28" i="971"/>
  <c r="BX29" i="971"/>
  <c r="BX30" i="971"/>
  <c r="BX31" i="971"/>
  <c r="BW26" i="971"/>
  <c r="BW27" i="971"/>
  <c r="BW28" i="971"/>
  <c r="BW29" i="971"/>
  <c r="BW30" i="971"/>
  <c r="BW31" i="971"/>
  <c r="BV26" i="971"/>
  <c r="BV27" i="971"/>
  <c r="BV28" i="971"/>
  <c r="BV29" i="971"/>
  <c r="BV30" i="971"/>
  <c r="BV31" i="971"/>
  <c r="BU26" i="971"/>
  <c r="BU27" i="971"/>
  <c r="BU28" i="971"/>
  <c r="BU29" i="971"/>
  <c r="BU30" i="971"/>
  <c r="BU31" i="971"/>
  <c r="BT26" i="971"/>
  <c r="BT27" i="971"/>
  <c r="BT28" i="971"/>
  <c r="BT29" i="971"/>
  <c r="BT30" i="971"/>
  <c r="BT31" i="971"/>
  <c r="BS26" i="971"/>
  <c r="BS27" i="971"/>
  <c r="BS28" i="971"/>
  <c r="BS29" i="971"/>
  <c r="BP29" i="971" s="1"/>
  <c r="BS30" i="971"/>
  <c r="BS31" i="971"/>
  <c r="BR26" i="971"/>
  <c r="BR27" i="971"/>
  <c r="BR28" i="971"/>
  <c r="BR29" i="971"/>
  <c r="BR30" i="971"/>
  <c r="BR31" i="971"/>
  <c r="BP31" i="971" s="1"/>
  <c r="CE20" i="971"/>
  <c r="CE21" i="971"/>
  <c r="CE22" i="971"/>
  <c r="CE23" i="971"/>
  <c r="CE24" i="971"/>
  <c r="CE25" i="971"/>
  <c r="CD20" i="971"/>
  <c r="CD21" i="971"/>
  <c r="CD22" i="971"/>
  <c r="CD23" i="971"/>
  <c r="CD24" i="971"/>
  <c r="CD25" i="971"/>
  <c r="CC20" i="971"/>
  <c r="CC21" i="971"/>
  <c r="CC22" i="971"/>
  <c r="CC23" i="971"/>
  <c r="CC24" i="971"/>
  <c r="CC25" i="971"/>
  <c r="CB20" i="971"/>
  <c r="CB21" i="971"/>
  <c r="CB22" i="971"/>
  <c r="CB23" i="971"/>
  <c r="CB24" i="971"/>
  <c r="CB25" i="971"/>
  <c r="CA20" i="971"/>
  <c r="CA21" i="971"/>
  <c r="CA22" i="971"/>
  <c r="CA23" i="971"/>
  <c r="CA24" i="971"/>
  <c r="CA25" i="971"/>
  <c r="BZ20" i="971"/>
  <c r="BZ21" i="971"/>
  <c r="BZ22" i="971"/>
  <c r="BZ23" i="971"/>
  <c r="BZ24" i="971"/>
  <c r="BZ25" i="971"/>
  <c r="BY20" i="971"/>
  <c r="BY21" i="971"/>
  <c r="BY22" i="971"/>
  <c r="BY23" i="971"/>
  <c r="BY24" i="971"/>
  <c r="BY25" i="971"/>
  <c r="BX20" i="971"/>
  <c r="BX21" i="971"/>
  <c r="BX22" i="971"/>
  <c r="BX23" i="971"/>
  <c r="BX24" i="971"/>
  <c r="BX25" i="971"/>
  <c r="BW20" i="971"/>
  <c r="BW21" i="971"/>
  <c r="BW22" i="971"/>
  <c r="BW23" i="971"/>
  <c r="BW24" i="971"/>
  <c r="BW25" i="971"/>
  <c r="BV20" i="971"/>
  <c r="BV21" i="971"/>
  <c r="BV22" i="971"/>
  <c r="BV23" i="971"/>
  <c r="BV24" i="971"/>
  <c r="BV25" i="971"/>
  <c r="BU20" i="971"/>
  <c r="BU21" i="971"/>
  <c r="BU22" i="971"/>
  <c r="BU23" i="971"/>
  <c r="BU24" i="971"/>
  <c r="BU25" i="971"/>
  <c r="BT20" i="971"/>
  <c r="BT21" i="971"/>
  <c r="BT22" i="971"/>
  <c r="BT23" i="971"/>
  <c r="BT24" i="971"/>
  <c r="BT25" i="971"/>
  <c r="BS20" i="971"/>
  <c r="BS21" i="971"/>
  <c r="BS22" i="971"/>
  <c r="BS23" i="971"/>
  <c r="BS24" i="971"/>
  <c r="BS25" i="971"/>
  <c r="BR20" i="971"/>
  <c r="BO20" i="971" s="1"/>
  <c r="BR21" i="971"/>
  <c r="BR22" i="971"/>
  <c r="BP22" i="971" s="1"/>
  <c r="BR23" i="971"/>
  <c r="BP23" i="971" s="1"/>
  <c r="BR24" i="971"/>
  <c r="BR25" i="971"/>
  <c r="BP25" i="971" s="1"/>
  <c r="CE14" i="971"/>
  <c r="CE15" i="971"/>
  <c r="CE16" i="971"/>
  <c r="CE17" i="971"/>
  <c r="CE18" i="971"/>
  <c r="CE19" i="971"/>
  <c r="CD14" i="971"/>
  <c r="CD15" i="971"/>
  <c r="CD16" i="971"/>
  <c r="CD17" i="971"/>
  <c r="CD18" i="971"/>
  <c r="CD19" i="971"/>
  <c r="CC14" i="971"/>
  <c r="CC15" i="971"/>
  <c r="CC16" i="971"/>
  <c r="CC17" i="971"/>
  <c r="CC18" i="971"/>
  <c r="CC19" i="971"/>
  <c r="CB14" i="971"/>
  <c r="CB15" i="971"/>
  <c r="CB16" i="971"/>
  <c r="CB17" i="971"/>
  <c r="CB18" i="971"/>
  <c r="CB19" i="971"/>
  <c r="CA14" i="971"/>
  <c r="CA15" i="971"/>
  <c r="CA16" i="971"/>
  <c r="CA17" i="971"/>
  <c r="CA18" i="971"/>
  <c r="CA19" i="971"/>
  <c r="BZ14" i="971"/>
  <c r="BZ15" i="971"/>
  <c r="BZ16" i="971"/>
  <c r="BZ17" i="971"/>
  <c r="BZ18" i="971"/>
  <c r="BZ19" i="971"/>
  <c r="BY14" i="971"/>
  <c r="BY15" i="971"/>
  <c r="BY16" i="971"/>
  <c r="BY17" i="971"/>
  <c r="BY18" i="971"/>
  <c r="BY19" i="971"/>
  <c r="BX14" i="971"/>
  <c r="BX15" i="971"/>
  <c r="BX16" i="971"/>
  <c r="BX17" i="971"/>
  <c r="BX18" i="971"/>
  <c r="BX19" i="971"/>
  <c r="BW14" i="971"/>
  <c r="BW15" i="971"/>
  <c r="BW16" i="971"/>
  <c r="BW17" i="971"/>
  <c r="BW18" i="971"/>
  <c r="BW19" i="971"/>
  <c r="BV14" i="971"/>
  <c r="BV15" i="971"/>
  <c r="BV16" i="971"/>
  <c r="BV17" i="971"/>
  <c r="BV18" i="971"/>
  <c r="BV19" i="971"/>
  <c r="BU14" i="971"/>
  <c r="BU15" i="971"/>
  <c r="BU16" i="971"/>
  <c r="BU17" i="971"/>
  <c r="BU18" i="971"/>
  <c r="BU19" i="971"/>
  <c r="BT14" i="971"/>
  <c r="BT15" i="971"/>
  <c r="BT16" i="971"/>
  <c r="BT17" i="971"/>
  <c r="BT18" i="971"/>
  <c r="BT19" i="971"/>
  <c r="BS14" i="971"/>
  <c r="BS15" i="971"/>
  <c r="BS16" i="971"/>
  <c r="BS17" i="971"/>
  <c r="BP17" i="971" s="1"/>
  <c r="BS18" i="971"/>
  <c r="BP18" i="971" s="1"/>
  <c r="BS19" i="971"/>
  <c r="BR14" i="971"/>
  <c r="BO14" i="971" s="1"/>
  <c r="BR15" i="971"/>
  <c r="BR16" i="971"/>
  <c r="BR17" i="971"/>
  <c r="BR18" i="971"/>
  <c r="BR19" i="971"/>
  <c r="BP19" i="971" s="1"/>
  <c r="CE8" i="971"/>
  <c r="CE9" i="971"/>
  <c r="CE10" i="971"/>
  <c r="CE11" i="971"/>
  <c r="CE12" i="971"/>
  <c r="CE13" i="971"/>
  <c r="CD8" i="971"/>
  <c r="CD9" i="971"/>
  <c r="CD10" i="971"/>
  <c r="CD11" i="971"/>
  <c r="CD12" i="971"/>
  <c r="CD13" i="971"/>
  <c r="CC8" i="971"/>
  <c r="CC9" i="971"/>
  <c r="CC10" i="971"/>
  <c r="CC11" i="971"/>
  <c r="CC12" i="971"/>
  <c r="CC13" i="971"/>
  <c r="CB8" i="971"/>
  <c r="CB9" i="971"/>
  <c r="CB10" i="971"/>
  <c r="CB11" i="971"/>
  <c r="CB12" i="971"/>
  <c r="CB13" i="971"/>
  <c r="CA8" i="971"/>
  <c r="CA9" i="971"/>
  <c r="CA10" i="971"/>
  <c r="CA11" i="971"/>
  <c r="CA12" i="971"/>
  <c r="CA13" i="971"/>
  <c r="BZ8" i="971"/>
  <c r="BZ9" i="971"/>
  <c r="BZ10" i="971"/>
  <c r="BZ11" i="971"/>
  <c r="BZ12" i="971"/>
  <c r="BZ13" i="971"/>
  <c r="BY8" i="971"/>
  <c r="BY9" i="971"/>
  <c r="BY10" i="971"/>
  <c r="BY11" i="971"/>
  <c r="BY12" i="971"/>
  <c r="BY13" i="971"/>
  <c r="BX8" i="971"/>
  <c r="BX9" i="971"/>
  <c r="BX10" i="971"/>
  <c r="BX11" i="971"/>
  <c r="BX12" i="971"/>
  <c r="BP12" i="971" s="1"/>
  <c r="BX13" i="971"/>
  <c r="BW8" i="971"/>
  <c r="BW9" i="971"/>
  <c r="BW10" i="971"/>
  <c r="BW11" i="971"/>
  <c r="BW12" i="971"/>
  <c r="BW13" i="971"/>
  <c r="BV8" i="971"/>
  <c r="BV9" i="971"/>
  <c r="BV10" i="971"/>
  <c r="BV11" i="971"/>
  <c r="BV12" i="971"/>
  <c r="BV13" i="971"/>
  <c r="BU8" i="971"/>
  <c r="BU9" i="971"/>
  <c r="BU10" i="971"/>
  <c r="BU11" i="971"/>
  <c r="BU12" i="971"/>
  <c r="BU13" i="971"/>
  <c r="BT8" i="971"/>
  <c r="BT9" i="971"/>
  <c r="BT10" i="971"/>
  <c r="BT11" i="971"/>
  <c r="BT12" i="971"/>
  <c r="BT13" i="971"/>
  <c r="BS8" i="971"/>
  <c r="BS9" i="971"/>
  <c r="BS10" i="971"/>
  <c r="BS11" i="971"/>
  <c r="BS12" i="971"/>
  <c r="BS13" i="971"/>
  <c r="BR8" i="971"/>
  <c r="BO8" i="971" s="1"/>
  <c r="BR9" i="971"/>
  <c r="BR10" i="971"/>
  <c r="BP10" i="971" s="1"/>
  <c r="BR11" i="971"/>
  <c r="BP11" i="971" s="1"/>
  <c r="BR12" i="971"/>
  <c r="BR13" i="971"/>
  <c r="BP13" i="971" s="1"/>
  <c r="BP71" i="971"/>
  <c r="BO71" i="971"/>
  <c r="BP70" i="971"/>
  <c r="BO70" i="971"/>
  <c r="BP69" i="971"/>
  <c r="BO69" i="971"/>
  <c r="BP68" i="971"/>
  <c r="BO68" i="971"/>
  <c r="BP67" i="971"/>
  <c r="BO67" i="971"/>
  <c r="BP66" i="971"/>
  <c r="BO66" i="971"/>
  <c r="BP65" i="971"/>
  <c r="BO65" i="971"/>
  <c r="BP64" i="971"/>
  <c r="BO64" i="971"/>
  <c r="BP63" i="971"/>
  <c r="BO63" i="971"/>
  <c r="BP62" i="971"/>
  <c r="BO62" i="971"/>
  <c r="BP60" i="971"/>
  <c r="BO60" i="971"/>
  <c r="BP59" i="971"/>
  <c r="BO59" i="971"/>
  <c r="BP56" i="971"/>
  <c r="BP54" i="971"/>
  <c r="BO54" i="971"/>
  <c r="BP52" i="971"/>
  <c r="BO51" i="971"/>
  <c r="BO50" i="971"/>
  <c r="BP48" i="971"/>
  <c r="BP47" i="971"/>
  <c r="BP46" i="971"/>
  <c r="BP44" i="971"/>
  <c r="BP42" i="971"/>
  <c r="BO42" i="971"/>
  <c r="BO34" i="971"/>
  <c r="BP30" i="971"/>
  <c r="BO30" i="971"/>
  <c r="BP28" i="971"/>
  <c r="BO28" i="971"/>
  <c r="BP27" i="971"/>
  <c r="BO27" i="971"/>
  <c r="BP26" i="971"/>
  <c r="BO26" i="971"/>
  <c r="BP24" i="971"/>
  <c r="BO24" i="971"/>
  <c r="BP21" i="971"/>
  <c r="BO21" i="971"/>
  <c r="BP20" i="971"/>
  <c r="BP16" i="971"/>
  <c r="BO16" i="971"/>
  <c r="BP15" i="971"/>
  <c r="BO15" i="971"/>
  <c r="BP14" i="971"/>
  <c r="BO12" i="971"/>
  <c r="BP9" i="971"/>
  <c r="BO9" i="971"/>
  <c r="BP8" i="971"/>
  <c r="CE7" i="971"/>
  <c r="CD7" i="971"/>
  <c r="CC7" i="971"/>
  <c r="CB7" i="971"/>
  <c r="CA7" i="971"/>
  <c r="BZ7" i="971"/>
  <c r="BY7" i="971"/>
  <c r="BX7" i="971"/>
  <c r="BW7" i="971"/>
  <c r="BV7" i="971"/>
  <c r="BU7" i="971"/>
  <c r="BT7" i="971"/>
  <c r="BS7" i="971"/>
  <c r="BR7" i="971"/>
  <c r="CE85" i="970"/>
  <c r="CE86" i="970"/>
  <c r="CE87" i="970"/>
  <c r="CE88" i="970"/>
  <c r="CE89" i="970"/>
  <c r="CE90" i="970"/>
  <c r="CE91" i="970"/>
  <c r="CD85" i="970"/>
  <c r="CD86" i="970"/>
  <c r="CD87" i="970"/>
  <c r="CD88" i="970"/>
  <c r="CD89" i="970"/>
  <c r="CD90" i="970"/>
  <c r="CD91" i="970"/>
  <c r="CC85" i="970"/>
  <c r="CC86" i="970"/>
  <c r="CC87" i="970"/>
  <c r="CC88" i="970"/>
  <c r="CC89" i="970"/>
  <c r="CC90" i="970"/>
  <c r="CC91" i="970"/>
  <c r="CB85" i="970"/>
  <c r="CB86" i="970"/>
  <c r="CB87" i="970"/>
  <c r="CB88" i="970"/>
  <c r="CB89" i="970"/>
  <c r="CB90" i="970"/>
  <c r="CB91" i="970"/>
  <c r="CA85" i="970"/>
  <c r="CA86" i="970"/>
  <c r="CA87" i="970"/>
  <c r="CA88" i="970"/>
  <c r="CA89" i="970"/>
  <c r="CA90" i="970"/>
  <c r="CA91" i="970"/>
  <c r="BZ85" i="970"/>
  <c r="BZ86" i="970"/>
  <c r="BZ87" i="970"/>
  <c r="BZ88" i="970"/>
  <c r="BZ89" i="970"/>
  <c r="BZ90" i="970"/>
  <c r="BZ91" i="970"/>
  <c r="BY85" i="970"/>
  <c r="BY86" i="970"/>
  <c r="BY87" i="970"/>
  <c r="BY88" i="970"/>
  <c r="BY89" i="970"/>
  <c r="BY90" i="970"/>
  <c r="BY91" i="970"/>
  <c r="BX85" i="970"/>
  <c r="BX86" i="970"/>
  <c r="BX87" i="970"/>
  <c r="BX88" i="970"/>
  <c r="BX89" i="970"/>
  <c r="BX90" i="970"/>
  <c r="BX91" i="970"/>
  <c r="BW85" i="970"/>
  <c r="BW86" i="970"/>
  <c r="BW87" i="970"/>
  <c r="BW88" i="970"/>
  <c r="BW89" i="970"/>
  <c r="BW90" i="970"/>
  <c r="BW91" i="970"/>
  <c r="BV85" i="970"/>
  <c r="BV86" i="970"/>
  <c r="BV87" i="970"/>
  <c r="BV88" i="970"/>
  <c r="BV89" i="970"/>
  <c r="BV90" i="970"/>
  <c r="BV91" i="970"/>
  <c r="BU85" i="970"/>
  <c r="BO85" i="970" s="1"/>
  <c r="BU86" i="970"/>
  <c r="BU87" i="970"/>
  <c r="BU88" i="970"/>
  <c r="BU89" i="970"/>
  <c r="BU90" i="970"/>
  <c r="BU91" i="970"/>
  <c r="BT85" i="970"/>
  <c r="BT86" i="970"/>
  <c r="BO86" i="970" s="1"/>
  <c r="BT87" i="970"/>
  <c r="BT88" i="970"/>
  <c r="BT89" i="970"/>
  <c r="BT90" i="970"/>
  <c r="BP90" i="970" s="1"/>
  <c r="BT91" i="970"/>
  <c r="BS85" i="970"/>
  <c r="BS86" i="970"/>
  <c r="BS87" i="970"/>
  <c r="BS88" i="970"/>
  <c r="BS89" i="970"/>
  <c r="BS90" i="970"/>
  <c r="BS91" i="970"/>
  <c r="BR85" i="970"/>
  <c r="BR86" i="970"/>
  <c r="BP86" i="970" s="1"/>
  <c r="BR87" i="970"/>
  <c r="BP87" i="970" s="1"/>
  <c r="BR88" i="970"/>
  <c r="BP88" i="970" s="1"/>
  <c r="BR89" i="970"/>
  <c r="BP89" i="970" s="1"/>
  <c r="BR90" i="970"/>
  <c r="BR91" i="970"/>
  <c r="CE78" i="970"/>
  <c r="CE79" i="970"/>
  <c r="CE80" i="970"/>
  <c r="CE81" i="970"/>
  <c r="CE82" i="970"/>
  <c r="CE83" i="970"/>
  <c r="CE84" i="970"/>
  <c r="CD78" i="970"/>
  <c r="CD79" i="970"/>
  <c r="CD80" i="970"/>
  <c r="CD81" i="970"/>
  <c r="CD82" i="970"/>
  <c r="CD83" i="970"/>
  <c r="CD84" i="970"/>
  <c r="CC78" i="970"/>
  <c r="CC79" i="970"/>
  <c r="CC80" i="970"/>
  <c r="CC81" i="970"/>
  <c r="CC82" i="970"/>
  <c r="CC83" i="970"/>
  <c r="CC84" i="970"/>
  <c r="CB78" i="970"/>
  <c r="CB79" i="970"/>
  <c r="CB80" i="970"/>
  <c r="CB81" i="970"/>
  <c r="CB82" i="970"/>
  <c r="CB83" i="970"/>
  <c r="CB84" i="970"/>
  <c r="CA78" i="970"/>
  <c r="CA79" i="970"/>
  <c r="CA80" i="970"/>
  <c r="CA81" i="970"/>
  <c r="CA82" i="970"/>
  <c r="CA83" i="970"/>
  <c r="CA84" i="970"/>
  <c r="BZ78" i="970"/>
  <c r="BZ79" i="970"/>
  <c r="BZ80" i="970"/>
  <c r="BZ81" i="970"/>
  <c r="BZ82" i="970"/>
  <c r="BZ83" i="970"/>
  <c r="BZ84" i="970"/>
  <c r="BY78" i="970"/>
  <c r="BY79" i="970"/>
  <c r="BY80" i="970"/>
  <c r="BY81" i="970"/>
  <c r="BY82" i="970"/>
  <c r="BY83" i="970"/>
  <c r="BY84" i="970"/>
  <c r="BX78" i="970"/>
  <c r="BX79" i="970"/>
  <c r="BX80" i="970"/>
  <c r="BX81" i="970"/>
  <c r="BX82" i="970"/>
  <c r="BX83" i="970"/>
  <c r="BX84" i="970"/>
  <c r="BW78" i="970"/>
  <c r="BW79" i="970"/>
  <c r="BW80" i="970"/>
  <c r="BW81" i="970"/>
  <c r="BW82" i="970"/>
  <c r="BW83" i="970"/>
  <c r="BW84" i="970"/>
  <c r="BV78" i="970"/>
  <c r="BV79" i="970"/>
  <c r="BV80" i="970"/>
  <c r="BV81" i="970"/>
  <c r="BV82" i="970"/>
  <c r="BV83" i="970"/>
  <c r="BV84" i="970"/>
  <c r="BU78" i="970"/>
  <c r="BU79" i="970"/>
  <c r="BU80" i="970"/>
  <c r="BU81" i="970"/>
  <c r="BU82" i="970"/>
  <c r="BU83" i="970"/>
  <c r="BU84" i="970"/>
  <c r="BT78" i="970"/>
  <c r="BT79" i="970"/>
  <c r="BT80" i="970"/>
  <c r="BO80" i="970" s="1"/>
  <c r="BT81" i="970"/>
  <c r="BT82" i="970"/>
  <c r="BT83" i="970"/>
  <c r="BT84" i="970"/>
  <c r="BS78" i="970"/>
  <c r="BS79" i="970"/>
  <c r="BS80" i="970"/>
  <c r="BS81" i="970"/>
  <c r="BO81" i="970" s="1"/>
  <c r="BS82" i="970"/>
  <c r="BS83" i="970"/>
  <c r="BP83" i="970" s="1"/>
  <c r="BS84" i="970"/>
  <c r="BR78" i="970"/>
  <c r="BR79" i="970"/>
  <c r="BR80" i="970"/>
  <c r="BR81" i="970"/>
  <c r="BP81" i="970" s="1"/>
  <c r="BR82" i="970"/>
  <c r="BP82" i="970" s="1"/>
  <c r="BR83" i="970"/>
  <c r="BR84" i="970"/>
  <c r="CE71" i="970"/>
  <c r="CE72" i="970"/>
  <c r="CE73" i="970"/>
  <c r="CE74" i="970"/>
  <c r="CE75" i="970"/>
  <c r="CE76" i="970"/>
  <c r="CE77" i="970"/>
  <c r="CD71" i="970"/>
  <c r="CD72" i="970"/>
  <c r="CD73" i="970"/>
  <c r="CD74" i="970"/>
  <c r="CD75" i="970"/>
  <c r="CD76" i="970"/>
  <c r="CD77" i="970"/>
  <c r="CC71" i="970"/>
  <c r="CC72" i="970"/>
  <c r="CC73" i="970"/>
  <c r="CC74" i="970"/>
  <c r="CC75" i="970"/>
  <c r="CC76" i="970"/>
  <c r="CC77" i="970"/>
  <c r="CB71" i="970"/>
  <c r="CB72" i="970"/>
  <c r="CB73" i="970"/>
  <c r="CB74" i="970"/>
  <c r="CB75" i="970"/>
  <c r="CB76" i="970"/>
  <c r="CB77" i="970"/>
  <c r="CA71" i="970"/>
  <c r="CA72" i="970"/>
  <c r="CA73" i="970"/>
  <c r="CA74" i="970"/>
  <c r="CA75" i="970"/>
  <c r="CA76" i="970"/>
  <c r="CA77" i="970"/>
  <c r="BZ71" i="970"/>
  <c r="BZ72" i="970"/>
  <c r="BZ73" i="970"/>
  <c r="BZ74" i="970"/>
  <c r="BZ75" i="970"/>
  <c r="BZ76" i="970"/>
  <c r="BZ77" i="970"/>
  <c r="BY71" i="970"/>
  <c r="BY72" i="970"/>
  <c r="BY73" i="970"/>
  <c r="BO73" i="970" s="1"/>
  <c r="BY74" i="970"/>
  <c r="BY75" i="970"/>
  <c r="BY76" i="970"/>
  <c r="BY77" i="970"/>
  <c r="BX71" i="970"/>
  <c r="BX72" i="970"/>
  <c r="BX73" i="970"/>
  <c r="BX74" i="970"/>
  <c r="BX75" i="970"/>
  <c r="BX76" i="970"/>
  <c r="BX77" i="970"/>
  <c r="BW71" i="970"/>
  <c r="BO71" i="970" s="1"/>
  <c r="BW72" i="970"/>
  <c r="BW73" i="970"/>
  <c r="BW74" i="970"/>
  <c r="BW75" i="970"/>
  <c r="BW76" i="970"/>
  <c r="BW77" i="970"/>
  <c r="BV71" i="970"/>
  <c r="BV72" i="970"/>
  <c r="BV73" i="970"/>
  <c r="BV74" i="970"/>
  <c r="BV75" i="970"/>
  <c r="BV76" i="970"/>
  <c r="BV77" i="970"/>
  <c r="BU71" i="970"/>
  <c r="BU72" i="970"/>
  <c r="BU73" i="970"/>
  <c r="BU74" i="970"/>
  <c r="BU75" i="970"/>
  <c r="BU76" i="970"/>
  <c r="BU77" i="970"/>
  <c r="BT71" i="970"/>
  <c r="BT72" i="970"/>
  <c r="BT73" i="970"/>
  <c r="BP73" i="970" s="1"/>
  <c r="BT74" i="970"/>
  <c r="BT75" i="970"/>
  <c r="BT76" i="970"/>
  <c r="BO76" i="970" s="1"/>
  <c r="BT77" i="970"/>
  <c r="BP77" i="970" s="1"/>
  <c r="BS71" i="970"/>
  <c r="BS72" i="970"/>
  <c r="BS73" i="970"/>
  <c r="BS74" i="970"/>
  <c r="BS75" i="970"/>
  <c r="BS76" i="970"/>
  <c r="BS77" i="970"/>
  <c r="BR71" i="970"/>
  <c r="BP71" i="970" s="1"/>
  <c r="BR72" i="970"/>
  <c r="BP72" i="970" s="1"/>
  <c r="BR73" i="970"/>
  <c r="BR74" i="970"/>
  <c r="BP74" i="970" s="1"/>
  <c r="BR75" i="970"/>
  <c r="BP75" i="970" s="1"/>
  <c r="BR76" i="970"/>
  <c r="BR77" i="970"/>
  <c r="CE64" i="970"/>
  <c r="CE65" i="970"/>
  <c r="CE66" i="970"/>
  <c r="CE67" i="970"/>
  <c r="CE68" i="970"/>
  <c r="CE69" i="970"/>
  <c r="CE70" i="970"/>
  <c r="CD64" i="970"/>
  <c r="CD65" i="970"/>
  <c r="CD66" i="970"/>
  <c r="CD67" i="970"/>
  <c r="CD68" i="970"/>
  <c r="CD69" i="970"/>
  <c r="CD70" i="970"/>
  <c r="CC64" i="970"/>
  <c r="CC65" i="970"/>
  <c r="CC66" i="970"/>
  <c r="CC67" i="970"/>
  <c r="CC68" i="970"/>
  <c r="CC69" i="970"/>
  <c r="CC70" i="970"/>
  <c r="CB64" i="970"/>
  <c r="CB65" i="970"/>
  <c r="CB66" i="970"/>
  <c r="CB67" i="970"/>
  <c r="CB68" i="970"/>
  <c r="CB69" i="970"/>
  <c r="CB70" i="970"/>
  <c r="CA64" i="970"/>
  <c r="CA65" i="970"/>
  <c r="CA66" i="970"/>
  <c r="CA67" i="970"/>
  <c r="CA68" i="970"/>
  <c r="CA69" i="970"/>
  <c r="CA70" i="970"/>
  <c r="BZ64" i="970"/>
  <c r="BZ65" i="970"/>
  <c r="BZ66" i="970"/>
  <c r="BZ67" i="970"/>
  <c r="BZ68" i="970"/>
  <c r="BZ69" i="970"/>
  <c r="BZ70" i="970"/>
  <c r="BY64" i="970"/>
  <c r="BY65" i="970"/>
  <c r="BY66" i="970"/>
  <c r="BY67" i="970"/>
  <c r="BY68" i="970"/>
  <c r="BY69" i="970"/>
  <c r="BY70" i="970"/>
  <c r="BX64" i="970"/>
  <c r="BX65" i="970"/>
  <c r="BX66" i="970"/>
  <c r="BX67" i="970"/>
  <c r="BX68" i="970"/>
  <c r="BX69" i="970"/>
  <c r="BX70" i="970"/>
  <c r="BW64" i="970"/>
  <c r="BW65" i="970"/>
  <c r="BW66" i="970"/>
  <c r="BW67" i="970"/>
  <c r="BW68" i="970"/>
  <c r="BW69" i="970"/>
  <c r="BW70" i="970"/>
  <c r="BV64" i="970"/>
  <c r="BV65" i="970"/>
  <c r="BV66" i="970"/>
  <c r="BV67" i="970"/>
  <c r="BV68" i="970"/>
  <c r="BV69" i="970"/>
  <c r="BV70" i="970"/>
  <c r="BU64" i="970"/>
  <c r="BU65" i="970"/>
  <c r="BU66" i="970"/>
  <c r="BU67" i="970"/>
  <c r="BU68" i="970"/>
  <c r="BU69" i="970"/>
  <c r="BU70" i="970"/>
  <c r="BT64" i="970"/>
  <c r="BT65" i="970"/>
  <c r="BT66" i="970"/>
  <c r="BT67" i="970"/>
  <c r="BT68" i="970"/>
  <c r="BT69" i="970"/>
  <c r="BT70" i="970"/>
  <c r="BS64" i="970"/>
  <c r="BP64" i="970" s="1"/>
  <c r="BS65" i="970"/>
  <c r="BS66" i="970"/>
  <c r="BS67" i="970"/>
  <c r="BS68" i="970"/>
  <c r="BS69" i="970"/>
  <c r="BS70" i="970"/>
  <c r="BR64" i="970"/>
  <c r="BR65" i="970"/>
  <c r="BP65" i="970" s="1"/>
  <c r="BR66" i="970"/>
  <c r="BO66" i="970" s="1"/>
  <c r="BR67" i="970"/>
  <c r="BR68" i="970"/>
  <c r="BP68" i="970" s="1"/>
  <c r="BR69" i="970"/>
  <c r="BP69" i="970" s="1"/>
  <c r="BR70" i="970"/>
  <c r="BP70" i="970" s="1"/>
  <c r="BP53" i="970"/>
  <c r="CE36" i="970"/>
  <c r="CE37" i="970"/>
  <c r="CE38" i="970"/>
  <c r="CE39" i="970"/>
  <c r="CE40" i="970"/>
  <c r="CE41" i="970"/>
  <c r="CE42" i="970"/>
  <c r="CE43" i="970"/>
  <c r="CE44" i="970"/>
  <c r="CE45" i="970"/>
  <c r="CE46" i="970"/>
  <c r="CE47" i="970"/>
  <c r="CE48" i="970"/>
  <c r="CE49" i="970"/>
  <c r="CD36" i="970"/>
  <c r="CD37" i="970"/>
  <c r="CD38" i="970"/>
  <c r="CD39" i="970"/>
  <c r="CD40" i="970"/>
  <c r="CD41" i="970"/>
  <c r="CD42" i="970"/>
  <c r="CD43" i="970"/>
  <c r="CD44" i="970"/>
  <c r="CD45" i="970"/>
  <c r="CD46" i="970"/>
  <c r="CD47" i="970"/>
  <c r="CD48" i="970"/>
  <c r="CD49" i="970"/>
  <c r="CC36" i="970"/>
  <c r="CC37" i="970"/>
  <c r="CC38" i="970"/>
  <c r="CC39" i="970"/>
  <c r="CC40" i="970"/>
  <c r="CC41" i="970"/>
  <c r="CC42" i="970"/>
  <c r="CC43" i="970"/>
  <c r="CC44" i="970"/>
  <c r="CC45" i="970"/>
  <c r="CC46" i="970"/>
  <c r="CC47" i="970"/>
  <c r="CC48" i="970"/>
  <c r="CC49" i="970"/>
  <c r="CB36" i="970"/>
  <c r="CB37" i="970"/>
  <c r="CB38" i="970"/>
  <c r="CB39" i="970"/>
  <c r="CB40" i="970"/>
  <c r="CB41" i="970"/>
  <c r="CB42" i="970"/>
  <c r="CB43" i="970"/>
  <c r="CB44" i="970"/>
  <c r="CB45" i="970"/>
  <c r="CB46" i="970"/>
  <c r="CB47" i="970"/>
  <c r="CB48" i="970"/>
  <c r="CB49" i="970"/>
  <c r="CA36" i="970"/>
  <c r="CA37" i="970"/>
  <c r="CA38" i="970"/>
  <c r="CA39" i="970"/>
  <c r="CA40" i="970"/>
  <c r="CA41" i="970"/>
  <c r="CA42" i="970"/>
  <c r="CA43" i="970"/>
  <c r="CA44" i="970"/>
  <c r="CA45" i="970"/>
  <c r="CA46" i="970"/>
  <c r="CA47" i="970"/>
  <c r="CA48" i="970"/>
  <c r="CA49" i="970"/>
  <c r="BZ36" i="970"/>
  <c r="BZ37" i="970"/>
  <c r="BZ38" i="970"/>
  <c r="BZ39" i="970"/>
  <c r="BZ40" i="970"/>
  <c r="BZ41" i="970"/>
  <c r="BZ42" i="970"/>
  <c r="BZ43" i="970"/>
  <c r="BZ44" i="970"/>
  <c r="BZ45" i="970"/>
  <c r="BZ46" i="970"/>
  <c r="BZ47" i="970"/>
  <c r="BZ48" i="970"/>
  <c r="BZ49" i="970"/>
  <c r="BY36" i="970"/>
  <c r="BY37" i="970"/>
  <c r="BY38" i="970"/>
  <c r="BY39" i="970"/>
  <c r="BY40" i="970"/>
  <c r="BY41" i="970"/>
  <c r="BY42" i="970"/>
  <c r="BY43" i="970"/>
  <c r="BY44" i="970"/>
  <c r="BY45" i="970"/>
  <c r="BY46" i="970"/>
  <c r="BY47" i="970"/>
  <c r="BY48" i="970"/>
  <c r="BY49" i="970"/>
  <c r="BX36" i="970"/>
  <c r="BX37" i="970"/>
  <c r="BX38" i="970"/>
  <c r="BX39" i="970"/>
  <c r="BX40" i="970"/>
  <c r="BX41" i="970"/>
  <c r="BX42" i="970"/>
  <c r="BX43" i="970"/>
  <c r="BX44" i="970"/>
  <c r="BX45" i="970"/>
  <c r="BX46" i="970"/>
  <c r="BX47" i="970"/>
  <c r="BX48" i="970"/>
  <c r="BX49" i="970"/>
  <c r="BW36" i="970"/>
  <c r="BW37" i="970"/>
  <c r="BW38" i="970"/>
  <c r="BW39" i="970"/>
  <c r="BW40" i="970"/>
  <c r="BW41" i="970"/>
  <c r="BW42" i="970"/>
  <c r="BW43" i="970"/>
  <c r="BW44" i="970"/>
  <c r="BW45" i="970"/>
  <c r="BW46" i="970"/>
  <c r="BW47" i="970"/>
  <c r="BW48" i="970"/>
  <c r="BW49" i="970"/>
  <c r="BV36" i="970"/>
  <c r="BV37" i="970"/>
  <c r="BV38" i="970"/>
  <c r="BV39" i="970"/>
  <c r="BV40" i="970"/>
  <c r="BV41" i="970"/>
  <c r="BV42" i="970"/>
  <c r="BV43" i="970"/>
  <c r="BV44" i="970"/>
  <c r="BV45" i="970"/>
  <c r="BV46" i="970"/>
  <c r="BV47" i="970"/>
  <c r="BV48" i="970"/>
  <c r="BV49" i="970"/>
  <c r="BU36" i="970"/>
  <c r="BU37" i="970"/>
  <c r="BU38" i="970"/>
  <c r="BU39" i="970"/>
  <c r="BU40" i="970"/>
  <c r="BU41" i="970"/>
  <c r="BU42" i="970"/>
  <c r="BU43" i="970"/>
  <c r="BU44" i="970"/>
  <c r="BU45" i="970"/>
  <c r="BU46" i="970"/>
  <c r="BP46" i="970" s="1"/>
  <c r="BU47" i="970"/>
  <c r="BU48" i="970"/>
  <c r="BU49" i="970"/>
  <c r="BT36" i="970"/>
  <c r="BT37" i="970"/>
  <c r="BT38" i="970"/>
  <c r="BT39" i="970"/>
  <c r="BT40" i="970"/>
  <c r="BT41" i="970"/>
  <c r="BT42" i="970"/>
  <c r="BT43" i="970"/>
  <c r="BT44" i="970"/>
  <c r="BT45" i="970"/>
  <c r="BT46" i="970"/>
  <c r="BT47" i="970"/>
  <c r="BT48" i="970"/>
  <c r="BT49" i="970"/>
  <c r="BS36" i="970"/>
  <c r="BO36" i="970" s="1"/>
  <c r="BS37" i="970"/>
  <c r="BS38" i="970"/>
  <c r="BS39" i="970"/>
  <c r="BS40" i="970"/>
  <c r="BS41" i="970"/>
  <c r="BP41" i="970" s="1"/>
  <c r="BS42" i="970"/>
  <c r="BO42" i="970" s="1"/>
  <c r="BS43" i="970"/>
  <c r="BS44" i="970"/>
  <c r="BS45" i="970"/>
  <c r="BS46" i="970"/>
  <c r="BS47" i="970"/>
  <c r="BP47" i="970" s="1"/>
  <c r="BS48" i="970"/>
  <c r="BS49" i="970"/>
  <c r="BR36" i="970"/>
  <c r="BP36" i="970" s="1"/>
  <c r="BR37" i="970"/>
  <c r="BO37" i="970" s="1"/>
  <c r="BR38" i="970"/>
  <c r="BO38" i="970" s="1"/>
  <c r="BR39" i="970"/>
  <c r="BP39" i="970" s="1"/>
  <c r="BR40" i="970"/>
  <c r="BP40" i="970" s="1"/>
  <c r="BR41" i="970"/>
  <c r="BR42" i="970"/>
  <c r="BR43" i="970"/>
  <c r="BO43" i="970" s="1"/>
  <c r="BR44" i="970"/>
  <c r="BR45" i="970"/>
  <c r="BR46" i="970"/>
  <c r="BO46" i="970" s="1"/>
  <c r="BR47" i="970"/>
  <c r="BR48" i="970"/>
  <c r="BP48" i="970" s="1"/>
  <c r="BR49" i="970"/>
  <c r="CE22" i="970"/>
  <c r="CE23" i="970"/>
  <c r="CE24" i="970"/>
  <c r="CE25" i="970"/>
  <c r="CE26" i="970"/>
  <c r="CE27" i="970"/>
  <c r="CE28" i="970"/>
  <c r="CE29" i="970"/>
  <c r="CE30" i="970"/>
  <c r="CE31" i="970"/>
  <c r="CE32" i="970"/>
  <c r="CE33" i="970"/>
  <c r="CE34" i="970"/>
  <c r="CE35" i="970"/>
  <c r="CD22" i="970"/>
  <c r="CD23" i="970"/>
  <c r="CD24" i="970"/>
  <c r="CD25" i="970"/>
  <c r="CD26" i="970"/>
  <c r="CD27" i="970"/>
  <c r="CD28" i="970"/>
  <c r="CD29" i="970"/>
  <c r="CD30" i="970"/>
  <c r="CD31" i="970"/>
  <c r="CD32" i="970"/>
  <c r="CD33" i="970"/>
  <c r="CD34" i="970"/>
  <c r="CD35" i="970"/>
  <c r="CC22" i="970"/>
  <c r="CC23" i="970"/>
  <c r="CC24" i="970"/>
  <c r="CC25" i="970"/>
  <c r="CC26" i="970"/>
  <c r="CC27" i="970"/>
  <c r="CC28" i="970"/>
  <c r="CC29" i="970"/>
  <c r="CC30" i="970"/>
  <c r="CC31" i="970"/>
  <c r="CC32" i="970"/>
  <c r="CC33" i="970"/>
  <c r="CC34" i="970"/>
  <c r="CC35" i="970"/>
  <c r="CB22" i="970"/>
  <c r="CB23" i="970"/>
  <c r="CB24" i="970"/>
  <c r="CB25" i="970"/>
  <c r="CB26" i="970"/>
  <c r="CB27" i="970"/>
  <c r="CB28" i="970"/>
  <c r="CB29" i="970"/>
  <c r="CB30" i="970"/>
  <c r="CB31" i="970"/>
  <c r="CB32" i="970"/>
  <c r="CB33" i="970"/>
  <c r="CB34" i="970"/>
  <c r="CB35" i="970"/>
  <c r="CA22" i="970"/>
  <c r="CA23" i="970"/>
  <c r="CA24" i="970"/>
  <c r="CA25" i="970"/>
  <c r="CA26" i="970"/>
  <c r="CA27" i="970"/>
  <c r="CA28" i="970"/>
  <c r="CA29" i="970"/>
  <c r="CA30" i="970"/>
  <c r="CA31" i="970"/>
  <c r="CA32" i="970"/>
  <c r="CA33" i="970"/>
  <c r="CA34" i="970"/>
  <c r="CA35" i="970"/>
  <c r="BZ22" i="970"/>
  <c r="BZ23" i="970"/>
  <c r="BZ24" i="970"/>
  <c r="BZ25" i="970"/>
  <c r="BZ26" i="970"/>
  <c r="BZ27" i="970"/>
  <c r="BZ28" i="970"/>
  <c r="BZ29" i="970"/>
  <c r="BZ30" i="970"/>
  <c r="BZ31" i="970"/>
  <c r="BZ32" i="970"/>
  <c r="BZ33" i="970"/>
  <c r="BZ34" i="970"/>
  <c r="BZ35" i="970"/>
  <c r="BY22" i="970"/>
  <c r="BY23" i="970"/>
  <c r="BY24" i="970"/>
  <c r="BY25" i="970"/>
  <c r="BY26" i="970"/>
  <c r="BY27" i="970"/>
  <c r="BY28" i="970"/>
  <c r="BY29" i="970"/>
  <c r="BO29" i="970" s="1"/>
  <c r="BY30" i="970"/>
  <c r="BY31" i="970"/>
  <c r="BY32" i="970"/>
  <c r="BY33" i="970"/>
  <c r="BY34" i="970"/>
  <c r="BY35" i="970"/>
  <c r="BX22" i="970"/>
  <c r="BX23" i="970"/>
  <c r="BX24" i="970"/>
  <c r="BX25" i="970"/>
  <c r="BX26" i="970"/>
  <c r="BX27" i="970"/>
  <c r="BX28" i="970"/>
  <c r="BX29" i="970"/>
  <c r="BX30" i="970"/>
  <c r="BX31" i="970"/>
  <c r="BX32" i="970"/>
  <c r="BX33" i="970"/>
  <c r="BX34" i="970"/>
  <c r="BX35" i="970"/>
  <c r="BW22" i="970"/>
  <c r="BW23" i="970"/>
  <c r="BW24" i="970"/>
  <c r="BO24" i="970" s="1"/>
  <c r="BW25" i="970"/>
  <c r="BW26" i="970"/>
  <c r="BW27" i="970"/>
  <c r="BW28" i="970"/>
  <c r="BW29" i="970"/>
  <c r="BW30" i="970"/>
  <c r="BW31" i="970"/>
  <c r="BW32" i="970"/>
  <c r="BW33" i="970"/>
  <c r="BW34" i="970"/>
  <c r="BW35" i="970"/>
  <c r="BV22" i="970"/>
  <c r="BV23" i="970"/>
  <c r="BP23" i="970" s="1"/>
  <c r="BV24" i="970"/>
  <c r="BV25" i="970"/>
  <c r="BV26" i="970"/>
  <c r="BV27" i="970"/>
  <c r="BV28" i="970"/>
  <c r="BV29" i="970"/>
  <c r="BV30" i="970"/>
  <c r="BV31" i="970"/>
  <c r="BV32" i="970"/>
  <c r="BV33" i="970"/>
  <c r="BV34" i="970"/>
  <c r="BV35" i="970"/>
  <c r="BP35" i="970" s="1"/>
  <c r="BU22" i="970"/>
  <c r="BU23" i="970"/>
  <c r="BU24" i="970"/>
  <c r="BU25" i="970"/>
  <c r="BU26" i="970"/>
  <c r="BU27" i="970"/>
  <c r="BU28" i="970"/>
  <c r="BU29" i="970"/>
  <c r="BU30" i="970"/>
  <c r="BU31" i="970"/>
  <c r="BU32" i="970"/>
  <c r="BU33" i="970"/>
  <c r="BO33" i="970" s="1"/>
  <c r="BU34" i="970"/>
  <c r="BU35" i="970"/>
  <c r="BT22" i="970"/>
  <c r="BT23" i="970"/>
  <c r="BT24" i="970"/>
  <c r="BT25" i="970"/>
  <c r="BT26" i="970"/>
  <c r="BT27" i="970"/>
  <c r="BT28" i="970"/>
  <c r="BT29" i="970"/>
  <c r="BT30" i="970"/>
  <c r="BP30" i="970" s="1"/>
  <c r="BT31" i="970"/>
  <c r="BT32" i="970"/>
  <c r="BT33" i="970"/>
  <c r="BT34" i="970"/>
  <c r="BT35" i="970"/>
  <c r="BS22" i="970"/>
  <c r="BS23" i="970"/>
  <c r="BS24" i="970"/>
  <c r="BS25" i="970"/>
  <c r="BS26" i="970"/>
  <c r="BS27" i="970"/>
  <c r="BS28" i="970"/>
  <c r="BP28" i="970" s="1"/>
  <c r="BS29" i="970"/>
  <c r="BP29" i="970" s="1"/>
  <c r="BS30" i="970"/>
  <c r="BS31" i="970"/>
  <c r="BS32" i="970"/>
  <c r="BP32" i="970" s="1"/>
  <c r="BS33" i="970"/>
  <c r="BP33" i="970" s="1"/>
  <c r="BS34" i="970"/>
  <c r="BS35" i="970"/>
  <c r="BR22" i="970"/>
  <c r="BP22" i="970" s="1"/>
  <c r="BR23" i="970"/>
  <c r="BR24" i="970"/>
  <c r="BR25" i="970"/>
  <c r="BP25" i="970" s="1"/>
  <c r="BR26" i="970"/>
  <c r="BP26" i="970" s="1"/>
  <c r="BR27" i="970"/>
  <c r="BO27" i="970" s="1"/>
  <c r="BR28" i="970"/>
  <c r="BR29" i="970"/>
  <c r="BR30" i="970"/>
  <c r="BR31" i="970"/>
  <c r="BP31" i="970" s="1"/>
  <c r="BR32" i="970"/>
  <c r="BR33" i="970"/>
  <c r="BR34" i="970"/>
  <c r="BP34" i="970" s="1"/>
  <c r="BR35" i="970"/>
  <c r="CE8" i="970"/>
  <c r="CE9" i="970"/>
  <c r="CE10" i="970"/>
  <c r="CE11" i="970"/>
  <c r="CE12" i="970"/>
  <c r="CE13" i="970"/>
  <c r="CE14" i="970"/>
  <c r="CE15" i="970"/>
  <c r="CE16" i="970"/>
  <c r="CE17" i="970"/>
  <c r="CE18" i="970"/>
  <c r="CE19" i="970"/>
  <c r="CE20" i="970"/>
  <c r="CE21" i="970"/>
  <c r="CD8" i="970"/>
  <c r="CD9" i="970"/>
  <c r="CD10" i="970"/>
  <c r="CD11" i="970"/>
  <c r="CD12" i="970"/>
  <c r="CD13" i="970"/>
  <c r="CD14" i="970"/>
  <c r="CD15" i="970"/>
  <c r="CD16" i="970"/>
  <c r="CD17" i="970"/>
  <c r="CD18" i="970"/>
  <c r="CD19" i="970"/>
  <c r="CD20" i="970"/>
  <c r="CD21" i="970"/>
  <c r="CC8" i="970"/>
  <c r="CC9" i="970"/>
  <c r="CC10" i="970"/>
  <c r="CC11" i="970"/>
  <c r="CC12" i="970"/>
  <c r="CC13" i="970"/>
  <c r="CC14" i="970"/>
  <c r="CC15" i="970"/>
  <c r="CC16" i="970"/>
  <c r="CC17" i="970"/>
  <c r="CC18" i="970"/>
  <c r="CC19" i="970"/>
  <c r="CC20" i="970"/>
  <c r="CC21" i="970"/>
  <c r="CB8" i="970"/>
  <c r="CB9" i="970"/>
  <c r="CB10" i="970"/>
  <c r="CB11" i="970"/>
  <c r="CB12" i="970"/>
  <c r="CB13" i="970"/>
  <c r="CB14" i="970"/>
  <c r="CB15" i="970"/>
  <c r="CB16" i="970"/>
  <c r="CB17" i="970"/>
  <c r="CB18" i="970"/>
  <c r="CB19" i="970"/>
  <c r="CB20" i="970"/>
  <c r="CB21" i="970"/>
  <c r="CA8" i="970"/>
  <c r="CA9" i="970"/>
  <c r="CA10" i="970"/>
  <c r="CA11" i="970"/>
  <c r="CA12" i="970"/>
  <c r="CA13" i="970"/>
  <c r="CA14" i="970"/>
  <c r="CA15" i="970"/>
  <c r="CA16" i="970"/>
  <c r="CA17" i="970"/>
  <c r="CA18" i="970"/>
  <c r="CA19" i="970"/>
  <c r="CA20" i="970"/>
  <c r="CA21" i="970"/>
  <c r="BZ8" i="970"/>
  <c r="BZ9" i="970"/>
  <c r="BZ10" i="970"/>
  <c r="BZ11" i="970"/>
  <c r="BZ12" i="970"/>
  <c r="BZ13" i="970"/>
  <c r="BZ14" i="970"/>
  <c r="BZ15" i="970"/>
  <c r="BZ16" i="970"/>
  <c r="BZ17" i="970"/>
  <c r="BZ18" i="970"/>
  <c r="BZ19" i="970"/>
  <c r="BZ20" i="970"/>
  <c r="BZ21" i="970"/>
  <c r="BY8" i="970"/>
  <c r="BY9" i="970"/>
  <c r="BY10" i="970"/>
  <c r="BY11" i="970"/>
  <c r="BY12" i="970"/>
  <c r="BY13" i="970"/>
  <c r="BY14" i="970"/>
  <c r="BY15" i="970"/>
  <c r="BY16" i="970"/>
  <c r="BY17" i="970"/>
  <c r="BY18" i="970"/>
  <c r="BY19" i="970"/>
  <c r="BY20" i="970"/>
  <c r="BY21" i="970"/>
  <c r="BX8" i="970"/>
  <c r="BX9" i="970"/>
  <c r="BX10" i="970"/>
  <c r="BX11" i="970"/>
  <c r="BX12" i="970"/>
  <c r="BX13" i="970"/>
  <c r="BX14" i="970"/>
  <c r="BX15" i="970"/>
  <c r="BX16" i="970"/>
  <c r="BX17" i="970"/>
  <c r="BX18" i="970"/>
  <c r="BX19" i="970"/>
  <c r="BX20" i="970"/>
  <c r="BX21" i="970"/>
  <c r="BW8" i="970"/>
  <c r="BW9" i="970"/>
  <c r="BW10" i="970"/>
  <c r="BW11" i="970"/>
  <c r="BW12" i="970"/>
  <c r="BW13" i="970"/>
  <c r="BW14" i="970"/>
  <c r="BO14" i="970" s="1"/>
  <c r="BW15" i="970"/>
  <c r="BP15" i="970" s="1"/>
  <c r="BW16" i="970"/>
  <c r="BW17" i="970"/>
  <c r="BW18" i="970"/>
  <c r="BW19" i="970"/>
  <c r="BW20" i="970"/>
  <c r="BW21" i="970"/>
  <c r="BV8" i="970"/>
  <c r="BV9" i="970"/>
  <c r="BV10" i="970"/>
  <c r="BV11" i="970"/>
  <c r="BV12" i="970"/>
  <c r="BV13" i="970"/>
  <c r="BP13" i="970" s="1"/>
  <c r="BV14" i="970"/>
  <c r="BV15" i="970"/>
  <c r="BV16" i="970"/>
  <c r="BV17" i="970"/>
  <c r="BV18" i="970"/>
  <c r="BV19" i="970"/>
  <c r="BV20" i="970"/>
  <c r="BV21" i="970"/>
  <c r="BU8" i="970"/>
  <c r="BU9" i="970"/>
  <c r="BU10" i="970"/>
  <c r="BP10" i="970" s="1"/>
  <c r="BU11" i="970"/>
  <c r="BU12" i="970"/>
  <c r="BU13" i="970"/>
  <c r="BU14" i="970"/>
  <c r="BU15" i="970"/>
  <c r="BU16" i="970"/>
  <c r="BU17" i="970"/>
  <c r="BU18" i="970"/>
  <c r="BU19" i="970"/>
  <c r="BU20" i="970"/>
  <c r="BU21" i="970"/>
  <c r="BT8" i="970"/>
  <c r="BP8" i="970" s="1"/>
  <c r="BT9" i="970"/>
  <c r="BP9" i="970" s="1"/>
  <c r="BT10" i="970"/>
  <c r="BT11" i="970"/>
  <c r="BT12" i="970"/>
  <c r="BT13" i="970"/>
  <c r="BT14" i="970"/>
  <c r="BT15" i="970"/>
  <c r="BT16" i="970"/>
  <c r="BT17" i="970"/>
  <c r="BT18" i="970"/>
  <c r="BT19" i="970"/>
  <c r="BT20" i="970"/>
  <c r="BP20" i="970" s="1"/>
  <c r="BT21" i="970"/>
  <c r="BP21" i="970" s="1"/>
  <c r="BS8" i="970"/>
  <c r="BS9" i="970"/>
  <c r="BS10" i="970"/>
  <c r="BS11" i="970"/>
  <c r="BP11" i="970" s="1"/>
  <c r="BS12" i="970"/>
  <c r="BS13" i="970"/>
  <c r="BS14" i="970"/>
  <c r="BP14" i="970" s="1"/>
  <c r="BS15" i="970"/>
  <c r="BS16" i="970"/>
  <c r="BS17" i="970"/>
  <c r="BS18" i="970"/>
  <c r="BP18" i="970" s="1"/>
  <c r="BS19" i="970"/>
  <c r="BP19" i="970" s="1"/>
  <c r="BS20" i="970"/>
  <c r="BS21" i="970"/>
  <c r="BR8" i="970"/>
  <c r="BR9" i="970"/>
  <c r="BO9" i="970" s="1"/>
  <c r="BR10" i="970"/>
  <c r="BR11" i="970"/>
  <c r="BR12" i="970"/>
  <c r="BP12" i="970" s="1"/>
  <c r="BR13" i="970"/>
  <c r="BR14" i="970"/>
  <c r="BR15" i="970"/>
  <c r="BO15" i="970" s="1"/>
  <c r="BR16" i="970"/>
  <c r="BP16" i="970" s="1"/>
  <c r="BR17" i="970"/>
  <c r="BR18" i="970"/>
  <c r="BR19" i="970"/>
  <c r="BR20" i="970"/>
  <c r="BR21" i="970"/>
  <c r="BP112" i="970"/>
  <c r="BP111" i="970"/>
  <c r="BO111" i="970"/>
  <c r="BP110" i="970"/>
  <c r="BP109" i="970"/>
  <c r="BO109" i="970"/>
  <c r="BP108" i="970"/>
  <c r="BO108" i="970"/>
  <c r="BP107" i="970"/>
  <c r="BO107" i="970"/>
  <c r="BP106" i="970"/>
  <c r="BO106" i="970"/>
  <c r="BP105" i="970"/>
  <c r="BP104" i="970"/>
  <c r="BP103" i="970"/>
  <c r="BO103" i="970"/>
  <c r="BP102" i="970"/>
  <c r="BO102" i="970"/>
  <c r="BP101" i="970"/>
  <c r="BP100" i="970"/>
  <c r="BP99" i="970"/>
  <c r="BO99" i="970"/>
  <c r="BP98" i="970"/>
  <c r="BO98" i="970"/>
  <c r="BP97" i="970"/>
  <c r="BO97" i="970"/>
  <c r="BP96" i="970"/>
  <c r="BO96" i="970"/>
  <c r="BP95" i="970"/>
  <c r="BP94" i="970"/>
  <c r="BO94" i="970"/>
  <c r="BP93" i="970"/>
  <c r="BO93" i="970"/>
  <c r="BP92" i="970"/>
  <c r="BO92" i="970"/>
  <c r="BP84" i="970"/>
  <c r="BP79" i="970"/>
  <c r="BO79" i="970"/>
  <c r="BP78" i="970"/>
  <c r="BO78" i="970"/>
  <c r="BP76" i="970"/>
  <c r="BP67" i="970"/>
  <c r="BO67" i="970"/>
  <c r="BP66" i="970"/>
  <c r="BP51" i="970"/>
  <c r="BP49" i="970"/>
  <c r="BO47" i="970"/>
  <c r="BP43" i="970"/>
  <c r="BO41" i="970"/>
  <c r="BP38" i="970"/>
  <c r="BP37" i="970"/>
  <c r="BO23" i="970"/>
  <c r="BO19" i="970"/>
  <c r="BO13" i="970"/>
  <c r="CE7" i="970"/>
  <c r="CD7" i="970"/>
  <c r="CC7" i="970"/>
  <c r="CB7" i="970"/>
  <c r="CA7" i="970"/>
  <c r="BZ7" i="970"/>
  <c r="BY7" i="970"/>
  <c r="BX7" i="970"/>
  <c r="BW7" i="970"/>
  <c r="BV7" i="970"/>
  <c r="BU7" i="970"/>
  <c r="BT7" i="970"/>
  <c r="BS7" i="970"/>
  <c r="BR7" i="970"/>
  <c r="BP61" i="970" l="1"/>
  <c r="BO57" i="970"/>
  <c r="BO112" i="992"/>
  <c r="BO110" i="992"/>
  <c r="BO104" i="992"/>
  <c r="BO101" i="992"/>
  <c r="BO95" i="992"/>
  <c r="BO92" i="992"/>
  <c r="BO86" i="992"/>
  <c r="BO83" i="992"/>
  <c r="BO77" i="992"/>
  <c r="BO74" i="992"/>
  <c r="BO67" i="992"/>
  <c r="BO62" i="992"/>
  <c r="BO63" i="992"/>
  <c r="BO70" i="992"/>
  <c r="BO60" i="992"/>
  <c r="BO66" i="992"/>
  <c r="BO54" i="992"/>
  <c r="BO49" i="992"/>
  <c r="BO55" i="992"/>
  <c r="BO50" i="992"/>
  <c r="BO57" i="992"/>
  <c r="BO47" i="992"/>
  <c r="BO53" i="992"/>
  <c r="BP35" i="992"/>
  <c r="BP41" i="992"/>
  <c r="BO36" i="992"/>
  <c r="BO42" i="992"/>
  <c r="BO37" i="992"/>
  <c r="BO44" i="992"/>
  <c r="BO34" i="992"/>
  <c r="BO40" i="992"/>
  <c r="BO22" i="992"/>
  <c r="BO23" i="992"/>
  <c r="BO29" i="992"/>
  <c r="BO24" i="992"/>
  <c r="BO31" i="992"/>
  <c r="BO21" i="992"/>
  <c r="BO27" i="992"/>
  <c r="BO15" i="992"/>
  <c r="BP9" i="992"/>
  <c r="BO10" i="992"/>
  <c r="BO16" i="992"/>
  <c r="BO11" i="992"/>
  <c r="BO18" i="992"/>
  <c r="BO8" i="992"/>
  <c r="BO14" i="992"/>
  <c r="BO133" i="991"/>
  <c r="BO129" i="991"/>
  <c r="BO131" i="991"/>
  <c r="BO137" i="991"/>
  <c r="BO122" i="991"/>
  <c r="BO123" i="991"/>
  <c r="BO120" i="991"/>
  <c r="BO126" i="991"/>
  <c r="BO121" i="991"/>
  <c r="BO127" i="991"/>
  <c r="BO108" i="991"/>
  <c r="BO114" i="991"/>
  <c r="BO109" i="991"/>
  <c r="BO110" i="991"/>
  <c r="BO116" i="991"/>
  <c r="BO111" i="991"/>
  <c r="BO117" i="991"/>
  <c r="BO98" i="991"/>
  <c r="BO104" i="991"/>
  <c r="BO99" i="991"/>
  <c r="BO100" i="991"/>
  <c r="BO106" i="991"/>
  <c r="BO101" i="991"/>
  <c r="BO107" i="991"/>
  <c r="BO93" i="991"/>
  <c r="BO89" i="991"/>
  <c r="BO97" i="991"/>
  <c r="BO83" i="991"/>
  <c r="BO78" i="991"/>
  <c r="BO79" i="991"/>
  <c r="BO74" i="991"/>
  <c r="BO80" i="991"/>
  <c r="BO86" i="991"/>
  <c r="BO75" i="991"/>
  <c r="BO81" i="991"/>
  <c r="BO87" i="991"/>
  <c r="BP67" i="991"/>
  <c r="BO62" i="991"/>
  <c r="BO63" i="991"/>
  <c r="BO58" i="991"/>
  <c r="BO70" i="991"/>
  <c r="BO59" i="991"/>
  <c r="BO65" i="991"/>
  <c r="BO71" i="991"/>
  <c r="BO45" i="991"/>
  <c r="BO51" i="991"/>
  <c r="BO46" i="991"/>
  <c r="BO47" i="991"/>
  <c r="BO43" i="991"/>
  <c r="BO55" i="991"/>
  <c r="BO24" i="991"/>
  <c r="BO30" i="991"/>
  <c r="BO36" i="991"/>
  <c r="BO31" i="991"/>
  <c r="BP35" i="991"/>
  <c r="BO26" i="991"/>
  <c r="BO32" i="991"/>
  <c r="BO38" i="991"/>
  <c r="BO27" i="991"/>
  <c r="BO33" i="991"/>
  <c r="BO39" i="991"/>
  <c r="BO8" i="991"/>
  <c r="BO14" i="991"/>
  <c r="BO20" i="991"/>
  <c r="BO15" i="991"/>
  <c r="BP19" i="991"/>
  <c r="BO10" i="991"/>
  <c r="BO16" i="991"/>
  <c r="BO22" i="991"/>
  <c r="BO11" i="991"/>
  <c r="BO17" i="991"/>
  <c r="BO23" i="991"/>
  <c r="BP86" i="989"/>
  <c r="BO84" i="989"/>
  <c r="BP79" i="989"/>
  <c r="BO78" i="989"/>
  <c r="BO72" i="989"/>
  <c r="BO74" i="989"/>
  <c r="BO64" i="989"/>
  <c r="BO62" i="989"/>
  <c r="BP68" i="989"/>
  <c r="BO66" i="989"/>
  <c r="BO55" i="989"/>
  <c r="BO61" i="989"/>
  <c r="BO57" i="989"/>
  <c r="BO59" i="989"/>
  <c r="BO52" i="989"/>
  <c r="BO54" i="989"/>
  <c r="BO41" i="989"/>
  <c r="BO53" i="989"/>
  <c r="BO42" i="989"/>
  <c r="BO48" i="989"/>
  <c r="BO44" i="989"/>
  <c r="BO50" i="989"/>
  <c r="BO45" i="989"/>
  <c r="BO33" i="989"/>
  <c r="BO39" i="989"/>
  <c r="BO34" i="989"/>
  <c r="BO36" i="989"/>
  <c r="BO37" i="989"/>
  <c r="BO25" i="989"/>
  <c r="BO26" i="989"/>
  <c r="BO29" i="989"/>
  <c r="BO17" i="989"/>
  <c r="BO23" i="989"/>
  <c r="BO18" i="989"/>
  <c r="BO20" i="989"/>
  <c r="BO15" i="989"/>
  <c r="BO10" i="989"/>
  <c r="BO13" i="989"/>
  <c r="BP48" i="988"/>
  <c r="BO46" i="988"/>
  <c r="BO33" i="988"/>
  <c r="BO31" i="988"/>
  <c r="BO28" i="988"/>
  <c r="BO26" i="988"/>
  <c r="BO23" i="988"/>
  <c r="BO24" i="988"/>
  <c r="BO8" i="988"/>
  <c r="BO9" i="988"/>
  <c r="BO64" i="987"/>
  <c r="BO65" i="987"/>
  <c r="BO66" i="987"/>
  <c r="BO67" i="987"/>
  <c r="BO59" i="987"/>
  <c r="BO60" i="987"/>
  <c r="BO61" i="987"/>
  <c r="BO54" i="987"/>
  <c r="BO55" i="987"/>
  <c r="BO46" i="987"/>
  <c r="BO47" i="987"/>
  <c r="BO48" i="987"/>
  <c r="BO49" i="987"/>
  <c r="BO42" i="987"/>
  <c r="BO43" i="987"/>
  <c r="BO35" i="987"/>
  <c r="BO36" i="987"/>
  <c r="BO37" i="987"/>
  <c r="BO29" i="987"/>
  <c r="BO30" i="987"/>
  <c r="BO31" i="987"/>
  <c r="BO22" i="987"/>
  <c r="BO24" i="987"/>
  <c r="BO25" i="987"/>
  <c r="BO16" i="987"/>
  <c r="BO17" i="987"/>
  <c r="BO18" i="987"/>
  <c r="BO19" i="987"/>
  <c r="BO10" i="987"/>
  <c r="BO11" i="987"/>
  <c r="BO12" i="987"/>
  <c r="BO13" i="987"/>
  <c r="BO77" i="986"/>
  <c r="BO71" i="986"/>
  <c r="BO62" i="986"/>
  <c r="BO63" i="986"/>
  <c r="BO65" i="986"/>
  <c r="BO54" i="986"/>
  <c r="BO59" i="986"/>
  <c r="BO49" i="986"/>
  <c r="BO50" i="986"/>
  <c r="BO53" i="986"/>
  <c r="BO43" i="986"/>
  <c r="BO37" i="986"/>
  <c r="BO32" i="986"/>
  <c r="BO38" i="986"/>
  <c r="BO35" i="986"/>
  <c r="BO33" i="986"/>
  <c r="BP26" i="986"/>
  <c r="BO27" i="986"/>
  <c r="BO30" i="986"/>
  <c r="BO25" i="986"/>
  <c r="BP19" i="986"/>
  <c r="BO16" i="986"/>
  <c r="BO17" i="986"/>
  <c r="BP11" i="986"/>
  <c r="BO14" i="986"/>
  <c r="BO9" i="986"/>
  <c r="BO77" i="985"/>
  <c r="BO78" i="985"/>
  <c r="BO80" i="985"/>
  <c r="BO72" i="985"/>
  <c r="BO75" i="985"/>
  <c r="BP66" i="985"/>
  <c r="BO67" i="985"/>
  <c r="BO68" i="985"/>
  <c r="BO70" i="985"/>
  <c r="BO57" i="985"/>
  <c r="BO61" i="985"/>
  <c r="BO52" i="985"/>
  <c r="BO46" i="985"/>
  <c r="BO41" i="985"/>
  <c r="BO47" i="985"/>
  <c r="BO36" i="985"/>
  <c r="BO24" i="985"/>
  <c r="BO30" i="985"/>
  <c r="BO25" i="985"/>
  <c r="BO31" i="985"/>
  <c r="BO20" i="985"/>
  <c r="BO16" i="985"/>
  <c r="BO17" i="985"/>
  <c r="BO23" i="985"/>
  <c r="BP11" i="985"/>
  <c r="BO14" i="985"/>
  <c r="BO9" i="985"/>
  <c r="BO137" i="990"/>
  <c r="BO138" i="990"/>
  <c r="BO139" i="990"/>
  <c r="BO134" i="990"/>
  <c r="BO135" i="990"/>
  <c r="BO136" i="990"/>
  <c r="BO142" i="990"/>
  <c r="BO130" i="990"/>
  <c r="BO126" i="990"/>
  <c r="BO132" i="990"/>
  <c r="BO127" i="990"/>
  <c r="BO133" i="990"/>
  <c r="BO120" i="990"/>
  <c r="BO116" i="990"/>
  <c r="BO117" i="990"/>
  <c r="BO123" i="990"/>
  <c r="BO118" i="990"/>
  <c r="BO124" i="990"/>
  <c r="BO111" i="990"/>
  <c r="BO112" i="990"/>
  <c r="BO107" i="990"/>
  <c r="BO108" i="990"/>
  <c r="BO114" i="990"/>
  <c r="BO109" i="990"/>
  <c r="BO115" i="990"/>
  <c r="BO102" i="990"/>
  <c r="BO100" i="990"/>
  <c r="BO106" i="990"/>
  <c r="BO82" i="990"/>
  <c r="BO88" i="990"/>
  <c r="BO94" i="990"/>
  <c r="BO83" i="990"/>
  <c r="BO89" i="990"/>
  <c r="BO95" i="990"/>
  <c r="BO84" i="990"/>
  <c r="BO90" i="990"/>
  <c r="BO96" i="990"/>
  <c r="BO85" i="990"/>
  <c r="BO91" i="990"/>
  <c r="BO62" i="990"/>
  <c r="BO77" i="990"/>
  <c r="BO71" i="990"/>
  <c r="BP65" i="990"/>
  <c r="BO66" i="990"/>
  <c r="BO72" i="990"/>
  <c r="BO78" i="990"/>
  <c r="BO67" i="990"/>
  <c r="BO73" i="990"/>
  <c r="BO48" i="990"/>
  <c r="BO54" i="990"/>
  <c r="BO60" i="990"/>
  <c r="BO49" i="990"/>
  <c r="BO55" i="990"/>
  <c r="BO28" i="990"/>
  <c r="BO40" i="990"/>
  <c r="BO29" i="990"/>
  <c r="BO41" i="990"/>
  <c r="BO30" i="990"/>
  <c r="BO36" i="990"/>
  <c r="BO42" i="990"/>
  <c r="BO31" i="990"/>
  <c r="BO37" i="990"/>
  <c r="BO9" i="990"/>
  <c r="BO15" i="990"/>
  <c r="BO11" i="990"/>
  <c r="BO17" i="990"/>
  <c r="BO23" i="990"/>
  <c r="BO13" i="990"/>
  <c r="BO19" i="990"/>
  <c r="BO75" i="984"/>
  <c r="BO76" i="984"/>
  <c r="BO77" i="984"/>
  <c r="BO68" i="984"/>
  <c r="BO69" i="984"/>
  <c r="BO70" i="984"/>
  <c r="BP58" i="984"/>
  <c r="BO59" i="984"/>
  <c r="BO61" i="984"/>
  <c r="BO62" i="984"/>
  <c r="BO63" i="984"/>
  <c r="BO52" i="984"/>
  <c r="BO54" i="984"/>
  <c r="BO55" i="984"/>
  <c r="BO56" i="984"/>
  <c r="BO47" i="984"/>
  <c r="BO49" i="984"/>
  <c r="BP38" i="984"/>
  <c r="BO39" i="984"/>
  <c r="BO40" i="984"/>
  <c r="BO36" i="984"/>
  <c r="BO42" i="984"/>
  <c r="BO32" i="984"/>
  <c r="BO33" i="984"/>
  <c r="BO34" i="984"/>
  <c r="BO25" i="984"/>
  <c r="BO26" i="984"/>
  <c r="BO18" i="984"/>
  <c r="BO19" i="984"/>
  <c r="BO20" i="984"/>
  <c r="BO15" i="984"/>
  <c r="BO11" i="984"/>
  <c r="BO12" i="984"/>
  <c r="BO96" i="983"/>
  <c r="BO97" i="983"/>
  <c r="BO88" i="983"/>
  <c r="BO90" i="983"/>
  <c r="BO91" i="983"/>
  <c r="BO84" i="983"/>
  <c r="BO85" i="983"/>
  <c r="BO76" i="983"/>
  <c r="BO78" i="983"/>
  <c r="BO79" i="983"/>
  <c r="BO72" i="983"/>
  <c r="BO73" i="983"/>
  <c r="BO64" i="983"/>
  <c r="BO59" i="983"/>
  <c r="BO66" i="983"/>
  <c r="BO67" i="983"/>
  <c r="BO52" i="983"/>
  <c r="BO47" i="983"/>
  <c r="BO54" i="983"/>
  <c r="BO55" i="983"/>
  <c r="BO36" i="983"/>
  <c r="BO42" i="983"/>
  <c r="BO37" i="983"/>
  <c r="BO43" i="983"/>
  <c r="BO30" i="983"/>
  <c r="BO31" i="983"/>
  <c r="BO16" i="983"/>
  <c r="BO18" i="983"/>
  <c r="BO19" i="983"/>
  <c r="BO59" i="982"/>
  <c r="BO56" i="982"/>
  <c r="BO55" i="982"/>
  <c r="BO52" i="982"/>
  <c r="BO51" i="982"/>
  <c r="BO48" i="982"/>
  <c r="BP47" i="982"/>
  <c r="BO44" i="982"/>
  <c r="BO39" i="982"/>
  <c r="BO31" i="982"/>
  <c r="BO15" i="982"/>
  <c r="BO12" i="982"/>
  <c r="BO48" i="981"/>
  <c r="BO46" i="981"/>
  <c r="BO47" i="981"/>
  <c r="BO45" i="981"/>
  <c r="BP42" i="981"/>
  <c r="BO39" i="981"/>
  <c r="BO41" i="981"/>
  <c r="BO22" i="981"/>
  <c r="BO28" i="981"/>
  <c r="BO25" i="981"/>
  <c r="BO27" i="981"/>
  <c r="BO32" i="981"/>
  <c r="BO21" i="981"/>
  <c r="BO18" i="981"/>
  <c r="BO14" i="981"/>
  <c r="BO11" i="981"/>
  <c r="BO13" i="981"/>
  <c r="BO17" i="980"/>
  <c r="BO16" i="980"/>
  <c r="BO15" i="980"/>
  <c r="BO14" i="980"/>
  <c r="BO12" i="980"/>
  <c r="BO13" i="980"/>
  <c r="BO11" i="980"/>
  <c r="BO10" i="980"/>
  <c r="BO9" i="980"/>
  <c r="BO8" i="980"/>
  <c r="BO18" i="979"/>
  <c r="BO17" i="979"/>
  <c r="BO16" i="979"/>
  <c r="BO15" i="979"/>
  <c r="BO13" i="979"/>
  <c r="BO12" i="979"/>
  <c r="BO11" i="979"/>
  <c r="BO10" i="979"/>
  <c r="BO9" i="979"/>
  <c r="BO8" i="979"/>
  <c r="BO109" i="978"/>
  <c r="BO110" i="978"/>
  <c r="BP104" i="978"/>
  <c r="BO99" i="978"/>
  <c r="BO105" i="978"/>
  <c r="BO100" i="978"/>
  <c r="BO101" i="978"/>
  <c r="BP91" i="978"/>
  <c r="BO92" i="978"/>
  <c r="BO93" i="978"/>
  <c r="BO95" i="978"/>
  <c r="BO82" i="978"/>
  <c r="BO83" i="978"/>
  <c r="BO78" i="978"/>
  <c r="BO73" i="978"/>
  <c r="BO74" i="978"/>
  <c r="BO57" i="978"/>
  <c r="BO63" i="978"/>
  <c r="BP71" i="978"/>
  <c r="BO67" i="978"/>
  <c r="BO41" i="978"/>
  <c r="BO47" i="978"/>
  <c r="BO44" i="978"/>
  <c r="BO51" i="978"/>
  <c r="BO31" i="978"/>
  <c r="BO26" i="978"/>
  <c r="BO28" i="978"/>
  <c r="BO34" i="978"/>
  <c r="BO29" i="978"/>
  <c r="BO35" i="978"/>
  <c r="BO10" i="978"/>
  <c r="BO15" i="978"/>
  <c r="BO12" i="978"/>
  <c r="BO13" i="978"/>
  <c r="BO19" i="978"/>
  <c r="BO56" i="977"/>
  <c r="BO54" i="977"/>
  <c r="BP52" i="977"/>
  <c r="BO50" i="977"/>
  <c r="BO46" i="977"/>
  <c r="BO44" i="977"/>
  <c r="BO42" i="977"/>
  <c r="BP40" i="977"/>
  <c r="BO38" i="977"/>
  <c r="BO30" i="977"/>
  <c r="BO36" i="977"/>
  <c r="BO31" i="977"/>
  <c r="BO32" i="977"/>
  <c r="BO29" i="977"/>
  <c r="BO28" i="977"/>
  <c r="BO34" i="977"/>
  <c r="BO23" i="977"/>
  <c r="BO21" i="977"/>
  <c r="BO18" i="977"/>
  <c r="BO20" i="977"/>
  <c r="BO17" i="977"/>
  <c r="BO13" i="977"/>
  <c r="BO14" i="977"/>
  <c r="BO15" i="977"/>
  <c r="BO12" i="977"/>
  <c r="BO8" i="977"/>
  <c r="BO49" i="976"/>
  <c r="BO43" i="976"/>
  <c r="BO44" i="976"/>
  <c r="BO40" i="976"/>
  <c r="BO41" i="976"/>
  <c r="BO37" i="976"/>
  <c r="BO38" i="976"/>
  <c r="BO34" i="976"/>
  <c r="BO29" i="976"/>
  <c r="BO30" i="976"/>
  <c r="BO31" i="976"/>
  <c r="BO27" i="976"/>
  <c r="BO20" i="976"/>
  <c r="BO22" i="976"/>
  <c r="BO18" i="976"/>
  <c r="BO15" i="976"/>
  <c r="BO16" i="976"/>
  <c r="BO17" i="976"/>
  <c r="BO13" i="976"/>
  <c r="BO14" i="976"/>
  <c r="BP11" i="976"/>
  <c r="BO12" i="976"/>
  <c r="BO8" i="976"/>
  <c r="BO9" i="976"/>
  <c r="BO89" i="975"/>
  <c r="BO90" i="975"/>
  <c r="BP87" i="975"/>
  <c r="BO85" i="975"/>
  <c r="BO86" i="975"/>
  <c r="BO76" i="975"/>
  <c r="BO77" i="975"/>
  <c r="BO78" i="975"/>
  <c r="BO71" i="975"/>
  <c r="BO72" i="975"/>
  <c r="BO73" i="975"/>
  <c r="BO69" i="975"/>
  <c r="BO59" i="975"/>
  <c r="BO54" i="975"/>
  <c r="BO60" i="975"/>
  <c r="BO66" i="975"/>
  <c r="BO43" i="975"/>
  <c r="BO50" i="975"/>
  <c r="BO51" i="975"/>
  <c r="BO32" i="975"/>
  <c r="BO39" i="975"/>
  <c r="BO40" i="975"/>
  <c r="BO16" i="975"/>
  <c r="BO17" i="975"/>
  <c r="BO74" i="974"/>
  <c r="BO71" i="974"/>
  <c r="BP67" i="974"/>
  <c r="BO63" i="974"/>
  <c r="BP53" i="974"/>
  <c r="BO50" i="974"/>
  <c r="BO56" i="974"/>
  <c r="BO52" i="974"/>
  <c r="BO45" i="974"/>
  <c r="BO42" i="974"/>
  <c r="BO43" i="974"/>
  <c r="BO44" i="974"/>
  <c r="BO29" i="974"/>
  <c r="BO30" i="974"/>
  <c r="BO32" i="974"/>
  <c r="BO18" i="974"/>
  <c r="BO25" i="974"/>
  <c r="BP13" i="974"/>
  <c r="BO14" i="974"/>
  <c r="BO9" i="974"/>
  <c r="BO15" i="974"/>
  <c r="BO16" i="974"/>
  <c r="BO137" i="973"/>
  <c r="BO143" i="973"/>
  <c r="BO138" i="973"/>
  <c r="BO136" i="973"/>
  <c r="BO131" i="973"/>
  <c r="BO123" i="973"/>
  <c r="BO129" i="973"/>
  <c r="BO124" i="973"/>
  <c r="BO114" i="973"/>
  <c r="BO120" i="973"/>
  <c r="BO116" i="973"/>
  <c r="BO104" i="973"/>
  <c r="BO110" i="973"/>
  <c r="BO105" i="973"/>
  <c r="BO111" i="973"/>
  <c r="BO106" i="973"/>
  <c r="BO93" i="973"/>
  <c r="BO94" i="973"/>
  <c r="BO85" i="973"/>
  <c r="BO86" i="973"/>
  <c r="BO87" i="973"/>
  <c r="BO99" i="973"/>
  <c r="BP60" i="973"/>
  <c r="BP72" i="973"/>
  <c r="BO68" i="973"/>
  <c r="BO63" i="973"/>
  <c r="BO69" i="973"/>
  <c r="BO64" i="973"/>
  <c r="BO54" i="973"/>
  <c r="BO43" i="973"/>
  <c r="BO49" i="973"/>
  <c r="BO55" i="973"/>
  <c r="BO51" i="973"/>
  <c r="BO47" i="973"/>
  <c r="BO53" i="973"/>
  <c r="BO27" i="973"/>
  <c r="BO33" i="973"/>
  <c r="BO29" i="973"/>
  <c r="BO30" i="973"/>
  <c r="BO15" i="973"/>
  <c r="BP9" i="973"/>
  <c r="BP21" i="973"/>
  <c r="BO17" i="973"/>
  <c r="BO18" i="973"/>
  <c r="BO13" i="973"/>
  <c r="BO19" i="973"/>
  <c r="BO73" i="972"/>
  <c r="BO75" i="972"/>
  <c r="BO69" i="972"/>
  <c r="BO71" i="972"/>
  <c r="BO63" i="972"/>
  <c r="BO48" i="972"/>
  <c r="BO55" i="972"/>
  <c r="BO49" i="972"/>
  <c r="BO44" i="972"/>
  <c r="BO39" i="972"/>
  <c r="BO45" i="972"/>
  <c r="BO28" i="972"/>
  <c r="BO22" i="972"/>
  <c r="BO19" i="972"/>
  <c r="BO25" i="972"/>
  <c r="BO10" i="972"/>
  <c r="BO16" i="972"/>
  <c r="BO61" i="971"/>
  <c r="BO58" i="971"/>
  <c r="BO57" i="971"/>
  <c r="BP55" i="971"/>
  <c r="BO53" i="971"/>
  <c r="BP49" i="971"/>
  <c r="BO45" i="971"/>
  <c r="BO43" i="971"/>
  <c r="BP40" i="971"/>
  <c r="BO32" i="971"/>
  <c r="BO38" i="971"/>
  <c r="BO33" i="971"/>
  <c r="BO39" i="971"/>
  <c r="BO31" i="971"/>
  <c r="BO29" i="971"/>
  <c r="BO25" i="971"/>
  <c r="BO22" i="971"/>
  <c r="BO23" i="971"/>
  <c r="BO18" i="971"/>
  <c r="BO19" i="971"/>
  <c r="BO17" i="971"/>
  <c r="BO13" i="971"/>
  <c r="BO10" i="971"/>
  <c r="BO11" i="971"/>
  <c r="BO90" i="970"/>
  <c r="BP85" i="970"/>
  <c r="BP91" i="970"/>
  <c r="BO87" i="970"/>
  <c r="BO88" i="970"/>
  <c r="BO83" i="970"/>
  <c r="BP80" i="970"/>
  <c r="BO72" i="970"/>
  <c r="BO74" i="970"/>
  <c r="BO69" i="970"/>
  <c r="BO64" i="970"/>
  <c r="BO65" i="970"/>
  <c r="BO50" i="970"/>
  <c r="BO56" i="970"/>
  <c r="BO55" i="970"/>
  <c r="BO60" i="970"/>
  <c r="BO54" i="970"/>
  <c r="BP42" i="970"/>
  <c r="BP44" i="970"/>
  <c r="BP45" i="970"/>
  <c r="BO40" i="970"/>
  <c r="BP24" i="970"/>
  <c r="BP27" i="970"/>
  <c r="BO22" i="970"/>
  <c r="BO28" i="970"/>
  <c r="BO26" i="970"/>
  <c r="BO32" i="970"/>
  <c r="BO8" i="970"/>
  <c r="BO10" i="970"/>
  <c r="BP17" i="970"/>
  <c r="BO12" i="970"/>
  <c r="BO18" i="970"/>
  <c r="H4" i="992"/>
  <c r="BN140" i="992"/>
  <c r="I140" i="992"/>
  <c r="H140" i="992"/>
  <c r="A140" i="992"/>
  <c r="BN139" i="992"/>
  <c r="I139" i="992"/>
  <c r="A139" i="992"/>
  <c r="BN138" i="992"/>
  <c r="I138" i="992"/>
  <c r="A138" i="992"/>
  <c r="BN137" i="992"/>
  <c r="I137" i="992"/>
  <c r="A137" i="992"/>
  <c r="BN136" i="992"/>
  <c r="I136" i="992"/>
  <c r="A136" i="992"/>
  <c r="BN135" i="992"/>
  <c r="I135" i="992"/>
  <c r="A135" i="992"/>
  <c r="BN134" i="992"/>
  <c r="I134" i="992"/>
  <c r="A134" i="992"/>
  <c r="BN133" i="992"/>
  <c r="I133" i="992"/>
  <c r="A133" i="992"/>
  <c r="BN132" i="992"/>
  <c r="I132" i="992"/>
  <c r="A132" i="992"/>
  <c r="BN131" i="992"/>
  <c r="I131" i="992"/>
  <c r="A131" i="992"/>
  <c r="BN130" i="992"/>
  <c r="I130" i="992"/>
  <c r="A130" i="992"/>
  <c r="BN129" i="992"/>
  <c r="I129" i="992"/>
  <c r="A129" i="992"/>
  <c r="BN128" i="992"/>
  <c r="I128" i="992"/>
  <c r="A128" i="992"/>
  <c r="BN127" i="992"/>
  <c r="I127" i="992"/>
  <c r="A127" i="992"/>
  <c r="BN126" i="992"/>
  <c r="I126" i="992"/>
  <c r="A126" i="992"/>
  <c r="BN125" i="992"/>
  <c r="I125" i="992"/>
  <c r="A125" i="992"/>
  <c r="BN124" i="992"/>
  <c r="I124" i="992"/>
  <c r="A124" i="992"/>
  <c r="BN123" i="992"/>
  <c r="I123" i="992"/>
  <c r="A123" i="992"/>
  <c r="BN122" i="992"/>
  <c r="I122" i="992"/>
  <c r="A122" i="992"/>
  <c r="BN121" i="992"/>
  <c r="I121" i="992"/>
  <c r="A121" i="992"/>
  <c r="BN120" i="992"/>
  <c r="I120" i="992"/>
  <c r="A120" i="992"/>
  <c r="BN119" i="992"/>
  <c r="I119" i="992"/>
  <c r="Z9" i="992" s="1"/>
  <c r="AE9" i="992" s="1"/>
  <c r="A119" i="992"/>
  <c r="BN118" i="992"/>
  <c r="I118" i="992"/>
  <c r="A118" i="992"/>
  <c r="BN117" i="992"/>
  <c r="I117" i="992"/>
  <c r="A117" i="992"/>
  <c r="BN116" i="992"/>
  <c r="I116" i="992"/>
  <c r="A116" i="992"/>
  <c r="BN115" i="992"/>
  <c r="I115" i="992"/>
  <c r="A115" i="992"/>
  <c r="BN114" i="992"/>
  <c r="I114" i="992"/>
  <c r="A114" i="992"/>
  <c r="BN113" i="992"/>
  <c r="I113" i="992"/>
  <c r="A113" i="992"/>
  <c r="BN112" i="992"/>
  <c r="I112" i="992"/>
  <c r="A112" i="992"/>
  <c r="BN111" i="992"/>
  <c r="I111" i="992"/>
  <c r="A111" i="992"/>
  <c r="BN110" i="992"/>
  <c r="I110" i="992"/>
  <c r="A110" i="992"/>
  <c r="BN109" i="992"/>
  <c r="I109" i="992"/>
  <c r="A109" i="992"/>
  <c r="BN108" i="992"/>
  <c r="I108" i="992"/>
  <c r="A108" i="992"/>
  <c r="BN107" i="992"/>
  <c r="I107" i="992"/>
  <c r="A107" i="992"/>
  <c r="BN106" i="992"/>
  <c r="I106" i="992"/>
  <c r="A106" i="992"/>
  <c r="BN105" i="992"/>
  <c r="I105" i="992"/>
  <c r="A105" i="992"/>
  <c r="BN104" i="992"/>
  <c r="I104" i="992"/>
  <c r="A104" i="992"/>
  <c r="BN103" i="992"/>
  <c r="I103" i="992"/>
  <c r="A103" i="992"/>
  <c r="BN102" i="992"/>
  <c r="I102" i="992"/>
  <c r="A102" i="992"/>
  <c r="BN101" i="992"/>
  <c r="I101" i="992"/>
  <c r="A101" i="992"/>
  <c r="BN100" i="992"/>
  <c r="I100" i="992"/>
  <c r="A100" i="992"/>
  <c r="BN99" i="992"/>
  <c r="I99" i="992"/>
  <c r="A99" i="992"/>
  <c r="BN98" i="992"/>
  <c r="I98" i="992"/>
  <c r="A98" i="992"/>
  <c r="BN97" i="992"/>
  <c r="I97" i="992"/>
  <c r="A97" i="992"/>
  <c r="BN96" i="992"/>
  <c r="I96" i="992"/>
  <c r="A96" i="992"/>
  <c r="BN95" i="992"/>
  <c r="I95" i="992"/>
  <c r="A95" i="992"/>
  <c r="BN94" i="992"/>
  <c r="I94" i="992"/>
  <c r="A94" i="992"/>
  <c r="BN93" i="992"/>
  <c r="I93" i="992"/>
  <c r="A93" i="992"/>
  <c r="BN92" i="992"/>
  <c r="I92" i="992"/>
  <c r="A92" i="992"/>
  <c r="BN91" i="992"/>
  <c r="I91" i="992"/>
  <c r="A91" i="992"/>
  <c r="BN90" i="992"/>
  <c r="I90" i="992"/>
  <c r="A90" i="992"/>
  <c r="BN89" i="992"/>
  <c r="I89" i="992"/>
  <c r="A89" i="992"/>
  <c r="BN88" i="992"/>
  <c r="I88" i="992"/>
  <c r="A88" i="992"/>
  <c r="BN87" i="992"/>
  <c r="I87" i="992"/>
  <c r="A87" i="992"/>
  <c r="BN86" i="992"/>
  <c r="I86" i="992"/>
  <c r="A86" i="992"/>
  <c r="BN85" i="992"/>
  <c r="I85" i="992"/>
  <c r="A85" i="992"/>
  <c r="BN84" i="992"/>
  <c r="I84" i="992"/>
  <c r="A84" i="992"/>
  <c r="BN83" i="992"/>
  <c r="I83" i="992"/>
  <c r="A83" i="992"/>
  <c r="BN82" i="992"/>
  <c r="I82" i="992"/>
  <c r="A82" i="992"/>
  <c r="BN81" i="992"/>
  <c r="I81" i="992"/>
  <c r="A81" i="992"/>
  <c r="BN80" i="992"/>
  <c r="I80" i="992"/>
  <c r="A80" i="992"/>
  <c r="BN79" i="992"/>
  <c r="I79" i="992"/>
  <c r="A79" i="992"/>
  <c r="BN78" i="992"/>
  <c r="I78" i="992"/>
  <c r="A78" i="992"/>
  <c r="BN77" i="992"/>
  <c r="I77" i="992"/>
  <c r="A77" i="992"/>
  <c r="BN76" i="992"/>
  <c r="I76" i="992"/>
  <c r="A76" i="992"/>
  <c r="BN75" i="992"/>
  <c r="I75" i="992"/>
  <c r="A75" i="992"/>
  <c r="BN74" i="992"/>
  <c r="I74" i="992"/>
  <c r="A74" i="992"/>
  <c r="BN73" i="992"/>
  <c r="I73" i="992"/>
  <c r="A73" i="992"/>
  <c r="BN72" i="992"/>
  <c r="I72" i="992"/>
  <c r="A72" i="992"/>
  <c r="BN71" i="992"/>
  <c r="I71" i="992"/>
  <c r="A71" i="992"/>
  <c r="BN70" i="992"/>
  <c r="I70" i="992"/>
  <c r="A70" i="992"/>
  <c r="BN69" i="992"/>
  <c r="I69" i="992"/>
  <c r="A69" i="992"/>
  <c r="BN68" i="992"/>
  <c r="I68" i="992"/>
  <c r="A68" i="992"/>
  <c r="BN67" i="992"/>
  <c r="I67" i="992"/>
  <c r="A67" i="992"/>
  <c r="BN66" i="992"/>
  <c r="I66" i="992"/>
  <c r="A66" i="992"/>
  <c r="BN65" i="992"/>
  <c r="I65" i="992"/>
  <c r="A65" i="992"/>
  <c r="BN64" i="992"/>
  <c r="I64" i="992"/>
  <c r="A64" i="992"/>
  <c r="BN63" i="992"/>
  <c r="I63" i="992"/>
  <c r="A63" i="992"/>
  <c r="BN62" i="992"/>
  <c r="I62" i="992"/>
  <c r="A62" i="992"/>
  <c r="BN61" i="992"/>
  <c r="I61" i="992"/>
  <c r="A61" i="992"/>
  <c r="BN60" i="992"/>
  <c r="I60" i="992"/>
  <c r="A60" i="992"/>
  <c r="X60" i="992" s="1"/>
  <c r="BN59" i="992"/>
  <c r="I59" i="992"/>
  <c r="A59" i="992"/>
  <c r="BN58" i="992"/>
  <c r="I58" i="992"/>
  <c r="A58" i="992"/>
  <c r="BN57" i="992"/>
  <c r="I57" i="992"/>
  <c r="A57" i="992"/>
  <c r="BN56" i="992"/>
  <c r="I56" i="992"/>
  <c r="A56" i="992"/>
  <c r="BN55" i="992"/>
  <c r="I55" i="992"/>
  <c r="A55" i="992"/>
  <c r="BN54" i="992"/>
  <c r="I54" i="992"/>
  <c r="A54" i="992"/>
  <c r="BN53" i="992"/>
  <c r="I53" i="992"/>
  <c r="A53" i="992"/>
  <c r="BN52" i="992"/>
  <c r="I52" i="992"/>
  <c r="A52" i="992"/>
  <c r="BN51" i="992"/>
  <c r="I51" i="992"/>
  <c r="A51" i="992"/>
  <c r="BN50" i="992"/>
  <c r="I50" i="992"/>
  <c r="A50" i="992"/>
  <c r="BN49" i="992"/>
  <c r="I49" i="992"/>
  <c r="A49" i="992"/>
  <c r="BN48" i="992"/>
  <c r="I48" i="992"/>
  <c r="A48" i="992"/>
  <c r="BN47" i="992"/>
  <c r="I47" i="992"/>
  <c r="A47" i="992"/>
  <c r="BN46" i="992"/>
  <c r="I46" i="992"/>
  <c r="A46" i="992"/>
  <c r="BN45" i="992"/>
  <c r="I45" i="992"/>
  <c r="A45" i="992"/>
  <c r="BN44" i="992"/>
  <c r="I44" i="992"/>
  <c r="A44" i="992"/>
  <c r="BN43" i="992"/>
  <c r="I43" i="992"/>
  <c r="A43" i="992"/>
  <c r="BN42" i="992"/>
  <c r="I42" i="992"/>
  <c r="A42" i="992"/>
  <c r="BN41" i="992"/>
  <c r="I41" i="992"/>
  <c r="A41" i="992"/>
  <c r="BN40" i="992"/>
  <c r="I40" i="992"/>
  <c r="A40" i="992"/>
  <c r="BN39" i="992"/>
  <c r="I39" i="992"/>
  <c r="A39" i="992"/>
  <c r="BN38" i="992"/>
  <c r="I38" i="992"/>
  <c r="A38" i="992"/>
  <c r="BN37" i="992"/>
  <c r="I37" i="992"/>
  <c r="A37" i="992"/>
  <c r="BN36" i="992"/>
  <c r="I36" i="992"/>
  <c r="A36" i="992"/>
  <c r="BN35" i="992"/>
  <c r="I35" i="992"/>
  <c r="A35" i="992"/>
  <c r="BN34" i="992"/>
  <c r="X34" i="992"/>
  <c r="I34" i="992"/>
  <c r="A34" i="992"/>
  <c r="BN33" i="992"/>
  <c r="I33" i="992"/>
  <c r="A33" i="992"/>
  <c r="BN32" i="992"/>
  <c r="I32" i="992"/>
  <c r="A32" i="992"/>
  <c r="BN31" i="992"/>
  <c r="I31" i="992"/>
  <c r="A31" i="992"/>
  <c r="BN30" i="992"/>
  <c r="I30" i="992"/>
  <c r="A30" i="992"/>
  <c r="BN29" i="992"/>
  <c r="I29" i="992"/>
  <c r="A29" i="992"/>
  <c r="BN28" i="992"/>
  <c r="I28" i="992"/>
  <c r="A28" i="992"/>
  <c r="BN27" i="992"/>
  <c r="I27" i="992"/>
  <c r="A27" i="992"/>
  <c r="BN26" i="992"/>
  <c r="I26" i="992"/>
  <c r="A26" i="992"/>
  <c r="BN25" i="992"/>
  <c r="I25" i="992"/>
  <c r="A25" i="992"/>
  <c r="BN24" i="992"/>
  <c r="I24" i="992"/>
  <c r="A24" i="992"/>
  <c r="BN23" i="992"/>
  <c r="I23" i="992"/>
  <c r="A23" i="992"/>
  <c r="BN22" i="992"/>
  <c r="I22" i="992"/>
  <c r="A22" i="992"/>
  <c r="BN21" i="992"/>
  <c r="I21" i="992"/>
  <c r="A21" i="992"/>
  <c r="Z21" i="992" s="1"/>
  <c r="BN20" i="992"/>
  <c r="I20" i="992"/>
  <c r="A20" i="992"/>
  <c r="BN19" i="992"/>
  <c r="I19" i="992"/>
  <c r="A19" i="992"/>
  <c r="BN18" i="992"/>
  <c r="I18" i="992"/>
  <c r="A18" i="992"/>
  <c r="BN17" i="992"/>
  <c r="I17" i="992"/>
  <c r="A17" i="992"/>
  <c r="BN16" i="992"/>
  <c r="I16" i="992"/>
  <c r="A16" i="992"/>
  <c r="BN15" i="992"/>
  <c r="I15" i="992"/>
  <c r="A15" i="992"/>
  <c r="BN14" i="992"/>
  <c r="I14" i="992"/>
  <c r="A14" i="992"/>
  <c r="BN13" i="992"/>
  <c r="I13" i="992"/>
  <c r="A13" i="992"/>
  <c r="BN12" i="992"/>
  <c r="I12" i="992"/>
  <c r="A12" i="992"/>
  <c r="BN11" i="992"/>
  <c r="I11" i="992"/>
  <c r="A11" i="992"/>
  <c r="BN10" i="992"/>
  <c r="I10" i="992"/>
  <c r="A10" i="992"/>
  <c r="BN9" i="992"/>
  <c r="I9" i="992"/>
  <c r="A9" i="992"/>
  <c r="BN8" i="992"/>
  <c r="AA8" i="992"/>
  <c r="I8" i="992"/>
  <c r="A8" i="992"/>
  <c r="Z8" i="992" s="1"/>
  <c r="AE8" i="992" s="1"/>
  <c r="C4" i="992"/>
  <c r="C2" i="992"/>
  <c r="C3" i="992" s="1"/>
  <c r="B3" i="992" s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X34" i="1" s="1"/>
  <c r="I119" i="1"/>
  <c r="Z22" i="1" s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8" i="1"/>
  <c r="BN9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8" i="1"/>
  <c r="A9" i="1"/>
  <c r="A10" i="1"/>
  <c r="A11" i="1"/>
  <c r="A12" i="1"/>
  <c r="A13" i="1"/>
  <c r="A14" i="1"/>
  <c r="A15" i="1"/>
  <c r="A16" i="1"/>
  <c r="A17" i="1"/>
  <c r="AG17" i="1" s="1"/>
  <c r="A18" i="1"/>
  <c r="A19" i="1"/>
  <c r="A20" i="1"/>
  <c r="A21" i="1"/>
  <c r="Z21" i="1" s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8" i="1"/>
  <c r="Z8" i="1" s="1"/>
  <c r="H140" i="1"/>
  <c r="H4" i="991"/>
  <c r="BN164" i="991"/>
  <c r="I164" i="991"/>
  <c r="H164" i="991"/>
  <c r="A164" i="991"/>
  <c r="BN163" i="991"/>
  <c r="I163" i="991"/>
  <c r="A163" i="991"/>
  <c r="BN162" i="991"/>
  <c r="I162" i="991"/>
  <c r="A162" i="991"/>
  <c r="BN161" i="991"/>
  <c r="I161" i="991"/>
  <c r="A161" i="991"/>
  <c r="BN160" i="991"/>
  <c r="I160" i="991"/>
  <c r="A160" i="991"/>
  <c r="BN159" i="991"/>
  <c r="I159" i="991"/>
  <c r="A159" i="991"/>
  <c r="BN158" i="991"/>
  <c r="I158" i="991"/>
  <c r="A158" i="991"/>
  <c r="BN157" i="991"/>
  <c r="I157" i="991"/>
  <c r="A157" i="991"/>
  <c r="BN156" i="991"/>
  <c r="I156" i="991"/>
  <c r="A156" i="991"/>
  <c r="BN155" i="991"/>
  <c r="I155" i="991"/>
  <c r="A155" i="991"/>
  <c r="BN154" i="991"/>
  <c r="I154" i="991"/>
  <c r="A154" i="991"/>
  <c r="BN153" i="991"/>
  <c r="I153" i="991"/>
  <c r="A153" i="991"/>
  <c r="BN152" i="991"/>
  <c r="I152" i="991"/>
  <c r="A152" i="991"/>
  <c r="BN151" i="991"/>
  <c r="I151" i="991"/>
  <c r="A151" i="991"/>
  <c r="BN150" i="991"/>
  <c r="I150" i="991"/>
  <c r="A150" i="991"/>
  <c r="BN149" i="991"/>
  <c r="I149" i="991"/>
  <c r="A149" i="991"/>
  <c r="BN148" i="991"/>
  <c r="I148" i="991"/>
  <c r="A148" i="991"/>
  <c r="BN147" i="991"/>
  <c r="I147" i="991"/>
  <c r="A147" i="991"/>
  <c r="BN146" i="991"/>
  <c r="I146" i="991"/>
  <c r="A146" i="991"/>
  <c r="BN145" i="991"/>
  <c r="I145" i="991"/>
  <c r="A145" i="991"/>
  <c r="BN144" i="991"/>
  <c r="I144" i="991"/>
  <c r="A144" i="991"/>
  <c r="BN143" i="991"/>
  <c r="I143" i="991"/>
  <c r="A143" i="991"/>
  <c r="BN142" i="991"/>
  <c r="I142" i="991"/>
  <c r="A142" i="991"/>
  <c r="BN141" i="991"/>
  <c r="I141" i="991"/>
  <c r="A141" i="991"/>
  <c r="BN140" i="991"/>
  <c r="I140" i="991"/>
  <c r="A140" i="991"/>
  <c r="BN139" i="991"/>
  <c r="I139" i="991"/>
  <c r="A139" i="991"/>
  <c r="BN138" i="991"/>
  <c r="I138" i="991"/>
  <c r="A138" i="991"/>
  <c r="BN137" i="991"/>
  <c r="I137" i="991"/>
  <c r="A137" i="991"/>
  <c r="BN136" i="991"/>
  <c r="I136" i="991"/>
  <c r="A136" i="991"/>
  <c r="BN135" i="991"/>
  <c r="I135" i="991"/>
  <c r="A135" i="991"/>
  <c r="BN134" i="991"/>
  <c r="I134" i="991"/>
  <c r="A134" i="991"/>
  <c r="BN133" i="991"/>
  <c r="I133" i="991"/>
  <c r="A133" i="991"/>
  <c r="BN132" i="991"/>
  <c r="I132" i="991"/>
  <c r="A132" i="991"/>
  <c r="BN131" i="991"/>
  <c r="I131" i="991"/>
  <c r="A131" i="991"/>
  <c r="BN130" i="991"/>
  <c r="I130" i="991"/>
  <c r="A130" i="991"/>
  <c r="BN129" i="991"/>
  <c r="I129" i="991"/>
  <c r="A129" i="991"/>
  <c r="BN128" i="991"/>
  <c r="I128" i="991"/>
  <c r="A128" i="991"/>
  <c r="BN127" i="991"/>
  <c r="I127" i="991"/>
  <c r="A127" i="991"/>
  <c r="BN126" i="991"/>
  <c r="I126" i="991"/>
  <c r="A126" i="991"/>
  <c r="BN125" i="991"/>
  <c r="I125" i="991"/>
  <c r="A125" i="991"/>
  <c r="BN124" i="991"/>
  <c r="I124" i="991"/>
  <c r="A124" i="991"/>
  <c r="BN123" i="991"/>
  <c r="I123" i="991"/>
  <c r="A123" i="991"/>
  <c r="BN122" i="991"/>
  <c r="I122" i="991"/>
  <c r="A122" i="991"/>
  <c r="BN121" i="991"/>
  <c r="I121" i="991"/>
  <c r="A121" i="991"/>
  <c r="BN120" i="991"/>
  <c r="I120" i="991"/>
  <c r="A120" i="991"/>
  <c r="BN119" i="991"/>
  <c r="I119" i="991"/>
  <c r="A119" i="991"/>
  <c r="BN118" i="991"/>
  <c r="I118" i="991"/>
  <c r="A118" i="991"/>
  <c r="BN117" i="991"/>
  <c r="I117" i="991"/>
  <c r="A117" i="991"/>
  <c r="BN116" i="991"/>
  <c r="I116" i="991"/>
  <c r="A116" i="991"/>
  <c r="BN115" i="991"/>
  <c r="I115" i="991"/>
  <c r="A115" i="991"/>
  <c r="BN114" i="991"/>
  <c r="I114" i="991"/>
  <c r="A114" i="991"/>
  <c r="BN113" i="991"/>
  <c r="I113" i="991"/>
  <c r="A113" i="991"/>
  <c r="BN112" i="991"/>
  <c r="I112" i="991"/>
  <c r="A112" i="991"/>
  <c r="BN111" i="991"/>
  <c r="I111" i="991"/>
  <c r="A111" i="991"/>
  <c r="BN110" i="991"/>
  <c r="I110" i="991"/>
  <c r="A110" i="991"/>
  <c r="BN109" i="991"/>
  <c r="I109" i="991"/>
  <c r="A109" i="991"/>
  <c r="BN108" i="991"/>
  <c r="I108" i="991"/>
  <c r="A108" i="991"/>
  <c r="BN107" i="991"/>
  <c r="I107" i="991"/>
  <c r="A107" i="991"/>
  <c r="BN106" i="991"/>
  <c r="I106" i="991"/>
  <c r="A106" i="991"/>
  <c r="BN105" i="991"/>
  <c r="I105" i="991"/>
  <c r="A105" i="991"/>
  <c r="BN104" i="991"/>
  <c r="I104" i="991"/>
  <c r="A104" i="991"/>
  <c r="BN103" i="991"/>
  <c r="I103" i="991"/>
  <c r="A103" i="991"/>
  <c r="BN102" i="991"/>
  <c r="I102" i="991"/>
  <c r="A102" i="991"/>
  <c r="BN101" i="991"/>
  <c r="I101" i="991"/>
  <c r="A101" i="991"/>
  <c r="BN100" i="991"/>
  <c r="I100" i="991"/>
  <c r="A100" i="991"/>
  <c r="BN99" i="991"/>
  <c r="I99" i="991"/>
  <c r="A99" i="991"/>
  <c r="BN98" i="991"/>
  <c r="I98" i="991"/>
  <c r="A98" i="991"/>
  <c r="BN97" i="991"/>
  <c r="I97" i="991"/>
  <c r="A97" i="991"/>
  <c r="BN96" i="991"/>
  <c r="I96" i="991"/>
  <c r="A96" i="991"/>
  <c r="BN95" i="991"/>
  <c r="I95" i="991"/>
  <c r="A95" i="991"/>
  <c r="BN94" i="991"/>
  <c r="I94" i="991"/>
  <c r="A94" i="991"/>
  <c r="BN93" i="991"/>
  <c r="I93" i="991"/>
  <c r="A93" i="991"/>
  <c r="BN92" i="991"/>
  <c r="I92" i="991"/>
  <c r="A92" i="991"/>
  <c r="BN91" i="991"/>
  <c r="I91" i="991"/>
  <c r="A91" i="991"/>
  <c r="BN90" i="991"/>
  <c r="I90" i="991"/>
  <c r="A90" i="991"/>
  <c r="BN89" i="991"/>
  <c r="I89" i="991"/>
  <c r="A89" i="991"/>
  <c r="BN88" i="991"/>
  <c r="I88" i="991"/>
  <c r="A88" i="991"/>
  <c r="BN87" i="991"/>
  <c r="I87" i="991"/>
  <c r="A87" i="991"/>
  <c r="BN86" i="991"/>
  <c r="I86" i="991"/>
  <c r="A86" i="991"/>
  <c r="BN85" i="991"/>
  <c r="I85" i="991"/>
  <c r="A85" i="991"/>
  <c r="BN84" i="991"/>
  <c r="I84" i="991"/>
  <c r="A84" i="991"/>
  <c r="BN83" i="991"/>
  <c r="I83" i="991"/>
  <c r="A83" i="991"/>
  <c r="BN82" i="991"/>
  <c r="I82" i="991"/>
  <c r="A82" i="991"/>
  <c r="BN81" i="991"/>
  <c r="I81" i="991"/>
  <c r="A81" i="991"/>
  <c r="BN80" i="991"/>
  <c r="I80" i="991"/>
  <c r="A80" i="991"/>
  <c r="BN79" i="991"/>
  <c r="I79" i="991"/>
  <c r="A79" i="991"/>
  <c r="BN78" i="991"/>
  <c r="I78" i="991"/>
  <c r="A78" i="991"/>
  <c r="BN77" i="991"/>
  <c r="I77" i="991"/>
  <c r="A77" i="991"/>
  <c r="BN76" i="991"/>
  <c r="I76" i="991"/>
  <c r="A76" i="991"/>
  <c r="BN75" i="991"/>
  <c r="I75" i="991"/>
  <c r="A75" i="991"/>
  <c r="BN74" i="991"/>
  <c r="I74" i="991"/>
  <c r="A74" i="991"/>
  <c r="BN73" i="991"/>
  <c r="I73" i="991"/>
  <c r="A73" i="991"/>
  <c r="AJ73" i="991" s="1"/>
  <c r="BN72" i="991"/>
  <c r="I72" i="991"/>
  <c r="A72" i="991"/>
  <c r="BN71" i="991"/>
  <c r="I71" i="991"/>
  <c r="A71" i="991"/>
  <c r="BN70" i="991"/>
  <c r="I70" i="991"/>
  <c r="A70" i="991"/>
  <c r="BN69" i="991"/>
  <c r="I69" i="991"/>
  <c r="A69" i="991"/>
  <c r="BN68" i="991"/>
  <c r="I68" i="991"/>
  <c r="A68" i="991"/>
  <c r="BN67" i="991"/>
  <c r="I67" i="991"/>
  <c r="A67" i="991"/>
  <c r="BN66" i="991"/>
  <c r="I66" i="991"/>
  <c r="A66" i="991"/>
  <c r="BN65" i="991"/>
  <c r="I65" i="991"/>
  <c r="A65" i="991"/>
  <c r="BN64" i="991"/>
  <c r="I64" i="991"/>
  <c r="A64" i="991"/>
  <c r="BN63" i="991"/>
  <c r="I63" i="991"/>
  <c r="A63" i="991"/>
  <c r="BN62" i="991"/>
  <c r="I62" i="991"/>
  <c r="A62" i="991"/>
  <c r="BN61" i="991"/>
  <c r="I61" i="991"/>
  <c r="A61" i="991"/>
  <c r="BN60" i="991"/>
  <c r="I60" i="991"/>
  <c r="A60" i="991"/>
  <c r="BN59" i="991"/>
  <c r="I59" i="991"/>
  <c r="A59" i="991"/>
  <c r="BN58" i="991"/>
  <c r="I58" i="991"/>
  <c r="A58" i="991"/>
  <c r="BN57" i="991"/>
  <c r="I57" i="991"/>
  <c r="A57" i="991"/>
  <c r="BN56" i="991"/>
  <c r="I56" i="991"/>
  <c r="A56" i="991"/>
  <c r="BN55" i="991"/>
  <c r="I55" i="991"/>
  <c r="A55" i="991"/>
  <c r="BN54" i="991"/>
  <c r="I54" i="991"/>
  <c r="A54" i="991"/>
  <c r="BN53" i="991"/>
  <c r="I53" i="991"/>
  <c r="A53" i="991"/>
  <c r="BN52" i="991"/>
  <c r="I52" i="991"/>
  <c r="A52" i="991"/>
  <c r="BN51" i="991"/>
  <c r="I51" i="991"/>
  <c r="A51" i="991"/>
  <c r="BN50" i="991"/>
  <c r="I50" i="991"/>
  <c r="A50" i="991"/>
  <c r="BN49" i="991"/>
  <c r="I49" i="991"/>
  <c r="A49" i="991"/>
  <c r="BN48" i="991"/>
  <c r="I48" i="991"/>
  <c r="A48" i="991"/>
  <c r="BN47" i="991"/>
  <c r="I47" i="991"/>
  <c r="A47" i="991"/>
  <c r="BN46" i="991"/>
  <c r="I46" i="991"/>
  <c r="A46" i="991"/>
  <c r="BN45" i="991"/>
  <c r="I45" i="991"/>
  <c r="A45" i="991"/>
  <c r="BN44" i="991"/>
  <c r="I44" i="991"/>
  <c r="A44" i="991"/>
  <c r="BN43" i="991"/>
  <c r="I43" i="991"/>
  <c r="A43" i="991"/>
  <c r="BN42" i="991"/>
  <c r="I42" i="991"/>
  <c r="A42" i="991"/>
  <c r="BN41" i="991"/>
  <c r="I41" i="991"/>
  <c r="A41" i="991"/>
  <c r="X41" i="991" s="1"/>
  <c r="BN40" i="991"/>
  <c r="I40" i="991"/>
  <c r="A40" i="991"/>
  <c r="BN39" i="991"/>
  <c r="I39" i="991"/>
  <c r="A39" i="991"/>
  <c r="BN38" i="991"/>
  <c r="I38" i="991"/>
  <c r="A38" i="991"/>
  <c r="BN37" i="991"/>
  <c r="I37" i="991"/>
  <c r="A37" i="991"/>
  <c r="BN36" i="991"/>
  <c r="I36" i="991"/>
  <c r="A36" i="991"/>
  <c r="BN35" i="991"/>
  <c r="I35" i="991"/>
  <c r="A35" i="991"/>
  <c r="BN34" i="991"/>
  <c r="I34" i="991"/>
  <c r="A34" i="991"/>
  <c r="BN33" i="991"/>
  <c r="I33" i="991"/>
  <c r="A33" i="991"/>
  <c r="BN32" i="991"/>
  <c r="I32" i="991"/>
  <c r="A32" i="991"/>
  <c r="BN31" i="991"/>
  <c r="I31" i="991"/>
  <c r="A31" i="991"/>
  <c r="BN30" i="991"/>
  <c r="I30" i="991"/>
  <c r="A30" i="991"/>
  <c r="BN29" i="991"/>
  <c r="I29" i="991"/>
  <c r="A29" i="991"/>
  <c r="BN28" i="991"/>
  <c r="I28" i="991"/>
  <c r="A28" i="991"/>
  <c r="BN27" i="991"/>
  <c r="I27" i="991"/>
  <c r="A27" i="991"/>
  <c r="BN26" i="991"/>
  <c r="I26" i="991"/>
  <c r="A26" i="991"/>
  <c r="BN25" i="991"/>
  <c r="AJ25" i="991"/>
  <c r="I25" i="991"/>
  <c r="A25" i="991"/>
  <c r="BN24" i="991"/>
  <c r="I24" i="991"/>
  <c r="A24" i="991"/>
  <c r="BN23" i="991"/>
  <c r="I23" i="991"/>
  <c r="A23" i="991"/>
  <c r="BN22" i="991"/>
  <c r="I22" i="991"/>
  <c r="A22" i="991"/>
  <c r="AB22" i="991" s="1"/>
  <c r="BN21" i="991"/>
  <c r="I21" i="991"/>
  <c r="A21" i="991"/>
  <c r="BN20" i="991"/>
  <c r="I20" i="991"/>
  <c r="A20" i="991"/>
  <c r="BN19" i="991"/>
  <c r="I19" i="991"/>
  <c r="A19" i="991"/>
  <c r="AA19" i="991" s="1"/>
  <c r="AF19" i="991" s="1"/>
  <c r="BN18" i="991"/>
  <c r="I18" i="991"/>
  <c r="A18" i="991"/>
  <c r="BN17" i="991"/>
  <c r="I17" i="991"/>
  <c r="A17" i="991"/>
  <c r="BN16" i="991"/>
  <c r="I16" i="991"/>
  <c r="A16" i="991"/>
  <c r="BN15" i="991"/>
  <c r="I15" i="991"/>
  <c r="A15" i="991"/>
  <c r="BN14" i="991"/>
  <c r="I14" i="991"/>
  <c r="A14" i="991"/>
  <c r="BN13" i="991"/>
  <c r="I13" i="991"/>
  <c r="A13" i="991"/>
  <c r="BN12" i="991"/>
  <c r="I12" i="991"/>
  <c r="A12" i="991"/>
  <c r="BN11" i="991"/>
  <c r="I11" i="991"/>
  <c r="A11" i="991"/>
  <c r="AA11" i="991" s="1"/>
  <c r="AF11" i="991" s="1"/>
  <c r="BN10" i="991"/>
  <c r="I10" i="991"/>
  <c r="A10" i="991"/>
  <c r="BN9" i="991"/>
  <c r="I9" i="991"/>
  <c r="A9" i="991"/>
  <c r="BN8" i="991"/>
  <c r="I8" i="991"/>
  <c r="A8" i="991"/>
  <c r="C4" i="991"/>
  <c r="C2" i="991"/>
  <c r="C3" i="991" s="1"/>
  <c r="B3" i="991" s="1"/>
  <c r="H4" i="990"/>
  <c r="BN170" i="990"/>
  <c r="AK170" i="990"/>
  <c r="AJ170" i="990"/>
  <c r="AI170" i="990"/>
  <c r="I170" i="990"/>
  <c r="H170" i="990"/>
  <c r="A170" i="990"/>
  <c r="BN169" i="990"/>
  <c r="I169" i="990"/>
  <c r="A169" i="990"/>
  <c r="BN168" i="990"/>
  <c r="I168" i="990"/>
  <c r="A168" i="990"/>
  <c r="BN167" i="990"/>
  <c r="I167" i="990"/>
  <c r="A167" i="990"/>
  <c r="BN166" i="990"/>
  <c r="I166" i="990"/>
  <c r="A166" i="990"/>
  <c r="BN165" i="990"/>
  <c r="I165" i="990"/>
  <c r="A165" i="990"/>
  <c r="BN164" i="990"/>
  <c r="I164" i="990"/>
  <c r="A164" i="990"/>
  <c r="BN163" i="990"/>
  <c r="I163" i="990"/>
  <c r="A163" i="990"/>
  <c r="BN162" i="990"/>
  <c r="I162" i="990"/>
  <c r="A162" i="990"/>
  <c r="BN161" i="990"/>
  <c r="I161" i="990"/>
  <c r="A161" i="990"/>
  <c r="BN160" i="990"/>
  <c r="I160" i="990"/>
  <c r="A160" i="990"/>
  <c r="BN159" i="990"/>
  <c r="I159" i="990"/>
  <c r="A159" i="990"/>
  <c r="BN158" i="990"/>
  <c r="I158" i="990"/>
  <c r="A158" i="990"/>
  <c r="BN157" i="990"/>
  <c r="I157" i="990"/>
  <c r="A157" i="990"/>
  <c r="BN156" i="990"/>
  <c r="I156" i="990"/>
  <c r="A156" i="990"/>
  <c r="BN155" i="990"/>
  <c r="I155" i="990"/>
  <c r="A155" i="990"/>
  <c r="BN154" i="990"/>
  <c r="I154" i="990"/>
  <c r="A154" i="990"/>
  <c r="BN153" i="990"/>
  <c r="I153" i="990"/>
  <c r="A153" i="990"/>
  <c r="BN152" i="990"/>
  <c r="I152" i="990"/>
  <c r="A152" i="990"/>
  <c r="BN151" i="990"/>
  <c r="I151" i="990"/>
  <c r="A151" i="990"/>
  <c r="BN150" i="990"/>
  <c r="I150" i="990"/>
  <c r="A150" i="990"/>
  <c r="BN149" i="990"/>
  <c r="I149" i="990"/>
  <c r="A149" i="990"/>
  <c r="BN148" i="990"/>
  <c r="I148" i="990"/>
  <c r="A148" i="990"/>
  <c r="BN147" i="990"/>
  <c r="I147" i="990"/>
  <c r="A147" i="990"/>
  <c r="BN146" i="990"/>
  <c r="I146" i="990"/>
  <c r="A146" i="990"/>
  <c r="BN145" i="990"/>
  <c r="I145" i="990"/>
  <c r="A145" i="990"/>
  <c r="BN144" i="990"/>
  <c r="I144" i="990"/>
  <c r="X45" i="990" s="1"/>
  <c r="AC45" i="990" s="1"/>
  <c r="A144" i="990"/>
  <c r="AE39" i="990" s="1"/>
  <c r="BN143" i="990"/>
  <c r="I143" i="990"/>
  <c r="A143" i="990"/>
  <c r="BN142" i="990"/>
  <c r="AK142" i="990"/>
  <c r="AJ142" i="990"/>
  <c r="AI142" i="990"/>
  <c r="I142" i="990"/>
  <c r="A142" i="990"/>
  <c r="BN141" i="990"/>
  <c r="AK141" i="990"/>
  <c r="AJ141" i="990"/>
  <c r="AI141" i="990"/>
  <c r="I141" i="990"/>
  <c r="A141" i="990"/>
  <c r="BN140" i="990"/>
  <c r="AK140" i="990"/>
  <c r="AJ140" i="990"/>
  <c r="AI140" i="990"/>
  <c r="I140" i="990"/>
  <c r="A140" i="990"/>
  <c r="BN139" i="990"/>
  <c r="AK139" i="990"/>
  <c r="AJ139" i="990"/>
  <c r="AI139" i="990"/>
  <c r="I139" i="990"/>
  <c r="A139" i="990"/>
  <c r="BN138" i="990"/>
  <c r="AK138" i="990"/>
  <c r="AJ138" i="990"/>
  <c r="AI138" i="990"/>
  <c r="I138" i="990"/>
  <c r="A138" i="990"/>
  <c r="BN137" i="990"/>
  <c r="AK137" i="990"/>
  <c r="AJ137" i="990"/>
  <c r="AI137" i="990"/>
  <c r="I137" i="990"/>
  <c r="A137" i="990"/>
  <c r="BN136" i="990"/>
  <c r="AK136" i="990"/>
  <c r="AJ136" i="990"/>
  <c r="AI136" i="990"/>
  <c r="I136" i="990"/>
  <c r="A136" i="990"/>
  <c r="BN135" i="990"/>
  <c r="AK135" i="990"/>
  <c r="AJ135" i="990"/>
  <c r="AI135" i="990"/>
  <c r="I135" i="990"/>
  <c r="A135" i="990"/>
  <c r="BN134" i="990"/>
  <c r="AK134" i="990"/>
  <c r="AJ134" i="990"/>
  <c r="AI134" i="990"/>
  <c r="I134" i="990"/>
  <c r="A134" i="990"/>
  <c r="BN133" i="990"/>
  <c r="AK133" i="990"/>
  <c r="AJ133" i="990"/>
  <c r="AI133" i="990"/>
  <c r="I133" i="990"/>
  <c r="A133" i="990"/>
  <c r="BN132" i="990"/>
  <c r="AK132" i="990"/>
  <c r="AJ132" i="990"/>
  <c r="AI132" i="990"/>
  <c r="I132" i="990"/>
  <c r="A132" i="990"/>
  <c r="BN131" i="990"/>
  <c r="AK131" i="990"/>
  <c r="AJ131" i="990"/>
  <c r="AI131" i="990"/>
  <c r="I131" i="990"/>
  <c r="A131" i="990"/>
  <c r="BN130" i="990"/>
  <c r="AK130" i="990"/>
  <c r="AJ130" i="990"/>
  <c r="AI130" i="990"/>
  <c r="I130" i="990"/>
  <c r="A130" i="990"/>
  <c r="BN129" i="990"/>
  <c r="AK129" i="990"/>
  <c r="AJ129" i="990"/>
  <c r="AI129" i="990"/>
  <c r="I129" i="990"/>
  <c r="A129" i="990"/>
  <c r="BN128" i="990"/>
  <c r="AK128" i="990"/>
  <c r="AJ128" i="990"/>
  <c r="AI128" i="990"/>
  <c r="I128" i="990"/>
  <c r="A128" i="990"/>
  <c r="BN127" i="990"/>
  <c r="AK127" i="990"/>
  <c r="AJ127" i="990"/>
  <c r="AI127" i="990"/>
  <c r="I127" i="990"/>
  <c r="A127" i="990"/>
  <c r="BN126" i="990"/>
  <c r="AK126" i="990"/>
  <c r="AJ126" i="990"/>
  <c r="AI126" i="990"/>
  <c r="I126" i="990"/>
  <c r="A126" i="990"/>
  <c r="BN125" i="990"/>
  <c r="AK125" i="990"/>
  <c r="AJ125" i="990"/>
  <c r="AI125" i="990"/>
  <c r="I125" i="990"/>
  <c r="A125" i="990"/>
  <c r="BN124" i="990"/>
  <c r="AK124" i="990"/>
  <c r="AJ124" i="990"/>
  <c r="AI124" i="990"/>
  <c r="I124" i="990"/>
  <c r="A124" i="990"/>
  <c r="BN123" i="990"/>
  <c r="AK123" i="990"/>
  <c r="AJ123" i="990"/>
  <c r="AI123" i="990"/>
  <c r="I123" i="990"/>
  <c r="A123" i="990"/>
  <c r="BN122" i="990"/>
  <c r="AK122" i="990"/>
  <c r="AJ122" i="990"/>
  <c r="AI122" i="990"/>
  <c r="I122" i="990"/>
  <c r="A122" i="990"/>
  <c r="BN121" i="990"/>
  <c r="AK121" i="990"/>
  <c r="AJ121" i="990"/>
  <c r="AI121" i="990"/>
  <c r="I121" i="990"/>
  <c r="A121" i="990"/>
  <c r="BN120" i="990"/>
  <c r="AK120" i="990"/>
  <c r="AJ120" i="990"/>
  <c r="AI120" i="990"/>
  <c r="I120" i="990"/>
  <c r="A120" i="990"/>
  <c r="BN119" i="990"/>
  <c r="AK119" i="990"/>
  <c r="AJ119" i="990"/>
  <c r="AI119" i="990"/>
  <c r="I119" i="990"/>
  <c r="A119" i="990"/>
  <c r="BN118" i="990"/>
  <c r="AK118" i="990"/>
  <c r="AJ118" i="990"/>
  <c r="AI118" i="990"/>
  <c r="I118" i="990"/>
  <c r="A118" i="990"/>
  <c r="BN117" i="990"/>
  <c r="AK117" i="990"/>
  <c r="AJ117" i="990"/>
  <c r="AI117" i="990"/>
  <c r="I117" i="990"/>
  <c r="A117" i="990"/>
  <c r="BN116" i="990"/>
  <c r="AK116" i="990"/>
  <c r="AJ116" i="990"/>
  <c r="AI116" i="990"/>
  <c r="I116" i="990"/>
  <c r="A116" i="990"/>
  <c r="BN115" i="990"/>
  <c r="AK115" i="990"/>
  <c r="AJ115" i="990"/>
  <c r="AI115" i="990"/>
  <c r="I115" i="990"/>
  <c r="A115" i="990"/>
  <c r="BN114" i="990"/>
  <c r="AK114" i="990"/>
  <c r="AJ114" i="990"/>
  <c r="AI114" i="990"/>
  <c r="I114" i="990"/>
  <c r="A114" i="990"/>
  <c r="BN113" i="990"/>
  <c r="AK113" i="990"/>
  <c r="AJ113" i="990"/>
  <c r="AI113" i="990"/>
  <c r="I113" i="990"/>
  <c r="A113" i="990"/>
  <c r="BN112" i="990"/>
  <c r="AK112" i="990"/>
  <c r="AJ112" i="990"/>
  <c r="AI112" i="990"/>
  <c r="I112" i="990"/>
  <c r="A112" i="990"/>
  <c r="BN111" i="990"/>
  <c r="AK111" i="990"/>
  <c r="AJ111" i="990"/>
  <c r="AI111" i="990"/>
  <c r="I111" i="990"/>
  <c r="A111" i="990"/>
  <c r="BN110" i="990"/>
  <c r="AK110" i="990"/>
  <c r="AJ110" i="990"/>
  <c r="AI110" i="990"/>
  <c r="I110" i="990"/>
  <c r="A110" i="990"/>
  <c r="BN109" i="990"/>
  <c r="AK109" i="990"/>
  <c r="AJ109" i="990"/>
  <c r="AI109" i="990"/>
  <c r="I109" i="990"/>
  <c r="A109" i="990"/>
  <c r="BN108" i="990"/>
  <c r="AK108" i="990"/>
  <c r="AJ108" i="990"/>
  <c r="AI108" i="990"/>
  <c r="I108" i="990"/>
  <c r="A108" i="990"/>
  <c r="BN107" i="990"/>
  <c r="AK107" i="990"/>
  <c r="AJ107" i="990"/>
  <c r="AI107" i="990"/>
  <c r="I107" i="990"/>
  <c r="A107" i="990"/>
  <c r="BN106" i="990"/>
  <c r="AK106" i="990"/>
  <c r="AJ106" i="990"/>
  <c r="AI106" i="990"/>
  <c r="I106" i="990"/>
  <c r="A106" i="990"/>
  <c r="BN105" i="990"/>
  <c r="AK105" i="990"/>
  <c r="AJ105" i="990"/>
  <c r="AI105" i="990"/>
  <c r="I105" i="990"/>
  <c r="A105" i="990"/>
  <c r="BN104" i="990"/>
  <c r="AK104" i="990"/>
  <c r="AJ104" i="990"/>
  <c r="AI104" i="990"/>
  <c r="I104" i="990"/>
  <c r="A104" i="990"/>
  <c r="BN103" i="990"/>
  <c r="AK103" i="990"/>
  <c r="AJ103" i="990"/>
  <c r="AI103" i="990"/>
  <c r="I103" i="990"/>
  <c r="A103" i="990"/>
  <c r="BN102" i="990"/>
  <c r="AK102" i="990"/>
  <c r="AJ102" i="990"/>
  <c r="AI102" i="990"/>
  <c r="I102" i="990"/>
  <c r="A102" i="990"/>
  <c r="BN101" i="990"/>
  <c r="AK101" i="990"/>
  <c r="AJ101" i="990"/>
  <c r="AI101" i="990"/>
  <c r="I101" i="990"/>
  <c r="A101" i="990"/>
  <c r="BN100" i="990"/>
  <c r="AK100" i="990"/>
  <c r="AJ100" i="990"/>
  <c r="AI100" i="990"/>
  <c r="I100" i="990"/>
  <c r="A100" i="990"/>
  <c r="BN99" i="990"/>
  <c r="AK99" i="990"/>
  <c r="AJ99" i="990"/>
  <c r="AI99" i="990"/>
  <c r="I99" i="990"/>
  <c r="A99" i="990"/>
  <c r="BN98" i="990"/>
  <c r="AK98" i="990"/>
  <c r="AJ98" i="990"/>
  <c r="AI98" i="990"/>
  <c r="I98" i="990"/>
  <c r="A98" i="990"/>
  <c r="BN97" i="990"/>
  <c r="AK97" i="990"/>
  <c r="AJ97" i="990"/>
  <c r="AI97" i="990"/>
  <c r="I97" i="990"/>
  <c r="A97" i="990"/>
  <c r="BN96" i="990"/>
  <c r="AK96" i="990"/>
  <c r="AJ96" i="990"/>
  <c r="AI96" i="990"/>
  <c r="I96" i="990"/>
  <c r="A96" i="990"/>
  <c r="BN95" i="990"/>
  <c r="AK95" i="990"/>
  <c r="AJ95" i="990"/>
  <c r="AI95" i="990"/>
  <c r="I95" i="990"/>
  <c r="A95" i="990"/>
  <c r="BN94" i="990"/>
  <c r="AK94" i="990"/>
  <c r="AJ94" i="990"/>
  <c r="AI94" i="990"/>
  <c r="I94" i="990"/>
  <c r="A94" i="990"/>
  <c r="BN93" i="990"/>
  <c r="AK93" i="990"/>
  <c r="AJ93" i="990"/>
  <c r="AI93" i="990"/>
  <c r="I93" i="990"/>
  <c r="A93" i="990"/>
  <c r="BN92" i="990"/>
  <c r="AK92" i="990"/>
  <c r="AJ92" i="990"/>
  <c r="AI92" i="990"/>
  <c r="I92" i="990"/>
  <c r="A92" i="990"/>
  <c r="AD92" i="990" s="1"/>
  <c r="BN91" i="990"/>
  <c r="AK91" i="990"/>
  <c r="AJ91" i="990"/>
  <c r="AI91" i="990"/>
  <c r="I91" i="990"/>
  <c r="A91" i="990"/>
  <c r="BN90" i="990"/>
  <c r="AK90" i="990"/>
  <c r="AJ90" i="990"/>
  <c r="AI90" i="990"/>
  <c r="I90" i="990"/>
  <c r="A90" i="990"/>
  <c r="BN89" i="990"/>
  <c r="AK89" i="990"/>
  <c r="AJ89" i="990"/>
  <c r="AI89" i="990"/>
  <c r="I89" i="990"/>
  <c r="A89" i="990"/>
  <c r="BN88" i="990"/>
  <c r="AK88" i="990"/>
  <c r="AJ88" i="990"/>
  <c r="AI88" i="990"/>
  <c r="I88" i="990"/>
  <c r="A88" i="990"/>
  <c r="BN87" i="990"/>
  <c r="AK87" i="990"/>
  <c r="AJ87" i="990"/>
  <c r="AI87" i="990"/>
  <c r="I87" i="990"/>
  <c r="A87" i="990"/>
  <c r="BN86" i="990"/>
  <c r="AK86" i="990"/>
  <c r="AJ86" i="990"/>
  <c r="AI86" i="990"/>
  <c r="I86" i="990"/>
  <c r="A86" i="990"/>
  <c r="BN85" i="990"/>
  <c r="AK85" i="990"/>
  <c r="AJ85" i="990"/>
  <c r="AI85" i="990"/>
  <c r="I85" i="990"/>
  <c r="A85" i="990"/>
  <c r="BN84" i="990"/>
  <c r="AK84" i="990"/>
  <c r="AJ84" i="990"/>
  <c r="AI84" i="990"/>
  <c r="I84" i="990"/>
  <c r="A84" i="990"/>
  <c r="BN83" i="990"/>
  <c r="AK83" i="990"/>
  <c r="AJ83" i="990"/>
  <c r="AI83" i="990"/>
  <c r="I83" i="990"/>
  <c r="A83" i="990"/>
  <c r="BN82" i="990"/>
  <c r="AK82" i="990"/>
  <c r="AJ82" i="990"/>
  <c r="AI82" i="990"/>
  <c r="I82" i="990"/>
  <c r="A82" i="990"/>
  <c r="BN81" i="990"/>
  <c r="AK81" i="990"/>
  <c r="AJ81" i="990"/>
  <c r="AI81" i="990"/>
  <c r="I81" i="990"/>
  <c r="A81" i="990"/>
  <c r="BN80" i="990"/>
  <c r="AK80" i="990"/>
  <c r="AJ80" i="990"/>
  <c r="AI80" i="990"/>
  <c r="I80" i="990"/>
  <c r="A80" i="990"/>
  <c r="X80" i="990" s="1"/>
  <c r="BN79" i="990"/>
  <c r="I79" i="990"/>
  <c r="A79" i="990"/>
  <c r="BN78" i="990"/>
  <c r="I78" i="990"/>
  <c r="A78" i="990"/>
  <c r="BN77" i="990"/>
  <c r="I77" i="990"/>
  <c r="A77" i="990"/>
  <c r="BN76" i="990"/>
  <c r="I76" i="990"/>
  <c r="A76" i="990"/>
  <c r="BN75" i="990"/>
  <c r="I75" i="990"/>
  <c r="A75" i="990"/>
  <c r="BN74" i="990"/>
  <c r="I74" i="990"/>
  <c r="A74" i="990"/>
  <c r="BN73" i="990"/>
  <c r="I73" i="990"/>
  <c r="A73" i="990"/>
  <c r="BN72" i="990"/>
  <c r="I72" i="990"/>
  <c r="A72" i="990"/>
  <c r="BN71" i="990"/>
  <c r="I71" i="990"/>
  <c r="A71" i="990"/>
  <c r="BN70" i="990"/>
  <c r="I70" i="990"/>
  <c r="A70" i="990"/>
  <c r="BN69" i="990"/>
  <c r="I69" i="990"/>
  <c r="A69" i="990"/>
  <c r="BN68" i="990"/>
  <c r="I68" i="990"/>
  <c r="A68" i="990"/>
  <c r="BN67" i="990"/>
  <c r="I67" i="990"/>
  <c r="A67" i="990"/>
  <c r="BN66" i="990"/>
  <c r="I66" i="990"/>
  <c r="A66" i="990"/>
  <c r="BN65" i="990"/>
  <c r="I65" i="990"/>
  <c r="A65" i="990"/>
  <c r="BN64" i="990"/>
  <c r="I64" i="990"/>
  <c r="A64" i="990"/>
  <c r="BN63" i="990"/>
  <c r="I63" i="990"/>
  <c r="A63" i="990"/>
  <c r="BN62" i="990"/>
  <c r="I62" i="990"/>
  <c r="A62" i="990"/>
  <c r="X62" i="990" s="1"/>
  <c r="BN61" i="990"/>
  <c r="I61" i="990"/>
  <c r="A61" i="990"/>
  <c r="BN60" i="990"/>
  <c r="I60" i="990"/>
  <c r="A60" i="990"/>
  <c r="BN59" i="990"/>
  <c r="I59" i="990"/>
  <c r="A59" i="990"/>
  <c r="BN58" i="990"/>
  <c r="I58" i="990"/>
  <c r="A58" i="990"/>
  <c r="BN57" i="990"/>
  <c r="I57" i="990"/>
  <c r="A57" i="990"/>
  <c r="BN56" i="990"/>
  <c r="I56" i="990"/>
  <c r="A56" i="990"/>
  <c r="BN55" i="990"/>
  <c r="I55" i="990"/>
  <c r="A55" i="990"/>
  <c r="BN54" i="990"/>
  <c r="I54" i="990"/>
  <c r="A54" i="990"/>
  <c r="BN53" i="990"/>
  <c r="I53" i="990"/>
  <c r="A53" i="990"/>
  <c r="BN52" i="990"/>
  <c r="I52" i="990"/>
  <c r="A52" i="990"/>
  <c r="BN51" i="990"/>
  <c r="I51" i="990"/>
  <c r="A51" i="990"/>
  <c r="BN50" i="990"/>
  <c r="I50" i="990"/>
  <c r="A50" i="990"/>
  <c r="BN49" i="990"/>
  <c r="I49" i="990"/>
  <c r="A49" i="990"/>
  <c r="BN48" i="990"/>
  <c r="I48" i="990"/>
  <c r="A48" i="990"/>
  <c r="BN47" i="990"/>
  <c r="I47" i="990"/>
  <c r="A47" i="990"/>
  <c r="BN46" i="990"/>
  <c r="I46" i="990"/>
  <c r="A46" i="990"/>
  <c r="BN45" i="990"/>
  <c r="I45" i="990"/>
  <c r="A45" i="990"/>
  <c r="BN44" i="990"/>
  <c r="X44" i="990"/>
  <c r="I44" i="990"/>
  <c r="A44" i="990"/>
  <c r="BN43" i="990"/>
  <c r="AK43" i="990"/>
  <c r="AJ43" i="990"/>
  <c r="AI43" i="990"/>
  <c r="I43" i="990"/>
  <c r="A43" i="990"/>
  <c r="BN42" i="990"/>
  <c r="AK42" i="990"/>
  <c r="AJ42" i="990"/>
  <c r="AI42" i="990"/>
  <c r="I42" i="990"/>
  <c r="A42" i="990"/>
  <c r="AE42" i="990" s="1"/>
  <c r="BN41" i="990"/>
  <c r="AK41" i="990"/>
  <c r="AJ41" i="990"/>
  <c r="AI41" i="990"/>
  <c r="I41" i="990"/>
  <c r="A41" i="990"/>
  <c r="BN40" i="990"/>
  <c r="AK40" i="990"/>
  <c r="AJ40" i="990"/>
  <c r="AI40" i="990"/>
  <c r="I40" i="990"/>
  <c r="A40" i="990"/>
  <c r="BN39" i="990"/>
  <c r="AK39" i="990"/>
  <c r="AJ39" i="990"/>
  <c r="AI39" i="990"/>
  <c r="I39" i="990"/>
  <c r="A39" i="990"/>
  <c r="BN38" i="990"/>
  <c r="AK38" i="990"/>
  <c r="AJ38" i="990"/>
  <c r="AI38" i="990"/>
  <c r="I38" i="990"/>
  <c r="A38" i="990"/>
  <c r="BN37" i="990"/>
  <c r="AK37" i="990"/>
  <c r="AJ37" i="990"/>
  <c r="AI37" i="990"/>
  <c r="I37" i="990"/>
  <c r="A37" i="990"/>
  <c r="BN36" i="990"/>
  <c r="AK36" i="990"/>
  <c r="AJ36" i="990"/>
  <c r="AI36" i="990"/>
  <c r="I36" i="990"/>
  <c r="A36" i="990"/>
  <c r="BN35" i="990"/>
  <c r="AK35" i="990"/>
  <c r="AJ35" i="990"/>
  <c r="AI35" i="990"/>
  <c r="I35" i="990"/>
  <c r="A35" i="990"/>
  <c r="BN34" i="990"/>
  <c r="AK34" i="990"/>
  <c r="AJ34" i="990"/>
  <c r="AI34" i="990"/>
  <c r="I34" i="990"/>
  <c r="A34" i="990"/>
  <c r="BN33" i="990"/>
  <c r="AK33" i="990"/>
  <c r="AJ33" i="990"/>
  <c r="AI33" i="990"/>
  <c r="I33" i="990"/>
  <c r="A33" i="990"/>
  <c r="BN32" i="990"/>
  <c r="AK32" i="990"/>
  <c r="AJ32" i="990"/>
  <c r="AI32" i="990"/>
  <c r="I32" i="990"/>
  <c r="A32" i="990"/>
  <c r="BN31" i="990"/>
  <c r="AK31" i="990"/>
  <c r="AJ31" i="990"/>
  <c r="AI31" i="990"/>
  <c r="I31" i="990"/>
  <c r="A31" i="990"/>
  <c r="BN30" i="990"/>
  <c r="AK30" i="990"/>
  <c r="AJ30" i="990"/>
  <c r="AI30" i="990"/>
  <c r="I30" i="990"/>
  <c r="A30" i="990"/>
  <c r="BN29" i="990"/>
  <c r="AK29" i="990"/>
  <c r="AJ29" i="990"/>
  <c r="AI29" i="990"/>
  <c r="I29" i="990"/>
  <c r="A29" i="990"/>
  <c r="BN28" i="990"/>
  <c r="AK28" i="990"/>
  <c r="AJ28" i="990"/>
  <c r="AI28" i="990"/>
  <c r="I28" i="990"/>
  <c r="A28" i="990"/>
  <c r="BN27" i="990"/>
  <c r="AK27" i="990"/>
  <c r="AJ27" i="990"/>
  <c r="AI27" i="990"/>
  <c r="I27" i="990"/>
  <c r="A27" i="990"/>
  <c r="BN26" i="990"/>
  <c r="AK26" i="990"/>
  <c r="AJ26" i="990"/>
  <c r="AI26" i="990"/>
  <c r="I26" i="990"/>
  <c r="A26" i="990"/>
  <c r="Z26" i="990" s="1"/>
  <c r="BN25" i="990"/>
  <c r="AK25" i="990"/>
  <c r="AJ25" i="990"/>
  <c r="AI25" i="990"/>
  <c r="I25" i="990"/>
  <c r="A25" i="990"/>
  <c r="BN24" i="990"/>
  <c r="AK24" i="990"/>
  <c r="AJ24" i="990"/>
  <c r="AI24" i="990"/>
  <c r="I24" i="990"/>
  <c r="A24" i="990"/>
  <c r="BN23" i="990"/>
  <c r="AK23" i="990"/>
  <c r="AJ23" i="990"/>
  <c r="AI23" i="990"/>
  <c r="I23" i="990"/>
  <c r="A23" i="990"/>
  <c r="BN22" i="990"/>
  <c r="AK22" i="990"/>
  <c r="AJ22" i="990"/>
  <c r="AI22" i="990"/>
  <c r="I22" i="990"/>
  <c r="A22" i="990"/>
  <c r="BN21" i="990"/>
  <c r="AK21" i="990"/>
  <c r="AJ21" i="990"/>
  <c r="AI21" i="990"/>
  <c r="I21" i="990"/>
  <c r="A21" i="990"/>
  <c r="BN20" i="990"/>
  <c r="AK20" i="990"/>
  <c r="AJ20" i="990"/>
  <c r="AI20" i="990"/>
  <c r="I20" i="990"/>
  <c r="A20" i="990"/>
  <c r="BN19" i="990"/>
  <c r="AK19" i="990"/>
  <c r="AJ19" i="990"/>
  <c r="AI19" i="990"/>
  <c r="I19" i="990"/>
  <c r="A19" i="990"/>
  <c r="BN18" i="990"/>
  <c r="AK18" i="990"/>
  <c r="AJ18" i="990"/>
  <c r="AI18" i="990"/>
  <c r="I18" i="990"/>
  <c r="A18" i="990"/>
  <c r="BN17" i="990"/>
  <c r="AK17" i="990"/>
  <c r="AJ17" i="990"/>
  <c r="AI17" i="990"/>
  <c r="I17" i="990"/>
  <c r="A17" i="990"/>
  <c r="BN16" i="990"/>
  <c r="AK16" i="990"/>
  <c r="AJ16" i="990"/>
  <c r="AI16" i="990"/>
  <c r="I16" i="990"/>
  <c r="A16" i="990"/>
  <c r="BN15" i="990"/>
  <c r="AK15" i="990"/>
  <c r="AJ15" i="990"/>
  <c r="AI15" i="990"/>
  <c r="I15" i="990"/>
  <c r="A15" i="990"/>
  <c r="BN14" i="990"/>
  <c r="AK14" i="990"/>
  <c r="AJ14" i="990"/>
  <c r="AI14" i="990"/>
  <c r="I14" i="990"/>
  <c r="A14" i="990"/>
  <c r="BN13" i="990"/>
  <c r="AK13" i="990"/>
  <c r="AJ13" i="990"/>
  <c r="AI13" i="990"/>
  <c r="I13" i="990"/>
  <c r="A13" i="990"/>
  <c r="BN12" i="990"/>
  <c r="AK12" i="990"/>
  <c r="AJ12" i="990"/>
  <c r="AI12" i="990"/>
  <c r="I12" i="990"/>
  <c r="A12" i="990"/>
  <c r="BN11" i="990"/>
  <c r="AK11" i="990"/>
  <c r="AJ11" i="990"/>
  <c r="AI11" i="990"/>
  <c r="I11" i="990"/>
  <c r="A11" i="990"/>
  <c r="BN10" i="990"/>
  <c r="AK10" i="990"/>
  <c r="AJ10" i="990"/>
  <c r="AI10" i="990"/>
  <c r="I10" i="990"/>
  <c r="A10" i="990"/>
  <c r="BN9" i="990"/>
  <c r="AK9" i="990"/>
  <c r="AJ9" i="990"/>
  <c r="AI9" i="990"/>
  <c r="I9" i="990"/>
  <c r="A9" i="990"/>
  <c r="BN8" i="990"/>
  <c r="AK8" i="990"/>
  <c r="AJ8" i="990"/>
  <c r="AI8" i="990"/>
  <c r="I8" i="990"/>
  <c r="A8" i="990"/>
  <c r="C4" i="990"/>
  <c r="C2" i="990"/>
  <c r="C3" i="990" s="1"/>
  <c r="B3" i="990" s="1"/>
  <c r="H4" i="989"/>
  <c r="BN103" i="989"/>
  <c r="I103" i="989"/>
  <c r="H103" i="989"/>
  <c r="A103" i="989"/>
  <c r="BN102" i="989"/>
  <c r="AK102" i="989"/>
  <c r="AJ102" i="989"/>
  <c r="AD102" i="989"/>
  <c r="AC102" i="989"/>
  <c r="AA102" i="989"/>
  <c r="Z102" i="989"/>
  <c r="Y102" i="989"/>
  <c r="X102" i="989"/>
  <c r="I102" i="989"/>
  <c r="A102" i="989"/>
  <c r="AF102" i="989" s="1"/>
  <c r="BN101" i="989"/>
  <c r="I101" i="989"/>
  <c r="A101" i="989"/>
  <c r="BN100" i="989"/>
  <c r="I100" i="989"/>
  <c r="Z53" i="989" s="1"/>
  <c r="A100" i="989"/>
  <c r="BN99" i="989"/>
  <c r="I99" i="989"/>
  <c r="A99" i="989"/>
  <c r="BN98" i="989"/>
  <c r="I98" i="989"/>
  <c r="A98" i="989"/>
  <c r="BN97" i="989"/>
  <c r="I97" i="989"/>
  <c r="A97" i="989"/>
  <c r="BN96" i="989"/>
  <c r="I96" i="989"/>
  <c r="A96" i="989"/>
  <c r="BN95" i="989"/>
  <c r="I95" i="989"/>
  <c r="A95" i="989"/>
  <c r="BN94" i="989"/>
  <c r="I94" i="989"/>
  <c r="A94" i="989"/>
  <c r="BN93" i="989"/>
  <c r="I93" i="989"/>
  <c r="A93" i="989"/>
  <c r="BN92" i="989"/>
  <c r="I92" i="989"/>
  <c r="X37" i="989" s="1"/>
  <c r="A92" i="989"/>
  <c r="BN91" i="989"/>
  <c r="I91" i="989"/>
  <c r="A91" i="989"/>
  <c r="BN90" i="989"/>
  <c r="I90" i="989"/>
  <c r="A90" i="989"/>
  <c r="BN89" i="989"/>
  <c r="I89" i="989"/>
  <c r="A89" i="989"/>
  <c r="BN88" i="989"/>
  <c r="I88" i="989"/>
  <c r="A88" i="989"/>
  <c r="AA21" i="989" s="1"/>
  <c r="BN87" i="989"/>
  <c r="I87" i="989"/>
  <c r="A87" i="989"/>
  <c r="BN86" i="989"/>
  <c r="I86" i="989"/>
  <c r="A86" i="989"/>
  <c r="BN85" i="989"/>
  <c r="I85" i="989"/>
  <c r="A85" i="989"/>
  <c r="BN84" i="989"/>
  <c r="X84" i="989"/>
  <c r="I84" i="989"/>
  <c r="A84" i="989"/>
  <c r="BN83" i="989"/>
  <c r="I83" i="989"/>
  <c r="A83" i="989"/>
  <c r="BN82" i="989"/>
  <c r="I82" i="989"/>
  <c r="A82" i="989"/>
  <c r="BN81" i="989"/>
  <c r="I81" i="989"/>
  <c r="A81" i="989"/>
  <c r="BN80" i="989"/>
  <c r="AA80" i="989"/>
  <c r="I80" i="989"/>
  <c r="A80" i="989"/>
  <c r="BN79" i="989"/>
  <c r="I79" i="989"/>
  <c r="A79" i="989"/>
  <c r="BN78" i="989"/>
  <c r="I78" i="989"/>
  <c r="A78" i="989"/>
  <c r="BN77" i="989"/>
  <c r="I77" i="989"/>
  <c r="A77" i="989"/>
  <c r="BN76" i="989"/>
  <c r="I76" i="989"/>
  <c r="A76" i="989"/>
  <c r="BN75" i="989"/>
  <c r="I75" i="989"/>
  <c r="A75" i="989"/>
  <c r="BN74" i="989"/>
  <c r="I74" i="989"/>
  <c r="A74" i="989"/>
  <c r="BN73" i="989"/>
  <c r="I73" i="989"/>
  <c r="A73" i="989"/>
  <c r="BN72" i="989"/>
  <c r="I72" i="989"/>
  <c r="A72" i="989"/>
  <c r="BN71" i="989"/>
  <c r="I71" i="989"/>
  <c r="A71" i="989"/>
  <c r="BN70" i="989"/>
  <c r="I70" i="989"/>
  <c r="A70" i="989"/>
  <c r="BN69" i="989"/>
  <c r="I69" i="989"/>
  <c r="A69" i="989"/>
  <c r="BN68" i="989"/>
  <c r="I68" i="989"/>
  <c r="A68" i="989"/>
  <c r="BN67" i="989"/>
  <c r="I67" i="989"/>
  <c r="A67" i="989"/>
  <c r="BN66" i="989"/>
  <c r="I66" i="989"/>
  <c r="A66" i="989"/>
  <c r="BN65" i="989"/>
  <c r="I65" i="989"/>
  <c r="A65" i="989"/>
  <c r="BN64" i="989"/>
  <c r="I64" i="989"/>
  <c r="A64" i="989"/>
  <c r="BN63" i="989"/>
  <c r="I63" i="989"/>
  <c r="A63" i="989"/>
  <c r="BN62" i="989"/>
  <c r="I62" i="989"/>
  <c r="A62" i="989"/>
  <c r="BN61" i="989"/>
  <c r="I61" i="989"/>
  <c r="A61" i="989"/>
  <c r="BN60" i="989"/>
  <c r="I60" i="989"/>
  <c r="A60" i="989"/>
  <c r="BN59" i="989"/>
  <c r="I59" i="989"/>
  <c r="A59" i="989"/>
  <c r="BN58" i="989"/>
  <c r="I58" i="989"/>
  <c r="A58" i="989"/>
  <c r="BN57" i="989"/>
  <c r="I57" i="989"/>
  <c r="A57" i="989"/>
  <c r="BN56" i="989"/>
  <c r="I56" i="989"/>
  <c r="A56" i="989"/>
  <c r="AD56" i="989" s="1"/>
  <c r="BN55" i="989"/>
  <c r="I55" i="989"/>
  <c r="A55" i="989"/>
  <c r="BN54" i="989"/>
  <c r="I54" i="989"/>
  <c r="A54" i="989"/>
  <c r="BN53" i="989"/>
  <c r="I53" i="989"/>
  <c r="A53" i="989"/>
  <c r="BN52" i="989"/>
  <c r="I52" i="989"/>
  <c r="A52" i="989"/>
  <c r="BN51" i="989"/>
  <c r="I51" i="989"/>
  <c r="A51" i="989"/>
  <c r="AK51" i="989" s="1"/>
  <c r="BN50" i="989"/>
  <c r="I50" i="989"/>
  <c r="A50" i="989"/>
  <c r="BN49" i="989"/>
  <c r="I49" i="989"/>
  <c r="A49" i="989"/>
  <c r="BN48" i="989"/>
  <c r="I48" i="989"/>
  <c r="A48" i="989"/>
  <c r="Z48" i="989" s="1"/>
  <c r="BN47" i="989"/>
  <c r="I47" i="989"/>
  <c r="A47" i="989"/>
  <c r="BN46" i="989"/>
  <c r="I46" i="989"/>
  <c r="A46" i="989"/>
  <c r="BN45" i="989"/>
  <c r="I45" i="989"/>
  <c r="A45" i="989"/>
  <c r="BN44" i="989"/>
  <c r="I44" i="989"/>
  <c r="A44" i="989"/>
  <c r="BN43" i="989"/>
  <c r="AK43" i="989"/>
  <c r="I43" i="989"/>
  <c r="A43" i="989"/>
  <c r="AF43" i="989" s="1"/>
  <c r="BN42" i="989"/>
  <c r="I42" i="989"/>
  <c r="A42" i="989"/>
  <c r="BN41" i="989"/>
  <c r="I41" i="989"/>
  <c r="A41" i="989"/>
  <c r="BN40" i="989"/>
  <c r="I40" i="989"/>
  <c r="A40" i="989"/>
  <c r="AD40" i="989" s="1"/>
  <c r="BN39" i="989"/>
  <c r="I39" i="989"/>
  <c r="A39" i="989"/>
  <c r="BN38" i="989"/>
  <c r="I38" i="989"/>
  <c r="A38" i="989"/>
  <c r="BN37" i="989"/>
  <c r="I37" i="989"/>
  <c r="A37" i="989"/>
  <c r="BN36" i="989"/>
  <c r="I36" i="989"/>
  <c r="A36" i="989"/>
  <c r="BN35" i="989"/>
  <c r="AB35" i="989"/>
  <c r="AA35" i="989"/>
  <c r="AF35" i="989" s="1"/>
  <c r="I35" i="989"/>
  <c r="A35" i="989"/>
  <c r="Y35" i="989" s="1"/>
  <c r="AD35" i="989" s="1"/>
  <c r="AI35" i="989" s="1"/>
  <c r="BN34" i="989"/>
  <c r="I34" i="989"/>
  <c r="A34" i="989"/>
  <c r="BN33" i="989"/>
  <c r="I33" i="989"/>
  <c r="A33" i="989"/>
  <c r="BN32" i="989"/>
  <c r="AB32" i="989"/>
  <c r="I32" i="989"/>
  <c r="A32" i="989"/>
  <c r="X32" i="989" s="1"/>
  <c r="AC32" i="989" s="1"/>
  <c r="AH32" i="989" s="1"/>
  <c r="BN31" i="989"/>
  <c r="I31" i="989"/>
  <c r="A31" i="989"/>
  <c r="BN30" i="989"/>
  <c r="I30" i="989"/>
  <c r="A30" i="989"/>
  <c r="BN29" i="989"/>
  <c r="Y29" i="989"/>
  <c r="I29" i="989"/>
  <c r="A29" i="989"/>
  <c r="BN28" i="989"/>
  <c r="I28" i="989"/>
  <c r="A28" i="989"/>
  <c r="BN27" i="989"/>
  <c r="I27" i="989"/>
  <c r="A27" i="989"/>
  <c r="BN26" i="989"/>
  <c r="I26" i="989"/>
  <c r="A26" i="989"/>
  <c r="BN25" i="989"/>
  <c r="I25" i="989"/>
  <c r="A25" i="989"/>
  <c r="BN24" i="989"/>
  <c r="I24" i="989"/>
  <c r="A24" i="989"/>
  <c r="AB24" i="989" s="1"/>
  <c r="BN23" i="989"/>
  <c r="I23" i="989"/>
  <c r="A23" i="989"/>
  <c r="BN22" i="989"/>
  <c r="I22" i="989"/>
  <c r="A22" i="989"/>
  <c r="BN21" i="989"/>
  <c r="I21" i="989"/>
  <c r="A21" i="989"/>
  <c r="BN20" i="989"/>
  <c r="I20" i="989"/>
  <c r="A20" i="989"/>
  <c r="BN19" i="989"/>
  <c r="I19" i="989"/>
  <c r="A19" i="989"/>
  <c r="BN18" i="989"/>
  <c r="I18" i="989"/>
  <c r="A18" i="989"/>
  <c r="BN17" i="989"/>
  <c r="I17" i="989"/>
  <c r="A17" i="989"/>
  <c r="BN16" i="989"/>
  <c r="I16" i="989"/>
  <c r="A16" i="989"/>
  <c r="AE16" i="989" s="1"/>
  <c r="BN15" i="989"/>
  <c r="I15" i="989"/>
  <c r="A15" i="989"/>
  <c r="BN14" i="989"/>
  <c r="I14" i="989"/>
  <c r="A14" i="989"/>
  <c r="BN13" i="989"/>
  <c r="I13" i="989"/>
  <c r="A13" i="989"/>
  <c r="BN12" i="989"/>
  <c r="I12" i="989"/>
  <c r="A12" i="989"/>
  <c r="BN11" i="989"/>
  <c r="AJ11" i="989"/>
  <c r="AA11" i="989"/>
  <c r="I11" i="989"/>
  <c r="A11" i="989"/>
  <c r="BN10" i="989"/>
  <c r="I10" i="989"/>
  <c r="A10" i="989"/>
  <c r="BN9" i="989"/>
  <c r="I9" i="989"/>
  <c r="A9" i="989"/>
  <c r="BN8" i="989"/>
  <c r="I8" i="989"/>
  <c r="A8" i="989"/>
  <c r="C4" i="989"/>
  <c r="C2" i="989"/>
  <c r="B2" i="989" s="1"/>
  <c r="H4" i="988"/>
  <c r="BN60" i="988"/>
  <c r="I60" i="988"/>
  <c r="H60" i="988"/>
  <c r="A60" i="988"/>
  <c r="BN59" i="988"/>
  <c r="I59" i="988"/>
  <c r="A59" i="988"/>
  <c r="BN58" i="988"/>
  <c r="I58" i="988"/>
  <c r="A58" i="988"/>
  <c r="BN57" i="988"/>
  <c r="I57" i="988"/>
  <c r="A57" i="988"/>
  <c r="BN56" i="988"/>
  <c r="I56" i="988"/>
  <c r="A56" i="988"/>
  <c r="BN55" i="988"/>
  <c r="I55" i="988"/>
  <c r="A55" i="988"/>
  <c r="BN54" i="988"/>
  <c r="I54" i="988"/>
  <c r="A54" i="988"/>
  <c r="BN53" i="988"/>
  <c r="I53" i="988"/>
  <c r="A53" i="988"/>
  <c r="BN52" i="988"/>
  <c r="I52" i="988"/>
  <c r="A52" i="988"/>
  <c r="BN51" i="988"/>
  <c r="I51" i="988"/>
  <c r="A51" i="988"/>
  <c r="Y32" i="988" s="1"/>
  <c r="BN50" i="988"/>
  <c r="I50" i="988"/>
  <c r="A50" i="988"/>
  <c r="BN49" i="988"/>
  <c r="I49" i="988"/>
  <c r="A49" i="988"/>
  <c r="BN48" i="988"/>
  <c r="I48" i="988"/>
  <c r="A48" i="988"/>
  <c r="BN47" i="988"/>
  <c r="I47" i="988"/>
  <c r="A47" i="988"/>
  <c r="BN46" i="988"/>
  <c r="I46" i="988"/>
  <c r="A46" i="988"/>
  <c r="BN45" i="988"/>
  <c r="I45" i="988"/>
  <c r="A45" i="988"/>
  <c r="BN44" i="988"/>
  <c r="I44" i="988"/>
  <c r="A44" i="988"/>
  <c r="BN43" i="988"/>
  <c r="I43" i="988"/>
  <c r="A43" i="988"/>
  <c r="BN42" i="988"/>
  <c r="I42" i="988"/>
  <c r="A42" i="988"/>
  <c r="BN41" i="988"/>
  <c r="I41" i="988"/>
  <c r="A41" i="988"/>
  <c r="BN40" i="988"/>
  <c r="I40" i="988"/>
  <c r="A40" i="988"/>
  <c r="BN39" i="988"/>
  <c r="I39" i="988"/>
  <c r="A39" i="988"/>
  <c r="Z39" i="988" s="1"/>
  <c r="BN38" i="988"/>
  <c r="I38" i="988"/>
  <c r="A38" i="988"/>
  <c r="BN37" i="988"/>
  <c r="I37" i="988"/>
  <c r="A37" i="988"/>
  <c r="BN36" i="988"/>
  <c r="I36" i="988"/>
  <c r="A36" i="988"/>
  <c r="BN35" i="988"/>
  <c r="I35" i="988"/>
  <c r="A35" i="988"/>
  <c r="BN34" i="988"/>
  <c r="I34" i="988"/>
  <c r="A34" i="988"/>
  <c r="BN33" i="988"/>
  <c r="I33" i="988"/>
  <c r="A33" i="988"/>
  <c r="BN32" i="988"/>
  <c r="I32" i="988"/>
  <c r="A32" i="988"/>
  <c r="BN31" i="988"/>
  <c r="I31" i="988"/>
  <c r="A31" i="988"/>
  <c r="BN30" i="988"/>
  <c r="I30" i="988"/>
  <c r="A30" i="988"/>
  <c r="Y30" i="988" s="1"/>
  <c r="BN29" i="988"/>
  <c r="I29" i="988"/>
  <c r="A29" i="988"/>
  <c r="AB29" i="988" s="1"/>
  <c r="BN28" i="988"/>
  <c r="I28" i="988"/>
  <c r="A28" i="988"/>
  <c r="BN27" i="988"/>
  <c r="I27" i="988"/>
  <c r="A27" i="988"/>
  <c r="BN26" i="988"/>
  <c r="I26" i="988"/>
  <c r="A26" i="988"/>
  <c r="BN25" i="988"/>
  <c r="I25" i="988"/>
  <c r="A25" i="988"/>
  <c r="BN24" i="988"/>
  <c r="I24" i="988"/>
  <c r="A24" i="988"/>
  <c r="BN23" i="988"/>
  <c r="I23" i="988"/>
  <c r="A23" i="988"/>
  <c r="BN22" i="988"/>
  <c r="I22" i="988"/>
  <c r="A22" i="988"/>
  <c r="BN21" i="988"/>
  <c r="I21" i="988"/>
  <c r="A21" i="988"/>
  <c r="BN20" i="988"/>
  <c r="I20" i="988"/>
  <c r="A20" i="988"/>
  <c r="BN19" i="988"/>
  <c r="I19" i="988"/>
  <c r="A19" i="988"/>
  <c r="BN18" i="988"/>
  <c r="I18" i="988"/>
  <c r="A18" i="988"/>
  <c r="BN17" i="988"/>
  <c r="I17" i="988"/>
  <c r="A17" i="988"/>
  <c r="BN16" i="988"/>
  <c r="I16" i="988"/>
  <c r="A16" i="988"/>
  <c r="BN15" i="988"/>
  <c r="I15" i="988"/>
  <c r="A15" i="988"/>
  <c r="BN14" i="988"/>
  <c r="I14" i="988"/>
  <c r="A14" i="988"/>
  <c r="BN13" i="988"/>
  <c r="I13" i="988"/>
  <c r="A13" i="988"/>
  <c r="AB13" i="988" s="1"/>
  <c r="BN12" i="988"/>
  <c r="I12" i="988"/>
  <c r="A12" i="988"/>
  <c r="BN11" i="988"/>
  <c r="I11" i="988"/>
  <c r="A11" i="988"/>
  <c r="BN10" i="988"/>
  <c r="I10" i="988"/>
  <c r="A10" i="988"/>
  <c r="BN9" i="988"/>
  <c r="I9" i="988"/>
  <c r="A9" i="988"/>
  <c r="BN8" i="988"/>
  <c r="I8" i="988"/>
  <c r="A8" i="988"/>
  <c r="C4" i="988"/>
  <c r="C2" i="988"/>
  <c r="C3" i="988" s="1"/>
  <c r="B3" i="988" s="1"/>
  <c r="H4" i="987"/>
  <c r="BN80" i="987"/>
  <c r="I80" i="987"/>
  <c r="H80" i="987"/>
  <c r="A80" i="987"/>
  <c r="BN79" i="987"/>
  <c r="I79" i="987"/>
  <c r="A79" i="987"/>
  <c r="BN78" i="987"/>
  <c r="I78" i="987"/>
  <c r="A78" i="987"/>
  <c r="BN77" i="987"/>
  <c r="I77" i="987"/>
  <c r="A77" i="987"/>
  <c r="BN76" i="987"/>
  <c r="I76" i="987"/>
  <c r="A76" i="987"/>
  <c r="BN75" i="987"/>
  <c r="I75" i="987"/>
  <c r="A75" i="987"/>
  <c r="BN74" i="987"/>
  <c r="I74" i="987"/>
  <c r="A74" i="987"/>
  <c r="BN73" i="987"/>
  <c r="I73" i="987"/>
  <c r="A73" i="987"/>
  <c r="BN72" i="987"/>
  <c r="I72" i="987"/>
  <c r="A72" i="987"/>
  <c r="BN71" i="987"/>
  <c r="I71" i="987"/>
  <c r="A71" i="987"/>
  <c r="BN70" i="987"/>
  <c r="I70" i="987"/>
  <c r="A70" i="987"/>
  <c r="BN69" i="987"/>
  <c r="I69" i="987"/>
  <c r="A69" i="987"/>
  <c r="BN68" i="987"/>
  <c r="I68" i="987"/>
  <c r="A68" i="987"/>
  <c r="BN67" i="987"/>
  <c r="I67" i="987"/>
  <c r="A67" i="987"/>
  <c r="BN66" i="987"/>
  <c r="I66" i="987"/>
  <c r="A66" i="987"/>
  <c r="BN65" i="987"/>
  <c r="I65" i="987"/>
  <c r="A65" i="987"/>
  <c r="BN64" i="987"/>
  <c r="I64" i="987"/>
  <c r="A64" i="987"/>
  <c r="BN63" i="987"/>
  <c r="I63" i="987"/>
  <c r="A63" i="987"/>
  <c r="BN62" i="987"/>
  <c r="I62" i="987"/>
  <c r="A62" i="987"/>
  <c r="BN61" i="987"/>
  <c r="I61" i="987"/>
  <c r="A61" i="987"/>
  <c r="BN60" i="987"/>
  <c r="I60" i="987"/>
  <c r="A60" i="987"/>
  <c r="BN59" i="987"/>
  <c r="I59" i="987"/>
  <c r="A59" i="987"/>
  <c r="BN58" i="987"/>
  <c r="I58" i="987"/>
  <c r="A58" i="987"/>
  <c r="BN57" i="987"/>
  <c r="I57" i="987"/>
  <c r="A57" i="987"/>
  <c r="BN56" i="987"/>
  <c r="I56" i="987"/>
  <c r="A56" i="987"/>
  <c r="BN55" i="987"/>
  <c r="I55" i="987"/>
  <c r="A55" i="987"/>
  <c r="BN54" i="987"/>
  <c r="I54" i="987"/>
  <c r="A54" i="987"/>
  <c r="BN53" i="987"/>
  <c r="I53" i="987"/>
  <c r="A53" i="987"/>
  <c r="BN52" i="987"/>
  <c r="I52" i="987"/>
  <c r="A52" i="987"/>
  <c r="BN51" i="987"/>
  <c r="I51" i="987"/>
  <c r="A51" i="987"/>
  <c r="BN50" i="987"/>
  <c r="I50" i="987"/>
  <c r="A50" i="987"/>
  <c r="BN49" i="987"/>
  <c r="I49" i="987"/>
  <c r="A49" i="987"/>
  <c r="BN48" i="987"/>
  <c r="I48" i="987"/>
  <c r="A48" i="987"/>
  <c r="BN47" i="987"/>
  <c r="I47" i="987"/>
  <c r="A47" i="987"/>
  <c r="BN46" i="987"/>
  <c r="I46" i="987"/>
  <c r="A46" i="987"/>
  <c r="BN45" i="987"/>
  <c r="I45" i="987"/>
  <c r="A45" i="987"/>
  <c r="BN44" i="987"/>
  <c r="I44" i="987"/>
  <c r="A44" i="987"/>
  <c r="BN43" i="987"/>
  <c r="I43" i="987"/>
  <c r="A43" i="987"/>
  <c r="BN42" i="987"/>
  <c r="I42" i="987"/>
  <c r="A42" i="987"/>
  <c r="BN41" i="987"/>
  <c r="I41" i="987"/>
  <c r="A41" i="987"/>
  <c r="BN40" i="987"/>
  <c r="I40" i="987"/>
  <c r="A40" i="987"/>
  <c r="BN39" i="987"/>
  <c r="I39" i="987"/>
  <c r="A39" i="987"/>
  <c r="AB39" i="987" s="1"/>
  <c r="BN38" i="987"/>
  <c r="I38" i="987"/>
  <c r="A38" i="987"/>
  <c r="BN37" i="987"/>
  <c r="I37" i="987"/>
  <c r="A37" i="987"/>
  <c r="BN36" i="987"/>
  <c r="I36" i="987"/>
  <c r="A36" i="987"/>
  <c r="BN35" i="987"/>
  <c r="I35" i="987"/>
  <c r="A35" i="987"/>
  <c r="BN34" i="987"/>
  <c r="I34" i="987"/>
  <c r="A34" i="987"/>
  <c r="BN33" i="987"/>
  <c r="I33" i="987"/>
  <c r="A33" i="987"/>
  <c r="BN32" i="987"/>
  <c r="I32" i="987"/>
  <c r="A32" i="987"/>
  <c r="BN31" i="987"/>
  <c r="I31" i="987"/>
  <c r="A31" i="987"/>
  <c r="BN30" i="987"/>
  <c r="I30" i="987"/>
  <c r="A30" i="987"/>
  <c r="BN29" i="987"/>
  <c r="I29" i="987"/>
  <c r="A29" i="987"/>
  <c r="BN28" i="987"/>
  <c r="I28" i="987"/>
  <c r="A28" i="987"/>
  <c r="BN27" i="987"/>
  <c r="I27" i="987"/>
  <c r="A27" i="987"/>
  <c r="BN26" i="987"/>
  <c r="I26" i="987"/>
  <c r="A26" i="987"/>
  <c r="X26" i="987" s="1"/>
  <c r="BN25" i="987"/>
  <c r="I25" i="987"/>
  <c r="A25" i="987"/>
  <c r="BN24" i="987"/>
  <c r="I24" i="987"/>
  <c r="A24" i="987"/>
  <c r="BN23" i="987"/>
  <c r="I23" i="987"/>
  <c r="A23" i="987"/>
  <c r="BN22" i="987"/>
  <c r="I22" i="987"/>
  <c r="A22" i="987"/>
  <c r="BN21" i="987"/>
  <c r="I21" i="987"/>
  <c r="A21" i="987"/>
  <c r="BN20" i="987"/>
  <c r="I20" i="987"/>
  <c r="A20" i="987"/>
  <c r="BN19" i="987"/>
  <c r="I19" i="987"/>
  <c r="A19" i="987"/>
  <c r="BN18" i="987"/>
  <c r="I18" i="987"/>
  <c r="A18" i="987"/>
  <c r="BN17" i="987"/>
  <c r="I17" i="987"/>
  <c r="A17" i="987"/>
  <c r="BN16" i="987"/>
  <c r="I16" i="987"/>
  <c r="A16" i="987"/>
  <c r="BN15" i="987"/>
  <c r="I15" i="987"/>
  <c r="A15" i="987"/>
  <c r="BN14" i="987"/>
  <c r="I14" i="987"/>
  <c r="A14" i="987"/>
  <c r="BN13" i="987"/>
  <c r="I13" i="987"/>
  <c r="A13" i="987"/>
  <c r="BN12" i="987"/>
  <c r="I12" i="987"/>
  <c r="A12" i="987"/>
  <c r="BN11" i="987"/>
  <c r="I11" i="987"/>
  <c r="A11" i="987"/>
  <c r="BN10" i="987"/>
  <c r="I10" i="987"/>
  <c r="A10" i="987"/>
  <c r="BN9" i="987"/>
  <c r="I9" i="987"/>
  <c r="A9" i="987"/>
  <c r="BN8" i="987"/>
  <c r="I8" i="987"/>
  <c r="A8" i="987"/>
  <c r="C4" i="987"/>
  <c r="C2" i="987"/>
  <c r="B2" i="987" s="1"/>
  <c r="H4" i="986"/>
  <c r="BN93" i="986"/>
  <c r="I93" i="986"/>
  <c r="H93" i="986"/>
  <c r="A93" i="986"/>
  <c r="BN92" i="986"/>
  <c r="I92" i="986"/>
  <c r="A92" i="986"/>
  <c r="BN91" i="986"/>
  <c r="I91" i="986"/>
  <c r="A91" i="986"/>
  <c r="BN90" i="986"/>
  <c r="I90" i="986"/>
  <c r="A90" i="986"/>
  <c r="BN89" i="986"/>
  <c r="I89" i="986"/>
  <c r="A89" i="986"/>
  <c r="BN88" i="986"/>
  <c r="I88" i="986"/>
  <c r="A88" i="986"/>
  <c r="BN87" i="986"/>
  <c r="I87" i="986"/>
  <c r="A87" i="986"/>
  <c r="BN86" i="986"/>
  <c r="I86" i="986"/>
  <c r="A86" i="986"/>
  <c r="BN85" i="986"/>
  <c r="I85" i="986"/>
  <c r="A85" i="986"/>
  <c r="BN84" i="986"/>
  <c r="I84" i="986"/>
  <c r="A84" i="986"/>
  <c r="BN83" i="986"/>
  <c r="I83" i="986"/>
  <c r="A83" i="986"/>
  <c r="BN82" i="986"/>
  <c r="I82" i="986"/>
  <c r="A82" i="986"/>
  <c r="BN81" i="986"/>
  <c r="I81" i="986"/>
  <c r="A81" i="986"/>
  <c r="BN80" i="986"/>
  <c r="I80" i="986"/>
  <c r="A80" i="986"/>
  <c r="AI66" i="986" s="1"/>
  <c r="BN79" i="986"/>
  <c r="I79" i="986"/>
  <c r="A79" i="986"/>
  <c r="BN78" i="986"/>
  <c r="I78" i="986"/>
  <c r="A78" i="986"/>
  <c r="BN77" i="986"/>
  <c r="I77" i="986"/>
  <c r="A77" i="986"/>
  <c r="BN76" i="986"/>
  <c r="I76" i="986"/>
  <c r="A76" i="986"/>
  <c r="BN75" i="986"/>
  <c r="I75" i="986"/>
  <c r="A75" i="986"/>
  <c r="BN74" i="986"/>
  <c r="I74" i="986"/>
  <c r="A74" i="986"/>
  <c r="BN73" i="986"/>
  <c r="I73" i="986"/>
  <c r="A73" i="986"/>
  <c r="BN72" i="986"/>
  <c r="I72" i="986"/>
  <c r="A72" i="986"/>
  <c r="BN71" i="986"/>
  <c r="I71" i="986"/>
  <c r="A71" i="986"/>
  <c r="BN70" i="986"/>
  <c r="I70" i="986"/>
  <c r="A70" i="986"/>
  <c r="BN69" i="986"/>
  <c r="I69" i="986"/>
  <c r="A69" i="986"/>
  <c r="BN68" i="986"/>
  <c r="I68" i="986"/>
  <c r="A68" i="986"/>
  <c r="BN67" i="986"/>
  <c r="I67" i="986"/>
  <c r="A67" i="986"/>
  <c r="BN66" i="986"/>
  <c r="I66" i="986"/>
  <c r="A66" i="986"/>
  <c r="BN65" i="986"/>
  <c r="I65" i="986"/>
  <c r="A65" i="986"/>
  <c r="BN64" i="986"/>
  <c r="I64" i="986"/>
  <c r="A64" i="986"/>
  <c r="BN63" i="986"/>
  <c r="I63" i="986"/>
  <c r="A63" i="986"/>
  <c r="BN62" i="986"/>
  <c r="I62" i="986"/>
  <c r="A62" i="986"/>
  <c r="BN61" i="986"/>
  <c r="I61" i="986"/>
  <c r="A61" i="986"/>
  <c r="BN60" i="986"/>
  <c r="I60" i="986"/>
  <c r="A60" i="986"/>
  <c r="BN59" i="986"/>
  <c r="I59" i="986"/>
  <c r="A59" i="986"/>
  <c r="BN58" i="986"/>
  <c r="I58" i="986"/>
  <c r="A58" i="986"/>
  <c r="BN57" i="986"/>
  <c r="I57" i="986"/>
  <c r="A57" i="986"/>
  <c r="BN56" i="986"/>
  <c r="I56" i="986"/>
  <c r="A56" i="986"/>
  <c r="BN55" i="986"/>
  <c r="I55" i="986"/>
  <c r="A55" i="986"/>
  <c r="BN54" i="986"/>
  <c r="I54" i="986"/>
  <c r="A54" i="986"/>
  <c r="BN53" i="986"/>
  <c r="I53" i="986"/>
  <c r="A53" i="986"/>
  <c r="BN52" i="986"/>
  <c r="I52" i="986"/>
  <c r="A52" i="986"/>
  <c r="BN51" i="986"/>
  <c r="I51" i="986"/>
  <c r="A51" i="986"/>
  <c r="BN50" i="986"/>
  <c r="I50" i="986"/>
  <c r="A50" i="986"/>
  <c r="BN49" i="986"/>
  <c r="I49" i="986"/>
  <c r="A49" i="986"/>
  <c r="BN48" i="986"/>
  <c r="I48" i="986"/>
  <c r="A48" i="986"/>
  <c r="AG48" i="986" s="1"/>
  <c r="BN47" i="986"/>
  <c r="I47" i="986"/>
  <c r="A47" i="986"/>
  <c r="BN46" i="986"/>
  <c r="I46" i="986"/>
  <c r="A46" i="986"/>
  <c r="BN45" i="986"/>
  <c r="I45" i="986"/>
  <c r="A45" i="986"/>
  <c r="BN44" i="986"/>
  <c r="I44" i="986"/>
  <c r="A44" i="986"/>
  <c r="BN43" i="986"/>
  <c r="I43" i="986"/>
  <c r="A43" i="986"/>
  <c r="BN42" i="986"/>
  <c r="I42" i="986"/>
  <c r="A42" i="986"/>
  <c r="BN41" i="986"/>
  <c r="I41" i="986"/>
  <c r="A41" i="986"/>
  <c r="BN40" i="986"/>
  <c r="I40" i="986"/>
  <c r="A40" i="986"/>
  <c r="BN39" i="986"/>
  <c r="I39" i="986"/>
  <c r="A39" i="986"/>
  <c r="BN38" i="986"/>
  <c r="I38" i="986"/>
  <c r="A38" i="986"/>
  <c r="BN37" i="986"/>
  <c r="I37" i="986"/>
  <c r="A37" i="986"/>
  <c r="BN36" i="986"/>
  <c r="I36" i="986"/>
  <c r="A36" i="986"/>
  <c r="BN35" i="986"/>
  <c r="I35" i="986"/>
  <c r="A35" i="986"/>
  <c r="BN34" i="986"/>
  <c r="I34" i="986"/>
  <c r="A34" i="986"/>
  <c r="BN33" i="986"/>
  <c r="I33" i="986"/>
  <c r="A33" i="986"/>
  <c r="BN32" i="986"/>
  <c r="I32" i="986"/>
  <c r="A32" i="986"/>
  <c r="X32" i="986" s="1"/>
  <c r="BN31" i="986"/>
  <c r="I31" i="986"/>
  <c r="A31" i="986"/>
  <c r="BN30" i="986"/>
  <c r="I30" i="986"/>
  <c r="A30" i="986"/>
  <c r="BN29" i="986"/>
  <c r="I29" i="986"/>
  <c r="A29" i="986"/>
  <c r="BN28" i="986"/>
  <c r="I28" i="986"/>
  <c r="A28" i="986"/>
  <c r="BN27" i="986"/>
  <c r="I27" i="986"/>
  <c r="A27" i="986"/>
  <c r="BN26" i="986"/>
  <c r="I26" i="986"/>
  <c r="A26" i="986"/>
  <c r="BN25" i="986"/>
  <c r="I25" i="986"/>
  <c r="A25" i="986"/>
  <c r="BN24" i="986"/>
  <c r="I24" i="986"/>
  <c r="A24" i="986"/>
  <c r="BN23" i="986"/>
  <c r="I23" i="986"/>
  <c r="A23" i="986"/>
  <c r="BN22" i="986"/>
  <c r="I22" i="986"/>
  <c r="A22" i="986"/>
  <c r="BN21" i="986"/>
  <c r="I21" i="986"/>
  <c r="A21" i="986"/>
  <c r="Z21" i="986" s="1"/>
  <c r="BN20" i="986"/>
  <c r="I20" i="986"/>
  <c r="A20" i="986"/>
  <c r="BN19" i="986"/>
  <c r="I19" i="986"/>
  <c r="A19" i="986"/>
  <c r="BN18" i="986"/>
  <c r="I18" i="986"/>
  <c r="A18" i="986"/>
  <c r="BN17" i="986"/>
  <c r="I17" i="986"/>
  <c r="A17" i="986"/>
  <c r="BN16" i="986"/>
  <c r="I16" i="986"/>
  <c r="A16" i="986"/>
  <c r="Z16" i="986" s="1"/>
  <c r="BN15" i="986"/>
  <c r="I15" i="986"/>
  <c r="A15" i="986"/>
  <c r="BN14" i="986"/>
  <c r="I14" i="986"/>
  <c r="A14" i="986"/>
  <c r="BN13" i="986"/>
  <c r="I13" i="986"/>
  <c r="A13" i="986"/>
  <c r="BN12" i="986"/>
  <c r="I12" i="986"/>
  <c r="A12" i="986"/>
  <c r="Z12" i="986" s="1"/>
  <c r="AE12" i="986" s="1"/>
  <c r="BN11" i="986"/>
  <c r="I11" i="986"/>
  <c r="A11" i="986"/>
  <c r="BN10" i="986"/>
  <c r="I10" i="986"/>
  <c r="A10" i="986"/>
  <c r="BN9" i="986"/>
  <c r="I9" i="986"/>
  <c r="A9" i="986"/>
  <c r="BN8" i="986"/>
  <c r="I8" i="986"/>
  <c r="A8" i="986"/>
  <c r="C4" i="986"/>
  <c r="C2" i="986"/>
  <c r="C3" i="986" s="1"/>
  <c r="B3" i="986" s="1"/>
  <c r="H4" i="985"/>
  <c r="BN99" i="985"/>
  <c r="I99" i="985"/>
  <c r="H99" i="985"/>
  <c r="A99" i="985"/>
  <c r="BN98" i="985"/>
  <c r="I98" i="985"/>
  <c r="A98" i="985"/>
  <c r="BN97" i="985"/>
  <c r="I97" i="985"/>
  <c r="A97" i="985"/>
  <c r="BN96" i="985"/>
  <c r="I96" i="985"/>
  <c r="A96" i="985"/>
  <c r="BN95" i="985"/>
  <c r="I95" i="985"/>
  <c r="A95" i="985"/>
  <c r="BN94" i="985"/>
  <c r="I94" i="985"/>
  <c r="A94" i="985"/>
  <c r="BN93" i="985"/>
  <c r="I93" i="985"/>
  <c r="A93" i="985"/>
  <c r="BN92" i="985"/>
  <c r="I92" i="985"/>
  <c r="A92" i="985"/>
  <c r="BN91" i="985"/>
  <c r="I91" i="985"/>
  <c r="A91" i="985"/>
  <c r="BN90" i="985"/>
  <c r="I90" i="985"/>
  <c r="A90" i="985"/>
  <c r="BN89" i="985"/>
  <c r="I89" i="985"/>
  <c r="A89" i="985"/>
  <c r="BN88" i="985"/>
  <c r="I88" i="985"/>
  <c r="A88" i="985"/>
  <c r="BN87" i="985"/>
  <c r="I87" i="985"/>
  <c r="A87" i="985"/>
  <c r="BN86" i="985"/>
  <c r="I86" i="985"/>
  <c r="A86" i="985"/>
  <c r="BN85" i="985"/>
  <c r="I85" i="985"/>
  <c r="A85" i="985"/>
  <c r="BN84" i="985"/>
  <c r="I84" i="985"/>
  <c r="A84" i="985"/>
  <c r="BN83" i="985"/>
  <c r="I83" i="985"/>
  <c r="A83" i="985"/>
  <c r="BN82" i="985"/>
  <c r="I82" i="985"/>
  <c r="A82" i="985"/>
  <c r="BN81" i="985"/>
  <c r="I81" i="985"/>
  <c r="A81" i="985"/>
  <c r="BN80" i="985"/>
  <c r="I80" i="985"/>
  <c r="A80" i="985"/>
  <c r="BN79" i="985"/>
  <c r="I79" i="985"/>
  <c r="A79" i="985"/>
  <c r="BN78" i="985"/>
  <c r="I78" i="985"/>
  <c r="A78" i="985"/>
  <c r="BN77" i="985"/>
  <c r="I77" i="985"/>
  <c r="A77" i="985"/>
  <c r="BN76" i="985"/>
  <c r="I76" i="985"/>
  <c r="A76" i="985"/>
  <c r="BN75" i="985"/>
  <c r="I75" i="985"/>
  <c r="A75" i="985"/>
  <c r="BN74" i="985"/>
  <c r="I74" i="985"/>
  <c r="A74" i="985"/>
  <c r="BN73" i="985"/>
  <c r="I73" i="985"/>
  <c r="A73" i="985"/>
  <c r="BN72" i="985"/>
  <c r="I72" i="985"/>
  <c r="A72" i="985"/>
  <c r="BN71" i="985"/>
  <c r="I71" i="985"/>
  <c r="A71" i="985"/>
  <c r="BN70" i="985"/>
  <c r="I70" i="985"/>
  <c r="A70" i="985"/>
  <c r="BN69" i="985"/>
  <c r="I69" i="985"/>
  <c r="A69" i="985"/>
  <c r="BN68" i="985"/>
  <c r="I68" i="985"/>
  <c r="A68" i="985"/>
  <c r="BN67" i="985"/>
  <c r="I67" i="985"/>
  <c r="A67" i="985"/>
  <c r="BN66" i="985"/>
  <c r="I66" i="985"/>
  <c r="A66" i="985"/>
  <c r="BN65" i="985"/>
  <c r="I65" i="985"/>
  <c r="A65" i="985"/>
  <c r="BN64" i="985"/>
  <c r="I64" i="985"/>
  <c r="A64" i="985"/>
  <c r="BN63" i="985"/>
  <c r="I63" i="985"/>
  <c r="A63" i="985"/>
  <c r="BN62" i="985"/>
  <c r="I62" i="985"/>
  <c r="A62" i="985"/>
  <c r="BN61" i="985"/>
  <c r="I61" i="985"/>
  <c r="A61" i="985"/>
  <c r="BN60" i="985"/>
  <c r="I60" i="985"/>
  <c r="A60" i="985"/>
  <c r="BN59" i="985"/>
  <c r="I59" i="985"/>
  <c r="A59" i="985"/>
  <c r="BN58" i="985"/>
  <c r="I58" i="985"/>
  <c r="A58" i="985"/>
  <c r="BN57" i="985"/>
  <c r="I57" i="985"/>
  <c r="A57" i="985"/>
  <c r="BN56" i="985"/>
  <c r="I56" i="985"/>
  <c r="A56" i="985"/>
  <c r="BN55" i="985"/>
  <c r="I55" i="985"/>
  <c r="A55" i="985"/>
  <c r="BN54" i="985"/>
  <c r="I54" i="985"/>
  <c r="A54" i="985"/>
  <c r="AB54" i="985" s="1"/>
  <c r="BN53" i="985"/>
  <c r="I53" i="985"/>
  <c r="A53" i="985"/>
  <c r="BN52" i="985"/>
  <c r="I52" i="985"/>
  <c r="A52" i="985"/>
  <c r="BN51" i="985"/>
  <c r="I51" i="985"/>
  <c r="A51" i="985"/>
  <c r="BN50" i="985"/>
  <c r="I50" i="985"/>
  <c r="A50" i="985"/>
  <c r="BN49" i="985"/>
  <c r="I49" i="985"/>
  <c r="A49" i="985"/>
  <c r="BN48" i="985"/>
  <c r="I48" i="985"/>
  <c r="A48" i="985"/>
  <c r="BN47" i="985"/>
  <c r="I47" i="985"/>
  <c r="A47" i="985"/>
  <c r="BN46" i="985"/>
  <c r="I46" i="985"/>
  <c r="A46" i="985"/>
  <c r="BN45" i="985"/>
  <c r="I45" i="985"/>
  <c r="A45" i="985"/>
  <c r="BN44" i="985"/>
  <c r="I44" i="985"/>
  <c r="A44" i="985"/>
  <c r="BN43" i="985"/>
  <c r="I43" i="985"/>
  <c r="A43" i="985"/>
  <c r="BN42" i="985"/>
  <c r="I42" i="985"/>
  <c r="A42" i="985"/>
  <c r="BN41" i="985"/>
  <c r="I41" i="985"/>
  <c r="A41" i="985"/>
  <c r="BN40" i="985"/>
  <c r="I40" i="985"/>
  <c r="A40" i="985"/>
  <c r="BN39" i="985"/>
  <c r="I39" i="985"/>
  <c r="A39" i="985"/>
  <c r="BN38" i="985"/>
  <c r="I38" i="985"/>
  <c r="A38" i="985"/>
  <c r="BN37" i="985"/>
  <c r="I37" i="985"/>
  <c r="A37" i="985"/>
  <c r="BN36" i="985"/>
  <c r="I36" i="985"/>
  <c r="A36" i="985"/>
  <c r="BN35" i="985"/>
  <c r="I35" i="985"/>
  <c r="A35" i="985"/>
  <c r="BN34" i="985"/>
  <c r="I34" i="985"/>
  <c r="A34" i="985"/>
  <c r="BN33" i="985"/>
  <c r="I33" i="985"/>
  <c r="A33" i="985"/>
  <c r="BN32" i="985"/>
  <c r="I32" i="985"/>
  <c r="A32" i="985"/>
  <c r="BN31" i="985"/>
  <c r="I31" i="985"/>
  <c r="A31" i="985"/>
  <c r="BN30" i="985"/>
  <c r="I30" i="985"/>
  <c r="A30" i="985"/>
  <c r="BN29" i="985"/>
  <c r="I29" i="985"/>
  <c r="A29" i="985"/>
  <c r="BN28" i="985"/>
  <c r="I28" i="985"/>
  <c r="A28" i="985"/>
  <c r="BN27" i="985"/>
  <c r="I27" i="985"/>
  <c r="A27" i="985"/>
  <c r="BN26" i="985"/>
  <c r="I26" i="985"/>
  <c r="A26" i="985"/>
  <c r="BN25" i="985"/>
  <c r="I25" i="985"/>
  <c r="A25" i="985"/>
  <c r="BN24" i="985"/>
  <c r="I24" i="985"/>
  <c r="A24" i="985"/>
  <c r="BN23" i="985"/>
  <c r="I23" i="985"/>
  <c r="A23" i="985"/>
  <c r="BN22" i="985"/>
  <c r="I22" i="985"/>
  <c r="A22" i="985"/>
  <c r="BN21" i="985"/>
  <c r="I21" i="985"/>
  <c r="A21" i="985"/>
  <c r="BN20" i="985"/>
  <c r="I20" i="985"/>
  <c r="A20" i="985"/>
  <c r="BN19" i="985"/>
  <c r="I19" i="985"/>
  <c r="A19" i="985"/>
  <c r="BN18" i="985"/>
  <c r="I18" i="985"/>
  <c r="A18" i="985"/>
  <c r="BN17" i="985"/>
  <c r="I17" i="985"/>
  <c r="A17" i="985"/>
  <c r="BN16" i="985"/>
  <c r="I16" i="985"/>
  <c r="A16" i="985"/>
  <c r="BN15" i="985"/>
  <c r="I15" i="985"/>
  <c r="A15" i="985"/>
  <c r="BN14" i="985"/>
  <c r="I14" i="985"/>
  <c r="A14" i="985"/>
  <c r="BN13" i="985"/>
  <c r="I13" i="985"/>
  <c r="A13" i="985"/>
  <c r="BN12" i="985"/>
  <c r="I12" i="985"/>
  <c r="A12" i="985"/>
  <c r="BN11" i="985"/>
  <c r="I11" i="985"/>
  <c r="A11" i="985"/>
  <c r="BN10" i="985"/>
  <c r="I10" i="985"/>
  <c r="A10" i="985"/>
  <c r="BN9" i="985"/>
  <c r="I9" i="985"/>
  <c r="A9" i="985"/>
  <c r="BN8" i="985"/>
  <c r="I8" i="985"/>
  <c r="A8" i="985"/>
  <c r="C4" i="985"/>
  <c r="C2" i="985"/>
  <c r="C3" i="985" s="1"/>
  <c r="B3" i="985" s="1"/>
  <c r="H4" i="984"/>
  <c r="BN92" i="984"/>
  <c r="I92" i="984"/>
  <c r="H92" i="984"/>
  <c r="A92" i="984"/>
  <c r="BN91" i="984"/>
  <c r="I91" i="984"/>
  <c r="A91" i="984"/>
  <c r="BN90" i="984"/>
  <c r="I90" i="984"/>
  <c r="A90" i="984"/>
  <c r="BN89" i="984"/>
  <c r="I89" i="984"/>
  <c r="A89" i="984"/>
  <c r="BN88" i="984"/>
  <c r="I88" i="984"/>
  <c r="A88" i="984"/>
  <c r="BN87" i="984"/>
  <c r="I87" i="984"/>
  <c r="A87" i="984"/>
  <c r="BN86" i="984"/>
  <c r="I86" i="984"/>
  <c r="A86" i="984"/>
  <c r="BN85" i="984"/>
  <c r="I85" i="984"/>
  <c r="A85" i="984"/>
  <c r="BN84" i="984"/>
  <c r="I84" i="984"/>
  <c r="A84" i="984"/>
  <c r="BN83" i="984"/>
  <c r="I83" i="984"/>
  <c r="A83" i="984"/>
  <c r="BN82" i="984"/>
  <c r="I82" i="984"/>
  <c r="A82" i="984"/>
  <c r="BN81" i="984"/>
  <c r="I81" i="984"/>
  <c r="A81" i="984"/>
  <c r="BN80" i="984"/>
  <c r="I80" i="984"/>
  <c r="A80" i="984"/>
  <c r="Z47" i="984" s="1"/>
  <c r="BN79" i="984"/>
  <c r="I79" i="984"/>
  <c r="A79" i="984"/>
  <c r="BN78" i="984"/>
  <c r="I78" i="984"/>
  <c r="A78" i="984"/>
  <c r="BN77" i="984"/>
  <c r="I77" i="984"/>
  <c r="A77" i="984"/>
  <c r="BN76" i="984"/>
  <c r="I76" i="984"/>
  <c r="A76" i="984"/>
  <c r="BN75" i="984"/>
  <c r="I75" i="984"/>
  <c r="A75" i="984"/>
  <c r="BN74" i="984"/>
  <c r="I74" i="984"/>
  <c r="A74" i="984"/>
  <c r="BN73" i="984"/>
  <c r="I73" i="984"/>
  <c r="A73" i="984"/>
  <c r="BN72" i="984"/>
  <c r="I72" i="984"/>
  <c r="A72" i="984"/>
  <c r="BN71" i="984"/>
  <c r="I71" i="984"/>
  <c r="A71" i="984"/>
  <c r="BN70" i="984"/>
  <c r="I70" i="984"/>
  <c r="A70" i="984"/>
  <c r="BN69" i="984"/>
  <c r="I69" i="984"/>
  <c r="A69" i="984"/>
  <c r="BN68" i="984"/>
  <c r="I68" i="984"/>
  <c r="A68" i="984"/>
  <c r="BN67" i="984"/>
  <c r="I67" i="984"/>
  <c r="A67" i="984"/>
  <c r="BN66" i="984"/>
  <c r="I66" i="984"/>
  <c r="A66" i="984"/>
  <c r="BN65" i="984"/>
  <c r="I65" i="984"/>
  <c r="A65" i="984"/>
  <c r="BN64" i="984"/>
  <c r="I64" i="984"/>
  <c r="A64" i="984"/>
  <c r="BN63" i="984"/>
  <c r="I63" i="984"/>
  <c r="A63" i="984"/>
  <c r="BN62" i="984"/>
  <c r="I62" i="984"/>
  <c r="A62" i="984"/>
  <c r="BN61" i="984"/>
  <c r="I61" i="984"/>
  <c r="A61" i="984"/>
  <c r="BN60" i="984"/>
  <c r="I60" i="984"/>
  <c r="A60" i="984"/>
  <c r="AK60" i="984" s="1"/>
  <c r="BN59" i="984"/>
  <c r="I59" i="984"/>
  <c r="A59" i="984"/>
  <c r="BN58" i="984"/>
  <c r="I58" i="984"/>
  <c r="A58" i="984"/>
  <c r="BN57" i="984"/>
  <c r="I57" i="984"/>
  <c r="A57" i="984"/>
  <c r="BN56" i="984"/>
  <c r="I56" i="984"/>
  <c r="A56" i="984"/>
  <c r="BN55" i="984"/>
  <c r="I55" i="984"/>
  <c r="A55" i="984"/>
  <c r="BN54" i="984"/>
  <c r="I54" i="984"/>
  <c r="A54" i="984"/>
  <c r="BN53" i="984"/>
  <c r="I53" i="984"/>
  <c r="A53" i="984"/>
  <c r="BN52" i="984"/>
  <c r="I52" i="984"/>
  <c r="A52" i="984"/>
  <c r="BN51" i="984"/>
  <c r="I51" i="984"/>
  <c r="A51" i="984"/>
  <c r="BN50" i="984"/>
  <c r="I50" i="984"/>
  <c r="A50" i="984"/>
  <c r="BN49" i="984"/>
  <c r="I49" i="984"/>
  <c r="A49" i="984"/>
  <c r="BN48" i="984"/>
  <c r="I48" i="984"/>
  <c r="A48" i="984"/>
  <c r="BN47" i="984"/>
  <c r="I47" i="984"/>
  <c r="A47" i="984"/>
  <c r="BN46" i="984"/>
  <c r="I46" i="984"/>
  <c r="A46" i="984"/>
  <c r="BN45" i="984"/>
  <c r="Z45" i="984"/>
  <c r="I45" i="984"/>
  <c r="A45" i="984"/>
  <c r="BN44" i="984"/>
  <c r="I44" i="984"/>
  <c r="A44" i="984"/>
  <c r="BN43" i="984"/>
  <c r="I43" i="984"/>
  <c r="A43" i="984"/>
  <c r="BN42" i="984"/>
  <c r="I42" i="984"/>
  <c r="A42" i="984"/>
  <c r="BN41" i="984"/>
  <c r="I41" i="984"/>
  <c r="A41" i="984"/>
  <c r="BN40" i="984"/>
  <c r="I40" i="984"/>
  <c r="A40" i="984"/>
  <c r="BN39" i="984"/>
  <c r="I39" i="984"/>
  <c r="A39" i="984"/>
  <c r="BN38" i="984"/>
  <c r="I38" i="984"/>
  <c r="A38" i="984"/>
  <c r="BN37" i="984"/>
  <c r="I37" i="984"/>
  <c r="A37" i="984"/>
  <c r="BN36" i="984"/>
  <c r="X36" i="984"/>
  <c r="I36" i="984"/>
  <c r="A36" i="984"/>
  <c r="BN35" i="984"/>
  <c r="I35" i="984"/>
  <c r="A35" i="984"/>
  <c r="BN34" i="984"/>
  <c r="I34" i="984"/>
  <c r="A34" i="984"/>
  <c r="BN33" i="984"/>
  <c r="I33" i="984"/>
  <c r="A33" i="984"/>
  <c r="BN32" i="984"/>
  <c r="I32" i="984"/>
  <c r="A32" i="984"/>
  <c r="BN31" i="984"/>
  <c r="I31" i="984"/>
  <c r="A31" i="984"/>
  <c r="BN30" i="984"/>
  <c r="I30" i="984"/>
  <c r="A30" i="984"/>
  <c r="BN29" i="984"/>
  <c r="I29" i="984"/>
  <c r="A29" i="984"/>
  <c r="X29" i="984" s="1"/>
  <c r="BN28" i="984"/>
  <c r="I28" i="984"/>
  <c r="A28" i="984"/>
  <c r="BN27" i="984"/>
  <c r="I27" i="984"/>
  <c r="A27" i="984"/>
  <c r="BN26" i="984"/>
  <c r="I26" i="984"/>
  <c r="A26" i="984"/>
  <c r="BN25" i="984"/>
  <c r="I25" i="984"/>
  <c r="A25" i="984"/>
  <c r="BN24" i="984"/>
  <c r="I24" i="984"/>
  <c r="A24" i="984"/>
  <c r="BN23" i="984"/>
  <c r="I23" i="984"/>
  <c r="A23" i="984"/>
  <c r="BN22" i="984"/>
  <c r="I22" i="984"/>
  <c r="A22" i="984"/>
  <c r="BN21" i="984"/>
  <c r="I21" i="984"/>
  <c r="A21" i="984"/>
  <c r="BN20" i="984"/>
  <c r="I20" i="984"/>
  <c r="A20" i="984"/>
  <c r="BN19" i="984"/>
  <c r="I19" i="984"/>
  <c r="A19" i="984"/>
  <c r="BN18" i="984"/>
  <c r="I18" i="984"/>
  <c r="A18" i="984"/>
  <c r="BN17" i="984"/>
  <c r="I17" i="984"/>
  <c r="A17" i="984"/>
  <c r="BN16" i="984"/>
  <c r="I16" i="984"/>
  <c r="A16" i="984"/>
  <c r="BN15" i="984"/>
  <c r="I15" i="984"/>
  <c r="A15" i="984"/>
  <c r="BN14" i="984"/>
  <c r="I14" i="984"/>
  <c r="A14" i="984"/>
  <c r="BN13" i="984"/>
  <c r="I13" i="984"/>
  <c r="A13" i="984"/>
  <c r="BN12" i="984"/>
  <c r="I12" i="984"/>
  <c r="A12" i="984"/>
  <c r="BN11" i="984"/>
  <c r="I11" i="984"/>
  <c r="A11" i="984"/>
  <c r="BN10" i="984"/>
  <c r="I10" i="984"/>
  <c r="A10" i="984"/>
  <c r="BN9" i="984"/>
  <c r="I9" i="984"/>
  <c r="A9" i="984"/>
  <c r="BN8" i="984"/>
  <c r="I8" i="984"/>
  <c r="A8" i="984"/>
  <c r="Z8" i="984" s="1"/>
  <c r="C4" i="984"/>
  <c r="C2" i="984"/>
  <c r="C3" i="984" s="1"/>
  <c r="B3" i="984" s="1"/>
  <c r="H4" i="983"/>
  <c r="BN116" i="983"/>
  <c r="I116" i="983"/>
  <c r="H116" i="983"/>
  <c r="A116" i="983"/>
  <c r="BN115" i="983"/>
  <c r="I115" i="983"/>
  <c r="A115" i="983"/>
  <c r="BN114" i="983"/>
  <c r="I114" i="983"/>
  <c r="A114" i="983"/>
  <c r="BN113" i="983"/>
  <c r="I113" i="983"/>
  <c r="A113" i="983"/>
  <c r="BN112" i="983"/>
  <c r="I112" i="983"/>
  <c r="A112" i="983"/>
  <c r="BN111" i="983"/>
  <c r="I111" i="983"/>
  <c r="A111" i="983"/>
  <c r="BN110" i="983"/>
  <c r="I110" i="983"/>
  <c r="A110" i="983"/>
  <c r="BN109" i="983"/>
  <c r="I109" i="983"/>
  <c r="A109" i="983"/>
  <c r="BN108" i="983"/>
  <c r="I108" i="983"/>
  <c r="A108" i="983"/>
  <c r="BN107" i="983"/>
  <c r="I107" i="983"/>
  <c r="A107" i="983"/>
  <c r="BN106" i="983"/>
  <c r="I106" i="983"/>
  <c r="A106" i="983"/>
  <c r="BN105" i="983"/>
  <c r="I105" i="983"/>
  <c r="A105" i="983"/>
  <c r="BN104" i="983"/>
  <c r="I104" i="983"/>
  <c r="A104" i="983"/>
  <c r="BN103" i="983"/>
  <c r="I103" i="983"/>
  <c r="A103" i="983"/>
  <c r="BN102" i="983"/>
  <c r="I102" i="983"/>
  <c r="A102" i="983"/>
  <c r="BN101" i="983"/>
  <c r="I101" i="983"/>
  <c r="A101" i="983"/>
  <c r="BN100" i="983"/>
  <c r="I100" i="983"/>
  <c r="A100" i="983"/>
  <c r="BN99" i="983"/>
  <c r="I99" i="983"/>
  <c r="A99" i="983"/>
  <c r="BN98" i="983"/>
  <c r="I98" i="983"/>
  <c r="A98" i="983"/>
  <c r="BN97" i="983"/>
  <c r="I97" i="983"/>
  <c r="A97" i="983"/>
  <c r="BN96" i="983"/>
  <c r="I96" i="983"/>
  <c r="A96" i="983"/>
  <c r="BN95" i="983"/>
  <c r="I95" i="983"/>
  <c r="A95" i="983"/>
  <c r="AE95" i="983" s="1"/>
  <c r="BN94" i="983"/>
  <c r="I94" i="983"/>
  <c r="A94" i="983"/>
  <c r="BN93" i="983"/>
  <c r="I93" i="983"/>
  <c r="A93" i="983"/>
  <c r="BN92" i="983"/>
  <c r="I92" i="983"/>
  <c r="A92" i="983"/>
  <c r="BN91" i="983"/>
  <c r="I91" i="983"/>
  <c r="A91" i="983"/>
  <c r="AA91" i="983" s="1"/>
  <c r="BN90" i="983"/>
  <c r="I90" i="983"/>
  <c r="A90" i="983"/>
  <c r="BN89" i="983"/>
  <c r="I89" i="983"/>
  <c r="A89" i="983"/>
  <c r="BN88" i="983"/>
  <c r="I88" i="983"/>
  <c r="A88" i="983"/>
  <c r="BN87" i="983"/>
  <c r="I87" i="983"/>
  <c r="A87" i="983"/>
  <c r="BN86" i="983"/>
  <c r="I86" i="983"/>
  <c r="A86" i="983"/>
  <c r="BN85" i="983"/>
  <c r="I85" i="983"/>
  <c r="A85" i="983"/>
  <c r="AH85" i="983" s="1"/>
  <c r="BN84" i="983"/>
  <c r="I84" i="983"/>
  <c r="A84" i="983"/>
  <c r="BN83" i="983"/>
  <c r="I83" i="983"/>
  <c r="A83" i="983"/>
  <c r="BN82" i="983"/>
  <c r="I82" i="983"/>
  <c r="A82" i="983"/>
  <c r="BN81" i="983"/>
  <c r="I81" i="983"/>
  <c r="A81" i="983"/>
  <c r="BN80" i="983"/>
  <c r="I80" i="983"/>
  <c r="A80" i="983"/>
  <c r="BN79" i="983"/>
  <c r="I79" i="983"/>
  <c r="A79" i="983"/>
  <c r="BN78" i="983"/>
  <c r="I78" i="983"/>
  <c r="A78" i="983"/>
  <c r="BN77" i="983"/>
  <c r="I77" i="983"/>
  <c r="A77" i="983"/>
  <c r="BN76" i="983"/>
  <c r="I76" i="983"/>
  <c r="A76" i="983"/>
  <c r="BN75" i="983"/>
  <c r="I75" i="983"/>
  <c r="A75" i="983"/>
  <c r="BN74" i="983"/>
  <c r="I74" i="983"/>
  <c r="A74" i="983"/>
  <c r="BN73" i="983"/>
  <c r="I73" i="983"/>
  <c r="A73" i="983"/>
  <c r="BN72" i="983"/>
  <c r="I72" i="983"/>
  <c r="A72" i="983"/>
  <c r="BN71" i="983"/>
  <c r="I71" i="983"/>
  <c r="A71" i="983"/>
  <c r="BN70" i="983"/>
  <c r="I70" i="983"/>
  <c r="A70" i="983"/>
  <c r="BN69" i="983"/>
  <c r="I69" i="983"/>
  <c r="A69" i="983"/>
  <c r="Z69" i="983" s="1"/>
  <c r="BN68" i="983"/>
  <c r="I68" i="983"/>
  <c r="A68" i="983"/>
  <c r="BN67" i="983"/>
  <c r="I67" i="983"/>
  <c r="A67" i="983"/>
  <c r="BN66" i="983"/>
  <c r="X66" i="983"/>
  <c r="I66" i="983"/>
  <c r="A66" i="983"/>
  <c r="BN65" i="983"/>
  <c r="I65" i="983"/>
  <c r="A65" i="983"/>
  <c r="BN64" i="983"/>
  <c r="I64" i="983"/>
  <c r="A64" i="983"/>
  <c r="BN63" i="983"/>
  <c r="I63" i="983"/>
  <c r="A63" i="983"/>
  <c r="BN62" i="983"/>
  <c r="I62" i="983"/>
  <c r="A62" i="983"/>
  <c r="BN61" i="983"/>
  <c r="I61" i="983"/>
  <c r="A61" i="983"/>
  <c r="BN60" i="983"/>
  <c r="I60" i="983"/>
  <c r="A60" i="983"/>
  <c r="BN59" i="983"/>
  <c r="I59" i="983"/>
  <c r="A59" i="983"/>
  <c r="BN58" i="983"/>
  <c r="I58" i="983"/>
  <c r="A58" i="983"/>
  <c r="BN57" i="983"/>
  <c r="I57" i="983"/>
  <c r="A57" i="983"/>
  <c r="BN56" i="983"/>
  <c r="I56" i="983"/>
  <c r="A56" i="983"/>
  <c r="BN55" i="983"/>
  <c r="I55" i="983"/>
  <c r="A55" i="983"/>
  <c r="BN54" i="983"/>
  <c r="I54" i="983"/>
  <c r="A54" i="983"/>
  <c r="BN53" i="983"/>
  <c r="I53" i="983"/>
  <c r="A53" i="983"/>
  <c r="BN52" i="983"/>
  <c r="I52" i="983"/>
  <c r="A52" i="983"/>
  <c r="BN51" i="983"/>
  <c r="Y51" i="983"/>
  <c r="AD51" i="983" s="1"/>
  <c r="AI51" i="983" s="1"/>
  <c r="I51" i="983"/>
  <c r="A51" i="983"/>
  <c r="BN50" i="983"/>
  <c r="I50" i="983"/>
  <c r="A50" i="983"/>
  <c r="BN49" i="983"/>
  <c r="I49" i="983"/>
  <c r="A49" i="983"/>
  <c r="BN48" i="983"/>
  <c r="I48" i="983"/>
  <c r="A48" i="983"/>
  <c r="X48" i="983" s="1"/>
  <c r="BN47" i="983"/>
  <c r="I47" i="983"/>
  <c r="A47" i="983"/>
  <c r="BN46" i="983"/>
  <c r="I46" i="983"/>
  <c r="A46" i="983"/>
  <c r="BN45" i="983"/>
  <c r="I45" i="983"/>
  <c r="A45" i="983"/>
  <c r="BN44" i="983"/>
  <c r="I44" i="983"/>
  <c r="A44" i="983"/>
  <c r="BN43" i="983"/>
  <c r="I43" i="983"/>
  <c r="A43" i="983"/>
  <c r="BN42" i="983"/>
  <c r="I42" i="983"/>
  <c r="A42" i="983"/>
  <c r="BN41" i="983"/>
  <c r="I41" i="983"/>
  <c r="A41" i="983"/>
  <c r="BN40" i="983"/>
  <c r="I40" i="983"/>
  <c r="A40" i="983"/>
  <c r="BN39" i="983"/>
  <c r="I39" i="983"/>
  <c r="A39" i="983"/>
  <c r="BN38" i="983"/>
  <c r="I38" i="983"/>
  <c r="A38" i="983"/>
  <c r="BN37" i="983"/>
  <c r="I37" i="983"/>
  <c r="A37" i="983"/>
  <c r="BN36" i="983"/>
  <c r="I36" i="983"/>
  <c r="A36" i="983"/>
  <c r="X36" i="983" s="1"/>
  <c r="AC36" i="983" s="1"/>
  <c r="AH36" i="983" s="1"/>
  <c r="BN35" i="983"/>
  <c r="I35" i="983"/>
  <c r="A35" i="983"/>
  <c r="BN34" i="983"/>
  <c r="I34" i="983"/>
  <c r="A34" i="983"/>
  <c r="BN33" i="983"/>
  <c r="I33" i="983"/>
  <c r="A33" i="983"/>
  <c r="BN32" i="983"/>
  <c r="I32" i="983"/>
  <c r="A32" i="983"/>
  <c r="BN31" i="983"/>
  <c r="I31" i="983"/>
  <c r="A31" i="983"/>
  <c r="BN30" i="983"/>
  <c r="I30" i="983"/>
  <c r="A30" i="983"/>
  <c r="BN29" i="983"/>
  <c r="AB29" i="983"/>
  <c r="I29" i="983"/>
  <c r="A29" i="983"/>
  <c r="BN28" i="983"/>
  <c r="I28" i="983"/>
  <c r="A28" i="983"/>
  <c r="BN27" i="983"/>
  <c r="I27" i="983"/>
  <c r="A27" i="983"/>
  <c r="AF27" i="983" s="1"/>
  <c r="BN26" i="983"/>
  <c r="I26" i="983"/>
  <c r="A26" i="983"/>
  <c r="BN25" i="983"/>
  <c r="I25" i="983"/>
  <c r="A25" i="983"/>
  <c r="BN24" i="983"/>
  <c r="I24" i="983"/>
  <c r="A24" i="983"/>
  <c r="BN23" i="983"/>
  <c r="I23" i="983"/>
  <c r="A23" i="983"/>
  <c r="BN22" i="983"/>
  <c r="I22" i="983"/>
  <c r="A22" i="983"/>
  <c r="BN21" i="983"/>
  <c r="I21" i="983"/>
  <c r="A21" i="983"/>
  <c r="BN20" i="983"/>
  <c r="I20" i="983"/>
  <c r="A20" i="983"/>
  <c r="BN19" i="983"/>
  <c r="I19" i="983"/>
  <c r="A19" i="983"/>
  <c r="BN18" i="983"/>
  <c r="AD18" i="983"/>
  <c r="I18" i="983"/>
  <c r="A18" i="983"/>
  <c r="BN17" i="983"/>
  <c r="I17" i="983"/>
  <c r="A17" i="983"/>
  <c r="BN16" i="983"/>
  <c r="I16" i="983"/>
  <c r="A16" i="983"/>
  <c r="BN15" i="983"/>
  <c r="I15" i="983"/>
  <c r="A15" i="983"/>
  <c r="AF15" i="983" s="1"/>
  <c r="BN14" i="983"/>
  <c r="I14" i="983"/>
  <c r="A14" i="983"/>
  <c r="AK14" i="983" s="1"/>
  <c r="BN13" i="983"/>
  <c r="I13" i="983"/>
  <c r="A13" i="983"/>
  <c r="BN12" i="983"/>
  <c r="I12" i="983"/>
  <c r="A12" i="983"/>
  <c r="BN11" i="983"/>
  <c r="AB11" i="983"/>
  <c r="I11" i="983"/>
  <c r="A11" i="983"/>
  <c r="BN10" i="983"/>
  <c r="I10" i="983"/>
  <c r="A10" i="983"/>
  <c r="BN9" i="983"/>
  <c r="AI9" i="983"/>
  <c r="I9" i="983"/>
  <c r="A9" i="983"/>
  <c r="BN8" i="983"/>
  <c r="I8" i="983"/>
  <c r="A8" i="983"/>
  <c r="C4" i="983"/>
  <c r="C2" i="983"/>
  <c r="C3" i="983" s="1"/>
  <c r="B3" i="983" s="1"/>
  <c r="H4" i="982"/>
  <c r="BN73" i="982"/>
  <c r="I73" i="982"/>
  <c r="H73" i="982"/>
  <c r="A73" i="982"/>
  <c r="BN72" i="982"/>
  <c r="I72" i="982"/>
  <c r="A72" i="982"/>
  <c r="BN71" i="982"/>
  <c r="I71" i="982"/>
  <c r="A71" i="982"/>
  <c r="BN70" i="982"/>
  <c r="I70" i="982"/>
  <c r="A70" i="982"/>
  <c r="BN69" i="982"/>
  <c r="I69" i="982"/>
  <c r="A69" i="982"/>
  <c r="BN68" i="982"/>
  <c r="I68" i="982"/>
  <c r="A68" i="982"/>
  <c r="BN67" i="982"/>
  <c r="I67" i="982"/>
  <c r="A67" i="982"/>
  <c r="BN66" i="982"/>
  <c r="I66" i="982"/>
  <c r="A66" i="982"/>
  <c r="BN65" i="982"/>
  <c r="I65" i="982"/>
  <c r="A65" i="982"/>
  <c r="BN64" i="982"/>
  <c r="I64" i="982"/>
  <c r="A64" i="982"/>
  <c r="BN63" i="982"/>
  <c r="I63" i="982"/>
  <c r="A63" i="982"/>
  <c r="BN62" i="982"/>
  <c r="I62" i="982"/>
  <c r="A62" i="982"/>
  <c r="BN61" i="982"/>
  <c r="I61" i="982"/>
  <c r="A61" i="982"/>
  <c r="BN60" i="982"/>
  <c r="I60" i="982"/>
  <c r="A60" i="982"/>
  <c r="BN59" i="982"/>
  <c r="I59" i="982"/>
  <c r="A59" i="982"/>
  <c r="BN58" i="982"/>
  <c r="I58" i="982"/>
  <c r="A58" i="982"/>
  <c r="BN57" i="982"/>
  <c r="I57" i="982"/>
  <c r="A57" i="982"/>
  <c r="BN56" i="982"/>
  <c r="I56" i="982"/>
  <c r="A56" i="982"/>
  <c r="BN55" i="982"/>
  <c r="I55" i="982"/>
  <c r="A55" i="982"/>
  <c r="BN54" i="982"/>
  <c r="I54" i="982"/>
  <c r="A54" i="982"/>
  <c r="BN53" i="982"/>
  <c r="I53" i="982"/>
  <c r="A53" i="982"/>
  <c r="BN52" i="982"/>
  <c r="I52" i="982"/>
  <c r="A52" i="982"/>
  <c r="BN51" i="982"/>
  <c r="I51" i="982"/>
  <c r="A51" i="982"/>
  <c r="BN50" i="982"/>
  <c r="I50" i="982"/>
  <c r="A50" i="982"/>
  <c r="BN49" i="982"/>
  <c r="I49" i="982"/>
  <c r="A49" i="982"/>
  <c r="AI49" i="982" s="1"/>
  <c r="BN48" i="982"/>
  <c r="I48" i="982"/>
  <c r="A48" i="982"/>
  <c r="BN47" i="982"/>
  <c r="I47" i="982"/>
  <c r="A47" i="982"/>
  <c r="BN46" i="982"/>
  <c r="I46" i="982"/>
  <c r="A46" i="982"/>
  <c r="BN45" i="982"/>
  <c r="I45" i="982"/>
  <c r="A45" i="982"/>
  <c r="BN44" i="982"/>
  <c r="I44" i="982"/>
  <c r="A44" i="982"/>
  <c r="BN43" i="982"/>
  <c r="I43" i="982"/>
  <c r="A43" i="982"/>
  <c r="BN42" i="982"/>
  <c r="I42" i="982"/>
  <c r="A42" i="982"/>
  <c r="BN41" i="982"/>
  <c r="I41" i="982"/>
  <c r="A41" i="982"/>
  <c r="AF41" i="982" s="1"/>
  <c r="BN40" i="982"/>
  <c r="I40" i="982"/>
  <c r="A40" i="982"/>
  <c r="BN39" i="982"/>
  <c r="I39" i="982"/>
  <c r="A39" i="982"/>
  <c r="BN38" i="982"/>
  <c r="I38" i="982"/>
  <c r="A38" i="982"/>
  <c r="BN37" i="982"/>
  <c r="I37" i="982"/>
  <c r="A37" i="982"/>
  <c r="BN36" i="982"/>
  <c r="I36" i="982"/>
  <c r="A36" i="982"/>
  <c r="Y36" i="982" s="1"/>
  <c r="AD36" i="982" s="1"/>
  <c r="AI36" i="982" s="1"/>
  <c r="BN35" i="982"/>
  <c r="I35" i="982"/>
  <c r="A35" i="982"/>
  <c r="BN34" i="982"/>
  <c r="I34" i="982"/>
  <c r="A34" i="982"/>
  <c r="BN33" i="982"/>
  <c r="Z33" i="982"/>
  <c r="AE33" i="982" s="1"/>
  <c r="AJ33" i="982" s="1"/>
  <c r="I33" i="982"/>
  <c r="A33" i="982"/>
  <c r="BN32" i="982"/>
  <c r="I32" i="982"/>
  <c r="A32" i="982"/>
  <c r="BN31" i="982"/>
  <c r="I31" i="982"/>
  <c r="A31" i="982"/>
  <c r="BN30" i="982"/>
  <c r="I30" i="982"/>
  <c r="A30" i="982"/>
  <c r="BN29" i="982"/>
  <c r="I29" i="982"/>
  <c r="A29" i="982"/>
  <c r="BN28" i="982"/>
  <c r="I28" i="982"/>
  <c r="A28" i="982"/>
  <c r="BN27" i="982"/>
  <c r="I27" i="982"/>
  <c r="A27" i="982"/>
  <c r="BN26" i="982"/>
  <c r="I26" i="982"/>
  <c r="A26" i="982"/>
  <c r="BN25" i="982"/>
  <c r="I25" i="982"/>
  <c r="A25" i="982"/>
  <c r="BN24" i="982"/>
  <c r="I24" i="982"/>
  <c r="A24" i="982"/>
  <c r="BN23" i="982"/>
  <c r="I23" i="982"/>
  <c r="A23" i="982"/>
  <c r="BN22" i="982"/>
  <c r="Z22" i="982"/>
  <c r="I22" i="982"/>
  <c r="A22" i="982"/>
  <c r="BN21" i="982"/>
  <c r="I21" i="982"/>
  <c r="A21" i="982"/>
  <c r="BN20" i="982"/>
  <c r="I20" i="982"/>
  <c r="A20" i="982"/>
  <c r="BN19" i="982"/>
  <c r="I19" i="982"/>
  <c r="A19" i="982"/>
  <c r="Z19" i="982" s="1"/>
  <c r="BN18" i="982"/>
  <c r="I18" i="982"/>
  <c r="A18" i="982"/>
  <c r="AF18" i="982" s="1"/>
  <c r="BN17" i="982"/>
  <c r="I17" i="982"/>
  <c r="A17" i="982"/>
  <c r="BN16" i="982"/>
  <c r="I16" i="982"/>
  <c r="A16" i="982"/>
  <c r="Z16" i="982" s="1"/>
  <c r="BN15" i="982"/>
  <c r="I15" i="982"/>
  <c r="A15" i="982"/>
  <c r="BN14" i="982"/>
  <c r="I14" i="982"/>
  <c r="A14" i="982"/>
  <c r="BN13" i="982"/>
  <c r="I13" i="982"/>
  <c r="A13" i="982"/>
  <c r="BN12" i="982"/>
  <c r="I12" i="982"/>
  <c r="A12" i="982"/>
  <c r="BN11" i="982"/>
  <c r="I11" i="982"/>
  <c r="A11" i="982"/>
  <c r="AH11" i="982" s="1"/>
  <c r="BN10" i="982"/>
  <c r="I10" i="982"/>
  <c r="A10" i="982"/>
  <c r="BN9" i="982"/>
  <c r="AH9" i="982"/>
  <c r="I9" i="982"/>
  <c r="A9" i="982"/>
  <c r="AF9" i="982" s="1"/>
  <c r="BN8" i="982"/>
  <c r="I8" i="982"/>
  <c r="A8" i="982"/>
  <c r="C4" i="982"/>
  <c r="C2" i="982"/>
  <c r="C3" i="982" s="1"/>
  <c r="B3" i="982" s="1"/>
  <c r="H4" i="981"/>
  <c r="BN62" i="981"/>
  <c r="I62" i="981"/>
  <c r="H62" i="981"/>
  <c r="A62" i="981"/>
  <c r="BN61" i="981"/>
  <c r="AA61" i="981"/>
  <c r="I61" i="981"/>
  <c r="A61" i="981"/>
  <c r="AK61" i="981" s="1"/>
  <c r="BN60" i="981"/>
  <c r="I60" i="981"/>
  <c r="A60" i="981"/>
  <c r="BN59" i="981"/>
  <c r="I59" i="981"/>
  <c r="A59" i="981"/>
  <c r="BN58" i="981"/>
  <c r="I58" i="981"/>
  <c r="A58" i="981"/>
  <c r="BN57" i="981"/>
  <c r="I57" i="981"/>
  <c r="A57" i="981"/>
  <c r="BN56" i="981"/>
  <c r="I56" i="981"/>
  <c r="A56" i="981"/>
  <c r="BN55" i="981"/>
  <c r="I55" i="981"/>
  <c r="A55" i="981"/>
  <c r="BN54" i="981"/>
  <c r="I54" i="981"/>
  <c r="A54" i="981"/>
  <c r="BN53" i="981"/>
  <c r="I53" i="981"/>
  <c r="A53" i="981"/>
  <c r="BN52" i="981"/>
  <c r="I52" i="981"/>
  <c r="A52" i="981"/>
  <c r="AK9" i="981" s="1"/>
  <c r="BN51" i="981"/>
  <c r="I51" i="981"/>
  <c r="A51" i="981"/>
  <c r="BN50" i="981"/>
  <c r="I50" i="981"/>
  <c r="A50" i="981"/>
  <c r="BN49" i="981"/>
  <c r="I49" i="981"/>
  <c r="A49" i="981"/>
  <c r="BN48" i="981"/>
  <c r="I48" i="981"/>
  <c r="A48" i="981"/>
  <c r="BN47" i="981"/>
  <c r="I47" i="981"/>
  <c r="A47" i="981"/>
  <c r="BN46" i="981"/>
  <c r="I46" i="981"/>
  <c r="A46" i="981"/>
  <c r="BN45" i="981"/>
  <c r="I45" i="981"/>
  <c r="A45" i="981"/>
  <c r="BN44" i="981"/>
  <c r="I44" i="981"/>
  <c r="A44" i="981"/>
  <c r="BN43" i="981"/>
  <c r="I43" i="981"/>
  <c r="A43" i="981"/>
  <c r="BN42" i="981"/>
  <c r="I42" i="981"/>
  <c r="A42" i="981"/>
  <c r="BN41" i="981"/>
  <c r="I41" i="981"/>
  <c r="A41" i="981"/>
  <c r="BN40" i="981"/>
  <c r="I40" i="981"/>
  <c r="A40" i="981"/>
  <c r="BN39" i="981"/>
  <c r="I39" i="981"/>
  <c r="A39" i="981"/>
  <c r="BN38" i="981"/>
  <c r="I38" i="981"/>
  <c r="A38" i="981"/>
  <c r="BN37" i="981"/>
  <c r="I37" i="981"/>
  <c r="A37" i="981"/>
  <c r="BN36" i="981"/>
  <c r="I36" i="981"/>
  <c r="A36" i="981"/>
  <c r="BN35" i="981"/>
  <c r="I35" i="981"/>
  <c r="A35" i="981"/>
  <c r="BN34" i="981"/>
  <c r="I34" i="981"/>
  <c r="A34" i="981"/>
  <c r="BN33" i="981"/>
  <c r="I33" i="981"/>
  <c r="A33" i="981"/>
  <c r="BN32" i="981"/>
  <c r="I32" i="981"/>
  <c r="A32" i="981"/>
  <c r="BN31" i="981"/>
  <c r="I31" i="981"/>
  <c r="A31" i="981"/>
  <c r="BN30" i="981"/>
  <c r="I30" i="981"/>
  <c r="A30" i="981"/>
  <c r="BN29" i="981"/>
  <c r="I29" i="981"/>
  <c r="A29" i="981"/>
  <c r="BN28" i="981"/>
  <c r="I28" i="981"/>
  <c r="A28" i="981"/>
  <c r="BN27" i="981"/>
  <c r="I27" i="981"/>
  <c r="A27" i="981"/>
  <c r="BN26" i="981"/>
  <c r="I26" i="981"/>
  <c r="A26" i="981"/>
  <c r="BN25" i="981"/>
  <c r="I25" i="981"/>
  <c r="A25" i="981"/>
  <c r="BN24" i="981"/>
  <c r="I24" i="981"/>
  <c r="A24" i="981"/>
  <c r="BN23" i="981"/>
  <c r="I23" i="981"/>
  <c r="A23" i="981"/>
  <c r="BN22" i="981"/>
  <c r="I22" i="981"/>
  <c r="A22" i="981"/>
  <c r="BN21" i="981"/>
  <c r="I21" i="981"/>
  <c r="A21" i="981"/>
  <c r="BN20" i="981"/>
  <c r="I20" i="981"/>
  <c r="A20" i="981"/>
  <c r="BN19" i="981"/>
  <c r="I19" i="981"/>
  <c r="A19" i="981"/>
  <c r="BN18" i="981"/>
  <c r="I18" i="981"/>
  <c r="A18" i="981"/>
  <c r="BN17" i="981"/>
  <c r="I17" i="981"/>
  <c r="A17" i="981"/>
  <c r="BN16" i="981"/>
  <c r="I16" i="981"/>
  <c r="A16" i="981"/>
  <c r="BN15" i="981"/>
  <c r="I15" i="981"/>
  <c r="A15" i="981"/>
  <c r="BN14" i="981"/>
  <c r="I14" i="981"/>
  <c r="A14" i="981"/>
  <c r="BN13" i="981"/>
  <c r="I13" i="981"/>
  <c r="A13" i="981"/>
  <c r="BN12" i="981"/>
  <c r="I12" i="981"/>
  <c r="A12" i="981"/>
  <c r="BN11" i="981"/>
  <c r="I11" i="981"/>
  <c r="A11" i="981"/>
  <c r="BN10" i="981"/>
  <c r="I10" i="981"/>
  <c r="A10" i="981"/>
  <c r="BN9" i="981"/>
  <c r="I9" i="981"/>
  <c r="A9" i="981"/>
  <c r="AI9" i="981" s="1"/>
  <c r="BN8" i="981"/>
  <c r="I8" i="981"/>
  <c r="A8" i="981"/>
  <c r="C4" i="981"/>
  <c r="C2" i="981"/>
  <c r="B2" i="981" s="1"/>
  <c r="H4" i="980"/>
  <c r="BN22" i="980"/>
  <c r="I22" i="980"/>
  <c r="H22" i="980"/>
  <c r="A22" i="980"/>
  <c r="BN21" i="980"/>
  <c r="I21" i="980"/>
  <c r="A21" i="980"/>
  <c r="AA21" i="980" s="1"/>
  <c r="BN20" i="980"/>
  <c r="I20" i="980"/>
  <c r="A20" i="980"/>
  <c r="BN19" i="980"/>
  <c r="I19" i="980"/>
  <c r="A19" i="980"/>
  <c r="BN18" i="980"/>
  <c r="I18" i="980"/>
  <c r="A18" i="980"/>
  <c r="BN17" i="980"/>
  <c r="I17" i="980"/>
  <c r="A17" i="980"/>
  <c r="BN16" i="980"/>
  <c r="I16" i="980"/>
  <c r="A16" i="980"/>
  <c r="BN15" i="980"/>
  <c r="I15" i="980"/>
  <c r="A15" i="980"/>
  <c r="BN14" i="980"/>
  <c r="I14" i="980"/>
  <c r="A14" i="980"/>
  <c r="BN13" i="980"/>
  <c r="I13" i="980"/>
  <c r="A13" i="980"/>
  <c r="BN12" i="980"/>
  <c r="I12" i="980"/>
  <c r="A12" i="980"/>
  <c r="BN11" i="980"/>
  <c r="I11" i="980"/>
  <c r="A11" i="980"/>
  <c r="X11" i="980" s="1"/>
  <c r="AC11" i="980" s="1"/>
  <c r="BN10" i="980"/>
  <c r="I10" i="980"/>
  <c r="A10" i="980"/>
  <c r="BN9" i="980"/>
  <c r="I9" i="980"/>
  <c r="A9" i="980"/>
  <c r="BN8" i="980"/>
  <c r="I8" i="980"/>
  <c r="A8" i="980"/>
  <c r="C4" i="980"/>
  <c r="C2" i="980"/>
  <c r="B2" i="980" s="1"/>
  <c r="H4" i="979"/>
  <c r="BN22" i="979"/>
  <c r="I22" i="979"/>
  <c r="H22" i="979"/>
  <c r="A22" i="979"/>
  <c r="AD22" i="979" s="1"/>
  <c r="BN21" i="979"/>
  <c r="AK21" i="979"/>
  <c r="AC21" i="979"/>
  <c r="Y21" i="979"/>
  <c r="I21" i="979"/>
  <c r="A21" i="979"/>
  <c r="BN20" i="979"/>
  <c r="I20" i="979"/>
  <c r="A20" i="979"/>
  <c r="BN19" i="979"/>
  <c r="I19" i="979"/>
  <c r="A19" i="979"/>
  <c r="BN18" i="979"/>
  <c r="I18" i="979"/>
  <c r="A18" i="979"/>
  <c r="BN17" i="979"/>
  <c r="I17" i="979"/>
  <c r="A17" i="979"/>
  <c r="BN16" i="979"/>
  <c r="I16" i="979"/>
  <c r="A16" i="979"/>
  <c r="BN15" i="979"/>
  <c r="I15" i="979"/>
  <c r="A15" i="979"/>
  <c r="BN14" i="979"/>
  <c r="I14" i="979"/>
  <c r="A14" i="979"/>
  <c r="BN13" i="979"/>
  <c r="I13" i="979"/>
  <c r="A13" i="979"/>
  <c r="Z13" i="979" s="1"/>
  <c r="BN12" i="979"/>
  <c r="I12" i="979"/>
  <c r="A12" i="979"/>
  <c r="BN11" i="979"/>
  <c r="I11" i="979"/>
  <c r="A11" i="979"/>
  <c r="BN10" i="979"/>
  <c r="I10" i="979"/>
  <c r="A10" i="979"/>
  <c r="BN9" i="979"/>
  <c r="I9" i="979"/>
  <c r="A9" i="979"/>
  <c r="BN8" i="979"/>
  <c r="I8" i="979"/>
  <c r="A8" i="979"/>
  <c r="C4" i="979"/>
  <c r="C2" i="979"/>
  <c r="C3" i="979" s="1"/>
  <c r="B3" i="979" s="1"/>
  <c r="H4" i="978"/>
  <c r="BN142" i="978"/>
  <c r="I142" i="978"/>
  <c r="H142" i="978"/>
  <c r="A142" i="978"/>
  <c r="BN141" i="978"/>
  <c r="I141" i="978"/>
  <c r="A141" i="978"/>
  <c r="BN140" i="978"/>
  <c r="I140" i="978"/>
  <c r="A140" i="978"/>
  <c r="BN139" i="978"/>
  <c r="I139" i="978"/>
  <c r="A139" i="978"/>
  <c r="BN138" i="978"/>
  <c r="I138" i="978"/>
  <c r="A138" i="978"/>
  <c r="BN137" i="978"/>
  <c r="I137" i="978"/>
  <c r="A137" i="978"/>
  <c r="BN136" i="978"/>
  <c r="I136" i="978"/>
  <c r="A136" i="978"/>
  <c r="BN135" i="978"/>
  <c r="I135" i="978"/>
  <c r="A135" i="978"/>
  <c r="BN134" i="978"/>
  <c r="I134" i="978"/>
  <c r="A134" i="978"/>
  <c r="BN133" i="978"/>
  <c r="I133" i="978"/>
  <c r="A133" i="978"/>
  <c r="BN132" i="978"/>
  <c r="I132" i="978"/>
  <c r="A132" i="978"/>
  <c r="BN131" i="978"/>
  <c r="I131" i="978"/>
  <c r="A131" i="978"/>
  <c r="BN130" i="978"/>
  <c r="I130" i="978"/>
  <c r="A130" i="978"/>
  <c r="BN129" i="978"/>
  <c r="I129" i="978"/>
  <c r="A129" i="978"/>
  <c r="BN128" i="978"/>
  <c r="I128" i="978"/>
  <c r="A128" i="978"/>
  <c r="BN127" i="978"/>
  <c r="I127" i="978"/>
  <c r="A127" i="978"/>
  <c r="BN126" i="978"/>
  <c r="I126" i="978"/>
  <c r="A126" i="978"/>
  <c r="BN125" i="978"/>
  <c r="I125" i="978"/>
  <c r="A125" i="978"/>
  <c r="BN124" i="978"/>
  <c r="I124" i="978"/>
  <c r="A124" i="978"/>
  <c r="BN123" i="978"/>
  <c r="I123" i="978"/>
  <c r="A123" i="978"/>
  <c r="BN122" i="978"/>
  <c r="I122" i="978"/>
  <c r="A122" i="978"/>
  <c r="BN121" i="978"/>
  <c r="I121" i="978"/>
  <c r="A121" i="978"/>
  <c r="BN120" i="978"/>
  <c r="I120" i="978"/>
  <c r="A120" i="978"/>
  <c r="BN119" i="978"/>
  <c r="I119" i="978"/>
  <c r="A119" i="978"/>
  <c r="AB81" i="978" s="1"/>
  <c r="AG81" i="978" s="1"/>
  <c r="BN118" i="978"/>
  <c r="I118" i="978"/>
  <c r="A118" i="978"/>
  <c r="BN117" i="978"/>
  <c r="I117" i="978"/>
  <c r="A117" i="978"/>
  <c r="AB24" i="978" s="1"/>
  <c r="BN116" i="978"/>
  <c r="I116" i="978"/>
  <c r="A116" i="978"/>
  <c r="BN115" i="978"/>
  <c r="I115" i="978"/>
  <c r="A115" i="978"/>
  <c r="BN114" i="978"/>
  <c r="I114" i="978"/>
  <c r="A114" i="978"/>
  <c r="BN113" i="978"/>
  <c r="I113" i="978"/>
  <c r="A113" i="978"/>
  <c r="BN112" i="978"/>
  <c r="I112" i="978"/>
  <c r="A112" i="978"/>
  <c r="BN111" i="978"/>
  <c r="I111" i="978"/>
  <c r="A111" i="978"/>
  <c r="BN110" i="978"/>
  <c r="I110" i="978"/>
  <c r="A110" i="978"/>
  <c r="BN109" i="978"/>
  <c r="I109" i="978"/>
  <c r="A109" i="978"/>
  <c r="BN108" i="978"/>
  <c r="I108" i="978"/>
  <c r="A108" i="978"/>
  <c r="BN107" i="978"/>
  <c r="I107" i="978"/>
  <c r="A107" i="978"/>
  <c r="BN106" i="978"/>
  <c r="I106" i="978"/>
  <c r="A106" i="978"/>
  <c r="BN105" i="978"/>
  <c r="I105" i="978"/>
  <c r="A105" i="978"/>
  <c r="BN104" i="978"/>
  <c r="I104" i="978"/>
  <c r="A104" i="978"/>
  <c r="BN103" i="978"/>
  <c r="I103" i="978"/>
  <c r="A103" i="978"/>
  <c r="BN102" i="978"/>
  <c r="I102" i="978"/>
  <c r="A102" i="978"/>
  <c r="BN101" i="978"/>
  <c r="I101" i="978"/>
  <c r="A101" i="978"/>
  <c r="BN100" i="978"/>
  <c r="I100" i="978"/>
  <c r="A100" i="978"/>
  <c r="BN99" i="978"/>
  <c r="I99" i="978"/>
  <c r="A99" i="978"/>
  <c r="BN98" i="978"/>
  <c r="I98" i="978"/>
  <c r="A98" i="978"/>
  <c r="BN97" i="978"/>
  <c r="I97" i="978"/>
  <c r="A97" i="978"/>
  <c r="BN96" i="978"/>
  <c r="I96" i="978"/>
  <c r="A96" i="978"/>
  <c r="BN95" i="978"/>
  <c r="I95" i="978"/>
  <c r="A95" i="978"/>
  <c r="BN94" i="978"/>
  <c r="I94" i="978"/>
  <c r="A94" i="978"/>
  <c r="BN93" i="978"/>
  <c r="I93" i="978"/>
  <c r="A93" i="978"/>
  <c r="BN92" i="978"/>
  <c r="I92" i="978"/>
  <c r="A92" i="978"/>
  <c r="BN91" i="978"/>
  <c r="I91" i="978"/>
  <c r="A91" i="978"/>
  <c r="BN90" i="978"/>
  <c r="I90" i="978"/>
  <c r="A90" i="978"/>
  <c r="BN89" i="978"/>
  <c r="I89" i="978"/>
  <c r="A89" i="978"/>
  <c r="BN88" i="978"/>
  <c r="I88" i="978"/>
  <c r="A88" i="978"/>
  <c r="BN87" i="978"/>
  <c r="I87" i="978"/>
  <c r="A87" i="978"/>
  <c r="BN86" i="978"/>
  <c r="I86" i="978"/>
  <c r="A86" i="978"/>
  <c r="BN85" i="978"/>
  <c r="I85" i="978"/>
  <c r="A85" i="978"/>
  <c r="BN84" i="978"/>
  <c r="I84" i="978"/>
  <c r="A84" i="978"/>
  <c r="BN83" i="978"/>
  <c r="I83" i="978"/>
  <c r="A83" i="978"/>
  <c r="BN82" i="978"/>
  <c r="I82" i="978"/>
  <c r="A82" i="978"/>
  <c r="BN81" i="978"/>
  <c r="I81" i="978"/>
  <c r="A81" i="978"/>
  <c r="BN80" i="978"/>
  <c r="I80" i="978"/>
  <c r="A80" i="978"/>
  <c r="BN79" i="978"/>
  <c r="I79" i="978"/>
  <c r="A79" i="978"/>
  <c r="BN78" i="978"/>
  <c r="I78" i="978"/>
  <c r="A78" i="978"/>
  <c r="BN77" i="978"/>
  <c r="I77" i="978"/>
  <c r="A77" i="978"/>
  <c r="BN76" i="978"/>
  <c r="I76" i="978"/>
  <c r="A76" i="978"/>
  <c r="BN75" i="978"/>
  <c r="I75" i="978"/>
  <c r="A75" i="978"/>
  <c r="BN74" i="978"/>
  <c r="I74" i="978"/>
  <c r="A74" i="978"/>
  <c r="BN73" i="978"/>
  <c r="I73" i="978"/>
  <c r="A73" i="978"/>
  <c r="BN72" i="978"/>
  <c r="I72" i="978"/>
  <c r="A72" i="978"/>
  <c r="BN71" i="978"/>
  <c r="I71" i="978"/>
  <c r="A71" i="978"/>
  <c r="BN70" i="978"/>
  <c r="I70" i="978"/>
  <c r="A70" i="978"/>
  <c r="BN69" i="978"/>
  <c r="I69" i="978"/>
  <c r="A69" i="978"/>
  <c r="BN68" i="978"/>
  <c r="I68" i="978"/>
  <c r="A68" i="978"/>
  <c r="BN67" i="978"/>
  <c r="I67" i="978"/>
  <c r="A67" i="978"/>
  <c r="BN66" i="978"/>
  <c r="I66" i="978"/>
  <c r="A66" i="978"/>
  <c r="BN65" i="978"/>
  <c r="I65" i="978"/>
  <c r="A65" i="978"/>
  <c r="BN64" i="978"/>
  <c r="I64" i="978"/>
  <c r="A64" i="978"/>
  <c r="BN63" i="978"/>
  <c r="I63" i="978"/>
  <c r="A63" i="978"/>
  <c r="BN62" i="978"/>
  <c r="I62" i="978"/>
  <c r="A62" i="978"/>
  <c r="BN61" i="978"/>
  <c r="I61" i="978"/>
  <c r="A61" i="978"/>
  <c r="BN60" i="978"/>
  <c r="I60" i="978"/>
  <c r="A60" i="978"/>
  <c r="BN59" i="978"/>
  <c r="I59" i="978"/>
  <c r="A59" i="978"/>
  <c r="BN58" i="978"/>
  <c r="I58" i="978"/>
  <c r="A58" i="978"/>
  <c r="BN57" i="978"/>
  <c r="I57" i="978"/>
  <c r="A57" i="978"/>
  <c r="BN56" i="978"/>
  <c r="I56" i="978"/>
  <c r="A56" i="978"/>
  <c r="X56" i="978" s="1"/>
  <c r="AC56" i="978" s="1"/>
  <c r="AH56" i="978" s="1"/>
  <c r="BN55" i="978"/>
  <c r="I55" i="978"/>
  <c r="A55" i="978"/>
  <c r="BN54" i="978"/>
  <c r="I54" i="978"/>
  <c r="A54" i="978"/>
  <c r="BN53" i="978"/>
  <c r="I53" i="978"/>
  <c r="A53" i="978"/>
  <c r="BN52" i="978"/>
  <c r="I52" i="978"/>
  <c r="A52" i="978"/>
  <c r="BN51" i="978"/>
  <c r="I51" i="978"/>
  <c r="A51" i="978"/>
  <c r="BN50" i="978"/>
  <c r="I50" i="978"/>
  <c r="A50" i="978"/>
  <c r="BN49" i="978"/>
  <c r="I49" i="978"/>
  <c r="A49" i="978"/>
  <c r="BN48" i="978"/>
  <c r="I48" i="978"/>
  <c r="A48" i="978"/>
  <c r="BN47" i="978"/>
  <c r="I47" i="978"/>
  <c r="A47" i="978"/>
  <c r="BN46" i="978"/>
  <c r="I46" i="978"/>
  <c r="A46" i="978"/>
  <c r="BN45" i="978"/>
  <c r="I45" i="978"/>
  <c r="A45" i="978"/>
  <c r="BN44" i="978"/>
  <c r="I44" i="978"/>
  <c r="A44" i="978"/>
  <c r="BN43" i="978"/>
  <c r="I43" i="978"/>
  <c r="A43" i="978"/>
  <c r="BN42" i="978"/>
  <c r="I42" i="978"/>
  <c r="A42" i="978"/>
  <c r="BN41" i="978"/>
  <c r="I41" i="978"/>
  <c r="A41" i="978"/>
  <c r="Z41" i="978" s="1"/>
  <c r="BN40" i="978"/>
  <c r="X40" i="978"/>
  <c r="I40" i="978"/>
  <c r="A40" i="978"/>
  <c r="BN39" i="978"/>
  <c r="I39" i="978"/>
  <c r="A39" i="978"/>
  <c r="BN38" i="978"/>
  <c r="I38" i="978"/>
  <c r="A38" i="978"/>
  <c r="BN37" i="978"/>
  <c r="I37" i="978"/>
  <c r="A37" i="978"/>
  <c r="BN36" i="978"/>
  <c r="I36" i="978"/>
  <c r="A36" i="978"/>
  <c r="BN35" i="978"/>
  <c r="I35" i="978"/>
  <c r="A35" i="978"/>
  <c r="BN34" i="978"/>
  <c r="I34" i="978"/>
  <c r="A34" i="978"/>
  <c r="BN33" i="978"/>
  <c r="I33" i="978"/>
  <c r="A33" i="978"/>
  <c r="BN32" i="978"/>
  <c r="I32" i="978"/>
  <c r="A32" i="978"/>
  <c r="BN31" i="978"/>
  <c r="I31" i="978"/>
  <c r="A31" i="978"/>
  <c r="BN30" i="978"/>
  <c r="I30" i="978"/>
  <c r="A30" i="978"/>
  <c r="BN29" i="978"/>
  <c r="I29" i="978"/>
  <c r="A29" i="978"/>
  <c r="BN28" i="978"/>
  <c r="I28" i="978"/>
  <c r="A28" i="978"/>
  <c r="BN27" i="978"/>
  <c r="I27" i="978"/>
  <c r="A27" i="978"/>
  <c r="BN26" i="978"/>
  <c r="I26" i="978"/>
  <c r="A26" i="978"/>
  <c r="BN25" i="978"/>
  <c r="I25" i="978"/>
  <c r="A25" i="978"/>
  <c r="AA25" i="978" s="1"/>
  <c r="BN24" i="978"/>
  <c r="AA24" i="978"/>
  <c r="AF24" i="978" s="1"/>
  <c r="AK24" i="978" s="1"/>
  <c r="I24" i="978"/>
  <c r="A24" i="978"/>
  <c r="BN23" i="978"/>
  <c r="I23" i="978"/>
  <c r="A23" i="978"/>
  <c r="BN22" i="978"/>
  <c r="I22" i="978"/>
  <c r="A22" i="978"/>
  <c r="BN21" i="978"/>
  <c r="I21" i="978"/>
  <c r="A21" i="978"/>
  <c r="BN20" i="978"/>
  <c r="I20" i="978"/>
  <c r="A20" i="978"/>
  <c r="BN19" i="978"/>
  <c r="I19" i="978"/>
  <c r="A19" i="978"/>
  <c r="BN18" i="978"/>
  <c r="I18" i="978"/>
  <c r="A18" i="978"/>
  <c r="BN17" i="978"/>
  <c r="I17" i="978"/>
  <c r="A17" i="978"/>
  <c r="BN16" i="978"/>
  <c r="I16" i="978"/>
  <c r="A16" i="978"/>
  <c r="BN15" i="978"/>
  <c r="I15" i="978"/>
  <c r="A15" i="978"/>
  <c r="BN14" i="978"/>
  <c r="I14" i="978"/>
  <c r="A14" i="978"/>
  <c r="BN13" i="978"/>
  <c r="I13" i="978"/>
  <c r="A13" i="978"/>
  <c r="BN12" i="978"/>
  <c r="I12" i="978"/>
  <c r="A12" i="978"/>
  <c r="BN11" i="978"/>
  <c r="I11" i="978"/>
  <c r="A11" i="978"/>
  <c r="BN10" i="978"/>
  <c r="I10" i="978"/>
  <c r="A10" i="978"/>
  <c r="BN9" i="978"/>
  <c r="I9" i="978"/>
  <c r="A9" i="978"/>
  <c r="BN8" i="978"/>
  <c r="I8" i="978"/>
  <c r="A8" i="978"/>
  <c r="C4" i="978"/>
  <c r="Z57" i="978" s="1"/>
  <c r="AE57" i="978" s="1"/>
  <c r="C2" i="978"/>
  <c r="B2" i="978" s="1"/>
  <c r="H4" i="977"/>
  <c r="BN67" i="977"/>
  <c r="I67" i="977"/>
  <c r="H67" i="977"/>
  <c r="A67" i="977"/>
  <c r="BN66" i="977"/>
  <c r="AK66" i="977"/>
  <c r="AD66" i="977"/>
  <c r="I66" i="977"/>
  <c r="A66" i="977"/>
  <c r="BN65" i="977"/>
  <c r="I65" i="977"/>
  <c r="A65" i="977"/>
  <c r="BN64" i="977"/>
  <c r="I64" i="977"/>
  <c r="A64" i="977"/>
  <c r="BN63" i="977"/>
  <c r="I63" i="977"/>
  <c r="A63" i="977"/>
  <c r="BN62" i="977"/>
  <c r="I62" i="977"/>
  <c r="A62" i="977"/>
  <c r="BN61" i="977"/>
  <c r="I61" i="977"/>
  <c r="A61" i="977"/>
  <c r="BN60" i="977"/>
  <c r="I60" i="977"/>
  <c r="A60" i="977"/>
  <c r="AB49" i="977" s="1"/>
  <c r="BN59" i="977"/>
  <c r="I59" i="977"/>
  <c r="A59" i="977"/>
  <c r="BN58" i="977"/>
  <c r="I58" i="977"/>
  <c r="A58" i="977"/>
  <c r="BN57" i="977"/>
  <c r="I57" i="977"/>
  <c r="A57" i="977"/>
  <c r="Z51" i="977" s="1"/>
  <c r="BN56" i="977"/>
  <c r="I56" i="977"/>
  <c r="A56" i="977"/>
  <c r="BN55" i="977"/>
  <c r="I55" i="977"/>
  <c r="A55" i="977"/>
  <c r="BN54" i="977"/>
  <c r="I54" i="977"/>
  <c r="A54" i="977"/>
  <c r="BN53" i="977"/>
  <c r="AK53" i="977"/>
  <c r="AJ53" i="977"/>
  <c r="AI53" i="977"/>
  <c r="AH53" i="977"/>
  <c r="AG53" i="977"/>
  <c r="AF53" i="977"/>
  <c r="AE53" i="977"/>
  <c r="AD53" i="977"/>
  <c r="AC53" i="977"/>
  <c r="AB53" i="977"/>
  <c r="AA53" i="977"/>
  <c r="Z53" i="977"/>
  <c r="Y53" i="977"/>
  <c r="X53" i="977"/>
  <c r="I53" i="977"/>
  <c r="A53" i="977"/>
  <c r="BN52" i="977"/>
  <c r="I52" i="977"/>
  <c r="A52" i="977"/>
  <c r="BN51" i="977"/>
  <c r="I51" i="977"/>
  <c r="A51" i="977"/>
  <c r="BN50" i="977"/>
  <c r="I50" i="977"/>
  <c r="A50" i="977"/>
  <c r="BN49" i="977"/>
  <c r="I49" i="977"/>
  <c r="A49" i="977"/>
  <c r="BN48" i="977"/>
  <c r="I48" i="977"/>
  <c r="A48" i="977"/>
  <c r="BN47" i="977"/>
  <c r="I47" i="977"/>
  <c r="A47" i="977"/>
  <c r="BN46" i="977"/>
  <c r="I46" i="977"/>
  <c r="A46" i="977"/>
  <c r="BN45" i="977"/>
  <c r="AK45" i="977"/>
  <c r="I45" i="977"/>
  <c r="A45" i="977"/>
  <c r="BN44" i="977"/>
  <c r="I44" i="977"/>
  <c r="A44" i="977"/>
  <c r="BN43" i="977"/>
  <c r="I43" i="977"/>
  <c r="A43" i="977"/>
  <c r="BN42" i="977"/>
  <c r="I42" i="977"/>
  <c r="A42" i="977"/>
  <c r="BN41" i="977"/>
  <c r="I41" i="977"/>
  <c r="A41" i="977"/>
  <c r="Z41" i="977" s="1"/>
  <c r="BN40" i="977"/>
  <c r="I40" i="977"/>
  <c r="A40" i="977"/>
  <c r="BN39" i="977"/>
  <c r="I39" i="977"/>
  <c r="A39" i="977"/>
  <c r="BN38" i="977"/>
  <c r="I38" i="977"/>
  <c r="A38" i="977"/>
  <c r="BN37" i="977"/>
  <c r="I37" i="977"/>
  <c r="A37" i="977"/>
  <c r="BN36" i="977"/>
  <c r="I36" i="977"/>
  <c r="A36" i="977"/>
  <c r="BN35" i="977"/>
  <c r="I35" i="977"/>
  <c r="A35" i="977"/>
  <c r="Z35" i="977" s="1"/>
  <c r="BN34" i="977"/>
  <c r="I34" i="977"/>
  <c r="A34" i="977"/>
  <c r="BN33" i="977"/>
  <c r="I33" i="977"/>
  <c r="A33" i="977"/>
  <c r="BN32" i="977"/>
  <c r="I32" i="977"/>
  <c r="A32" i="977"/>
  <c r="BN31" i="977"/>
  <c r="I31" i="977"/>
  <c r="A31" i="977"/>
  <c r="BN30" i="977"/>
  <c r="I30" i="977"/>
  <c r="A30" i="977"/>
  <c r="BN29" i="977"/>
  <c r="I29" i="977"/>
  <c r="A29" i="977"/>
  <c r="BN28" i="977"/>
  <c r="I28" i="977"/>
  <c r="A28" i="977"/>
  <c r="X28" i="977" s="1"/>
  <c r="BN27" i="977"/>
  <c r="I27" i="977"/>
  <c r="A27" i="977"/>
  <c r="BN26" i="977"/>
  <c r="I26" i="977"/>
  <c r="A26" i="977"/>
  <c r="BN25" i="977"/>
  <c r="I25" i="977"/>
  <c r="A25" i="977"/>
  <c r="BN24" i="977"/>
  <c r="I24" i="977"/>
  <c r="A24" i="977"/>
  <c r="BN23" i="977"/>
  <c r="I23" i="977"/>
  <c r="A23" i="977"/>
  <c r="BN22" i="977"/>
  <c r="I22" i="977"/>
  <c r="A22" i="977"/>
  <c r="BN21" i="977"/>
  <c r="I21" i="977"/>
  <c r="A21" i="977"/>
  <c r="BN20" i="977"/>
  <c r="I20" i="977"/>
  <c r="A20" i="977"/>
  <c r="BN19" i="977"/>
  <c r="I19" i="977"/>
  <c r="A19" i="977"/>
  <c r="BN18" i="977"/>
  <c r="I18" i="977"/>
  <c r="A18" i="977"/>
  <c r="BN17" i="977"/>
  <c r="I17" i="977"/>
  <c r="A17" i="977"/>
  <c r="BN16" i="977"/>
  <c r="I16" i="977"/>
  <c r="A16" i="977"/>
  <c r="BN15" i="977"/>
  <c r="I15" i="977"/>
  <c r="A15" i="977"/>
  <c r="BN14" i="977"/>
  <c r="I14" i="977"/>
  <c r="A14" i="977"/>
  <c r="BN13" i="977"/>
  <c r="I13" i="977"/>
  <c r="A13" i="977"/>
  <c r="BN12" i="977"/>
  <c r="I12" i="977"/>
  <c r="A12" i="977"/>
  <c r="BN11" i="977"/>
  <c r="I11" i="977"/>
  <c r="A11" i="977"/>
  <c r="BN10" i="977"/>
  <c r="I10" i="977"/>
  <c r="A10" i="977"/>
  <c r="BN9" i="977"/>
  <c r="I9" i="977"/>
  <c r="A9" i="977"/>
  <c r="BN8" i="977"/>
  <c r="I8" i="977"/>
  <c r="A8" i="977"/>
  <c r="Z8" i="977" s="1"/>
  <c r="C4" i="977"/>
  <c r="C2" i="977"/>
  <c r="C3" i="977" s="1"/>
  <c r="B3" i="977" s="1"/>
  <c r="H4" i="976"/>
  <c r="BN60" i="976"/>
  <c r="I60" i="976"/>
  <c r="H60" i="976"/>
  <c r="A60" i="976"/>
  <c r="BN59" i="976"/>
  <c r="AI59" i="976"/>
  <c r="I59" i="976"/>
  <c r="A59" i="976"/>
  <c r="AJ59" i="976" s="1"/>
  <c r="BN58" i="976"/>
  <c r="I58" i="976"/>
  <c r="A58" i="976"/>
  <c r="BN57" i="976"/>
  <c r="I57" i="976"/>
  <c r="A57" i="976"/>
  <c r="BN56" i="976"/>
  <c r="I56" i="976"/>
  <c r="A56" i="976"/>
  <c r="BN55" i="976"/>
  <c r="I55" i="976"/>
  <c r="A55" i="976"/>
  <c r="BN54" i="976"/>
  <c r="I54" i="976"/>
  <c r="A54" i="976"/>
  <c r="Y22" i="976" s="1"/>
  <c r="AD22" i="976" s="1"/>
  <c r="BN53" i="976"/>
  <c r="I53" i="976"/>
  <c r="A53" i="976"/>
  <c r="BN52" i="976"/>
  <c r="I52" i="976"/>
  <c r="A52" i="976"/>
  <c r="BN51" i="976"/>
  <c r="I51" i="976"/>
  <c r="A51" i="976"/>
  <c r="X24" i="976" s="1"/>
  <c r="BN50" i="976"/>
  <c r="I50" i="976"/>
  <c r="A50" i="976"/>
  <c r="BN49" i="976"/>
  <c r="I49" i="976"/>
  <c r="A49" i="976"/>
  <c r="BN48" i="976"/>
  <c r="I48" i="976"/>
  <c r="A48" i="976"/>
  <c r="BN47" i="976"/>
  <c r="I47" i="976"/>
  <c r="A47" i="976"/>
  <c r="BN46" i="976"/>
  <c r="I46" i="976"/>
  <c r="A46" i="976"/>
  <c r="BN45" i="976"/>
  <c r="I45" i="976"/>
  <c r="A45" i="976"/>
  <c r="BN44" i="976"/>
  <c r="I44" i="976"/>
  <c r="A44" i="976"/>
  <c r="BN43" i="976"/>
  <c r="I43" i="976"/>
  <c r="A43" i="976"/>
  <c r="BN42" i="976"/>
  <c r="I42" i="976"/>
  <c r="A42" i="976"/>
  <c r="BN41" i="976"/>
  <c r="I41" i="976"/>
  <c r="A41" i="976"/>
  <c r="BN40" i="976"/>
  <c r="I40" i="976"/>
  <c r="A40" i="976"/>
  <c r="BN39" i="976"/>
  <c r="I39" i="976"/>
  <c r="A39" i="976"/>
  <c r="BN38" i="976"/>
  <c r="I38" i="976"/>
  <c r="A38" i="976"/>
  <c r="BN37" i="976"/>
  <c r="I37" i="976"/>
  <c r="A37" i="976"/>
  <c r="BN36" i="976"/>
  <c r="I36" i="976"/>
  <c r="A36" i="976"/>
  <c r="BN35" i="976"/>
  <c r="I35" i="976"/>
  <c r="A35" i="976"/>
  <c r="BN34" i="976"/>
  <c r="I34" i="976"/>
  <c r="A34" i="976"/>
  <c r="BN33" i="976"/>
  <c r="I33" i="976"/>
  <c r="A33" i="976"/>
  <c r="BN32" i="976"/>
  <c r="I32" i="976"/>
  <c r="A32" i="976"/>
  <c r="BN31" i="976"/>
  <c r="I31" i="976"/>
  <c r="A31" i="976"/>
  <c r="BN30" i="976"/>
  <c r="I30" i="976"/>
  <c r="A30" i="976"/>
  <c r="BN29" i="976"/>
  <c r="I29" i="976"/>
  <c r="A29" i="976"/>
  <c r="BN28" i="976"/>
  <c r="I28" i="976"/>
  <c r="A28" i="976"/>
  <c r="BN27" i="976"/>
  <c r="I27" i="976"/>
  <c r="A27" i="976"/>
  <c r="BN26" i="976"/>
  <c r="I26" i="976"/>
  <c r="A26" i="976"/>
  <c r="BN25" i="976"/>
  <c r="I25" i="976"/>
  <c r="A25" i="976"/>
  <c r="BN24" i="976"/>
  <c r="I24" i="976"/>
  <c r="A24" i="976"/>
  <c r="BN23" i="976"/>
  <c r="I23" i="976"/>
  <c r="A23" i="976"/>
  <c r="BN22" i="976"/>
  <c r="I22" i="976"/>
  <c r="A22" i="976"/>
  <c r="BN21" i="976"/>
  <c r="I21" i="976"/>
  <c r="A21" i="976"/>
  <c r="BN20" i="976"/>
  <c r="I20" i="976"/>
  <c r="A20" i="976"/>
  <c r="BN19" i="976"/>
  <c r="X19" i="976"/>
  <c r="I19" i="976"/>
  <c r="A19" i="976"/>
  <c r="BN18" i="976"/>
  <c r="I18" i="976"/>
  <c r="A18" i="976"/>
  <c r="BN17" i="976"/>
  <c r="I17" i="976"/>
  <c r="A17" i="976"/>
  <c r="BN16" i="976"/>
  <c r="I16" i="976"/>
  <c r="A16" i="976"/>
  <c r="BN15" i="976"/>
  <c r="I15" i="976"/>
  <c r="A15" i="976"/>
  <c r="BN14" i="976"/>
  <c r="I14" i="976"/>
  <c r="A14" i="976"/>
  <c r="BN13" i="976"/>
  <c r="I13" i="976"/>
  <c r="A13" i="976"/>
  <c r="BN12" i="976"/>
  <c r="I12" i="976"/>
  <c r="A12" i="976"/>
  <c r="BN11" i="976"/>
  <c r="I11" i="976"/>
  <c r="A11" i="976"/>
  <c r="BN10" i="976"/>
  <c r="I10" i="976"/>
  <c r="A10" i="976"/>
  <c r="BN9" i="976"/>
  <c r="I9" i="976"/>
  <c r="A9" i="976"/>
  <c r="BN8" i="976"/>
  <c r="I8" i="976"/>
  <c r="A8" i="976"/>
  <c r="Z8" i="976" s="1"/>
  <c r="C4" i="976"/>
  <c r="AA18" i="976" s="1"/>
  <c r="C2" i="976"/>
  <c r="B2" i="976" s="1"/>
  <c r="H4" i="975"/>
  <c r="BN110" i="975"/>
  <c r="I110" i="975"/>
  <c r="H110" i="975"/>
  <c r="A110" i="975"/>
  <c r="BN109" i="975"/>
  <c r="AK109" i="975"/>
  <c r="AA109" i="975"/>
  <c r="Z109" i="975"/>
  <c r="Y109" i="975"/>
  <c r="I109" i="975"/>
  <c r="A109" i="975"/>
  <c r="AJ109" i="975" s="1"/>
  <c r="BN108" i="975"/>
  <c r="I108" i="975"/>
  <c r="A108" i="975"/>
  <c r="BN107" i="975"/>
  <c r="I107" i="975"/>
  <c r="A107" i="975"/>
  <c r="BN106" i="975"/>
  <c r="I106" i="975"/>
  <c r="A106" i="975"/>
  <c r="BN105" i="975"/>
  <c r="I105" i="975"/>
  <c r="Z66" i="975" s="1"/>
  <c r="A105" i="975"/>
  <c r="BN104" i="975"/>
  <c r="I104" i="975"/>
  <c r="A104" i="975"/>
  <c r="BN103" i="975"/>
  <c r="I103" i="975"/>
  <c r="A103" i="975"/>
  <c r="BN102" i="975"/>
  <c r="I102" i="975"/>
  <c r="A102" i="975"/>
  <c r="BN101" i="975"/>
  <c r="I101" i="975"/>
  <c r="A101" i="975"/>
  <c r="BN100" i="975"/>
  <c r="I100" i="975"/>
  <c r="A100" i="975"/>
  <c r="BN99" i="975"/>
  <c r="I99" i="975"/>
  <c r="A99" i="975"/>
  <c r="BN98" i="975"/>
  <c r="I98" i="975"/>
  <c r="A98" i="975"/>
  <c r="BN97" i="975"/>
  <c r="I97" i="975"/>
  <c r="A97" i="975"/>
  <c r="BN96" i="975"/>
  <c r="I96" i="975"/>
  <c r="A96" i="975"/>
  <c r="BN95" i="975"/>
  <c r="I95" i="975"/>
  <c r="A95" i="975"/>
  <c r="BN94" i="975"/>
  <c r="I94" i="975"/>
  <c r="A94" i="975"/>
  <c r="AF18" i="975" s="1"/>
  <c r="BN93" i="975"/>
  <c r="I93" i="975"/>
  <c r="A93" i="975"/>
  <c r="BN92" i="975"/>
  <c r="I92" i="975"/>
  <c r="A92" i="975"/>
  <c r="BN91" i="975"/>
  <c r="I91" i="975"/>
  <c r="A91" i="975"/>
  <c r="BN90" i="975"/>
  <c r="I90" i="975"/>
  <c r="A90" i="975"/>
  <c r="X90" i="975" s="1"/>
  <c r="BN89" i="975"/>
  <c r="I89" i="975"/>
  <c r="A89" i="975"/>
  <c r="BN88" i="975"/>
  <c r="I88" i="975"/>
  <c r="A88" i="975"/>
  <c r="BN87" i="975"/>
  <c r="I87" i="975"/>
  <c r="A87" i="975"/>
  <c r="BN86" i="975"/>
  <c r="I86" i="975"/>
  <c r="A86" i="975"/>
  <c r="BN85" i="975"/>
  <c r="I85" i="975"/>
  <c r="A85" i="975"/>
  <c r="BN84" i="975"/>
  <c r="I84" i="975"/>
  <c r="A84" i="975"/>
  <c r="BN83" i="975"/>
  <c r="I83" i="975"/>
  <c r="A83" i="975"/>
  <c r="BN82" i="975"/>
  <c r="I82" i="975"/>
  <c r="A82" i="975"/>
  <c r="BN81" i="975"/>
  <c r="I81" i="975"/>
  <c r="A81" i="975"/>
  <c r="BN80" i="975"/>
  <c r="I80" i="975"/>
  <c r="A80" i="975"/>
  <c r="BN79" i="975"/>
  <c r="I79" i="975"/>
  <c r="A79" i="975"/>
  <c r="BN78" i="975"/>
  <c r="I78" i="975"/>
  <c r="A78" i="975"/>
  <c r="BN77" i="975"/>
  <c r="I77" i="975"/>
  <c r="A77" i="975"/>
  <c r="BN76" i="975"/>
  <c r="I76" i="975"/>
  <c r="A76" i="975"/>
  <c r="BN75" i="975"/>
  <c r="I75" i="975"/>
  <c r="A75" i="975"/>
  <c r="BN74" i="975"/>
  <c r="I74" i="975"/>
  <c r="A74" i="975"/>
  <c r="BN73" i="975"/>
  <c r="I73" i="975"/>
  <c r="A73" i="975"/>
  <c r="BN72" i="975"/>
  <c r="I72" i="975"/>
  <c r="A72" i="975"/>
  <c r="BN71" i="975"/>
  <c r="I71" i="975"/>
  <c r="A71" i="975"/>
  <c r="BN70" i="975"/>
  <c r="I70" i="975"/>
  <c r="A70" i="975"/>
  <c r="BN69" i="975"/>
  <c r="I69" i="975"/>
  <c r="A69" i="975"/>
  <c r="BN68" i="975"/>
  <c r="I68" i="975"/>
  <c r="A68" i="975"/>
  <c r="BN67" i="975"/>
  <c r="I67" i="975"/>
  <c r="A67" i="975"/>
  <c r="BN66" i="975"/>
  <c r="I66" i="975"/>
  <c r="A66" i="975"/>
  <c r="AB66" i="975" s="1"/>
  <c r="BN65" i="975"/>
  <c r="I65" i="975"/>
  <c r="A65" i="975"/>
  <c r="BN64" i="975"/>
  <c r="I64" i="975"/>
  <c r="A64" i="975"/>
  <c r="BN63" i="975"/>
  <c r="I63" i="975"/>
  <c r="A63" i="975"/>
  <c r="BN62" i="975"/>
  <c r="I62" i="975"/>
  <c r="A62" i="975"/>
  <c r="BN61" i="975"/>
  <c r="I61" i="975"/>
  <c r="A61" i="975"/>
  <c r="BN60" i="975"/>
  <c r="X60" i="975"/>
  <c r="I60" i="975"/>
  <c r="A60" i="975"/>
  <c r="BN59" i="975"/>
  <c r="I59" i="975"/>
  <c r="A59" i="975"/>
  <c r="BN58" i="975"/>
  <c r="I58" i="975"/>
  <c r="A58" i="975"/>
  <c r="AA58" i="975" s="1"/>
  <c r="BN57" i="975"/>
  <c r="I57" i="975"/>
  <c r="A57" i="975"/>
  <c r="BN56" i="975"/>
  <c r="I56" i="975"/>
  <c r="A56" i="975"/>
  <c r="AB56" i="975" s="1"/>
  <c r="BN55" i="975"/>
  <c r="I55" i="975"/>
  <c r="A55" i="975"/>
  <c r="BN54" i="975"/>
  <c r="I54" i="975"/>
  <c r="A54" i="975"/>
  <c r="BN53" i="975"/>
  <c r="I53" i="975"/>
  <c r="A53" i="975"/>
  <c r="BN52" i="975"/>
  <c r="I52" i="975"/>
  <c r="A52" i="975"/>
  <c r="BN51" i="975"/>
  <c r="I51" i="975"/>
  <c r="A51" i="975"/>
  <c r="BN50" i="975"/>
  <c r="I50" i="975"/>
  <c r="A50" i="975"/>
  <c r="BN49" i="975"/>
  <c r="I49" i="975"/>
  <c r="A49" i="975"/>
  <c r="BN48" i="975"/>
  <c r="I48" i="975"/>
  <c r="A48" i="975"/>
  <c r="BN47" i="975"/>
  <c r="AB47" i="975"/>
  <c r="I47" i="975"/>
  <c r="A47" i="975"/>
  <c r="BN46" i="975"/>
  <c r="I46" i="975"/>
  <c r="A46" i="975"/>
  <c r="BN45" i="975"/>
  <c r="I45" i="975"/>
  <c r="A45" i="975"/>
  <c r="X45" i="975" s="1"/>
  <c r="BN44" i="975"/>
  <c r="I44" i="975"/>
  <c r="A44" i="975"/>
  <c r="BN43" i="975"/>
  <c r="I43" i="975"/>
  <c r="A43" i="975"/>
  <c r="BN42" i="975"/>
  <c r="I42" i="975"/>
  <c r="A42" i="975"/>
  <c r="BN41" i="975"/>
  <c r="I41" i="975"/>
  <c r="A41" i="975"/>
  <c r="BN40" i="975"/>
  <c r="I40" i="975"/>
  <c r="A40" i="975"/>
  <c r="BN39" i="975"/>
  <c r="I39" i="975"/>
  <c r="A39" i="975"/>
  <c r="BN38" i="975"/>
  <c r="I38" i="975"/>
  <c r="A38" i="975"/>
  <c r="BN37" i="975"/>
  <c r="I37" i="975"/>
  <c r="A37" i="975"/>
  <c r="BN36" i="975"/>
  <c r="I36" i="975"/>
  <c r="A36" i="975"/>
  <c r="BN35" i="975"/>
  <c r="I35" i="975"/>
  <c r="A35" i="975"/>
  <c r="Y35" i="975" s="1"/>
  <c r="BN34" i="975"/>
  <c r="I34" i="975"/>
  <c r="A34" i="975"/>
  <c r="BN33" i="975"/>
  <c r="I33" i="975"/>
  <c r="A33" i="975"/>
  <c r="BN32" i="975"/>
  <c r="I32" i="975"/>
  <c r="A32" i="975"/>
  <c r="BN31" i="975"/>
  <c r="I31" i="975"/>
  <c r="A31" i="975"/>
  <c r="BN30" i="975"/>
  <c r="I30" i="975"/>
  <c r="A30" i="975"/>
  <c r="BN29" i="975"/>
  <c r="I29" i="975"/>
  <c r="A29" i="975"/>
  <c r="BN28" i="975"/>
  <c r="I28" i="975"/>
  <c r="A28" i="975"/>
  <c r="BN27" i="975"/>
  <c r="I27" i="975"/>
  <c r="A27" i="975"/>
  <c r="BN26" i="975"/>
  <c r="I26" i="975"/>
  <c r="A26" i="975"/>
  <c r="BN25" i="975"/>
  <c r="I25" i="975"/>
  <c r="A25" i="975"/>
  <c r="BN24" i="975"/>
  <c r="I24" i="975"/>
  <c r="A24" i="975"/>
  <c r="Z24" i="975" s="1"/>
  <c r="BN23" i="975"/>
  <c r="I23" i="975"/>
  <c r="A23" i="975"/>
  <c r="BN22" i="975"/>
  <c r="I22" i="975"/>
  <c r="A22" i="975"/>
  <c r="BN21" i="975"/>
  <c r="I21" i="975"/>
  <c r="A21" i="975"/>
  <c r="BN20" i="975"/>
  <c r="I20" i="975"/>
  <c r="A20" i="975"/>
  <c r="BN19" i="975"/>
  <c r="I19" i="975"/>
  <c r="A19" i="975"/>
  <c r="AJ19" i="975" s="1"/>
  <c r="BN18" i="975"/>
  <c r="AE18" i="975"/>
  <c r="AC18" i="975"/>
  <c r="I18" i="975"/>
  <c r="A18" i="975"/>
  <c r="BN17" i="975"/>
  <c r="I17" i="975"/>
  <c r="A17" i="975"/>
  <c r="BN16" i="975"/>
  <c r="I16" i="975"/>
  <c r="A16" i="975"/>
  <c r="Z16" i="975" s="1"/>
  <c r="AE16" i="975" s="1"/>
  <c r="AJ16" i="975" s="1"/>
  <c r="BN15" i="975"/>
  <c r="I15" i="975"/>
  <c r="A15" i="975"/>
  <c r="AI15" i="975" s="1"/>
  <c r="BN14" i="975"/>
  <c r="I14" i="975"/>
  <c r="A14" i="975"/>
  <c r="AB14" i="975" s="1"/>
  <c r="BN13" i="975"/>
  <c r="I13" i="975"/>
  <c r="A13" i="975"/>
  <c r="BN12" i="975"/>
  <c r="I12" i="975"/>
  <c r="A12" i="975"/>
  <c r="AE12" i="975" s="1"/>
  <c r="AJ12" i="975" s="1"/>
  <c r="BN11" i="975"/>
  <c r="I11" i="975"/>
  <c r="A11" i="975"/>
  <c r="BN10" i="975"/>
  <c r="AF10" i="975"/>
  <c r="I10" i="975"/>
  <c r="A10" i="975"/>
  <c r="AD10" i="975" s="1"/>
  <c r="BN9" i="975"/>
  <c r="I9" i="975"/>
  <c r="A9" i="975"/>
  <c r="BN8" i="975"/>
  <c r="I8" i="975"/>
  <c r="A8" i="975"/>
  <c r="C4" i="975"/>
  <c r="C2" i="975"/>
  <c r="C3" i="975" s="1"/>
  <c r="B3" i="975" s="1"/>
  <c r="H4" i="974"/>
  <c r="BN94" i="974"/>
  <c r="I94" i="974"/>
  <c r="H94" i="974"/>
  <c r="A94" i="974"/>
  <c r="BN93" i="974"/>
  <c r="AB93" i="974"/>
  <c r="AA93" i="974"/>
  <c r="Z93" i="974"/>
  <c r="I93" i="974"/>
  <c r="A93" i="974"/>
  <c r="AJ93" i="974" s="1"/>
  <c r="BN92" i="974"/>
  <c r="I92" i="974"/>
  <c r="A92" i="974"/>
  <c r="BN91" i="974"/>
  <c r="I91" i="974"/>
  <c r="A91" i="974"/>
  <c r="BN90" i="974"/>
  <c r="I90" i="974"/>
  <c r="A90" i="974"/>
  <c r="BN89" i="974"/>
  <c r="I89" i="974"/>
  <c r="A89" i="974"/>
  <c r="BN88" i="974"/>
  <c r="I88" i="974"/>
  <c r="A88" i="974"/>
  <c r="BN87" i="974"/>
  <c r="I87" i="974"/>
  <c r="A87" i="974"/>
  <c r="BN86" i="974"/>
  <c r="I86" i="974"/>
  <c r="A86" i="974"/>
  <c r="BN85" i="974"/>
  <c r="I85" i="974"/>
  <c r="A85" i="974"/>
  <c r="BN84" i="974"/>
  <c r="I84" i="974"/>
  <c r="A84" i="974"/>
  <c r="BN83" i="974"/>
  <c r="I83" i="974"/>
  <c r="A83" i="974"/>
  <c r="BN82" i="974"/>
  <c r="I82" i="974"/>
  <c r="A82" i="974"/>
  <c r="BN81" i="974"/>
  <c r="I81" i="974"/>
  <c r="A81" i="974"/>
  <c r="BN80" i="974"/>
  <c r="I80" i="974"/>
  <c r="A80" i="974"/>
  <c r="BN79" i="974"/>
  <c r="I79" i="974"/>
  <c r="A79" i="974"/>
  <c r="BN78" i="974"/>
  <c r="I78" i="974"/>
  <c r="A78" i="974"/>
  <c r="AK19" i="974" s="1"/>
  <c r="BN77" i="974"/>
  <c r="I77" i="974"/>
  <c r="A77" i="974"/>
  <c r="BN76" i="974"/>
  <c r="I76" i="974"/>
  <c r="A76" i="974"/>
  <c r="BN75" i="974"/>
  <c r="I75" i="974"/>
  <c r="A75" i="974"/>
  <c r="BN74" i="974"/>
  <c r="I74" i="974"/>
  <c r="A74" i="974"/>
  <c r="BN73" i="974"/>
  <c r="I73" i="974"/>
  <c r="A73" i="974"/>
  <c r="BN72" i="974"/>
  <c r="I72" i="974"/>
  <c r="A72" i="974"/>
  <c r="BN71" i="974"/>
  <c r="I71" i="974"/>
  <c r="A71" i="974"/>
  <c r="BN70" i="974"/>
  <c r="I70" i="974"/>
  <c r="A70" i="974"/>
  <c r="BN69" i="974"/>
  <c r="I69" i="974"/>
  <c r="A69" i="974"/>
  <c r="BN68" i="974"/>
  <c r="I68" i="974"/>
  <c r="A68" i="974"/>
  <c r="BN67" i="974"/>
  <c r="I67" i="974"/>
  <c r="A67" i="974"/>
  <c r="BN66" i="974"/>
  <c r="I66" i="974"/>
  <c r="A66" i="974"/>
  <c r="BN65" i="974"/>
  <c r="I65" i="974"/>
  <c r="A65" i="974"/>
  <c r="BN64" i="974"/>
  <c r="I64" i="974"/>
  <c r="A64" i="974"/>
  <c r="BN63" i="974"/>
  <c r="I63" i="974"/>
  <c r="A63" i="974"/>
  <c r="BN62" i="974"/>
  <c r="I62" i="974"/>
  <c r="A62" i="974"/>
  <c r="BN61" i="974"/>
  <c r="I61" i="974"/>
  <c r="A61" i="974"/>
  <c r="BN60" i="974"/>
  <c r="I60" i="974"/>
  <c r="A60" i="974"/>
  <c r="BN59" i="974"/>
  <c r="I59" i="974"/>
  <c r="A59" i="974"/>
  <c r="BN58" i="974"/>
  <c r="I58" i="974"/>
  <c r="A58" i="974"/>
  <c r="BN57" i="974"/>
  <c r="I57" i="974"/>
  <c r="A57" i="974"/>
  <c r="BN56" i="974"/>
  <c r="I56" i="974"/>
  <c r="A56" i="974"/>
  <c r="BN55" i="974"/>
  <c r="I55" i="974"/>
  <c r="A55" i="974"/>
  <c r="BN54" i="974"/>
  <c r="I54" i="974"/>
  <c r="A54" i="974"/>
  <c r="BN53" i="974"/>
  <c r="I53" i="974"/>
  <c r="A53" i="974"/>
  <c r="BN52" i="974"/>
  <c r="I52" i="974"/>
  <c r="A52" i="974"/>
  <c r="BN51" i="974"/>
  <c r="I51" i="974"/>
  <c r="A51" i="974"/>
  <c r="BN50" i="974"/>
  <c r="I50" i="974"/>
  <c r="A50" i="974"/>
  <c r="BN49" i="974"/>
  <c r="I49" i="974"/>
  <c r="A49" i="974"/>
  <c r="BN48" i="974"/>
  <c r="I48" i="974"/>
  <c r="A48" i="974"/>
  <c r="BN47" i="974"/>
  <c r="I47" i="974"/>
  <c r="A47" i="974"/>
  <c r="BN46" i="974"/>
  <c r="I46" i="974"/>
  <c r="A46" i="974"/>
  <c r="BN45" i="974"/>
  <c r="I45" i="974"/>
  <c r="A45" i="974"/>
  <c r="BN44" i="974"/>
  <c r="I44" i="974"/>
  <c r="A44" i="974"/>
  <c r="BN43" i="974"/>
  <c r="I43" i="974"/>
  <c r="A43" i="974"/>
  <c r="BN42" i="974"/>
  <c r="I42" i="974"/>
  <c r="A42" i="974"/>
  <c r="BN41" i="974"/>
  <c r="I41" i="974"/>
  <c r="A41" i="974"/>
  <c r="BN40" i="974"/>
  <c r="I40" i="974"/>
  <c r="A40" i="974"/>
  <c r="BN39" i="974"/>
  <c r="I39" i="974"/>
  <c r="A39" i="974"/>
  <c r="BN38" i="974"/>
  <c r="I38" i="974"/>
  <c r="A38" i="974"/>
  <c r="BN37" i="974"/>
  <c r="I37" i="974"/>
  <c r="A37" i="974"/>
  <c r="BN36" i="974"/>
  <c r="I36" i="974"/>
  <c r="A36" i="974"/>
  <c r="BN35" i="974"/>
  <c r="I35" i="974"/>
  <c r="A35" i="974"/>
  <c r="BN34" i="974"/>
  <c r="I34" i="974"/>
  <c r="A34" i="974"/>
  <c r="BN33" i="974"/>
  <c r="AK33" i="974"/>
  <c r="AI33" i="974"/>
  <c r="AG33" i="974"/>
  <c r="AF33" i="974"/>
  <c r="I33" i="974"/>
  <c r="A33" i="974"/>
  <c r="AE33" i="974" s="1"/>
  <c r="BN32" i="974"/>
  <c r="I32" i="974"/>
  <c r="A32" i="974"/>
  <c r="BN31" i="974"/>
  <c r="I31" i="974"/>
  <c r="A31" i="974"/>
  <c r="BN30" i="974"/>
  <c r="I30" i="974"/>
  <c r="A30" i="974"/>
  <c r="BN29" i="974"/>
  <c r="I29" i="974"/>
  <c r="A29" i="974"/>
  <c r="BN28" i="974"/>
  <c r="I28" i="974"/>
  <c r="A28" i="974"/>
  <c r="BN27" i="974"/>
  <c r="I27" i="974"/>
  <c r="A27" i="974"/>
  <c r="BN26" i="974"/>
  <c r="I26" i="974"/>
  <c r="A26" i="974"/>
  <c r="BN25" i="974"/>
  <c r="I25" i="974"/>
  <c r="A25" i="974"/>
  <c r="BN24" i="974"/>
  <c r="I24" i="974"/>
  <c r="A24" i="974"/>
  <c r="BN23" i="974"/>
  <c r="I23" i="974"/>
  <c r="A23" i="974"/>
  <c r="BN22" i="974"/>
  <c r="I22" i="974"/>
  <c r="A22" i="974"/>
  <c r="BN21" i="974"/>
  <c r="I21" i="974"/>
  <c r="A21" i="974"/>
  <c r="BN20" i="974"/>
  <c r="I20" i="974"/>
  <c r="A20" i="974"/>
  <c r="BN19" i="974"/>
  <c r="I19" i="974"/>
  <c r="A19" i="974"/>
  <c r="BN18" i="974"/>
  <c r="I18" i="974"/>
  <c r="A18" i="974"/>
  <c r="Z18" i="974" s="1"/>
  <c r="BN17" i="974"/>
  <c r="I17" i="974"/>
  <c r="A17" i="974"/>
  <c r="AB17" i="974" s="1"/>
  <c r="BN16" i="974"/>
  <c r="I16" i="974"/>
  <c r="A16" i="974"/>
  <c r="BN15" i="974"/>
  <c r="I15" i="974"/>
  <c r="A15" i="974"/>
  <c r="BN14" i="974"/>
  <c r="I14" i="974"/>
  <c r="A14" i="974"/>
  <c r="BN13" i="974"/>
  <c r="I13" i="974"/>
  <c r="A13" i="974"/>
  <c r="AC13" i="974" s="1"/>
  <c r="BN12" i="974"/>
  <c r="I12" i="974"/>
  <c r="A12" i="974"/>
  <c r="BN11" i="974"/>
  <c r="I11" i="974"/>
  <c r="A11" i="974"/>
  <c r="BN10" i="974"/>
  <c r="I10" i="974"/>
  <c r="A10" i="974"/>
  <c r="BN9" i="974"/>
  <c r="I9" i="974"/>
  <c r="A9" i="974"/>
  <c r="BN8" i="974"/>
  <c r="I8" i="974"/>
  <c r="A8" i="974"/>
  <c r="AG8" i="974" s="1"/>
  <c r="C4" i="974"/>
  <c r="C2" i="974"/>
  <c r="C3" i="974" s="1"/>
  <c r="B3" i="974" s="1"/>
  <c r="H4" i="973"/>
  <c r="BN172" i="973"/>
  <c r="I172" i="973"/>
  <c r="H172" i="973"/>
  <c r="A172" i="973"/>
  <c r="BN171" i="973"/>
  <c r="AC171" i="973"/>
  <c r="Y171" i="973"/>
  <c r="I171" i="973"/>
  <c r="A171" i="973"/>
  <c r="AJ171" i="973" s="1"/>
  <c r="BN170" i="973"/>
  <c r="I170" i="973"/>
  <c r="A170" i="973"/>
  <c r="BN169" i="973"/>
  <c r="I169" i="973"/>
  <c r="A169" i="973"/>
  <c r="BN168" i="973"/>
  <c r="I168" i="973"/>
  <c r="A168" i="973"/>
  <c r="BN167" i="973"/>
  <c r="I167" i="973"/>
  <c r="A167" i="973"/>
  <c r="BN166" i="973"/>
  <c r="I166" i="973"/>
  <c r="A166" i="973"/>
  <c r="BN165" i="973"/>
  <c r="I165" i="973"/>
  <c r="A165" i="973"/>
  <c r="BN164" i="973"/>
  <c r="I164" i="973"/>
  <c r="A164" i="973"/>
  <c r="BN163" i="973"/>
  <c r="I163" i="973"/>
  <c r="A163" i="973"/>
  <c r="BN162" i="973"/>
  <c r="I162" i="973"/>
  <c r="A162" i="973"/>
  <c r="BN161" i="973"/>
  <c r="I161" i="973"/>
  <c r="A161" i="973"/>
  <c r="BN160" i="973"/>
  <c r="I160" i="973"/>
  <c r="A160" i="973"/>
  <c r="BN159" i="973"/>
  <c r="I159" i="973"/>
  <c r="A159" i="973"/>
  <c r="BN158" i="973"/>
  <c r="I158" i="973"/>
  <c r="A158" i="973"/>
  <c r="BN157" i="973"/>
  <c r="I157" i="973"/>
  <c r="A157" i="973"/>
  <c r="BN156" i="973"/>
  <c r="I156" i="973"/>
  <c r="A156" i="973"/>
  <c r="BN155" i="973"/>
  <c r="I155" i="973"/>
  <c r="A155" i="973"/>
  <c r="BN154" i="973"/>
  <c r="I154" i="973"/>
  <c r="A154" i="973"/>
  <c r="BN153" i="973"/>
  <c r="I153" i="973"/>
  <c r="A153" i="973"/>
  <c r="BN152" i="973"/>
  <c r="I152" i="973"/>
  <c r="A152" i="973"/>
  <c r="BN151" i="973"/>
  <c r="I151" i="973"/>
  <c r="A151" i="973"/>
  <c r="BN150" i="973"/>
  <c r="I150" i="973"/>
  <c r="A150" i="973"/>
  <c r="BN149" i="973"/>
  <c r="I149" i="973"/>
  <c r="A149" i="973"/>
  <c r="BN148" i="973"/>
  <c r="I148" i="973"/>
  <c r="A148" i="973"/>
  <c r="BN147" i="973"/>
  <c r="I147" i="973"/>
  <c r="A147" i="973"/>
  <c r="BN146" i="973"/>
  <c r="I146" i="973"/>
  <c r="A146" i="973"/>
  <c r="BN145" i="973"/>
  <c r="I145" i="973"/>
  <c r="A145" i="973"/>
  <c r="BN144" i="973"/>
  <c r="I144" i="973"/>
  <c r="A144" i="973"/>
  <c r="BN143" i="973"/>
  <c r="I143" i="973"/>
  <c r="A143" i="973"/>
  <c r="BN142" i="973"/>
  <c r="I142" i="973"/>
  <c r="A142" i="973"/>
  <c r="BN141" i="973"/>
  <c r="I141" i="973"/>
  <c r="A141" i="973"/>
  <c r="BN140" i="973"/>
  <c r="I140" i="973"/>
  <c r="A140" i="973"/>
  <c r="BN139" i="973"/>
  <c r="I139" i="973"/>
  <c r="A139" i="973"/>
  <c r="BN138" i="973"/>
  <c r="I138" i="973"/>
  <c r="A138" i="973"/>
  <c r="BN137" i="973"/>
  <c r="I137" i="973"/>
  <c r="A137" i="973"/>
  <c r="BN136" i="973"/>
  <c r="I136" i="973"/>
  <c r="A136" i="973"/>
  <c r="BN135" i="973"/>
  <c r="I135" i="973"/>
  <c r="A135" i="973"/>
  <c r="BN134" i="973"/>
  <c r="I134" i="973"/>
  <c r="A134" i="973"/>
  <c r="AC134" i="973" s="1"/>
  <c r="BN133" i="973"/>
  <c r="I133" i="973"/>
  <c r="A133" i="973"/>
  <c r="BN132" i="973"/>
  <c r="I132" i="973"/>
  <c r="A132" i="973"/>
  <c r="BN131" i="973"/>
  <c r="I131" i="973"/>
  <c r="A131" i="973"/>
  <c r="BN130" i="973"/>
  <c r="I130" i="973"/>
  <c r="A130" i="973"/>
  <c r="BN129" i="973"/>
  <c r="I129" i="973"/>
  <c r="A129" i="973"/>
  <c r="BN128" i="973"/>
  <c r="I128" i="973"/>
  <c r="A128" i="973"/>
  <c r="BN127" i="973"/>
  <c r="I127" i="973"/>
  <c r="A127" i="973"/>
  <c r="BN126" i="973"/>
  <c r="I126" i="973"/>
  <c r="A126" i="973"/>
  <c r="BN125" i="973"/>
  <c r="I125" i="973"/>
  <c r="A125" i="973"/>
  <c r="BN124" i="973"/>
  <c r="I124" i="973"/>
  <c r="A124" i="973"/>
  <c r="BN123" i="973"/>
  <c r="I123" i="973"/>
  <c r="A123" i="973"/>
  <c r="BN122" i="973"/>
  <c r="I122" i="973"/>
  <c r="A122" i="973"/>
  <c r="BN121" i="973"/>
  <c r="I121" i="973"/>
  <c r="A121" i="973"/>
  <c r="BN120" i="973"/>
  <c r="I120" i="973"/>
  <c r="A120" i="973"/>
  <c r="BN119" i="973"/>
  <c r="I119" i="973"/>
  <c r="A119" i="973"/>
  <c r="BN118" i="973"/>
  <c r="I118" i="973"/>
  <c r="A118" i="973"/>
  <c r="BN117" i="973"/>
  <c r="I117" i="973"/>
  <c r="A117" i="973"/>
  <c r="BN116" i="973"/>
  <c r="I116" i="973"/>
  <c r="A116" i="973"/>
  <c r="BN115" i="973"/>
  <c r="I115" i="973"/>
  <c r="A115" i="973"/>
  <c r="BN114" i="973"/>
  <c r="I114" i="973"/>
  <c r="A114" i="973"/>
  <c r="BN113" i="973"/>
  <c r="I113" i="973"/>
  <c r="A113" i="973"/>
  <c r="BN112" i="973"/>
  <c r="I112" i="973"/>
  <c r="A112" i="973"/>
  <c r="BN111" i="973"/>
  <c r="I111" i="973"/>
  <c r="A111" i="973"/>
  <c r="BN110" i="973"/>
  <c r="I110" i="973"/>
  <c r="A110" i="973"/>
  <c r="BN109" i="973"/>
  <c r="I109" i="973"/>
  <c r="A109" i="973"/>
  <c r="BN108" i="973"/>
  <c r="I108" i="973"/>
  <c r="A108" i="973"/>
  <c r="AC108" i="973" s="1"/>
  <c r="BN107" i="973"/>
  <c r="I107" i="973"/>
  <c r="A107" i="973"/>
  <c r="BN106" i="973"/>
  <c r="I106" i="973"/>
  <c r="A106" i="973"/>
  <c r="BN105" i="973"/>
  <c r="I105" i="973"/>
  <c r="A105" i="973"/>
  <c r="BN104" i="973"/>
  <c r="I104" i="973"/>
  <c r="A104" i="973"/>
  <c r="BN103" i="973"/>
  <c r="I103" i="973"/>
  <c r="A103" i="973"/>
  <c r="BN102" i="973"/>
  <c r="I102" i="973"/>
  <c r="A102" i="973"/>
  <c r="BN101" i="973"/>
  <c r="I101" i="973"/>
  <c r="A101" i="973"/>
  <c r="BN100" i="973"/>
  <c r="I100" i="973"/>
  <c r="A100" i="973"/>
  <c r="BN99" i="973"/>
  <c r="I99" i="973"/>
  <c r="A99" i="973"/>
  <c r="BN98" i="973"/>
  <c r="I98" i="973"/>
  <c r="A98" i="973"/>
  <c r="BN97" i="973"/>
  <c r="AB97" i="973"/>
  <c r="I97" i="973"/>
  <c r="A97" i="973"/>
  <c r="BN96" i="973"/>
  <c r="I96" i="973"/>
  <c r="A96" i="973"/>
  <c r="BN95" i="973"/>
  <c r="I95" i="973"/>
  <c r="A95" i="973"/>
  <c r="BN94" i="973"/>
  <c r="I94" i="973"/>
  <c r="A94" i="973"/>
  <c r="BN93" i="973"/>
  <c r="I93" i="973"/>
  <c r="A93" i="973"/>
  <c r="BN92" i="973"/>
  <c r="I92" i="973"/>
  <c r="A92" i="973"/>
  <c r="BN91" i="973"/>
  <c r="I91" i="973"/>
  <c r="A91" i="973"/>
  <c r="BN90" i="973"/>
  <c r="I90" i="973"/>
  <c r="A90" i="973"/>
  <c r="BN89" i="973"/>
  <c r="I89" i="973"/>
  <c r="A89" i="973"/>
  <c r="BN88" i="973"/>
  <c r="I88" i="973"/>
  <c r="A88" i="973"/>
  <c r="BN87" i="973"/>
  <c r="I87" i="973"/>
  <c r="A87" i="973"/>
  <c r="BN86" i="973"/>
  <c r="I86" i="973"/>
  <c r="A86" i="973"/>
  <c r="BN85" i="973"/>
  <c r="I85" i="973"/>
  <c r="A85" i="973"/>
  <c r="BN84" i="973"/>
  <c r="I84" i="973"/>
  <c r="A84" i="973"/>
  <c r="BN83" i="973"/>
  <c r="I83" i="973"/>
  <c r="A83" i="973"/>
  <c r="BN82" i="973"/>
  <c r="I82" i="973"/>
  <c r="A82" i="973"/>
  <c r="BN81" i="973"/>
  <c r="I81" i="973"/>
  <c r="A81" i="973"/>
  <c r="BN80" i="973"/>
  <c r="I80" i="973"/>
  <c r="A80" i="973"/>
  <c r="BN79" i="973"/>
  <c r="I79" i="973"/>
  <c r="A79" i="973"/>
  <c r="BN78" i="973"/>
  <c r="I78" i="973"/>
  <c r="A78" i="973"/>
  <c r="BN77" i="973"/>
  <c r="I77" i="973"/>
  <c r="A77" i="973"/>
  <c r="BN76" i="973"/>
  <c r="I76" i="973"/>
  <c r="A76" i="973"/>
  <c r="BN75" i="973"/>
  <c r="I75" i="973"/>
  <c r="A75" i="973"/>
  <c r="BN74" i="973"/>
  <c r="I74" i="973"/>
  <c r="A74" i="973"/>
  <c r="BN73" i="973"/>
  <c r="I73" i="973"/>
  <c r="A73" i="973"/>
  <c r="BN72" i="973"/>
  <c r="I72" i="973"/>
  <c r="A72" i="973"/>
  <c r="BN71" i="973"/>
  <c r="I71" i="973"/>
  <c r="A71" i="973"/>
  <c r="X71" i="973" s="1"/>
  <c r="BN70" i="973"/>
  <c r="I70" i="973"/>
  <c r="A70" i="973"/>
  <c r="BN69" i="973"/>
  <c r="I69" i="973"/>
  <c r="A69" i="973"/>
  <c r="BN68" i="973"/>
  <c r="I68" i="973"/>
  <c r="A68" i="973"/>
  <c r="BN67" i="973"/>
  <c r="I67" i="973"/>
  <c r="A67" i="973"/>
  <c r="BN66" i="973"/>
  <c r="I66" i="973"/>
  <c r="A66" i="973"/>
  <c r="BN65" i="973"/>
  <c r="I65" i="973"/>
  <c r="A65" i="973"/>
  <c r="BN64" i="973"/>
  <c r="I64" i="973"/>
  <c r="A64" i="973"/>
  <c r="BN63" i="973"/>
  <c r="I63" i="973"/>
  <c r="A63" i="973"/>
  <c r="BN62" i="973"/>
  <c r="I62" i="973"/>
  <c r="A62" i="973"/>
  <c r="BN61" i="973"/>
  <c r="I61" i="973"/>
  <c r="A61" i="973"/>
  <c r="BN60" i="973"/>
  <c r="I60" i="973"/>
  <c r="A60" i="973"/>
  <c r="BN59" i="973"/>
  <c r="I59" i="973"/>
  <c r="A59" i="973"/>
  <c r="BN58" i="973"/>
  <c r="I58" i="973"/>
  <c r="A58" i="973"/>
  <c r="AB58" i="973" s="1"/>
  <c r="AG58" i="973" s="1"/>
  <c r="BN57" i="973"/>
  <c r="I57" i="973"/>
  <c r="A57" i="973"/>
  <c r="BN56" i="973"/>
  <c r="I56" i="973"/>
  <c r="A56" i="973"/>
  <c r="BN55" i="973"/>
  <c r="I55" i="973"/>
  <c r="A55" i="973"/>
  <c r="BN54" i="973"/>
  <c r="I54" i="973"/>
  <c r="A54" i="973"/>
  <c r="BN53" i="973"/>
  <c r="I53" i="973"/>
  <c r="A53" i="973"/>
  <c r="BN52" i="973"/>
  <c r="I52" i="973"/>
  <c r="A52" i="973"/>
  <c r="BN51" i="973"/>
  <c r="I51" i="973"/>
  <c r="A51" i="973"/>
  <c r="X51" i="973" s="1"/>
  <c r="BN50" i="973"/>
  <c r="I50" i="973"/>
  <c r="A50" i="973"/>
  <c r="BN49" i="973"/>
  <c r="I49" i="973"/>
  <c r="A49" i="973"/>
  <c r="BN48" i="973"/>
  <c r="I48" i="973"/>
  <c r="A48" i="973"/>
  <c r="BN47" i="973"/>
  <c r="I47" i="973"/>
  <c r="A47" i="973"/>
  <c r="BN46" i="973"/>
  <c r="I46" i="973"/>
  <c r="A46" i="973"/>
  <c r="BN45" i="973"/>
  <c r="I45" i="973"/>
  <c r="A45" i="973"/>
  <c r="BN44" i="973"/>
  <c r="I44" i="973"/>
  <c r="A44" i="973"/>
  <c r="BN43" i="973"/>
  <c r="I43" i="973"/>
  <c r="A43" i="973"/>
  <c r="BN42" i="973"/>
  <c r="I42" i="973"/>
  <c r="A42" i="973"/>
  <c r="BN41" i="973"/>
  <c r="I41" i="973"/>
  <c r="A41" i="973"/>
  <c r="BN40" i="973"/>
  <c r="I40" i="973"/>
  <c r="A40" i="973"/>
  <c r="BN39" i="973"/>
  <c r="I39" i="973"/>
  <c r="A39" i="973"/>
  <c r="BN38" i="973"/>
  <c r="I38" i="973"/>
  <c r="A38" i="973"/>
  <c r="BN37" i="973"/>
  <c r="I37" i="973"/>
  <c r="A37" i="973"/>
  <c r="BN36" i="973"/>
  <c r="I36" i="973"/>
  <c r="A36" i="973"/>
  <c r="BN35" i="973"/>
  <c r="I35" i="973"/>
  <c r="A35" i="973"/>
  <c r="BN34" i="973"/>
  <c r="I34" i="973"/>
  <c r="A34" i="973"/>
  <c r="BN33" i="973"/>
  <c r="I33" i="973"/>
  <c r="A33" i="973"/>
  <c r="BN32" i="973"/>
  <c r="I32" i="973"/>
  <c r="A32" i="973"/>
  <c r="BN31" i="973"/>
  <c r="I31" i="973"/>
  <c r="A31" i="973"/>
  <c r="BN30" i="973"/>
  <c r="I30" i="973"/>
  <c r="A30" i="973"/>
  <c r="BN29" i="973"/>
  <c r="I29" i="973"/>
  <c r="A29" i="973"/>
  <c r="BN28" i="973"/>
  <c r="I28" i="973"/>
  <c r="A28" i="973"/>
  <c r="BN27" i="973"/>
  <c r="I27" i="973"/>
  <c r="A27" i="973"/>
  <c r="BN26" i="973"/>
  <c r="I26" i="973"/>
  <c r="A26" i="973"/>
  <c r="BN25" i="973"/>
  <c r="I25" i="973"/>
  <c r="A25" i="973"/>
  <c r="BN24" i="973"/>
  <c r="I24" i="973"/>
  <c r="A24" i="973"/>
  <c r="BN23" i="973"/>
  <c r="I23" i="973"/>
  <c r="A23" i="973"/>
  <c r="BN22" i="973"/>
  <c r="I22" i="973"/>
  <c r="A22" i="973"/>
  <c r="BN21" i="973"/>
  <c r="I21" i="973"/>
  <c r="A21" i="973"/>
  <c r="BN20" i="973"/>
  <c r="I20" i="973"/>
  <c r="A20" i="973"/>
  <c r="BN19" i="973"/>
  <c r="I19" i="973"/>
  <c r="A19" i="973"/>
  <c r="BN18" i="973"/>
  <c r="I18" i="973"/>
  <c r="A18" i="973"/>
  <c r="BN17" i="973"/>
  <c r="I17" i="973"/>
  <c r="A17" i="973"/>
  <c r="BN16" i="973"/>
  <c r="I16" i="973"/>
  <c r="A16" i="973"/>
  <c r="BN15" i="973"/>
  <c r="I15" i="973"/>
  <c r="A15" i="973"/>
  <c r="AA15" i="973" s="1"/>
  <c r="AF15" i="973" s="1"/>
  <c r="AK15" i="973" s="1"/>
  <c r="BN14" i="973"/>
  <c r="I14" i="973"/>
  <c r="A14" i="973"/>
  <c r="BN13" i="973"/>
  <c r="I13" i="973"/>
  <c r="A13" i="973"/>
  <c r="BN12" i="973"/>
  <c r="I12" i="973"/>
  <c r="A12" i="973"/>
  <c r="BN11" i="973"/>
  <c r="I11" i="973"/>
  <c r="A11" i="973"/>
  <c r="BN10" i="973"/>
  <c r="I10" i="973"/>
  <c r="A10" i="973"/>
  <c r="BN9" i="973"/>
  <c r="I9" i="973"/>
  <c r="A9" i="973"/>
  <c r="BN8" i="973"/>
  <c r="I8" i="973"/>
  <c r="A8" i="973"/>
  <c r="C4" i="973"/>
  <c r="C2" i="973"/>
  <c r="C3" i="973" s="1"/>
  <c r="B3" i="973" s="1"/>
  <c r="H4" i="972"/>
  <c r="BN94" i="972"/>
  <c r="I94" i="972"/>
  <c r="H94" i="972"/>
  <c r="A94" i="972"/>
  <c r="BN93" i="972"/>
  <c r="I93" i="972"/>
  <c r="A93" i="972"/>
  <c r="BN92" i="972"/>
  <c r="I92" i="972"/>
  <c r="A92" i="972"/>
  <c r="BN91" i="972"/>
  <c r="I91" i="972"/>
  <c r="A91" i="972"/>
  <c r="BN90" i="972"/>
  <c r="I90" i="972"/>
  <c r="A90" i="972"/>
  <c r="BN89" i="972"/>
  <c r="I89" i="972"/>
  <c r="A89" i="972"/>
  <c r="BN88" i="972"/>
  <c r="I88" i="972"/>
  <c r="A88" i="972"/>
  <c r="BN87" i="972"/>
  <c r="I87" i="972"/>
  <c r="A87" i="972"/>
  <c r="BN86" i="972"/>
  <c r="I86" i="972"/>
  <c r="A86" i="972"/>
  <c r="BN85" i="972"/>
  <c r="I85" i="972"/>
  <c r="A85" i="972"/>
  <c r="BN84" i="972"/>
  <c r="I84" i="972"/>
  <c r="A84" i="972"/>
  <c r="BN83" i="972"/>
  <c r="I83" i="972"/>
  <c r="A83" i="972"/>
  <c r="BN82" i="972"/>
  <c r="I82" i="972"/>
  <c r="A82" i="972"/>
  <c r="BN81" i="972"/>
  <c r="I81" i="972"/>
  <c r="A81" i="972"/>
  <c r="BN80" i="972"/>
  <c r="I80" i="972"/>
  <c r="A80" i="972"/>
  <c r="BN79" i="972"/>
  <c r="I79" i="972"/>
  <c r="A79" i="972"/>
  <c r="BN78" i="972"/>
  <c r="I78" i="972"/>
  <c r="A78" i="972"/>
  <c r="AJ59" i="972" s="1"/>
  <c r="BN77" i="972"/>
  <c r="I77" i="972"/>
  <c r="A77" i="972"/>
  <c r="BN76" i="972"/>
  <c r="I76" i="972"/>
  <c r="A76" i="972"/>
  <c r="BN75" i="972"/>
  <c r="I75" i="972"/>
  <c r="A75" i="972"/>
  <c r="BN74" i="972"/>
  <c r="I74" i="972"/>
  <c r="A74" i="972"/>
  <c r="BN73" i="972"/>
  <c r="I73" i="972"/>
  <c r="A73" i="972"/>
  <c r="BN72" i="972"/>
  <c r="I72" i="972"/>
  <c r="A72" i="972"/>
  <c r="BN71" i="972"/>
  <c r="I71" i="972"/>
  <c r="A71" i="972"/>
  <c r="BN70" i="972"/>
  <c r="I70" i="972"/>
  <c r="A70" i="972"/>
  <c r="BN69" i="972"/>
  <c r="I69" i="972"/>
  <c r="A69" i="972"/>
  <c r="BN68" i="972"/>
  <c r="I68" i="972"/>
  <c r="A68" i="972"/>
  <c r="BN67" i="972"/>
  <c r="AE67" i="972"/>
  <c r="I67" i="972"/>
  <c r="A67" i="972"/>
  <c r="BN66" i="972"/>
  <c r="I66" i="972"/>
  <c r="A66" i="972"/>
  <c r="BN65" i="972"/>
  <c r="I65" i="972"/>
  <c r="A65" i="972"/>
  <c r="BN64" i="972"/>
  <c r="I64" i="972"/>
  <c r="A64" i="972"/>
  <c r="BN63" i="972"/>
  <c r="I63" i="972"/>
  <c r="A63" i="972"/>
  <c r="BN62" i="972"/>
  <c r="I62" i="972"/>
  <c r="A62" i="972"/>
  <c r="BN61" i="972"/>
  <c r="I61" i="972"/>
  <c r="A61" i="972"/>
  <c r="BN60" i="972"/>
  <c r="I60" i="972"/>
  <c r="A60" i="972"/>
  <c r="BN59" i="972"/>
  <c r="I59" i="972"/>
  <c r="A59" i="972"/>
  <c r="BN58" i="972"/>
  <c r="I58" i="972"/>
  <c r="A58" i="972"/>
  <c r="AF58" i="972" s="1"/>
  <c r="BN57" i="972"/>
  <c r="I57" i="972"/>
  <c r="A57" i="972"/>
  <c r="BN56" i="972"/>
  <c r="I56" i="972"/>
  <c r="A56" i="972"/>
  <c r="BN55" i="972"/>
  <c r="I55" i="972"/>
  <c r="A55" i="972"/>
  <c r="BN54" i="972"/>
  <c r="I54" i="972"/>
  <c r="A54" i="972"/>
  <c r="BN53" i="972"/>
  <c r="I53" i="972"/>
  <c r="A53" i="972"/>
  <c r="BN52" i="972"/>
  <c r="I52" i="972"/>
  <c r="A52" i="972"/>
  <c r="BN51" i="972"/>
  <c r="I51" i="972"/>
  <c r="A51" i="972"/>
  <c r="BN50" i="972"/>
  <c r="I50" i="972"/>
  <c r="A50" i="972"/>
  <c r="BN49" i="972"/>
  <c r="I49" i="972"/>
  <c r="A49" i="972"/>
  <c r="BN48" i="972"/>
  <c r="I48" i="972"/>
  <c r="A48" i="972"/>
  <c r="BN47" i="972"/>
  <c r="I47" i="972"/>
  <c r="A47" i="972"/>
  <c r="BN46" i="972"/>
  <c r="AJ46" i="972"/>
  <c r="I46" i="972"/>
  <c r="A46" i="972"/>
  <c r="BN45" i="972"/>
  <c r="I45" i="972"/>
  <c r="A45" i="972"/>
  <c r="BN44" i="972"/>
  <c r="I44" i="972"/>
  <c r="A44" i="972"/>
  <c r="BN43" i="972"/>
  <c r="I43" i="972"/>
  <c r="A43" i="972"/>
  <c r="BN42" i="972"/>
  <c r="I42" i="972"/>
  <c r="A42" i="972"/>
  <c r="BN41" i="972"/>
  <c r="I41" i="972"/>
  <c r="A41" i="972"/>
  <c r="BN40" i="972"/>
  <c r="I40" i="972"/>
  <c r="A40" i="972"/>
  <c r="BN39" i="972"/>
  <c r="I39" i="972"/>
  <c r="A39" i="972"/>
  <c r="BN38" i="972"/>
  <c r="I38" i="972"/>
  <c r="A38" i="972"/>
  <c r="BN37" i="972"/>
  <c r="I37" i="972"/>
  <c r="A37" i="972"/>
  <c r="BN36" i="972"/>
  <c r="I36" i="972"/>
  <c r="A36" i="972"/>
  <c r="AG36" i="972" s="1"/>
  <c r="BN35" i="972"/>
  <c r="I35" i="972"/>
  <c r="A35" i="972"/>
  <c r="BN34" i="972"/>
  <c r="I34" i="972"/>
  <c r="A34" i="972"/>
  <c r="BN33" i="972"/>
  <c r="I33" i="972"/>
  <c r="A33" i="972"/>
  <c r="BN32" i="972"/>
  <c r="I32" i="972"/>
  <c r="A32" i="972"/>
  <c r="BN31" i="972"/>
  <c r="I31" i="972"/>
  <c r="A31" i="972"/>
  <c r="X31" i="972" s="1"/>
  <c r="BN30" i="972"/>
  <c r="I30" i="972"/>
  <c r="A30" i="972"/>
  <c r="BN29" i="972"/>
  <c r="I29" i="972"/>
  <c r="A29" i="972"/>
  <c r="BN28" i="972"/>
  <c r="I28" i="972"/>
  <c r="A28" i="972"/>
  <c r="BN27" i="972"/>
  <c r="I27" i="972"/>
  <c r="A27" i="972"/>
  <c r="BN26" i="972"/>
  <c r="AB26" i="972"/>
  <c r="I26" i="972"/>
  <c r="A26" i="972"/>
  <c r="Y26" i="972" s="1"/>
  <c r="AD26" i="972" s="1"/>
  <c r="BN25" i="972"/>
  <c r="I25" i="972"/>
  <c r="A25" i="972"/>
  <c r="BN24" i="972"/>
  <c r="I24" i="972"/>
  <c r="A24" i="972"/>
  <c r="BN23" i="972"/>
  <c r="I23" i="972"/>
  <c r="A23" i="972"/>
  <c r="BN22" i="972"/>
  <c r="I22" i="972"/>
  <c r="A22" i="972"/>
  <c r="BN21" i="972"/>
  <c r="I21" i="972"/>
  <c r="A21" i="972"/>
  <c r="BN20" i="972"/>
  <c r="I20" i="972"/>
  <c r="A20" i="972"/>
  <c r="BN19" i="972"/>
  <c r="AA19" i="972"/>
  <c r="I19" i="972"/>
  <c r="A19" i="972"/>
  <c r="BN18" i="972"/>
  <c r="I18" i="972"/>
  <c r="A18" i="972"/>
  <c r="BN17" i="972"/>
  <c r="AK17" i="972"/>
  <c r="AH17" i="972"/>
  <c r="AF17" i="972"/>
  <c r="AB17" i="972"/>
  <c r="AA17" i="972"/>
  <c r="I17" i="972"/>
  <c r="A17" i="972"/>
  <c r="BN16" i="972"/>
  <c r="I16" i="972"/>
  <c r="A16" i="972"/>
  <c r="BN15" i="972"/>
  <c r="I15" i="972"/>
  <c r="A15" i="972"/>
  <c r="BN14" i="972"/>
  <c r="I14" i="972"/>
  <c r="A14" i="972"/>
  <c r="BN13" i="972"/>
  <c r="I13" i="972"/>
  <c r="A13" i="972"/>
  <c r="BN12" i="972"/>
  <c r="I12" i="972"/>
  <c r="A12" i="972"/>
  <c r="BN11" i="972"/>
  <c r="I11" i="972"/>
  <c r="A11" i="972"/>
  <c r="AE11" i="972" s="1"/>
  <c r="BN10" i="972"/>
  <c r="I10" i="972"/>
  <c r="A10" i="972"/>
  <c r="Z10" i="972" s="1"/>
  <c r="BN9" i="972"/>
  <c r="I9" i="972"/>
  <c r="A9" i="972"/>
  <c r="BN8" i="972"/>
  <c r="AD8" i="972"/>
  <c r="I8" i="972"/>
  <c r="A8" i="972"/>
  <c r="AG8" i="972" s="1"/>
  <c r="C4" i="972"/>
  <c r="C2" i="972"/>
  <c r="C3" i="972" s="1"/>
  <c r="B3" i="972" s="1"/>
  <c r="H4" i="971"/>
  <c r="BN73" i="971"/>
  <c r="I73" i="971"/>
  <c r="H73" i="971"/>
  <c r="A73" i="971"/>
  <c r="BN72" i="971"/>
  <c r="AC72" i="971"/>
  <c r="AA72" i="971"/>
  <c r="I72" i="971"/>
  <c r="A72" i="971"/>
  <c r="BN71" i="971"/>
  <c r="I71" i="971"/>
  <c r="A71" i="971"/>
  <c r="BN70" i="971"/>
  <c r="I70" i="971"/>
  <c r="A70" i="971"/>
  <c r="BN69" i="971"/>
  <c r="I69" i="971"/>
  <c r="A69" i="971"/>
  <c r="BN68" i="971"/>
  <c r="I68" i="971"/>
  <c r="A68" i="971"/>
  <c r="BN67" i="971"/>
  <c r="I67" i="971"/>
  <c r="A67" i="971"/>
  <c r="BN66" i="971"/>
  <c r="I66" i="971"/>
  <c r="A66" i="971"/>
  <c r="BN65" i="971"/>
  <c r="I65" i="971"/>
  <c r="A65" i="971"/>
  <c r="BN64" i="971"/>
  <c r="I64" i="971"/>
  <c r="A64" i="971"/>
  <c r="BN63" i="971"/>
  <c r="I63" i="971"/>
  <c r="A63" i="971"/>
  <c r="BN62" i="971"/>
  <c r="I62" i="971"/>
  <c r="A62" i="971"/>
  <c r="BN61" i="971"/>
  <c r="AK61" i="971"/>
  <c r="AJ61" i="971"/>
  <c r="AI61" i="971"/>
  <c r="AH61" i="971"/>
  <c r="AG61" i="971"/>
  <c r="AF61" i="971"/>
  <c r="AE61" i="971"/>
  <c r="AD61" i="971"/>
  <c r="AC61" i="971"/>
  <c r="AB61" i="971"/>
  <c r="AA61" i="971"/>
  <c r="Z61" i="971"/>
  <c r="Y61" i="971"/>
  <c r="X61" i="971"/>
  <c r="I61" i="971"/>
  <c r="A61" i="971"/>
  <c r="BN60" i="971"/>
  <c r="AK60" i="971"/>
  <c r="AJ60" i="971"/>
  <c r="AI60" i="971"/>
  <c r="AH60" i="971"/>
  <c r="AG60" i="971"/>
  <c r="AF60" i="971"/>
  <c r="AE60" i="971"/>
  <c r="AD60" i="971"/>
  <c r="AC60" i="971"/>
  <c r="AB60" i="971"/>
  <c r="AA60" i="971"/>
  <c r="Z60" i="971"/>
  <c r="Y60" i="971"/>
  <c r="X60" i="971"/>
  <c r="I60" i="971"/>
  <c r="A60" i="971"/>
  <c r="BN59" i="971"/>
  <c r="AK59" i="971"/>
  <c r="AJ59" i="971"/>
  <c r="AI59" i="971"/>
  <c r="AH59" i="971"/>
  <c r="AG59" i="971"/>
  <c r="AF59" i="971"/>
  <c r="AE59" i="971"/>
  <c r="AD59" i="971"/>
  <c r="AC59" i="971"/>
  <c r="AB59" i="971"/>
  <c r="AA59" i="971"/>
  <c r="Z59" i="971"/>
  <c r="Y59" i="971"/>
  <c r="X59" i="971"/>
  <c r="I59" i="971"/>
  <c r="A59" i="971"/>
  <c r="BN58" i="971"/>
  <c r="AK58" i="971"/>
  <c r="AJ58" i="971"/>
  <c r="AI58" i="971"/>
  <c r="AH58" i="971"/>
  <c r="AG58" i="971"/>
  <c r="AF58" i="971"/>
  <c r="AE58" i="971"/>
  <c r="AD58" i="971"/>
  <c r="AC58" i="971"/>
  <c r="AB58" i="971"/>
  <c r="AA58" i="971"/>
  <c r="Z58" i="971"/>
  <c r="Y58" i="971"/>
  <c r="X58" i="971"/>
  <c r="I58" i="971"/>
  <c r="A58" i="971"/>
  <c r="BN57" i="971"/>
  <c r="I57" i="971"/>
  <c r="A57" i="971"/>
  <c r="BN56" i="971"/>
  <c r="I56" i="971"/>
  <c r="A56" i="971"/>
  <c r="BN55" i="971"/>
  <c r="I55" i="971"/>
  <c r="A55" i="971"/>
  <c r="BN54" i="971"/>
  <c r="I54" i="971"/>
  <c r="A54" i="971"/>
  <c r="BN53" i="971"/>
  <c r="I53" i="971"/>
  <c r="A53" i="971"/>
  <c r="BN52" i="971"/>
  <c r="I52" i="971"/>
  <c r="A52" i="971"/>
  <c r="BN51" i="971"/>
  <c r="I51" i="971"/>
  <c r="A51" i="971"/>
  <c r="BN50" i="971"/>
  <c r="I50" i="971"/>
  <c r="A50" i="971"/>
  <c r="BN49" i="971"/>
  <c r="I49" i="971"/>
  <c r="A49" i="971"/>
  <c r="BN48" i="971"/>
  <c r="I48" i="971"/>
  <c r="A48" i="971"/>
  <c r="BN47" i="971"/>
  <c r="I47" i="971"/>
  <c r="A47" i="971"/>
  <c r="BN46" i="971"/>
  <c r="I46" i="971"/>
  <c r="A46" i="971"/>
  <c r="BN45" i="971"/>
  <c r="I45" i="971"/>
  <c r="A45" i="971"/>
  <c r="BN44" i="971"/>
  <c r="I44" i="971"/>
  <c r="A44" i="971"/>
  <c r="BN43" i="971"/>
  <c r="I43" i="971"/>
  <c r="A43" i="971"/>
  <c r="BN42" i="971"/>
  <c r="I42" i="971"/>
  <c r="A42" i="971"/>
  <c r="Z42" i="971" s="1"/>
  <c r="BN41" i="971"/>
  <c r="I41" i="971"/>
  <c r="A41" i="971"/>
  <c r="BN40" i="971"/>
  <c r="I40" i="971"/>
  <c r="A40" i="971"/>
  <c r="BN39" i="971"/>
  <c r="I39" i="971"/>
  <c r="A39" i="971"/>
  <c r="BN38" i="971"/>
  <c r="I38" i="971"/>
  <c r="A38" i="971"/>
  <c r="BN37" i="971"/>
  <c r="I37" i="971"/>
  <c r="A37" i="971"/>
  <c r="BN36" i="971"/>
  <c r="I36" i="971"/>
  <c r="A36" i="971"/>
  <c r="BN35" i="971"/>
  <c r="I35" i="971"/>
  <c r="A35" i="971"/>
  <c r="BN34" i="971"/>
  <c r="I34" i="971"/>
  <c r="A34" i="971"/>
  <c r="BN33" i="971"/>
  <c r="I33" i="971"/>
  <c r="A33" i="971"/>
  <c r="BN32" i="971"/>
  <c r="I32" i="971"/>
  <c r="A32" i="971"/>
  <c r="BN31" i="971"/>
  <c r="I31" i="971"/>
  <c r="A31" i="971"/>
  <c r="BN30" i="971"/>
  <c r="I30" i="971"/>
  <c r="A30" i="971"/>
  <c r="BN29" i="971"/>
  <c r="I29" i="971"/>
  <c r="A29" i="971"/>
  <c r="AB29" i="971" s="1"/>
  <c r="BN28" i="971"/>
  <c r="I28" i="971"/>
  <c r="A28" i="971"/>
  <c r="BN27" i="971"/>
  <c r="I27" i="971"/>
  <c r="A27" i="971"/>
  <c r="BN26" i="971"/>
  <c r="I26" i="971"/>
  <c r="A26" i="971"/>
  <c r="BN25" i="971"/>
  <c r="AB25" i="971"/>
  <c r="AG25" i="971" s="1"/>
  <c r="AA25" i="971"/>
  <c r="AF25" i="971" s="1"/>
  <c r="AK25" i="971" s="1"/>
  <c r="Z25" i="971"/>
  <c r="AE25" i="971" s="1"/>
  <c r="AJ25" i="971" s="1"/>
  <c r="Y25" i="971"/>
  <c r="AD25" i="971" s="1"/>
  <c r="AI25" i="971" s="1"/>
  <c r="X25" i="971"/>
  <c r="AC25" i="971" s="1"/>
  <c r="AH25" i="971" s="1"/>
  <c r="I25" i="971"/>
  <c r="A25" i="971"/>
  <c r="BN24" i="971"/>
  <c r="AB24" i="971"/>
  <c r="AG24" i="971" s="1"/>
  <c r="AA24" i="971"/>
  <c r="AF24" i="971" s="1"/>
  <c r="AK24" i="971" s="1"/>
  <c r="Z24" i="971"/>
  <c r="AE24" i="971" s="1"/>
  <c r="AJ24" i="971" s="1"/>
  <c r="Y24" i="971"/>
  <c r="AD24" i="971" s="1"/>
  <c r="AI24" i="971" s="1"/>
  <c r="X24" i="971"/>
  <c r="AC24" i="971" s="1"/>
  <c r="AH24" i="971" s="1"/>
  <c r="I24" i="971"/>
  <c r="A24" i="971"/>
  <c r="BN23" i="971"/>
  <c r="AB23" i="971"/>
  <c r="AG23" i="971" s="1"/>
  <c r="AA23" i="971"/>
  <c r="AF23" i="971" s="1"/>
  <c r="AK23" i="971" s="1"/>
  <c r="Z23" i="971"/>
  <c r="AE23" i="971" s="1"/>
  <c r="AJ23" i="971" s="1"/>
  <c r="Y23" i="971"/>
  <c r="AD23" i="971" s="1"/>
  <c r="AI23" i="971" s="1"/>
  <c r="X23" i="971"/>
  <c r="AC23" i="971" s="1"/>
  <c r="AH23" i="971" s="1"/>
  <c r="I23" i="971"/>
  <c r="A23" i="971"/>
  <c r="BN22" i="971"/>
  <c r="I22" i="971"/>
  <c r="A22" i="971"/>
  <c r="BN21" i="971"/>
  <c r="I21" i="971"/>
  <c r="A21" i="971"/>
  <c r="BN20" i="971"/>
  <c r="I20" i="971"/>
  <c r="A20" i="971"/>
  <c r="BN19" i="971"/>
  <c r="I19" i="971"/>
  <c r="A19" i="971"/>
  <c r="BN18" i="971"/>
  <c r="I18" i="971"/>
  <c r="A18" i="971"/>
  <c r="AC18" i="971" s="1"/>
  <c r="BN17" i="971"/>
  <c r="I17" i="971"/>
  <c r="A17" i="971"/>
  <c r="BN16" i="971"/>
  <c r="I16" i="971"/>
  <c r="A16" i="971"/>
  <c r="BN15" i="971"/>
  <c r="I15" i="971"/>
  <c r="A15" i="971"/>
  <c r="BN14" i="971"/>
  <c r="I14" i="971"/>
  <c r="A14" i="971"/>
  <c r="BN13" i="971"/>
  <c r="I13" i="971"/>
  <c r="A13" i="971"/>
  <c r="BN12" i="971"/>
  <c r="I12" i="971"/>
  <c r="A12" i="971"/>
  <c r="BN11" i="971"/>
  <c r="I11" i="971"/>
  <c r="A11" i="971"/>
  <c r="BN10" i="971"/>
  <c r="I10" i="971"/>
  <c r="A10" i="971"/>
  <c r="BN9" i="971"/>
  <c r="I9" i="971"/>
  <c r="A9" i="971"/>
  <c r="BN8" i="971"/>
  <c r="I8" i="971"/>
  <c r="A8" i="971"/>
  <c r="C4" i="971"/>
  <c r="C2" i="971"/>
  <c r="C3" i="971" s="1"/>
  <c r="B3" i="971" s="1"/>
  <c r="H4" i="970"/>
  <c r="BN113" i="970"/>
  <c r="I113" i="970"/>
  <c r="H113" i="970"/>
  <c r="A113" i="970"/>
  <c r="BN112" i="970"/>
  <c r="I112" i="970"/>
  <c r="A112" i="970"/>
  <c r="BN111" i="970"/>
  <c r="I111" i="970"/>
  <c r="A111" i="970"/>
  <c r="BN110" i="970"/>
  <c r="I110" i="970"/>
  <c r="A110" i="970"/>
  <c r="BN109" i="970"/>
  <c r="I109" i="970"/>
  <c r="A109" i="970"/>
  <c r="BN108" i="970"/>
  <c r="I108" i="970"/>
  <c r="A108" i="970"/>
  <c r="BN107" i="970"/>
  <c r="I107" i="970"/>
  <c r="A107" i="970"/>
  <c r="BN106" i="970"/>
  <c r="I106" i="970"/>
  <c r="A106" i="970"/>
  <c r="BN105" i="970"/>
  <c r="I105" i="970"/>
  <c r="A105" i="970"/>
  <c r="BN104" i="970"/>
  <c r="I104" i="970"/>
  <c r="A104" i="970"/>
  <c r="BN103" i="970"/>
  <c r="I103" i="970"/>
  <c r="A103" i="970"/>
  <c r="BN102" i="970"/>
  <c r="I102" i="970"/>
  <c r="A102" i="970"/>
  <c r="BN101" i="970"/>
  <c r="I101" i="970"/>
  <c r="A101" i="970"/>
  <c r="BN100" i="970"/>
  <c r="I100" i="970"/>
  <c r="A100" i="970"/>
  <c r="BN99" i="970"/>
  <c r="I99" i="970"/>
  <c r="A99" i="970"/>
  <c r="BN98" i="970"/>
  <c r="I98" i="970"/>
  <c r="A98" i="970"/>
  <c r="BN97" i="970"/>
  <c r="I97" i="970"/>
  <c r="A97" i="970"/>
  <c r="BN96" i="970"/>
  <c r="I96" i="970"/>
  <c r="A96" i="970"/>
  <c r="BN95" i="970"/>
  <c r="I95" i="970"/>
  <c r="A95" i="970"/>
  <c r="BN94" i="970"/>
  <c r="I94" i="970"/>
  <c r="A94" i="970"/>
  <c r="AK62" i="970" s="1"/>
  <c r="BN93" i="970"/>
  <c r="I93" i="970"/>
  <c r="A93" i="970"/>
  <c r="BN92" i="970"/>
  <c r="I92" i="970"/>
  <c r="A92" i="970"/>
  <c r="BN91" i="970"/>
  <c r="I91" i="970"/>
  <c r="A91" i="970"/>
  <c r="BN90" i="970"/>
  <c r="I90" i="970"/>
  <c r="A90" i="970"/>
  <c r="BN89" i="970"/>
  <c r="I89" i="970"/>
  <c r="A89" i="970"/>
  <c r="BN88" i="970"/>
  <c r="I88" i="970"/>
  <c r="A88" i="970"/>
  <c r="BN87" i="970"/>
  <c r="I87" i="970"/>
  <c r="A87" i="970"/>
  <c r="BN86" i="970"/>
  <c r="I86" i="970"/>
  <c r="A86" i="970"/>
  <c r="BN85" i="970"/>
  <c r="I85" i="970"/>
  <c r="A85" i="970"/>
  <c r="BN84" i="970"/>
  <c r="I84" i="970"/>
  <c r="A84" i="970"/>
  <c r="BN83" i="970"/>
  <c r="I83" i="970"/>
  <c r="A83" i="970"/>
  <c r="BN82" i="970"/>
  <c r="I82" i="970"/>
  <c r="A82" i="970"/>
  <c r="BN81" i="970"/>
  <c r="I81" i="970"/>
  <c r="A81" i="970"/>
  <c r="BN80" i="970"/>
  <c r="I80" i="970"/>
  <c r="A80" i="970"/>
  <c r="BN79" i="970"/>
  <c r="I79" i="970"/>
  <c r="A79" i="970"/>
  <c r="BN78" i="970"/>
  <c r="I78" i="970"/>
  <c r="A78" i="970"/>
  <c r="BN77" i="970"/>
  <c r="I77" i="970"/>
  <c r="A77" i="970"/>
  <c r="BN76" i="970"/>
  <c r="I76" i="970"/>
  <c r="A76" i="970"/>
  <c r="BN75" i="970"/>
  <c r="I75" i="970"/>
  <c r="A75" i="970"/>
  <c r="BN74" i="970"/>
  <c r="I74" i="970"/>
  <c r="A74" i="970"/>
  <c r="BN73" i="970"/>
  <c r="I73" i="970"/>
  <c r="A73" i="970"/>
  <c r="BN72" i="970"/>
  <c r="I72" i="970"/>
  <c r="A72" i="970"/>
  <c r="BN71" i="970"/>
  <c r="I71" i="970"/>
  <c r="A71" i="970"/>
  <c r="BN70" i="970"/>
  <c r="I70" i="970"/>
  <c r="A70" i="970"/>
  <c r="Z70" i="970" s="1"/>
  <c r="BN69" i="970"/>
  <c r="I69" i="970"/>
  <c r="A69" i="970"/>
  <c r="BN68" i="970"/>
  <c r="I68" i="970"/>
  <c r="A68" i="970"/>
  <c r="BN67" i="970"/>
  <c r="I67" i="970"/>
  <c r="A67" i="970"/>
  <c r="BN66" i="970"/>
  <c r="I66" i="970"/>
  <c r="A66" i="970"/>
  <c r="BN65" i="970"/>
  <c r="I65" i="970"/>
  <c r="A65" i="970"/>
  <c r="BN64" i="970"/>
  <c r="I64" i="970"/>
  <c r="A64" i="970"/>
  <c r="BN63" i="970"/>
  <c r="I63" i="970"/>
  <c r="A63" i="970"/>
  <c r="BN62" i="970"/>
  <c r="I62" i="970"/>
  <c r="A62" i="970"/>
  <c r="BN61" i="970"/>
  <c r="I61" i="970"/>
  <c r="A61" i="970"/>
  <c r="BN60" i="970"/>
  <c r="I60" i="970"/>
  <c r="A60" i="970"/>
  <c r="BN59" i="970"/>
  <c r="I59" i="970"/>
  <c r="A59" i="970"/>
  <c r="BN58" i="970"/>
  <c r="I58" i="970"/>
  <c r="A58" i="970"/>
  <c r="BN57" i="970"/>
  <c r="I57" i="970"/>
  <c r="A57" i="970"/>
  <c r="BN56" i="970"/>
  <c r="I56" i="970"/>
  <c r="A56" i="970"/>
  <c r="BN55" i="970"/>
  <c r="I55" i="970"/>
  <c r="A55" i="970"/>
  <c r="BN54" i="970"/>
  <c r="I54" i="970"/>
  <c r="A54" i="970"/>
  <c r="BN53" i="970"/>
  <c r="I53" i="970"/>
  <c r="A53" i="970"/>
  <c r="BN52" i="970"/>
  <c r="I52" i="970"/>
  <c r="A52" i="970"/>
  <c r="BN51" i="970"/>
  <c r="I51" i="970"/>
  <c r="A51" i="970"/>
  <c r="BN50" i="970"/>
  <c r="I50" i="970"/>
  <c r="A50" i="970"/>
  <c r="BN49" i="970"/>
  <c r="I49" i="970"/>
  <c r="A49" i="970"/>
  <c r="BN48" i="970"/>
  <c r="I48" i="970"/>
  <c r="A48" i="970"/>
  <c r="BN47" i="970"/>
  <c r="I47" i="970"/>
  <c r="A47" i="970"/>
  <c r="BN46" i="970"/>
  <c r="I46" i="970"/>
  <c r="A46" i="970"/>
  <c r="BN45" i="970"/>
  <c r="I45" i="970"/>
  <c r="A45" i="970"/>
  <c r="BN44" i="970"/>
  <c r="I44" i="970"/>
  <c r="A44" i="970"/>
  <c r="BN43" i="970"/>
  <c r="I43" i="970"/>
  <c r="A43" i="970"/>
  <c r="BN42" i="970"/>
  <c r="I42" i="970"/>
  <c r="A42" i="970"/>
  <c r="BN41" i="970"/>
  <c r="I41" i="970"/>
  <c r="A41" i="970"/>
  <c r="BN40" i="970"/>
  <c r="I40" i="970"/>
  <c r="A40" i="970"/>
  <c r="BN39" i="970"/>
  <c r="I39" i="970"/>
  <c r="A39" i="970"/>
  <c r="BN38" i="970"/>
  <c r="I38" i="970"/>
  <c r="A38" i="970"/>
  <c r="BN37" i="970"/>
  <c r="I37" i="970"/>
  <c r="A37" i="970"/>
  <c r="BN36" i="970"/>
  <c r="I36" i="970"/>
  <c r="A36" i="970"/>
  <c r="X36" i="970" s="1"/>
  <c r="BN35" i="970"/>
  <c r="I35" i="970"/>
  <c r="A35" i="970"/>
  <c r="BN34" i="970"/>
  <c r="I34" i="970"/>
  <c r="A34" i="970"/>
  <c r="BN33" i="970"/>
  <c r="I33" i="970"/>
  <c r="A33" i="970"/>
  <c r="AB33" i="970" s="1"/>
  <c r="BN32" i="970"/>
  <c r="I32" i="970"/>
  <c r="A32" i="970"/>
  <c r="BN31" i="970"/>
  <c r="I31" i="970"/>
  <c r="A31" i="970"/>
  <c r="BN30" i="970"/>
  <c r="I30" i="970"/>
  <c r="A30" i="970"/>
  <c r="BN29" i="970"/>
  <c r="I29" i="970"/>
  <c r="A29" i="970"/>
  <c r="BN28" i="970"/>
  <c r="I28" i="970"/>
  <c r="A28" i="970"/>
  <c r="BN27" i="970"/>
  <c r="I27" i="970"/>
  <c r="A27" i="970"/>
  <c r="BN26" i="970"/>
  <c r="I26" i="970"/>
  <c r="A26" i="970"/>
  <c r="BN25" i="970"/>
  <c r="AF25" i="970"/>
  <c r="I25" i="970"/>
  <c r="A25" i="970"/>
  <c r="BN24" i="970"/>
  <c r="I24" i="970"/>
  <c r="A24" i="970"/>
  <c r="BN23" i="970"/>
  <c r="Z23" i="970"/>
  <c r="I23" i="970"/>
  <c r="A23" i="970"/>
  <c r="BN22" i="970"/>
  <c r="I22" i="970"/>
  <c r="A22" i="970"/>
  <c r="BN21" i="970"/>
  <c r="I21" i="970"/>
  <c r="A21" i="970"/>
  <c r="BN20" i="970"/>
  <c r="I20" i="970"/>
  <c r="A20" i="970"/>
  <c r="BN19" i="970"/>
  <c r="I19" i="970"/>
  <c r="A19" i="970"/>
  <c r="BN18" i="970"/>
  <c r="I18" i="970"/>
  <c r="A18" i="970"/>
  <c r="BN17" i="970"/>
  <c r="I17" i="970"/>
  <c r="A17" i="970"/>
  <c r="BN16" i="970"/>
  <c r="I16" i="970"/>
  <c r="A16" i="970"/>
  <c r="BN15" i="970"/>
  <c r="I15" i="970"/>
  <c r="A15" i="970"/>
  <c r="BN14" i="970"/>
  <c r="I14" i="970"/>
  <c r="A14" i="970"/>
  <c r="BN13" i="970"/>
  <c r="I13" i="970"/>
  <c r="A13" i="970"/>
  <c r="BN12" i="970"/>
  <c r="I12" i="970"/>
  <c r="A12" i="970"/>
  <c r="BN11" i="970"/>
  <c r="I11" i="970"/>
  <c r="A11" i="970"/>
  <c r="BN10" i="970"/>
  <c r="I10" i="970"/>
  <c r="A10" i="970"/>
  <c r="BN9" i="970"/>
  <c r="I9" i="970"/>
  <c r="A9" i="970"/>
  <c r="BN8" i="970"/>
  <c r="I8" i="970"/>
  <c r="A8" i="970"/>
  <c r="C4" i="970"/>
  <c r="C2" i="970"/>
  <c r="C3" i="970" s="1"/>
  <c r="B3" i="970" s="1"/>
  <c r="AJ35" i="972" l="1"/>
  <c r="AF35" i="972"/>
  <c r="AE35" i="972"/>
  <c r="AC35" i="972"/>
  <c r="AD35" i="972"/>
  <c r="AB35" i="972"/>
  <c r="AA35" i="972"/>
  <c r="Z35" i="972"/>
  <c r="AH25" i="970"/>
  <c r="AA65" i="970"/>
  <c r="AF65" i="970" s="1"/>
  <c r="Z44" i="971"/>
  <c r="AE44" i="971" s="1"/>
  <c r="X41" i="972"/>
  <c r="AC41" i="972" s="1"/>
  <c r="AH41" i="972" s="1"/>
  <c r="AJ53" i="972"/>
  <c r="AA15" i="981"/>
  <c r="AF15" i="981" s="1"/>
  <c r="AK15" i="981" s="1"/>
  <c r="Z31" i="981"/>
  <c r="AE31" i="981" s="1"/>
  <c r="AJ31" i="981" s="1"/>
  <c r="X32" i="988"/>
  <c r="AD44" i="988"/>
  <c r="AB64" i="991"/>
  <c r="AG64" i="991" s="1"/>
  <c r="Z64" i="991"/>
  <c r="AE64" i="991" s="1"/>
  <c r="AJ64" i="991" s="1"/>
  <c r="Y35" i="972"/>
  <c r="Y30" i="976"/>
  <c r="AD30" i="976" s="1"/>
  <c r="Z12" i="981"/>
  <c r="AJ29" i="983"/>
  <c r="AF29" i="983"/>
  <c r="X31" i="986"/>
  <c r="Z53" i="971"/>
  <c r="Z24" i="972"/>
  <c r="AE24" i="972" s="1"/>
  <c r="AJ24" i="972" s="1"/>
  <c r="AH38" i="972"/>
  <c r="AK11" i="970"/>
  <c r="AB50" i="970"/>
  <c r="AG50" i="970" s="1"/>
  <c r="AB62" i="970"/>
  <c r="AG62" i="970" s="1"/>
  <c r="AH35" i="972"/>
  <c r="AJ38" i="972"/>
  <c r="AI53" i="972"/>
  <c r="AK61" i="972"/>
  <c r="AG42" i="974"/>
  <c r="AK15" i="975"/>
  <c r="AB30" i="975"/>
  <c r="AA30" i="975"/>
  <c r="AC30" i="975"/>
  <c r="Z30" i="975"/>
  <c r="Z77" i="975"/>
  <c r="AE77" i="975" s="1"/>
  <c r="AJ53" i="984"/>
  <c r="AF13" i="986"/>
  <c r="AK13" i="986" s="1"/>
  <c r="AB78" i="990"/>
  <c r="AG78" i="990" s="1"/>
  <c r="AA55" i="970"/>
  <c r="AF55" i="970" s="1"/>
  <c r="AK55" i="970" s="1"/>
  <c r="AA12" i="975"/>
  <c r="AF12" i="975" s="1"/>
  <c r="AK12" i="975" s="1"/>
  <c r="AB10" i="975"/>
  <c r="X53" i="975"/>
  <c r="Z12" i="975"/>
  <c r="AA10" i="975"/>
  <c r="Z16" i="977"/>
  <c r="AE16" i="977" s="1"/>
  <c r="AJ16" i="977" s="1"/>
  <c r="X55" i="977"/>
  <c r="AC55" i="977" s="1"/>
  <c r="AH55" i="977" s="1"/>
  <c r="AB27" i="982"/>
  <c r="AG27" i="982" s="1"/>
  <c r="AA42" i="983"/>
  <c r="AF42" i="983" s="1"/>
  <c r="AK42" i="983" s="1"/>
  <c r="Z27" i="983"/>
  <c r="AJ50" i="984"/>
  <c r="Z37" i="989"/>
  <c r="AE37" i="989" s="1"/>
  <c r="AJ57" i="974"/>
  <c r="AA20" i="974"/>
  <c r="AF20" i="974" s="1"/>
  <c r="AK20" i="974" s="1"/>
  <c r="AJ27" i="975"/>
  <c r="AG27" i="975"/>
  <c r="AD27" i="975"/>
  <c r="AB23" i="976"/>
  <c r="AG23" i="976" s="1"/>
  <c r="AJ92" i="986"/>
  <c r="BL92" i="986" s="1"/>
  <c r="AK92" i="986"/>
  <c r="BM79" i="986" s="1"/>
  <c r="AA92" i="986"/>
  <c r="BC92" i="986" s="1"/>
  <c r="Z92" i="986"/>
  <c r="BB92" i="986" s="1"/>
  <c r="Y92" i="986"/>
  <c r="BA92" i="986" s="1"/>
  <c r="AK20" i="970"/>
  <c r="AB20" i="970"/>
  <c r="AG20" i="970" s="1"/>
  <c r="AB51" i="970"/>
  <c r="AG51" i="970" s="1"/>
  <c r="X36" i="972"/>
  <c r="Z114" i="973"/>
  <c r="AH10" i="974"/>
  <c r="X39" i="974"/>
  <c r="AC39" i="974" s="1"/>
  <c r="AH39" i="974" s="1"/>
  <c r="AC27" i="975"/>
  <c r="AD66" i="975"/>
  <c r="AI66" i="975" s="1"/>
  <c r="Z13" i="981"/>
  <c r="AE13" i="981" s="1"/>
  <c r="AJ13" i="981" s="1"/>
  <c r="AG37" i="981"/>
  <c r="AI8" i="982"/>
  <c r="AI43" i="982"/>
  <c r="Z11" i="984"/>
  <c r="AE11" i="984" s="1"/>
  <c r="AJ11" i="984" s="1"/>
  <c r="AC21" i="986"/>
  <c r="AA27" i="988"/>
  <c r="AF27" i="988" s="1"/>
  <c r="AB15" i="989"/>
  <c r="AG15" i="989" s="1"/>
  <c r="AI58" i="989"/>
  <c r="Z19" i="989"/>
  <c r="AB53" i="989"/>
  <c r="AG53" i="989" s="1"/>
  <c r="AK11" i="989"/>
  <c r="AA8" i="990"/>
  <c r="AF8" i="990" s="1"/>
  <c r="Z8" i="990"/>
  <c r="AE8" i="990" s="1"/>
  <c r="Z78" i="990"/>
  <c r="AE78" i="990" s="1"/>
  <c r="Z12" i="990"/>
  <c r="AE12" i="990" s="1"/>
  <c r="AK105" i="991"/>
  <c r="AJ105" i="991"/>
  <c r="Z24" i="991"/>
  <c r="AK9" i="991"/>
  <c r="AK33" i="1"/>
  <c r="Y33" i="989"/>
  <c r="AD33" i="989" s="1"/>
  <c r="AB33" i="989"/>
  <c r="AG33" i="989" s="1"/>
  <c r="AG32" i="977"/>
  <c r="AF32" i="977"/>
  <c r="AK32" i="977" s="1"/>
  <c r="AH32" i="977"/>
  <c r="AD55" i="974"/>
  <c r="AD17" i="977"/>
  <c r="Z17" i="977"/>
  <c r="X44" i="978"/>
  <c r="AC44" i="978" s="1"/>
  <c r="AH44" i="978" s="1"/>
  <c r="AB13" i="981"/>
  <c r="AF21" i="986"/>
  <c r="AK21" i="986" s="1"/>
  <c r="AK77" i="989"/>
  <c r="AI77" i="989"/>
  <c r="AJ17" i="970"/>
  <c r="Z35" i="970"/>
  <c r="AE35" i="970" s="1"/>
  <c r="AH30" i="970"/>
  <c r="AA41" i="970"/>
  <c r="AF41" i="970" s="1"/>
  <c r="AK41" i="970" s="1"/>
  <c r="AB16" i="976"/>
  <c r="AG16" i="976" s="1"/>
  <c r="Z70" i="972"/>
  <c r="AE70" i="972" s="1"/>
  <c r="X40" i="970"/>
  <c r="AC40" i="970" s="1"/>
  <c r="AH40" i="970" s="1"/>
  <c r="Z38" i="973"/>
  <c r="AE38" i="973" s="1"/>
  <c r="AJ38" i="973" s="1"/>
  <c r="Z71" i="975"/>
  <c r="Z10" i="981"/>
  <c r="AJ37" i="981"/>
  <c r="AK15" i="986"/>
  <c r="Z18" i="986"/>
  <c r="AE18" i="986" s="1"/>
  <c r="AJ18" i="986" s="1"/>
  <c r="AG21" i="986"/>
  <c r="Z103" i="1"/>
  <c r="AC17" i="974"/>
  <c r="AD17" i="974"/>
  <c r="AA17" i="974"/>
  <c r="X48" i="970"/>
  <c r="AC48" i="970" s="1"/>
  <c r="AH48" i="970" s="1"/>
  <c r="Z59" i="988"/>
  <c r="BB59" i="988" s="1"/>
  <c r="Y59" i="988"/>
  <c r="AC122" i="990"/>
  <c r="AG95" i="991"/>
  <c r="AC115" i="978"/>
  <c r="AB53" i="991"/>
  <c r="AG53" i="991" s="1"/>
  <c r="X53" i="991"/>
  <c r="AC53" i="991" s="1"/>
  <c r="AH53" i="991" s="1"/>
  <c r="AB35" i="974"/>
  <c r="AG35" i="974" s="1"/>
  <c r="Z19" i="976"/>
  <c r="AE19" i="976" s="1"/>
  <c r="AJ19" i="976" s="1"/>
  <c r="AB12" i="971"/>
  <c r="AG12" i="971" s="1"/>
  <c r="Z12" i="971"/>
  <c r="Z37" i="972"/>
  <c r="AE37" i="972" s="1"/>
  <c r="AJ37" i="972" s="1"/>
  <c r="Y37" i="972"/>
  <c r="AD37" i="972" s="1"/>
  <c r="AI37" i="972" s="1"/>
  <c r="AK63" i="972"/>
  <c r="Z19" i="972"/>
  <c r="AE19" i="972" s="1"/>
  <c r="AH60" i="974"/>
  <c r="Z60" i="975"/>
  <c r="AE60" i="975" s="1"/>
  <c r="AJ60" i="975" s="1"/>
  <c r="Y60" i="975"/>
  <c r="AD60" i="975" s="1"/>
  <c r="AI60" i="975" s="1"/>
  <c r="AB53" i="978"/>
  <c r="AG53" i="978" s="1"/>
  <c r="AA26" i="981"/>
  <c r="AF26" i="981" s="1"/>
  <c r="AK26" i="981" s="1"/>
  <c r="X34" i="981"/>
  <c r="AC34" i="981" s="1"/>
  <c r="AH34" i="981" s="1"/>
  <c r="AF45" i="982"/>
  <c r="AG45" i="982"/>
  <c r="AA8" i="982"/>
  <c r="AF8" i="982" s="1"/>
  <c r="AA27" i="982"/>
  <c r="AF27" i="982" s="1"/>
  <c r="AK27" i="982" s="1"/>
  <c r="Z12" i="983"/>
  <c r="AE12" i="983" s="1"/>
  <c r="AJ12" i="983" s="1"/>
  <c r="AA12" i="983"/>
  <c r="AF12" i="983" s="1"/>
  <c r="AK12" i="983" s="1"/>
  <c r="AE17" i="988"/>
  <c r="AD17" i="988"/>
  <c r="AD10" i="988"/>
  <c r="Y27" i="988"/>
  <c r="AD27" i="988" s="1"/>
  <c r="AI27" i="988" s="1"/>
  <c r="AC10" i="988"/>
  <c r="AF32" i="988"/>
  <c r="AI32" i="988"/>
  <c r="AC32" i="988"/>
  <c r="AA36" i="971"/>
  <c r="AF36" i="971" s="1"/>
  <c r="AK36" i="971" s="1"/>
  <c r="AG63" i="972"/>
  <c r="AD22" i="974"/>
  <c r="AI22" i="974" s="1"/>
  <c r="AI10" i="975"/>
  <c r="AK21" i="975"/>
  <c r="AJ21" i="975"/>
  <c r="AH21" i="975"/>
  <c r="AD25" i="975"/>
  <c r="AI25" i="975" s="1"/>
  <c r="Z42" i="977"/>
  <c r="AE42" i="977" s="1"/>
  <c r="AJ42" i="977" s="1"/>
  <c r="BM19" i="980"/>
  <c r="AC38" i="981"/>
  <c r="AE38" i="981"/>
  <c r="AG38" i="981"/>
  <c r="AA46" i="981"/>
  <c r="AF46" i="981" s="1"/>
  <c r="AF13" i="982"/>
  <c r="AE13" i="982"/>
  <c r="AJ13" i="982"/>
  <c r="AC13" i="982"/>
  <c r="AH15" i="986"/>
  <c r="AK58" i="989"/>
  <c r="Z62" i="989"/>
  <c r="AE62" i="989" s="1"/>
  <c r="AJ62" i="989" s="1"/>
  <c r="AA74" i="989"/>
  <c r="AF74" i="989" s="1"/>
  <c r="AK74" i="989" s="1"/>
  <c r="Z74" i="989"/>
  <c r="AE74" i="989" s="1"/>
  <c r="AJ74" i="989" s="1"/>
  <c r="AA23" i="970"/>
  <c r="AF23" i="970" s="1"/>
  <c r="AK23" i="970" s="1"/>
  <c r="AC60" i="970"/>
  <c r="AH60" i="970" s="1"/>
  <c r="AC13" i="970"/>
  <c r="AH13" i="970" s="1"/>
  <c r="AA49" i="971"/>
  <c r="AF49" i="971" s="1"/>
  <c r="AK49" i="971" s="1"/>
  <c r="X34" i="971"/>
  <c r="AC34" i="971" s="1"/>
  <c r="AH34" i="971" s="1"/>
  <c r="AD73" i="971"/>
  <c r="BF73" i="971" s="1"/>
  <c r="AE75" i="972"/>
  <c r="BG75" i="972" s="1"/>
  <c r="Z20" i="974"/>
  <c r="AE20" i="974" s="1"/>
  <c r="AJ20" i="974" s="1"/>
  <c r="Y48" i="974"/>
  <c r="AI66" i="974"/>
  <c r="AK93" i="974"/>
  <c r="BM77" i="974" s="1"/>
  <c r="Z9" i="975"/>
  <c r="AE9" i="975" s="1"/>
  <c r="Y48" i="975"/>
  <c r="AD48" i="975" s="1"/>
  <c r="AI48" i="975" s="1"/>
  <c r="AJ64" i="975"/>
  <c r="AK75" i="975"/>
  <c r="Z39" i="977"/>
  <c r="AE39" i="977" s="1"/>
  <c r="AA31" i="981"/>
  <c r="AF31" i="981" s="1"/>
  <c r="AK31" i="981" s="1"/>
  <c r="AB9" i="985"/>
  <c r="AG9" i="985" s="1"/>
  <c r="Z19" i="986"/>
  <c r="AE19" i="986" s="1"/>
  <c r="AH21" i="986"/>
  <c r="Y20" i="987"/>
  <c r="AD20" i="987" s="1"/>
  <c r="AI20" i="987" s="1"/>
  <c r="AA30" i="989"/>
  <c r="AF30" i="989" s="1"/>
  <c r="X36" i="989"/>
  <c r="AC36" i="989" s="1"/>
  <c r="AH36" i="989" s="1"/>
  <c r="Z10" i="990"/>
  <c r="AE10" i="990" s="1"/>
  <c r="AK100" i="978"/>
  <c r="Z61" i="989"/>
  <c r="AE61" i="989" s="1"/>
  <c r="AH64" i="974"/>
  <c r="AF19" i="975"/>
  <c r="Z37" i="981"/>
  <c r="AE27" i="983"/>
  <c r="Z72" i="983"/>
  <c r="AE72" i="983" s="1"/>
  <c r="AG91" i="983"/>
  <c r="Z27" i="988"/>
  <c r="AE27" i="988" s="1"/>
  <c r="AJ27" i="988" s="1"/>
  <c r="X40" i="989"/>
  <c r="AA78" i="990"/>
  <c r="AF78" i="990" s="1"/>
  <c r="AK78" i="990" s="1"/>
  <c r="Z16" i="988"/>
  <c r="AE16" i="988" s="1"/>
  <c r="AJ16" i="988" s="1"/>
  <c r="X31" i="982"/>
  <c r="AC31" i="982" s="1"/>
  <c r="AB45" i="989"/>
  <c r="AG45" i="989" s="1"/>
  <c r="AI53" i="970"/>
  <c r="AA72" i="970"/>
  <c r="AF72" i="970" s="1"/>
  <c r="AK72" i="970" s="1"/>
  <c r="Z68" i="970"/>
  <c r="AE68" i="970" s="1"/>
  <c r="AD18" i="972"/>
  <c r="Z45" i="974"/>
  <c r="AE45" i="974" s="1"/>
  <c r="Z56" i="975"/>
  <c r="X58" i="975"/>
  <c r="Z59" i="976"/>
  <c r="BB59" i="976" s="1"/>
  <c r="AB24" i="970"/>
  <c r="AG24" i="970" s="1"/>
  <c r="Z39" i="971"/>
  <c r="AE39" i="971" s="1"/>
  <c r="AJ39" i="971" s="1"/>
  <c r="Z43" i="971"/>
  <c r="AE43" i="971" s="1"/>
  <c r="AJ43" i="971" s="1"/>
  <c r="AE58" i="972"/>
  <c r="Z17" i="972"/>
  <c r="AA24" i="973"/>
  <c r="AK40" i="973"/>
  <c r="AF127" i="973"/>
  <c r="AI19" i="975"/>
  <c r="AB38" i="975"/>
  <c r="AG38" i="975" s="1"/>
  <c r="AA56" i="975"/>
  <c r="AA59" i="976"/>
  <c r="BC59" i="976" s="1"/>
  <c r="Z11" i="977"/>
  <c r="AE11" i="977" s="1"/>
  <c r="AJ11" i="977" s="1"/>
  <c r="Z8" i="978"/>
  <c r="AE8" i="978" s="1"/>
  <c r="AJ8" i="978" s="1"/>
  <c r="AA23" i="981"/>
  <c r="AF23" i="981" s="1"/>
  <c r="AK23" i="981" s="1"/>
  <c r="AA37" i="981"/>
  <c r="AG11" i="982"/>
  <c r="Z88" i="983"/>
  <c r="AE88" i="983" s="1"/>
  <c r="AJ88" i="983" s="1"/>
  <c r="AK70" i="986"/>
  <c r="Z13" i="988"/>
  <c r="AE13" i="988" s="1"/>
  <c r="AJ13" i="988" s="1"/>
  <c r="AB40" i="989"/>
  <c r="AG40" i="989" s="1"/>
  <c r="Z43" i="989"/>
  <c r="X81" i="990"/>
  <c r="AC81" i="990" s="1"/>
  <c r="AH81" i="990" s="1"/>
  <c r="Z21" i="972"/>
  <c r="AE21" i="972" s="1"/>
  <c r="AJ21" i="972" s="1"/>
  <c r="AF56" i="989"/>
  <c r="AK18" i="975"/>
  <c r="AB52" i="975"/>
  <c r="AG52" i="975" s="1"/>
  <c r="AC59" i="976"/>
  <c r="BE59" i="976" s="1"/>
  <c r="X30" i="977"/>
  <c r="AC30" i="977" s="1"/>
  <c r="AH30" i="977" s="1"/>
  <c r="AB37" i="981"/>
  <c r="AA16" i="985"/>
  <c r="AF16" i="985" s="1"/>
  <c r="AK16" i="985" s="1"/>
  <c r="X44" i="985"/>
  <c r="AC44" i="985" s="1"/>
  <c r="AH44" i="985" s="1"/>
  <c r="X29" i="987"/>
  <c r="AC29" i="987" s="1"/>
  <c r="AH29" i="987" s="1"/>
  <c r="AG24" i="989"/>
  <c r="X28" i="989"/>
  <c r="AC28" i="989" s="1"/>
  <c r="AH28" i="989" s="1"/>
  <c r="AC40" i="989"/>
  <c r="AH40" i="989" s="1"/>
  <c r="AA43" i="989"/>
  <c r="AG56" i="989"/>
  <c r="X43" i="989"/>
  <c r="Y68" i="1"/>
  <c r="AJ56" i="975"/>
  <c r="AC23" i="978"/>
  <c r="X32" i="983"/>
  <c r="AC32" i="983" s="1"/>
  <c r="AH32" i="983" s="1"/>
  <c r="Z32" i="974"/>
  <c r="AE32" i="974" s="1"/>
  <c r="AJ32" i="974" s="1"/>
  <c r="AI58" i="970"/>
  <c r="X62" i="975"/>
  <c r="AC62" i="975" s="1"/>
  <c r="AH62" i="975" s="1"/>
  <c r="AE59" i="976"/>
  <c r="BG52" i="976" s="1"/>
  <c r="AD37" i="981"/>
  <c r="AB43" i="989"/>
  <c r="AH83" i="989"/>
  <c r="Z109" i="991"/>
  <c r="AE109" i="991" s="1"/>
  <c r="AJ109" i="991" s="1"/>
  <c r="X73" i="991"/>
  <c r="AC73" i="991" s="1"/>
  <c r="X32" i="972"/>
  <c r="AC32" i="972" s="1"/>
  <c r="AH32" i="972" s="1"/>
  <c r="Y10" i="979"/>
  <c r="AD10" i="979" s="1"/>
  <c r="BF10" i="979" s="1"/>
  <c r="AI21" i="970"/>
  <c r="AB35" i="970"/>
  <c r="AG35" i="970" s="1"/>
  <c r="Z40" i="971"/>
  <c r="AE40" i="971" s="1"/>
  <c r="AJ40" i="971" s="1"/>
  <c r="Z13" i="972"/>
  <c r="AE13" i="972" s="1"/>
  <c r="AJ13" i="972" s="1"/>
  <c r="Z26" i="972"/>
  <c r="AE26" i="972" s="1"/>
  <c r="AJ26" i="972" s="1"/>
  <c r="Z120" i="973"/>
  <c r="AE120" i="973" s="1"/>
  <c r="AJ120" i="973" s="1"/>
  <c r="AD33" i="974"/>
  <c r="AA35" i="974"/>
  <c r="AF35" i="974" s="1"/>
  <c r="Z20" i="975"/>
  <c r="AE20" i="975" s="1"/>
  <c r="AJ20" i="975" s="1"/>
  <c r="AB11" i="976"/>
  <c r="AG11" i="976" s="1"/>
  <c r="AE37" i="981"/>
  <c r="AE9" i="982"/>
  <c r="X39" i="983"/>
  <c r="AC39" i="983" s="1"/>
  <c r="AH39" i="983" s="1"/>
  <c r="Z43" i="984"/>
  <c r="AC43" i="989"/>
  <c r="X47" i="1"/>
  <c r="X35" i="1"/>
  <c r="AA14" i="975"/>
  <c r="AF14" i="975" s="1"/>
  <c r="AK14" i="975" s="1"/>
  <c r="Z31" i="977"/>
  <c r="AE31" i="977" s="1"/>
  <c r="AJ31" i="977" s="1"/>
  <c r="AB9" i="986"/>
  <c r="AG9" i="986" s="1"/>
  <c r="X36" i="987"/>
  <c r="AC36" i="987" s="1"/>
  <c r="AB64" i="970"/>
  <c r="AG64" i="970" s="1"/>
  <c r="Y28" i="972"/>
  <c r="AD28" i="972" s="1"/>
  <c r="AI28" i="972" s="1"/>
  <c r="AA51" i="978"/>
  <c r="AF51" i="978" s="1"/>
  <c r="AK51" i="978" s="1"/>
  <c r="Z9" i="989"/>
  <c r="AE9" i="989" s="1"/>
  <c r="AJ9" i="989" s="1"/>
  <c r="Y29" i="972"/>
  <c r="AD29" i="972" s="1"/>
  <c r="AI29" i="972" s="1"/>
  <c r="AB28" i="970"/>
  <c r="AG28" i="970" s="1"/>
  <c r="AB69" i="970"/>
  <c r="AG69" i="970" s="1"/>
  <c r="AB26" i="975"/>
  <c r="AG26" i="975" s="1"/>
  <c r="AC56" i="975"/>
  <c r="AB43" i="970"/>
  <c r="AG43" i="970" s="1"/>
  <c r="AE8" i="974"/>
  <c r="AC10" i="975"/>
  <c r="AC12" i="975"/>
  <c r="AH12" i="975" s="1"/>
  <c r="AH15" i="975"/>
  <c r="AA18" i="975"/>
  <c r="X35" i="975"/>
  <c r="AC35" i="975" s="1"/>
  <c r="AH35" i="975" s="1"/>
  <c r="AF56" i="975"/>
  <c r="AF59" i="976"/>
  <c r="BH59" i="976" s="1"/>
  <c r="Z23" i="972"/>
  <c r="AE23" i="972" s="1"/>
  <c r="AJ23" i="972" s="1"/>
  <c r="AA26" i="972"/>
  <c r="AF26" i="972" s="1"/>
  <c r="Z30" i="972"/>
  <c r="AE30" i="972" s="1"/>
  <c r="AJ30" i="972" s="1"/>
  <c r="AK38" i="972"/>
  <c r="Z56" i="972"/>
  <c r="AE56" i="972" s="1"/>
  <c r="AJ56" i="972" s="1"/>
  <c r="AK171" i="973"/>
  <c r="BM145" i="973" s="1"/>
  <c r="AK8" i="974"/>
  <c r="AB26" i="974"/>
  <c r="AG26" i="974" s="1"/>
  <c r="Y93" i="974"/>
  <c r="BA77" i="974" s="1"/>
  <c r="AB18" i="975"/>
  <c r="X32" i="975"/>
  <c r="AC32" i="975" s="1"/>
  <c r="AH32" i="975" s="1"/>
  <c r="AI56" i="975"/>
  <c r="AH59" i="976"/>
  <c r="BJ52" i="976" s="1"/>
  <c r="Z50" i="987"/>
  <c r="AE50" i="987" s="1"/>
  <c r="AJ50" i="987" s="1"/>
  <c r="Z39" i="987"/>
  <c r="X25" i="989"/>
  <c r="AC25" i="989" s="1"/>
  <c r="AH25" i="989" s="1"/>
  <c r="Z27" i="990"/>
  <c r="AE27" i="990" s="1"/>
  <c r="Z25" i="991"/>
  <c r="AE25" i="991" s="1"/>
  <c r="AI135" i="973"/>
  <c r="Z126" i="973"/>
  <c r="AE126" i="973" s="1"/>
  <c r="AJ126" i="973" s="1"/>
  <c r="AB98" i="973"/>
  <c r="X92" i="973"/>
  <c r="X90" i="973"/>
  <c r="AC90" i="973" s="1"/>
  <c r="AH90" i="973" s="1"/>
  <c r="AD80" i="973"/>
  <c r="AI80" i="973" s="1"/>
  <c r="X63" i="973"/>
  <c r="AC63" i="973" s="1"/>
  <c r="AH63" i="973" s="1"/>
  <c r="Y57" i="973"/>
  <c r="AD57" i="973" s="1"/>
  <c r="AI57" i="973" s="1"/>
  <c r="X46" i="973"/>
  <c r="AC46" i="973" s="1"/>
  <c r="AH46" i="973" s="1"/>
  <c r="Z43" i="973"/>
  <c r="AE43" i="973" s="1"/>
  <c r="AJ43" i="973" s="1"/>
  <c r="Z23" i="973"/>
  <c r="AC9" i="973"/>
  <c r="AA8" i="973"/>
  <c r="AA142" i="973"/>
  <c r="AE135" i="973"/>
  <c r="Z116" i="973"/>
  <c r="AE116" i="973" s="1"/>
  <c r="AJ116" i="973" s="1"/>
  <c r="Z99" i="973"/>
  <c r="AE99" i="973" s="1"/>
  <c r="AA98" i="973"/>
  <c r="AK92" i="973"/>
  <c r="X86" i="973"/>
  <c r="AC86" i="973" s="1"/>
  <c r="AC80" i="973"/>
  <c r="AH80" i="973" s="1"/>
  <c r="X57" i="973"/>
  <c r="AC57" i="973" s="1"/>
  <c r="AH57" i="973" s="1"/>
  <c r="X43" i="973"/>
  <c r="AC43" i="973" s="1"/>
  <c r="AH43" i="973" s="1"/>
  <c r="Y142" i="973"/>
  <c r="Z121" i="973"/>
  <c r="AE121" i="973" s="1"/>
  <c r="AJ121" i="973" s="1"/>
  <c r="Z98" i="973"/>
  <c r="X80" i="973"/>
  <c r="AJ39" i="973"/>
  <c r="AJ11" i="973"/>
  <c r="AA9" i="973"/>
  <c r="AK98" i="973"/>
  <c r="AH22" i="975"/>
  <c r="AA22" i="975"/>
  <c r="AI22" i="975"/>
  <c r="AJ22" i="975"/>
  <c r="AF22" i="975"/>
  <c r="AE22" i="975"/>
  <c r="AD22" i="975"/>
  <c r="AC22" i="975"/>
  <c r="AI55" i="975"/>
  <c r="AH55" i="975"/>
  <c r="AJ55" i="975"/>
  <c r="AD94" i="972"/>
  <c r="AC71" i="972"/>
  <c r="AA71" i="972"/>
  <c r="AA64" i="972"/>
  <c r="AC61" i="972"/>
  <c r="Z21" i="973"/>
  <c r="AE21" i="973" s="1"/>
  <c r="AJ21" i="973" s="1"/>
  <c r="X81" i="973"/>
  <c r="AC81" i="973" s="1"/>
  <c r="AI92" i="973"/>
  <c r="AD97" i="973"/>
  <c r="AI118" i="973"/>
  <c r="AK118" i="973"/>
  <c r="AF118" i="973"/>
  <c r="AD118" i="973"/>
  <c r="Z14" i="974"/>
  <c r="AE14" i="974" s="1"/>
  <c r="AJ14" i="974" s="1"/>
  <c r="AG22" i="974"/>
  <c r="AE20" i="978"/>
  <c r="Z38" i="978"/>
  <c r="AH106" i="978"/>
  <c r="AE97" i="978"/>
  <c r="AA91" i="978"/>
  <c r="AF91" i="978" s="1"/>
  <c r="AB85" i="978"/>
  <c r="AG69" i="978"/>
  <c r="Y68" i="978"/>
  <c r="AJ64" i="978"/>
  <c r="AA61" i="978"/>
  <c r="AF61" i="978" s="1"/>
  <c r="AK61" i="978" s="1"/>
  <c r="X55" i="978"/>
  <c r="AC55" i="978" s="1"/>
  <c r="Z61" i="978"/>
  <c r="AE61" i="978" s="1"/>
  <c r="AJ61" i="978" s="1"/>
  <c r="AA45" i="978"/>
  <c r="AF45" i="978" s="1"/>
  <c r="AK45" i="978" s="1"/>
  <c r="AH38" i="978"/>
  <c r="AA34" i="978"/>
  <c r="AF34" i="978" s="1"/>
  <c r="AK34" i="978" s="1"/>
  <c r="Z27" i="978"/>
  <c r="AE27" i="978" s="1"/>
  <c r="X61" i="978"/>
  <c r="AC61" i="978" s="1"/>
  <c r="AH61" i="978" s="1"/>
  <c r="AA52" i="978"/>
  <c r="AF52" i="978" s="1"/>
  <c r="AK52" i="978" s="1"/>
  <c r="AF38" i="978"/>
  <c r="AI36" i="978"/>
  <c r="AG36" i="978"/>
  <c r="AH89" i="978"/>
  <c r="Z72" i="978"/>
  <c r="AE72" i="978" s="1"/>
  <c r="Y70" i="978"/>
  <c r="AE68" i="978"/>
  <c r="AB61" i="978"/>
  <c r="AG61" i="978" s="1"/>
  <c r="Z53" i="978"/>
  <c r="AE53" i="978" s="1"/>
  <c r="AJ53" i="978" s="1"/>
  <c r="AJ39" i="978"/>
  <c r="AE37" i="978"/>
  <c r="AB34" i="978"/>
  <c r="AG34" i="978" s="1"/>
  <c r="AK10" i="978"/>
  <c r="AD68" i="978"/>
  <c r="Z58" i="978"/>
  <c r="AE58" i="978" s="1"/>
  <c r="Y53" i="978"/>
  <c r="AD53" i="978" s="1"/>
  <c r="AI53" i="978" s="1"/>
  <c r="AI39" i="978"/>
  <c r="AD37" i="978"/>
  <c r="AA19" i="978"/>
  <c r="AF19" i="978" s="1"/>
  <c r="AK19" i="978" s="1"/>
  <c r="Z10" i="978"/>
  <c r="AE10" i="978" s="1"/>
  <c r="Z68" i="978"/>
  <c r="AH63" i="978"/>
  <c r="X58" i="978"/>
  <c r="AC58" i="978" s="1"/>
  <c r="AA55" i="978"/>
  <c r="AF55" i="978" s="1"/>
  <c r="AK55" i="978" s="1"/>
  <c r="X53" i="978"/>
  <c r="AC53" i="978" s="1"/>
  <c r="AH53" i="978" s="1"/>
  <c r="AF39" i="978"/>
  <c r="AI26" i="978"/>
  <c r="Z19" i="978"/>
  <c r="AE19" i="978" s="1"/>
  <c r="AJ19" i="978" s="1"/>
  <c r="AK91" i="978"/>
  <c r="AK85" i="978"/>
  <c r="Z55" i="978"/>
  <c r="AE55" i="978" s="1"/>
  <c r="Z50" i="978"/>
  <c r="AE50" i="978" s="1"/>
  <c r="AJ50" i="978" s="1"/>
  <c r="AJ85" i="978"/>
  <c r="AJ69" i="978"/>
  <c r="Y55" i="978"/>
  <c r="AD55" i="978" s="1"/>
  <c r="AI55" i="978" s="1"/>
  <c r="AC33" i="978"/>
  <c r="AF94" i="978"/>
  <c r="AH85" i="978"/>
  <c r="Z77" i="978"/>
  <c r="AE77" i="978" s="1"/>
  <c r="AJ77" i="978" s="1"/>
  <c r="AH69" i="978"/>
  <c r="AA36" i="978"/>
  <c r="AB33" i="978"/>
  <c r="AB16" i="970"/>
  <c r="AK31" i="970"/>
  <c r="AJ31" i="970"/>
  <c r="AA33" i="970"/>
  <c r="AF33" i="970" s="1"/>
  <c r="AK33" i="970" s="1"/>
  <c r="AB45" i="970"/>
  <c r="AG45" i="970" s="1"/>
  <c r="Z55" i="970"/>
  <c r="AE55" i="970" s="1"/>
  <c r="AJ55" i="970" s="1"/>
  <c r="X29" i="971"/>
  <c r="AC29" i="971" s="1"/>
  <c r="AH29" i="971" s="1"/>
  <c r="AJ72" i="971"/>
  <c r="BL72" i="971" s="1"/>
  <c r="Z72" i="971"/>
  <c r="BB72" i="971" s="1"/>
  <c r="Y72" i="971"/>
  <c r="BA72" i="971" s="1"/>
  <c r="Y36" i="972"/>
  <c r="AA37" i="972"/>
  <c r="AF37" i="972" s="1"/>
  <c r="AK37" i="972" s="1"/>
  <c r="AF47" i="972"/>
  <c r="AA47" i="972"/>
  <c r="Z47" i="972"/>
  <c r="AK53" i="972"/>
  <c r="AI58" i="972"/>
  <c r="AE12" i="973"/>
  <c r="AJ12" i="973" s="1"/>
  <c r="Z18" i="973"/>
  <c r="AE18" i="973" s="1"/>
  <c r="AJ18" i="973" s="1"/>
  <c r="Z24" i="973"/>
  <c r="Z40" i="973"/>
  <c r="X60" i="973"/>
  <c r="AC60" i="973" s="1"/>
  <c r="AH60" i="973" s="1"/>
  <c r="AJ97" i="973"/>
  <c r="AK107" i="973"/>
  <c r="AA112" i="973"/>
  <c r="AE127" i="973"/>
  <c r="AA14" i="974"/>
  <c r="AF14" i="974" s="1"/>
  <c r="AK14" i="974" s="1"/>
  <c r="Z42" i="974"/>
  <c r="AA55" i="974"/>
  <c r="Z22" i="975"/>
  <c r="AB13" i="976"/>
  <c r="AG13" i="976" s="1"/>
  <c r="AA29" i="976"/>
  <c r="AF29" i="976" s="1"/>
  <c r="AK29" i="976" s="1"/>
  <c r="AA43" i="977"/>
  <c r="AF43" i="977" s="1"/>
  <c r="AK43" i="977" s="1"/>
  <c r="Z18" i="977"/>
  <c r="AE18" i="977" s="1"/>
  <c r="AJ18" i="977" s="1"/>
  <c r="AF20" i="978"/>
  <c r="AI38" i="978"/>
  <c r="AF85" i="978"/>
  <c r="AB115" i="978"/>
  <c r="AI43" i="985"/>
  <c r="AC9" i="987"/>
  <c r="AH9" i="987"/>
  <c r="AE9" i="987"/>
  <c r="AJ9" i="987" s="1"/>
  <c r="AA9" i="987"/>
  <c r="AG9" i="987"/>
  <c r="Z9" i="987"/>
  <c r="AC78" i="989"/>
  <c r="AH78" i="989" s="1"/>
  <c r="AF78" i="989"/>
  <c r="AK78" i="989" s="1"/>
  <c r="AA78" i="989"/>
  <c r="AK108" i="1"/>
  <c r="Z73" i="992"/>
  <c r="AE73" i="992" s="1"/>
  <c r="Y55" i="992"/>
  <c r="AD55" i="992" s="1"/>
  <c r="AI55" i="992" s="1"/>
  <c r="AD17" i="992"/>
  <c r="AI20" i="992"/>
  <c r="AA17" i="992"/>
  <c r="Y36" i="992"/>
  <c r="AD36" i="992" s="1"/>
  <c r="AI36" i="992" s="1"/>
  <c r="AK71" i="992"/>
  <c r="AI69" i="992"/>
  <c r="X63" i="992"/>
  <c r="AC63" i="992" s="1"/>
  <c r="AH63" i="992" s="1"/>
  <c r="AE20" i="992"/>
  <c r="AD16" i="992"/>
  <c r="AI16" i="992" s="1"/>
  <c r="AH71" i="992"/>
  <c r="AG69" i="992"/>
  <c r="Y56" i="992"/>
  <c r="AD56" i="992" s="1"/>
  <c r="AI56" i="992" s="1"/>
  <c r="AA30" i="992"/>
  <c r="AC16" i="992"/>
  <c r="AH16" i="992" s="1"/>
  <c r="AE71" i="992"/>
  <c r="AD69" i="992"/>
  <c r="X56" i="992"/>
  <c r="AC56" i="992" s="1"/>
  <c r="AH56" i="992" s="1"/>
  <c r="X53" i="992"/>
  <c r="AC53" i="992" s="1"/>
  <c r="AH53" i="992" s="1"/>
  <c r="AJ32" i="992"/>
  <c r="Z30" i="992"/>
  <c r="AB16" i="992"/>
  <c r="AG16" i="992" s="1"/>
  <c r="X71" i="992"/>
  <c r="AC69" i="992"/>
  <c r="Z49" i="992"/>
  <c r="AE49" i="992" s="1"/>
  <c r="AJ49" i="992" s="1"/>
  <c r="AI32" i="992"/>
  <c r="AA16" i="992"/>
  <c r="AF16" i="992" s="1"/>
  <c r="AK16" i="992" s="1"/>
  <c r="AK13" i="992"/>
  <c r="AA69" i="992"/>
  <c r="AH32" i="992"/>
  <c r="AJ17" i="992"/>
  <c r="Z16" i="992"/>
  <c r="AE16" i="992" s="1"/>
  <c r="AJ16" i="992" s="1"/>
  <c r="AJ13" i="992"/>
  <c r="Z24" i="992"/>
  <c r="AE24" i="992" s="1"/>
  <c r="AJ24" i="992" s="1"/>
  <c r="X38" i="992"/>
  <c r="AC38" i="992" s="1"/>
  <c r="AH38" i="992" s="1"/>
  <c r="Z15" i="992"/>
  <c r="AE15" i="992" s="1"/>
  <c r="AJ15" i="992" s="1"/>
  <c r="AA73" i="992"/>
  <c r="AF73" i="992" s="1"/>
  <c r="AK73" i="992" s="1"/>
  <c r="AI17" i="992"/>
  <c r="AF17" i="992"/>
  <c r="Z17" i="992"/>
  <c r="Z13" i="992"/>
  <c r="AE13" i="992" s="1"/>
  <c r="AK69" i="992"/>
  <c r="AB55" i="992"/>
  <c r="AG55" i="992" s="1"/>
  <c r="AJ69" i="992"/>
  <c r="Z55" i="992"/>
  <c r="AE55" i="992" s="1"/>
  <c r="AJ55" i="992" s="1"/>
  <c r="AG32" i="992"/>
  <c r="X57" i="992"/>
  <c r="AC57" i="992" s="1"/>
  <c r="AH57" i="992" s="1"/>
  <c r="Z68" i="992"/>
  <c r="AE68" i="992" s="1"/>
  <c r="AJ68" i="992" s="1"/>
  <c r="Z79" i="992"/>
  <c r="AE79" i="992" s="1"/>
  <c r="AG17" i="992"/>
  <c r="AF32" i="992"/>
  <c r="Y43" i="992"/>
  <c r="AD43" i="992" s="1"/>
  <c r="AD86" i="992"/>
  <c r="AI86" i="992" s="1"/>
  <c r="AB104" i="992"/>
  <c r="AG104" i="992" s="1"/>
  <c r="AK70" i="975"/>
  <c r="AJ70" i="975"/>
  <c r="AH70" i="975"/>
  <c r="Z70" i="975"/>
  <c r="AE70" i="975" s="1"/>
  <c r="AI93" i="972"/>
  <c r="BK77" i="972" s="1"/>
  <c r="AK93" i="972"/>
  <c r="BM77" i="972" s="1"/>
  <c r="AH93" i="972"/>
  <c r="BJ77" i="972" s="1"/>
  <c r="AF93" i="972"/>
  <c r="BH93" i="972" s="1"/>
  <c r="AE93" i="972"/>
  <c r="BG77" i="972" s="1"/>
  <c r="AD93" i="972"/>
  <c r="BF93" i="972" s="1"/>
  <c r="Y42" i="973"/>
  <c r="AD42" i="973" s="1"/>
  <c r="AI42" i="973" s="1"/>
  <c r="AB63" i="973"/>
  <c r="AG63" i="973" s="1"/>
  <c r="Z112" i="973"/>
  <c r="AD127" i="973"/>
  <c r="X30" i="974"/>
  <c r="AC30" i="974" s="1"/>
  <c r="AH30" i="974" s="1"/>
  <c r="X48" i="974"/>
  <c r="Z55" i="974"/>
  <c r="AK57" i="974"/>
  <c r="AI60" i="974"/>
  <c r="AB23" i="978"/>
  <c r="AG103" i="978"/>
  <c r="AG63" i="983"/>
  <c r="AI63" i="983"/>
  <c r="AE63" i="983"/>
  <c r="AJ63" i="983"/>
  <c r="AG52" i="989"/>
  <c r="AF52" i="989"/>
  <c r="AK52" i="989" s="1"/>
  <c r="AE52" i="989"/>
  <c r="AJ52" i="989" s="1"/>
  <c r="AC52" i="989"/>
  <c r="AH52" i="989" s="1"/>
  <c r="AB52" i="989"/>
  <c r="AD52" i="989"/>
  <c r="AI52" i="989" s="1"/>
  <c r="AA52" i="989"/>
  <c r="Z52" i="989"/>
  <c r="AC18" i="970"/>
  <c r="AH18" i="970" s="1"/>
  <c r="AI25" i="970"/>
  <c r="Z28" i="970"/>
  <c r="AE28" i="970" s="1"/>
  <c r="AJ28" i="970" s="1"/>
  <c r="AJ35" i="970"/>
  <c r="AJ39" i="970"/>
  <c r="AG39" i="970"/>
  <c r="Y48" i="970"/>
  <c r="AD48" i="970" s="1"/>
  <c r="AI48" i="970" s="1"/>
  <c r="AA53" i="970"/>
  <c r="Z60" i="970"/>
  <c r="AE60" i="970" s="1"/>
  <c r="AJ60" i="970" s="1"/>
  <c r="AF12" i="971"/>
  <c r="AK12" i="971" s="1"/>
  <c r="AG16" i="970"/>
  <c r="AK25" i="970"/>
  <c r="AB48" i="970"/>
  <c r="AG48" i="970" s="1"/>
  <c r="AB53" i="970"/>
  <c r="Z58" i="970"/>
  <c r="AE58" i="970" s="1"/>
  <c r="AA60" i="970"/>
  <c r="AF60" i="970" s="1"/>
  <c r="AK60" i="970" s="1"/>
  <c r="AJ63" i="970"/>
  <c r="Z63" i="970"/>
  <c r="AE63" i="970" s="1"/>
  <c r="AA66" i="970"/>
  <c r="AF66" i="970" s="1"/>
  <c r="AK66" i="970" s="1"/>
  <c r="AA76" i="970"/>
  <c r="AF76" i="970" s="1"/>
  <c r="AA10" i="972"/>
  <c r="AF10" i="972" s="1"/>
  <c r="Z12" i="972"/>
  <c r="AE12" i="972" s="1"/>
  <c r="AJ12" i="972" s="1"/>
  <c r="AG20" i="972"/>
  <c r="AC20" i="972"/>
  <c r="AB20" i="972"/>
  <c r="AA20" i="972"/>
  <c r="AC36" i="972"/>
  <c r="AJ58" i="972"/>
  <c r="AB71" i="972"/>
  <c r="X93" i="972"/>
  <c r="AZ93" i="972" s="1"/>
  <c r="AB9" i="973"/>
  <c r="AA21" i="973"/>
  <c r="AF21" i="973" s="1"/>
  <c r="AK21" i="973" s="1"/>
  <c r="AA40" i="973"/>
  <c r="X42" i="973"/>
  <c r="AC42" i="973" s="1"/>
  <c r="Y60" i="973"/>
  <c r="AD60" i="973" s="1"/>
  <c r="Y92" i="973"/>
  <c r="AC112" i="973"/>
  <c r="AK122" i="973"/>
  <c r="AJ141" i="973"/>
  <c r="AB14" i="974"/>
  <c r="AG14" i="974" s="1"/>
  <c r="AE42" i="974"/>
  <c r="AJ42" i="974" s="1"/>
  <c r="AC55" i="974"/>
  <c r="AB22" i="975"/>
  <c r="X48" i="975"/>
  <c r="AC48" i="975" s="1"/>
  <c r="AH48" i="975" s="1"/>
  <c r="Z58" i="975"/>
  <c r="AE58" i="975" s="1"/>
  <c r="AJ58" i="975" s="1"/>
  <c r="Y58" i="975"/>
  <c r="AD58" i="975" s="1"/>
  <c r="AI58" i="975" s="1"/>
  <c r="AK38" i="978"/>
  <c r="X51" i="978"/>
  <c r="AC51" i="978" s="1"/>
  <c r="AH51" i="978" s="1"/>
  <c r="AA76" i="978"/>
  <c r="AI79" i="978"/>
  <c r="AG85" i="978"/>
  <c r="AB11" i="979"/>
  <c r="BD11" i="979" s="1"/>
  <c r="AJ11" i="982"/>
  <c r="AA33" i="982"/>
  <c r="AF33" i="982" s="1"/>
  <c r="AK33" i="982" s="1"/>
  <c r="AH41" i="982"/>
  <c r="AG41" i="982"/>
  <c r="AG83" i="983"/>
  <c r="AI83" i="983"/>
  <c r="AK83" i="983"/>
  <c r="AJ83" i="983"/>
  <c r="AF83" i="983"/>
  <c r="AE83" i="983"/>
  <c r="Z83" i="983"/>
  <c r="Y20" i="988"/>
  <c r="AD20" i="988" s="1"/>
  <c r="AI20" i="988" s="1"/>
  <c r="AB20" i="988"/>
  <c r="AG20" i="988" s="1"/>
  <c r="AA20" i="988"/>
  <c r="AF20" i="988" s="1"/>
  <c r="AK20" i="988" s="1"/>
  <c r="Z20" i="988"/>
  <c r="AE20" i="988" s="1"/>
  <c r="AJ20" i="988" s="1"/>
  <c r="AH49" i="989"/>
  <c r="AD49" i="989"/>
  <c r="AK49" i="989"/>
  <c r="AJ49" i="989"/>
  <c r="AG49" i="989"/>
  <c r="AF49" i="989"/>
  <c r="AE49" i="989"/>
  <c r="AJ108" i="1"/>
  <c r="AG24" i="973"/>
  <c r="AK24" i="973"/>
  <c r="AF24" i="973"/>
  <c r="AE24" i="973"/>
  <c r="AD24" i="973"/>
  <c r="AC24" i="973"/>
  <c r="AA18" i="970"/>
  <c r="AF18" i="970" s="1"/>
  <c r="AK18" i="970" s="1"/>
  <c r="AK48" i="970"/>
  <c r="AB80" i="970"/>
  <c r="AG80" i="970" s="1"/>
  <c r="Z49" i="972"/>
  <c r="AE49" i="972" s="1"/>
  <c r="AJ49" i="972" s="1"/>
  <c r="AA18" i="973"/>
  <c r="AF18" i="973" s="1"/>
  <c r="AK18" i="973" s="1"/>
  <c r="Z21" i="976"/>
  <c r="AE21" i="976" s="1"/>
  <c r="AJ21" i="976" s="1"/>
  <c r="AA16" i="976"/>
  <c r="AF16" i="976" s="1"/>
  <c r="AK16" i="976" s="1"/>
  <c r="Z39" i="976"/>
  <c r="AE39" i="976" s="1"/>
  <c r="AJ39" i="976" s="1"/>
  <c r="Y21" i="976"/>
  <c r="AD21" i="976" s="1"/>
  <c r="AI21" i="976" s="1"/>
  <c r="Z22" i="976"/>
  <c r="AE22" i="976" s="1"/>
  <c r="AJ22" i="976" s="1"/>
  <c r="Z20" i="972"/>
  <c r="AE36" i="972"/>
  <c r="AF71" i="972"/>
  <c r="Z104" i="973"/>
  <c r="AE104" i="973" s="1"/>
  <c r="AE55" i="974"/>
  <c r="X49" i="978"/>
  <c r="AC49" i="978" s="1"/>
  <c r="AH49" i="978" s="1"/>
  <c r="AG11" i="970"/>
  <c r="Z18" i="972"/>
  <c r="AA25" i="972"/>
  <c r="AF25" i="972" s="1"/>
  <c r="AK25" i="972" s="1"/>
  <c r="X39" i="972"/>
  <c r="AC39" i="972" s="1"/>
  <c r="AH39" i="972" s="1"/>
  <c r="AD46" i="972"/>
  <c r="AJ50" i="972"/>
  <c r="AG53" i="972"/>
  <c r="AE53" i="972"/>
  <c r="AD53" i="972"/>
  <c r="AC53" i="972"/>
  <c r="AF64" i="972"/>
  <c r="AJ71" i="972"/>
  <c r="AC93" i="972"/>
  <c r="BE77" i="972" s="1"/>
  <c r="Z8" i="973"/>
  <c r="AF9" i="973"/>
  <c r="AK9" i="973" s="1"/>
  <c r="AB12" i="973"/>
  <c r="Z27" i="973"/>
  <c r="AE27" i="973" s="1"/>
  <c r="AJ27" i="973" s="1"/>
  <c r="Z34" i="973"/>
  <c r="AE34" i="973" s="1"/>
  <c r="AJ34" i="973" s="1"/>
  <c r="AH40" i="973"/>
  <c r="X65" i="973"/>
  <c r="AC65" i="973" s="1"/>
  <c r="AI90" i="973"/>
  <c r="AB92" i="973"/>
  <c r="AC98" i="973"/>
  <c r="AC107" i="973"/>
  <c r="Z119" i="973"/>
  <c r="AE119" i="973" s="1"/>
  <c r="AJ119" i="973" s="1"/>
  <c r="AA122" i="973"/>
  <c r="Z134" i="973"/>
  <c r="X31" i="974"/>
  <c r="AC31" i="974" s="1"/>
  <c r="AH31" i="974" s="1"/>
  <c r="AC68" i="974"/>
  <c r="AA26" i="975"/>
  <c r="AF26" i="975" s="1"/>
  <c r="AH75" i="975"/>
  <c r="Y27" i="976"/>
  <c r="AD27" i="976" s="1"/>
  <c r="AI27" i="976" s="1"/>
  <c r="X30" i="976"/>
  <c r="AC30" i="976" s="1"/>
  <c r="AH30" i="976" s="1"/>
  <c r="AB27" i="977"/>
  <c r="AG27" i="977" s="1"/>
  <c r="AB18" i="978"/>
  <c r="AG18" i="978" s="1"/>
  <c r="AA27" i="978"/>
  <c r="AF27" i="978" s="1"/>
  <c r="AB29" i="978"/>
  <c r="AG29" i="978" s="1"/>
  <c r="AD32" i="978"/>
  <c r="Y49" i="978"/>
  <c r="AD49" i="978" s="1"/>
  <c r="AI49" i="978" s="1"/>
  <c r="X64" i="978"/>
  <c r="Z70" i="978"/>
  <c r="AG80" i="978"/>
  <c r="AF80" i="978"/>
  <c r="AI80" i="978"/>
  <c r="AH80" i="978"/>
  <c r="AE80" i="978"/>
  <c r="AD80" i="978"/>
  <c r="AC80" i="978"/>
  <c r="AJ80" i="978"/>
  <c r="AB80" i="978"/>
  <c r="Z80" i="978"/>
  <c r="AG80" i="983"/>
  <c r="AI80" i="983"/>
  <c r="AF80" i="983"/>
  <c r="AK80" i="983" s="1"/>
  <c r="Z80" i="983"/>
  <c r="AE80" i="983" s="1"/>
  <c r="X25" i="985"/>
  <c r="AC25" i="985" s="1"/>
  <c r="AH25" i="985" s="1"/>
  <c r="Z109" i="1"/>
  <c r="Z97" i="1"/>
  <c r="Z85" i="1"/>
  <c r="Z73" i="1"/>
  <c r="X61" i="1"/>
  <c r="Z49" i="1"/>
  <c r="AA49" i="1"/>
  <c r="X49" i="1"/>
  <c r="Y49" i="1"/>
  <c r="X37" i="1"/>
  <c r="AJ25" i="1"/>
  <c r="AK25" i="1"/>
  <c r="Z25" i="1"/>
  <c r="Z13" i="1"/>
  <c r="AJ13" i="1"/>
  <c r="AK13" i="1"/>
  <c r="AD96" i="1"/>
  <c r="AD16" i="1"/>
  <c r="AH89" i="992"/>
  <c r="AK51" i="984"/>
  <c r="AJ51" i="984"/>
  <c r="AH16" i="970"/>
  <c r="AF53" i="970"/>
  <c r="AG38" i="972"/>
  <c r="Z38" i="972"/>
  <c r="Y38" i="972"/>
  <c r="X38" i="972"/>
  <c r="Z52" i="972"/>
  <c r="AE52" i="972" s="1"/>
  <c r="AJ52" i="972" s="1"/>
  <c r="Z12" i="973"/>
  <c r="AB21" i="973"/>
  <c r="AG21" i="973" s="1"/>
  <c r="AK79" i="973"/>
  <c r="AE112" i="973"/>
  <c r="AH9" i="975"/>
  <c r="AK9" i="975"/>
  <c r="AJ9" i="975"/>
  <c r="AJ79" i="978"/>
  <c r="AJ89" i="978"/>
  <c r="AA11" i="970"/>
  <c r="AI16" i="970"/>
  <c r="AA29" i="970"/>
  <c r="AF29" i="970" s="1"/>
  <c r="AK29" i="970" s="1"/>
  <c r="AG58" i="970"/>
  <c r="AB84" i="970"/>
  <c r="AG84" i="970" s="1"/>
  <c r="AC47" i="972"/>
  <c r="AK67" i="972"/>
  <c r="AE9" i="973"/>
  <c r="AJ9" i="973" s="1"/>
  <c r="AB18" i="973"/>
  <c r="AG18" i="973" s="1"/>
  <c r="X68" i="973"/>
  <c r="AC68" i="973" s="1"/>
  <c r="AH68" i="973" s="1"/>
  <c r="AB107" i="973"/>
  <c r="Z125" i="973"/>
  <c r="AE125" i="973" s="1"/>
  <c r="X44" i="975"/>
  <c r="AC44" i="975" s="1"/>
  <c r="AH44" i="975" s="1"/>
  <c r="Z21" i="975"/>
  <c r="AE21" i="975" s="1"/>
  <c r="AJ33" i="977"/>
  <c r="AG33" i="977"/>
  <c r="Z33" i="977"/>
  <c r="AB51" i="978"/>
  <c r="AG51" i="978" s="1"/>
  <c r="AF76" i="978"/>
  <c r="AK89" i="978"/>
  <c r="AF72" i="989"/>
  <c r="AK72" i="989" s="1"/>
  <c r="AE72" i="989"/>
  <c r="AJ72" i="989" s="1"/>
  <c r="AD72" i="989"/>
  <c r="AI72" i="989" s="1"/>
  <c r="AA72" i="989"/>
  <c r="Z72" i="989"/>
  <c r="AG105" i="992"/>
  <c r="AA105" i="992"/>
  <c r="AJ16" i="970"/>
  <c r="AI49" i="970"/>
  <c r="AB49" i="970"/>
  <c r="AG49" i="970" s="1"/>
  <c r="AJ53" i="970"/>
  <c r="AC12" i="971"/>
  <c r="AH12" i="971" s="1"/>
  <c r="Z41" i="971"/>
  <c r="AE41" i="971" s="1"/>
  <c r="AJ41" i="971" s="1"/>
  <c r="AD72" i="971"/>
  <c r="AD20" i="972"/>
  <c r="Z22" i="972"/>
  <c r="AE22" i="972" s="1"/>
  <c r="AF36" i="972"/>
  <c r="AA38" i="972"/>
  <c r="AE47" i="972"/>
  <c r="AH11" i="970"/>
  <c r="AK16" i="970"/>
  <c r="Z19" i="970"/>
  <c r="AE19" i="970" s="1"/>
  <c r="AJ19" i="970" s="1"/>
  <c r="AB34" i="970"/>
  <c r="AG34" i="970" s="1"/>
  <c r="AJ89" i="970"/>
  <c r="AE72" i="971"/>
  <c r="BG63" i="971" s="1"/>
  <c r="AA11" i="972"/>
  <c r="AG17" i="972"/>
  <c r="AE17" i="972"/>
  <c r="AD17" i="972"/>
  <c r="AC17" i="972"/>
  <c r="AC18" i="972"/>
  <c r="AE20" i="972"/>
  <c r="AB38" i="972"/>
  <c r="AE46" i="972"/>
  <c r="AI47" i="972"/>
  <c r="AE55" i="972"/>
  <c r="AG55" i="972"/>
  <c r="AF55" i="972"/>
  <c r="AB59" i="972"/>
  <c r="AD61" i="972"/>
  <c r="Z63" i="972"/>
  <c r="AI64" i="972"/>
  <c r="Z67" i="972"/>
  <c r="AJ93" i="972"/>
  <c r="BL77" i="972" s="1"/>
  <c r="AB8" i="973"/>
  <c r="AC12" i="973"/>
  <c r="AK25" i="973"/>
  <c r="AA27" i="973"/>
  <c r="AF27" i="973" s="1"/>
  <c r="AK27" i="973" s="1"/>
  <c r="AA43" i="973"/>
  <c r="AF43" i="973" s="1"/>
  <c r="AK43" i="973" s="1"/>
  <c r="AC92" i="973"/>
  <c r="AD98" i="973"/>
  <c r="AD107" i="973"/>
  <c r="AB122" i="973"/>
  <c r="Z128" i="973"/>
  <c r="Z13" i="974"/>
  <c r="AG50" i="974"/>
  <c r="AI68" i="974"/>
  <c r="Y74" i="974"/>
  <c r="AA60" i="974"/>
  <c r="AD57" i="974"/>
  <c r="AD47" i="974"/>
  <c r="AC38" i="974"/>
  <c r="AH38" i="974" s="1"/>
  <c r="AC33" i="974"/>
  <c r="AI21" i="974"/>
  <c r="AB19" i="974"/>
  <c r="AG19" i="974" s="1"/>
  <c r="AG9" i="974"/>
  <c r="AE51" i="974"/>
  <c r="AA47" i="974"/>
  <c r="AJ44" i="974"/>
  <c r="AB33" i="974"/>
  <c r="AG21" i="974"/>
  <c r="AF9" i="974"/>
  <c r="AK9" i="974" s="1"/>
  <c r="AC67" i="974"/>
  <c r="AD65" i="974"/>
  <c r="Z51" i="974"/>
  <c r="Z47" i="974"/>
  <c r="AA33" i="974"/>
  <c r="Z21" i="974"/>
  <c r="AE9" i="974"/>
  <c r="AJ9" i="974" s="1"/>
  <c r="AA67" i="974"/>
  <c r="AC65" i="974"/>
  <c r="AK69" i="974"/>
  <c r="Z67" i="974"/>
  <c r="AB65" i="974"/>
  <c r="AA9" i="975"/>
  <c r="AF9" i="975" s="1"/>
  <c r="AB58" i="975"/>
  <c r="AG58" i="975" s="1"/>
  <c r="AI75" i="975"/>
  <c r="AB59" i="975"/>
  <c r="AG59" i="975" s="1"/>
  <c r="X56" i="975"/>
  <c r="X50" i="975"/>
  <c r="AC50" i="975" s="1"/>
  <c r="AH50" i="975" s="1"/>
  <c r="Z47" i="975"/>
  <c r="AE47" i="975" s="1"/>
  <c r="Y37" i="975"/>
  <c r="AD37" i="975" s="1"/>
  <c r="AB27" i="975"/>
  <c r="AF15" i="975"/>
  <c r="AC13" i="975"/>
  <c r="AH13" i="975" s="1"/>
  <c r="Z10" i="975"/>
  <c r="AJ61" i="975"/>
  <c r="AA59" i="975"/>
  <c r="AF59" i="975" s="1"/>
  <c r="AK59" i="975" s="1"/>
  <c r="X57" i="975"/>
  <c r="AC57" i="975" s="1"/>
  <c r="X47" i="975"/>
  <c r="AC47" i="975" s="1"/>
  <c r="AH47" i="975" s="1"/>
  <c r="X37" i="975"/>
  <c r="AC37" i="975" s="1"/>
  <c r="AH37" i="975" s="1"/>
  <c r="Z29" i="975"/>
  <c r="AE29" i="975" s="1"/>
  <c r="Z27" i="975"/>
  <c r="AC15" i="975"/>
  <c r="AB13" i="975"/>
  <c r="AG13" i="975" s="1"/>
  <c r="AF61" i="975"/>
  <c r="Y59" i="975"/>
  <c r="AD59" i="975" s="1"/>
  <c r="AI59" i="975" s="1"/>
  <c r="AE24" i="975"/>
  <c r="AJ24" i="975" s="1"/>
  <c r="AB15" i="975"/>
  <c r="AA13" i="975"/>
  <c r="AF13" i="975" s="1"/>
  <c r="AK13" i="975" s="1"/>
  <c r="AA11" i="975"/>
  <c r="AF11" i="975" s="1"/>
  <c r="AK11" i="975" s="1"/>
  <c r="X52" i="975"/>
  <c r="AC52" i="975" s="1"/>
  <c r="AH52" i="975" s="1"/>
  <c r="AA24" i="975"/>
  <c r="AF24" i="975" s="1"/>
  <c r="AK24" i="975" s="1"/>
  <c r="AA21" i="976"/>
  <c r="AF21" i="976" s="1"/>
  <c r="AK21" i="976" s="1"/>
  <c r="Z27" i="976"/>
  <c r="AE27" i="976" s="1"/>
  <c r="AJ27" i="976" s="1"/>
  <c r="AJ37" i="977"/>
  <c r="AI12" i="977"/>
  <c r="AF37" i="977"/>
  <c r="AF12" i="977"/>
  <c r="AK12" i="977" s="1"/>
  <c r="AI66" i="977"/>
  <c r="BK66" i="977" s="1"/>
  <c r="AJ66" i="977"/>
  <c r="BL58" i="977" s="1"/>
  <c r="AH66" i="977"/>
  <c r="BJ66" i="977" s="1"/>
  <c r="AC66" i="977"/>
  <c r="BE58" i="977" s="1"/>
  <c r="Y66" i="977"/>
  <c r="BA66" i="977" s="1"/>
  <c r="X66" i="977"/>
  <c r="AZ58" i="977" s="1"/>
  <c r="AB15" i="978"/>
  <c r="AG15" i="978" s="1"/>
  <c r="AB27" i="978"/>
  <c r="AG27" i="978" s="1"/>
  <c r="AB43" i="978"/>
  <c r="AG43" i="978" s="1"/>
  <c r="AA43" i="978"/>
  <c r="AF43" i="978" s="1"/>
  <c r="Z49" i="978"/>
  <c r="AE49" i="978" s="1"/>
  <c r="Y59" i="978"/>
  <c r="AD59" i="978" s="1"/>
  <c r="AH59" i="978"/>
  <c r="AB59" i="978"/>
  <c r="AG59" i="978" s="1"/>
  <c r="AA59" i="978"/>
  <c r="AF59" i="978" s="1"/>
  <c r="X59" i="978"/>
  <c r="AC59" i="978" s="1"/>
  <c r="AI62" i="978"/>
  <c r="X62" i="978"/>
  <c r="AC62" i="978" s="1"/>
  <c r="AK62" i="978"/>
  <c r="AJ62" i="978"/>
  <c r="Y64" i="978"/>
  <c r="Z90" i="978"/>
  <c r="AE90" i="978" s="1"/>
  <c r="AJ90" i="978" s="1"/>
  <c r="AD98" i="978"/>
  <c r="AC98" i="978"/>
  <c r="AJ98" i="978"/>
  <c r="AF98" i="978"/>
  <c r="AB98" i="978"/>
  <c r="AA98" i="978"/>
  <c r="Z98" i="978"/>
  <c r="AJ61" i="981"/>
  <c r="BL61" i="981" s="1"/>
  <c r="Y61" i="981"/>
  <c r="BA61" i="981" s="1"/>
  <c r="AA45" i="982"/>
  <c r="AE18" i="982"/>
  <c r="AK21" i="982"/>
  <c r="AF49" i="982"/>
  <c r="AJ49" i="982"/>
  <c r="AA49" i="982"/>
  <c r="AG18" i="983"/>
  <c r="Z18" i="983"/>
  <c r="AI18" i="983"/>
  <c r="AC18" i="983"/>
  <c r="AB18" i="983"/>
  <c r="AH18" i="983"/>
  <c r="AF18" i="983"/>
  <c r="AK18" i="983" s="1"/>
  <c r="AE18" i="983"/>
  <c r="AJ18" i="983" s="1"/>
  <c r="X42" i="983"/>
  <c r="AC42" i="983" s="1"/>
  <c r="AH42" i="983" s="1"/>
  <c r="Z91" i="983"/>
  <c r="Z94" i="983"/>
  <c r="AE94" i="983" s="1"/>
  <c r="AC116" i="983"/>
  <c r="BE110" i="983" s="1"/>
  <c r="AA27" i="984"/>
  <c r="AF27" i="984" s="1"/>
  <c r="AK27" i="984" s="1"/>
  <c r="AB29" i="984"/>
  <c r="AG29" i="984" s="1"/>
  <c r="AB8" i="984"/>
  <c r="AG8" i="984" s="1"/>
  <c r="AI60" i="984"/>
  <c r="AG53" i="984"/>
  <c r="AE50" i="984"/>
  <c r="AJ17" i="984"/>
  <c r="AD53" i="984"/>
  <c r="AD50" i="984"/>
  <c r="AI50" i="984" s="1"/>
  <c r="AB43" i="984"/>
  <c r="AG43" i="984" s="1"/>
  <c r="Z17" i="984"/>
  <c r="AE17" i="984" s="1"/>
  <c r="AA43" i="984"/>
  <c r="AA11" i="984"/>
  <c r="AF11" i="984" s="1"/>
  <c r="AK11" i="984" s="1"/>
  <c r="Y38" i="989"/>
  <c r="AD38" i="989" s="1"/>
  <c r="AI38" i="989" s="1"/>
  <c r="AA38" i="989"/>
  <c r="AF38" i="989" s="1"/>
  <c r="AK38" i="989" s="1"/>
  <c r="Y69" i="991"/>
  <c r="AD69" i="991" s="1"/>
  <c r="AI69" i="991" s="1"/>
  <c r="AB66" i="991"/>
  <c r="AG66" i="991" s="1"/>
  <c r="AA105" i="991"/>
  <c r="X79" i="991"/>
  <c r="AC79" i="991" s="1"/>
  <c r="AH79" i="991" s="1"/>
  <c r="X69" i="991"/>
  <c r="AC69" i="991" s="1"/>
  <c r="AH69" i="991" s="1"/>
  <c r="Z66" i="991"/>
  <c r="AE66" i="991" s="1"/>
  <c r="AJ66" i="991" s="1"/>
  <c r="AB27" i="991"/>
  <c r="AG27" i="991" s="1"/>
  <c r="AB17" i="991"/>
  <c r="AG17" i="991" s="1"/>
  <c r="AI85" i="991"/>
  <c r="AA16" i="991"/>
  <c r="AF16" i="991" s="1"/>
  <c r="AK16" i="991" s="1"/>
  <c r="AB69" i="991"/>
  <c r="AG69" i="991" s="1"/>
  <c r="AB61" i="991"/>
  <c r="AG61" i="991" s="1"/>
  <c r="AK20" i="1"/>
  <c r="AB32" i="1"/>
  <c r="AA55" i="1"/>
  <c r="AB58" i="1"/>
  <c r="AG58" i="1" s="1"/>
  <c r="Y69" i="1"/>
  <c r="AJ80" i="1"/>
  <c r="AA105" i="1"/>
  <c r="AF107" i="1"/>
  <c r="AB116" i="1"/>
  <c r="X140" i="1"/>
  <c r="AZ132" i="1" s="1"/>
  <c r="AD19" i="1"/>
  <c r="AE32" i="1"/>
  <c r="AB55" i="1"/>
  <c r="AG107" i="1"/>
  <c r="AE116" i="1"/>
  <c r="Y140" i="1"/>
  <c r="BA119" i="1" s="1"/>
  <c r="AG19" i="1"/>
  <c r="AH32" i="1"/>
  <c r="X56" i="1"/>
  <c r="AC56" i="1" s="1"/>
  <c r="AH56" i="1" s="1"/>
  <c r="AA69" i="1"/>
  <c r="AB71" i="1"/>
  <c r="AF81" i="1"/>
  <c r="AK93" i="1"/>
  <c r="AG105" i="1"/>
  <c r="AH107" i="1"/>
  <c r="AH116" i="1"/>
  <c r="Z140" i="1"/>
  <c r="BB124" i="1" s="1"/>
  <c r="AH19" i="1"/>
  <c r="AI32" i="1"/>
  <c r="Y56" i="1"/>
  <c r="AD56" i="1" s="1"/>
  <c r="AI56" i="1" s="1"/>
  <c r="AC71" i="1"/>
  <c r="Z79" i="1"/>
  <c r="Z94" i="1"/>
  <c r="AI107" i="1"/>
  <c r="AI116" i="1"/>
  <c r="AA140" i="1"/>
  <c r="BC139" i="1" s="1"/>
  <c r="AI19" i="1"/>
  <c r="AJ32" i="1"/>
  <c r="X46" i="1"/>
  <c r="Z56" i="1"/>
  <c r="AE56" i="1" s="1"/>
  <c r="AJ56" i="1" s="1"/>
  <c r="AD71" i="1"/>
  <c r="AJ107" i="1"/>
  <c r="AJ116" i="1"/>
  <c r="AB140" i="1"/>
  <c r="BD140" i="1" s="1"/>
  <c r="Z18" i="1"/>
  <c r="AC23" i="1"/>
  <c r="Z30" i="1"/>
  <c r="AG33" i="1"/>
  <c r="AB68" i="1"/>
  <c r="AH71" i="1"/>
  <c r="AI80" i="1"/>
  <c r="AK90" i="1"/>
  <c r="AK140" i="1"/>
  <c r="BM124" i="1" s="1"/>
  <c r="AH30" i="1"/>
  <c r="AJ33" i="1"/>
  <c r="X58" i="1"/>
  <c r="AC58" i="1" s="1"/>
  <c r="AH58" i="1" s="1"/>
  <c r="X69" i="1"/>
  <c r="AK71" i="1"/>
  <c r="Z78" i="1"/>
  <c r="AI81" i="1"/>
  <c r="Z91" i="1"/>
  <c r="AK116" i="1"/>
  <c r="Z19" i="1"/>
  <c r="Z31" i="1"/>
  <c r="AI69" i="1"/>
  <c r="AD78" i="1"/>
  <c r="AK81" i="1"/>
  <c r="Z104" i="1"/>
  <c r="AE107" i="1"/>
  <c r="AJ19" i="1"/>
  <c r="AJ69" i="1"/>
  <c r="AG78" i="1"/>
  <c r="Z82" i="1"/>
  <c r="Z92" i="1"/>
  <c r="AA104" i="1"/>
  <c r="AK19" i="1"/>
  <c r="AA29" i="1"/>
  <c r="AA43" i="1"/>
  <c r="AF43" i="1" s="1"/>
  <c r="AK43" i="1" s="1"/>
  <c r="AK69" i="1"/>
  <c r="Z83" i="1"/>
  <c r="AI89" i="1"/>
  <c r="AJ105" i="1"/>
  <c r="Z114" i="1"/>
  <c r="AH140" i="1"/>
  <c r="BJ140" i="1" s="1"/>
  <c r="AB10" i="1"/>
  <c r="Z20" i="1"/>
  <c r="AD29" i="1"/>
  <c r="AB43" i="1"/>
  <c r="AG43" i="1" s="1"/>
  <c r="X54" i="1"/>
  <c r="X70" i="1"/>
  <c r="AG90" i="1"/>
  <c r="AK105" i="1"/>
  <c r="AH114" i="1"/>
  <c r="AI140" i="1"/>
  <c r="BK138" i="1" s="1"/>
  <c r="AC10" i="1"/>
  <c r="AK30" i="1"/>
  <c r="X44" i="1"/>
  <c r="AC77" i="1"/>
  <c r="AJ90" i="1"/>
  <c r="Z106" i="1"/>
  <c r="AK114" i="1"/>
  <c r="AJ140" i="1"/>
  <c r="BL139" i="1" s="1"/>
  <c r="Z11" i="1"/>
  <c r="AF20" i="1"/>
  <c r="Y55" i="1"/>
  <c r="AJ64" i="1"/>
  <c r="AA78" i="1"/>
  <c r="AD107" i="1"/>
  <c r="Z115" i="1"/>
  <c r="AI20" i="1"/>
  <c r="Z32" i="1"/>
  <c r="Z55" i="1"/>
  <c r="AE71" i="1"/>
  <c r="AH78" i="1"/>
  <c r="Z15" i="1"/>
  <c r="AJ20" i="1"/>
  <c r="X57" i="1"/>
  <c r="AF71" i="1"/>
  <c r="Z87" i="1"/>
  <c r="Z95" i="1"/>
  <c r="AH99" i="1"/>
  <c r="X41" i="1"/>
  <c r="AB104" i="1"/>
  <c r="AG117" i="1"/>
  <c r="BI117" i="1" s="1"/>
  <c r="AA42" i="1"/>
  <c r="Z74" i="1"/>
  <c r="AB89" i="1"/>
  <c r="AC104" i="1"/>
  <c r="AJ117" i="1"/>
  <c r="BL117" i="1" s="1"/>
  <c r="Z28" i="1"/>
  <c r="Y43" i="1"/>
  <c r="AD43" i="1" s="1"/>
  <c r="AI43" i="1" s="1"/>
  <c r="AE89" i="1"/>
  <c r="AD104" i="1"/>
  <c r="AK117" i="1"/>
  <c r="BM117" i="1" s="1"/>
  <c r="Z43" i="1"/>
  <c r="AE43" i="1" s="1"/>
  <c r="AJ43" i="1" s="1"/>
  <c r="AH89" i="1"/>
  <c r="Z105" i="1"/>
  <c r="AE140" i="1"/>
  <c r="BG139" i="1" s="1"/>
  <c r="Z16" i="1"/>
  <c r="AK32" i="1"/>
  <c r="X67" i="1"/>
  <c r="AD80" i="1"/>
  <c r="AA95" i="1"/>
  <c r="AC16" i="1"/>
  <c r="Z33" i="1"/>
  <c r="AE80" i="1"/>
  <c r="AB95" i="1"/>
  <c r="AJ17" i="1"/>
  <c r="AH80" i="1"/>
  <c r="AJ111" i="1"/>
  <c r="AK17" i="1"/>
  <c r="AJ81" i="1"/>
  <c r="Z23" i="1"/>
  <c r="AA87" i="1"/>
  <c r="Z116" i="1"/>
  <c r="AD87" i="1"/>
  <c r="Z117" i="1"/>
  <c r="X39" i="1"/>
  <c r="AG71" i="1"/>
  <c r="AK99" i="1"/>
  <c r="Z108" i="1"/>
  <c r="AE108" i="1"/>
  <c r="AF108" i="1"/>
  <c r="AG108" i="1"/>
  <c r="AH108" i="1"/>
  <c r="AI108" i="1"/>
  <c r="AJ96" i="1"/>
  <c r="AK96" i="1"/>
  <c r="AA96" i="1"/>
  <c r="AB96" i="1"/>
  <c r="AE96" i="1"/>
  <c r="AF96" i="1"/>
  <c r="AG96" i="1"/>
  <c r="AH96" i="1"/>
  <c r="AI96" i="1"/>
  <c r="Z96" i="1"/>
  <c r="AC96" i="1"/>
  <c r="AJ84" i="1"/>
  <c r="AK84" i="1"/>
  <c r="Z84" i="1"/>
  <c r="AI72" i="1"/>
  <c r="AJ72" i="1"/>
  <c r="X72" i="1"/>
  <c r="AE72" i="1"/>
  <c r="AF72" i="1"/>
  <c r="AG72" i="1"/>
  <c r="AH72" i="1"/>
  <c r="AK72" i="1"/>
  <c r="X60" i="1"/>
  <c r="X48" i="1"/>
  <c r="X36" i="1"/>
  <c r="Y36" i="1"/>
  <c r="Z36" i="1"/>
  <c r="AA36" i="1"/>
  <c r="Z24" i="1"/>
  <c r="AJ12" i="1"/>
  <c r="AK12" i="1"/>
  <c r="Z12" i="1"/>
  <c r="AG80" i="1"/>
  <c r="Z11" i="970"/>
  <c r="AE11" i="970" s="1"/>
  <c r="Y42" i="970"/>
  <c r="AD42" i="970" s="1"/>
  <c r="AI42" i="970" s="1"/>
  <c r="Z73" i="970"/>
  <c r="AE73" i="970" s="1"/>
  <c r="Z15" i="973"/>
  <c r="AE15" i="973" s="1"/>
  <c r="AJ15" i="973" s="1"/>
  <c r="AB15" i="973"/>
  <c r="AG15" i="973" s="1"/>
  <c r="AK134" i="973"/>
  <c r="AI134" i="973"/>
  <c r="AJ93" i="978"/>
  <c r="AI93" i="978"/>
  <c r="AK93" i="978"/>
  <c r="Z93" i="978"/>
  <c r="AE93" i="978" s="1"/>
  <c r="AA22" i="984"/>
  <c r="AF22" i="984" s="1"/>
  <c r="X22" i="984"/>
  <c r="AC22" i="984" s="1"/>
  <c r="AH22" i="984" s="1"/>
  <c r="Z8" i="970"/>
  <c r="AE8" i="970" s="1"/>
  <c r="AA56" i="970"/>
  <c r="AF56" i="970" s="1"/>
  <c r="AK56" i="970" s="1"/>
  <c r="Z40" i="972"/>
  <c r="AE40" i="972" s="1"/>
  <c r="AJ75" i="972"/>
  <c r="BL75" i="972" s="1"/>
  <c r="AI75" i="972"/>
  <c r="BK75" i="972" s="1"/>
  <c r="AA12" i="973"/>
  <c r="Z30" i="973"/>
  <c r="AE30" i="973" s="1"/>
  <c r="AJ30" i="973" s="1"/>
  <c r="AC40" i="973"/>
  <c r="AA92" i="973"/>
  <c r="AG112" i="973"/>
  <c r="Z18" i="978"/>
  <c r="AE18" i="978" s="1"/>
  <c r="AJ18" i="978" s="1"/>
  <c r="AK34" i="970"/>
  <c r="X43" i="970"/>
  <c r="AC43" i="970" s="1"/>
  <c r="AH43" i="970" s="1"/>
  <c r="X49" i="970"/>
  <c r="AC49" i="970" s="1"/>
  <c r="AH49" i="970" s="1"/>
  <c r="AA61" i="970"/>
  <c r="AF61" i="970" s="1"/>
  <c r="AK61" i="970" s="1"/>
  <c r="AA64" i="970"/>
  <c r="AF64" i="970" s="1"/>
  <c r="AK64" i="970" s="1"/>
  <c r="AF72" i="971"/>
  <c r="BH72" i="971" s="1"/>
  <c r="AD11" i="972"/>
  <c r="AF20" i="972"/>
  <c r="X28" i="972"/>
  <c r="AC28" i="972" s="1"/>
  <c r="AH28" i="972" s="1"/>
  <c r="AC38" i="972"/>
  <c r="X43" i="972"/>
  <c r="AC43" i="972" s="1"/>
  <c r="AH43" i="972" s="1"/>
  <c r="AF46" i="972"/>
  <c r="AJ47" i="972"/>
  <c r="AD50" i="972"/>
  <c r="Z53" i="972"/>
  <c r="AA58" i="972"/>
  <c r="AC59" i="972"/>
  <c r="AE61" i="972"/>
  <c r="AA63" i="972"/>
  <c r="AJ64" i="972"/>
  <c r="AA67" i="972"/>
  <c r="AK72" i="972"/>
  <c r="AJ72" i="972"/>
  <c r="AH75" i="972"/>
  <c r="BJ75" i="972" s="1"/>
  <c r="AG8" i="973"/>
  <c r="AD12" i="973"/>
  <c r="AI12" i="973" s="1"/>
  <c r="Z35" i="973"/>
  <c r="AE35" i="973" s="1"/>
  <c r="AJ35" i="973" s="1"/>
  <c r="AB43" i="973"/>
  <c r="AG43" i="973" s="1"/>
  <c r="AE80" i="973"/>
  <c r="AJ80" i="973" s="1"/>
  <c r="X83" i="973"/>
  <c r="AC83" i="973" s="1"/>
  <c r="AH83" i="973" s="1"/>
  <c r="AH91" i="973"/>
  <c r="AJ91" i="973"/>
  <c r="AG91" i="973"/>
  <c r="AD92" i="973"/>
  <c r="AE98" i="973"/>
  <c r="Z105" i="973"/>
  <c r="AE105" i="973" s="1"/>
  <c r="AJ105" i="973" s="1"/>
  <c r="AE107" i="973"/>
  <c r="AC122" i="973"/>
  <c r="AA128" i="973"/>
  <c r="AA10" i="974"/>
  <c r="AF10" i="974" s="1"/>
  <c r="AB13" i="974"/>
  <c r="AJ21" i="974"/>
  <c r="Z54" i="974"/>
  <c r="AE54" i="974" s="1"/>
  <c r="AJ54" i="974" s="1"/>
  <c r="AJ68" i="974"/>
  <c r="AI9" i="975"/>
  <c r="AJ75" i="975"/>
  <c r="AA8" i="976"/>
  <c r="AF8" i="976" s="1"/>
  <c r="AK8" i="976" s="1"/>
  <c r="AE45" i="977"/>
  <c r="AA45" i="977"/>
  <c r="AI27" i="978"/>
  <c r="AH30" i="978"/>
  <c r="AI30" i="978"/>
  <c r="AA30" i="978"/>
  <c r="AF30" i="978" s="1"/>
  <c r="AK30" i="978"/>
  <c r="AB47" i="978"/>
  <c r="AG47" i="978" s="1"/>
  <c r="AA47" i="978"/>
  <c r="AF47" i="978" s="1"/>
  <c r="AK47" i="978" s="1"/>
  <c r="Z47" i="978"/>
  <c r="AE47" i="978" s="1"/>
  <c r="AJ47" i="978" s="1"/>
  <c r="Y47" i="978"/>
  <c r="AD47" i="978" s="1"/>
  <c r="AI47" i="978" s="1"/>
  <c r="AA49" i="978"/>
  <c r="AF49" i="978" s="1"/>
  <c r="AK49" i="978" s="1"/>
  <c r="AA64" i="978"/>
  <c r="AG71" i="978"/>
  <c r="AB71" i="978"/>
  <c r="AF71" i="978"/>
  <c r="AE71" i="978"/>
  <c r="AK71" i="978"/>
  <c r="AJ71" i="978"/>
  <c r="AI71" i="978"/>
  <c r="AH71" i="978"/>
  <c r="AC71" i="978"/>
  <c r="Z71" i="978"/>
  <c r="X30" i="981"/>
  <c r="AC30" i="981" s="1"/>
  <c r="AH30" i="981" s="1"/>
  <c r="AA30" i="981"/>
  <c r="AF30" i="981" s="1"/>
  <c r="AK30" i="981" s="1"/>
  <c r="Z30" i="981"/>
  <c r="AE30" i="981" s="1"/>
  <c r="AJ30" i="981" s="1"/>
  <c r="Y30" i="981"/>
  <c r="AD30" i="981" s="1"/>
  <c r="AE73" i="982"/>
  <c r="BG73" i="982" s="1"/>
  <c r="AD13" i="982"/>
  <c r="AB9" i="982"/>
  <c r="AD48" i="982"/>
  <c r="AI48" i="982" s="1"/>
  <c r="AB34" i="982"/>
  <c r="AG34" i="982" s="1"/>
  <c r="AJ21" i="982"/>
  <c r="AH13" i="982"/>
  <c r="AA48" i="982"/>
  <c r="AF48" i="982" s="1"/>
  <c r="AK48" i="982" s="1"/>
  <c r="AJ42" i="982"/>
  <c r="Z34" i="982"/>
  <c r="AE34" i="982" s="1"/>
  <c r="AJ34" i="982" s="1"/>
  <c r="AH21" i="982"/>
  <c r="AG13" i="982"/>
  <c r="Z48" i="982"/>
  <c r="AE48" i="982" s="1"/>
  <c r="AJ48" i="982" s="1"/>
  <c r="AC42" i="982"/>
  <c r="AK40" i="982"/>
  <c r="AA35" i="982"/>
  <c r="AF35" i="982" s="1"/>
  <c r="AK35" i="982" s="1"/>
  <c r="Y24" i="982"/>
  <c r="AD24" i="982" s="1"/>
  <c r="AI24" i="982" s="1"/>
  <c r="AF21" i="982"/>
  <c r="AF11" i="982"/>
  <c r="AA10" i="982"/>
  <c r="Z9" i="982"/>
  <c r="AA42" i="982"/>
  <c r="AJ40" i="982"/>
  <c r="Z35" i="982"/>
  <c r="AE35" i="982" s="1"/>
  <c r="AJ35" i="982" s="1"/>
  <c r="AE21" i="982"/>
  <c r="AE11" i="982"/>
  <c r="Z42" i="982"/>
  <c r="AI40" i="982"/>
  <c r="AD21" i="982"/>
  <c r="Z14" i="982"/>
  <c r="AE14" i="982" s="1"/>
  <c r="AJ14" i="982" s="1"/>
  <c r="AD11" i="982"/>
  <c r="AH53" i="982"/>
  <c r="AC44" i="982"/>
  <c r="AH44" i="982" s="1"/>
  <c r="Y42" i="982"/>
  <c r="Y40" i="982"/>
  <c r="AD40" i="982" s="1"/>
  <c r="X37" i="982"/>
  <c r="AC37" i="982" s="1"/>
  <c r="AH37" i="982" s="1"/>
  <c r="AC21" i="982"/>
  <c r="Z53" i="982"/>
  <c r="AB44" i="982"/>
  <c r="AG44" i="982" s="1"/>
  <c r="X42" i="982"/>
  <c r="X40" i="982"/>
  <c r="AC40" i="982" s="1"/>
  <c r="Z21" i="982"/>
  <c r="AI16" i="982"/>
  <c r="AJ9" i="982"/>
  <c r="AK8" i="982"/>
  <c r="AA44" i="982"/>
  <c r="AF44" i="982" s="1"/>
  <c r="AK44" i="982" s="1"/>
  <c r="AA16" i="982"/>
  <c r="AF16" i="982" s="1"/>
  <c r="AI9" i="982"/>
  <c r="AJ8" i="982"/>
  <c r="AI42" i="982"/>
  <c r="Y33" i="982"/>
  <c r="AD33" i="982" s="1"/>
  <c r="AI33" i="982" s="1"/>
  <c r="X30" i="982"/>
  <c r="AC30" i="982" s="1"/>
  <c r="AH30" i="982" s="1"/>
  <c r="Z27" i="982"/>
  <c r="AE27" i="982" s="1"/>
  <c r="AJ27" i="982" s="1"/>
  <c r="AC18" i="982"/>
  <c r="Z15" i="982"/>
  <c r="AE15" i="982" s="1"/>
  <c r="AH10" i="982"/>
  <c r="AD9" i="982"/>
  <c r="AG42" i="982"/>
  <c r="X39" i="982"/>
  <c r="AC39" i="982" s="1"/>
  <c r="AH39" i="982" s="1"/>
  <c r="X33" i="982"/>
  <c r="AC33" i="982" s="1"/>
  <c r="AH33" i="982" s="1"/>
  <c r="Y27" i="982"/>
  <c r="AD27" i="982" s="1"/>
  <c r="AI27" i="982" s="1"/>
  <c r="Z18" i="982"/>
  <c r="AG10" i="982"/>
  <c r="AC9" i="982"/>
  <c r="AD42" i="982"/>
  <c r="AE10" i="982"/>
  <c r="AA9" i="982"/>
  <c r="Z44" i="982"/>
  <c r="AE44" i="982" s="1"/>
  <c r="AJ44" i="982" s="1"/>
  <c r="AB35" i="982"/>
  <c r="AG35" i="982" s="1"/>
  <c r="AD10" i="982"/>
  <c r="Y44" i="982"/>
  <c r="AC10" i="982"/>
  <c r="AB10" i="982"/>
  <c r="AI72" i="982"/>
  <c r="BK61" i="982" s="1"/>
  <c r="AJ72" i="982"/>
  <c r="BL61" i="982" s="1"/>
  <c r="AE72" i="982"/>
  <c r="AC72" i="982"/>
  <c r="BE61" i="982" s="1"/>
  <c r="AK72" i="982"/>
  <c r="BM61" i="982" s="1"/>
  <c r="AH72" i="982"/>
  <c r="BJ72" i="982" s="1"/>
  <c r="AA72" i="982"/>
  <c r="BC72" i="982" s="1"/>
  <c r="Z72" i="982"/>
  <c r="BB72" i="982" s="1"/>
  <c r="Y72" i="982"/>
  <c r="BA61" i="982" s="1"/>
  <c r="X72" i="982"/>
  <c r="AZ61" i="982" s="1"/>
  <c r="AG15" i="983"/>
  <c r="AJ15" i="983"/>
  <c r="AE15" i="983"/>
  <c r="AK15" i="983"/>
  <c r="AI15" i="983"/>
  <c r="AH15" i="983"/>
  <c r="AA57" i="984"/>
  <c r="AF57" i="984"/>
  <c r="AB57" i="984"/>
  <c r="AG57" i="984" s="1"/>
  <c r="AK57" i="984"/>
  <c r="AE64" i="984"/>
  <c r="AA39" i="988"/>
  <c r="AF39" i="988" s="1"/>
  <c r="AK39" i="988" s="1"/>
  <c r="AB9" i="988"/>
  <c r="AG9" i="988" s="1"/>
  <c r="Y67" i="991"/>
  <c r="AD67" i="991" s="1"/>
  <c r="AB67" i="991"/>
  <c r="AG67" i="991" s="1"/>
  <c r="X67" i="991"/>
  <c r="AC67" i="991" s="1"/>
  <c r="AH67" i="991" s="1"/>
  <c r="AK107" i="1"/>
  <c r="AC95" i="1"/>
  <c r="AI71" i="1"/>
  <c r="X59" i="1"/>
  <c r="AA23" i="1"/>
  <c r="AF80" i="1"/>
  <c r="AB29" i="972"/>
  <c r="AG29" i="972" s="1"/>
  <c r="AA29" i="972"/>
  <c r="AF29" i="972" s="1"/>
  <c r="Z29" i="972"/>
  <c r="AE29" i="972" s="1"/>
  <c r="AJ29" i="972" s="1"/>
  <c r="AB58" i="970"/>
  <c r="AB30" i="971"/>
  <c r="AG30" i="971" s="1"/>
  <c r="AA30" i="971"/>
  <c r="AF30" i="971" s="1"/>
  <c r="AK30" i="971" s="1"/>
  <c r="AB47" i="972"/>
  <c r="AB27" i="973"/>
  <c r="AG27" i="973" s="1"/>
  <c r="Z95" i="973"/>
  <c r="AE95" i="973" s="1"/>
  <c r="AJ21" i="978"/>
  <c r="AD21" i="978"/>
  <c r="AC21" i="978"/>
  <c r="AE76" i="978"/>
  <c r="AB21" i="970"/>
  <c r="AG21" i="970" s="1"/>
  <c r="AB31" i="970"/>
  <c r="AG31" i="970" s="1"/>
  <c r="AA51" i="970"/>
  <c r="AF51" i="970" s="1"/>
  <c r="AK51" i="970" s="1"/>
  <c r="AB73" i="970"/>
  <c r="AG73" i="970" s="1"/>
  <c r="Z16" i="972"/>
  <c r="AE16" i="972" s="1"/>
  <c r="AJ16" i="972" s="1"/>
  <c r="X33" i="972"/>
  <c r="AC33" i="972" s="1"/>
  <c r="Z93" i="972"/>
  <c r="BB77" i="972" s="1"/>
  <c r="AI24" i="973"/>
  <c r="AK128" i="973"/>
  <c r="AB37" i="976"/>
  <c r="AG37" i="976" s="1"/>
  <c r="Z29" i="978"/>
  <c r="AE29" i="978" s="1"/>
  <c r="AJ29" i="978" s="1"/>
  <c r="AJ11" i="970"/>
  <c r="Z52" i="970"/>
  <c r="AE52" i="970" s="1"/>
  <c r="AJ52" i="970" s="1"/>
  <c r="Z10" i="971"/>
  <c r="AE10" i="971" s="1"/>
  <c r="AJ10" i="971" s="1"/>
  <c r="AB9" i="970"/>
  <c r="AG9" i="970" s="1"/>
  <c r="AC17" i="970"/>
  <c r="AH17" i="970" s="1"/>
  <c r="AB17" i="970"/>
  <c r="AG17" i="970" s="1"/>
  <c r="AA17" i="970"/>
  <c r="AF17" i="970" s="1"/>
  <c r="AA32" i="970"/>
  <c r="AF32" i="970" s="1"/>
  <c r="AK32" i="970" s="1"/>
  <c r="Z37" i="970"/>
  <c r="AE37" i="970" s="1"/>
  <c r="AJ37" i="970" s="1"/>
  <c r="Y49" i="970"/>
  <c r="AD49" i="970" s="1"/>
  <c r="AA59" i="970"/>
  <c r="AF59" i="970" s="1"/>
  <c r="AA82" i="970"/>
  <c r="AF82" i="970" s="1"/>
  <c r="AK72" i="971"/>
  <c r="BM72" i="971" s="1"/>
  <c r="AH20" i="972"/>
  <c r="Y34" i="972"/>
  <c r="AD34" i="972" s="1"/>
  <c r="AI34" i="972" s="1"/>
  <c r="AD38" i="972"/>
  <c r="AG46" i="972"/>
  <c r="AK47" i="972"/>
  <c r="AI50" i="972"/>
  <c r="AA53" i="972"/>
  <c r="AI55" i="972"/>
  <c r="AB58" i="972"/>
  <c r="AD59" i="972"/>
  <c r="AF61" i="972"/>
  <c r="AB63" i="972"/>
  <c r="AK64" i="972"/>
  <c r="AB67" i="972"/>
  <c r="AH8" i="973"/>
  <c r="AC25" i="973"/>
  <c r="AK28" i="973"/>
  <c r="AI39" i="973"/>
  <c r="AA59" i="973"/>
  <c r="AF59" i="973" s="1"/>
  <c r="AK59" i="973" s="1"/>
  <c r="Y59" i="973"/>
  <c r="AD59" i="973" s="1"/>
  <c r="AI59" i="973" s="1"/>
  <c r="X59" i="973"/>
  <c r="AC59" i="973" s="1"/>
  <c r="AH59" i="973" s="1"/>
  <c r="AF80" i="973"/>
  <c r="AK80" i="973" s="1"/>
  <c r="AF98" i="973"/>
  <c r="Z101" i="973"/>
  <c r="AE101" i="973" s="1"/>
  <c r="AJ101" i="973" s="1"/>
  <c r="AD122" i="973"/>
  <c r="AB128" i="973"/>
  <c r="AB10" i="974"/>
  <c r="AG10" i="974" s="1"/>
  <c r="AH47" i="974"/>
  <c r="AF50" i="974"/>
  <c r="AK50" i="974" s="1"/>
  <c r="AD66" i="974"/>
  <c r="AH30" i="975"/>
  <c r="AK30" i="975"/>
  <c r="AF30" i="975"/>
  <c r="AD30" i="975"/>
  <c r="X59" i="975"/>
  <c r="AC59" i="975" s="1"/>
  <c r="AB8" i="976"/>
  <c r="AG8" i="976" s="1"/>
  <c r="AI17" i="977"/>
  <c r="AF17" i="977"/>
  <c r="AK17" i="977" s="1"/>
  <c r="AE17" i="977"/>
  <c r="AJ17" i="977"/>
  <c r="AH17" i="977"/>
  <c r="AB24" i="977"/>
  <c r="AG24" i="977" s="1"/>
  <c r="X24" i="977"/>
  <c r="AC24" i="977" s="1"/>
  <c r="AH24" i="977" s="1"/>
  <c r="AF41" i="977"/>
  <c r="Z48" i="977"/>
  <c r="AE48" i="977" s="1"/>
  <c r="AJ48" i="977" s="1"/>
  <c r="Z66" i="977"/>
  <c r="BB58" i="977" s="1"/>
  <c r="AG16" i="978"/>
  <c r="AH16" i="978"/>
  <c r="AF16" i="978"/>
  <c r="AE16" i="978"/>
  <c r="AD22" i="978"/>
  <c r="AJ27" i="978"/>
  <c r="AI59" i="978"/>
  <c r="Y62" i="978"/>
  <c r="AD62" i="978" s="1"/>
  <c r="AH68" i="978"/>
  <c r="AC19" i="981"/>
  <c r="AB26" i="981"/>
  <c r="AG26" i="981" s="1"/>
  <c r="AF38" i="981"/>
  <c r="Z61" i="981"/>
  <c r="BB61" i="981" s="1"/>
  <c r="Z25" i="982"/>
  <c r="AE25" i="982" s="1"/>
  <c r="AJ25" i="982" s="1"/>
  <c r="AB49" i="982"/>
  <c r="AD52" i="982"/>
  <c r="AI52" i="982" s="1"/>
  <c r="AA18" i="983"/>
  <c r="AB36" i="983"/>
  <c r="AG36" i="983" s="1"/>
  <c r="AA36" i="983"/>
  <c r="AF36" i="983" s="1"/>
  <c r="AK36" i="983" s="1"/>
  <c r="AB42" i="983"/>
  <c r="AG42" i="983" s="1"/>
  <c r="AK53" i="984"/>
  <c r="AD76" i="986"/>
  <c r="AE76" i="986"/>
  <c r="Z42" i="987"/>
  <c r="AE42" i="987" s="1"/>
  <c r="AJ42" i="987" s="1"/>
  <c r="Z18" i="989"/>
  <c r="AE18" i="989" s="1"/>
  <c r="AJ18" i="989" s="1"/>
  <c r="Y64" i="991"/>
  <c r="AD64" i="991" s="1"/>
  <c r="AI64" i="991" s="1"/>
  <c r="Z31" i="970"/>
  <c r="AE31" i="970" s="1"/>
  <c r="Y93" i="972"/>
  <c r="BA93" i="972" s="1"/>
  <c r="AB24" i="973"/>
  <c r="Z92" i="973"/>
  <c r="AD18" i="970"/>
  <c r="AI18" i="970" s="1"/>
  <c r="AG53" i="970"/>
  <c r="AG11" i="972"/>
  <c r="AB64" i="972"/>
  <c r="X72" i="973"/>
  <c r="AC72" i="973" s="1"/>
  <c r="AH72" i="973" s="1"/>
  <c r="Z122" i="973"/>
  <c r="AH13" i="974"/>
  <c r="AG13" i="974"/>
  <c r="AD13" i="974"/>
  <c r="AI13" i="974" s="1"/>
  <c r="AB32" i="978"/>
  <c r="Z25" i="970"/>
  <c r="AE25" i="970" s="1"/>
  <c r="AB27" i="970"/>
  <c r="AG27" i="970" s="1"/>
  <c r="AB30" i="970"/>
  <c r="AD32" i="970"/>
  <c r="AI32" i="970" s="1"/>
  <c r="AB52" i="970"/>
  <c r="AG52" i="970" s="1"/>
  <c r="AA54" i="970"/>
  <c r="AF54" i="970" s="1"/>
  <c r="AK54" i="970" s="1"/>
  <c r="Z57" i="970"/>
  <c r="AE57" i="970" s="1"/>
  <c r="AJ57" i="970" s="1"/>
  <c r="AJ59" i="970"/>
  <c r="AA71" i="970"/>
  <c r="AF71" i="970" s="1"/>
  <c r="AK71" i="970" s="1"/>
  <c r="Z17" i="971"/>
  <c r="AE17" i="971" s="1"/>
  <c r="AJ17" i="971" s="1"/>
  <c r="AF11" i="972"/>
  <c r="AK20" i="972"/>
  <c r="AA28" i="972"/>
  <c r="AF28" i="972" s="1"/>
  <c r="AE38" i="972"/>
  <c r="AH46" i="972"/>
  <c r="AB53" i="972"/>
  <c r="AK55" i="972"/>
  <c r="AC58" i="972"/>
  <c r="AE59" i="972"/>
  <c r="AI61" i="972"/>
  <c r="AE63" i="972"/>
  <c r="AC67" i="972"/>
  <c r="AI8" i="973"/>
  <c r="AE25" i="973"/>
  <c r="Z32" i="973"/>
  <c r="AE32" i="973" s="1"/>
  <c r="AJ32" i="973" s="1"/>
  <c r="AC41" i="973"/>
  <c r="AA44" i="973"/>
  <c r="AF44" i="973" s="1"/>
  <c r="AK44" i="973" s="1"/>
  <c r="Z91" i="973"/>
  <c r="AH97" i="973"/>
  <c r="AF97" i="973"/>
  <c r="AI98" i="973"/>
  <c r="AC117" i="973"/>
  <c r="AC128" i="973"/>
  <c r="AC22" i="974"/>
  <c r="AH22" i="974"/>
  <c r="AF66" i="974"/>
  <c r="Z36" i="975"/>
  <c r="AE36" i="975" s="1"/>
  <c r="AJ36" i="975" s="1"/>
  <c r="AA36" i="975"/>
  <c r="AF36" i="975" s="1"/>
  <c r="AK36" i="975" s="1"/>
  <c r="AB22" i="976"/>
  <c r="AG22" i="976" s="1"/>
  <c r="AB20" i="977"/>
  <c r="AG20" i="977" s="1"/>
  <c r="AJ45" i="977"/>
  <c r="AK27" i="978"/>
  <c r="Z30" i="978"/>
  <c r="AE30" i="978" s="1"/>
  <c r="AB44" i="978"/>
  <c r="AG44" i="978" s="1"/>
  <c r="Z44" i="978"/>
  <c r="AE44" i="978" s="1"/>
  <c r="AJ44" i="978" s="1"/>
  <c r="X47" i="978"/>
  <c r="AC47" i="978" s="1"/>
  <c r="AH47" i="978" s="1"/>
  <c r="AJ59" i="978"/>
  <c r="Z62" i="978"/>
  <c r="AE62" i="978" s="1"/>
  <c r="AG65" i="978"/>
  <c r="Z65" i="978"/>
  <c r="X65" i="978"/>
  <c r="AJ65" i="978"/>
  <c r="AI65" i="978"/>
  <c r="AH65" i="978"/>
  <c r="AF65" i="978"/>
  <c r="AE65" i="978"/>
  <c r="AK65" i="978"/>
  <c r="AD65" i="978"/>
  <c r="AC65" i="978"/>
  <c r="AA65" i="978"/>
  <c r="Y65" i="978"/>
  <c r="AI68" i="978"/>
  <c r="X71" i="978"/>
  <c r="AA84" i="978"/>
  <c r="AF84" i="978" s="1"/>
  <c r="AB22" i="980"/>
  <c r="BD22" i="980" s="1"/>
  <c r="AC22" i="980"/>
  <c r="BE22" i="980" s="1"/>
  <c r="Z16" i="980"/>
  <c r="AE16" i="980" s="1"/>
  <c r="AJ16" i="980" s="1"/>
  <c r="BL16" i="980" s="1"/>
  <c r="AD16" i="981"/>
  <c r="AA16" i="981"/>
  <c r="Z16" i="981"/>
  <c r="Z23" i="981"/>
  <c r="AE23" i="981" s="1"/>
  <c r="AJ23" i="981" s="1"/>
  <c r="Z8" i="982"/>
  <c r="AE8" i="982" s="1"/>
  <c r="Z13" i="982"/>
  <c r="AA25" i="982"/>
  <c r="AF25" i="982" s="1"/>
  <c r="AE43" i="982"/>
  <c r="AD43" i="982"/>
  <c r="AH43" i="982"/>
  <c r="AG43" i="982"/>
  <c r="AC43" i="982"/>
  <c r="AB43" i="982"/>
  <c r="Z43" i="982"/>
  <c r="Y43" i="982"/>
  <c r="AG49" i="982"/>
  <c r="Z15" i="983"/>
  <c r="AD116" i="983"/>
  <c r="BF102" i="983" s="1"/>
  <c r="AF95" i="983"/>
  <c r="AF92" i="983"/>
  <c r="AK92" i="983" s="1"/>
  <c r="Z75" i="983"/>
  <c r="AE75" i="983" s="1"/>
  <c r="AJ75" i="983" s="1"/>
  <c r="AH73" i="983"/>
  <c r="AE71" i="983"/>
  <c r="X52" i="983"/>
  <c r="AC52" i="983" s="1"/>
  <c r="AH52" i="983" s="1"/>
  <c r="X47" i="983"/>
  <c r="AC47" i="983" s="1"/>
  <c r="AH47" i="983" s="1"/>
  <c r="AH79" i="983"/>
  <c r="Z76" i="983"/>
  <c r="AE76" i="983" s="1"/>
  <c r="AE30" i="983"/>
  <c r="AJ30" i="983" s="1"/>
  <c r="Z24" i="983"/>
  <c r="AE24" i="983" s="1"/>
  <c r="AJ24" i="983" s="1"/>
  <c r="AF21" i="983"/>
  <c r="AK21" i="983" s="1"/>
  <c r="AA11" i="983"/>
  <c r="AF11" i="983" s="1"/>
  <c r="AK11" i="983" s="1"/>
  <c r="Z79" i="983"/>
  <c r="AI73" i="983"/>
  <c r="AI65" i="983"/>
  <c r="AB47" i="983"/>
  <c r="AG47" i="983" s="1"/>
  <c r="Z35" i="983"/>
  <c r="AE35" i="983" s="1"/>
  <c r="AJ35" i="983" s="1"/>
  <c r="Z30" i="983"/>
  <c r="Z21" i="983"/>
  <c r="AE21" i="983" s="1"/>
  <c r="Z59" i="983"/>
  <c r="AE59" i="983" s="1"/>
  <c r="X53" i="983"/>
  <c r="AC53" i="983" s="1"/>
  <c r="AH53" i="983" s="1"/>
  <c r="X50" i="983"/>
  <c r="AC50" i="983" s="1"/>
  <c r="AH50" i="983" s="1"/>
  <c r="AA47" i="983"/>
  <c r="AF47" i="983" s="1"/>
  <c r="AK47" i="983" s="1"/>
  <c r="AB55" i="983"/>
  <c r="AG55" i="983" s="1"/>
  <c r="Z47" i="983"/>
  <c r="AE47" i="983" s="1"/>
  <c r="AK27" i="983"/>
  <c r="Z86" i="983"/>
  <c r="AE86" i="983" s="1"/>
  <c r="AA55" i="983"/>
  <c r="AF55" i="983" s="1"/>
  <c r="AK55" i="983" s="1"/>
  <c r="AJ27" i="983"/>
  <c r="X64" i="983"/>
  <c r="AC64" i="983" s="1"/>
  <c r="AH64" i="983" s="1"/>
  <c r="X55" i="983"/>
  <c r="AC55" i="983" s="1"/>
  <c r="AH55" i="983" s="1"/>
  <c r="Z43" i="983"/>
  <c r="AE43" i="983" s="1"/>
  <c r="AK29" i="983"/>
  <c r="AI27" i="983"/>
  <c r="Z97" i="983"/>
  <c r="BB97" i="983" s="1"/>
  <c r="AA54" i="983"/>
  <c r="AF54" i="983" s="1"/>
  <c r="AK54" i="983" s="1"/>
  <c r="X51" i="983"/>
  <c r="AC51" i="983" s="1"/>
  <c r="AH51" i="983" s="1"/>
  <c r="AB31" i="983"/>
  <c r="AH19" i="983"/>
  <c r="AK71" i="983"/>
  <c r="X54" i="983"/>
  <c r="AC54" i="983" s="1"/>
  <c r="AH54" i="983" s="1"/>
  <c r="X34" i="983"/>
  <c r="AC34" i="983" s="1"/>
  <c r="AH34" i="983" s="1"/>
  <c r="AD19" i="983"/>
  <c r="AI19" i="983" s="1"/>
  <c r="AJ71" i="983"/>
  <c r="AC19" i="983"/>
  <c r="AH71" i="983"/>
  <c r="AI68" i="983"/>
  <c r="AB25" i="983"/>
  <c r="AG25" i="983" s="1"/>
  <c r="AA19" i="983"/>
  <c r="AF71" i="983"/>
  <c r="AI30" i="983"/>
  <c r="Z25" i="983"/>
  <c r="AE25" i="983" s="1"/>
  <c r="AJ25" i="983" s="1"/>
  <c r="X33" i="983"/>
  <c r="AC33" i="983" s="1"/>
  <c r="AH33" i="983" s="1"/>
  <c r="AH30" i="983"/>
  <c r="AH21" i="983"/>
  <c r="AF85" i="983"/>
  <c r="AK85" i="983" s="1"/>
  <c r="X45" i="983"/>
  <c r="AC45" i="983" s="1"/>
  <c r="AH45" i="983" s="1"/>
  <c r="AA25" i="986"/>
  <c r="AF25" i="986" s="1"/>
  <c r="AK25" i="986" s="1"/>
  <c r="X25" i="986"/>
  <c r="AC25" i="986" s="1"/>
  <c r="AH25" i="986" s="1"/>
  <c r="Z91" i="991"/>
  <c r="AE91" i="991" s="1"/>
  <c r="AI105" i="1"/>
  <c r="AH81" i="1"/>
  <c r="AC69" i="1"/>
  <c r="AF69" i="1"/>
  <c r="AI18" i="972"/>
  <c r="AH18" i="972"/>
  <c r="AE18" i="972"/>
  <c r="AF18" i="972"/>
  <c r="AD36" i="972"/>
  <c r="AE71" i="972"/>
  <c r="AD9" i="973"/>
  <c r="AI9" i="973" s="1"/>
  <c r="AB40" i="973"/>
  <c r="Z107" i="973"/>
  <c r="AB10" i="970"/>
  <c r="AG10" i="970" s="1"/>
  <c r="AB12" i="970"/>
  <c r="AG12" i="970" s="1"/>
  <c r="AD17" i="970"/>
  <c r="AI17" i="970" s="1"/>
  <c r="AB23" i="970"/>
  <c r="AG23" i="970" s="1"/>
  <c r="AB25" i="970"/>
  <c r="AG30" i="970"/>
  <c r="Y41" i="970"/>
  <c r="AD41" i="970" s="1"/>
  <c r="AI41" i="970" s="1"/>
  <c r="AG44" i="970"/>
  <c r="AJ44" i="970"/>
  <c r="AA44" i="970"/>
  <c r="AF44" i="970" s="1"/>
  <c r="Y44" i="970"/>
  <c r="AD44" i="970" s="1"/>
  <c r="AA57" i="970"/>
  <c r="AF57" i="970" s="1"/>
  <c r="AK57" i="970" s="1"/>
  <c r="AB79" i="970"/>
  <c r="AG79" i="970" s="1"/>
  <c r="AA79" i="970"/>
  <c r="AF79" i="970" s="1"/>
  <c r="AK79" i="970" s="1"/>
  <c r="AK11" i="972"/>
  <c r="AA36" i="972"/>
  <c r="AK36" i="972"/>
  <c r="AI36" i="972"/>
  <c r="X37" i="972"/>
  <c r="AC37" i="972" s="1"/>
  <c r="AF38" i="972"/>
  <c r="AI46" i="972"/>
  <c r="Z48" i="972"/>
  <c r="AE48" i="972" s="1"/>
  <c r="AI51" i="972"/>
  <c r="AE51" i="972"/>
  <c r="AH53" i="972"/>
  <c r="AD58" i="972"/>
  <c r="AF59" i="972"/>
  <c r="AJ61" i="972"/>
  <c r="AF63" i="972"/>
  <c r="AD67" i="972"/>
  <c r="AJ70" i="972"/>
  <c r="AJ8" i="973"/>
  <c r="AH25" i="973"/>
  <c r="AD41" i="973"/>
  <c r="X52" i="973"/>
  <c r="AC52" i="973" s="1"/>
  <c r="AH52" i="973" s="1"/>
  <c r="AA91" i="973"/>
  <c r="AJ98" i="973"/>
  <c r="AK112" i="973"/>
  <c r="AE117" i="973"/>
  <c r="AJ127" i="973"/>
  <c r="AI127" i="973"/>
  <c r="AH127" i="973"/>
  <c r="AG127" i="973"/>
  <c r="AD128" i="973"/>
  <c r="Z11" i="974"/>
  <c r="AE11" i="974" s="1"/>
  <c r="AJ11" i="974" s="1"/>
  <c r="AB29" i="974"/>
  <c r="AG29" i="974" s="1"/>
  <c r="AG48" i="974"/>
  <c r="AB48" i="974"/>
  <c r="AK48" i="974"/>
  <c r="AJ48" i="974"/>
  <c r="AI48" i="974"/>
  <c r="AC48" i="974"/>
  <c r="AA48" i="974"/>
  <c r="AG60" i="974"/>
  <c r="X33" i="975"/>
  <c r="AC33" i="975" s="1"/>
  <c r="AH33" i="975" s="1"/>
  <c r="Y19" i="976"/>
  <c r="AD19" i="976" s="1"/>
  <c r="AI19" i="976" s="1"/>
  <c r="X22" i="976"/>
  <c r="AC22" i="976" s="1"/>
  <c r="AH22" i="976" s="1"/>
  <c r="AG49" i="977"/>
  <c r="AH49" i="977"/>
  <c r="AD49" i="977"/>
  <c r="AC49" i="977"/>
  <c r="AJ49" i="977"/>
  <c r="AF49" i="977"/>
  <c r="AG23" i="978"/>
  <c r="AJ23" i="978"/>
  <c r="AH23" i="978"/>
  <c r="AE23" i="978"/>
  <c r="AK59" i="978"/>
  <c r="AH62" i="978"/>
  <c r="AK68" i="978"/>
  <c r="Y71" i="978"/>
  <c r="Z81" i="978"/>
  <c r="AE81" i="978" s="1"/>
  <c r="AJ88" i="978"/>
  <c r="AF88" i="978"/>
  <c r="AE88" i="978"/>
  <c r="Z10" i="979"/>
  <c r="AE10" i="979" s="1"/>
  <c r="AJ10" i="979" s="1"/>
  <c r="BL10" i="979" s="1"/>
  <c r="AG10" i="981"/>
  <c r="AI10" i="981"/>
  <c r="AD10" i="981"/>
  <c r="AF10" i="981"/>
  <c r="AE10" i="981"/>
  <c r="AK10" i="981"/>
  <c r="AJ10" i="981"/>
  <c r="AH10" i="981"/>
  <c r="AC10" i="981"/>
  <c r="AB10" i="981"/>
  <c r="AA20" i="981"/>
  <c r="AF20" i="981" s="1"/>
  <c r="AK20" i="981" s="1"/>
  <c r="Z20" i="981"/>
  <c r="AE20" i="981" s="1"/>
  <c r="AJ20" i="981" s="1"/>
  <c r="AG89" i="983"/>
  <c r="AF89" i="983"/>
  <c r="AK89" i="983"/>
  <c r="AJ89" i="983"/>
  <c r="AI89" i="983"/>
  <c r="AE89" i="983"/>
  <c r="AA54" i="985"/>
  <c r="AF43" i="985"/>
  <c r="AA27" i="985"/>
  <c r="AF27" i="985" s="1"/>
  <c r="AK21" i="985"/>
  <c r="AH11" i="985"/>
  <c r="X42" i="985"/>
  <c r="AC42" i="985" s="1"/>
  <c r="AH42" i="985" s="1"/>
  <c r="Y29" i="985"/>
  <c r="AD29" i="985" s="1"/>
  <c r="AI29" i="985" s="1"/>
  <c r="AB26" i="985"/>
  <c r="AG26" i="985" s="1"/>
  <c r="Z23" i="985"/>
  <c r="AE23" i="985" s="1"/>
  <c r="AJ23" i="985" s="1"/>
  <c r="Z20" i="985"/>
  <c r="AE20" i="985" s="1"/>
  <c r="X35" i="985"/>
  <c r="AC35" i="985" s="1"/>
  <c r="Z12" i="985"/>
  <c r="AE12" i="985" s="1"/>
  <c r="AJ12" i="985" s="1"/>
  <c r="X38" i="985"/>
  <c r="AC38" i="985" s="1"/>
  <c r="AK41" i="985"/>
  <c r="AJ41" i="985"/>
  <c r="X26" i="985"/>
  <c r="AC26" i="985" s="1"/>
  <c r="AH26" i="985" s="1"/>
  <c r="AA51" i="985"/>
  <c r="AJ98" i="985"/>
  <c r="BL82" i="985" s="1"/>
  <c r="AD98" i="985"/>
  <c r="BF98" i="985" s="1"/>
  <c r="Z98" i="985"/>
  <c r="BB82" i="985" s="1"/>
  <c r="Y98" i="985"/>
  <c r="BA98" i="985" s="1"/>
  <c r="AK98" i="985"/>
  <c r="BM98" i="985" s="1"/>
  <c r="AI98" i="985"/>
  <c r="BK82" i="985" s="1"/>
  <c r="AB98" i="985"/>
  <c r="BD82" i="985" s="1"/>
  <c r="AA98" i="985"/>
  <c r="BC98" i="985" s="1"/>
  <c r="X49" i="983"/>
  <c r="AC49" i="983" s="1"/>
  <c r="AF67" i="983"/>
  <c r="AK67" i="983" s="1"/>
  <c r="AA67" i="983"/>
  <c r="AE67" i="983"/>
  <c r="AJ67" i="983" s="1"/>
  <c r="AD67" i="983"/>
  <c r="AI67" i="983" s="1"/>
  <c r="AC67" i="983"/>
  <c r="AH67" i="983" s="1"/>
  <c r="AB67" i="983"/>
  <c r="AG67" i="983" s="1"/>
  <c r="X67" i="983"/>
  <c r="AK55" i="985"/>
  <c r="AH13" i="986"/>
  <c r="AJ13" i="986"/>
  <c r="AC13" i="986"/>
  <c r="Z13" i="986"/>
  <c r="AG13" i="986"/>
  <c r="AI30" i="988"/>
  <c r="AC30" i="988"/>
  <c r="AA30" i="988"/>
  <c r="Z30" i="988"/>
  <c r="AB30" i="988"/>
  <c r="X46" i="989"/>
  <c r="AC46" i="989" s="1"/>
  <c r="AH46" i="989" s="1"/>
  <c r="Y46" i="989"/>
  <c r="AD46" i="989" s="1"/>
  <c r="AI46" i="989" s="1"/>
  <c r="Y78" i="990"/>
  <c r="AD78" i="990" s="1"/>
  <c r="AI78" i="990" s="1"/>
  <c r="AD21" i="990"/>
  <c r="Z117" i="990"/>
  <c r="AE117" i="990" s="1"/>
  <c r="Y95" i="990"/>
  <c r="AD95" i="990" s="1"/>
  <c r="X78" i="990"/>
  <c r="AC78" i="990" s="1"/>
  <c r="AH78" i="990" s="1"/>
  <c r="X75" i="990"/>
  <c r="AC75" i="990" s="1"/>
  <c r="AH75" i="990" s="1"/>
  <c r="X65" i="990"/>
  <c r="AC65" i="990" s="1"/>
  <c r="AH65" i="990" s="1"/>
  <c r="AB55" i="990"/>
  <c r="AG55" i="990" s="1"/>
  <c r="Z24" i="990"/>
  <c r="AC21" i="990"/>
  <c r="Z20" i="990"/>
  <c r="AG92" i="990"/>
  <c r="X68" i="990"/>
  <c r="AC68" i="990" s="1"/>
  <c r="AH68" i="990" s="1"/>
  <c r="X61" i="990"/>
  <c r="AC61" i="990" s="1"/>
  <c r="AH61" i="990" s="1"/>
  <c r="Z13" i="990"/>
  <c r="AE13" i="990" s="1"/>
  <c r="Z114" i="990"/>
  <c r="AE114" i="990" s="1"/>
  <c r="AG97" i="990"/>
  <c r="Z74" i="990"/>
  <c r="AE74" i="990" s="1"/>
  <c r="AJ74" i="990" s="1"/>
  <c r="X56" i="990"/>
  <c r="AC56" i="990" s="1"/>
  <c r="AH56" i="990" s="1"/>
  <c r="AH21" i="990"/>
  <c r="AE20" i="990"/>
  <c r="AC97" i="990"/>
  <c r="X77" i="990"/>
  <c r="AC77" i="990" s="1"/>
  <c r="Y59" i="990"/>
  <c r="AD59" i="990" s="1"/>
  <c r="AI59" i="990" s="1"/>
  <c r="AF43" i="990"/>
  <c r="AB35" i="990"/>
  <c r="AG35" i="990" s="1"/>
  <c r="AF21" i="990"/>
  <c r="X97" i="990"/>
  <c r="X91" i="990"/>
  <c r="AC91" i="990" s="1"/>
  <c r="X59" i="990"/>
  <c r="AC59" i="990" s="1"/>
  <c r="AH59" i="990" s="1"/>
  <c r="Z33" i="990"/>
  <c r="AE33" i="990" s="1"/>
  <c r="AD24" i="990"/>
  <c r="AE21" i="990"/>
  <c r="X79" i="990"/>
  <c r="AC79" i="990" s="1"/>
  <c r="AC24" i="990"/>
  <c r="AH24" i="990" s="1"/>
  <c r="Z21" i="990"/>
  <c r="Z18" i="990"/>
  <c r="AE18" i="990" s="1"/>
  <c r="Z123" i="990"/>
  <c r="AE123" i="990" s="1"/>
  <c r="X83" i="990"/>
  <c r="AC83" i="990" s="1"/>
  <c r="X69" i="990"/>
  <c r="AC69" i="990" s="1"/>
  <c r="AH69" i="990" s="1"/>
  <c r="AB29" i="990"/>
  <c r="AG29" i="990" s="1"/>
  <c r="AB24" i="990"/>
  <c r="AG24" i="990" s="1"/>
  <c r="AE92" i="990"/>
  <c r="AD93" i="990"/>
  <c r="X47" i="990"/>
  <c r="AC47" i="990" s="1"/>
  <c r="AH47" i="990" s="1"/>
  <c r="AD42" i="990"/>
  <c r="AG20" i="990"/>
  <c r="AB96" i="990"/>
  <c r="AG96" i="990" s="1"/>
  <c r="AC93" i="990"/>
  <c r="AA50" i="990"/>
  <c r="AF50" i="990" s="1"/>
  <c r="AK50" i="990" s="1"/>
  <c r="AF20" i="990"/>
  <c r="Y96" i="990"/>
  <c r="AD96" i="990" s="1"/>
  <c r="X93" i="990"/>
  <c r="X50" i="990"/>
  <c r="AC50" i="990" s="1"/>
  <c r="AH50" i="990" s="1"/>
  <c r="X96" i="990"/>
  <c r="X53" i="990"/>
  <c r="AC53" i="990" s="1"/>
  <c r="AH53" i="990" s="1"/>
  <c r="AB68" i="990"/>
  <c r="AG68" i="990" s="1"/>
  <c r="AF25" i="990"/>
  <c r="Z105" i="990"/>
  <c r="AE105" i="990" s="1"/>
  <c r="AA12" i="990"/>
  <c r="AF12" i="990" s="1"/>
  <c r="Z72" i="991"/>
  <c r="AE72" i="991" s="1"/>
  <c r="AJ72" i="991" s="1"/>
  <c r="Y40" i="991"/>
  <c r="AD40" i="991" s="1"/>
  <c r="AI40" i="991" s="1"/>
  <c r="AA24" i="991"/>
  <c r="AF24" i="991" s="1"/>
  <c r="AK24" i="991" s="1"/>
  <c r="AB8" i="991"/>
  <c r="AG8" i="991" s="1"/>
  <c r="AA10" i="991"/>
  <c r="AF10" i="991" s="1"/>
  <c r="AK10" i="991" s="1"/>
  <c r="AB40" i="991"/>
  <c r="AG40" i="991" s="1"/>
  <c r="Z40" i="991"/>
  <c r="AE40" i="991" s="1"/>
  <c r="AJ40" i="991" s="1"/>
  <c r="AA25" i="991"/>
  <c r="AF25" i="991" s="1"/>
  <c r="Z106" i="991"/>
  <c r="AE106" i="991" s="1"/>
  <c r="AH64" i="972"/>
  <c r="AI40" i="973"/>
  <c r="AH122" i="973"/>
  <c r="AH128" i="973"/>
  <c r="AH9" i="974"/>
  <c r="Z33" i="974"/>
  <c r="AI37" i="974"/>
  <c r="AA37" i="974"/>
  <c r="AD13" i="975"/>
  <c r="AI13" i="975" s="1"/>
  <c r="AD15" i="975"/>
  <c r="AE15" i="975"/>
  <c r="AJ15" i="975"/>
  <c r="AH18" i="975"/>
  <c r="Y25" i="976"/>
  <c r="AD25" i="976" s="1"/>
  <c r="AI25" i="976" s="1"/>
  <c r="Z42" i="976"/>
  <c r="AE42" i="976" s="1"/>
  <c r="AJ42" i="976" s="1"/>
  <c r="Z83" i="978"/>
  <c r="AE83" i="978" s="1"/>
  <c r="AJ21" i="980"/>
  <c r="BL21" i="980" s="1"/>
  <c r="AK21" i="980"/>
  <c r="BM21" i="980" s="1"/>
  <c r="Y31" i="981"/>
  <c r="AD31" i="981" s="1"/>
  <c r="AI31" i="981" s="1"/>
  <c r="AC10" i="983"/>
  <c r="AH10" i="983" s="1"/>
  <c r="AB10" i="983"/>
  <c r="AG10" i="983" s="1"/>
  <c r="AA10" i="983"/>
  <c r="AF10" i="983" s="1"/>
  <c r="AK10" i="983" s="1"/>
  <c r="AG74" i="983"/>
  <c r="AI74" i="983"/>
  <c r="AG77" i="983"/>
  <c r="AK77" i="983"/>
  <c r="AF77" i="983"/>
  <c r="AJ77" i="983"/>
  <c r="AH77" i="983"/>
  <c r="AE77" i="983"/>
  <c r="Z77" i="983"/>
  <c r="X39" i="984"/>
  <c r="AC39" i="984" s="1"/>
  <c r="AI19" i="985"/>
  <c r="AC19" i="985"/>
  <c r="AB19" i="985"/>
  <c r="AC44" i="988"/>
  <c r="AE37" i="988"/>
  <c r="AC17" i="988"/>
  <c r="AB27" i="988"/>
  <c r="AG27" i="988" s="1"/>
  <c r="Z22" i="990"/>
  <c r="AE22" i="990" s="1"/>
  <c r="AF39" i="990"/>
  <c r="AA41" i="990"/>
  <c r="AF41" i="990" s="1"/>
  <c r="Z39" i="991"/>
  <c r="AE39" i="991" s="1"/>
  <c r="AJ39" i="991" s="1"/>
  <c r="AA39" i="991"/>
  <c r="AF39" i="991" s="1"/>
  <c r="AK39" i="991" s="1"/>
  <c r="Y42" i="991"/>
  <c r="AD42" i="991" s="1"/>
  <c r="AH58" i="972"/>
  <c r="AG9" i="973"/>
  <c r="AK22" i="973"/>
  <c r="X89" i="973"/>
  <c r="AC89" i="973" s="1"/>
  <c r="AF92" i="973"/>
  <c r="AG107" i="973"/>
  <c r="AI112" i="973"/>
  <c r="AG25" i="970"/>
  <c r="AC46" i="972"/>
  <c r="AJ66" i="972"/>
  <c r="AF12" i="973"/>
  <c r="AK12" i="973" s="1"/>
  <c r="AJ40" i="973"/>
  <c r="AH92" i="973"/>
  <c r="AG98" i="973"/>
  <c r="AH98" i="973"/>
  <c r="AG102" i="973"/>
  <c r="AI107" i="973"/>
  <c r="AJ112" i="973"/>
  <c r="AI122" i="973"/>
  <c r="AI128" i="973"/>
  <c r="AK142" i="973"/>
  <c r="AE21" i="974"/>
  <c r="AF21" i="974"/>
  <c r="AI18" i="975"/>
  <c r="AI21" i="975"/>
  <c r="AB24" i="975"/>
  <c r="AG24" i="975" s="1"/>
  <c r="X39" i="975"/>
  <c r="AC39" i="975" s="1"/>
  <c r="AH39" i="975" s="1"/>
  <c r="Y52" i="975"/>
  <c r="AD52" i="975" s="1"/>
  <c r="AI52" i="975" s="1"/>
  <c r="AI61" i="975"/>
  <c r="AE76" i="975"/>
  <c r="AJ76" i="975" s="1"/>
  <c r="AA76" i="975"/>
  <c r="Z12" i="976"/>
  <c r="AE12" i="976" s="1"/>
  <c r="AJ12" i="976" s="1"/>
  <c r="AA15" i="976"/>
  <c r="AF15" i="976" s="1"/>
  <c r="AK15" i="976" s="1"/>
  <c r="Y18" i="976"/>
  <c r="AD18" i="976" s="1"/>
  <c r="AI18" i="976" s="1"/>
  <c r="AA22" i="976"/>
  <c r="AF22" i="976" s="1"/>
  <c r="AK22" i="976" s="1"/>
  <c r="Z9" i="977"/>
  <c r="AE9" i="977" s="1"/>
  <c r="AJ9" i="977" s="1"/>
  <c r="AB18" i="977"/>
  <c r="AG18" i="977" s="1"/>
  <c r="Z21" i="977"/>
  <c r="AE21" i="977" s="1"/>
  <c r="AJ21" i="977" s="1"/>
  <c r="AB19" i="978"/>
  <c r="AG19" i="978" s="1"/>
  <c r="AB26" i="978"/>
  <c r="AG26" i="978" s="1"/>
  <c r="AK26" i="978"/>
  <c r="Z28" i="978"/>
  <c r="AE28" i="978" s="1"/>
  <c r="AJ28" i="978" s="1"/>
  <c r="AB28" i="978"/>
  <c r="AG28" i="978" s="1"/>
  <c r="AI58" i="978"/>
  <c r="AB58" i="978"/>
  <c r="AG58" i="978" s="1"/>
  <c r="BM19" i="979"/>
  <c r="Z12" i="982"/>
  <c r="AC12" i="982"/>
  <c r="AH12" i="982" s="1"/>
  <c r="AB12" i="982"/>
  <c r="AG12" i="982" s="1"/>
  <c r="AF12" i="982"/>
  <c r="AK12" i="982" s="1"/>
  <c r="AE12" i="982"/>
  <c r="AJ12" i="982" s="1"/>
  <c r="AD12" i="982"/>
  <c r="AI12" i="982" s="1"/>
  <c r="AA12" i="982"/>
  <c r="AF42" i="982"/>
  <c r="AG57" i="983"/>
  <c r="AF57" i="983"/>
  <c r="AK57" i="983" s="1"/>
  <c r="X57" i="983"/>
  <c r="AC57" i="983" s="1"/>
  <c r="AH57" i="983" s="1"/>
  <c r="AH46" i="984"/>
  <c r="AF33" i="987"/>
  <c r="AK33" i="987" s="1"/>
  <c r="AD33" i="987"/>
  <c r="AI33" i="987" s="1"/>
  <c r="X33" i="987"/>
  <c r="Z54" i="989"/>
  <c r="AE54" i="989" s="1"/>
  <c r="AJ54" i="989" s="1"/>
  <c r="AH65" i="989"/>
  <c r="Z65" i="989"/>
  <c r="AE65" i="989" s="1"/>
  <c r="Z30" i="990"/>
  <c r="AE30" i="990" s="1"/>
  <c r="AG39" i="990"/>
  <c r="AE93" i="990"/>
  <c r="AB51" i="992"/>
  <c r="AG51" i="992" s="1"/>
  <c r="AA51" i="992"/>
  <c r="AF51" i="992" s="1"/>
  <c r="AK51" i="992" s="1"/>
  <c r="AD98" i="992"/>
  <c r="AC98" i="992"/>
  <c r="AB27" i="971"/>
  <c r="AG27" i="971" s="1"/>
  <c r="AI35" i="972"/>
  <c r="AH59" i="972"/>
  <c r="AC29" i="973"/>
  <c r="AK35" i="972"/>
  <c r="AH61" i="972"/>
  <c r="AH71" i="972"/>
  <c r="AA75" i="970"/>
  <c r="AF75" i="970" s="1"/>
  <c r="AA30" i="970"/>
  <c r="AF30" i="970" s="1"/>
  <c r="X35" i="972"/>
  <c r="Z58" i="972"/>
  <c r="AA59" i="972"/>
  <c r="Z64" i="972"/>
  <c r="Z9" i="973"/>
  <c r="Z29" i="973"/>
  <c r="Y43" i="973"/>
  <c r="AD43" i="973" s="1"/>
  <c r="X53" i="973"/>
  <c r="AC53" i="973" s="1"/>
  <c r="AH53" i="973" s="1"/>
  <c r="AJ122" i="973"/>
  <c r="AJ128" i="973"/>
  <c r="AK135" i="973"/>
  <c r="Z9" i="974"/>
  <c r="Y33" i="974"/>
  <c r="Z13" i="975"/>
  <c r="AE13" i="975" s="1"/>
  <c r="AJ13" i="975" s="1"/>
  <c r="Z15" i="975"/>
  <c r="AC24" i="975"/>
  <c r="AH24" i="975" s="1"/>
  <c r="AA12" i="976"/>
  <c r="AF12" i="976" s="1"/>
  <c r="AK12" i="976" s="1"/>
  <c r="Z18" i="976"/>
  <c r="AE18" i="976" s="1"/>
  <c r="AJ18" i="976" s="1"/>
  <c r="X21" i="976"/>
  <c r="AC21" i="976" s="1"/>
  <c r="AH21" i="976" s="1"/>
  <c r="X25" i="976"/>
  <c r="AC25" i="976" s="1"/>
  <c r="AH25" i="976" s="1"/>
  <c r="AA12" i="977"/>
  <c r="Y28" i="977"/>
  <c r="AD28" i="977" s="1"/>
  <c r="AI28" i="977" s="1"/>
  <c r="AE37" i="977"/>
  <c r="AB37" i="977"/>
  <c r="AK37" i="977"/>
  <c r="AI37" i="977"/>
  <c r="AH37" i="977"/>
  <c r="AK37" i="978"/>
  <c r="Z78" i="978"/>
  <c r="AE78" i="978" s="1"/>
  <c r="AJ78" i="978" s="1"/>
  <c r="AA83" i="978"/>
  <c r="AF83" i="978" s="1"/>
  <c r="AK83" i="978" s="1"/>
  <c r="AB64" i="978"/>
  <c r="Z16" i="979"/>
  <c r="AE16" i="979" s="1"/>
  <c r="AJ16" i="979" s="1"/>
  <c r="BL16" i="979" s="1"/>
  <c r="AC22" i="979"/>
  <c r="BE22" i="979" s="1"/>
  <c r="Z10" i="980"/>
  <c r="AE10" i="980" s="1"/>
  <c r="AJ10" i="980" s="1"/>
  <c r="BL10" i="980" s="1"/>
  <c r="Y10" i="980"/>
  <c r="BA10" i="980" s="1"/>
  <c r="Y21" i="980"/>
  <c r="BA20" i="980" s="1"/>
  <c r="AA32" i="981"/>
  <c r="AF32" i="981" s="1"/>
  <c r="AK32" i="981" s="1"/>
  <c r="Y32" i="981"/>
  <c r="AD32" i="981" s="1"/>
  <c r="AG18" i="982"/>
  <c r="AI18" i="982"/>
  <c r="AD18" i="982"/>
  <c r="AB18" i="982"/>
  <c r="AA18" i="982"/>
  <c r="AK18" i="982"/>
  <c r="AJ18" i="982"/>
  <c r="AH18" i="982"/>
  <c r="Z10" i="983"/>
  <c r="AE10" i="983" s="1"/>
  <c r="AJ10" i="983" s="1"/>
  <c r="Z34" i="983"/>
  <c r="AE34" i="983" s="1"/>
  <c r="AJ34" i="983" s="1"/>
  <c r="AA34" i="983"/>
  <c r="AF34" i="983" s="1"/>
  <c r="AK34" i="983" s="1"/>
  <c r="Z74" i="983"/>
  <c r="AE74" i="983" s="1"/>
  <c r="AI77" i="983"/>
  <c r="Z19" i="985"/>
  <c r="Z27" i="985"/>
  <c r="AE27" i="985" s="1"/>
  <c r="AJ27" i="985" s="1"/>
  <c r="Z12" i="988"/>
  <c r="AF15" i="988"/>
  <c r="AF17" i="988"/>
  <c r="X25" i="988"/>
  <c r="AC25" i="988" s="1"/>
  <c r="AH25" i="988" s="1"/>
  <c r="AB25" i="988"/>
  <c r="AG25" i="988" s="1"/>
  <c r="AA25" i="988"/>
  <c r="AF25" i="988" s="1"/>
  <c r="AK25" i="988" s="1"/>
  <c r="Z25" i="988"/>
  <c r="AE25" i="988" s="1"/>
  <c r="AJ25" i="988" s="1"/>
  <c r="Y25" i="988"/>
  <c r="AD25" i="988" s="1"/>
  <c r="AI25" i="988" s="1"/>
  <c r="AF37" i="988"/>
  <c r="AC60" i="988"/>
  <c r="BE60" i="988" s="1"/>
  <c r="Z15" i="989"/>
  <c r="AE15" i="989" s="1"/>
  <c r="AJ15" i="989" s="1"/>
  <c r="AJ69" i="989"/>
  <c r="AI69" i="989"/>
  <c r="AG69" i="989"/>
  <c r="AE69" i="989"/>
  <c r="Z15" i="990"/>
  <c r="AE15" i="990" s="1"/>
  <c r="Z28" i="990"/>
  <c r="AE28" i="990" s="1"/>
  <c r="Z34" i="990"/>
  <c r="AE34" i="990" s="1"/>
  <c r="Z41" i="990"/>
  <c r="AE41" i="990" s="1"/>
  <c r="X95" i="990"/>
  <c r="AC95" i="990" s="1"/>
  <c r="Z111" i="990"/>
  <c r="AE111" i="990" s="1"/>
  <c r="Z83" i="992"/>
  <c r="AE83" i="992" s="1"/>
  <c r="AJ83" i="992" s="1"/>
  <c r="AB46" i="973"/>
  <c r="AG46" i="973" s="1"/>
  <c r="AG92" i="973"/>
  <c r="AE92" i="973"/>
  <c r="AJ92" i="973"/>
  <c r="AI19" i="974"/>
  <c r="AA19" i="974"/>
  <c r="AF19" i="974" s="1"/>
  <c r="AF38" i="974"/>
  <c r="AK38" i="974" s="1"/>
  <c r="AK60" i="974"/>
  <c r="AG10" i="975"/>
  <c r="AE10" i="975"/>
  <c r="AG56" i="975"/>
  <c r="AD56" i="975"/>
  <c r="AE71" i="975"/>
  <c r="AJ71" i="975" s="1"/>
  <c r="AD24" i="975"/>
  <c r="AI24" i="975" s="1"/>
  <c r="Z16" i="976"/>
  <c r="AE16" i="976" s="1"/>
  <c r="AJ16" i="976" s="1"/>
  <c r="AB25" i="976"/>
  <c r="AG25" i="976" s="1"/>
  <c r="AG59" i="976"/>
  <c r="BI52" i="976" s="1"/>
  <c r="Y59" i="976"/>
  <c r="BA59" i="976" s="1"/>
  <c r="X59" i="976"/>
  <c r="AZ52" i="976" s="1"/>
  <c r="AK59" i="976"/>
  <c r="BM59" i="976" s="1"/>
  <c r="AA9" i="977"/>
  <c r="AF9" i="977" s="1"/>
  <c r="AK9" i="977" s="1"/>
  <c r="AD12" i="977"/>
  <c r="X18" i="977"/>
  <c r="AC18" i="977" s="1"/>
  <c r="AH18" i="977" s="1"/>
  <c r="X21" i="977"/>
  <c r="AC21" i="977" s="1"/>
  <c r="AH21" i="977" s="1"/>
  <c r="AB42" i="978"/>
  <c r="AG42" i="978" s="1"/>
  <c r="Z42" i="978"/>
  <c r="AE42" i="978" s="1"/>
  <c r="X42" i="978"/>
  <c r="AC42" i="978" s="1"/>
  <c r="AH42" i="978" s="1"/>
  <c r="AK70" i="978"/>
  <c r="AD70" i="978"/>
  <c r="AF70" i="978"/>
  <c r="AE70" i="978"/>
  <c r="AJ70" i="978"/>
  <c r="AI70" i="978"/>
  <c r="AG70" i="978"/>
  <c r="AB70" i="978"/>
  <c r="AA70" i="978"/>
  <c r="Z21" i="980"/>
  <c r="BB21" i="980" s="1"/>
  <c r="AD31" i="983"/>
  <c r="AI31" i="983" s="1"/>
  <c r="AF74" i="983"/>
  <c r="AK74" i="983" s="1"/>
  <c r="AC60" i="984"/>
  <c r="AJ71" i="984"/>
  <c r="Z63" i="984"/>
  <c r="AE63" i="984" s="1"/>
  <c r="AJ63" i="984" s="1"/>
  <c r="AH60" i="984"/>
  <c r="Z58" i="984"/>
  <c r="AE58" i="984" s="1"/>
  <c r="X26" i="984"/>
  <c r="AC26" i="984" s="1"/>
  <c r="AH26" i="984" s="1"/>
  <c r="AI16" i="984"/>
  <c r="Z13" i="984"/>
  <c r="AE13" i="984" s="1"/>
  <c r="AJ13" i="984" s="1"/>
  <c r="AK10" i="984"/>
  <c r="AG60" i="984"/>
  <c r="AJ46" i="984"/>
  <c r="AE60" i="984"/>
  <c r="AF46" i="984"/>
  <c r="X32" i="984"/>
  <c r="AC32" i="984" s="1"/>
  <c r="Z16" i="984"/>
  <c r="AE16" i="984" s="1"/>
  <c r="AC50" i="984"/>
  <c r="AH50" i="984" s="1"/>
  <c r="X38" i="984"/>
  <c r="AC38" i="984" s="1"/>
  <c r="AH38" i="984" s="1"/>
  <c r="AA50" i="984"/>
  <c r="X27" i="984"/>
  <c r="AC27" i="984" s="1"/>
  <c r="AH27" i="984" s="1"/>
  <c r="X23" i="984"/>
  <c r="AC23" i="984" s="1"/>
  <c r="AH23" i="984" s="1"/>
  <c r="AH16" i="984"/>
  <c r="AJ58" i="984"/>
  <c r="AC46" i="984"/>
  <c r="AH58" i="984"/>
  <c r="AB46" i="984"/>
  <c r="AF43" i="984"/>
  <c r="AK37" i="984"/>
  <c r="AA46" i="984"/>
  <c r="AD43" i="984"/>
  <c r="AI43" i="984" s="1"/>
  <c r="AB29" i="985"/>
  <c r="AG29" i="985" s="1"/>
  <c r="AI15" i="988"/>
  <c r="AK17" i="988"/>
  <c r="AA9" i="989"/>
  <c r="AF9" i="989" s="1"/>
  <c r="AC22" i="989"/>
  <c r="AH22" i="989" s="1"/>
  <c r="AB22" i="989"/>
  <c r="AG22" i="989" s="1"/>
  <c r="AA22" i="989"/>
  <c r="AF22" i="989" s="1"/>
  <c r="AK22" i="989" s="1"/>
  <c r="AK65" i="989"/>
  <c r="AA13" i="990"/>
  <c r="AF13" i="990" s="1"/>
  <c r="Z32" i="990"/>
  <c r="AE32" i="990" s="1"/>
  <c r="AC38" i="990"/>
  <c r="AD38" i="990"/>
  <c r="Z38" i="990"/>
  <c r="AG38" i="990"/>
  <c r="AF38" i="990"/>
  <c r="AE38" i="990"/>
  <c r="Z99" i="990"/>
  <c r="AE99" i="990" s="1"/>
  <c r="AA30" i="973"/>
  <c r="AF30" i="973" s="1"/>
  <c r="AK30" i="973" s="1"/>
  <c r="AG41" i="973"/>
  <c r="AB41" i="973"/>
  <c r="AK108" i="973"/>
  <c r="AH108" i="973"/>
  <c r="AG17" i="974"/>
  <c r="AH35" i="974"/>
  <c r="AH55" i="974"/>
  <c r="AH19" i="975"/>
  <c r="Z19" i="975"/>
  <c r="AE19" i="975" s="1"/>
  <c r="AJ31" i="975"/>
  <c r="AK65" i="975"/>
  <c r="AJ65" i="975"/>
  <c r="Z65" i="975"/>
  <c r="AE65" i="975" s="1"/>
  <c r="AB10" i="976"/>
  <c r="AG10" i="976" s="1"/>
  <c r="Z10" i="976"/>
  <c r="AE10" i="976" s="1"/>
  <c r="AJ10" i="976" s="1"/>
  <c r="AB29" i="976"/>
  <c r="AG29" i="976" s="1"/>
  <c r="AK41" i="977"/>
  <c r="Z47" i="977"/>
  <c r="AE47" i="977" s="1"/>
  <c r="AJ47" i="977" s="1"/>
  <c r="Z44" i="977"/>
  <c r="AE44" i="977" s="1"/>
  <c r="AJ44" i="977" s="1"/>
  <c r="X32" i="977"/>
  <c r="AC32" i="977" s="1"/>
  <c r="X29" i="977"/>
  <c r="AC29" i="977" s="1"/>
  <c r="AH29" i="977" s="1"/>
  <c r="X26" i="977"/>
  <c r="AC26" i="977" s="1"/>
  <c r="AH26" i="977" s="1"/>
  <c r="X23" i="977"/>
  <c r="AC23" i="977" s="1"/>
  <c r="AH23" i="977" s="1"/>
  <c r="X20" i="977"/>
  <c r="AC20" i="977" s="1"/>
  <c r="AH20" i="977" s="1"/>
  <c r="AI14" i="978"/>
  <c r="AA14" i="978"/>
  <c r="AF14" i="978" s="1"/>
  <c r="AD76" i="978"/>
  <c r="AB76" i="978"/>
  <c r="AH76" i="978"/>
  <c r="AG76" i="978"/>
  <c r="AJ84" i="978"/>
  <c r="Z86" i="978"/>
  <c r="AE86" i="978" s="1"/>
  <c r="AG12" i="981"/>
  <c r="AD12" i="981"/>
  <c r="AI12" i="981" s="1"/>
  <c r="AB12" i="981"/>
  <c r="AA12" i="981"/>
  <c r="AK12" i="981"/>
  <c r="AJ12" i="981"/>
  <c r="AH12" i="981"/>
  <c r="AF12" i="981"/>
  <c r="AE12" i="981"/>
  <c r="AI21" i="982"/>
  <c r="Z36" i="982"/>
  <c r="AE36" i="982" s="1"/>
  <c r="AJ36" i="982" s="1"/>
  <c r="AK62" i="983"/>
  <c r="AF62" i="983"/>
  <c r="AI62" i="983"/>
  <c r="AH62" i="983"/>
  <c r="AG62" i="983"/>
  <c r="AE62" i="983"/>
  <c r="AH74" i="983"/>
  <c r="AK9" i="985"/>
  <c r="AJ9" i="985"/>
  <c r="X39" i="985"/>
  <c r="AC39" i="985" s="1"/>
  <c r="AH39" i="985" s="1"/>
  <c r="X30" i="987"/>
  <c r="AC30" i="987" s="1"/>
  <c r="AH30" i="987" s="1"/>
  <c r="AJ15" i="988"/>
  <c r="Z45" i="988"/>
  <c r="AB9" i="989"/>
  <c r="AG9" i="989" s="1"/>
  <c r="Z19" i="990"/>
  <c r="AE19" i="990" s="1"/>
  <c r="Z36" i="990"/>
  <c r="AE36" i="990" s="1"/>
  <c r="X84" i="990"/>
  <c r="AC84" i="990" s="1"/>
  <c r="AH84" i="990" s="1"/>
  <c r="AJ25" i="992"/>
  <c r="AG12" i="973"/>
  <c r="AD40" i="973"/>
  <c r="AF107" i="973"/>
  <c r="AA107" i="973"/>
  <c r="AB112" i="973"/>
  <c r="AG122" i="973"/>
  <c r="AG128" i="973"/>
  <c r="AD12" i="975"/>
  <c r="AI12" i="975" s="1"/>
  <c r="AB12" i="975"/>
  <c r="AG12" i="975" s="1"/>
  <c r="AD18" i="975"/>
  <c r="AJ18" i="975"/>
  <c r="Z18" i="975"/>
  <c r="AA25" i="975"/>
  <c r="AF25" i="975" s="1"/>
  <c r="AK25" i="975" s="1"/>
  <c r="AC85" i="975"/>
  <c r="AH85" i="975" s="1"/>
  <c r="AA19" i="976"/>
  <c r="AF19" i="976" s="1"/>
  <c r="AK19" i="976" s="1"/>
  <c r="AB49" i="978"/>
  <c r="AG49" i="978" s="1"/>
  <c r="AA56" i="978"/>
  <c r="AF56" i="978" s="1"/>
  <c r="AK56" i="978" s="1"/>
  <c r="Y56" i="978"/>
  <c r="AD56" i="978" s="1"/>
  <c r="AI56" i="978" s="1"/>
  <c r="AB56" i="978"/>
  <c r="AG56" i="978" s="1"/>
  <c r="AG79" i="978"/>
  <c r="AK79" i="978"/>
  <c r="AF79" i="978"/>
  <c r="AD79" i="978"/>
  <c r="AB79" i="978"/>
  <c r="AA79" i="978"/>
  <c r="Z79" i="978"/>
  <c r="Z97" i="978"/>
  <c r="AB17" i="979"/>
  <c r="BD17" i="979" s="1"/>
  <c r="AD19" i="981"/>
  <c r="AI19" i="981" s="1"/>
  <c r="AF19" i="981"/>
  <c r="AJ19" i="981"/>
  <c r="AG19" i="981"/>
  <c r="Z23" i="983"/>
  <c r="AB32" i="985"/>
  <c r="AG32" i="985" s="1"/>
  <c r="AA32" i="985"/>
  <c r="AF32" i="985" s="1"/>
  <c r="X23" i="987"/>
  <c r="AC23" i="987" s="1"/>
  <c r="AH23" i="987" s="1"/>
  <c r="AD51" i="987"/>
  <c r="AI51" i="987" s="1"/>
  <c r="AB27" i="987"/>
  <c r="AG27" i="987" s="1"/>
  <c r="Z13" i="987"/>
  <c r="AE13" i="987" s="1"/>
  <c r="AJ13" i="987" s="1"/>
  <c r="Z16" i="987"/>
  <c r="AE16" i="987" s="1"/>
  <c r="AC39" i="987"/>
  <c r="Z10" i="988"/>
  <c r="AK15" i="988"/>
  <c r="AD60" i="988"/>
  <c r="AA19" i="990"/>
  <c r="AF19" i="990" s="1"/>
  <c r="X92" i="990"/>
  <c r="AC89" i="978"/>
  <c r="AB89" i="978"/>
  <c r="AB8" i="979"/>
  <c r="BD8" i="979" s="1"/>
  <c r="Z8" i="980"/>
  <c r="AE8" i="980" s="1"/>
  <c r="AJ8" i="980" s="1"/>
  <c r="BL8" i="980" s="1"/>
  <c r="AG9" i="981"/>
  <c r="AJ9" i="981"/>
  <c r="AE9" i="981"/>
  <c r="AD9" i="981"/>
  <c r="AB9" i="981"/>
  <c r="Z33" i="981"/>
  <c r="AE33" i="981" s="1"/>
  <c r="AJ33" i="981" s="1"/>
  <c r="Y22" i="981"/>
  <c r="AD22" i="981" s="1"/>
  <c r="AI22" i="981" s="1"/>
  <c r="Y33" i="981"/>
  <c r="AD33" i="981" s="1"/>
  <c r="AI33" i="981" s="1"/>
  <c r="Y26" i="982"/>
  <c r="AD26" i="982" s="1"/>
  <c r="AI26" i="982" s="1"/>
  <c r="AF26" i="983"/>
  <c r="AJ26" i="983"/>
  <c r="Z61" i="984"/>
  <c r="AE61" i="984" s="1"/>
  <c r="AJ61" i="984" s="1"/>
  <c r="AB10" i="985"/>
  <c r="AG10" i="985" s="1"/>
  <c r="AA10" i="985"/>
  <c r="AF10" i="985" s="1"/>
  <c r="AK10" i="985" s="1"/>
  <c r="X47" i="986"/>
  <c r="AC47" i="986" s="1"/>
  <c r="Z20" i="986"/>
  <c r="AE20" i="986" s="1"/>
  <c r="AJ20" i="986" s="1"/>
  <c r="AB17" i="986"/>
  <c r="AG17" i="986" s="1"/>
  <c r="AA8" i="986"/>
  <c r="AF8" i="986" s="1"/>
  <c r="AK8" i="986" s="1"/>
  <c r="X29" i="986"/>
  <c r="AC29" i="986" s="1"/>
  <c r="AH29" i="986" s="1"/>
  <c r="Z14" i="986"/>
  <c r="AE14" i="986" s="1"/>
  <c r="AJ14" i="986" s="1"/>
  <c r="AK37" i="988"/>
  <c r="AB49" i="988"/>
  <c r="BD49" i="988" s="1"/>
  <c r="AE45" i="988"/>
  <c r="AB22" i="988"/>
  <c r="AG22" i="988" s="1"/>
  <c r="AB10" i="988"/>
  <c r="AB45" i="988"/>
  <c r="Z43" i="988"/>
  <c r="AE43" i="988" s="1"/>
  <c r="AJ43" i="988" s="1"/>
  <c r="Z34" i="988"/>
  <c r="AE34" i="988" s="1"/>
  <c r="AJ34" i="988" s="1"/>
  <c r="AA22" i="988"/>
  <c r="AF22" i="988" s="1"/>
  <c r="AK22" i="988" s="1"/>
  <c r="AA10" i="988"/>
  <c r="AB44" i="988"/>
  <c r="AB26" i="988"/>
  <c r="AG26" i="988" s="1"/>
  <c r="AA18" i="988"/>
  <c r="AF18" i="988" s="1"/>
  <c r="AK18" i="988" s="1"/>
  <c r="AA17" i="988"/>
  <c r="AE15" i="988"/>
  <c r="AJ10" i="988"/>
  <c r="AA9" i="988"/>
  <c r="AF9" i="988" s="1"/>
  <c r="AK9" i="988" s="1"/>
  <c r="AI49" i="988"/>
  <c r="BK49" i="988" s="1"/>
  <c r="AA44" i="988"/>
  <c r="AA36" i="988"/>
  <c r="Y28" i="988"/>
  <c r="AD28" i="988" s="1"/>
  <c r="AI28" i="988" s="1"/>
  <c r="Y18" i="988"/>
  <c r="AD18" i="988" s="1"/>
  <c r="AI18" i="988" s="1"/>
  <c r="Z17" i="988"/>
  <c r="AB15" i="988"/>
  <c r="AI10" i="988"/>
  <c r="Z9" i="988"/>
  <c r="AE9" i="988" s="1"/>
  <c r="AJ9" i="988" s="1"/>
  <c r="AF49" i="988"/>
  <c r="BH49" i="988" s="1"/>
  <c r="Z46" i="988"/>
  <c r="AE46" i="988" s="1"/>
  <c r="Z36" i="988"/>
  <c r="X18" i="988"/>
  <c r="AC18" i="988" s="1"/>
  <c r="AH10" i="988"/>
  <c r="AD49" i="988"/>
  <c r="BF49" i="988" s="1"/>
  <c r="AJ37" i="988"/>
  <c r="AF10" i="988"/>
  <c r="AC49" i="988"/>
  <c r="BE49" i="988" s="1"/>
  <c r="AI37" i="988"/>
  <c r="AE10" i="988"/>
  <c r="Z10" i="989"/>
  <c r="AE10" i="989" s="1"/>
  <c r="Z13" i="989"/>
  <c r="AE13" i="989" s="1"/>
  <c r="AJ13" i="989" s="1"/>
  <c r="AB13" i="989"/>
  <c r="AG13" i="989" s="1"/>
  <c r="Z27" i="989"/>
  <c r="AE27" i="989" s="1"/>
  <c r="AJ27" i="989" s="1"/>
  <c r="X27" i="989"/>
  <c r="AC27" i="989" s="1"/>
  <c r="AH27" i="989" s="1"/>
  <c r="AG59" i="989"/>
  <c r="AF59" i="989"/>
  <c r="AK59" i="989" s="1"/>
  <c r="AD59" i="989"/>
  <c r="AI59" i="989" s="1"/>
  <c r="AA59" i="989"/>
  <c r="Z14" i="990"/>
  <c r="AE14" i="990" s="1"/>
  <c r="Z16" i="990"/>
  <c r="AE16" i="990" s="1"/>
  <c r="X72" i="990"/>
  <c r="AC72" i="990" s="1"/>
  <c r="AH72" i="990" s="1"/>
  <c r="X76" i="990"/>
  <c r="AC76" i="990" s="1"/>
  <c r="AH76" i="990" s="1"/>
  <c r="Z119" i="990"/>
  <c r="AE119" i="990" s="1"/>
  <c r="AH117" i="973"/>
  <c r="AI47" i="974"/>
  <c r="AF27" i="975"/>
  <c r="Z52" i="975"/>
  <c r="AE52" i="975" s="1"/>
  <c r="AJ52" i="975" s="1"/>
  <c r="AJ12" i="977"/>
  <c r="Z12" i="977"/>
  <c r="AH22" i="978"/>
  <c r="AC22" i="978"/>
  <c r="AJ31" i="978"/>
  <c r="AD36" i="978"/>
  <c r="AB38" i="978"/>
  <c r="AK39" i="978"/>
  <c r="Z52" i="978"/>
  <c r="AE52" i="978" s="1"/>
  <c r="AJ52" i="978" s="1"/>
  <c r="X52" i="978"/>
  <c r="AC52" i="978" s="1"/>
  <c r="AC69" i="978"/>
  <c r="AE69" i="978"/>
  <c r="AB69" i="978"/>
  <c r="AA82" i="978"/>
  <c r="AF82" i="978" s="1"/>
  <c r="AH102" i="978"/>
  <c r="BA19" i="980"/>
  <c r="AH22" i="980"/>
  <c r="BJ22" i="980" s="1"/>
  <c r="AD22" i="980"/>
  <c r="BF22" i="980" s="1"/>
  <c r="Z14" i="981"/>
  <c r="AE14" i="981" s="1"/>
  <c r="AJ14" i="981" s="1"/>
  <c r="AK37" i="981"/>
  <c r="AA11" i="982"/>
  <c r="AK11" i="982"/>
  <c r="AB11" i="982"/>
  <c r="Y32" i="982"/>
  <c r="AD32" i="982" s="1"/>
  <c r="AI32" i="982" s="1"/>
  <c r="Z54" i="983"/>
  <c r="AE54" i="983" s="1"/>
  <c r="AJ54" i="983" s="1"/>
  <c r="AA13" i="983"/>
  <c r="AF13" i="983" s="1"/>
  <c r="AK13" i="983" s="1"/>
  <c r="AC59" i="983"/>
  <c r="AH59" i="983" s="1"/>
  <c r="Z70" i="983"/>
  <c r="AE70" i="983" s="1"/>
  <c r="Z29" i="985"/>
  <c r="AE29" i="985" s="1"/>
  <c r="AA36" i="985"/>
  <c r="AF36" i="985" s="1"/>
  <c r="AK36" i="985" s="1"/>
  <c r="AE60" i="985"/>
  <c r="X45" i="986"/>
  <c r="Z51" i="986"/>
  <c r="AE51" i="986" s="1"/>
  <c r="AK66" i="986"/>
  <c r="AG51" i="987"/>
  <c r="AF51" i="987"/>
  <c r="AK51" i="987" s="1"/>
  <c r="AB51" i="987"/>
  <c r="Z51" i="987"/>
  <c r="AB18" i="988"/>
  <c r="AG18" i="988" s="1"/>
  <c r="Z41" i="989"/>
  <c r="AE41" i="989" s="1"/>
  <c r="AJ41" i="989" s="1"/>
  <c r="X41" i="989"/>
  <c r="AC41" i="989" s="1"/>
  <c r="AJ75" i="989"/>
  <c r="AK75" i="989"/>
  <c r="AF75" i="989"/>
  <c r="AE75" i="989"/>
  <c r="X57" i="990"/>
  <c r="AC57" i="990" s="1"/>
  <c r="AH57" i="990" s="1"/>
  <c r="Y51" i="991"/>
  <c r="AD51" i="991" s="1"/>
  <c r="AI51" i="991" s="1"/>
  <c r="AA100" i="991"/>
  <c r="AF100" i="991" s="1"/>
  <c r="Z100" i="991"/>
  <c r="AE100" i="991" s="1"/>
  <c r="AJ100" i="991" s="1"/>
  <c r="AE87" i="992"/>
  <c r="AI11" i="978"/>
  <c r="AB11" i="978"/>
  <c r="AG11" i="978" s="1"/>
  <c r="AE38" i="978"/>
  <c r="X45" i="978"/>
  <c r="AC45" i="978" s="1"/>
  <c r="AH45" i="978" s="1"/>
  <c r="AD64" i="978"/>
  <c r="AG68" i="978"/>
  <c r="AC68" i="978"/>
  <c r="AB68" i="978"/>
  <c r="AA68" i="978"/>
  <c r="AE85" i="978"/>
  <c r="AD85" i="978"/>
  <c r="Z89" i="978"/>
  <c r="AF97" i="978"/>
  <c r="X41" i="978"/>
  <c r="AC41" i="978" s="1"/>
  <c r="AH41" i="978" s="1"/>
  <c r="AB39" i="978"/>
  <c r="BA19" i="979"/>
  <c r="Z9" i="981"/>
  <c r="AB14" i="981"/>
  <c r="AG14" i="981" s="1"/>
  <c r="Z18" i="981"/>
  <c r="AE18" i="981" s="1"/>
  <c r="AJ18" i="981" s="1"/>
  <c r="AK40" i="981"/>
  <c r="X40" i="981"/>
  <c r="X26" i="982"/>
  <c r="AC26" i="982" s="1"/>
  <c r="AH26" i="982" s="1"/>
  <c r="X29" i="982"/>
  <c r="AC29" i="982" s="1"/>
  <c r="AG21" i="983"/>
  <c r="AI21" i="983"/>
  <c r="Z26" i="983"/>
  <c r="AG30" i="983"/>
  <c r="AF30" i="983"/>
  <c r="AK30" i="983" s="1"/>
  <c r="AB30" i="983"/>
  <c r="AD30" i="983"/>
  <c r="AC30" i="983"/>
  <c r="AA30" i="983"/>
  <c r="AG79" i="983"/>
  <c r="AA79" i="983"/>
  <c r="AF79" i="983"/>
  <c r="AK79" i="983" s="1"/>
  <c r="AE79" i="983"/>
  <c r="AJ79" i="983" s="1"/>
  <c r="AB79" i="983"/>
  <c r="X40" i="985"/>
  <c r="AC40" i="985" s="1"/>
  <c r="AH40" i="985" s="1"/>
  <c r="AC45" i="986"/>
  <c r="AF48" i="986"/>
  <c r="X20" i="987"/>
  <c r="AC20" i="987" s="1"/>
  <c r="AH20" i="987" s="1"/>
  <c r="Z22" i="988"/>
  <c r="AE22" i="988" s="1"/>
  <c r="AJ22" i="988" s="1"/>
  <c r="Z37" i="988"/>
  <c r="AA27" i="989"/>
  <c r="AF27" i="989" s="1"/>
  <c r="AK27" i="989" s="1"/>
  <c r="Y30" i="989"/>
  <c r="AD30" i="989" s="1"/>
  <c r="Z59" i="989"/>
  <c r="AG63" i="989"/>
  <c r="AH63" i="989"/>
  <c r="AB11" i="992"/>
  <c r="AG11" i="992" s="1"/>
  <c r="AF80" i="992"/>
  <c r="Y50" i="978"/>
  <c r="AD50" i="978" s="1"/>
  <c r="AI50" i="978" s="1"/>
  <c r="X50" i="978"/>
  <c r="AC50" i="978" s="1"/>
  <c r="AH50" i="978" s="1"/>
  <c r="AB55" i="978"/>
  <c r="AG55" i="978" s="1"/>
  <c r="AB57" i="978"/>
  <c r="AG57" i="978" s="1"/>
  <c r="AE64" i="978"/>
  <c r="X69" i="978"/>
  <c r="Z74" i="978"/>
  <c r="AE74" i="978" s="1"/>
  <c r="AJ74" i="978" s="1"/>
  <c r="AI82" i="978"/>
  <c r="AA89" i="978"/>
  <c r="AI102" i="978"/>
  <c r="BB19" i="979"/>
  <c r="AB22" i="979"/>
  <c r="BD22" i="979" s="1"/>
  <c r="BL19" i="980"/>
  <c r="AA9" i="981"/>
  <c r="Z21" i="981"/>
  <c r="AE21" i="981" s="1"/>
  <c r="AJ21" i="981" s="1"/>
  <c r="Y27" i="981"/>
  <c r="AD27" i="981" s="1"/>
  <c r="AI27" i="981" s="1"/>
  <c r="AH17" i="982"/>
  <c r="X24" i="982"/>
  <c r="AC24" i="982" s="1"/>
  <c r="AH24" i="982" s="1"/>
  <c r="AE26" i="983"/>
  <c r="AJ44" i="984"/>
  <c r="AH44" i="984"/>
  <c r="AB18" i="985"/>
  <c r="AG18" i="985" s="1"/>
  <c r="AG53" i="985"/>
  <c r="AD43" i="985"/>
  <c r="X41" i="985"/>
  <c r="AC41" i="985" s="1"/>
  <c r="AH41" i="985" s="1"/>
  <c r="X34" i="985"/>
  <c r="AC34" i="985" s="1"/>
  <c r="AH34" i="985" s="1"/>
  <c r="Z31" i="985"/>
  <c r="AE31" i="985" s="1"/>
  <c r="AB63" i="985"/>
  <c r="AC43" i="985"/>
  <c r="AK45" i="985"/>
  <c r="X43" i="985"/>
  <c r="AK13" i="985"/>
  <c r="AB13" i="985"/>
  <c r="AG13" i="985" s="1"/>
  <c r="X38" i="986"/>
  <c r="AC38" i="986" s="1"/>
  <c r="AH38" i="986" s="1"/>
  <c r="AG45" i="986"/>
  <c r="AF60" i="986"/>
  <c r="Z75" i="986"/>
  <c r="AE75" i="986" s="1"/>
  <c r="AJ75" i="986" s="1"/>
  <c r="AC37" i="988"/>
  <c r="AI40" i="988"/>
  <c r="AF40" i="988"/>
  <c r="AB40" i="988"/>
  <c r="AA40" i="988"/>
  <c r="AK40" i="988"/>
  <c r="AC40" i="988"/>
  <c r="Z40" i="988"/>
  <c r="AI59" i="988"/>
  <c r="BK51" i="988" s="1"/>
  <c r="X59" i="988"/>
  <c r="AZ51" i="988" s="1"/>
  <c r="AK59" i="988"/>
  <c r="BM51" i="988" s="1"/>
  <c r="AJ59" i="988"/>
  <c r="BL59" i="988" s="1"/>
  <c r="AD59" i="988"/>
  <c r="BF59" i="988" s="1"/>
  <c r="AB59" i="988"/>
  <c r="BD59" i="988" s="1"/>
  <c r="AA59" i="988"/>
  <c r="BC59" i="988" s="1"/>
  <c r="AB27" i="989"/>
  <c r="AG27" i="989" s="1"/>
  <c r="Z30" i="989"/>
  <c r="AE30" i="989" s="1"/>
  <c r="AJ30" i="989" s="1"/>
  <c r="AE59" i="989"/>
  <c r="AJ59" i="989" s="1"/>
  <c r="AC42" i="990"/>
  <c r="AH42" i="990" s="1"/>
  <c r="Z42" i="990"/>
  <c r="AA42" i="990"/>
  <c r="AF42" i="990" s="1"/>
  <c r="Z98" i="990"/>
  <c r="AE98" i="990" s="1"/>
  <c r="AB19" i="992"/>
  <c r="AJ19" i="992"/>
  <c r="AI19" i="992"/>
  <c r="AH19" i="992"/>
  <c r="AG19" i="992"/>
  <c r="AF19" i="992"/>
  <c r="AD19" i="992"/>
  <c r="AB65" i="992"/>
  <c r="AG65" i="992" s="1"/>
  <c r="AJ65" i="992"/>
  <c r="X65" i="992"/>
  <c r="AC65" i="992" s="1"/>
  <c r="AH65" i="992" s="1"/>
  <c r="AI32" i="978"/>
  <c r="AI63" i="978"/>
  <c r="AH64" i="978"/>
  <c r="X68" i="978"/>
  <c r="Z69" i="978"/>
  <c r="AK82" i="978"/>
  <c r="AA85" i="978"/>
  <c r="AE89" i="978"/>
  <c r="Z91" i="978"/>
  <c r="AE91" i="978" s="1"/>
  <c r="AK94" i="978"/>
  <c r="AG94" i="978"/>
  <c r="Z13" i="980"/>
  <c r="BB13" i="980" s="1"/>
  <c r="AB14" i="980"/>
  <c r="BD14" i="980" s="1"/>
  <c r="AF9" i="981"/>
  <c r="Z15" i="981"/>
  <c r="AE15" i="981" s="1"/>
  <c r="AJ15" i="981" s="1"/>
  <c r="AB18" i="981"/>
  <c r="AG18" i="981" s="1"/>
  <c r="AH19" i="982"/>
  <c r="AD19" i="982"/>
  <c r="AH45" i="982"/>
  <c r="AD45" i="982"/>
  <c r="AJ45" i="982"/>
  <c r="AI45" i="982"/>
  <c r="AI14" i="983"/>
  <c r="Z19" i="983"/>
  <c r="AF19" i="983"/>
  <c r="AK19" i="983" s="1"/>
  <c r="AE19" i="983"/>
  <c r="AJ19" i="983" s="1"/>
  <c r="AG26" i="983"/>
  <c r="AI97" i="983"/>
  <c r="BK97" i="983" s="1"/>
  <c r="AB97" i="983"/>
  <c r="BD97" i="983" s="1"/>
  <c r="AA97" i="983"/>
  <c r="BC97" i="983" s="1"/>
  <c r="AI53" i="984"/>
  <c r="AA60" i="984"/>
  <c r="Z14" i="985"/>
  <c r="Z21" i="985"/>
  <c r="AE21" i="985" s="1"/>
  <c r="AJ21" i="985" s="1"/>
  <c r="X24" i="985"/>
  <c r="AC24" i="985" s="1"/>
  <c r="AH24" i="985" s="1"/>
  <c r="AB30" i="985"/>
  <c r="AG30" i="985" s="1"/>
  <c r="AA30" i="985"/>
  <c r="AF30" i="985" s="1"/>
  <c r="AK30" i="985" s="1"/>
  <c r="Z30" i="985"/>
  <c r="AE30" i="985" s="1"/>
  <c r="AJ30" i="985" s="1"/>
  <c r="AE43" i="985"/>
  <c r="AH45" i="986"/>
  <c r="AA10" i="987"/>
  <c r="AF10" i="987" s="1"/>
  <c r="AK10" i="987" s="1"/>
  <c r="Z10" i="987"/>
  <c r="AE10" i="987" s="1"/>
  <c r="AJ10" i="987" s="1"/>
  <c r="AI12" i="988"/>
  <c r="AK12" i="988"/>
  <c r="AJ12" i="988"/>
  <c r="AF12" i="988"/>
  <c r="AE12" i="988"/>
  <c r="AB12" i="988"/>
  <c r="AA12" i="988"/>
  <c r="AB17" i="988"/>
  <c r="Y23" i="988"/>
  <c r="AD23" i="988" s="1"/>
  <c r="AI23" i="988" s="1"/>
  <c r="X23" i="988"/>
  <c r="AC23" i="988" s="1"/>
  <c r="AH23" i="988" s="1"/>
  <c r="Z32" i="988"/>
  <c r="AE32" i="988"/>
  <c r="AD32" i="988"/>
  <c r="AB32" i="988"/>
  <c r="AA32" i="988"/>
  <c r="AK32" i="988"/>
  <c r="AJ32" i="988"/>
  <c r="AD37" i="988"/>
  <c r="AD63" i="989"/>
  <c r="X54" i="990"/>
  <c r="AC54" i="990" s="1"/>
  <c r="AK34" i="991"/>
  <c r="AE99" i="1"/>
  <c r="AA53" i="978"/>
  <c r="AF53" i="978" s="1"/>
  <c r="AK53" i="978" s="1"/>
  <c r="AF89" i="978"/>
  <c r="BL19" i="979"/>
  <c r="AH9" i="981"/>
  <c r="X31" i="981"/>
  <c r="AC31" i="981" s="1"/>
  <c r="AH31" i="981" s="1"/>
  <c r="AB38" i="981"/>
  <c r="AH9" i="983"/>
  <c r="Z9" i="983"/>
  <c r="AE9" i="983" s="1"/>
  <c r="AJ9" i="983" s="1"/>
  <c r="AH17" i="983"/>
  <c r="AK17" i="983"/>
  <c r="AI26" i="983"/>
  <c r="Z51" i="985"/>
  <c r="AE60" i="986"/>
  <c r="Z59" i="987"/>
  <c r="AE59" i="987" s="1"/>
  <c r="AJ59" i="987" s="1"/>
  <c r="AB21" i="989"/>
  <c r="AG21" i="989" s="1"/>
  <c r="Z21" i="989"/>
  <c r="AE21" i="989" s="1"/>
  <c r="AJ21" i="989" s="1"/>
  <c r="Z57" i="989"/>
  <c r="AE57" i="989" s="1"/>
  <c r="AJ57" i="989" s="1"/>
  <c r="Z60" i="989"/>
  <c r="AE60" i="989" s="1"/>
  <c r="AJ60" i="989" s="1"/>
  <c r="AD39" i="990"/>
  <c r="AC39" i="990"/>
  <c r="Z39" i="990"/>
  <c r="X88" i="990"/>
  <c r="AC88" i="990" s="1"/>
  <c r="AH88" i="990" s="1"/>
  <c r="X90" i="990"/>
  <c r="AC90" i="990" s="1"/>
  <c r="AH90" i="990" s="1"/>
  <c r="AA33" i="991"/>
  <c r="AF33" i="991" s="1"/>
  <c r="AK33" i="991" s="1"/>
  <c r="AB33" i="991"/>
  <c r="AG33" i="991" s="1"/>
  <c r="Z33" i="991"/>
  <c r="AE33" i="991" s="1"/>
  <c r="AE98" i="1"/>
  <c r="AA86" i="1"/>
  <c r="Z62" i="1"/>
  <c r="AB58" i="992"/>
  <c r="AG58" i="992" s="1"/>
  <c r="Z102" i="990"/>
  <c r="AE102" i="990" s="1"/>
  <c r="AG104" i="990"/>
  <c r="AH104" i="990"/>
  <c r="AD104" i="990"/>
  <c r="Z104" i="990"/>
  <c r="AE113" i="990"/>
  <c r="AB13" i="991"/>
  <c r="AG13" i="991" s="1"/>
  <c r="AA30" i="991"/>
  <c r="AF30" i="991" s="1"/>
  <c r="AK30" i="991" s="1"/>
  <c r="Z30" i="991"/>
  <c r="AE30" i="991" s="1"/>
  <c r="AJ30" i="991" s="1"/>
  <c r="AD29" i="992"/>
  <c r="AI29" i="992" s="1"/>
  <c r="AC29" i="992"/>
  <c r="AH29" i="992" s="1"/>
  <c r="AA29" i="992"/>
  <c r="AF29" i="992" s="1"/>
  <c r="AK29" i="992" s="1"/>
  <c r="Z62" i="992"/>
  <c r="AE62" i="992" s="1"/>
  <c r="AJ62" i="992" s="1"/>
  <c r="AJ33" i="978"/>
  <c r="Z64" i="978"/>
  <c r="AH112" i="978"/>
  <c r="AB14" i="979"/>
  <c r="AH38" i="981"/>
  <c r="AK38" i="981"/>
  <c r="AD38" i="981"/>
  <c r="AJ16" i="982"/>
  <c r="AD44" i="982"/>
  <c r="AI44" i="982" s="1"/>
  <c r="AF8" i="983"/>
  <c r="AK8" i="983" s="1"/>
  <c r="X41" i="983"/>
  <c r="AC41" i="983" s="1"/>
  <c r="AH41" i="983" s="1"/>
  <c r="AA43" i="983"/>
  <c r="AF43" i="983" s="1"/>
  <c r="AK65" i="983"/>
  <c r="AF86" i="983"/>
  <c r="AK86" i="983" s="1"/>
  <c r="AI91" i="983"/>
  <c r="AJ16" i="984"/>
  <c r="AJ38" i="984"/>
  <c r="AD46" i="984"/>
  <c r="Z49" i="984"/>
  <c r="AE49" i="984" s="1"/>
  <c r="AJ49" i="984" s="1"/>
  <c r="AI65" i="984"/>
  <c r="AJ43" i="985"/>
  <c r="AA51" i="986"/>
  <c r="AF51" i="986" s="1"/>
  <c r="AK51" i="986" s="1"/>
  <c r="AB11" i="986"/>
  <c r="AG11" i="986" s="1"/>
  <c r="AB29" i="986"/>
  <c r="AG29" i="986" s="1"/>
  <c r="Z36" i="986"/>
  <c r="AE36" i="986" s="1"/>
  <c r="AJ36" i="986" s="1"/>
  <c r="AE61" i="986"/>
  <c r="AJ61" i="986" s="1"/>
  <c r="AC61" i="986"/>
  <c r="AH61" i="986" s="1"/>
  <c r="X31" i="987"/>
  <c r="AC31" i="987" s="1"/>
  <c r="AH31" i="987" s="1"/>
  <c r="AD63" i="987"/>
  <c r="AI63" i="987" s="1"/>
  <c r="AH36" i="988"/>
  <c r="AK36" i="988"/>
  <c r="AB36" i="988"/>
  <c r="AE19" i="989"/>
  <c r="X31" i="989"/>
  <c r="AC31" i="989" s="1"/>
  <c r="AH31" i="989" s="1"/>
  <c r="AA47" i="989"/>
  <c r="AF47" i="989" s="1"/>
  <c r="AK47" i="989" s="1"/>
  <c r="X87" i="990"/>
  <c r="AC87" i="990" s="1"/>
  <c r="AH87" i="990" s="1"/>
  <c r="AH97" i="990"/>
  <c r="AF97" i="990"/>
  <c r="AE97" i="990"/>
  <c r="AE37" i="991"/>
  <c r="Y55" i="991"/>
  <c r="AD55" i="991" s="1"/>
  <c r="AI55" i="991" s="1"/>
  <c r="Z62" i="991"/>
  <c r="AE62" i="991" s="1"/>
  <c r="Y71" i="991"/>
  <c r="AD71" i="991" s="1"/>
  <c r="Z89" i="991"/>
  <c r="AE89" i="991" s="1"/>
  <c r="AJ89" i="991" s="1"/>
  <c r="AH85" i="991"/>
  <c r="AB114" i="1"/>
  <c r="Z102" i="1"/>
  <c r="Z90" i="1"/>
  <c r="AJ78" i="1"/>
  <c r="X42" i="1"/>
  <c r="AB30" i="1"/>
  <c r="AG99" i="1"/>
  <c r="AD86" i="1"/>
  <c r="X48" i="992"/>
  <c r="AC48" i="992" s="1"/>
  <c r="AK80" i="975"/>
  <c r="Y32" i="977"/>
  <c r="AI20" i="978"/>
  <c r="AJ36" i="978"/>
  <c r="AJ21" i="979"/>
  <c r="BL20" i="979" s="1"/>
  <c r="Z21" i="979"/>
  <c r="BB21" i="979" s="1"/>
  <c r="AI37" i="981"/>
  <c r="AC37" i="981"/>
  <c r="AE62" i="981"/>
  <c r="BG62" i="981" s="1"/>
  <c r="Z10" i="982"/>
  <c r="AJ10" i="982"/>
  <c r="X27" i="982"/>
  <c r="AC27" i="982" s="1"/>
  <c r="AH27" i="982" s="1"/>
  <c r="AH40" i="982"/>
  <c r="Z11" i="983"/>
  <c r="AA25" i="983"/>
  <c r="AF25" i="983" s="1"/>
  <c r="AK25" i="983" s="1"/>
  <c r="AG95" i="983"/>
  <c r="AK38" i="984"/>
  <c r="AE46" i="984"/>
  <c r="Z28" i="985"/>
  <c r="AE28" i="985" s="1"/>
  <c r="AJ28" i="985" s="1"/>
  <c r="Y28" i="985"/>
  <c r="AD28" i="985" s="1"/>
  <c r="AA63" i="985"/>
  <c r="Z27" i="987"/>
  <c r="AE27" i="987" s="1"/>
  <c r="AJ27" i="987" s="1"/>
  <c r="AB21" i="987"/>
  <c r="AG21" i="987" s="1"/>
  <c r="X28" i="987"/>
  <c r="AC28" i="987" s="1"/>
  <c r="AH28" i="987" s="1"/>
  <c r="Z15" i="988"/>
  <c r="AD15" i="988"/>
  <c r="AC15" i="988"/>
  <c r="AA15" i="988"/>
  <c r="AJ17" i="988"/>
  <c r="Z28" i="988"/>
  <c r="AE28" i="988" s="1"/>
  <c r="AJ28" i="988" s="1"/>
  <c r="X28" i="988"/>
  <c r="AC28" i="988" s="1"/>
  <c r="AH28" i="988" s="1"/>
  <c r="AH44" i="988"/>
  <c r="Z34" i="989"/>
  <c r="AE34" i="989" s="1"/>
  <c r="AJ34" i="989" s="1"/>
  <c r="AB11" i="989"/>
  <c r="AD11" i="989"/>
  <c r="AC11" i="989"/>
  <c r="Z11" i="989"/>
  <c r="AF19" i="989"/>
  <c r="AB47" i="989"/>
  <c r="AG47" i="989" s="1"/>
  <c r="Z58" i="989"/>
  <c r="AE58" i="989" s="1"/>
  <c r="AK71" i="989"/>
  <c r="AC19" i="989"/>
  <c r="X82" i="989"/>
  <c r="AC82" i="989" s="1"/>
  <c r="AH82" i="989" s="1"/>
  <c r="AA68" i="989"/>
  <c r="AF68" i="989" s="1"/>
  <c r="AK68" i="989" s="1"/>
  <c r="AB48" i="989"/>
  <c r="AG48" i="989" s="1"/>
  <c r="X34" i="989"/>
  <c r="AC34" i="989" s="1"/>
  <c r="AA29" i="989"/>
  <c r="AF29" i="989" s="1"/>
  <c r="AK29" i="989" s="1"/>
  <c r="AA19" i="989"/>
  <c r="AF16" i="989"/>
  <c r="AK16" i="989" s="1"/>
  <c r="Z11" i="990"/>
  <c r="AE11" i="990" s="1"/>
  <c r="AC43" i="990"/>
  <c r="AE43" i="990"/>
  <c r="AD43" i="990"/>
  <c r="AG43" i="990"/>
  <c r="Z43" i="990"/>
  <c r="Y52" i="990"/>
  <c r="AD52" i="990" s="1"/>
  <c r="AI52" i="990" s="1"/>
  <c r="AE104" i="990"/>
  <c r="AB10" i="991"/>
  <c r="AG10" i="991" s="1"/>
  <c r="AA13" i="991"/>
  <c r="AF13" i="991" s="1"/>
  <c r="AK13" i="991" s="1"/>
  <c r="AB30" i="991"/>
  <c r="AG30" i="991" s="1"/>
  <c r="AI37" i="991"/>
  <c r="X44" i="991"/>
  <c r="AC44" i="991" s="1"/>
  <c r="AB71" i="991"/>
  <c r="AG71" i="991" s="1"/>
  <c r="X75" i="991"/>
  <c r="AC75" i="991" s="1"/>
  <c r="Z75" i="991"/>
  <c r="AE75" i="991" s="1"/>
  <c r="AJ75" i="991" s="1"/>
  <c r="Y75" i="991"/>
  <c r="AD75" i="991" s="1"/>
  <c r="AI75" i="991" s="1"/>
  <c r="AJ82" i="991"/>
  <c r="X86" i="991"/>
  <c r="AC86" i="991" s="1"/>
  <c r="AH86" i="991" s="1"/>
  <c r="AA113" i="1"/>
  <c r="Z89" i="1"/>
  <c r="X65" i="1"/>
  <c r="AF99" i="1"/>
  <c r="AG27" i="983"/>
  <c r="AH27" i="983"/>
  <c r="AG68" i="983"/>
  <c r="Z68" i="983"/>
  <c r="AE68" i="983" s="1"/>
  <c r="AG71" i="983"/>
  <c r="AI71" i="983"/>
  <c r="AG92" i="983"/>
  <c r="Z71" i="983"/>
  <c r="AK17" i="984"/>
  <c r="AE53" i="985"/>
  <c r="AD53" i="985"/>
  <c r="AH58" i="986"/>
  <c r="Z18" i="987"/>
  <c r="AE18" i="987" s="1"/>
  <c r="AJ18" i="987" s="1"/>
  <c r="AA26" i="988"/>
  <c r="AF26" i="988" s="1"/>
  <c r="AK26" i="988" s="1"/>
  <c r="X26" i="988"/>
  <c r="AC26" i="988" s="1"/>
  <c r="AH26" i="988" s="1"/>
  <c r="AB8" i="989"/>
  <c r="AG8" i="989"/>
  <c r="X26" i="989"/>
  <c r="AC26" i="989" s="1"/>
  <c r="AH26" i="989" s="1"/>
  <c r="Y43" i="989"/>
  <c r="AJ43" i="989"/>
  <c r="AG43" i="989"/>
  <c r="AE43" i="989"/>
  <c r="AD43" i="989"/>
  <c r="AA61" i="989"/>
  <c r="AF61" i="989" s="1"/>
  <c r="Z64" i="989"/>
  <c r="AE64" i="989" s="1"/>
  <c r="AJ64" i="989" s="1"/>
  <c r="Z9" i="990"/>
  <c r="AE9" i="990" s="1"/>
  <c r="X49" i="990"/>
  <c r="AC49" i="990" s="1"/>
  <c r="AH49" i="990" s="1"/>
  <c r="X70" i="990"/>
  <c r="AC70" i="990" s="1"/>
  <c r="AH70" i="990" s="1"/>
  <c r="X74" i="990"/>
  <c r="AC74" i="990" s="1"/>
  <c r="Y41" i="991"/>
  <c r="AD41" i="991" s="1"/>
  <c r="AI41" i="991" s="1"/>
  <c r="AB41" i="991"/>
  <c r="AG41" i="991" s="1"/>
  <c r="Z112" i="1"/>
  <c r="AA62" i="1"/>
  <c r="X41" i="992"/>
  <c r="AC41" i="992" s="1"/>
  <c r="AC43" i="984"/>
  <c r="AH43" i="984" s="1"/>
  <c r="Z50" i="984"/>
  <c r="AJ11" i="985"/>
  <c r="AK17" i="985"/>
  <c r="X35" i="987"/>
  <c r="AC35" i="987" s="1"/>
  <c r="AH35" i="987" s="1"/>
  <c r="Z38" i="987"/>
  <c r="AE38" i="987" s="1"/>
  <c r="AJ38" i="987" s="1"/>
  <c r="Z12" i="987"/>
  <c r="AE12" i="987" s="1"/>
  <c r="AJ12" i="987" s="1"/>
  <c r="AB85" i="990"/>
  <c r="AG85" i="990" s="1"/>
  <c r="AC96" i="990"/>
  <c r="AH96" i="990" s="1"/>
  <c r="AA96" i="990"/>
  <c r="AF96" i="990" s="1"/>
  <c r="Z96" i="990"/>
  <c r="AE96" i="990" s="1"/>
  <c r="Z21" i="991"/>
  <c r="AG21" i="991"/>
  <c r="AH21" i="991"/>
  <c r="AF21" i="991"/>
  <c r="AC21" i="991"/>
  <c r="AB21" i="991"/>
  <c r="AK21" i="991"/>
  <c r="AJ21" i="991"/>
  <c r="Y56" i="991"/>
  <c r="AD56" i="991" s="1"/>
  <c r="AI56" i="991" s="1"/>
  <c r="AF105" i="991"/>
  <c r="AD95" i="991"/>
  <c r="X77" i="991"/>
  <c r="AC77" i="991" s="1"/>
  <c r="AB68" i="991"/>
  <c r="AG68" i="991" s="1"/>
  <c r="AA53" i="991"/>
  <c r="AF53" i="991" s="1"/>
  <c r="AK53" i="991" s="1"/>
  <c r="AA42" i="991"/>
  <c r="AF42" i="991" s="1"/>
  <c r="AK42" i="991" s="1"/>
  <c r="AD37" i="991"/>
  <c r="AA12" i="991"/>
  <c r="AF12" i="991" s="1"/>
  <c r="Z119" i="991"/>
  <c r="AE119" i="991" s="1"/>
  <c r="AE105" i="991"/>
  <c r="Z98" i="991"/>
  <c r="AE98" i="991" s="1"/>
  <c r="AJ98" i="991" s="1"/>
  <c r="AC95" i="991"/>
  <c r="AA62" i="991"/>
  <c r="AF62" i="991" s="1"/>
  <c r="AK62" i="991" s="1"/>
  <c r="Z53" i="991"/>
  <c r="AE53" i="991" s="1"/>
  <c r="AJ53" i="991" s="1"/>
  <c r="Z42" i="991"/>
  <c r="AE42" i="991" s="1"/>
  <c r="Y62" i="991"/>
  <c r="AD62" i="991" s="1"/>
  <c r="AI62" i="991" s="1"/>
  <c r="AA27" i="991"/>
  <c r="AF27" i="991" s="1"/>
  <c r="AK27" i="991" s="1"/>
  <c r="X62" i="991"/>
  <c r="AC62" i="991" s="1"/>
  <c r="AH62" i="991" s="1"/>
  <c r="AB36" i="991"/>
  <c r="AG36" i="991" s="1"/>
  <c r="Z111" i="1"/>
  <c r="AK111" i="1"/>
  <c r="AI99" i="1"/>
  <c r="AJ99" i="1"/>
  <c r="Z99" i="1"/>
  <c r="AF87" i="1"/>
  <c r="AG87" i="1"/>
  <c r="AI87" i="1"/>
  <c r="AJ87" i="1"/>
  <c r="AE87" i="1"/>
  <c r="AH87" i="1"/>
  <c r="AK87" i="1"/>
  <c r="AB87" i="1"/>
  <c r="AC87" i="1"/>
  <c r="AJ75" i="1"/>
  <c r="AK75" i="1"/>
  <c r="X63" i="1"/>
  <c r="X51" i="1"/>
  <c r="Z27" i="1"/>
  <c r="AG85" i="983"/>
  <c r="AA116" i="983"/>
  <c r="BC112" i="983" s="1"/>
  <c r="AB91" i="983"/>
  <c r="AI86" i="983"/>
  <c r="AB54" i="983"/>
  <c r="AG54" i="983" s="1"/>
  <c r="AB43" i="983"/>
  <c r="AG43" i="983" s="1"/>
  <c r="AH29" i="983"/>
  <c r="AC14" i="985"/>
  <c r="AH14" i="985" s="1"/>
  <c r="AE14" i="985"/>
  <c r="AJ14" i="985" s="1"/>
  <c r="AA14" i="985"/>
  <c r="AF14" i="985" s="1"/>
  <c r="AK14" i="985" s="1"/>
  <c r="AB50" i="985"/>
  <c r="AG50" i="985" s="1"/>
  <c r="AG15" i="986"/>
  <c r="AB15" i="986"/>
  <c r="Z60" i="987"/>
  <c r="AE60" i="987" s="1"/>
  <c r="Z21" i="988"/>
  <c r="AE21" i="988" s="1"/>
  <c r="AJ21" i="988" s="1"/>
  <c r="Z23" i="990"/>
  <c r="AE23" i="990" s="1"/>
  <c r="X82" i="990"/>
  <c r="AC82" i="990" s="1"/>
  <c r="AH82" i="990" s="1"/>
  <c r="AC41" i="991"/>
  <c r="AH41" i="991" s="1"/>
  <c r="AK76" i="991"/>
  <c r="AI105" i="991"/>
  <c r="Z110" i="1"/>
  <c r="AG98" i="1"/>
  <c r="AH98" i="1"/>
  <c r="AJ98" i="1"/>
  <c r="AK98" i="1"/>
  <c r="AF98" i="1"/>
  <c r="AI98" i="1"/>
  <c r="Z98" i="1"/>
  <c r="AB98" i="1"/>
  <c r="AC98" i="1"/>
  <c r="Z86" i="1"/>
  <c r="AB86" i="1"/>
  <c r="AC86" i="1"/>
  <c r="X62" i="1"/>
  <c r="Y62" i="1"/>
  <c r="X50" i="1"/>
  <c r="X38" i="1"/>
  <c r="Z26" i="1"/>
  <c r="AJ26" i="1"/>
  <c r="AK26" i="1"/>
  <c r="Z14" i="1"/>
  <c r="AD98" i="1"/>
  <c r="Z75" i="1"/>
  <c r="AD39" i="978"/>
  <c r="AB11" i="980"/>
  <c r="Z11" i="980"/>
  <c r="AE11" i="980" s="1"/>
  <c r="AG9" i="982"/>
  <c r="AK9" i="982"/>
  <c r="Z20" i="983"/>
  <c r="AE20" i="983" s="1"/>
  <c r="AJ20" i="983" s="1"/>
  <c r="AG29" i="983"/>
  <c r="AG86" i="983"/>
  <c r="AH37" i="984"/>
  <c r="AG10" i="988"/>
  <c r="AK10" i="988"/>
  <c r="AG17" i="988"/>
  <c r="AJ45" i="988"/>
  <c r="AG16" i="989"/>
  <c r="AJ19" i="989"/>
  <c r="X39" i="989"/>
  <c r="AC39" i="989" s="1"/>
  <c r="AH39" i="989" s="1"/>
  <c r="AA18" i="990"/>
  <c r="AF18" i="990" s="1"/>
  <c r="AG21" i="990"/>
  <c r="AH25" i="990"/>
  <c r="AF92" i="990"/>
  <c r="AF93" i="990"/>
  <c r="AD113" i="990"/>
  <c r="Z49" i="991"/>
  <c r="AE49" i="991" s="1"/>
  <c r="AJ49" i="991" s="1"/>
  <c r="Y53" i="991"/>
  <c r="AD53" i="991" s="1"/>
  <c r="AI53" i="991" s="1"/>
  <c r="X87" i="991"/>
  <c r="AC87" i="991" s="1"/>
  <c r="AH87" i="991" s="1"/>
  <c r="AD113" i="1"/>
  <c r="AE21" i="986"/>
  <c r="AH23" i="986"/>
  <c r="Z50" i="989"/>
  <c r="AE50" i="989" s="1"/>
  <c r="AJ50" i="989" s="1"/>
  <c r="Z68" i="989"/>
  <c r="AE68" i="989" s="1"/>
  <c r="AC20" i="990"/>
  <c r="AE24" i="990"/>
  <c r="AH93" i="990"/>
  <c r="AH170" i="990"/>
  <c r="BJ165" i="990" s="1"/>
  <c r="X65" i="991"/>
  <c r="AC65" i="991" s="1"/>
  <c r="AH65" i="991" s="1"/>
  <c r="AB65" i="991"/>
  <c r="AG65" i="991" s="1"/>
  <c r="AA65" i="991"/>
  <c r="AF65" i="991" s="1"/>
  <c r="AK65" i="991" s="1"/>
  <c r="Z65" i="991"/>
  <c r="AE65" i="991" s="1"/>
  <c r="AJ65" i="991" s="1"/>
  <c r="AK95" i="991"/>
  <c r="AJ95" i="991"/>
  <c r="AF95" i="991"/>
  <c r="AE95" i="991"/>
  <c r="AB95" i="991"/>
  <c r="AA95" i="991"/>
  <c r="Z95" i="991"/>
  <c r="AK64" i="1"/>
  <c r="Z12" i="992"/>
  <c r="AE12" i="992" s="1"/>
  <c r="Y49" i="992"/>
  <c r="AD49" i="992" s="1"/>
  <c r="AI49" i="992" s="1"/>
  <c r="AH17" i="988"/>
  <c r="AH37" i="988"/>
  <c r="AE40" i="989"/>
  <c r="AJ40" i="989" s="1"/>
  <c r="Z108" i="990"/>
  <c r="AE108" i="990" s="1"/>
  <c r="X50" i="991"/>
  <c r="AC50" i="991" s="1"/>
  <c r="AH50" i="991" s="1"/>
  <c r="Z113" i="1"/>
  <c r="AB113" i="1"/>
  <c r="AC113" i="1"/>
  <c r="AC89" i="1"/>
  <c r="AD89" i="1"/>
  <c r="AF89" i="1"/>
  <c r="AG89" i="1"/>
  <c r="AJ89" i="1"/>
  <c r="AK89" i="1"/>
  <c r="Z77" i="1"/>
  <c r="AA77" i="1"/>
  <c r="AB77" i="1"/>
  <c r="AJ65" i="1"/>
  <c r="AK65" i="1"/>
  <c r="X53" i="1"/>
  <c r="Z29" i="1"/>
  <c r="AB29" i="1"/>
  <c r="AC29" i="1"/>
  <c r="AE17" i="1"/>
  <c r="AF17" i="1"/>
  <c r="AH17" i="1"/>
  <c r="AI17" i="1"/>
  <c r="Z17" i="1"/>
  <c r="AA17" i="1"/>
  <c r="AB17" i="1"/>
  <c r="AC17" i="1"/>
  <c r="AD17" i="1"/>
  <c r="Z101" i="1"/>
  <c r="AB42" i="992"/>
  <c r="AG42" i="992" s="1"/>
  <c r="AA42" i="992"/>
  <c r="AF42" i="992" s="1"/>
  <c r="AK42" i="992" s="1"/>
  <c r="Z42" i="992"/>
  <c r="AE42" i="992" s="1"/>
  <c r="AJ42" i="992" s="1"/>
  <c r="Y42" i="992"/>
  <c r="AD42" i="992" s="1"/>
  <c r="AI42" i="992" s="1"/>
  <c r="X42" i="992"/>
  <c r="AC42" i="992" s="1"/>
  <c r="AH42" i="992" s="1"/>
  <c r="AG21" i="982"/>
  <c r="AE42" i="982"/>
  <c r="AK42" i="982"/>
  <c r="AG65" i="983"/>
  <c r="AG116" i="983"/>
  <c r="BI101" i="983" s="1"/>
  <c r="AG43" i="985"/>
  <c r="AH54" i="985"/>
  <c r="AI64" i="985"/>
  <c r="AB21" i="986"/>
  <c r="AB14" i="989"/>
  <c r="AG14" i="989" s="1"/>
  <c r="Z51" i="989"/>
  <c r="AE51" i="989" s="1"/>
  <c r="AI102" i="989"/>
  <c r="AE102" i="989"/>
  <c r="BG102" i="989" s="1"/>
  <c r="AD20" i="990"/>
  <c r="AA24" i="990"/>
  <c r="AF24" i="990" s="1"/>
  <c r="X46" i="990"/>
  <c r="AC46" i="990" s="1"/>
  <c r="Z101" i="990"/>
  <c r="AE101" i="990" s="1"/>
  <c r="AG113" i="990"/>
  <c r="Z135" i="990"/>
  <c r="AE135" i="990" s="1"/>
  <c r="AA170" i="990"/>
  <c r="BC150" i="990" s="1"/>
  <c r="AJ28" i="991"/>
  <c r="AB28" i="991"/>
  <c r="AG28" i="991" s="1"/>
  <c r="Z100" i="1"/>
  <c r="Z88" i="1"/>
  <c r="Z76" i="1"/>
  <c r="X64" i="1"/>
  <c r="X52" i="1"/>
  <c r="X40" i="1"/>
  <c r="AA16" i="1"/>
  <c r="AB16" i="1"/>
  <c r="AD77" i="1"/>
  <c r="AB32" i="992"/>
  <c r="X35" i="992"/>
  <c r="AC35" i="992" s="1"/>
  <c r="AH35" i="992" s="1"/>
  <c r="AK64" i="992"/>
  <c r="AG93" i="990"/>
  <c r="AK18" i="991"/>
  <c r="AB62" i="991"/>
  <c r="AG62" i="991" s="1"/>
  <c r="Y70" i="991"/>
  <c r="AD70" i="991" s="1"/>
  <c r="AI70" i="991" s="1"/>
  <c r="X72" i="991"/>
  <c r="AC72" i="991" s="1"/>
  <c r="AH72" i="991" s="1"/>
  <c r="X71" i="1"/>
  <c r="Z10" i="1"/>
  <c r="AE114" i="1"/>
  <c r="AE30" i="1"/>
  <c r="AK26" i="992"/>
  <c r="AJ26" i="992"/>
  <c r="Z26" i="992"/>
  <c r="AE26" i="992" s="1"/>
  <c r="AK30" i="992"/>
  <c r="AA56" i="992"/>
  <c r="AF56" i="992" s="1"/>
  <c r="AK56" i="992" s="1"/>
  <c r="Z56" i="992"/>
  <c r="AE56" i="992" s="1"/>
  <c r="AC92" i="990"/>
  <c r="AH131" i="990"/>
  <c r="Z31" i="991"/>
  <c r="AE31" i="991" s="1"/>
  <c r="AJ31" i="991" s="1"/>
  <c r="AB42" i="991"/>
  <c r="AG42" i="991" s="1"/>
  <c r="Z61" i="991"/>
  <c r="AE61" i="991" s="1"/>
  <c r="AA68" i="991"/>
  <c r="AF68" i="991" s="1"/>
  <c r="Z68" i="991"/>
  <c r="AE68" i="991" s="1"/>
  <c r="AJ68" i="991" s="1"/>
  <c r="AD105" i="991"/>
  <c r="AB72" i="991"/>
  <c r="AG72" i="991" s="1"/>
  <c r="AB31" i="991"/>
  <c r="AG31" i="991" s="1"/>
  <c r="AB24" i="991"/>
  <c r="AG24" i="991" s="1"/>
  <c r="AB105" i="991"/>
  <c r="AE117" i="1"/>
  <c r="AF117" i="1"/>
  <c r="BH117" i="1" s="1"/>
  <c r="AH117" i="1"/>
  <c r="AI117" i="1"/>
  <c r="BK117" i="1" s="1"/>
  <c r="AB105" i="1"/>
  <c r="AC105" i="1"/>
  <c r="AE105" i="1"/>
  <c r="AF105" i="1"/>
  <c r="Z93" i="1"/>
  <c r="AJ93" i="1"/>
  <c r="Z81" i="1"/>
  <c r="AE81" i="1"/>
  <c r="AD69" i="1"/>
  <c r="AE69" i="1"/>
  <c r="AG69" i="1"/>
  <c r="AH69" i="1"/>
  <c r="AE33" i="1"/>
  <c r="AF33" i="1"/>
  <c r="AH33" i="1"/>
  <c r="AI33" i="1"/>
  <c r="Z9" i="1"/>
  <c r="AD114" i="1"/>
  <c r="AH105" i="1"/>
  <c r="AG81" i="1"/>
  <c r="AB69" i="1"/>
  <c r="AB45" i="1"/>
  <c r="AG45" i="1" s="1"/>
  <c r="AD30" i="1"/>
  <c r="Y58" i="992"/>
  <c r="AD58" i="992" s="1"/>
  <c r="Y59" i="992"/>
  <c r="AD59" i="992" s="1"/>
  <c r="AI59" i="992" s="1"/>
  <c r="X59" i="992"/>
  <c r="AC59" i="992" s="1"/>
  <c r="AH59" i="992" s="1"/>
  <c r="AD78" i="992"/>
  <c r="AE78" i="992"/>
  <c r="AC78" i="992"/>
  <c r="AA78" i="992"/>
  <c r="AH99" i="992"/>
  <c r="AJ12" i="991"/>
  <c r="Z12" i="991"/>
  <c r="AE12" i="991" s="1"/>
  <c r="AA26" i="991"/>
  <c r="AF26" i="991" s="1"/>
  <c r="AK26" i="991" s="1"/>
  <c r="AA29" i="991"/>
  <c r="AF29" i="991" s="1"/>
  <c r="AK29" i="991" s="1"/>
  <c r="AA31" i="991"/>
  <c r="AF31" i="991" s="1"/>
  <c r="AK31" i="991" s="1"/>
  <c r="Z34" i="991"/>
  <c r="AE34" i="991" s="1"/>
  <c r="AA48" i="991"/>
  <c r="AF48" i="991" s="1"/>
  <c r="AK48" i="991" s="1"/>
  <c r="X54" i="991"/>
  <c r="AC54" i="991" s="1"/>
  <c r="AH54" i="991" s="1"/>
  <c r="AB57" i="991"/>
  <c r="AG57" i="991" s="1"/>
  <c r="X70" i="991"/>
  <c r="AC70" i="991" s="1"/>
  <c r="AH70" i="991" s="1"/>
  <c r="X78" i="991"/>
  <c r="AC78" i="991" s="1"/>
  <c r="AH78" i="991" s="1"/>
  <c r="Y85" i="991"/>
  <c r="AC140" i="1"/>
  <c r="BE137" i="1" s="1"/>
  <c r="AC116" i="1"/>
  <c r="AK80" i="1"/>
  <c r="X68" i="1"/>
  <c r="AA56" i="1"/>
  <c r="AF56" i="1" s="1"/>
  <c r="AK56" i="1" s="1"/>
  <c r="AC32" i="1"/>
  <c r="AC114" i="1"/>
  <c r="AK78" i="1"/>
  <c r="AC30" i="1"/>
  <c r="Z18" i="992"/>
  <c r="AE18" i="992" s="1"/>
  <c r="AJ18" i="992" s="1"/>
  <c r="AA9" i="991"/>
  <c r="AF9" i="991" s="1"/>
  <c r="AB26" i="991"/>
  <c r="AG26" i="991" s="1"/>
  <c r="AJ34" i="991"/>
  <c r="AA37" i="991"/>
  <c r="AA40" i="991"/>
  <c r="AF40" i="991" s="1"/>
  <c r="AK40" i="991" s="1"/>
  <c r="X42" i="991"/>
  <c r="AC42" i="991" s="1"/>
  <c r="AH42" i="991" s="1"/>
  <c r="AA61" i="991"/>
  <c r="AF61" i="991" s="1"/>
  <c r="AK61" i="991" s="1"/>
  <c r="X66" i="991"/>
  <c r="AC66" i="991" s="1"/>
  <c r="AH66" i="991" s="1"/>
  <c r="Y66" i="991"/>
  <c r="AD66" i="991" s="1"/>
  <c r="AI66" i="991" s="1"/>
  <c r="X68" i="991"/>
  <c r="AC68" i="991" s="1"/>
  <c r="AH68" i="991" s="1"/>
  <c r="Z70" i="991"/>
  <c r="AE70" i="991" s="1"/>
  <c r="X55" i="1"/>
  <c r="X43" i="1"/>
  <c r="AB19" i="1"/>
  <c r="AD105" i="1"/>
  <c r="Z69" i="1"/>
  <c r="X45" i="1"/>
  <c r="AC45" i="1" s="1"/>
  <c r="AH45" i="1" s="1"/>
  <c r="AA27" i="992"/>
  <c r="AF27" i="992" s="1"/>
  <c r="Z43" i="992"/>
  <c r="AE43" i="992" s="1"/>
  <c r="AJ43" i="992" s="1"/>
  <c r="Z78" i="992"/>
  <c r="AF114" i="1"/>
  <c r="AG114" i="1"/>
  <c r="AI114" i="1"/>
  <c r="AJ114" i="1"/>
  <c r="AJ102" i="1"/>
  <c r="AK102" i="1"/>
  <c r="AE90" i="1"/>
  <c r="AF90" i="1"/>
  <c r="AH90" i="1"/>
  <c r="AI90" i="1"/>
  <c r="AB78" i="1"/>
  <c r="AC78" i="1"/>
  <c r="AE78" i="1"/>
  <c r="AF78" i="1"/>
  <c r="X66" i="1"/>
  <c r="Y42" i="1"/>
  <c r="Z42" i="1"/>
  <c r="AB42" i="1"/>
  <c r="AF30" i="1"/>
  <c r="AG30" i="1"/>
  <c r="AI30" i="1"/>
  <c r="AJ30" i="1"/>
  <c r="AA114" i="1"/>
  <c r="AI78" i="1"/>
  <c r="AA30" i="1"/>
  <c r="AH33" i="992"/>
  <c r="AJ33" i="992"/>
  <c r="AE33" i="992"/>
  <c r="X54" i="992"/>
  <c r="AC54" i="992" s="1"/>
  <c r="AH54" i="992" s="1"/>
  <c r="AK75" i="992"/>
  <c r="Z75" i="992"/>
  <c r="AE75" i="992" s="1"/>
  <c r="AH113" i="990"/>
  <c r="AG122" i="990"/>
  <c r="AG105" i="991"/>
  <c r="AG140" i="1"/>
  <c r="BI133" i="1" s="1"/>
  <c r="AG116" i="1"/>
  <c r="AC107" i="1"/>
  <c r="AC80" i="1"/>
  <c r="AA68" i="1"/>
  <c r="AG32" i="1"/>
  <c r="AB23" i="1"/>
  <c r="AH20" i="1"/>
  <c r="AF19" i="1"/>
  <c r="AA10" i="1"/>
  <c r="AH20" i="992"/>
  <c r="AH81" i="992"/>
  <c r="AF140" i="1"/>
  <c r="BH131" i="1" s="1"/>
  <c r="AF116" i="1"/>
  <c r="AB107" i="1"/>
  <c r="AB80" i="1"/>
  <c r="Z68" i="1"/>
  <c r="AF32" i="1"/>
  <c r="AG20" i="1"/>
  <c r="AE19" i="1"/>
  <c r="AE69" i="992"/>
  <c r="AI96" i="992"/>
  <c r="AD140" i="1"/>
  <c r="BF131" i="1" s="1"/>
  <c r="AD116" i="1"/>
  <c r="Z107" i="1"/>
  <c r="AD95" i="1"/>
  <c r="Z80" i="1"/>
  <c r="AJ71" i="1"/>
  <c r="AB56" i="1"/>
  <c r="AG56" i="1" s="1"/>
  <c r="AD32" i="1"/>
  <c r="AE20" i="1"/>
  <c r="AC19" i="1"/>
  <c r="Z32" i="992"/>
  <c r="X49" i="992"/>
  <c r="AC49" i="992" s="1"/>
  <c r="AH49" i="992" s="1"/>
  <c r="X69" i="992"/>
  <c r="AK89" i="992"/>
  <c r="Z124" i="990"/>
  <c r="AE124" i="990" s="1"/>
  <c r="AF37" i="991"/>
  <c r="AJ85" i="991"/>
  <c r="AH115" i="991"/>
  <c r="Z69" i="992"/>
  <c r="AJ71" i="992"/>
  <c r="AG108" i="992"/>
  <c r="AB10" i="992"/>
  <c r="AG10" i="992" s="1"/>
  <c r="AB45" i="992"/>
  <c r="AG45" i="992" s="1"/>
  <c r="Z45" i="992"/>
  <c r="Y45" i="992"/>
  <c r="AD45" i="992" s="1"/>
  <c r="X45" i="992"/>
  <c r="AC45" i="992" s="1"/>
  <c r="B2" i="992"/>
  <c r="H139" i="992" s="1"/>
  <c r="Y108" i="992" s="1"/>
  <c r="AB8" i="992"/>
  <c r="AG8" i="992" s="1"/>
  <c r="AB12" i="992"/>
  <c r="AG12" i="992" s="1"/>
  <c r="AC17" i="992"/>
  <c r="AE17" i="992"/>
  <c r="AB17" i="992"/>
  <c r="AK17" i="992"/>
  <c r="Z20" i="992"/>
  <c r="AA22" i="992"/>
  <c r="Z23" i="992"/>
  <c r="AE23" i="992" s="1"/>
  <c r="AA24" i="992"/>
  <c r="AF24" i="992" s="1"/>
  <c r="AK24" i="992" s="1"/>
  <c r="AB29" i="992"/>
  <c r="AG29" i="992" s="1"/>
  <c r="Z29" i="992"/>
  <c r="AE29" i="992" s="1"/>
  <c r="AJ29" i="992" s="1"/>
  <c r="AB30" i="992"/>
  <c r="Z37" i="992"/>
  <c r="AE37" i="992" s="1"/>
  <c r="AB47" i="992"/>
  <c r="AG47" i="992" s="1"/>
  <c r="AA47" i="992"/>
  <c r="AF47" i="992" s="1"/>
  <c r="AK47" i="992" s="1"/>
  <c r="Z47" i="992"/>
  <c r="AE47" i="992" s="1"/>
  <c r="AJ47" i="992" s="1"/>
  <c r="Y47" i="992"/>
  <c r="AD47" i="992" s="1"/>
  <c r="AI47" i="992" s="1"/>
  <c r="X47" i="992"/>
  <c r="AC47" i="992" s="1"/>
  <c r="AH47" i="992" s="1"/>
  <c r="Z59" i="992"/>
  <c r="AE59" i="992" s="1"/>
  <c r="AJ59" i="992" s="1"/>
  <c r="AA19" i="992"/>
  <c r="AA20" i="992"/>
  <c r="AA21" i="992"/>
  <c r="AF21" i="992" s="1"/>
  <c r="AK21" i="992" s="1"/>
  <c r="AB22" i="992"/>
  <c r="AG22" i="992" s="1"/>
  <c r="AB23" i="992"/>
  <c r="AG23" i="992" s="1"/>
  <c r="AB24" i="992"/>
  <c r="AD30" i="992"/>
  <c r="Y34" i="992"/>
  <c r="AD34" i="992" s="1"/>
  <c r="AB37" i="992"/>
  <c r="Y53" i="992"/>
  <c r="AD53" i="992" s="1"/>
  <c r="AI53" i="992" s="1"/>
  <c r="AB9" i="992"/>
  <c r="AG9" i="992" s="1"/>
  <c r="AB20" i="992"/>
  <c r="AB21" i="992"/>
  <c r="AG21" i="992" s="1"/>
  <c r="AA26" i="992"/>
  <c r="AF26" i="992" s="1"/>
  <c r="Z27" i="992"/>
  <c r="AG30" i="992"/>
  <c r="AA31" i="992"/>
  <c r="AF31" i="992" s="1"/>
  <c r="AK31" i="992" s="1"/>
  <c r="AB31" i="992"/>
  <c r="AG31" i="992" s="1"/>
  <c r="Z31" i="992"/>
  <c r="AE31" i="992" s="1"/>
  <c r="AJ31" i="992" s="1"/>
  <c r="Z34" i="992"/>
  <c r="AE34" i="992" s="1"/>
  <c r="AJ34" i="992" s="1"/>
  <c r="Y35" i="992"/>
  <c r="AD35" i="992" s="1"/>
  <c r="AI35" i="992" s="1"/>
  <c r="AA35" i="992"/>
  <c r="AF35" i="992" s="1"/>
  <c r="Z35" i="992"/>
  <c r="AE35" i="992" s="1"/>
  <c r="AA40" i="992"/>
  <c r="AF40" i="992" s="1"/>
  <c r="AK40" i="992" s="1"/>
  <c r="Y40" i="992"/>
  <c r="X40" i="992"/>
  <c r="AC40" i="992" s="1"/>
  <c r="AH40" i="992" s="1"/>
  <c r="AA45" i="992"/>
  <c r="AF45" i="992" s="1"/>
  <c r="Z53" i="992"/>
  <c r="AE53" i="992" s="1"/>
  <c r="AA13" i="992"/>
  <c r="AF13" i="992" s="1"/>
  <c r="AA18" i="992"/>
  <c r="AH30" i="992"/>
  <c r="AB34" i="992"/>
  <c r="AG34" i="992" s="1"/>
  <c r="Y39" i="992"/>
  <c r="AD39" i="992" s="1"/>
  <c r="AI39" i="992" s="1"/>
  <c r="AA107" i="992"/>
  <c r="AA66" i="992"/>
  <c r="AF66" i="992" s="1"/>
  <c r="Z65" i="992"/>
  <c r="AE65" i="992" s="1"/>
  <c r="AB63" i="992"/>
  <c r="AG63" i="992" s="1"/>
  <c r="AA59" i="992"/>
  <c r="AF59" i="992" s="1"/>
  <c r="AK59" i="992" s="1"/>
  <c r="Z63" i="992"/>
  <c r="AE63" i="992" s="1"/>
  <c r="AJ63" i="992" s="1"/>
  <c r="AA71" i="992"/>
  <c r="Z60" i="992"/>
  <c r="AB38" i="992"/>
  <c r="AG38" i="992" s="1"/>
  <c r="Y60" i="992"/>
  <c r="AD60" i="992" s="1"/>
  <c r="AI60" i="992" s="1"/>
  <c r="AB49" i="992"/>
  <c r="AG49" i="992" s="1"/>
  <c r="AA38" i="992"/>
  <c r="AB48" i="992"/>
  <c r="AG48" i="992" s="1"/>
  <c r="AB41" i="992"/>
  <c r="AG41" i="992" s="1"/>
  <c r="Z38" i="992"/>
  <c r="AE38" i="992" s="1"/>
  <c r="AJ38" i="992" s="1"/>
  <c r="AA48" i="992"/>
  <c r="AF48" i="992" s="1"/>
  <c r="AK48" i="992" s="1"/>
  <c r="Z41" i="992"/>
  <c r="AE41" i="992" s="1"/>
  <c r="AJ41" i="992" s="1"/>
  <c r="Y38" i="992"/>
  <c r="AA85" i="992"/>
  <c r="AF85" i="992" s="1"/>
  <c r="AA63" i="992"/>
  <c r="AF63" i="992" s="1"/>
  <c r="Z48" i="992"/>
  <c r="AE48" i="992" s="1"/>
  <c r="AJ48" i="992" s="1"/>
  <c r="Y41" i="992"/>
  <c r="AD41" i="992" s="1"/>
  <c r="AI41" i="992" s="1"/>
  <c r="AB75" i="992"/>
  <c r="AG75" i="992" s="1"/>
  <c r="AB66" i="992"/>
  <c r="AG66" i="992" s="1"/>
  <c r="AB61" i="992"/>
  <c r="AG61" i="992" s="1"/>
  <c r="AB46" i="992"/>
  <c r="AG46" i="992" s="1"/>
  <c r="AA75" i="992"/>
  <c r="AF75" i="992" s="1"/>
  <c r="Z67" i="992"/>
  <c r="AE67" i="992" s="1"/>
  <c r="Y66" i="992"/>
  <c r="Y61" i="992"/>
  <c r="AD61" i="992" s="1"/>
  <c r="AI61" i="992" s="1"/>
  <c r="Z46" i="992"/>
  <c r="AE46" i="992" s="1"/>
  <c r="AJ46" i="992" s="1"/>
  <c r="Y71" i="992"/>
  <c r="AA65" i="992"/>
  <c r="AF65" i="992" s="1"/>
  <c r="Y46" i="992"/>
  <c r="AD46" i="992" s="1"/>
  <c r="AI46" i="992" s="1"/>
  <c r="AE21" i="992"/>
  <c r="AJ21" i="992" s="1"/>
  <c r="Y65" i="992"/>
  <c r="AD65" i="992" s="1"/>
  <c r="AI65" i="992" s="1"/>
  <c r="AB54" i="992"/>
  <c r="AG54" i="992" s="1"/>
  <c r="AB53" i="992"/>
  <c r="AG53" i="992" s="1"/>
  <c r="AA53" i="992"/>
  <c r="AF53" i="992" s="1"/>
  <c r="AK53" i="992" s="1"/>
  <c r="AA15" i="992"/>
  <c r="AF15" i="992" s="1"/>
  <c r="AK15" i="992" s="1"/>
  <c r="Z10" i="992"/>
  <c r="AB18" i="992"/>
  <c r="AG18" i="992" s="1"/>
  <c r="AB27" i="992"/>
  <c r="AG27" i="992" s="1"/>
  <c r="AI33" i="992"/>
  <c r="AK33" i="992"/>
  <c r="AG33" i="992"/>
  <c r="AF33" i="992"/>
  <c r="Z33" i="992"/>
  <c r="AA39" i="992"/>
  <c r="AF39" i="992" s="1"/>
  <c r="AK39" i="992" s="1"/>
  <c r="X44" i="992"/>
  <c r="AC44" i="992" s="1"/>
  <c r="AH44" i="992" s="1"/>
  <c r="AB44" i="992"/>
  <c r="AG44" i="992" s="1"/>
  <c r="AA44" i="992"/>
  <c r="AF44" i="992" s="1"/>
  <c r="AK44" i="992" s="1"/>
  <c r="Z44" i="992"/>
  <c r="AE44" i="992" s="1"/>
  <c r="Y44" i="992"/>
  <c r="AD44" i="992" s="1"/>
  <c r="AI44" i="992" s="1"/>
  <c r="AF72" i="992"/>
  <c r="AJ72" i="992"/>
  <c r="AB72" i="992"/>
  <c r="Z72" i="992"/>
  <c r="AI72" i="992"/>
  <c r="AH72" i="992"/>
  <c r="AG72" i="992"/>
  <c r="AA72" i="992"/>
  <c r="AK72" i="992"/>
  <c r="AE72" i="992"/>
  <c r="Y72" i="992"/>
  <c r="AD72" i="992" s="1"/>
  <c r="X72" i="992"/>
  <c r="AC72" i="992" s="1"/>
  <c r="AF8" i="992"/>
  <c r="AA10" i="992"/>
  <c r="AF10" i="992" s="1"/>
  <c r="AK10" i="992" s="1"/>
  <c r="Z14" i="992"/>
  <c r="AF20" i="992"/>
  <c r="AK25" i="992"/>
  <c r="AB25" i="992"/>
  <c r="AG25" i="992" s="1"/>
  <c r="AA25" i="992"/>
  <c r="AA28" i="992"/>
  <c r="AF28" i="992" s="1"/>
  <c r="AK28" i="992" s="1"/>
  <c r="Z28" i="992"/>
  <c r="Z40" i="992"/>
  <c r="AE40" i="992" s="1"/>
  <c r="AJ40" i="992" s="1"/>
  <c r="AB52" i="992"/>
  <c r="AJ8" i="992"/>
  <c r="AC10" i="992"/>
  <c r="AH10" i="992" s="1"/>
  <c r="AA14" i="992"/>
  <c r="AF14" i="992" s="1"/>
  <c r="AB26" i="992"/>
  <c r="AG26" i="992" s="1"/>
  <c r="AB35" i="992"/>
  <c r="AB40" i="992"/>
  <c r="AG40" i="992" s="1"/>
  <c r="AJ12" i="992"/>
  <c r="AA12" i="992"/>
  <c r="AB14" i="992"/>
  <c r="AG14" i="992" s="1"/>
  <c r="AB15" i="992"/>
  <c r="AG15" i="992" s="1"/>
  <c r="AC23" i="992"/>
  <c r="AH23" i="992" s="1"/>
  <c r="AA23" i="992"/>
  <c r="AI30" i="992"/>
  <c r="AC30" i="992"/>
  <c r="AF30" i="992"/>
  <c r="AE30" i="992"/>
  <c r="AJ30" i="992"/>
  <c r="AA33" i="992"/>
  <c r="AB36" i="992"/>
  <c r="AG36" i="992" s="1"/>
  <c r="AA36" i="992"/>
  <c r="AF36" i="992" s="1"/>
  <c r="AK36" i="992" s="1"/>
  <c r="Z36" i="992"/>
  <c r="AA60" i="992"/>
  <c r="AF60" i="992" s="1"/>
  <c r="AK60" i="992" s="1"/>
  <c r="BB118" i="992"/>
  <c r="BM118" i="992"/>
  <c r="BA118" i="992"/>
  <c r="BL118" i="992"/>
  <c r="AZ118" i="992"/>
  <c r="BK118" i="992"/>
  <c r="BJ118" i="992"/>
  <c r="BI118" i="992"/>
  <c r="BG118" i="992"/>
  <c r="BC118" i="992"/>
  <c r="BF118" i="992"/>
  <c r="BE118" i="992"/>
  <c r="Z11" i="992"/>
  <c r="AE11" i="992" s="1"/>
  <c r="AK12" i="992"/>
  <c r="AG20" i="992"/>
  <c r="AJ20" i="992"/>
  <c r="AK20" i="992"/>
  <c r="Z22" i="992"/>
  <c r="AB33" i="992"/>
  <c r="AB60" i="992"/>
  <c r="AA37" i="992"/>
  <c r="AF37" i="992" s="1"/>
  <c r="AK37" i="992" s="1"/>
  <c r="Y37" i="992"/>
  <c r="X37" i="992"/>
  <c r="AC37" i="992" s="1"/>
  <c r="AJ9" i="992"/>
  <c r="AA9" i="992"/>
  <c r="AA11" i="992"/>
  <c r="AF11" i="992" s="1"/>
  <c r="AB13" i="992"/>
  <c r="AH17" i="992"/>
  <c r="AK19" i="992"/>
  <c r="Z19" i="992"/>
  <c r="AE19" i="992"/>
  <c r="AC19" i="992"/>
  <c r="Z25" i="992"/>
  <c r="AB28" i="992"/>
  <c r="AE32" i="992"/>
  <c r="AD32" i="992"/>
  <c r="AK32" i="992"/>
  <c r="AC32" i="992"/>
  <c r="AA32" i="992"/>
  <c r="X36" i="992"/>
  <c r="Y57" i="992"/>
  <c r="AD57" i="992" s="1"/>
  <c r="AI57" i="992" s="1"/>
  <c r="AB39" i="992"/>
  <c r="AG39" i="992" s="1"/>
  <c r="X43" i="992"/>
  <c r="AA46" i="992"/>
  <c r="X46" i="992"/>
  <c r="Z54" i="992"/>
  <c r="AE54" i="992" s="1"/>
  <c r="AJ54" i="992" s="1"/>
  <c r="Z57" i="992"/>
  <c r="X61" i="992"/>
  <c r="AA61" i="992"/>
  <c r="Z61" i="992"/>
  <c r="AA34" i="992"/>
  <c r="AF34" i="992" s="1"/>
  <c r="AK34" i="992" s="1"/>
  <c r="AA41" i="992"/>
  <c r="Y48" i="992"/>
  <c r="AB57" i="992"/>
  <c r="AA49" i="992"/>
  <c r="AF49" i="992" s="1"/>
  <c r="AB77" i="992"/>
  <c r="AG77" i="992" s="1"/>
  <c r="AD77" i="992"/>
  <c r="AI77" i="992" s="1"/>
  <c r="AA77" i="992"/>
  <c r="AF77" i="992" s="1"/>
  <c r="AK77" i="992" s="1"/>
  <c r="AC77" i="992"/>
  <c r="AH77" i="992" s="1"/>
  <c r="Z77" i="992"/>
  <c r="Z50" i="992"/>
  <c r="AE50" i="992" s="1"/>
  <c r="X50" i="992"/>
  <c r="AC50" i="992" s="1"/>
  <c r="X70" i="992"/>
  <c r="AB70" i="992"/>
  <c r="AG70" i="992" s="1"/>
  <c r="Z70" i="992"/>
  <c r="AE70" i="992" s="1"/>
  <c r="AA70" i="992"/>
  <c r="Y70" i="992"/>
  <c r="AD70" i="992" s="1"/>
  <c r="Z39" i="992"/>
  <c r="Y50" i="992"/>
  <c r="AA52" i="992"/>
  <c r="Z52" i="992"/>
  <c r="X52" i="992"/>
  <c r="AC52" i="992" s="1"/>
  <c r="AB62" i="992"/>
  <c r="AA62" i="992"/>
  <c r="AF62" i="992" s="1"/>
  <c r="AK62" i="992" s="1"/>
  <c r="Y62" i="992"/>
  <c r="AA50" i="992"/>
  <c r="X51" i="992"/>
  <c r="AC51" i="992" s="1"/>
  <c r="AH51" i="992" s="1"/>
  <c r="AA57" i="992"/>
  <c r="X58" i="992"/>
  <c r="AC58" i="992" s="1"/>
  <c r="AA58" i="992"/>
  <c r="AF58" i="992" s="1"/>
  <c r="AK58" i="992" s="1"/>
  <c r="Z58" i="992"/>
  <c r="AE58" i="992" s="1"/>
  <c r="AJ64" i="992"/>
  <c r="X64" i="992"/>
  <c r="AC64" i="992" s="1"/>
  <c r="AA64" i="992"/>
  <c r="AB64" i="992"/>
  <c r="Y64" i="992"/>
  <c r="AD64" i="992" s="1"/>
  <c r="AC34" i="992"/>
  <c r="AB50" i="992"/>
  <c r="Y51" i="992"/>
  <c r="AD51" i="992" s="1"/>
  <c r="AI51" i="992" s="1"/>
  <c r="AA54" i="992"/>
  <c r="Y54" i="992"/>
  <c r="AD54" i="992" s="1"/>
  <c r="AI54" i="992" s="1"/>
  <c r="X39" i="992"/>
  <c r="AC39" i="992" s="1"/>
  <c r="AH39" i="992" s="1"/>
  <c r="AA43" i="992"/>
  <c r="AB43" i="992"/>
  <c r="Z51" i="992"/>
  <c r="AE51" i="992" s="1"/>
  <c r="Y52" i="992"/>
  <c r="AD52" i="992" s="1"/>
  <c r="AI52" i="992" s="1"/>
  <c r="X62" i="992"/>
  <c r="AC62" i="992" s="1"/>
  <c r="AH62" i="992" s="1"/>
  <c r="Z64" i="992"/>
  <c r="X55" i="992"/>
  <c r="AC55" i="992" s="1"/>
  <c r="AA55" i="992"/>
  <c r="AB59" i="992"/>
  <c r="AC60" i="992"/>
  <c r="Y63" i="992"/>
  <c r="AB68" i="992"/>
  <c r="AA68" i="992"/>
  <c r="Y68" i="992"/>
  <c r="AD68" i="992" s="1"/>
  <c r="AI68" i="992" s="1"/>
  <c r="Z71" i="992"/>
  <c r="AB73" i="992"/>
  <c r="AG73" i="992" s="1"/>
  <c r="AJ78" i="992"/>
  <c r="Z101" i="992"/>
  <c r="AE101" i="992" s="1"/>
  <c r="AB101" i="992"/>
  <c r="AG101" i="992" s="1"/>
  <c r="AA101" i="992"/>
  <c r="AF101" i="992" s="1"/>
  <c r="X67" i="992"/>
  <c r="AB67" i="992"/>
  <c r="AG67" i="992" s="1"/>
  <c r="AI90" i="992"/>
  <c r="AA95" i="992"/>
  <c r="AF95" i="992" s="1"/>
  <c r="AK95" i="992" s="1"/>
  <c r="AB56" i="992"/>
  <c r="AK65" i="992"/>
  <c r="X68" i="992"/>
  <c r="Y69" i="992"/>
  <c r="AC71" i="992"/>
  <c r="AA80" i="992"/>
  <c r="Z84" i="992"/>
  <c r="AK90" i="992"/>
  <c r="AJ93" i="992"/>
  <c r="AK93" i="992"/>
  <c r="AB93" i="992"/>
  <c r="AG93" i="992" s="1"/>
  <c r="AA93" i="992"/>
  <c r="AF93" i="992" s="1"/>
  <c r="Z93" i="992"/>
  <c r="AB76" i="992"/>
  <c r="AH116" i="992"/>
  <c r="Z85" i="992"/>
  <c r="AE85" i="992" s="1"/>
  <c r="AJ85" i="992" s="1"/>
  <c r="AK116" i="992"/>
  <c r="Z114" i="992"/>
  <c r="AA90" i="992"/>
  <c r="AF87" i="992"/>
  <c r="AG90" i="992"/>
  <c r="AD87" i="992"/>
  <c r="AC86" i="992"/>
  <c r="AH86" i="992" s="1"/>
  <c r="AE80" i="992"/>
  <c r="AF90" i="992"/>
  <c r="AC87" i="992"/>
  <c r="AB86" i="992"/>
  <c r="AG86" i="992" s="1"/>
  <c r="Z81" i="992"/>
  <c r="AD80" i="992"/>
  <c r="AE90" i="992"/>
  <c r="AA88" i="992"/>
  <c r="AB87" i="992"/>
  <c r="Z86" i="992"/>
  <c r="AE86" i="992" s="1"/>
  <c r="AJ86" i="992" s="1"/>
  <c r="AB84" i="992"/>
  <c r="AG84" i="992" s="1"/>
  <c r="AC80" i="992"/>
  <c r="AK78" i="992"/>
  <c r="AA103" i="992"/>
  <c r="AF103" i="992" s="1"/>
  <c r="AA99" i="992"/>
  <c r="AH96" i="992"/>
  <c r="AB89" i="992"/>
  <c r="Z88" i="992"/>
  <c r="AE88" i="992" s="1"/>
  <c r="Z87" i="992"/>
  <c r="AB90" i="992"/>
  <c r="Z80" i="992"/>
  <c r="Z102" i="992"/>
  <c r="AD95" i="992"/>
  <c r="AI95" i="992" s="1"/>
  <c r="Z90" i="992"/>
  <c r="AH78" i="992"/>
  <c r="AC96" i="992"/>
  <c r="AB95" i="992"/>
  <c r="AG95" i="992" s="1"/>
  <c r="AA94" i="992"/>
  <c r="AF94" i="992" s="1"/>
  <c r="AI81" i="992"/>
  <c r="AK107" i="992"/>
  <c r="Z94" i="992"/>
  <c r="AE94" i="992" s="1"/>
  <c r="AJ94" i="992" s="1"/>
  <c r="AK80" i="992"/>
  <c r="AJ75" i="992"/>
  <c r="Z66" i="992"/>
  <c r="AH107" i="992"/>
  <c r="AH98" i="992"/>
  <c r="AA96" i="992"/>
  <c r="Z95" i="992"/>
  <c r="AK87" i="992"/>
  <c r="AG81" i="992"/>
  <c r="AJ80" i="992"/>
  <c r="AA114" i="992"/>
  <c r="AE107" i="992"/>
  <c r="Z100" i="992"/>
  <c r="AE100" i="992" s="1"/>
  <c r="AI87" i="992"/>
  <c r="AI80" i="992"/>
  <c r="Y67" i="992"/>
  <c r="AF71" i="992"/>
  <c r="AG80" i="992"/>
  <c r="AB91" i="992"/>
  <c r="AG91" i="992" s="1"/>
  <c r="AA91" i="992"/>
  <c r="Z91" i="992"/>
  <c r="AE91" i="992" s="1"/>
  <c r="AA97" i="992"/>
  <c r="AF97" i="992" s="1"/>
  <c r="AK97" i="992" s="1"/>
  <c r="AB74" i="992"/>
  <c r="AA74" i="992"/>
  <c r="AA67" i="992"/>
  <c r="AF67" i="992" s="1"/>
  <c r="Z76" i="992"/>
  <c r="AE76" i="992" s="1"/>
  <c r="AJ76" i="992" s="1"/>
  <c r="AG87" i="992"/>
  <c r="AK99" i="992"/>
  <c r="AD104" i="992"/>
  <c r="AI104" i="992" s="1"/>
  <c r="AA76" i="992"/>
  <c r="Z110" i="992"/>
  <c r="AE110" i="992" s="1"/>
  <c r="AB110" i="992"/>
  <c r="AG110" i="992" s="1"/>
  <c r="AA110" i="992"/>
  <c r="AF110" i="992" s="1"/>
  <c r="AB71" i="992"/>
  <c r="AD71" i="992"/>
  <c r="AI71" i="992"/>
  <c r="AG71" i="992"/>
  <c r="AB79" i="992"/>
  <c r="AG79" i="992" s="1"/>
  <c r="AJ89" i="992"/>
  <c r="AK98" i="992"/>
  <c r="AI105" i="992"/>
  <c r="Z107" i="992"/>
  <c r="Z74" i="992"/>
  <c r="AB92" i="992"/>
  <c r="AA92" i="992"/>
  <c r="Z92" i="992"/>
  <c r="AE92" i="992" s="1"/>
  <c r="X66" i="992"/>
  <c r="AB78" i="992"/>
  <c r="AE81" i="992"/>
  <c r="Z96" i="992"/>
  <c r="AE98" i="992"/>
  <c r="AH105" i="992"/>
  <c r="AF89" i="992"/>
  <c r="AI89" i="992"/>
  <c r="AA89" i="992"/>
  <c r="AC89" i="992"/>
  <c r="AJ99" i="992"/>
  <c r="AF99" i="992"/>
  <c r="AE99" i="992"/>
  <c r="AI99" i="992"/>
  <c r="AF69" i="992"/>
  <c r="AH69" i="992"/>
  <c r="AJ84" i="992"/>
  <c r="AA84" i="992"/>
  <c r="AK84" i="992"/>
  <c r="AA86" i="992"/>
  <c r="AB96" i="992"/>
  <c r="AJ102" i="992"/>
  <c r="AK102" i="992"/>
  <c r="AB102" i="992"/>
  <c r="AA102" i="992"/>
  <c r="AF102" i="992" s="1"/>
  <c r="AB82" i="992"/>
  <c r="Z82" i="992"/>
  <c r="AA82" i="992"/>
  <c r="AB103" i="992"/>
  <c r="Z103" i="992"/>
  <c r="AE103" i="992" s="1"/>
  <c r="AJ103" i="992" s="1"/>
  <c r="AJ81" i="992"/>
  <c r="AF81" i="992"/>
  <c r="AB81" i="992"/>
  <c r="AK81" i="992"/>
  <c r="AD96" i="992"/>
  <c r="AF98" i="992"/>
  <c r="AJ98" i="992"/>
  <c r="AI98" i="992"/>
  <c r="AA98" i="992"/>
  <c r="AG98" i="992"/>
  <c r="AF78" i="992"/>
  <c r="AG78" i="992"/>
  <c r="AI78" i="992"/>
  <c r="Z89" i="992"/>
  <c r="AG96" i="992"/>
  <c r="Z99" i="992"/>
  <c r="AB97" i="992"/>
  <c r="Z97" i="992"/>
  <c r="AE97" i="992" s="1"/>
  <c r="AJ108" i="992"/>
  <c r="AH108" i="992"/>
  <c r="AB108" i="992"/>
  <c r="AI108" i="992"/>
  <c r="AK108" i="992"/>
  <c r="AF108" i="992"/>
  <c r="AE108" i="992"/>
  <c r="Z108" i="992"/>
  <c r="AJ111" i="992"/>
  <c r="AB111" i="992"/>
  <c r="AG111" i="992" s="1"/>
  <c r="AA111" i="992"/>
  <c r="AF111" i="992" s="1"/>
  <c r="AK111" i="992"/>
  <c r="AD113" i="992"/>
  <c r="AI113" i="992" s="1"/>
  <c r="Z113" i="992"/>
  <c r="AE113" i="992" s="1"/>
  <c r="AJ113" i="992" s="1"/>
  <c r="AC113" i="992"/>
  <c r="AB113" i="992"/>
  <c r="AA113" i="992"/>
  <c r="AF113" i="992" s="1"/>
  <c r="AK113" i="992" s="1"/>
  <c r="AA83" i="992"/>
  <c r="AF83" i="992" s="1"/>
  <c r="AD89" i="992"/>
  <c r="AB99" i="992"/>
  <c r="AB83" i="992"/>
  <c r="AE89" i="992"/>
  <c r="AJ96" i="992"/>
  <c r="AE96" i="992"/>
  <c r="AK96" i="992"/>
  <c r="AF96" i="992"/>
  <c r="Z98" i="992"/>
  <c r="AJ105" i="992"/>
  <c r="AF105" i="992"/>
  <c r="Z105" i="992"/>
  <c r="AK105" i="992"/>
  <c r="AE105" i="992"/>
  <c r="AD105" i="992"/>
  <c r="AC105" i="992"/>
  <c r="AB105" i="992"/>
  <c r="AB106" i="992"/>
  <c r="Z106" i="992"/>
  <c r="AE106" i="992" s="1"/>
  <c r="AJ106" i="992" s="1"/>
  <c r="AA106" i="992"/>
  <c r="AF106" i="992" s="1"/>
  <c r="AA108" i="992"/>
  <c r="Z111" i="992"/>
  <c r="AE111" i="992" s="1"/>
  <c r="AD140" i="992"/>
  <c r="AB69" i="992"/>
  <c r="AA79" i="992"/>
  <c r="AA81" i="992"/>
  <c r="AG89" i="992"/>
  <c r="AC95" i="992"/>
  <c r="AH95" i="992" s="1"/>
  <c r="AB98" i="992"/>
  <c r="AG99" i="992"/>
  <c r="AB80" i="992"/>
  <c r="AH80" i="992"/>
  <c r="AB94" i="992"/>
  <c r="AA87" i="992"/>
  <c r="AB88" i="992"/>
  <c r="AJ90" i="992"/>
  <c r="AH90" i="992"/>
  <c r="AF107" i="992"/>
  <c r="AD107" i="992"/>
  <c r="AJ107" i="992"/>
  <c r="AI107" i="992"/>
  <c r="AE114" i="992"/>
  <c r="AB100" i="992"/>
  <c r="AF114" i="992"/>
  <c r="AA109" i="992"/>
  <c r="AB112" i="992"/>
  <c r="AG112" i="992" s="1"/>
  <c r="Z112" i="992"/>
  <c r="AE112" i="992" s="1"/>
  <c r="AG114" i="992"/>
  <c r="AI114" i="992"/>
  <c r="AA115" i="992"/>
  <c r="AF115" i="992" s="1"/>
  <c r="AK115" i="992" s="1"/>
  <c r="AK114" i="992"/>
  <c r="AJ117" i="992"/>
  <c r="BL117" i="992" s="1"/>
  <c r="AA100" i="992"/>
  <c r="Z104" i="992"/>
  <c r="AE104" i="992" s="1"/>
  <c r="AJ104" i="992" s="1"/>
  <c r="AB107" i="992"/>
  <c r="AA112" i="992"/>
  <c r="AB85" i="992"/>
  <c r="AJ87" i="992"/>
  <c r="AH87" i="992"/>
  <c r="AA104" i="992"/>
  <c r="AC107" i="992"/>
  <c r="AC114" i="992"/>
  <c r="AA116" i="992"/>
  <c r="Z117" i="992"/>
  <c r="BB117" i="992" s="1"/>
  <c r="AG116" i="992"/>
  <c r="AE116" i="992"/>
  <c r="AC116" i="992"/>
  <c r="AC140" i="992"/>
  <c r="BE138" i="992" s="1"/>
  <c r="AI117" i="992"/>
  <c r="BK117" i="992" s="1"/>
  <c r="AA117" i="992"/>
  <c r="BC117" i="992" s="1"/>
  <c r="AE140" i="992"/>
  <c r="AC104" i="992"/>
  <c r="AH104" i="992" s="1"/>
  <c r="AG107" i="992"/>
  <c r="AB109" i="992"/>
  <c r="AG109" i="992" s="1"/>
  <c r="Z109" i="992"/>
  <c r="AI116" i="992"/>
  <c r="AK117" i="992"/>
  <c r="BM117" i="992" s="1"/>
  <c r="AB140" i="992"/>
  <c r="BD137" i="992" s="1"/>
  <c r="AF116" i="992"/>
  <c r="AD116" i="992"/>
  <c r="AB116" i="992"/>
  <c r="Z116" i="992"/>
  <c r="AJ116" i="992"/>
  <c r="AB115" i="992"/>
  <c r="AG115" i="992" s="1"/>
  <c r="Z115" i="992"/>
  <c r="AJ114" i="992"/>
  <c r="AH114" i="992"/>
  <c r="AD114" i="992"/>
  <c r="AB114" i="992"/>
  <c r="BD118" i="992"/>
  <c r="AB117" i="992"/>
  <c r="BD117" i="992" s="1"/>
  <c r="BH118" i="992"/>
  <c r="AF140" i="992"/>
  <c r="AG140" i="992"/>
  <c r="BI132" i="992" s="1"/>
  <c r="AH140" i="992"/>
  <c r="BJ119" i="992" s="1"/>
  <c r="AE117" i="992"/>
  <c r="AI140" i="992"/>
  <c r="BK121" i="992" s="1"/>
  <c r="AF117" i="992"/>
  <c r="BH117" i="992" s="1"/>
  <c r="X140" i="992"/>
  <c r="AZ140" i="992" s="1"/>
  <c r="AJ140" i="992"/>
  <c r="AG117" i="992"/>
  <c r="BI117" i="992" s="1"/>
  <c r="Y140" i="992"/>
  <c r="BA131" i="992" s="1"/>
  <c r="AK140" i="992"/>
  <c r="BM129" i="992" s="1"/>
  <c r="AH117" i="992"/>
  <c r="BJ117" i="992" s="1"/>
  <c r="Z140" i="992"/>
  <c r="AA140" i="992"/>
  <c r="BC119" i="992" s="1"/>
  <c r="BA118" i="1"/>
  <c r="BH118" i="1"/>
  <c r="BF118" i="1"/>
  <c r="BD118" i="1"/>
  <c r="BC118" i="1"/>
  <c r="BB118" i="1"/>
  <c r="BG118" i="1"/>
  <c r="BE118" i="1"/>
  <c r="AZ118" i="1"/>
  <c r="BM118" i="1"/>
  <c r="BL118" i="1"/>
  <c r="BJ118" i="1"/>
  <c r="BI118" i="1"/>
  <c r="AG22" i="991"/>
  <c r="B2" i="991"/>
  <c r="H153" i="991" s="1"/>
  <c r="Z38" i="991"/>
  <c r="AE38" i="991" s="1"/>
  <c r="AJ38" i="991" s="1"/>
  <c r="AB38" i="991"/>
  <c r="AG38" i="991" s="1"/>
  <c r="Z35" i="991"/>
  <c r="AE35" i="991" s="1"/>
  <c r="AJ35" i="991" s="1"/>
  <c r="AB35" i="991"/>
  <c r="AG35" i="991" s="1"/>
  <c r="AA35" i="991"/>
  <c r="Z47" i="991"/>
  <c r="AE47" i="991" s="1"/>
  <c r="AJ47" i="991" s="1"/>
  <c r="AB47" i="991"/>
  <c r="AG47" i="991" s="1"/>
  <c r="Y47" i="991"/>
  <c r="AD47" i="991" s="1"/>
  <c r="X47" i="991"/>
  <c r="AC47" i="991" s="1"/>
  <c r="AH47" i="991" s="1"/>
  <c r="AA63" i="991"/>
  <c r="AF63" i="991" s="1"/>
  <c r="AK63" i="991" s="1"/>
  <c r="X63" i="991"/>
  <c r="AC63" i="991" s="1"/>
  <c r="AH63" i="991" s="1"/>
  <c r="AB63" i="991"/>
  <c r="Z63" i="991"/>
  <c r="AE63" i="991" s="1"/>
  <c r="AJ63" i="991" s="1"/>
  <c r="Y63" i="991"/>
  <c r="AD63" i="991" s="1"/>
  <c r="AI63" i="991" s="1"/>
  <c r="AB12" i="991"/>
  <c r="AG12" i="991" s="1"/>
  <c r="AB16" i="991"/>
  <c r="Z20" i="991"/>
  <c r="AE20" i="991" s="1"/>
  <c r="AJ20" i="991" s="1"/>
  <c r="AB20" i="991"/>
  <c r="AG20" i="991" s="1"/>
  <c r="AA20" i="991"/>
  <c r="AF20" i="991" s="1"/>
  <c r="Z29" i="991"/>
  <c r="AE29" i="991" s="1"/>
  <c r="AJ29" i="991" s="1"/>
  <c r="AB29" i="991"/>
  <c r="AG29" i="991" s="1"/>
  <c r="AA14" i="991"/>
  <c r="AF14" i="991" s="1"/>
  <c r="AK14" i="991" s="1"/>
  <c r="Z15" i="991"/>
  <c r="AE15" i="991" s="1"/>
  <c r="AA38" i="991"/>
  <c r="AF38" i="991" s="1"/>
  <c r="AK38" i="991" s="1"/>
  <c r="Z45" i="991"/>
  <c r="AE45" i="991" s="1"/>
  <c r="AJ45" i="991" s="1"/>
  <c r="AB45" i="991"/>
  <c r="AG45" i="991" s="1"/>
  <c r="AA45" i="991"/>
  <c r="Y45" i="991"/>
  <c r="AD45" i="991" s="1"/>
  <c r="AI45" i="991" s="1"/>
  <c r="X46" i="991"/>
  <c r="AC46" i="991" s="1"/>
  <c r="AH46" i="991" s="1"/>
  <c r="AA46" i="991"/>
  <c r="AF46" i="991" s="1"/>
  <c r="AK46" i="991" s="1"/>
  <c r="Z46" i="991"/>
  <c r="AE46" i="991" s="1"/>
  <c r="AJ46" i="991" s="1"/>
  <c r="Y46" i="991"/>
  <c r="AD46" i="991" s="1"/>
  <c r="AI46" i="991" s="1"/>
  <c r="AA47" i="991"/>
  <c r="AF47" i="991" s="1"/>
  <c r="AK47" i="991" s="1"/>
  <c r="Z8" i="991"/>
  <c r="AE8" i="991" s="1"/>
  <c r="AJ8" i="991" s="1"/>
  <c r="BE138" i="991"/>
  <c r="BD138" i="991"/>
  <c r="BC138" i="991"/>
  <c r="BB138" i="991"/>
  <c r="BK138" i="991"/>
  <c r="BI138" i="991"/>
  <c r="BG138" i="991"/>
  <c r="BF138" i="991"/>
  <c r="AB14" i="991"/>
  <c r="AG14" i="991" s="1"/>
  <c r="AA15" i="991"/>
  <c r="Z23" i="991"/>
  <c r="AE23" i="991" s="1"/>
  <c r="AA23" i="991"/>
  <c r="AF23" i="991" s="1"/>
  <c r="AK23" i="991" s="1"/>
  <c r="Z32" i="991"/>
  <c r="AE32" i="991" s="1"/>
  <c r="AA32" i="991"/>
  <c r="AF32" i="991" s="1"/>
  <c r="Z36" i="991"/>
  <c r="AE36" i="991" s="1"/>
  <c r="AA36" i="991"/>
  <c r="AF36" i="991" s="1"/>
  <c r="Z44" i="991"/>
  <c r="AE44" i="991" s="1"/>
  <c r="AJ44" i="991" s="1"/>
  <c r="AB44" i="991"/>
  <c r="AA44" i="991"/>
  <c r="AF44" i="991" s="1"/>
  <c r="AK44" i="991" s="1"/>
  <c r="Y74" i="991"/>
  <c r="AD74" i="991" s="1"/>
  <c r="AI74" i="991" s="1"/>
  <c r="X74" i="991"/>
  <c r="AB74" i="991"/>
  <c r="AG74" i="991" s="1"/>
  <c r="AA74" i="991"/>
  <c r="Z74" i="991"/>
  <c r="AJ9" i="991"/>
  <c r="Z9" i="991"/>
  <c r="AE9" i="991" s="1"/>
  <c r="AK19" i="991"/>
  <c r="AB19" i="991"/>
  <c r="AG19" i="991" s="1"/>
  <c r="AK28" i="991"/>
  <c r="Y43" i="991"/>
  <c r="AD43" i="991" s="1"/>
  <c r="AB43" i="991"/>
  <c r="AG43" i="991" s="1"/>
  <c r="AA43" i="991"/>
  <c r="AF43" i="991" s="1"/>
  <c r="AK43" i="991" s="1"/>
  <c r="X45" i="991"/>
  <c r="AB46" i="991"/>
  <c r="AG46" i="991" s="1"/>
  <c r="Z18" i="991"/>
  <c r="AE18" i="991" s="1"/>
  <c r="AJ18" i="991"/>
  <c r="Z22" i="991"/>
  <c r="X43" i="991"/>
  <c r="AC43" i="991" s="1"/>
  <c r="Y44" i="991"/>
  <c r="AD44" i="991" s="1"/>
  <c r="Z11" i="991"/>
  <c r="AE11" i="991" s="1"/>
  <c r="AK11" i="991"/>
  <c r="AB11" i="991"/>
  <c r="AK12" i="991"/>
  <c r="Z17" i="991"/>
  <c r="AE17" i="991" s="1"/>
  <c r="AJ17" i="991" s="1"/>
  <c r="AB23" i="991"/>
  <c r="Z28" i="991"/>
  <c r="AH37" i="991"/>
  <c r="AG37" i="991"/>
  <c r="AK37" i="991"/>
  <c r="Z37" i="991"/>
  <c r="AJ37" i="991"/>
  <c r="AC37" i="991"/>
  <c r="Z43" i="991"/>
  <c r="AE43" i="991" s="1"/>
  <c r="AA8" i="991"/>
  <c r="AF8" i="991" s="1"/>
  <c r="AK8" i="991" s="1"/>
  <c r="Z13" i="991"/>
  <c r="AE13" i="991" s="1"/>
  <c r="Z19" i="991"/>
  <c r="AA28" i="991"/>
  <c r="AB32" i="991"/>
  <c r="AB34" i="991"/>
  <c r="AA34" i="991"/>
  <c r="Z14" i="991"/>
  <c r="AB15" i="991"/>
  <c r="AG15" i="991" s="1"/>
  <c r="Z16" i="991"/>
  <c r="AA18" i="991"/>
  <c r="AF18" i="991" s="1"/>
  <c r="AB9" i="991"/>
  <c r="Z10" i="991"/>
  <c r="AA17" i="991"/>
  <c r="AF17" i="991" s="1"/>
  <c r="AB18" i="991"/>
  <c r="AG18" i="991" s="1"/>
  <c r="AD21" i="991"/>
  <c r="AI21" i="991"/>
  <c r="AA21" i="991"/>
  <c r="AE21" i="991"/>
  <c r="AA22" i="991"/>
  <c r="AB37" i="991"/>
  <c r="AB118" i="991"/>
  <c r="AG118" i="991" s="1"/>
  <c r="AB113" i="991"/>
  <c r="AG113" i="991" s="1"/>
  <c r="AB107" i="991"/>
  <c r="AB92" i="991"/>
  <c r="AA118" i="991"/>
  <c r="AF118" i="991" s="1"/>
  <c r="AB99" i="991"/>
  <c r="AA119" i="991"/>
  <c r="AF119" i="991" s="1"/>
  <c r="AB91" i="991"/>
  <c r="AG91" i="991" s="1"/>
  <c r="AA136" i="991"/>
  <c r="AB98" i="991"/>
  <c r="AG98" i="991" s="1"/>
  <c r="AA120" i="991"/>
  <c r="AF120" i="991" s="1"/>
  <c r="AK120" i="991" s="1"/>
  <c r="AA98" i="991"/>
  <c r="AF98" i="991" s="1"/>
  <c r="AK98" i="991" s="1"/>
  <c r="Y87" i="991"/>
  <c r="AD87" i="991" s="1"/>
  <c r="AI87" i="991" s="1"/>
  <c r="AB104" i="991"/>
  <c r="AB121" i="991"/>
  <c r="AG121" i="991" s="1"/>
  <c r="AB109" i="991"/>
  <c r="AG109" i="991" s="1"/>
  <c r="AB106" i="991"/>
  <c r="AG106" i="991" s="1"/>
  <c r="AA104" i="991"/>
  <c r="AB103" i="991"/>
  <c r="AA121" i="991"/>
  <c r="AF121" i="991" s="1"/>
  <c r="AK121" i="991" s="1"/>
  <c r="AA116" i="991"/>
  <c r="AA70" i="991"/>
  <c r="AF70" i="991" s="1"/>
  <c r="AK70" i="991" s="1"/>
  <c r="AB96" i="991"/>
  <c r="AG96" i="991" s="1"/>
  <c r="AA96" i="991"/>
  <c r="AA92" i="991"/>
  <c r="Y80" i="991"/>
  <c r="AA77" i="991"/>
  <c r="AA101" i="991"/>
  <c r="AB86" i="991"/>
  <c r="AG86" i="991" s="1"/>
  <c r="AA86" i="991"/>
  <c r="AF86" i="991" s="1"/>
  <c r="AK86" i="991" s="1"/>
  <c r="Y77" i="991"/>
  <c r="AA117" i="991"/>
  <c r="AF117" i="991" s="1"/>
  <c r="AK117" i="991" s="1"/>
  <c r="Y86" i="991"/>
  <c r="AD86" i="991" s="1"/>
  <c r="AA91" i="991"/>
  <c r="AF91" i="991" s="1"/>
  <c r="AK91" i="991" s="1"/>
  <c r="AB89" i="991"/>
  <c r="AG89" i="991" s="1"/>
  <c r="AB87" i="991"/>
  <c r="AG87" i="991" s="1"/>
  <c r="AB93" i="991"/>
  <c r="AG93" i="991" s="1"/>
  <c r="AA87" i="991"/>
  <c r="AF87" i="991" s="1"/>
  <c r="AK87" i="991" s="1"/>
  <c r="Y61" i="991"/>
  <c r="AB39" i="991"/>
  <c r="AB70" i="991"/>
  <c r="AB75" i="991"/>
  <c r="AG75" i="991" s="1"/>
  <c r="Z77" i="991"/>
  <c r="AA78" i="991"/>
  <c r="AF78" i="991" s="1"/>
  <c r="AK78" i="991" s="1"/>
  <c r="AB78" i="991"/>
  <c r="Y78" i="991"/>
  <c r="AD78" i="991" s="1"/>
  <c r="AA52" i="991"/>
  <c r="AB59" i="991"/>
  <c r="AA60" i="991"/>
  <c r="X60" i="991"/>
  <c r="AB60" i="991"/>
  <c r="AG60" i="991" s="1"/>
  <c r="AA76" i="991"/>
  <c r="AF76" i="991" s="1"/>
  <c r="AJ76" i="991"/>
  <c r="AB76" i="991"/>
  <c r="AB77" i="991"/>
  <c r="AG77" i="991" s="1"/>
  <c r="AB84" i="991"/>
  <c r="AG84" i="991" s="1"/>
  <c r="Y48" i="991"/>
  <c r="AD48" i="991" s="1"/>
  <c r="AB56" i="991"/>
  <c r="AG56" i="991" s="1"/>
  <c r="Z56" i="991"/>
  <c r="AE56" i="991" s="1"/>
  <c r="AA57" i="991"/>
  <c r="Z57" i="991"/>
  <c r="AE57" i="991" s="1"/>
  <c r="Z50" i="991"/>
  <c r="AA50" i="991"/>
  <c r="AA51" i="991"/>
  <c r="AA54" i="991"/>
  <c r="AB54" i="991"/>
  <c r="AB73" i="991"/>
  <c r="AA73" i="991"/>
  <c r="AK73" i="991"/>
  <c r="X48" i="991"/>
  <c r="AC48" i="991" s="1"/>
  <c r="X49" i="991"/>
  <c r="AC49" i="991" s="1"/>
  <c r="AH49" i="991" s="1"/>
  <c r="X52" i="991"/>
  <c r="AC52" i="991" s="1"/>
  <c r="X57" i="991"/>
  <c r="AC57" i="991" s="1"/>
  <c r="X58" i="991"/>
  <c r="X59" i="991"/>
  <c r="AC59" i="991" s="1"/>
  <c r="AH59" i="991" s="1"/>
  <c r="Y60" i="991"/>
  <c r="AD60" i="991" s="1"/>
  <c r="X76" i="991"/>
  <c r="AC76" i="991" s="1"/>
  <c r="AH76" i="991" s="1"/>
  <c r="Z78" i="991"/>
  <c r="AE78" i="991" s="1"/>
  <c r="AB79" i="991"/>
  <c r="AG79" i="991" s="1"/>
  <c r="AA79" i="991"/>
  <c r="AF79" i="991" s="1"/>
  <c r="Z79" i="991"/>
  <c r="Y79" i="991"/>
  <c r="AD79" i="991" s="1"/>
  <c r="Z48" i="991"/>
  <c r="AE48" i="991" s="1"/>
  <c r="Y49" i="991"/>
  <c r="X51" i="991"/>
  <c r="AC51" i="991" s="1"/>
  <c r="Y52" i="991"/>
  <c r="AD52" i="991" s="1"/>
  <c r="X55" i="991"/>
  <c r="X56" i="991"/>
  <c r="AC56" i="991" s="1"/>
  <c r="AH56" i="991" s="1"/>
  <c r="Y57" i="991"/>
  <c r="Y58" i="991"/>
  <c r="AD58" i="991" s="1"/>
  <c r="AI58" i="991" s="1"/>
  <c r="Y59" i="991"/>
  <c r="AD59" i="991" s="1"/>
  <c r="Z60" i="991"/>
  <c r="AE60" i="991" s="1"/>
  <c r="Y76" i="991"/>
  <c r="AD76" i="991" s="1"/>
  <c r="Z52" i="991"/>
  <c r="Z58" i="991"/>
  <c r="AE58" i="991" s="1"/>
  <c r="Z59" i="991"/>
  <c r="AA71" i="991"/>
  <c r="AF71" i="991" s="1"/>
  <c r="Z71" i="991"/>
  <c r="AE71" i="991" s="1"/>
  <c r="Z76" i="991"/>
  <c r="Y82" i="991"/>
  <c r="AD82" i="991" s="1"/>
  <c r="Z82" i="991"/>
  <c r="X82" i="991"/>
  <c r="AC82" i="991" s="1"/>
  <c r="AH82" i="991" s="1"/>
  <c r="AK82" i="991"/>
  <c r="Y83" i="991"/>
  <c r="AB48" i="991"/>
  <c r="AA49" i="991"/>
  <c r="Y50" i="991"/>
  <c r="Z51" i="991"/>
  <c r="AB52" i="991"/>
  <c r="Y54" i="991"/>
  <c r="Z55" i="991"/>
  <c r="AE55" i="991" s="1"/>
  <c r="AA56" i="991"/>
  <c r="AF56" i="991" s="1"/>
  <c r="AK56" i="991" s="1"/>
  <c r="AA58" i="991"/>
  <c r="AA59" i="991"/>
  <c r="Y73" i="991"/>
  <c r="AA81" i="991"/>
  <c r="AF81" i="991" s="1"/>
  <c r="AK81" i="991" s="1"/>
  <c r="Z81" i="991"/>
  <c r="AE81" i="991" s="1"/>
  <c r="AJ81" i="991" s="1"/>
  <c r="Y81" i="991"/>
  <c r="AD81" i="991" s="1"/>
  <c r="X81" i="991"/>
  <c r="AA83" i="991"/>
  <c r="Z41" i="991"/>
  <c r="AA41" i="991"/>
  <c r="AB49" i="991"/>
  <c r="AG49" i="991" s="1"/>
  <c r="AB50" i="991"/>
  <c r="AG50" i="991" s="1"/>
  <c r="AB51" i="991"/>
  <c r="AG51" i="991" s="1"/>
  <c r="Z54" i="991"/>
  <c r="AA55" i="991"/>
  <c r="AB58" i="991"/>
  <c r="Z67" i="991"/>
  <c r="AA67" i="991"/>
  <c r="Y68" i="991"/>
  <c r="AD68" i="991" s="1"/>
  <c r="AI68" i="991" s="1"/>
  <c r="Z73" i="991"/>
  <c r="AA82" i="991"/>
  <c r="AB25" i="991"/>
  <c r="AG25" i="991" s="1"/>
  <c r="AK25" i="991"/>
  <c r="Z26" i="991"/>
  <c r="Z27" i="991"/>
  <c r="X40" i="991"/>
  <c r="AC40" i="991" s="1"/>
  <c r="AB55" i="991"/>
  <c r="X64" i="991"/>
  <c r="AA64" i="991"/>
  <c r="AF64" i="991" s="1"/>
  <c r="Y65" i="991"/>
  <c r="AA66" i="991"/>
  <c r="AF66" i="991" s="1"/>
  <c r="AK66" i="991" s="1"/>
  <c r="X71" i="991"/>
  <c r="AC71" i="991" s="1"/>
  <c r="Y72" i="991"/>
  <c r="AB81" i="991"/>
  <c r="AB82" i="991"/>
  <c r="AG82" i="991" s="1"/>
  <c r="AA69" i="991"/>
  <c r="AF69" i="991" s="1"/>
  <c r="AK69" i="991" s="1"/>
  <c r="Z69" i="991"/>
  <c r="AB83" i="991"/>
  <c r="AG83" i="991" s="1"/>
  <c r="AE85" i="991"/>
  <c r="AC85" i="991"/>
  <c r="AA85" i="991"/>
  <c r="AK85" i="991"/>
  <c r="X85" i="991"/>
  <c r="AG85" i="991"/>
  <c r="AA88" i="991"/>
  <c r="AF88" i="991" s="1"/>
  <c r="AB97" i="991"/>
  <c r="AG97" i="991" s="1"/>
  <c r="Z97" i="991"/>
  <c r="AB80" i="991"/>
  <c r="X80" i="991"/>
  <c r="Z90" i="991"/>
  <c r="AB90" i="991"/>
  <c r="AG90" i="991" s="1"/>
  <c r="Z83" i="991"/>
  <c r="AE83" i="991" s="1"/>
  <c r="AA84" i="991"/>
  <c r="Y84" i="991"/>
  <c r="AD84" i="991" s="1"/>
  <c r="Z85" i="991"/>
  <c r="Z88" i="991"/>
  <c r="AA97" i="991"/>
  <c r="AF97" i="991" s="1"/>
  <c r="AK97" i="991" s="1"/>
  <c r="AB85" i="991"/>
  <c r="AB88" i="991"/>
  <c r="Z80" i="991"/>
  <c r="X84" i="991"/>
  <c r="AD85" i="991"/>
  <c r="AE24" i="991"/>
  <c r="X61" i="991"/>
  <c r="AA75" i="991"/>
  <c r="AA80" i="991"/>
  <c r="X83" i="991"/>
  <c r="Z84" i="991"/>
  <c r="AE84" i="991" s="1"/>
  <c r="AF85" i="991"/>
  <c r="AA90" i="991"/>
  <c r="AF90" i="991" s="1"/>
  <c r="AK90" i="991" s="1"/>
  <c r="AA94" i="991"/>
  <c r="AB94" i="991"/>
  <c r="Z94" i="991"/>
  <c r="AA72" i="991"/>
  <c r="Z86" i="991"/>
  <c r="AE86" i="991" s="1"/>
  <c r="Z87" i="991"/>
  <c r="AA89" i="991"/>
  <c r="AF89" i="991" s="1"/>
  <c r="AK89" i="991" s="1"/>
  <c r="AA93" i="991"/>
  <c r="AF93" i="991" s="1"/>
  <c r="AB100" i="991"/>
  <c r="AG100" i="991" s="1"/>
  <c r="AB101" i="991"/>
  <c r="AG101" i="991" s="1"/>
  <c r="AA102" i="991"/>
  <c r="AF102" i="991" s="1"/>
  <c r="Z111" i="991"/>
  <c r="AF115" i="991"/>
  <c r="Z131" i="991"/>
  <c r="AE131" i="991" s="1"/>
  <c r="AB123" i="991"/>
  <c r="AG123" i="991" s="1"/>
  <c r="AA134" i="991"/>
  <c r="AB130" i="991"/>
  <c r="AG130" i="991" s="1"/>
  <c r="Z134" i="991"/>
  <c r="AE134" i="991" s="1"/>
  <c r="AA130" i="991"/>
  <c r="AF130" i="991" s="1"/>
  <c r="AK130" i="991" s="1"/>
  <c r="Z123" i="991"/>
  <c r="Z130" i="991"/>
  <c r="AE130" i="991" s="1"/>
  <c r="AG135" i="991"/>
  <c r="AA129" i="991"/>
  <c r="AF129" i="991" s="1"/>
  <c r="AK129" i="991" s="1"/>
  <c r="AB132" i="991"/>
  <c r="Z129" i="991"/>
  <c r="AE129" i="991" s="1"/>
  <c r="AJ129" i="991" s="1"/>
  <c r="AC125" i="991"/>
  <c r="Z132" i="991"/>
  <c r="AE132" i="991" s="1"/>
  <c r="AJ132" i="991" s="1"/>
  <c r="Z137" i="991"/>
  <c r="BB137" i="991" s="1"/>
  <c r="AF125" i="991"/>
  <c r="Z122" i="991"/>
  <c r="AD125" i="991"/>
  <c r="AC135" i="991"/>
  <c r="Z125" i="991"/>
  <c r="AB114" i="991"/>
  <c r="AG114" i="991" s="1"/>
  <c r="AA113" i="991"/>
  <c r="AA107" i="991"/>
  <c r="AF107" i="991" s="1"/>
  <c r="AK107" i="991" s="1"/>
  <c r="AB135" i="991"/>
  <c r="AA114" i="991"/>
  <c r="Z113" i="991"/>
  <c r="Z107" i="991"/>
  <c r="AE107" i="991" s="1"/>
  <c r="Z104" i="991"/>
  <c r="AA123" i="991"/>
  <c r="AF123" i="991" s="1"/>
  <c r="AK123" i="991" s="1"/>
  <c r="AA128" i="991"/>
  <c r="AF128" i="991" s="1"/>
  <c r="AK128" i="991" s="1"/>
  <c r="AB136" i="991"/>
  <c r="AG136" i="991" s="1"/>
  <c r="AB102" i="991"/>
  <c r="AG102" i="991" s="1"/>
  <c r="Z103" i="991"/>
  <c r="Z108" i="991"/>
  <c r="AE108" i="991" s="1"/>
  <c r="AB111" i="991"/>
  <c r="AG115" i="991"/>
  <c r="Z110" i="991"/>
  <c r="AE110" i="991" s="1"/>
  <c r="AJ110" i="991" s="1"/>
  <c r="AB110" i="991"/>
  <c r="AG110" i="991" s="1"/>
  <c r="AA112" i="991"/>
  <c r="AF112" i="991" s="1"/>
  <c r="Z112" i="991"/>
  <c r="Z99" i="991"/>
  <c r="Z92" i="991"/>
  <c r="Z96" i="991"/>
  <c r="AA108" i="991"/>
  <c r="AF108" i="991" s="1"/>
  <c r="AB108" i="991"/>
  <c r="AB112" i="991"/>
  <c r="Z93" i="991"/>
  <c r="AA99" i="991"/>
  <c r="Z101" i="991"/>
  <c r="AA110" i="991"/>
  <c r="AB117" i="991"/>
  <c r="AG117" i="991" s="1"/>
  <c r="Z117" i="991"/>
  <c r="AE117" i="991" s="1"/>
  <c r="Z102" i="991"/>
  <c r="AA103" i="991"/>
  <c r="AF103" i="991" s="1"/>
  <c r="AK103" i="991" s="1"/>
  <c r="AA111" i="991"/>
  <c r="AA106" i="991"/>
  <c r="AF106" i="991" s="1"/>
  <c r="AJ115" i="991"/>
  <c r="AE115" i="991"/>
  <c r="AK115" i="991"/>
  <c r="Z115" i="991"/>
  <c r="AI115" i="991"/>
  <c r="AD115" i="991"/>
  <c r="AC115" i="991"/>
  <c r="AB115" i="991"/>
  <c r="AA115" i="991"/>
  <c r="AH95" i="991"/>
  <c r="AI95" i="991"/>
  <c r="AC105" i="991"/>
  <c r="Z114" i="991"/>
  <c r="AE114" i="991" s="1"/>
  <c r="Z116" i="991"/>
  <c r="AE116" i="991" s="1"/>
  <c r="AJ116" i="991" s="1"/>
  <c r="AB120" i="991"/>
  <c r="AG120" i="991" s="1"/>
  <c r="AB133" i="991"/>
  <c r="AA133" i="991"/>
  <c r="AF133" i="991" s="1"/>
  <c r="Z133" i="991"/>
  <c r="AE133" i="991" s="1"/>
  <c r="AB124" i="991"/>
  <c r="AG124" i="991" s="1"/>
  <c r="AA124" i="991"/>
  <c r="AF124" i="991" s="1"/>
  <c r="AK124" i="991" s="1"/>
  <c r="Z124" i="991"/>
  <c r="AB126" i="991"/>
  <c r="AG126" i="991" s="1"/>
  <c r="Z126" i="991"/>
  <c r="AE126" i="991" s="1"/>
  <c r="AB127" i="991"/>
  <c r="AG127" i="991" s="1"/>
  <c r="AA127" i="991"/>
  <c r="AF127" i="991" s="1"/>
  <c r="AK127" i="991" s="1"/>
  <c r="Z127" i="991"/>
  <c r="AE127" i="991" s="1"/>
  <c r="AJ127" i="991" s="1"/>
  <c r="AH125" i="991"/>
  <c r="AI135" i="991"/>
  <c r="AB122" i="991"/>
  <c r="AA122" i="991"/>
  <c r="Z105" i="991"/>
  <c r="AH105" i="991"/>
  <c r="AA109" i="991"/>
  <c r="AF109" i="991" s="1"/>
  <c r="AK109" i="991" s="1"/>
  <c r="AA126" i="991"/>
  <c r="AF126" i="991" s="1"/>
  <c r="AK126" i="991" s="1"/>
  <c r="Z120" i="991"/>
  <c r="AE120" i="991" s="1"/>
  <c r="Z121" i="991"/>
  <c r="AE121" i="991" s="1"/>
  <c r="Z118" i="991"/>
  <c r="AB129" i="991"/>
  <c r="AG129" i="991" s="1"/>
  <c r="AB116" i="991"/>
  <c r="AG116" i="991" s="1"/>
  <c r="AA125" i="991"/>
  <c r="AA132" i="991"/>
  <c r="AF132" i="991" s="1"/>
  <c r="AB134" i="991"/>
  <c r="AG134" i="991" s="1"/>
  <c r="AD135" i="991"/>
  <c r="AA137" i="991"/>
  <c r="BC137" i="991" s="1"/>
  <c r="AE135" i="991"/>
  <c r="AE125" i="991"/>
  <c r="AB131" i="991"/>
  <c r="AB128" i="991"/>
  <c r="AH135" i="991"/>
  <c r="AF135" i="991"/>
  <c r="AJ135" i="991"/>
  <c r="AB164" i="991"/>
  <c r="BD140" i="991" s="1"/>
  <c r="AG125" i="991"/>
  <c r="AK135" i="991"/>
  <c r="AC164" i="991"/>
  <c r="BE140" i="991" s="1"/>
  <c r="AD164" i="991"/>
  <c r="BF164" i="991" s="1"/>
  <c r="AB125" i="991"/>
  <c r="AI125" i="991"/>
  <c r="AJ125" i="991"/>
  <c r="AE164" i="991"/>
  <c r="BG164" i="991" s="1"/>
  <c r="AK125" i="991"/>
  <c r="AA131" i="991"/>
  <c r="Z135" i="991"/>
  <c r="AB119" i="991"/>
  <c r="AG119" i="991" s="1"/>
  <c r="Z128" i="991"/>
  <c r="AA135" i="991"/>
  <c r="Z136" i="991"/>
  <c r="BM138" i="991"/>
  <c r="BA138" i="991"/>
  <c r="BL138" i="991"/>
  <c r="AZ138" i="991"/>
  <c r="BJ138" i="991"/>
  <c r="BH138" i="991"/>
  <c r="AA164" i="991"/>
  <c r="AB137" i="991"/>
  <c r="BD137" i="991" s="1"/>
  <c r="AF164" i="991"/>
  <c r="BH149" i="991" s="1"/>
  <c r="AG164" i="991"/>
  <c r="BI140" i="991" s="1"/>
  <c r="AH164" i="991"/>
  <c r="BJ142" i="991" s="1"/>
  <c r="AI164" i="991"/>
  <c r="BK152" i="991" s="1"/>
  <c r="X164" i="991"/>
  <c r="AZ164" i="991" s="1"/>
  <c r="AJ164" i="991"/>
  <c r="Y164" i="991"/>
  <c r="BA150" i="991" s="1"/>
  <c r="AK164" i="991"/>
  <c r="BM154" i="991" s="1"/>
  <c r="Z164" i="991"/>
  <c r="BM21" i="990"/>
  <c r="BL26" i="990"/>
  <c r="BM19" i="990"/>
  <c r="BM20" i="990"/>
  <c r="BM23" i="990"/>
  <c r="BL16" i="990"/>
  <c r="BK15" i="990"/>
  <c r="BM13" i="990"/>
  <c r="BM11" i="990"/>
  <c r="BM14" i="990"/>
  <c r="BL14" i="990"/>
  <c r="BM8" i="990"/>
  <c r="BK14" i="990"/>
  <c r="BL8" i="990"/>
  <c r="BM18" i="990"/>
  <c r="BM12" i="990"/>
  <c r="BM10" i="990"/>
  <c r="BM26" i="990"/>
  <c r="BK21" i="990"/>
  <c r="BM15" i="990"/>
  <c r="BM9" i="990"/>
  <c r="BM17" i="990"/>
  <c r="BK25" i="990"/>
  <c r="BL25" i="990"/>
  <c r="BM25" i="990"/>
  <c r="BK9" i="990"/>
  <c r="BM24" i="990"/>
  <c r="B2" i="990"/>
  <c r="AB8" i="990"/>
  <c r="BL9" i="990"/>
  <c r="BL10" i="990"/>
  <c r="AB12" i="990"/>
  <c r="AG12" i="990" s="1"/>
  <c r="BL15" i="990"/>
  <c r="AB18" i="990"/>
  <c r="AG18" i="990" s="1"/>
  <c r="Z25" i="990"/>
  <c r="Z31" i="990"/>
  <c r="AE31" i="990" s="1"/>
  <c r="Z37" i="990"/>
  <c r="AE37" i="990" s="1"/>
  <c r="Z52" i="990"/>
  <c r="AE52" i="990" s="1"/>
  <c r="AJ52" i="990" s="1"/>
  <c r="AA53" i="990"/>
  <c r="AF53" i="990" s="1"/>
  <c r="AK53" i="990" s="1"/>
  <c r="BK81" i="990"/>
  <c r="BL104" i="990"/>
  <c r="BM16" i="990"/>
  <c r="BL21" i="990"/>
  <c r="BL22" i="990"/>
  <c r="AA25" i="990"/>
  <c r="AA30" i="990"/>
  <c r="AF30" i="990" s="1"/>
  <c r="AA31" i="990"/>
  <c r="AF31" i="990" s="1"/>
  <c r="AA36" i="990"/>
  <c r="AA37" i="990"/>
  <c r="AF37" i="990" s="1"/>
  <c r="Z40" i="990"/>
  <c r="AE40" i="990" s="1"/>
  <c r="Y46" i="990"/>
  <c r="AD46" i="990" s="1"/>
  <c r="AI46" i="990" s="1"/>
  <c r="AB52" i="990"/>
  <c r="AG52" i="990" s="1"/>
  <c r="Y62" i="990"/>
  <c r="AD62" i="990" s="1"/>
  <c r="AI62" i="990" s="1"/>
  <c r="BM81" i="990"/>
  <c r="BM98" i="990"/>
  <c r="BL103" i="990"/>
  <c r="BK10" i="990"/>
  <c r="BK11" i="990"/>
  <c r="BK16" i="990"/>
  <c r="BK17" i="990"/>
  <c r="BM22" i="990"/>
  <c r="AC25" i="990"/>
  <c r="AB30" i="990"/>
  <c r="AG30" i="990" s="1"/>
  <c r="AB36" i="990"/>
  <c r="AG36" i="990" s="1"/>
  <c r="AA39" i="990"/>
  <c r="AB40" i="990"/>
  <c r="AG40" i="990" s="1"/>
  <c r="AA46" i="990"/>
  <c r="AF46" i="990" s="1"/>
  <c r="AK46" i="990" s="1"/>
  <c r="Z62" i="990"/>
  <c r="AE62" i="990" s="1"/>
  <c r="AJ62" i="990" s="1"/>
  <c r="AA67" i="990"/>
  <c r="AF67" i="990" s="1"/>
  <c r="AK67" i="990" s="1"/>
  <c r="BM91" i="990"/>
  <c r="AA131" i="990"/>
  <c r="AB124" i="990"/>
  <c r="AG124" i="990" s="1"/>
  <c r="AB113" i="990"/>
  <c r="AA117" i="990"/>
  <c r="AF117" i="990" s="1"/>
  <c r="AB121" i="990"/>
  <c r="AG121" i="990" s="1"/>
  <c r="AB119" i="990"/>
  <c r="AG119" i="990" s="1"/>
  <c r="AB118" i="990"/>
  <c r="AG118" i="990" s="1"/>
  <c r="AB142" i="990"/>
  <c r="AG142" i="990" s="1"/>
  <c r="BI142" i="990" s="1"/>
  <c r="AA121" i="990"/>
  <c r="AF121" i="990" s="1"/>
  <c r="AA119" i="990"/>
  <c r="AF119" i="990" s="1"/>
  <c r="AA142" i="990"/>
  <c r="AF142" i="990" s="1"/>
  <c r="BH142" i="990" s="1"/>
  <c r="AA127" i="990"/>
  <c r="AF127" i="990" s="1"/>
  <c r="AB123" i="990"/>
  <c r="AG123" i="990" s="1"/>
  <c r="AB138" i="990"/>
  <c r="AG138" i="990" s="1"/>
  <c r="AB126" i="990"/>
  <c r="AG126" i="990" s="1"/>
  <c r="AA138" i="990"/>
  <c r="AF138" i="990" s="1"/>
  <c r="AB114" i="990"/>
  <c r="AG114" i="990" s="1"/>
  <c r="AA75" i="990"/>
  <c r="AF75" i="990" s="1"/>
  <c r="AK75" i="990" s="1"/>
  <c r="Y69" i="990"/>
  <c r="AD69" i="990" s="1"/>
  <c r="AI69" i="990" s="1"/>
  <c r="AB111" i="990"/>
  <c r="AG111" i="990" s="1"/>
  <c r="AB105" i="990"/>
  <c r="AG105" i="990" s="1"/>
  <c r="AB104" i="990"/>
  <c r="AB103" i="990"/>
  <c r="AG103" i="990" s="1"/>
  <c r="AA95" i="990"/>
  <c r="AF95" i="990" s="1"/>
  <c r="Y93" i="990"/>
  <c r="AA90" i="990"/>
  <c r="AF90" i="990" s="1"/>
  <c r="AB87" i="990"/>
  <c r="AG87" i="990" s="1"/>
  <c r="AB82" i="990"/>
  <c r="AG82" i="990" s="1"/>
  <c r="AB79" i="990"/>
  <c r="AG79" i="990" s="1"/>
  <c r="Z76" i="990"/>
  <c r="AE76" i="990" s="1"/>
  <c r="AJ76" i="990" s="1"/>
  <c r="AB72" i="990"/>
  <c r="AG72" i="990" s="1"/>
  <c r="AA69" i="990"/>
  <c r="AF69" i="990" s="1"/>
  <c r="AK69" i="990" s="1"/>
  <c r="AA111" i="990"/>
  <c r="AF111" i="990" s="1"/>
  <c r="AA105" i="990"/>
  <c r="AF105" i="990" s="1"/>
  <c r="AB102" i="990"/>
  <c r="AG102" i="990" s="1"/>
  <c r="Z95" i="990"/>
  <c r="AE95" i="990" s="1"/>
  <c r="Z90" i="990"/>
  <c r="AE90" i="990" s="1"/>
  <c r="AA87" i="990"/>
  <c r="AF87" i="990" s="1"/>
  <c r="AA82" i="990"/>
  <c r="AF82" i="990" s="1"/>
  <c r="AA79" i="990"/>
  <c r="AF79" i="990" s="1"/>
  <c r="AA72" i="990"/>
  <c r="AF72" i="990" s="1"/>
  <c r="AK72" i="990" s="1"/>
  <c r="AB109" i="990"/>
  <c r="AG109" i="990" s="1"/>
  <c r="AA102" i="990"/>
  <c r="AF102" i="990" s="1"/>
  <c r="AB92" i="990"/>
  <c r="Y90" i="990"/>
  <c r="AD90" i="990" s="1"/>
  <c r="Z87" i="990"/>
  <c r="AE87" i="990" s="1"/>
  <c r="AB84" i="990"/>
  <c r="AG84" i="990" s="1"/>
  <c r="Z82" i="990"/>
  <c r="AE82" i="990" s="1"/>
  <c r="AB101" i="990"/>
  <c r="AG101" i="990" s="1"/>
  <c r="AB97" i="990"/>
  <c r="AA92" i="990"/>
  <c r="Y87" i="990"/>
  <c r="AD87" i="990" s="1"/>
  <c r="AA84" i="990"/>
  <c r="AF84" i="990" s="1"/>
  <c r="AB81" i="990"/>
  <c r="AG81" i="990" s="1"/>
  <c r="Z75" i="990"/>
  <c r="AE75" i="990" s="1"/>
  <c r="AJ75" i="990" s="1"/>
  <c r="Y72" i="990"/>
  <c r="AD72" i="990" s="1"/>
  <c r="AI72" i="990" s="1"/>
  <c r="AB108" i="990"/>
  <c r="AG108" i="990" s="1"/>
  <c r="AA101" i="990"/>
  <c r="AF101" i="990" s="1"/>
  <c r="AA97" i="990"/>
  <c r="Z92" i="990"/>
  <c r="Z84" i="990"/>
  <c r="AE84" i="990" s="1"/>
  <c r="AA81" i="990"/>
  <c r="AF81" i="990" s="1"/>
  <c r="AA120" i="990"/>
  <c r="AF120" i="990" s="1"/>
  <c r="AA108" i="990"/>
  <c r="AF108" i="990" s="1"/>
  <c r="Z97" i="990"/>
  <c r="Y92" i="990"/>
  <c r="AB86" i="990"/>
  <c r="AG86" i="990" s="1"/>
  <c r="Y84" i="990"/>
  <c r="AD84" i="990" s="1"/>
  <c r="Z81" i="990"/>
  <c r="AE81" i="990" s="1"/>
  <c r="Y81" i="990"/>
  <c r="AD81" i="990" s="1"/>
  <c r="AA74" i="990"/>
  <c r="AF74" i="990" s="1"/>
  <c r="AK74" i="990" s="1"/>
  <c r="Z68" i="990"/>
  <c r="AE68" i="990" s="1"/>
  <c r="AJ68" i="990" s="1"/>
  <c r="AB99" i="990"/>
  <c r="AG99" i="990" s="1"/>
  <c r="AB91" i="990"/>
  <c r="AG91" i="990" s="1"/>
  <c r="AA83" i="990"/>
  <c r="AF83" i="990" s="1"/>
  <c r="AA77" i="990"/>
  <c r="AF77" i="990" s="1"/>
  <c r="AK77" i="990" s="1"/>
  <c r="AA99" i="990"/>
  <c r="AF99" i="990" s="1"/>
  <c r="Y74" i="990"/>
  <c r="AD74" i="990" s="1"/>
  <c r="AI74" i="990" s="1"/>
  <c r="AB93" i="990"/>
  <c r="AB65" i="990"/>
  <c r="AG65" i="990" s="1"/>
  <c r="Z59" i="990"/>
  <c r="AE59" i="990" s="1"/>
  <c r="AJ59" i="990" s="1"/>
  <c r="AA44" i="990"/>
  <c r="AF44" i="990" s="1"/>
  <c r="AK44" i="990" s="1"/>
  <c r="BM27" i="990" s="1"/>
  <c r="Z93" i="990"/>
  <c r="AA85" i="990"/>
  <c r="AF85" i="990" s="1"/>
  <c r="AA68" i="990"/>
  <c r="AF68" i="990" s="1"/>
  <c r="AK68" i="990" s="1"/>
  <c r="AA65" i="990"/>
  <c r="AF65" i="990" s="1"/>
  <c r="AC44" i="990"/>
  <c r="AH44" i="990" s="1"/>
  <c r="AB41" i="990"/>
  <c r="AG41" i="990" s="1"/>
  <c r="Y68" i="990"/>
  <c r="AD68" i="990" s="1"/>
  <c r="AI68" i="990" s="1"/>
  <c r="Z65" i="990"/>
  <c r="AE65" i="990" s="1"/>
  <c r="AJ65" i="990" s="1"/>
  <c r="AB61" i="990"/>
  <c r="AG61" i="990" s="1"/>
  <c r="Z58" i="990"/>
  <c r="AE58" i="990" s="1"/>
  <c r="AB54" i="990"/>
  <c r="AG54" i="990" s="1"/>
  <c r="AA51" i="990"/>
  <c r="AF51" i="990" s="1"/>
  <c r="AK51" i="990" s="1"/>
  <c r="AB73" i="990"/>
  <c r="AG73" i="990" s="1"/>
  <c r="AB69" i="990"/>
  <c r="AG69" i="990" s="1"/>
  <c r="Y65" i="990"/>
  <c r="AB47" i="990"/>
  <c r="AG47" i="990" s="1"/>
  <c r="Z44" i="990"/>
  <c r="AE44" i="990" s="1"/>
  <c r="AJ44" i="990" s="1"/>
  <c r="Z73" i="990"/>
  <c r="AE73" i="990" s="1"/>
  <c r="AJ73" i="990" s="1"/>
  <c r="Z69" i="990"/>
  <c r="AE69" i="990" s="1"/>
  <c r="AJ69" i="990" s="1"/>
  <c r="AB50" i="990"/>
  <c r="AG50" i="990" s="1"/>
  <c r="AA47" i="990"/>
  <c r="AF47" i="990" s="1"/>
  <c r="AK47" i="990" s="1"/>
  <c r="Y44" i="990"/>
  <c r="AD44" i="990" s="1"/>
  <c r="AI44" i="990" s="1"/>
  <c r="AA38" i="990"/>
  <c r="AA88" i="990"/>
  <c r="AF88" i="990" s="1"/>
  <c r="Z80" i="990"/>
  <c r="AE80" i="990" s="1"/>
  <c r="Z79" i="990"/>
  <c r="AE79" i="990" s="1"/>
  <c r="AJ79" i="990" s="1"/>
  <c r="BL79" i="990" s="1"/>
  <c r="AB57" i="990"/>
  <c r="AG57" i="990" s="1"/>
  <c r="AB53" i="990"/>
  <c r="AG53" i="990" s="1"/>
  <c r="AB98" i="990"/>
  <c r="AG98" i="990" s="1"/>
  <c r="Z88" i="990"/>
  <c r="AE88" i="990" s="1"/>
  <c r="Y80" i="990"/>
  <c r="AD80" i="990" s="1"/>
  <c r="AB76" i="990"/>
  <c r="AG76" i="990" s="1"/>
  <c r="Y64" i="990"/>
  <c r="AD64" i="990" s="1"/>
  <c r="AA57" i="990"/>
  <c r="AF57" i="990" s="1"/>
  <c r="AK57" i="990" s="1"/>
  <c r="AA98" i="990"/>
  <c r="AF98" i="990" s="1"/>
  <c r="AA76" i="990"/>
  <c r="AF76" i="990" s="1"/>
  <c r="AK76" i="990" s="1"/>
  <c r="AB75" i="990"/>
  <c r="AG75" i="990" s="1"/>
  <c r="Z72" i="990"/>
  <c r="AE72" i="990" s="1"/>
  <c r="AJ72" i="990" s="1"/>
  <c r="AB56" i="990"/>
  <c r="Z53" i="990"/>
  <c r="AE53" i="990" s="1"/>
  <c r="AJ53" i="990" s="1"/>
  <c r="Y50" i="990"/>
  <c r="AD50" i="990" s="1"/>
  <c r="AI50" i="990" s="1"/>
  <c r="Y75" i="990"/>
  <c r="AD75" i="990" s="1"/>
  <c r="AI75" i="990" s="1"/>
  <c r="AC62" i="990"/>
  <c r="AH62" i="990" s="1"/>
  <c r="AA56" i="990"/>
  <c r="AF56" i="990" s="1"/>
  <c r="AK56" i="990" s="1"/>
  <c r="Y53" i="990"/>
  <c r="AD53" i="990" s="1"/>
  <c r="AI53" i="990" s="1"/>
  <c r="AB49" i="990"/>
  <c r="AG49" i="990" s="1"/>
  <c r="Z46" i="990"/>
  <c r="AE46" i="990" s="1"/>
  <c r="AJ46" i="990" s="1"/>
  <c r="Z70" i="990"/>
  <c r="AB62" i="990"/>
  <c r="AG62" i="990" s="1"/>
  <c r="AB59" i="990"/>
  <c r="AG59" i="990" s="1"/>
  <c r="Z56" i="990"/>
  <c r="AE56" i="990" s="1"/>
  <c r="AJ56" i="990" s="1"/>
  <c r="AB95" i="990"/>
  <c r="AG95" i="990" s="1"/>
  <c r="AB90" i="990"/>
  <c r="AG90" i="990" s="1"/>
  <c r="AB74" i="990"/>
  <c r="AG74" i="990" s="1"/>
  <c r="AA62" i="990"/>
  <c r="AF62" i="990" s="1"/>
  <c r="AK62" i="990" s="1"/>
  <c r="AA59" i="990"/>
  <c r="AF59" i="990" s="1"/>
  <c r="AK59" i="990" s="1"/>
  <c r="Y56" i="990"/>
  <c r="AB45" i="990"/>
  <c r="AG45" i="990" s="1"/>
  <c r="AB39" i="990"/>
  <c r="AA33" i="990"/>
  <c r="AA27" i="990"/>
  <c r="AF27" i="990" s="1"/>
  <c r="AA21" i="990"/>
  <c r="AA15" i="990"/>
  <c r="AF15" i="990" s="1"/>
  <c r="AA9" i="990"/>
  <c r="AF9" i="990" s="1"/>
  <c r="AA11" i="990"/>
  <c r="BK12" i="990"/>
  <c r="AA14" i="990"/>
  <c r="AA17" i="990"/>
  <c r="AF17" i="990" s="1"/>
  <c r="BK18" i="990"/>
  <c r="AA20" i="990"/>
  <c r="BK22" i="990"/>
  <c r="BK23" i="990"/>
  <c r="AD25" i="990"/>
  <c r="AB44" i="990"/>
  <c r="AG44" i="990" s="1"/>
  <c r="Y48" i="990"/>
  <c r="AD48" i="990" s="1"/>
  <c r="AA48" i="990"/>
  <c r="AF48" i="990" s="1"/>
  <c r="AK48" i="990" s="1"/>
  <c r="Z48" i="990"/>
  <c r="AE48" i="990" s="1"/>
  <c r="X48" i="990"/>
  <c r="AC48" i="990" s="1"/>
  <c r="AB67" i="990"/>
  <c r="AG67" i="990" s="1"/>
  <c r="BM83" i="990"/>
  <c r="Y94" i="990"/>
  <c r="AD94" i="990" s="1"/>
  <c r="AB94" i="990"/>
  <c r="AG94" i="990" s="1"/>
  <c r="AA94" i="990"/>
  <c r="AF94" i="990" s="1"/>
  <c r="Z94" i="990"/>
  <c r="AE94" i="990" s="1"/>
  <c r="X94" i="990"/>
  <c r="AC94" i="990" s="1"/>
  <c r="AH94" i="990" s="1"/>
  <c r="BM100" i="990"/>
  <c r="AB9" i="990"/>
  <c r="BL11" i="990"/>
  <c r="BL12" i="990"/>
  <c r="AB14" i="990"/>
  <c r="AB15" i="990"/>
  <c r="AG15" i="990" s="1"/>
  <c r="BL17" i="990"/>
  <c r="BL18" i="990"/>
  <c r="AB20" i="990"/>
  <c r="AA23" i="990"/>
  <c r="AF23" i="990" s="1"/>
  <c r="AE25" i="990"/>
  <c r="AE26" i="990"/>
  <c r="Y47" i="990"/>
  <c r="AD47" i="990" s="1"/>
  <c r="AI47" i="990" s="1"/>
  <c r="AB21" i="990"/>
  <c r="BL23" i="990"/>
  <c r="BK24" i="990"/>
  <c r="AA26" i="990"/>
  <c r="AA29" i="990"/>
  <c r="AF29" i="990" s="1"/>
  <c r="AA32" i="990"/>
  <c r="AA35" i="990"/>
  <c r="AF35" i="990" s="1"/>
  <c r="AB38" i="990"/>
  <c r="AA43" i="990"/>
  <c r="Z47" i="990"/>
  <c r="AA93" i="990"/>
  <c r="BK8" i="990"/>
  <c r="AA10" i="990"/>
  <c r="AF10" i="990" s="1"/>
  <c r="AA16" i="990"/>
  <c r="AF16" i="990" s="1"/>
  <c r="BL24" i="990"/>
  <c r="AG25" i="990"/>
  <c r="AB26" i="990"/>
  <c r="AB27" i="990"/>
  <c r="AG27" i="990" s="1"/>
  <c r="AB32" i="990"/>
  <c r="AB33" i="990"/>
  <c r="AG33" i="990" s="1"/>
  <c r="AB43" i="990"/>
  <c r="AB48" i="990"/>
  <c r="Y63" i="990"/>
  <c r="AD63" i="990" s="1"/>
  <c r="AI63" i="990" s="1"/>
  <c r="AB63" i="990"/>
  <c r="AG63" i="990" s="1"/>
  <c r="AA63" i="990"/>
  <c r="AF63" i="990" s="1"/>
  <c r="AK63" i="990" s="1"/>
  <c r="Z63" i="990"/>
  <c r="X63" i="990"/>
  <c r="AC63" i="990" s="1"/>
  <c r="AH63" i="990" s="1"/>
  <c r="BK88" i="990"/>
  <c r="BM88" i="990"/>
  <c r="BL88" i="990"/>
  <c r="AB10" i="990"/>
  <c r="AB13" i="990"/>
  <c r="AG13" i="990" s="1"/>
  <c r="AB16" i="990"/>
  <c r="Z17" i="990"/>
  <c r="AE17" i="990" s="1"/>
  <c r="AB19" i="990"/>
  <c r="AA22" i="990"/>
  <c r="AB58" i="990"/>
  <c r="AG58" i="990" s="1"/>
  <c r="Y60" i="990"/>
  <c r="AB60" i="990"/>
  <c r="AG60" i="990" s="1"/>
  <c r="AA60" i="990"/>
  <c r="AF60" i="990" s="1"/>
  <c r="Z60" i="990"/>
  <c r="AE60" i="990" s="1"/>
  <c r="AJ60" i="990" s="1"/>
  <c r="X60" i="990"/>
  <c r="AC60" i="990" s="1"/>
  <c r="AH60" i="990" s="1"/>
  <c r="AB66" i="990"/>
  <c r="AG66" i="990" s="1"/>
  <c r="BL105" i="990"/>
  <c r="AB11" i="990"/>
  <c r="AG11" i="990" s="1"/>
  <c r="BK13" i="990"/>
  <c r="BL13" i="990"/>
  <c r="AB17" i="990"/>
  <c r="AG17" i="990" s="1"/>
  <c r="BK19" i="990"/>
  <c r="BL19" i="990"/>
  <c r="BK20" i="990"/>
  <c r="AB22" i="990"/>
  <c r="AG22" i="990" s="1"/>
  <c r="AA28" i="990"/>
  <c r="AA34" i="990"/>
  <c r="AA40" i="990"/>
  <c r="AF40" i="990" s="1"/>
  <c r="Z45" i="990"/>
  <c r="Y49" i="990"/>
  <c r="AD49" i="990" s="1"/>
  <c r="AI49" i="990" s="1"/>
  <c r="BM82" i="990"/>
  <c r="BJ143" i="990"/>
  <c r="BM170" i="990"/>
  <c r="BL170" i="990"/>
  <c r="BK170" i="990"/>
  <c r="BB143" i="990"/>
  <c r="BL145" i="990"/>
  <c r="BF143" i="990"/>
  <c r="BM167" i="990"/>
  <c r="BK158" i="990"/>
  <c r="BK157" i="990"/>
  <c r="BA143" i="990"/>
  <c r="BK136" i="990"/>
  <c r="BL167" i="990"/>
  <c r="BM159" i="990"/>
  <c r="AZ143" i="990"/>
  <c r="BM135" i="990"/>
  <c r="BK168" i="990"/>
  <c r="BK167" i="990"/>
  <c r="BK160" i="990"/>
  <c r="BL159" i="990"/>
  <c r="BM161" i="990"/>
  <c r="BK159" i="990"/>
  <c r="BM143" i="990"/>
  <c r="BM127" i="990"/>
  <c r="BK124" i="990"/>
  <c r="BM120" i="990"/>
  <c r="BM169" i="990"/>
  <c r="BL161" i="990"/>
  <c r="BL143" i="990"/>
  <c r="BL127" i="990"/>
  <c r="BL123" i="990"/>
  <c r="BL120" i="990"/>
  <c r="BL169" i="990"/>
  <c r="BK162" i="990"/>
  <c r="BK161" i="990"/>
  <c r="BK143" i="990"/>
  <c r="BM142" i="990"/>
  <c r="BM134" i="990"/>
  <c r="BM130" i="990"/>
  <c r="BK127" i="990"/>
  <c r="BK123" i="990"/>
  <c r="BK169" i="990"/>
  <c r="BM163" i="990"/>
  <c r="BI143" i="990"/>
  <c r="BL142" i="990"/>
  <c r="BL141" i="990"/>
  <c r="BK134" i="990"/>
  <c r="BK130" i="990"/>
  <c r="BM126" i="990"/>
  <c r="BL163" i="990"/>
  <c r="BM147" i="990"/>
  <c r="BM146" i="990"/>
  <c r="BH143" i="990"/>
  <c r="BK142" i="990"/>
  <c r="BK141" i="990"/>
  <c r="BM137" i="990"/>
  <c r="BL126" i="990"/>
  <c r="BK164" i="990"/>
  <c r="BK163" i="990"/>
  <c r="BM149" i="990"/>
  <c r="BL147" i="990"/>
  <c r="BG143" i="990"/>
  <c r="BK137" i="990"/>
  <c r="BM133" i="990"/>
  <c r="BM129" i="990"/>
  <c r="BM165" i="990"/>
  <c r="BM155" i="990"/>
  <c r="BM153" i="990"/>
  <c r="BM151" i="990"/>
  <c r="BL149" i="990"/>
  <c r="BK147" i="990"/>
  <c r="BE143" i="990"/>
  <c r="BL165" i="990"/>
  <c r="BK154" i="990"/>
  <c r="BM125" i="990"/>
  <c r="BK165" i="990"/>
  <c r="BK149" i="990"/>
  <c r="BK125" i="990"/>
  <c r="BK156" i="990"/>
  <c r="BK133" i="990"/>
  <c r="BM121" i="990"/>
  <c r="BL114" i="990"/>
  <c r="BL111" i="990"/>
  <c r="BL109" i="990"/>
  <c r="BL151" i="990"/>
  <c r="BK129" i="990"/>
  <c r="BM124" i="990"/>
  <c r="BK121" i="990"/>
  <c r="BK114" i="990"/>
  <c r="BK111" i="990"/>
  <c r="BK151" i="990"/>
  <c r="BK119" i="990"/>
  <c r="BL153" i="990"/>
  <c r="BK153" i="990"/>
  <c r="BD143" i="990"/>
  <c r="BL155" i="990"/>
  <c r="BC143" i="990"/>
  <c r="BK140" i="990"/>
  <c r="BK166" i="990"/>
  <c r="BK155" i="990"/>
  <c r="BM157" i="990"/>
  <c r="BM145" i="990"/>
  <c r="BK120" i="990"/>
  <c r="BL115" i="990"/>
  <c r="BK126" i="990"/>
  <c r="BL117" i="990"/>
  <c r="BL99" i="990"/>
  <c r="BL93" i="990"/>
  <c r="BM85" i="990"/>
  <c r="BK145" i="990"/>
  <c r="BL85" i="990"/>
  <c r="BM136" i="990"/>
  <c r="BM95" i="990"/>
  <c r="BL136" i="990"/>
  <c r="BM112" i="990"/>
  <c r="BL95" i="990"/>
  <c r="BM87" i="990"/>
  <c r="BL110" i="990"/>
  <c r="BL108" i="990"/>
  <c r="BM122" i="990"/>
  <c r="BM102" i="990"/>
  <c r="BM97" i="990"/>
  <c r="BL132" i="990"/>
  <c r="BK122" i="990"/>
  <c r="BL102" i="990"/>
  <c r="BL97" i="990"/>
  <c r="BK105" i="990"/>
  <c r="BM96" i="990"/>
  <c r="BK89" i="990"/>
  <c r="BL157" i="990"/>
  <c r="BL101" i="990"/>
  <c r="BM115" i="990"/>
  <c r="BK101" i="990"/>
  <c r="BL86" i="990"/>
  <c r="BL20" i="990"/>
  <c r="AB23" i="990"/>
  <c r="AB25" i="990"/>
  <c r="BK26" i="990"/>
  <c r="AB28" i="990"/>
  <c r="AG28" i="990" s="1"/>
  <c r="Z29" i="990"/>
  <c r="AB31" i="990"/>
  <c r="AB34" i="990"/>
  <c r="Z35" i="990"/>
  <c r="AB37" i="990"/>
  <c r="AA45" i="990"/>
  <c r="AA49" i="990"/>
  <c r="Z50" i="990"/>
  <c r="AA52" i="990"/>
  <c r="AA55" i="990"/>
  <c r="AF55" i="990" s="1"/>
  <c r="AK55" i="990" s="1"/>
  <c r="AH20" i="990"/>
  <c r="AH38" i="990"/>
  <c r="Z49" i="990"/>
  <c r="Y57" i="990"/>
  <c r="AD57" i="990" s="1"/>
  <c r="AI57" i="990" s="1"/>
  <c r="Z57" i="990"/>
  <c r="AE57" i="990" s="1"/>
  <c r="BK80" i="990"/>
  <c r="BM80" i="990"/>
  <c r="BL80" i="990"/>
  <c r="BL87" i="990"/>
  <c r="AB89" i="990"/>
  <c r="AG89" i="990" s="1"/>
  <c r="AA89" i="990"/>
  <c r="Z89" i="990"/>
  <c r="Y89" i="990"/>
  <c r="AD89" i="990" s="1"/>
  <c r="X89" i="990"/>
  <c r="AC89" i="990" s="1"/>
  <c r="AH89" i="990" s="1"/>
  <c r="BM86" i="990"/>
  <c r="Y54" i="990"/>
  <c r="AA61" i="990"/>
  <c r="AF61" i="990" s="1"/>
  <c r="BL128" i="990"/>
  <c r="BM128" i="990"/>
  <c r="BK128" i="990"/>
  <c r="Y51" i="990"/>
  <c r="X64" i="990"/>
  <c r="AC64" i="990" s="1"/>
  <c r="BM107" i="990"/>
  <c r="BL107" i="990"/>
  <c r="BK107" i="990"/>
  <c r="BK91" i="990"/>
  <c r="BL91" i="990"/>
  <c r="BK100" i="990"/>
  <c r="BL100" i="990"/>
  <c r="Y55" i="990"/>
  <c r="AD55" i="990" s="1"/>
  <c r="Z64" i="990"/>
  <c r="AE64" i="990" s="1"/>
  <c r="AJ64" i="990" s="1"/>
  <c r="Y66" i="990"/>
  <c r="AD66" i="990" s="1"/>
  <c r="AI66" i="990" s="1"/>
  <c r="Z71" i="990"/>
  <c r="AA71" i="990"/>
  <c r="AF71" i="990" s="1"/>
  <c r="X71" i="990"/>
  <c r="BM92" i="990"/>
  <c r="AB42" i="990"/>
  <c r="X51" i="990"/>
  <c r="Z54" i="990"/>
  <c r="X58" i="990"/>
  <c r="AC58" i="990" s="1"/>
  <c r="Y61" i="990"/>
  <c r="AD61" i="990" s="1"/>
  <c r="AI61" i="990" s="1"/>
  <c r="AA64" i="990"/>
  <c r="AF64" i="990" s="1"/>
  <c r="BM84" i="990"/>
  <c r="Z51" i="990"/>
  <c r="AE51" i="990" s="1"/>
  <c r="AA54" i="990"/>
  <c r="Y58" i="990"/>
  <c r="Z61" i="990"/>
  <c r="AB64" i="990"/>
  <c r="X66" i="990"/>
  <c r="AC66" i="990" s="1"/>
  <c r="X67" i="990"/>
  <c r="AC67" i="990" s="1"/>
  <c r="BL83" i="990"/>
  <c r="BK83" i="990"/>
  <c r="BM90" i="990"/>
  <c r="BM94" i="990"/>
  <c r="BK95" i="990"/>
  <c r="X55" i="990"/>
  <c r="AC55" i="990" s="1"/>
  <c r="Z66" i="990"/>
  <c r="Y67" i="990"/>
  <c r="Y71" i="990"/>
  <c r="AD71" i="990" s="1"/>
  <c r="AI71" i="990" s="1"/>
  <c r="BM89" i="990"/>
  <c r="BK99" i="990"/>
  <c r="BL106" i="990"/>
  <c r="AB46" i="990"/>
  <c r="AG46" i="990" s="1"/>
  <c r="AB51" i="990"/>
  <c r="AG51" i="990" s="1"/>
  <c r="X52" i="990"/>
  <c r="AC52" i="990" s="1"/>
  <c r="Z55" i="990"/>
  <c r="AE55" i="990" s="1"/>
  <c r="AJ55" i="990" s="1"/>
  <c r="AA58" i="990"/>
  <c r="AF58" i="990" s="1"/>
  <c r="AA66" i="990"/>
  <c r="Z67" i="990"/>
  <c r="Y70" i="990"/>
  <c r="AD70" i="990" s="1"/>
  <c r="AB70" i="990"/>
  <c r="AA70" i="990"/>
  <c r="AB71" i="990"/>
  <c r="BM93" i="990"/>
  <c r="BK96" i="990"/>
  <c r="BL96" i="990"/>
  <c r="AH39" i="990"/>
  <c r="AH43" i="990"/>
  <c r="Y45" i="990"/>
  <c r="AH45" i="990"/>
  <c r="Y77" i="990"/>
  <c r="AD77" i="990" s="1"/>
  <c r="AA80" i="990"/>
  <c r="BL81" i="990"/>
  <c r="Y83" i="990"/>
  <c r="AD83" i="990" s="1"/>
  <c r="X86" i="990"/>
  <c r="AC86" i="990" s="1"/>
  <c r="AH86" i="990" s="1"/>
  <c r="AB88" i="990"/>
  <c r="BL89" i="990"/>
  <c r="Z91" i="990"/>
  <c r="AE91" i="990" s="1"/>
  <c r="AH92" i="990"/>
  <c r="BL94" i="990"/>
  <c r="Y97" i="990"/>
  <c r="AD97" i="990"/>
  <c r="BM101" i="990"/>
  <c r="AB129" i="990"/>
  <c r="AG129" i="990" s="1"/>
  <c r="AA129" i="990"/>
  <c r="AF129" i="990" s="1"/>
  <c r="Z129" i="990"/>
  <c r="AE129" i="990" s="1"/>
  <c r="Z77" i="990"/>
  <c r="AB80" i="990"/>
  <c r="AG80" i="990" s="1"/>
  <c r="Z83" i="990"/>
  <c r="Y86" i="990"/>
  <c r="BK86" i="990"/>
  <c r="AA91" i="990"/>
  <c r="Z100" i="990"/>
  <c r="BM105" i="990"/>
  <c r="BK106" i="990"/>
  <c r="BM106" i="990"/>
  <c r="BM119" i="990"/>
  <c r="BL84" i="990"/>
  <c r="Z86" i="990"/>
  <c r="BK87" i="990"/>
  <c r="BL92" i="990"/>
  <c r="BK94" i="990"/>
  <c r="AA100" i="990"/>
  <c r="AF100" i="990" s="1"/>
  <c r="BK103" i="990"/>
  <c r="BM103" i="990"/>
  <c r="BM104" i="990"/>
  <c r="BK104" i="990"/>
  <c r="Z106" i="990"/>
  <c r="BM132" i="990"/>
  <c r="BK132" i="990"/>
  <c r="Y79" i="990"/>
  <c r="AD79" i="990" s="1"/>
  <c r="AI79" i="990" s="1"/>
  <c r="Y82" i="990"/>
  <c r="AB83" i="990"/>
  <c r="AA86" i="990"/>
  <c r="BK97" i="990"/>
  <c r="AB100" i="990"/>
  <c r="BK102" i="990"/>
  <c r="AC104" i="990"/>
  <c r="AF104" i="990"/>
  <c r="BM114" i="990"/>
  <c r="BK84" i="990"/>
  <c r="BK92" i="990"/>
  <c r="Z103" i="990"/>
  <c r="AE103" i="990" s="1"/>
  <c r="BM108" i="990"/>
  <c r="BM109" i="990"/>
  <c r="BM110" i="990"/>
  <c r="AB115" i="990"/>
  <c r="AA115" i="990"/>
  <c r="Z115" i="990"/>
  <c r="BL82" i="990"/>
  <c r="Y85" i="990"/>
  <c r="AD85" i="990" s="1"/>
  <c r="BL90" i="990"/>
  <c r="BL98" i="990"/>
  <c r="AB110" i="990"/>
  <c r="AA110" i="990"/>
  <c r="AF110" i="990" s="1"/>
  <c r="Z110" i="990"/>
  <c r="AE110" i="990" s="1"/>
  <c r="BM111" i="990"/>
  <c r="BL112" i="990"/>
  <c r="BM113" i="990"/>
  <c r="BL118" i="990"/>
  <c r="BM118" i="990"/>
  <c r="BK118" i="990"/>
  <c r="Y73" i="990"/>
  <c r="AA73" i="990"/>
  <c r="AC80" i="990"/>
  <c r="Y88" i="990"/>
  <c r="BK93" i="990"/>
  <c r="AA106" i="990"/>
  <c r="AF106" i="990" s="1"/>
  <c r="Z107" i="990"/>
  <c r="AB112" i="990"/>
  <c r="AG112" i="990" s="1"/>
  <c r="AA112" i="990"/>
  <c r="AF112" i="990" s="1"/>
  <c r="Z112" i="990"/>
  <c r="BK82" i="990"/>
  <c r="BK90" i="990"/>
  <c r="BK98" i="990"/>
  <c r="AB106" i="990"/>
  <c r="AA107" i="990"/>
  <c r="AB77" i="990"/>
  <c r="X85" i="990"/>
  <c r="BK85" i="990"/>
  <c r="Y91" i="990"/>
  <c r="AD91" i="990" s="1"/>
  <c r="BM99" i="990"/>
  <c r="AA103" i="990"/>
  <c r="AF103" i="990" s="1"/>
  <c r="AA104" i="990"/>
  <c r="AB107" i="990"/>
  <c r="AG107" i="990" s="1"/>
  <c r="BM117" i="990"/>
  <c r="X73" i="990"/>
  <c r="Z85" i="990"/>
  <c r="BL116" i="990"/>
  <c r="Y76" i="990"/>
  <c r="BK108" i="990"/>
  <c r="BK110" i="990"/>
  <c r="AF113" i="990"/>
  <c r="AA114" i="990"/>
  <c r="AF114" i="990" s="1"/>
  <c r="BK115" i="990"/>
  <c r="BL122" i="990"/>
  <c r="Z139" i="990"/>
  <c r="AA135" i="990"/>
  <c r="AF135" i="990" s="1"/>
  <c r="BK152" i="990"/>
  <c r="Z116" i="990"/>
  <c r="AE116" i="990" s="1"/>
  <c r="BM116" i="990"/>
  <c r="BK116" i="990"/>
  <c r="BK117" i="990"/>
  <c r="Z128" i="990"/>
  <c r="AE128" i="990" s="1"/>
  <c r="AB128" i="990"/>
  <c r="AG128" i="990" s="1"/>
  <c r="AA128" i="990"/>
  <c r="AF128" i="990" s="1"/>
  <c r="BK112" i="990"/>
  <c r="Z118" i="990"/>
  <c r="AA118" i="990"/>
  <c r="AF118" i="990" s="1"/>
  <c r="Z121" i="990"/>
  <c r="AF122" i="990"/>
  <c r="BK150" i="990"/>
  <c r="Z113" i="990"/>
  <c r="AC113" i="990"/>
  <c r="BK113" i="990"/>
  <c r="BM131" i="990"/>
  <c r="BM140" i="990"/>
  <c r="BL135" i="990"/>
  <c r="BK148" i="990"/>
  <c r="BL113" i="990"/>
  <c r="AA124" i="990"/>
  <c r="AF124" i="990" s="1"/>
  <c r="AB136" i="990"/>
  <c r="AG136" i="990" s="1"/>
  <c r="AA136" i="990"/>
  <c r="AF136" i="990" s="1"/>
  <c r="Z136" i="990"/>
  <c r="AE136" i="990" s="1"/>
  <c r="Z142" i="990"/>
  <c r="BB142" i="990" s="1"/>
  <c r="Z138" i="990"/>
  <c r="AE138" i="990" s="1"/>
  <c r="AB141" i="990"/>
  <c r="AG141" i="990" s="1"/>
  <c r="AB134" i="990"/>
  <c r="AG134" i="990" s="1"/>
  <c r="AB130" i="990"/>
  <c r="AA126" i="990"/>
  <c r="AB133" i="990"/>
  <c r="AG133" i="990" s="1"/>
  <c r="Z126" i="990"/>
  <c r="AE126" i="990" s="1"/>
  <c r="AA133" i="990"/>
  <c r="AF133" i="990" s="1"/>
  <c r="Z133" i="990"/>
  <c r="AE133" i="990" s="1"/>
  <c r="AG131" i="990"/>
  <c r="AB132" i="990"/>
  <c r="AG132" i="990" s="1"/>
  <c r="AF131" i="990"/>
  <c r="AA132" i="990"/>
  <c r="AF132" i="990" s="1"/>
  <c r="AD131" i="990"/>
  <c r="AB135" i="990"/>
  <c r="AG135" i="990" s="1"/>
  <c r="Z132" i="990"/>
  <c r="AE132" i="990" s="1"/>
  <c r="AC131" i="990"/>
  <c r="AD170" i="990"/>
  <c r="AA116" i="990"/>
  <c r="AF116" i="990" s="1"/>
  <c r="BL139" i="990"/>
  <c r="BM139" i="990"/>
  <c r="BK139" i="990"/>
  <c r="BL146" i="990"/>
  <c r="AB116" i="990"/>
  <c r="BL119" i="990"/>
  <c r="BL124" i="990"/>
  <c r="BL129" i="990"/>
  <c r="Z140" i="990"/>
  <c r="AE140" i="990"/>
  <c r="AG140" i="990"/>
  <c r="AF140" i="990"/>
  <c r="AD140" i="990"/>
  <c r="AC140" i="990"/>
  <c r="AB140" i="990"/>
  <c r="AA140" i="990"/>
  <c r="Z109" i="990"/>
  <c r="AE109" i="990" s="1"/>
  <c r="AA113" i="990"/>
  <c r="AB117" i="990"/>
  <c r="AG117" i="990" s="1"/>
  <c r="AB120" i="990"/>
  <c r="Z120" i="990"/>
  <c r="Z125" i="990"/>
  <c r="AE125" i="990" s="1"/>
  <c r="AA125" i="990"/>
  <c r="AF125" i="990" s="1"/>
  <c r="AB125" i="990"/>
  <c r="BL133" i="990"/>
  <c r="BM138" i="990"/>
  <c r="BM144" i="990"/>
  <c r="BL144" i="990"/>
  <c r="BK144" i="990"/>
  <c r="AA109" i="990"/>
  <c r="AF109" i="990" s="1"/>
  <c r="BK109" i="990"/>
  <c r="Z122" i="990"/>
  <c r="AE122" i="990"/>
  <c r="AD122" i="990"/>
  <c r="AB122" i="990"/>
  <c r="AA122" i="990"/>
  <c r="AH122" i="990"/>
  <c r="AH140" i="990"/>
  <c r="BL121" i="990"/>
  <c r="BL125" i="990"/>
  <c r="AB131" i="990"/>
  <c r="AA139" i="990"/>
  <c r="AF139" i="990" s="1"/>
  <c r="BK146" i="990"/>
  <c r="BM154" i="990"/>
  <c r="BL154" i="990"/>
  <c r="AE170" i="990"/>
  <c r="BG163" i="990" s="1"/>
  <c r="Z137" i="990"/>
  <c r="AE137" i="990" s="1"/>
  <c r="AB139" i="990"/>
  <c r="BL140" i="990"/>
  <c r="BM150" i="990"/>
  <c r="BL150" i="990"/>
  <c r="BM152" i="990"/>
  <c r="BL152" i="990"/>
  <c r="BM148" i="990"/>
  <c r="BL148" i="990"/>
  <c r="Z134" i="990"/>
  <c r="AE134" i="990" s="1"/>
  <c r="AA134" i="990"/>
  <c r="BL137" i="990"/>
  <c r="BK138" i="990"/>
  <c r="BM141" i="990"/>
  <c r="AB127" i="990"/>
  <c r="AG127" i="990" s="1"/>
  <c r="BL130" i="990"/>
  <c r="BL134" i="990"/>
  <c r="AA137" i="990"/>
  <c r="BL138" i="990"/>
  <c r="BM123" i="990"/>
  <c r="Z130" i="990"/>
  <c r="AE130" i="990" s="1"/>
  <c r="Z131" i="990"/>
  <c r="AE131" i="990"/>
  <c r="BK131" i="990"/>
  <c r="BK135" i="990"/>
  <c r="AB137" i="990"/>
  <c r="Z141" i="990"/>
  <c r="AA130" i="990"/>
  <c r="AF130" i="990" s="1"/>
  <c r="AA141" i="990"/>
  <c r="AB170" i="990"/>
  <c r="BD154" i="990" s="1"/>
  <c r="Z170" i="990"/>
  <c r="BB148" i="990" s="1"/>
  <c r="Y170" i="990"/>
  <c r="BA166" i="990" s="1"/>
  <c r="X170" i="990"/>
  <c r="AF170" i="990"/>
  <c r="BH156" i="990" s="1"/>
  <c r="AC170" i="990"/>
  <c r="BE144" i="990" s="1"/>
  <c r="AG170" i="990"/>
  <c r="BI168" i="990" s="1"/>
  <c r="BL131" i="990"/>
  <c r="AA123" i="990"/>
  <c r="AF123" i="990" s="1"/>
  <c r="Z127" i="990"/>
  <c r="BL156" i="990"/>
  <c r="BL158" i="990"/>
  <c r="BL160" i="990"/>
  <c r="BL162" i="990"/>
  <c r="BL164" i="990"/>
  <c r="BL166" i="990"/>
  <c r="BL168" i="990"/>
  <c r="BM156" i="990"/>
  <c r="BM158" i="990"/>
  <c r="BM160" i="990"/>
  <c r="BM162" i="990"/>
  <c r="BM164" i="990"/>
  <c r="BM166" i="990"/>
  <c r="BM168" i="990"/>
  <c r="C3" i="989"/>
  <c r="B3" i="989" s="1"/>
  <c r="H100" i="989" s="1"/>
  <c r="AB12" i="989"/>
  <c r="AA12" i="989"/>
  <c r="Z12" i="989"/>
  <c r="AE12" i="989" s="1"/>
  <c r="BI87" i="989"/>
  <c r="AE11" i="989"/>
  <c r="Z16" i="989"/>
  <c r="AG19" i="989"/>
  <c r="Z26" i="989"/>
  <c r="AE26" i="989" s="1"/>
  <c r="AJ26" i="989" s="1"/>
  <c r="Y28" i="989"/>
  <c r="AD28" i="989" s="1"/>
  <c r="AI28" i="989" s="1"/>
  <c r="AD29" i="989"/>
  <c r="AI29" i="989" s="1"/>
  <c r="Z31" i="989"/>
  <c r="AE31" i="989" s="1"/>
  <c r="AA31" i="989"/>
  <c r="Y31" i="989"/>
  <c r="Y32" i="989"/>
  <c r="AD32" i="989" s="1"/>
  <c r="AI32" i="989" s="1"/>
  <c r="Z35" i="989"/>
  <c r="AE35" i="989" s="1"/>
  <c r="AG35" i="989"/>
  <c r="X35" i="989"/>
  <c r="AK35" i="989"/>
  <c r="AA37" i="989"/>
  <c r="AF37" i="989" s="1"/>
  <c r="AK37" i="989" s="1"/>
  <c r="AA39" i="989"/>
  <c r="AF39" i="989" s="1"/>
  <c r="AK39" i="989" s="1"/>
  <c r="AB39" i="989"/>
  <c r="AG39" i="989" s="1"/>
  <c r="Z39" i="989"/>
  <c r="AE39" i="989" s="1"/>
  <c r="AJ39" i="989" s="1"/>
  <c r="AF11" i="989"/>
  <c r="Z14" i="989"/>
  <c r="AA16" i="989"/>
  <c r="Z17" i="989"/>
  <c r="AI19" i="989"/>
  <c r="AA24" i="989"/>
  <c r="X24" i="989"/>
  <c r="AC24" i="989" s="1"/>
  <c r="Z28" i="989"/>
  <c r="AA32" i="989"/>
  <c r="AF32" i="989" s="1"/>
  <c r="AK32" i="989" s="1"/>
  <c r="AB37" i="989"/>
  <c r="AG37" i="989" s="1"/>
  <c r="Y39" i="989"/>
  <c r="AD39" i="989" s="1"/>
  <c r="Z70" i="989"/>
  <c r="AE70" i="989" s="1"/>
  <c r="AJ70" i="989" s="1"/>
  <c r="AB70" i="989"/>
  <c r="AG70" i="989" s="1"/>
  <c r="AA70" i="989"/>
  <c r="AF70" i="989" s="1"/>
  <c r="AK70" i="989" s="1"/>
  <c r="AG11" i="989"/>
  <c r="AA14" i="989"/>
  <c r="AB16" i="989"/>
  <c r="Z23" i="989"/>
  <c r="AE23" i="989" s="1"/>
  <c r="AJ23" i="989" s="1"/>
  <c r="AB23" i="989"/>
  <c r="AG23" i="989" s="1"/>
  <c r="AA23" i="989"/>
  <c r="AA28" i="989"/>
  <c r="AF28" i="989" s="1"/>
  <c r="AK28" i="989" s="1"/>
  <c r="X30" i="989"/>
  <c r="AC30" i="989" s="1"/>
  <c r="AH30" i="989" s="1"/>
  <c r="AB30" i="989"/>
  <c r="AG30" i="989" s="1"/>
  <c r="Y36" i="989"/>
  <c r="Y41" i="989"/>
  <c r="Z8" i="989"/>
  <c r="AA10" i="989"/>
  <c r="AH11" i="989"/>
  <c r="AC14" i="989"/>
  <c r="AH14" i="989" s="1"/>
  <c r="AC16" i="989"/>
  <c r="AH16" i="989" s="1"/>
  <c r="AH19" i="989"/>
  <c r="AD19" i="989"/>
  <c r="AB19" i="989"/>
  <c r="AK19" i="989"/>
  <c r="Z22" i="989"/>
  <c r="AE22" i="989" s="1"/>
  <c r="AB28" i="989"/>
  <c r="AB31" i="989"/>
  <c r="Z36" i="989"/>
  <c r="AA41" i="989"/>
  <c r="AD66" i="989"/>
  <c r="AI66" i="989" s="1"/>
  <c r="AB66" i="989"/>
  <c r="AG66" i="989"/>
  <c r="AF66" i="989"/>
  <c r="AK66" i="989" s="1"/>
  <c r="AE66" i="989"/>
  <c r="AC66" i="989"/>
  <c r="AH66" i="989" s="1"/>
  <c r="AA66" i="989"/>
  <c r="Z66" i="989"/>
  <c r="AA8" i="989"/>
  <c r="AB10" i="989"/>
  <c r="AI11" i="989"/>
  <c r="AD16" i="989"/>
  <c r="Z20" i="989"/>
  <c r="Y24" i="989"/>
  <c r="AD24" i="989" s="1"/>
  <c r="Y25" i="989"/>
  <c r="AD25" i="989" s="1"/>
  <c r="AI25" i="989" s="1"/>
  <c r="Y26" i="989"/>
  <c r="AA36" i="989"/>
  <c r="Z38" i="989"/>
  <c r="X38" i="989"/>
  <c r="AC38" i="989" s="1"/>
  <c r="AB38" i="989"/>
  <c r="AG38" i="989" s="1"/>
  <c r="AB41" i="989"/>
  <c r="AG41" i="989" s="1"/>
  <c r="AC8" i="989"/>
  <c r="AH8" i="989" s="1"/>
  <c r="AA17" i="989"/>
  <c r="AF17" i="989" s="1"/>
  <c r="Z24" i="989"/>
  <c r="AE24" i="989" s="1"/>
  <c r="Z25" i="989"/>
  <c r="AE25" i="989" s="1"/>
  <c r="AJ25" i="989" s="1"/>
  <c r="AA26" i="989"/>
  <c r="AF26" i="989" s="1"/>
  <c r="AK26" i="989" s="1"/>
  <c r="AA33" i="989"/>
  <c r="Z33" i="989"/>
  <c r="AE33" i="989" s="1"/>
  <c r="Z40" i="989"/>
  <c r="AB42" i="989"/>
  <c r="AG42" i="989" s="1"/>
  <c r="AA42" i="989"/>
  <c r="Y42" i="989"/>
  <c r="AD42" i="989" s="1"/>
  <c r="X42" i="989"/>
  <c r="Z44" i="989"/>
  <c r="AE44" i="989" s="1"/>
  <c r="AJ44" i="989" s="1"/>
  <c r="X44" i="989"/>
  <c r="Y44" i="989"/>
  <c r="AB54" i="989"/>
  <c r="AD8" i="989"/>
  <c r="AI8" i="989" s="1"/>
  <c r="AB17" i="989"/>
  <c r="AG17" i="989" s="1"/>
  <c r="AA25" i="989"/>
  <c r="AF25" i="989" s="1"/>
  <c r="AB26" i="989"/>
  <c r="AG26" i="989" s="1"/>
  <c r="Z29" i="989"/>
  <c r="X29" i="989"/>
  <c r="AB29" i="989"/>
  <c r="Y34" i="989"/>
  <c r="AA45" i="989"/>
  <c r="AF45" i="989" s="1"/>
  <c r="AE8" i="989"/>
  <c r="AJ8" i="989" s="1"/>
  <c r="AA18" i="989"/>
  <c r="AA20" i="989"/>
  <c r="AB25" i="989"/>
  <c r="AA44" i="989"/>
  <c r="AB55" i="989"/>
  <c r="AG55" i="989" s="1"/>
  <c r="AA55" i="989"/>
  <c r="AF55" i="989" s="1"/>
  <c r="AK55" i="989" s="1"/>
  <c r="Z55" i="989"/>
  <c r="AB77" i="989"/>
  <c r="AG77" i="989" s="1"/>
  <c r="AB75" i="989"/>
  <c r="AB63" i="989"/>
  <c r="AB50" i="989"/>
  <c r="AB69" i="989"/>
  <c r="AB68" i="989"/>
  <c r="AG68" i="989" s="1"/>
  <c r="AB62" i="989"/>
  <c r="AA69" i="989"/>
  <c r="AA62" i="989"/>
  <c r="AF62" i="989" s="1"/>
  <c r="AK62" i="989" s="1"/>
  <c r="AA73" i="989"/>
  <c r="AF73" i="989" s="1"/>
  <c r="AB67" i="989"/>
  <c r="AG67" i="989" s="1"/>
  <c r="AA76" i="989"/>
  <c r="AF76" i="989" s="1"/>
  <c r="AK76" i="989" s="1"/>
  <c r="AB74" i="989"/>
  <c r="AG74" i="989" s="1"/>
  <c r="AA67" i="989"/>
  <c r="AB61" i="989"/>
  <c r="AG61" i="989" s="1"/>
  <c r="AA49" i="989"/>
  <c r="AA64" i="989"/>
  <c r="AF64" i="989" s="1"/>
  <c r="AK64" i="989" s="1"/>
  <c r="AB49" i="989"/>
  <c r="AB36" i="989"/>
  <c r="AB60" i="989"/>
  <c r="AG60" i="989" s="1"/>
  <c r="AA50" i="989"/>
  <c r="AF50" i="989" s="1"/>
  <c r="AK50" i="989" s="1"/>
  <c r="AA40" i="989"/>
  <c r="AB34" i="989"/>
  <c r="Y40" i="989"/>
  <c r="AA34" i="989"/>
  <c r="AF34" i="989" s="1"/>
  <c r="Y45" i="989"/>
  <c r="AD45" i="989" s="1"/>
  <c r="AF8" i="989"/>
  <c r="AA13" i="989"/>
  <c r="AA15" i="989"/>
  <c r="AJ16" i="989"/>
  <c r="AB18" i="989"/>
  <c r="AG18" i="989" s="1"/>
  <c r="AB20" i="989"/>
  <c r="AG20" i="989" s="1"/>
  <c r="X33" i="989"/>
  <c r="Y37" i="989"/>
  <c r="AC37" i="989"/>
  <c r="AH37" i="989" s="1"/>
  <c r="Z42" i="989"/>
  <c r="AB44" i="989"/>
  <c r="Y81" i="989"/>
  <c r="AA46" i="989"/>
  <c r="AF46" i="989" s="1"/>
  <c r="AK46" i="989" s="1"/>
  <c r="AJ51" i="989"/>
  <c r="AI51" i="989"/>
  <c r="AB51" i="989"/>
  <c r="AG51" i="989" s="1"/>
  <c r="AA51" i="989"/>
  <c r="AF51" i="989" s="1"/>
  <c r="AF21" i="989"/>
  <c r="Y27" i="989"/>
  <c r="AD27" i="989" s="1"/>
  <c r="Z32" i="989"/>
  <c r="AG32" i="989"/>
  <c r="Z45" i="989"/>
  <c r="AB46" i="989"/>
  <c r="AE48" i="989"/>
  <c r="AA48" i="989"/>
  <c r="AA71" i="989"/>
  <c r="AH71" i="989"/>
  <c r="AB71" i="989"/>
  <c r="AG71" i="989" s="1"/>
  <c r="Z71" i="989"/>
  <c r="AE71" i="989" s="1"/>
  <c r="AJ71" i="989"/>
  <c r="AI71" i="989"/>
  <c r="Z47" i="989"/>
  <c r="Y47" i="989"/>
  <c r="X47" i="989"/>
  <c r="AE53" i="989"/>
  <c r="Z46" i="989"/>
  <c r="X45" i="989"/>
  <c r="AC45" i="989" s="1"/>
  <c r="AH45" i="989" s="1"/>
  <c r="AH51" i="989"/>
  <c r="BH102" i="989"/>
  <c r="BF102" i="989"/>
  <c r="BE102" i="989"/>
  <c r="BC102" i="989"/>
  <c r="BB102" i="989"/>
  <c r="BM102" i="989"/>
  <c r="BA102" i="989"/>
  <c r="BL102" i="989"/>
  <c r="AZ102" i="989"/>
  <c r="AH43" i="989"/>
  <c r="AI43" i="989"/>
  <c r="Z49" i="989"/>
  <c r="AE56" i="989"/>
  <c r="AB57" i="989"/>
  <c r="AG57" i="989" s="1"/>
  <c r="AF63" i="989"/>
  <c r="AB64" i="989"/>
  <c r="AG64" i="989" s="1"/>
  <c r="Z67" i="989"/>
  <c r="AE67" i="989" s="1"/>
  <c r="Z73" i="989"/>
  <c r="AB73" i="989"/>
  <c r="AG73" i="989" s="1"/>
  <c r="AG75" i="989"/>
  <c r="AG78" i="989"/>
  <c r="AI83" i="989"/>
  <c r="BK87" i="989"/>
  <c r="AC59" i="989"/>
  <c r="AH59" i="989" s="1"/>
  <c r="AH69" i="989"/>
  <c r="Z69" i="989"/>
  <c r="AF69" i="989"/>
  <c r="AK69" i="989"/>
  <c r="X81" i="989"/>
  <c r="AC81" i="989" s="1"/>
  <c r="BM87" i="989"/>
  <c r="AA85" i="989"/>
  <c r="AI56" i="989"/>
  <c r="AH56" i="989"/>
  <c r="AJ56" i="989"/>
  <c r="AA58" i="989"/>
  <c r="AA63" i="989"/>
  <c r="AE63" i="989"/>
  <c r="AI63" i="989"/>
  <c r="AA65" i="989"/>
  <c r="AA53" i="989"/>
  <c r="AK56" i="989"/>
  <c r="AB58" i="989"/>
  <c r="AJ63" i="989"/>
  <c r="AB65" i="989"/>
  <c r="AG65" i="989" s="1"/>
  <c r="Z86" i="989"/>
  <c r="BB86" i="989" s="1"/>
  <c r="Y86" i="989"/>
  <c r="AD86" i="989" s="1"/>
  <c r="BF86" i="989" s="1"/>
  <c r="X86" i="989"/>
  <c r="AC86" i="989" s="1"/>
  <c r="BE86" i="989" s="1"/>
  <c r="AB86" i="989"/>
  <c r="BD86" i="989" s="1"/>
  <c r="AA86" i="989"/>
  <c r="AF86" i="989" s="1"/>
  <c r="BH86" i="989" s="1"/>
  <c r="BL88" i="989"/>
  <c r="AZ88" i="989"/>
  <c r="BF88" i="989"/>
  <c r="BA88" i="989"/>
  <c r="BE88" i="989"/>
  <c r="BM88" i="989"/>
  <c r="BH88" i="989"/>
  <c r="BC88" i="989"/>
  <c r="BB88" i="989"/>
  <c r="AA60" i="989"/>
  <c r="AK63" i="989"/>
  <c r="AH75" i="989"/>
  <c r="AA75" i="989"/>
  <c r="AD75" i="989"/>
  <c r="AI75" i="989"/>
  <c r="AJ77" i="989"/>
  <c r="AH77" i="989"/>
  <c r="AA77" i="989"/>
  <c r="AF77" i="989" s="1"/>
  <c r="AB85" i="989"/>
  <c r="AG85" i="989" s="1"/>
  <c r="AJ81" i="989"/>
  <c r="AF80" i="989"/>
  <c r="AI81" i="989"/>
  <c r="AC72" i="989"/>
  <c r="Y85" i="989"/>
  <c r="AD85" i="989" s="1"/>
  <c r="AB83" i="989"/>
  <c r="AG83" i="989" s="1"/>
  <c r="AG81" i="989"/>
  <c r="X85" i="989"/>
  <c r="AC85" i="989" s="1"/>
  <c r="AF81" i="989"/>
  <c r="AB80" i="989"/>
  <c r="AG80" i="989" s="1"/>
  <c r="AE81" i="989"/>
  <c r="AA81" i="989"/>
  <c r="Z81" i="989"/>
  <c r="Z84" i="989"/>
  <c r="AA57" i="989"/>
  <c r="Z79" i="989"/>
  <c r="AB79" i="989"/>
  <c r="AA79" i="989"/>
  <c r="AF79" i="989" s="1"/>
  <c r="AK79" i="989" s="1"/>
  <c r="Z56" i="989"/>
  <c r="AI40" i="989"/>
  <c r="AI49" i="989"/>
  <c r="AA56" i="989"/>
  <c r="AB59" i="989"/>
  <c r="Z63" i="989"/>
  <c r="AD69" i="989"/>
  <c r="AB72" i="989"/>
  <c r="Z75" i="989"/>
  <c r="Z77" i="989"/>
  <c r="AA82" i="989"/>
  <c r="AB56" i="989"/>
  <c r="AJ58" i="989"/>
  <c r="AH58" i="989"/>
  <c r="AJ65" i="989"/>
  <c r="AI65" i="989"/>
  <c r="AA54" i="989"/>
  <c r="AG72" i="989"/>
  <c r="AB76" i="989"/>
  <c r="AG76" i="989" s="1"/>
  <c r="AE78" i="989"/>
  <c r="AJ78" i="989" s="1"/>
  <c r="AB82" i="989"/>
  <c r="AG82" i="989" s="1"/>
  <c r="Y84" i="989"/>
  <c r="BF87" i="989"/>
  <c r="BE87" i="989"/>
  <c r="BD87" i="989"/>
  <c r="BL87" i="989"/>
  <c r="AZ87" i="989"/>
  <c r="BJ87" i="989"/>
  <c r="BC87" i="989"/>
  <c r="AE84" i="989"/>
  <c r="Z83" i="989"/>
  <c r="AE83" i="989" s="1"/>
  <c r="AK83" i="989"/>
  <c r="Y83" i="989"/>
  <c r="AD83" i="989" s="1"/>
  <c r="AJ83" i="989"/>
  <c r="X83" i="989"/>
  <c r="AC103" i="989"/>
  <c r="BE90" i="989" s="1"/>
  <c r="AB103" i="989"/>
  <c r="BD103" i="989" s="1"/>
  <c r="AB78" i="989"/>
  <c r="Z78" i="989"/>
  <c r="AD78" i="989"/>
  <c r="AI78" i="989" s="1"/>
  <c r="AA83" i="989"/>
  <c r="AF83" i="989" s="1"/>
  <c r="BA87" i="989"/>
  <c r="BB87" i="989"/>
  <c r="AD103" i="989"/>
  <c r="BF92" i="989" s="1"/>
  <c r="BG87" i="989"/>
  <c r="AD84" i="989"/>
  <c r="AI84" i="989" s="1"/>
  <c r="AC84" i="989"/>
  <c r="AH84" i="989" s="1"/>
  <c r="AB84" i="989"/>
  <c r="AA84" i="989"/>
  <c r="BH87" i="989"/>
  <c r="Y82" i="989"/>
  <c r="AD82" i="989" s="1"/>
  <c r="AI82" i="989" s="1"/>
  <c r="AE103" i="989"/>
  <c r="Z76" i="989"/>
  <c r="Z80" i="989"/>
  <c r="AE80" i="989" s="1"/>
  <c r="AD81" i="989"/>
  <c r="AB81" i="989"/>
  <c r="AH81" i="989"/>
  <c r="AK81" i="989"/>
  <c r="Z82" i="989"/>
  <c r="Z85" i="989"/>
  <c r="AE85" i="989" s="1"/>
  <c r="AB102" i="989"/>
  <c r="AF103" i="989"/>
  <c r="BH95" i="989" s="1"/>
  <c r="AG103" i="989"/>
  <c r="BI103" i="989" s="1"/>
  <c r="AH103" i="989"/>
  <c r="AI103" i="989"/>
  <c r="X103" i="989"/>
  <c r="AZ91" i="989" s="1"/>
  <c r="AJ103" i="989"/>
  <c r="BL92" i="989" s="1"/>
  <c r="AG102" i="989"/>
  <c r="Y103" i="989"/>
  <c r="BA95" i="989" s="1"/>
  <c r="AK103" i="989"/>
  <c r="BM93" i="989" s="1"/>
  <c r="AH102" i="989"/>
  <c r="Z103" i="989"/>
  <c r="BB99" i="989" s="1"/>
  <c r="AA103" i="989"/>
  <c r="BC94" i="989" s="1"/>
  <c r="AG29" i="988"/>
  <c r="AG13" i="988"/>
  <c r="AB33" i="988"/>
  <c r="AA33" i="988"/>
  <c r="Z33" i="988"/>
  <c r="BB33" i="988" s="1"/>
  <c r="Z41" i="988"/>
  <c r="AK41" i="988"/>
  <c r="AG41" i="988"/>
  <c r="AF41" i="988"/>
  <c r="AE41" i="988"/>
  <c r="AD41" i="988"/>
  <c r="AC41" i="988"/>
  <c r="AB41" i="988"/>
  <c r="AA41" i="988"/>
  <c r="AB42" i="988"/>
  <c r="AA42" i="988"/>
  <c r="AF42" i="988" s="1"/>
  <c r="AK42" i="988" s="1"/>
  <c r="Z42" i="988"/>
  <c r="AE42" i="988" s="1"/>
  <c r="AJ42" i="988" s="1"/>
  <c r="AH48" i="988"/>
  <c r="AG48" i="988"/>
  <c r="AF48" i="988"/>
  <c r="AD48" i="988"/>
  <c r="AC48" i="988"/>
  <c r="AA48" i="988"/>
  <c r="AK48" i="988"/>
  <c r="AJ48" i="988"/>
  <c r="AI48" i="988"/>
  <c r="AE48" i="988"/>
  <c r="AB48" i="988"/>
  <c r="Z48" i="988"/>
  <c r="AB24" i="988"/>
  <c r="AA28" i="988"/>
  <c r="AF28" i="988" s="1"/>
  <c r="AK28" i="988" s="1"/>
  <c r="AA35" i="988"/>
  <c r="AF35" i="988" s="1"/>
  <c r="AK35" i="988" s="1"/>
  <c r="Z38" i="988"/>
  <c r="AB38" i="988"/>
  <c r="AG38" i="988" s="1"/>
  <c r="AA38" i="988"/>
  <c r="AF38" i="988" s="1"/>
  <c r="AK38" i="988" s="1"/>
  <c r="AC12" i="988"/>
  <c r="Z14" i="988"/>
  <c r="AG15" i="988"/>
  <c r="AA16" i="988"/>
  <c r="AF16" i="988" s="1"/>
  <c r="AK16" i="988" s="1"/>
  <c r="AI17" i="988"/>
  <c r="X21" i="988"/>
  <c r="AC21" i="988" s="1"/>
  <c r="AH21" i="988" s="1"/>
  <c r="Z23" i="988"/>
  <c r="AE23" i="988" s="1"/>
  <c r="AB28" i="988"/>
  <c r="AG28" i="988" s="1"/>
  <c r="AE30" i="988"/>
  <c r="AB35" i="988"/>
  <c r="AG35" i="988" s="1"/>
  <c r="Z8" i="988"/>
  <c r="AE8" i="988" s="1"/>
  <c r="AJ8" i="988" s="1"/>
  <c r="Z11" i="988"/>
  <c r="AE11" i="988" s="1"/>
  <c r="AJ11" i="988" s="1"/>
  <c r="AD12" i="988"/>
  <c r="AA14" i="988"/>
  <c r="AH15" i="988"/>
  <c r="AB16" i="988"/>
  <c r="X19" i="988"/>
  <c r="AC19" i="988" s="1"/>
  <c r="AH19" i="988" s="1"/>
  <c r="Y21" i="988"/>
  <c r="AA23" i="988"/>
  <c r="AH30" i="988"/>
  <c r="AH41" i="988"/>
  <c r="AZ50" i="988"/>
  <c r="B2" i="988"/>
  <c r="AA8" i="988"/>
  <c r="AF8" i="988" s="1"/>
  <c r="AK8" i="988" s="1"/>
  <c r="AA11" i="988"/>
  <c r="AF11" i="988" s="1"/>
  <c r="AK11" i="988" s="1"/>
  <c r="AB14" i="988"/>
  <c r="Y19" i="988"/>
  <c r="AD19" i="988" s="1"/>
  <c r="AA21" i="988"/>
  <c r="AF21" i="988" s="1"/>
  <c r="AK21" i="988" s="1"/>
  <c r="AB23" i="988"/>
  <c r="AG23" i="988" s="1"/>
  <c r="X24" i="988"/>
  <c r="AC24" i="988" s="1"/>
  <c r="AH24" i="988" s="1"/>
  <c r="AI41" i="988"/>
  <c r="AB43" i="988"/>
  <c r="AG43" i="988" s="1"/>
  <c r="AB8" i="988"/>
  <c r="BF50" i="988"/>
  <c r="BE50" i="988"/>
  <c r="BD50" i="988"/>
  <c r="BB50" i="988"/>
  <c r="BM50" i="988"/>
  <c r="BA50" i="988"/>
  <c r="BK50" i="988"/>
  <c r="BL50" i="988"/>
  <c r="BJ50" i="988"/>
  <c r="BI50" i="988"/>
  <c r="BH50" i="988"/>
  <c r="BG50" i="988"/>
  <c r="BA59" i="988"/>
  <c r="BC50" i="988"/>
  <c r="AB11" i="988"/>
  <c r="Z19" i="988"/>
  <c r="AE19" i="988" s="1"/>
  <c r="AJ19" i="988" s="1"/>
  <c r="AB21" i="988"/>
  <c r="AG21" i="988" s="1"/>
  <c r="Y24" i="988"/>
  <c r="AD30" i="988"/>
  <c r="AJ30" i="988"/>
  <c r="AG30" i="988"/>
  <c r="AF30" i="988"/>
  <c r="AK30" i="988"/>
  <c r="AA31" i="988"/>
  <c r="AF31" i="988" s="1"/>
  <c r="AK31" i="988" s="1"/>
  <c r="Z31" i="988"/>
  <c r="AE31" i="988" s="1"/>
  <c r="AJ31" i="988" s="1"/>
  <c r="Y31" i="988"/>
  <c r="AJ41" i="988"/>
  <c r="AG12" i="988"/>
  <c r="AA19" i="988"/>
  <c r="AF19" i="988" s="1"/>
  <c r="Z24" i="988"/>
  <c r="AE24" i="988" s="1"/>
  <c r="AJ24" i="988" s="1"/>
  <c r="Z26" i="988"/>
  <c r="AE26" i="988" s="1"/>
  <c r="AJ26" i="988" s="1"/>
  <c r="AH12" i="988"/>
  <c r="Z18" i="988"/>
  <c r="AE18" i="988" s="1"/>
  <c r="AJ18" i="988" s="1"/>
  <c r="AB19" i="988"/>
  <c r="AG19" i="988" s="1"/>
  <c r="X22" i="988"/>
  <c r="AC22" i="988" s="1"/>
  <c r="AH22" i="988" s="1"/>
  <c r="AA24" i="988"/>
  <c r="AK27" i="988"/>
  <c r="X27" i="988"/>
  <c r="Z29" i="988"/>
  <c r="AE29" i="988" s="1"/>
  <c r="AJ29" i="988" s="1"/>
  <c r="Y29" i="988"/>
  <c r="AD29" i="988" s="1"/>
  <c r="AI29" i="988" s="1"/>
  <c r="X29" i="988"/>
  <c r="AC29" i="988" s="1"/>
  <c r="AH29" i="988" s="1"/>
  <c r="X31" i="988"/>
  <c r="AC31" i="988" s="1"/>
  <c r="BA51" i="988"/>
  <c r="AA46" i="988"/>
  <c r="AF46" i="988" s="1"/>
  <c r="AK46" i="988" s="1"/>
  <c r="AA43" i="988"/>
  <c r="AF43" i="988" s="1"/>
  <c r="AB34" i="988"/>
  <c r="AG34" i="988" s="1"/>
  <c r="AA13" i="988"/>
  <c r="AF13" i="988" s="1"/>
  <c r="AK13" i="988" s="1"/>
  <c r="X20" i="988"/>
  <c r="AC20" i="988" s="1"/>
  <c r="Y22" i="988"/>
  <c r="AD22" i="988" s="1"/>
  <c r="AI22" i="988" s="1"/>
  <c r="X30" i="988"/>
  <c r="AB31" i="988"/>
  <c r="AG31" i="988" s="1"/>
  <c r="AA34" i="988"/>
  <c r="AB39" i="988"/>
  <c r="AG39" i="988" s="1"/>
  <c r="AE39" i="988"/>
  <c r="AJ39" i="988" s="1"/>
  <c r="Y26" i="988"/>
  <c r="AD26" i="988" s="1"/>
  <c r="AA29" i="988"/>
  <c r="AB46" i="988"/>
  <c r="AG46" i="988" s="1"/>
  <c r="AE60" i="988"/>
  <c r="BG60" i="988" s="1"/>
  <c r="AE36" i="988"/>
  <c r="AE44" i="988"/>
  <c r="AG45" i="988"/>
  <c r="AF60" i="988"/>
  <c r="BH60" i="988" s="1"/>
  <c r="AG32" i="988"/>
  <c r="AF36" i="988"/>
  <c r="AA37" i="988"/>
  <c r="AD40" i="988"/>
  <c r="AF44" i="988"/>
  <c r="AH45" i="988"/>
  <c r="AB47" i="988"/>
  <c r="AG47" i="988" s="1"/>
  <c r="Z47" i="988"/>
  <c r="AE47" i="988" s="1"/>
  <c r="AJ47" i="988" s="1"/>
  <c r="AH60" i="988"/>
  <c r="AH32" i="988"/>
  <c r="Z35" i="988"/>
  <c r="AE35" i="988" s="1"/>
  <c r="AJ35" i="988" s="1"/>
  <c r="AG36" i="988"/>
  <c r="AB37" i="988"/>
  <c r="AE40" i="988"/>
  <c r="AG44" i="988"/>
  <c r="AI45" i="988"/>
  <c r="AH49" i="988"/>
  <c r="AD36" i="988"/>
  <c r="AC36" i="988"/>
  <c r="AI36" i="988"/>
  <c r="Z44" i="988"/>
  <c r="AK44" i="988"/>
  <c r="AI44" i="988"/>
  <c r="AJ44" i="988"/>
  <c r="AF45" i="988"/>
  <c r="AD45" i="988"/>
  <c r="AC45" i="988"/>
  <c r="AA45" i="988"/>
  <c r="AK45" i="988"/>
  <c r="AJ36" i="988"/>
  <c r="AH40" i="988"/>
  <c r="AJ40" i="988"/>
  <c r="AA47" i="988"/>
  <c r="AF47" i="988" s="1"/>
  <c r="AA49" i="988"/>
  <c r="AJ60" i="988"/>
  <c r="AB60" i="988"/>
  <c r="Z49" i="988"/>
  <c r="AA60" i="988"/>
  <c r="AK49" i="988"/>
  <c r="BM49" i="988" s="1"/>
  <c r="Z60" i="988"/>
  <c r="AJ49" i="988"/>
  <c r="BL49" i="988" s="1"/>
  <c r="AK60" i="988"/>
  <c r="Y60" i="988"/>
  <c r="BA52" i="988" s="1"/>
  <c r="AE49" i="988"/>
  <c r="BG49" i="988" s="1"/>
  <c r="AC59" i="988"/>
  <c r="AG60" i="988"/>
  <c r="BI60" i="988" s="1"/>
  <c r="AG37" i="988"/>
  <c r="AG40" i="988"/>
  <c r="AG49" i="988"/>
  <c r="AE59" i="988"/>
  <c r="AI60" i="988"/>
  <c r="AF59" i="988"/>
  <c r="X60" i="988"/>
  <c r="AG59" i="988"/>
  <c r="BI51" i="988" s="1"/>
  <c r="AH59" i="988"/>
  <c r="BJ59" i="988" s="1"/>
  <c r="C3" i="987"/>
  <c r="B3" i="987" s="1"/>
  <c r="H76" i="987" s="1"/>
  <c r="AA8" i="987"/>
  <c r="AF8" i="987" s="1"/>
  <c r="AK8" i="987" s="1"/>
  <c r="AA12" i="987"/>
  <c r="AF12" i="987" s="1"/>
  <c r="AB15" i="987"/>
  <c r="AA18" i="987"/>
  <c r="AF18" i="987" s="1"/>
  <c r="AA21" i="987"/>
  <c r="AF21" i="987" s="1"/>
  <c r="AK21" i="987" s="1"/>
  <c r="Y21" i="987"/>
  <c r="AD21" i="987" s="1"/>
  <c r="X21" i="987"/>
  <c r="AC21" i="987" s="1"/>
  <c r="AH21" i="987" s="1"/>
  <c r="AB11" i="987"/>
  <c r="AG11" i="987" s="1"/>
  <c r="Z11" i="987"/>
  <c r="AE11" i="987" s="1"/>
  <c r="AA14" i="987"/>
  <c r="AF14" i="987" s="1"/>
  <c r="AK14" i="987" s="1"/>
  <c r="AC15" i="987"/>
  <c r="AB10" i="987"/>
  <c r="AG10" i="987" s="1"/>
  <c r="AA13" i="987"/>
  <c r="AF13" i="987" s="1"/>
  <c r="AK13" i="987" s="1"/>
  <c r="AE15" i="987"/>
  <c r="AJ15" i="987" s="1"/>
  <c r="AG15" i="987"/>
  <c r="Z21" i="987"/>
  <c r="AE21" i="987" s="1"/>
  <c r="AJ21" i="987" s="1"/>
  <c r="AH15" i="987"/>
  <c r="AB18" i="987"/>
  <c r="AG18" i="987" s="1"/>
  <c r="AB25" i="987"/>
  <c r="AG25" i="987" s="1"/>
  <c r="Z25" i="987"/>
  <c r="AE25" i="987" s="1"/>
  <c r="Y25" i="987"/>
  <c r="X25" i="987"/>
  <c r="AC25" i="987" s="1"/>
  <c r="AH25" i="987" s="1"/>
  <c r="AA65" i="987"/>
  <c r="AF65" i="987" s="1"/>
  <c r="AB58" i="987"/>
  <c r="AG58" i="987" s="1"/>
  <c r="AA42" i="987"/>
  <c r="AF42" i="987" s="1"/>
  <c r="AK42" i="987" s="1"/>
  <c r="AB34" i="987"/>
  <c r="AG34" i="987" s="1"/>
  <c r="AB50" i="987"/>
  <c r="AG50" i="987" s="1"/>
  <c r="AA34" i="987"/>
  <c r="AF34" i="987" s="1"/>
  <c r="AK34" i="987" s="1"/>
  <c r="Z32" i="987"/>
  <c r="AE32" i="987" s="1"/>
  <c r="AA50" i="987"/>
  <c r="AF50" i="987" s="1"/>
  <c r="AK50" i="987" s="1"/>
  <c r="AB29" i="987"/>
  <c r="AG29" i="987" s="1"/>
  <c r="AB35" i="987"/>
  <c r="AG35" i="987" s="1"/>
  <c r="Z29" i="987"/>
  <c r="AE29" i="987" s="1"/>
  <c r="AJ29" i="987" s="1"/>
  <c r="AA28" i="987"/>
  <c r="AF28" i="987" s="1"/>
  <c r="AK28" i="987" s="1"/>
  <c r="Z35" i="987"/>
  <c r="AE35" i="987" s="1"/>
  <c r="AJ35" i="987" s="1"/>
  <c r="Y29" i="987"/>
  <c r="AD29" i="987" s="1"/>
  <c r="AI29" i="987" s="1"/>
  <c r="Z28" i="987"/>
  <c r="AE28" i="987" s="1"/>
  <c r="AJ28" i="987" s="1"/>
  <c r="AB24" i="987"/>
  <c r="AG24" i="987" s="1"/>
  <c r="Y35" i="987"/>
  <c r="AD35" i="987" s="1"/>
  <c r="AI35" i="987" s="1"/>
  <c r="Y28" i="987"/>
  <c r="AD28" i="987" s="1"/>
  <c r="AI28" i="987" s="1"/>
  <c r="Z24" i="987"/>
  <c r="AE24" i="987" s="1"/>
  <c r="AJ24" i="987" s="1"/>
  <c r="Z30" i="987"/>
  <c r="AE30" i="987" s="1"/>
  <c r="AJ30" i="987" s="1"/>
  <c r="AB59" i="987"/>
  <c r="AG59" i="987" s="1"/>
  <c r="AB38" i="987"/>
  <c r="AG38" i="987" s="1"/>
  <c r="Y33" i="987"/>
  <c r="Y30" i="987"/>
  <c r="AD30" i="987" s="1"/>
  <c r="AI30" i="987" s="1"/>
  <c r="AA59" i="987"/>
  <c r="AF59" i="987" s="1"/>
  <c r="AK59" i="987" s="1"/>
  <c r="AA36" i="987"/>
  <c r="AF36" i="987" s="1"/>
  <c r="AB31" i="987"/>
  <c r="AG31" i="987" s="1"/>
  <c r="Y27" i="987"/>
  <c r="AD27" i="987" s="1"/>
  <c r="AI27" i="987" s="1"/>
  <c r="AB26" i="987"/>
  <c r="AG26" i="987" s="1"/>
  <c r="AA51" i="987"/>
  <c r="Z36" i="987"/>
  <c r="AE36" i="987" s="1"/>
  <c r="AA31" i="987"/>
  <c r="AF31" i="987" s="1"/>
  <c r="AK31" i="987" s="1"/>
  <c r="AB41" i="987"/>
  <c r="AG41" i="987" s="1"/>
  <c r="AA39" i="987"/>
  <c r="Y36" i="987"/>
  <c r="AA49" i="987"/>
  <c r="AF49" i="987" s="1"/>
  <c r="AK49" i="987" s="1"/>
  <c r="AB42" i="987"/>
  <c r="AG42" i="987" s="1"/>
  <c r="Y31" i="987"/>
  <c r="AD31" i="987" s="1"/>
  <c r="AI31" i="987" s="1"/>
  <c r="AB9" i="987"/>
  <c r="AB12" i="987"/>
  <c r="AG12" i="987" s="1"/>
  <c r="AB16" i="987"/>
  <c r="Y23" i="987"/>
  <c r="AD23" i="987" s="1"/>
  <c r="AI23" i="987" s="1"/>
  <c r="AA11" i="987"/>
  <c r="AA23" i="987"/>
  <c r="AF23" i="987" s="1"/>
  <c r="AK23" i="987" s="1"/>
  <c r="AA25" i="987"/>
  <c r="AF25" i="987" s="1"/>
  <c r="AK25" i="987" s="1"/>
  <c r="Z26" i="987"/>
  <c r="AE26" i="987" s="1"/>
  <c r="AJ26" i="987" s="1"/>
  <c r="AB8" i="987"/>
  <c r="AG8" i="987" s="1"/>
  <c r="Z8" i="987"/>
  <c r="AA15" i="987"/>
  <c r="AF15" i="987"/>
  <c r="AK15" i="987" s="1"/>
  <c r="AD15" i="987"/>
  <c r="AB19" i="987"/>
  <c r="AB22" i="987"/>
  <c r="AG22" i="987" s="1"/>
  <c r="X22" i="987"/>
  <c r="AC22" i="987" s="1"/>
  <c r="AC26" i="987"/>
  <c r="AH26" i="987" s="1"/>
  <c r="AA29" i="987"/>
  <c r="AF29" i="987" s="1"/>
  <c r="AK29" i="987" s="1"/>
  <c r="AB14" i="987"/>
  <c r="AG14" i="987" s="1"/>
  <c r="Z14" i="987"/>
  <c r="AE14" i="987" s="1"/>
  <c r="AJ14" i="987" s="1"/>
  <c r="AA17" i="987"/>
  <c r="AF17" i="987" s="1"/>
  <c r="AA20" i="987"/>
  <c r="AF20" i="987" s="1"/>
  <c r="AK20" i="987" s="1"/>
  <c r="Y24" i="987"/>
  <c r="AD24" i="987" s="1"/>
  <c r="AI24" i="987" s="1"/>
  <c r="AA16" i="987"/>
  <c r="AF16" i="987" s="1"/>
  <c r="Y22" i="987"/>
  <c r="Z31" i="987"/>
  <c r="AE31" i="987" s="1"/>
  <c r="AJ31" i="987" s="1"/>
  <c r="AF9" i="987"/>
  <c r="AD9" i="987"/>
  <c r="AI9" i="987" s="1"/>
  <c r="AB13" i="987"/>
  <c r="AG13" i="987" s="1"/>
  <c r="Z19" i="987"/>
  <c r="Z22" i="987"/>
  <c r="Z15" i="987"/>
  <c r="AA19" i="987"/>
  <c r="AA22" i="987"/>
  <c r="Z17" i="987"/>
  <c r="AE17" i="987" s="1"/>
  <c r="AJ17" i="987" s="1"/>
  <c r="Z20" i="987"/>
  <c r="AE20" i="987" s="1"/>
  <c r="AJ20" i="987" s="1"/>
  <c r="Z23" i="987"/>
  <c r="AE23" i="987" s="1"/>
  <c r="AJ23" i="987" s="1"/>
  <c r="Y26" i="987"/>
  <c r="AD26" i="987" s="1"/>
  <c r="AI26" i="987" s="1"/>
  <c r="X27" i="987"/>
  <c r="AC27" i="987" s="1"/>
  <c r="AH27" i="987" s="1"/>
  <c r="AA27" i="987"/>
  <c r="AF27" i="987" s="1"/>
  <c r="AK27" i="987" s="1"/>
  <c r="AA30" i="987"/>
  <c r="AF30" i="987" s="1"/>
  <c r="AK30" i="987" s="1"/>
  <c r="AB30" i="987"/>
  <c r="AG30" i="987" s="1"/>
  <c r="AA55" i="987"/>
  <c r="AF55" i="987" s="1"/>
  <c r="AK55" i="987" s="1"/>
  <c r="Z55" i="987"/>
  <c r="AE55" i="987" s="1"/>
  <c r="AJ55" i="987" s="1"/>
  <c r="AB55" i="987"/>
  <c r="AG55" i="987" s="1"/>
  <c r="AB62" i="987"/>
  <c r="AG62" i="987" s="1"/>
  <c r="AA62" i="987"/>
  <c r="AF62" i="987" s="1"/>
  <c r="AK62" i="987" s="1"/>
  <c r="AH45" i="987"/>
  <c r="Z45" i="987"/>
  <c r="AC45" i="987"/>
  <c r="AB45" i="987"/>
  <c r="AA45" i="987"/>
  <c r="AB56" i="987"/>
  <c r="AG56" i="987" s="1"/>
  <c r="Z56" i="987"/>
  <c r="AE56" i="987" s="1"/>
  <c r="AB61" i="987"/>
  <c r="AG61" i="987" s="1"/>
  <c r="AA61" i="987"/>
  <c r="AF61" i="987" s="1"/>
  <c r="AK61" i="987" s="1"/>
  <c r="Z61" i="987"/>
  <c r="AE61" i="987" s="1"/>
  <c r="Z63" i="987"/>
  <c r="BB68" i="987"/>
  <c r="BK68" i="987"/>
  <c r="BI68" i="987"/>
  <c r="BE68" i="987"/>
  <c r="BC68" i="987"/>
  <c r="AB17" i="987"/>
  <c r="AG17" i="987" s="1"/>
  <c r="AB20" i="987"/>
  <c r="AG20" i="987" s="1"/>
  <c r="AB23" i="987"/>
  <c r="AG23" i="987" s="1"/>
  <c r="X24" i="987"/>
  <c r="AA24" i="987"/>
  <c r="AF24" i="987" s="1"/>
  <c r="AK24" i="987" s="1"/>
  <c r="AA26" i="987"/>
  <c r="AB28" i="987"/>
  <c r="AG28" i="987" s="1"/>
  <c r="Z62" i="987"/>
  <c r="AA63" i="987"/>
  <c r="AA40" i="987"/>
  <c r="AF40" i="987" s="1"/>
  <c r="AK40" i="987" s="1"/>
  <c r="AB40" i="987"/>
  <c r="AG40" i="987" s="1"/>
  <c r="AB63" i="987"/>
  <c r="AD45" i="987"/>
  <c r="AI45" i="987" s="1"/>
  <c r="Z48" i="987"/>
  <c r="AE48" i="987" s="1"/>
  <c r="AA52" i="987"/>
  <c r="AF52" i="987" s="1"/>
  <c r="Z52" i="987"/>
  <c r="AE52" i="987" s="1"/>
  <c r="AB52" i="987"/>
  <c r="AG52" i="987" s="1"/>
  <c r="AH57" i="987"/>
  <c r="AC57" i="987"/>
  <c r="AF57" i="987"/>
  <c r="AK57" i="987" s="1"/>
  <c r="AE57" i="987"/>
  <c r="AJ57" i="987" s="1"/>
  <c r="AD57" i="987"/>
  <c r="AC63" i="987"/>
  <c r="AA32" i="987"/>
  <c r="AF32" i="987" s="1"/>
  <c r="Y37" i="987"/>
  <c r="AD37" i="987" s="1"/>
  <c r="X37" i="987"/>
  <c r="AC37" i="987" s="1"/>
  <c r="AB37" i="987"/>
  <c r="AG37" i="987" s="1"/>
  <c r="AA37" i="987"/>
  <c r="AF37" i="987" s="1"/>
  <c r="AK37" i="987" s="1"/>
  <c r="Z37" i="987"/>
  <c r="AE37" i="987" s="1"/>
  <c r="Z43" i="987"/>
  <c r="AE45" i="987"/>
  <c r="Z46" i="987"/>
  <c r="AB46" i="987"/>
  <c r="AG46" i="987" s="1"/>
  <c r="AA46" i="987"/>
  <c r="AA43" i="987"/>
  <c r="AF45" i="987"/>
  <c r="AK45" i="987" s="1"/>
  <c r="AA48" i="987"/>
  <c r="AF48" i="987" s="1"/>
  <c r="AK48" i="987" s="1"/>
  <c r="AA56" i="987"/>
  <c r="AF56" i="987" s="1"/>
  <c r="AK56" i="987" s="1"/>
  <c r="Z40" i="987"/>
  <c r="AE40" i="987" s="1"/>
  <c r="AB43" i="987"/>
  <c r="AG43" i="987" s="1"/>
  <c r="AB44" i="987"/>
  <c r="Z44" i="987"/>
  <c r="AE44" i="987" s="1"/>
  <c r="AJ44" i="987" s="1"/>
  <c r="AA44" i="987"/>
  <c r="AF44" i="987" s="1"/>
  <c r="AG45" i="987"/>
  <c r="AB48" i="987"/>
  <c r="AB53" i="987"/>
  <c r="AG53" i="987" s="1"/>
  <c r="AA53" i="987"/>
  <c r="AF53" i="987" s="1"/>
  <c r="AK53" i="987" s="1"/>
  <c r="Z53" i="987"/>
  <c r="Z57" i="987"/>
  <c r="X32" i="987"/>
  <c r="Y34" i="987"/>
  <c r="Z34" i="987"/>
  <c r="AE34" i="987" s="1"/>
  <c r="X34" i="987"/>
  <c r="AA57" i="987"/>
  <c r="Y32" i="987"/>
  <c r="AB57" i="987"/>
  <c r="AA41" i="987"/>
  <c r="AF41" i="987" s="1"/>
  <c r="AK41" i="987" s="1"/>
  <c r="Z41" i="987"/>
  <c r="Z47" i="987"/>
  <c r="AB47" i="987"/>
  <c r="AG47" i="987" s="1"/>
  <c r="AA47" i="987"/>
  <c r="AG57" i="987"/>
  <c r="AF63" i="987"/>
  <c r="AK63" i="987" s="1"/>
  <c r="AH63" i="987"/>
  <c r="AE63" i="987"/>
  <c r="AJ63" i="987" s="1"/>
  <c r="AG63" i="987"/>
  <c r="AB32" i="987"/>
  <c r="AA33" i="987"/>
  <c r="AF39" i="987"/>
  <c r="Z54" i="987"/>
  <c r="AE54" i="987" s="1"/>
  <c r="AJ54" i="987" s="1"/>
  <c r="AB60" i="987"/>
  <c r="AB65" i="987"/>
  <c r="AG65" i="987" s="1"/>
  <c r="AB33" i="987"/>
  <c r="AG33" i="987" s="1"/>
  <c r="AA35" i="987"/>
  <c r="AH39" i="987"/>
  <c r="AA54" i="987"/>
  <c r="AC33" i="987"/>
  <c r="AG39" i="987"/>
  <c r="AB54" i="987"/>
  <c r="AG54" i="987" s="1"/>
  <c r="Z65" i="987"/>
  <c r="AA60" i="987"/>
  <c r="AB66" i="987"/>
  <c r="Z66" i="987"/>
  <c r="AE66" i="987" s="1"/>
  <c r="AJ66" i="987" s="1"/>
  <c r="AA66" i="987"/>
  <c r="AC80" i="987"/>
  <c r="BE80" i="987" s="1"/>
  <c r="Z33" i="987"/>
  <c r="AB36" i="987"/>
  <c r="AA38" i="987"/>
  <c r="AF38" i="987" s="1"/>
  <c r="AD39" i="987"/>
  <c r="AI39" i="987" s="1"/>
  <c r="Z49" i="987"/>
  <c r="AB49" i="987"/>
  <c r="AH51" i="987"/>
  <c r="AE51" i="987"/>
  <c r="AC51" i="987"/>
  <c r="AE33" i="987"/>
  <c r="AE39" i="987"/>
  <c r="AB64" i="987"/>
  <c r="AA64" i="987"/>
  <c r="AF64" i="987" s="1"/>
  <c r="Z64" i="987"/>
  <c r="AE64" i="987" s="1"/>
  <c r="AA58" i="987"/>
  <c r="Z58" i="987"/>
  <c r="AB80" i="987"/>
  <c r="BD74" i="987" s="1"/>
  <c r="BD68" i="987"/>
  <c r="Z67" i="987"/>
  <c r="BB67" i="987" s="1"/>
  <c r="BF68" i="987"/>
  <c r="AD80" i="987"/>
  <c r="BF70" i="987" s="1"/>
  <c r="AA67" i="987"/>
  <c r="BC67" i="987" s="1"/>
  <c r="BG68" i="987"/>
  <c r="AE80" i="987"/>
  <c r="BG70" i="987" s="1"/>
  <c r="AB67" i="987"/>
  <c r="BD67" i="987" s="1"/>
  <c r="BH68" i="987"/>
  <c r="AF80" i="987"/>
  <c r="BH70" i="987" s="1"/>
  <c r="AG80" i="987"/>
  <c r="BJ68" i="987"/>
  <c r="AH80" i="987"/>
  <c r="BJ70" i="987" s="1"/>
  <c r="AI80" i="987"/>
  <c r="AZ68" i="987"/>
  <c r="BL68" i="987"/>
  <c r="X80" i="987"/>
  <c r="AZ80" i="987" s="1"/>
  <c r="AJ80" i="987"/>
  <c r="BL80" i="987" s="1"/>
  <c r="BA68" i="987"/>
  <c r="BM68" i="987"/>
  <c r="Y80" i="987"/>
  <c r="BA80" i="987" s="1"/>
  <c r="AK80" i="987"/>
  <c r="BM80" i="987" s="1"/>
  <c r="Z80" i="987"/>
  <c r="AA80" i="987"/>
  <c r="BC78" i="987" s="1"/>
  <c r="AB8" i="986"/>
  <c r="AG8" i="986" s="1"/>
  <c r="AA13" i="986"/>
  <c r="AA18" i="986"/>
  <c r="AB18" i="986"/>
  <c r="AG18" i="986" s="1"/>
  <c r="Z23" i="986"/>
  <c r="AB35" i="986"/>
  <c r="AG35" i="986" s="1"/>
  <c r="AB16" i="986"/>
  <c r="AE16" i="986"/>
  <c r="AA16" i="986"/>
  <c r="AF16" i="986" s="1"/>
  <c r="AK16" i="986" s="1"/>
  <c r="AG23" i="986"/>
  <c r="AC32" i="986"/>
  <c r="AH32" i="986" s="1"/>
  <c r="Y40" i="986"/>
  <c r="AD40" i="986" s="1"/>
  <c r="AI40" i="986" s="1"/>
  <c r="AJ12" i="986"/>
  <c r="AA12" i="986"/>
  <c r="AB14" i="986"/>
  <c r="AG14" i="986" s="1"/>
  <c r="Z40" i="986"/>
  <c r="AE40" i="986" s="1"/>
  <c r="B2" i="986"/>
  <c r="H84" i="986" s="1"/>
  <c r="Z10" i="986"/>
  <c r="AE10" i="986" s="1"/>
  <c r="AJ10" i="986" s="1"/>
  <c r="AB34" i="986"/>
  <c r="AG34" i="986" s="1"/>
  <c r="AA34" i="986"/>
  <c r="AF34" i="986" s="1"/>
  <c r="AK34" i="986" s="1"/>
  <c r="Z34" i="986"/>
  <c r="AE34" i="986" s="1"/>
  <c r="AJ34" i="986" s="1"/>
  <c r="Y34" i="986"/>
  <c r="AD34" i="986" s="1"/>
  <c r="X34" i="986"/>
  <c r="AA20" i="986"/>
  <c r="AF20" i="986" s="1"/>
  <c r="Z32" i="986"/>
  <c r="AE32" i="986" s="1"/>
  <c r="AJ32" i="986" s="1"/>
  <c r="Y29" i="986"/>
  <c r="AD29" i="986" s="1"/>
  <c r="AI29" i="986" s="1"/>
  <c r="AA32" i="986"/>
  <c r="AF32" i="986" s="1"/>
  <c r="AK32" i="986" s="1"/>
  <c r="Z44" i="986"/>
  <c r="AE44" i="986" s="1"/>
  <c r="AJ44" i="986" s="1"/>
  <c r="AB41" i="986"/>
  <c r="AG41" i="986" s="1"/>
  <c r="Z39" i="986"/>
  <c r="AE39" i="986" s="1"/>
  <c r="AJ39" i="986" s="1"/>
  <c r="Y32" i="986"/>
  <c r="AD32" i="986" s="1"/>
  <c r="AI32" i="986" s="1"/>
  <c r="Y25" i="986"/>
  <c r="Y44" i="986"/>
  <c r="AD44" i="986" s="1"/>
  <c r="AI44" i="986" s="1"/>
  <c r="Z41" i="986"/>
  <c r="AE41" i="986" s="1"/>
  <c r="AJ41" i="986" s="1"/>
  <c r="Y39" i="986"/>
  <c r="AD39" i="986" s="1"/>
  <c r="AI39" i="986" s="1"/>
  <c r="AB38" i="986"/>
  <c r="AG38" i="986" s="1"/>
  <c r="AC31" i="986"/>
  <c r="AH31" i="986" s="1"/>
  <c r="AB20" i="986"/>
  <c r="AG20" i="986" s="1"/>
  <c r="AA38" i="986"/>
  <c r="AF38" i="986" s="1"/>
  <c r="AA31" i="986"/>
  <c r="AF31" i="986" s="1"/>
  <c r="AA46" i="986"/>
  <c r="AF46" i="986" s="1"/>
  <c r="AK46" i="986" s="1"/>
  <c r="AA42" i="986"/>
  <c r="AF42" i="986" s="1"/>
  <c r="AK42" i="986" s="1"/>
  <c r="Z38" i="986"/>
  <c r="AE38" i="986" s="1"/>
  <c r="Z31" i="986"/>
  <c r="AE31" i="986" s="1"/>
  <c r="AB27" i="986"/>
  <c r="AG27" i="986" s="1"/>
  <c r="Z46" i="986"/>
  <c r="AE46" i="986" s="1"/>
  <c r="AJ46" i="986" s="1"/>
  <c r="AA48" i="986"/>
  <c r="Y42" i="986"/>
  <c r="AD42" i="986" s="1"/>
  <c r="AI42" i="986" s="1"/>
  <c r="Y27" i="986"/>
  <c r="AD27" i="986" s="1"/>
  <c r="AI27" i="986" s="1"/>
  <c r="AB26" i="986"/>
  <c r="AG26" i="986" s="1"/>
  <c r="AA37" i="986"/>
  <c r="AF37" i="986" s="1"/>
  <c r="AK37" i="986" s="1"/>
  <c r="AA26" i="986"/>
  <c r="AF26" i="986" s="1"/>
  <c r="Z37" i="986"/>
  <c r="AE37" i="986" s="1"/>
  <c r="AB33" i="986"/>
  <c r="Z26" i="986"/>
  <c r="AE26" i="986" s="1"/>
  <c r="AJ26" i="986" s="1"/>
  <c r="AA11" i="986"/>
  <c r="AF11" i="986" s="1"/>
  <c r="Z11" i="986"/>
  <c r="AB12" i="986"/>
  <c r="AA14" i="986"/>
  <c r="AF14" i="986" s="1"/>
  <c r="AA17" i="986"/>
  <c r="Z17" i="986"/>
  <c r="AE17" i="986" s="1"/>
  <c r="AJ17" i="986" s="1"/>
  <c r="AB39" i="986"/>
  <c r="AG39" i="986" s="1"/>
  <c r="Z43" i="986"/>
  <c r="AE43" i="986" s="1"/>
  <c r="AJ43" i="986" s="1"/>
  <c r="Y43" i="986"/>
  <c r="AD43" i="986" s="1"/>
  <c r="AB43" i="986"/>
  <c r="AG43" i="986" s="1"/>
  <c r="AA43" i="986"/>
  <c r="X43" i="986"/>
  <c r="AC43" i="986" s="1"/>
  <c r="AH43" i="986" s="1"/>
  <c r="Y36" i="986"/>
  <c r="AD36" i="986" s="1"/>
  <c r="AI36" i="986" s="1"/>
  <c r="AA68" i="986"/>
  <c r="AF68" i="986" s="1"/>
  <c r="AK68" i="986" s="1"/>
  <c r="AB68" i="986"/>
  <c r="AG68" i="986" s="1"/>
  <c r="Z68" i="986"/>
  <c r="Z8" i="986"/>
  <c r="AE8" i="986" s="1"/>
  <c r="X24" i="986"/>
  <c r="AC24" i="986" s="1"/>
  <c r="AH24" i="986" s="1"/>
  <c r="AA24" i="986"/>
  <c r="AB24" i="986"/>
  <c r="AG24" i="986" s="1"/>
  <c r="Z24" i="986"/>
  <c r="Y24" i="986"/>
  <c r="AD24" i="986" s="1"/>
  <c r="AB10" i="986"/>
  <c r="AA10" i="986"/>
  <c r="AF10" i="986" s="1"/>
  <c r="AK10" i="986" s="1"/>
  <c r="X30" i="986"/>
  <c r="AC30" i="986" s="1"/>
  <c r="AA30" i="986"/>
  <c r="AF30" i="986" s="1"/>
  <c r="AK30" i="986" s="1"/>
  <c r="AB30" i="986"/>
  <c r="AG30" i="986" s="1"/>
  <c r="Z30" i="986"/>
  <c r="AE30" i="986" s="1"/>
  <c r="AJ30" i="986" s="1"/>
  <c r="Y30" i="986"/>
  <c r="AD30" i="986" s="1"/>
  <c r="AA19" i="986"/>
  <c r="AF19" i="986" s="1"/>
  <c r="AK19" i="986" s="1"/>
  <c r="AI23" i="986"/>
  <c r="AB23" i="986"/>
  <c r="AA23" i="986"/>
  <c r="AF23" i="986" s="1"/>
  <c r="AK23" i="986"/>
  <c r="AJ23" i="986"/>
  <c r="Z25" i="986"/>
  <c r="AE25" i="986" s="1"/>
  <c r="AJ25" i="986" s="1"/>
  <c r="BM78" i="986"/>
  <c r="BK78" i="986"/>
  <c r="BI78" i="986"/>
  <c r="BH78" i="986"/>
  <c r="BC78" i="986"/>
  <c r="BB78" i="986"/>
  <c r="BA78" i="986"/>
  <c r="AD21" i="986"/>
  <c r="Z22" i="986"/>
  <c r="AE22" i="986" s="1"/>
  <c r="X26" i="986"/>
  <c r="AC26" i="986" s="1"/>
  <c r="AH26" i="986" s="1"/>
  <c r="Z29" i="986"/>
  <c r="AE29" i="986" s="1"/>
  <c r="AJ29" i="986" s="1"/>
  <c r="AB32" i="986"/>
  <c r="AG32" i="986" s="1"/>
  <c r="Y33" i="986"/>
  <c r="AB36" i="986"/>
  <c r="X37" i="986"/>
  <c r="AA40" i="986"/>
  <c r="AF40" i="986" s="1"/>
  <c r="AK40" i="986" s="1"/>
  <c r="Y45" i="986"/>
  <c r="AA53" i="986"/>
  <c r="AF53" i="986" s="1"/>
  <c r="AK53" i="986" s="1"/>
  <c r="AE55" i="986"/>
  <c r="AJ55" i="986" s="1"/>
  <c r="AB57" i="986"/>
  <c r="AG57" i="986" s="1"/>
  <c r="AA57" i="986"/>
  <c r="AF57" i="986" s="1"/>
  <c r="AK57" i="986" s="1"/>
  <c r="Z57" i="986"/>
  <c r="AE57" i="986" s="1"/>
  <c r="Z62" i="986"/>
  <c r="AE62" i="986" s="1"/>
  <c r="AJ62" i="986" s="1"/>
  <c r="AG64" i="986"/>
  <c r="AJ66" i="986"/>
  <c r="AB66" i="986"/>
  <c r="AF66" i="986"/>
  <c r="AH66" i="986"/>
  <c r="AG66" i="986"/>
  <c r="AE66" i="986"/>
  <c r="AD66" i="986"/>
  <c r="AA66" i="986"/>
  <c r="Z66" i="986"/>
  <c r="AA9" i="986"/>
  <c r="AB13" i="986"/>
  <c r="AE13" i="986"/>
  <c r="AI13" i="986"/>
  <c r="Z15" i="986"/>
  <c r="AA22" i="986"/>
  <c r="Y26" i="986"/>
  <c r="AD26" i="986" s="1"/>
  <c r="AI26" i="986" s="1"/>
  <c r="X27" i="986"/>
  <c r="AA27" i="986"/>
  <c r="AF27" i="986" s="1"/>
  <c r="AA29" i="986"/>
  <c r="AF29" i="986" s="1"/>
  <c r="AK29" i="986" s="1"/>
  <c r="AB31" i="986"/>
  <c r="Z33" i="986"/>
  <c r="AE33" i="986" s="1"/>
  <c r="Y37" i="986"/>
  <c r="AB42" i="986"/>
  <c r="AG42" i="986" s="1"/>
  <c r="X42" i="986"/>
  <c r="AC42" i="986" s="1"/>
  <c r="AH42" i="986" s="1"/>
  <c r="AB45" i="986"/>
  <c r="AA62" i="986"/>
  <c r="AA77" i="986"/>
  <c r="AF77" i="986" s="1"/>
  <c r="Z77" i="986"/>
  <c r="AE77" i="986" s="1"/>
  <c r="AB77" i="986"/>
  <c r="AG77" i="986" s="1"/>
  <c r="BI77" i="986" s="1"/>
  <c r="AA47" i="986"/>
  <c r="AJ47" i="986"/>
  <c r="AI47" i="986"/>
  <c r="AB47" i="986"/>
  <c r="Z47" i="986"/>
  <c r="AB28" i="986"/>
  <c r="AI52" i="986"/>
  <c r="AE52" i="986"/>
  <c r="AD52" i="986"/>
  <c r="AC52" i="986"/>
  <c r="AB52" i="986"/>
  <c r="AA52" i="986"/>
  <c r="Z52" i="986"/>
  <c r="AK52" i="986"/>
  <c r="AJ52" i="986"/>
  <c r="AH52" i="986"/>
  <c r="AB69" i="986"/>
  <c r="AA69" i="986"/>
  <c r="AF69" i="986" s="1"/>
  <c r="AK69" i="986" s="1"/>
  <c r="Z69" i="986"/>
  <c r="AE69" i="986" s="1"/>
  <c r="Z9" i="986"/>
  <c r="AE9" i="986" s="1"/>
  <c r="AJ9" i="986" s="1"/>
  <c r="AJ21" i="986"/>
  <c r="AA21" i="986"/>
  <c r="AI21" i="986"/>
  <c r="AB25" i="986"/>
  <c r="AG25" i="986" s="1"/>
  <c r="Z27" i="986"/>
  <c r="Y31" i="986"/>
  <c r="Y38" i="986"/>
  <c r="AD38" i="986" s="1"/>
  <c r="AI38" i="986" s="1"/>
  <c r="X39" i="986"/>
  <c r="AA39" i="986"/>
  <c r="Z42" i="986"/>
  <c r="AE42" i="986" s="1"/>
  <c r="AA44" i="986"/>
  <c r="AB44" i="986"/>
  <c r="AG44" i="986" s="1"/>
  <c r="X44" i="986"/>
  <c r="AC44" i="986" s="1"/>
  <c r="Y47" i="986"/>
  <c r="AB48" i="986"/>
  <c r="Z49" i="986"/>
  <c r="AF52" i="986"/>
  <c r="AG54" i="986"/>
  <c r="AA61" i="986"/>
  <c r="X28" i="986"/>
  <c r="AC28" i="986" s="1"/>
  <c r="X35" i="986"/>
  <c r="AG47" i="986"/>
  <c r="AG52" i="986"/>
  <c r="AB56" i="986"/>
  <c r="AA56" i="986"/>
  <c r="AF56" i="986" s="1"/>
  <c r="Z56" i="986"/>
  <c r="AH76" i="986"/>
  <c r="AB22" i="986"/>
  <c r="Y28" i="986"/>
  <c r="Y35" i="986"/>
  <c r="X36" i="986"/>
  <c r="AA36" i="986"/>
  <c r="AB40" i="986"/>
  <c r="X40" i="986"/>
  <c r="AC40" i="986" s="1"/>
  <c r="AH47" i="986"/>
  <c r="Z28" i="986"/>
  <c r="Z35" i="986"/>
  <c r="AK47" i="986"/>
  <c r="Z54" i="986"/>
  <c r="AG58" i="986"/>
  <c r="AI60" i="986"/>
  <c r="Z63" i="986"/>
  <c r="AD13" i="986"/>
  <c r="AJ15" i="986"/>
  <c r="AA15" i="986"/>
  <c r="AI15" i="986"/>
  <c r="AB19" i="986"/>
  <c r="AA28" i="986"/>
  <c r="AF28" i="986" s="1"/>
  <c r="X33" i="986"/>
  <c r="AA33" i="986"/>
  <c r="AA35" i="986"/>
  <c r="AB37" i="986"/>
  <c r="AE45" i="986"/>
  <c r="AF45" i="986"/>
  <c r="AD45" i="986"/>
  <c r="AI45" i="986" s="1"/>
  <c r="AA45" i="986"/>
  <c r="Z45" i="986"/>
  <c r="AE58" i="986"/>
  <c r="AD48" i="986"/>
  <c r="AA76" i="986"/>
  <c r="AI72" i="986"/>
  <c r="AD58" i="986"/>
  <c r="AB46" i="986"/>
  <c r="AG46" i="986" s="1"/>
  <c r="AB74" i="986"/>
  <c r="AG74" i="986" s="1"/>
  <c r="AF72" i="986"/>
  <c r="AE67" i="986"/>
  <c r="AJ67" i="986" s="1"/>
  <c r="AI64" i="986"/>
  <c r="Z60" i="986"/>
  <c r="AA59" i="986"/>
  <c r="AF59" i="986" s="1"/>
  <c r="AK59" i="986" s="1"/>
  <c r="AC58" i="986"/>
  <c r="AI54" i="986"/>
  <c r="Z74" i="986"/>
  <c r="AD72" i="986"/>
  <c r="AD67" i="986"/>
  <c r="AH64" i="986"/>
  <c r="Z59" i="986"/>
  <c r="AE59" i="986" s="1"/>
  <c r="AJ59" i="986" s="1"/>
  <c r="AA58" i="986"/>
  <c r="AH54" i="986"/>
  <c r="AB50" i="986"/>
  <c r="AG50" i="986" s="1"/>
  <c r="AA67" i="986"/>
  <c r="Z58" i="986"/>
  <c r="Z50" i="986"/>
  <c r="AE50" i="986" s="1"/>
  <c r="AJ50" i="986" s="1"/>
  <c r="Z48" i="986"/>
  <c r="Y46" i="986"/>
  <c r="AE73" i="986"/>
  <c r="AJ73" i="986" s="1"/>
  <c r="AA72" i="986"/>
  <c r="AB65" i="986"/>
  <c r="AG65" i="986" s="1"/>
  <c r="X46" i="986"/>
  <c r="AC46" i="986" s="1"/>
  <c r="AD73" i="986"/>
  <c r="AI73" i="986" s="1"/>
  <c r="Z72" i="986"/>
  <c r="AA65" i="986"/>
  <c r="AF65" i="986" s="1"/>
  <c r="AD64" i="986"/>
  <c r="AC55" i="986"/>
  <c r="AH55" i="986" s="1"/>
  <c r="AE54" i="986"/>
  <c r="AK48" i="986"/>
  <c r="AC73" i="986"/>
  <c r="AH73" i="986" s="1"/>
  <c r="Z65" i="986"/>
  <c r="AE65" i="986" s="1"/>
  <c r="AJ65" i="986" s="1"/>
  <c r="AC64" i="986"/>
  <c r="AA55" i="986"/>
  <c r="AD54" i="986"/>
  <c r="AJ48" i="986"/>
  <c r="AK76" i="986"/>
  <c r="AA75" i="986"/>
  <c r="AF75" i="986" s="1"/>
  <c r="AA73" i="986"/>
  <c r="AK58" i="986"/>
  <c r="AI48" i="986"/>
  <c r="Y41" i="986"/>
  <c r="AD41" i="986" s="1"/>
  <c r="X41" i="986"/>
  <c r="AE48" i="986"/>
  <c r="AH48" i="986"/>
  <c r="AA49" i="986"/>
  <c r="AA50" i="986"/>
  <c r="AF50" i="986" s="1"/>
  <c r="AK50" i="986" s="1"/>
  <c r="AB51" i="986"/>
  <c r="AG51" i="986" s="1"/>
  <c r="AA54" i="986"/>
  <c r="AJ58" i="986"/>
  <c r="AG60" i="986"/>
  <c r="AD61" i="986"/>
  <c r="AI61" i="986" s="1"/>
  <c r="AB62" i="986"/>
  <c r="AG62" i="986" s="1"/>
  <c r="AA63" i="986"/>
  <c r="AF63" i="986" s="1"/>
  <c r="AK63" i="986" s="1"/>
  <c r="Z64" i="986"/>
  <c r="AB67" i="986"/>
  <c r="Z67" i="986"/>
  <c r="AF67" i="986"/>
  <c r="AK67" i="986" s="1"/>
  <c r="AC67" i="986"/>
  <c r="AH67" i="986" s="1"/>
  <c r="AC70" i="986"/>
  <c r="AJ72" i="986"/>
  <c r="AH72" i="986"/>
  <c r="AE72" i="986"/>
  <c r="AB72" i="986"/>
  <c r="AG72" i="986"/>
  <c r="AB49" i="986"/>
  <c r="AG49" i="986" s="1"/>
  <c r="Z55" i="986"/>
  <c r="AH60" i="986"/>
  <c r="AA64" i="986"/>
  <c r="AD70" i="986"/>
  <c r="AA93" i="986"/>
  <c r="AK93" i="986"/>
  <c r="Y93" i="986"/>
  <c r="AJ93" i="986"/>
  <c r="BL93" i="986" s="1"/>
  <c r="X93" i="986"/>
  <c r="AZ93" i="986" s="1"/>
  <c r="AH93" i="986"/>
  <c r="BJ93" i="986" s="1"/>
  <c r="AJ76" i="986"/>
  <c r="AC49" i="986"/>
  <c r="AE70" i="986"/>
  <c r="AD49" i="986"/>
  <c r="AJ60" i="986"/>
  <c r="AB60" i="986"/>
  <c r="AA60" i="986"/>
  <c r="AK60" i="986"/>
  <c r="AG70" i="986"/>
  <c r="AB76" i="986"/>
  <c r="AE49" i="986"/>
  <c r="AJ49" i="986" s="1"/>
  <c r="AB53" i="986"/>
  <c r="AF54" i="986"/>
  <c r="AD55" i="986"/>
  <c r="AI55" i="986" s="1"/>
  <c r="AB61" i="986"/>
  <c r="AF61" i="986"/>
  <c r="AK61" i="986" s="1"/>
  <c r="AE64" i="986"/>
  <c r="AH70" i="986"/>
  <c r="AA71" i="986"/>
  <c r="AF71" i="986" s="1"/>
  <c r="AA74" i="986"/>
  <c r="AF74" i="986" s="1"/>
  <c r="AK74" i="986" s="1"/>
  <c r="AC93" i="986"/>
  <c r="BE93" i="986" s="1"/>
  <c r="AF49" i="986"/>
  <c r="AK49" i="986" s="1"/>
  <c r="AJ70" i="986"/>
  <c r="AD93" i="986"/>
  <c r="AE93" i="986"/>
  <c r="BG93" i="986" s="1"/>
  <c r="AB63" i="986"/>
  <c r="AB70" i="986"/>
  <c r="Z70" i="986"/>
  <c r="AI70" i="986"/>
  <c r="AF70" i="986"/>
  <c r="AA70" i="986"/>
  <c r="AJ54" i="986"/>
  <c r="AB54" i="986"/>
  <c r="AK54" i="986"/>
  <c r="AB55" i="986"/>
  <c r="AG55" i="986" s="1"/>
  <c r="AF55" i="986"/>
  <c r="AK55" i="986" s="1"/>
  <c r="AB59" i="986"/>
  <c r="AB64" i="986"/>
  <c r="AF64" i="986"/>
  <c r="AJ64" i="986"/>
  <c r="Z71" i="986"/>
  <c r="AB73" i="986"/>
  <c r="AG73" i="986" s="1"/>
  <c r="AA41" i="986"/>
  <c r="Z53" i="986"/>
  <c r="AD60" i="986"/>
  <c r="Z61" i="986"/>
  <c r="AK64" i="986"/>
  <c r="AB71" i="986"/>
  <c r="AK72" i="986"/>
  <c r="AB75" i="986"/>
  <c r="AC76" i="986"/>
  <c r="AB58" i="986"/>
  <c r="AF58" i="986"/>
  <c r="AI58" i="986"/>
  <c r="BL78" i="986"/>
  <c r="AZ78" i="986"/>
  <c r="BJ78" i="986"/>
  <c r="BG78" i="986"/>
  <c r="BF78" i="986"/>
  <c r="BE78" i="986"/>
  <c r="BD78" i="986"/>
  <c r="AB93" i="986"/>
  <c r="AF73" i="986"/>
  <c r="AF76" i="986"/>
  <c r="AB92" i="986"/>
  <c r="BD92" i="986" s="1"/>
  <c r="AF93" i="986"/>
  <c r="BH93" i="986" s="1"/>
  <c r="AG76" i="986"/>
  <c r="AC92" i="986"/>
  <c r="AG93" i="986"/>
  <c r="BI93" i="986" s="1"/>
  <c r="AD92" i="986"/>
  <c r="BF92" i="986" s="1"/>
  <c r="AI76" i="986"/>
  <c r="AE92" i="986"/>
  <c r="AI93" i="986"/>
  <c r="BK93" i="986" s="1"/>
  <c r="AF92" i="986"/>
  <c r="AG92" i="986"/>
  <c r="Z73" i="986"/>
  <c r="Z76" i="986"/>
  <c r="AH92" i="986"/>
  <c r="BJ79" i="986" s="1"/>
  <c r="Z93" i="986"/>
  <c r="AI92" i="986"/>
  <c r="X92" i="986"/>
  <c r="AZ92" i="986" s="1"/>
  <c r="AB8" i="985"/>
  <c r="AG8" i="985" s="1"/>
  <c r="AA8" i="985"/>
  <c r="AF8" i="985" s="1"/>
  <c r="AK8" i="985" s="1"/>
  <c r="Z8" i="985"/>
  <c r="AE8" i="985" s="1"/>
  <c r="AJ8" i="985" s="1"/>
  <c r="AA15" i="985"/>
  <c r="AF15" i="985" s="1"/>
  <c r="AK15" i="985" s="1"/>
  <c r="AB15" i="985"/>
  <c r="AG15" i="985" s="1"/>
  <c r="Z15" i="985"/>
  <c r="AE15" i="985" s="1"/>
  <c r="AI11" i="985"/>
  <c r="AD11" i="985"/>
  <c r="AG11" i="985"/>
  <c r="AF11" i="985"/>
  <c r="AE11" i="985"/>
  <c r="AC11" i="985"/>
  <c r="AB11" i="985"/>
  <c r="AA11" i="985"/>
  <c r="Z11" i="985"/>
  <c r="AK11" i="985"/>
  <c r="AA22" i="985"/>
  <c r="AF22" i="985" s="1"/>
  <c r="AB22" i="985"/>
  <c r="AG22" i="985" s="1"/>
  <c r="Z16" i="985"/>
  <c r="AD19" i="985"/>
  <c r="AB20" i="985"/>
  <c r="AG20" i="985" s="1"/>
  <c r="AA23" i="985"/>
  <c r="AF23" i="985" s="1"/>
  <c r="AK23" i="985" s="1"/>
  <c r="AB36" i="985"/>
  <c r="AG36" i="985" s="1"/>
  <c r="Y47" i="985"/>
  <c r="AD47" i="985" s="1"/>
  <c r="AI47" i="985" s="1"/>
  <c r="AA12" i="985"/>
  <c r="AF12" i="985" s="1"/>
  <c r="AK12" i="985" s="1"/>
  <c r="AB14" i="985"/>
  <c r="AG14" i="985" s="1"/>
  <c r="AE19" i="985"/>
  <c r="AB24" i="985"/>
  <c r="AG24" i="985" s="1"/>
  <c r="Z47" i="985"/>
  <c r="AE47" i="985" s="1"/>
  <c r="AJ47" i="985" s="1"/>
  <c r="BC81" i="985"/>
  <c r="BB81" i="985"/>
  <c r="BL81" i="985"/>
  <c r="AZ81" i="985"/>
  <c r="BJ81" i="985"/>
  <c r="BI81" i="985"/>
  <c r="BG81" i="985"/>
  <c r="BH81" i="985"/>
  <c r="AJ17" i="985"/>
  <c r="AF19" i="985"/>
  <c r="AA21" i="985"/>
  <c r="AB34" i="985"/>
  <c r="AG34" i="985" s="1"/>
  <c r="AA34" i="985"/>
  <c r="AF34" i="985" s="1"/>
  <c r="AK34" i="985" s="1"/>
  <c r="AA47" i="985"/>
  <c r="AF47" i="985" s="1"/>
  <c r="AK47" i="985" s="1"/>
  <c r="Z13" i="985"/>
  <c r="AE13" i="985" s="1"/>
  <c r="Z18" i="985"/>
  <c r="AE18" i="985" s="1"/>
  <c r="AJ18" i="985" s="1"/>
  <c r="AH19" i="985"/>
  <c r="AB21" i="985"/>
  <c r="AG21" i="985" s="1"/>
  <c r="AA25" i="985"/>
  <c r="AF25" i="985" s="1"/>
  <c r="AK25" i="985" s="1"/>
  <c r="AB25" i="985"/>
  <c r="AG25" i="985" s="1"/>
  <c r="X33" i="985"/>
  <c r="AC33" i="985" s="1"/>
  <c r="AH33" i="985" s="1"/>
  <c r="Z33" i="985"/>
  <c r="Y35" i="985"/>
  <c r="Y37" i="985"/>
  <c r="AB37" i="985"/>
  <c r="Z39" i="985"/>
  <c r="AE39" i="985" s="1"/>
  <c r="AJ39" i="985" s="1"/>
  <c r="B2" i="985"/>
  <c r="Z22" i="985"/>
  <c r="AB27" i="985"/>
  <c r="AA35" i="985"/>
  <c r="AF35" i="985" s="1"/>
  <c r="AK35" i="985" s="1"/>
  <c r="AA39" i="985"/>
  <c r="AF39" i="985" s="1"/>
  <c r="AK39" i="985" s="1"/>
  <c r="AA41" i="985"/>
  <c r="AF41" i="985" s="1"/>
  <c r="AA19" i="985"/>
  <c r="AG19" i="985"/>
  <c r="AJ19" i="985"/>
  <c r="AC22" i="985"/>
  <c r="AH22" i="985" s="1"/>
  <c r="AB23" i="985"/>
  <c r="Y24" i="985"/>
  <c r="AB28" i="985"/>
  <c r="AG28" i="985" s="1"/>
  <c r="AA28" i="985"/>
  <c r="AF28" i="985" s="1"/>
  <c r="AK28" i="985" s="1"/>
  <c r="AA29" i="985"/>
  <c r="AF29" i="985" s="1"/>
  <c r="X30" i="985"/>
  <c r="AB31" i="985"/>
  <c r="AG31" i="985" s="1"/>
  <c r="AA31" i="985"/>
  <c r="AF31" i="985" s="1"/>
  <c r="Y31" i="985"/>
  <c r="AD31" i="985" s="1"/>
  <c r="Y34" i="985"/>
  <c r="AD34" i="985" s="1"/>
  <c r="AI34" i="985" s="1"/>
  <c r="AB35" i="985"/>
  <c r="AG35" i="985" s="1"/>
  <c r="AB39" i="985"/>
  <c r="AG39" i="985" s="1"/>
  <c r="Z10" i="985"/>
  <c r="AB12" i="985"/>
  <c r="AD14" i="985"/>
  <c r="AB16" i="985"/>
  <c r="AG16" i="985" s="1"/>
  <c r="Z17" i="985"/>
  <c r="AK19" i="985"/>
  <c r="AA20" i="985"/>
  <c r="AD22" i="985"/>
  <c r="AI22" i="985" s="1"/>
  <c r="Z24" i="985"/>
  <c r="Y25" i="985"/>
  <c r="Y26" i="985"/>
  <c r="AD26" i="985" s="1"/>
  <c r="X32" i="985"/>
  <c r="Y33" i="985"/>
  <c r="Z34" i="985"/>
  <c r="AE34" i="985" s="1"/>
  <c r="AJ34" i="985" s="1"/>
  <c r="X37" i="985"/>
  <c r="AJ48" i="985"/>
  <c r="AD48" i="985"/>
  <c r="AH48" i="985"/>
  <c r="AG48" i="985"/>
  <c r="AF48" i="985"/>
  <c r="AE48" i="985"/>
  <c r="AC48" i="985"/>
  <c r="AB48" i="985"/>
  <c r="AA48" i="985"/>
  <c r="Z48" i="985"/>
  <c r="AK48" i="985"/>
  <c r="AI48" i="985"/>
  <c r="AB41" i="985"/>
  <c r="AG41" i="985" s="1"/>
  <c r="AB43" i="985"/>
  <c r="AA43" i="985"/>
  <c r="Z41" i="985"/>
  <c r="Z43" i="985"/>
  <c r="Y41" i="985"/>
  <c r="AB42" i="985"/>
  <c r="AG42" i="985" s="1"/>
  <c r="AA42" i="985"/>
  <c r="AF42" i="985" s="1"/>
  <c r="Z42" i="985"/>
  <c r="AB59" i="985"/>
  <c r="AG59" i="985" s="1"/>
  <c r="Z35" i="985"/>
  <c r="AE35" i="985" s="1"/>
  <c r="AJ35" i="985" s="1"/>
  <c r="Y44" i="985"/>
  <c r="AD44" i="985" s="1"/>
  <c r="Y42" i="985"/>
  <c r="AD42" i="985" s="1"/>
  <c r="AI42" i="985" s="1"/>
  <c r="Z9" i="985"/>
  <c r="AA17" i="985"/>
  <c r="AE22" i="985"/>
  <c r="AJ22" i="985" s="1"/>
  <c r="AA24" i="985"/>
  <c r="Z25" i="985"/>
  <c r="Z26" i="985"/>
  <c r="X27" i="985"/>
  <c r="Y32" i="985"/>
  <c r="AD32" i="985" s="1"/>
  <c r="AI32" i="985" s="1"/>
  <c r="AA33" i="985"/>
  <c r="Z37" i="985"/>
  <c r="AB38" i="985"/>
  <c r="AA38" i="985"/>
  <c r="AF38" i="985" s="1"/>
  <c r="Z38" i="985"/>
  <c r="AE38" i="985" s="1"/>
  <c r="AJ38" i="985" s="1"/>
  <c r="Y38" i="985"/>
  <c r="X45" i="985"/>
  <c r="AB45" i="985"/>
  <c r="AA45" i="985"/>
  <c r="Z45" i="985"/>
  <c r="AE45" i="985" s="1"/>
  <c r="AJ45" i="985" s="1"/>
  <c r="Y45" i="985"/>
  <c r="AD45" i="985" s="1"/>
  <c r="AI45" i="985" s="1"/>
  <c r="AA9" i="985"/>
  <c r="AA13" i="985"/>
  <c r="AB17" i="985"/>
  <c r="AG17" i="985" s="1"/>
  <c r="AA18" i="985"/>
  <c r="AF18" i="985" s="1"/>
  <c r="AA26" i="985"/>
  <c r="AF26" i="985" s="1"/>
  <c r="AK26" i="985" s="1"/>
  <c r="Y27" i="985"/>
  <c r="AD27" i="985" s="1"/>
  <c r="X28" i="985"/>
  <c r="X29" i="985"/>
  <c r="Y30" i="985"/>
  <c r="X31" i="985"/>
  <c r="AC31" i="985" s="1"/>
  <c r="AH31" i="985" s="1"/>
  <c r="Z32" i="985"/>
  <c r="AE32" i="985" s="1"/>
  <c r="AB33" i="985"/>
  <c r="AA37" i="985"/>
  <c r="AF37" i="985" s="1"/>
  <c r="AA50" i="985"/>
  <c r="AF50" i="985" s="1"/>
  <c r="AK50" i="985" s="1"/>
  <c r="AC54" i="985"/>
  <c r="AK63" i="985"/>
  <c r="AB52" i="985"/>
  <c r="AG52" i="985" s="1"/>
  <c r="AA52" i="985"/>
  <c r="Z52" i="985"/>
  <c r="AF56" i="985"/>
  <c r="AG56" i="985"/>
  <c r="AE56" i="985"/>
  <c r="AD56" i="985"/>
  <c r="AC56" i="985"/>
  <c r="AB56" i="985"/>
  <c r="AA56" i="985"/>
  <c r="Z56" i="985"/>
  <c r="AK56" i="985"/>
  <c r="AB71" i="985"/>
  <c r="AA66" i="985"/>
  <c r="AA71" i="985"/>
  <c r="Z66" i="985"/>
  <c r="AK74" i="985"/>
  <c r="AA61" i="985"/>
  <c r="AF61" i="985" s="1"/>
  <c r="AK61" i="985" s="1"/>
  <c r="AC60" i="985"/>
  <c r="AI74" i="985"/>
  <c r="AK79" i="985"/>
  <c r="AH74" i="985"/>
  <c r="AB74" i="985"/>
  <c r="AJ76" i="985"/>
  <c r="AI71" i="985"/>
  <c r="AA72" i="985"/>
  <c r="AF72" i="985" s="1"/>
  <c r="AK72" i="985" s="1"/>
  <c r="AA60" i="985"/>
  <c r="AA58" i="985"/>
  <c r="AC53" i="985"/>
  <c r="Z50" i="985"/>
  <c r="X47" i="985"/>
  <c r="AC47" i="985" s="1"/>
  <c r="AC46" i="985"/>
  <c r="Z60" i="985"/>
  <c r="Z58" i="985"/>
  <c r="AE58" i="985" s="1"/>
  <c r="AJ58" i="985" s="1"/>
  <c r="AB53" i="985"/>
  <c r="AA46" i="985"/>
  <c r="AA77" i="985"/>
  <c r="AF77" i="985" s="1"/>
  <c r="AK77" i="985" s="1"/>
  <c r="AI65" i="985"/>
  <c r="AK64" i="985"/>
  <c r="AB61" i="985"/>
  <c r="AA53" i="985"/>
  <c r="Z46" i="985"/>
  <c r="Y39" i="985"/>
  <c r="AD39" i="985" s="1"/>
  <c r="AF65" i="985"/>
  <c r="AJ64" i="985"/>
  <c r="Z61" i="985"/>
  <c r="AE61" i="985" s="1"/>
  <c r="AB57" i="985"/>
  <c r="Z53" i="985"/>
  <c r="AA49" i="985"/>
  <c r="AF49" i="985" s="1"/>
  <c r="AK49" i="985" s="1"/>
  <c r="Y46" i="985"/>
  <c r="AD46" i="985" s="1"/>
  <c r="AI46" i="985" s="1"/>
  <c r="AE65" i="985"/>
  <c r="AE64" i="985"/>
  <c r="AF55" i="985"/>
  <c r="AF51" i="985"/>
  <c r="Z49" i="985"/>
  <c r="AE49" i="985" s="1"/>
  <c r="X46" i="985"/>
  <c r="AD65" i="985"/>
  <c r="AD64" i="985"/>
  <c r="AK53" i="985"/>
  <c r="AC64" i="985"/>
  <c r="AH60" i="985"/>
  <c r="AJ53" i="985"/>
  <c r="Z36" i="985"/>
  <c r="AE36" i="985" s="1"/>
  <c r="AJ36" i="985" s="1"/>
  <c r="AH71" i="985"/>
  <c r="AG60" i="985"/>
  <c r="Y36" i="985"/>
  <c r="AD71" i="985"/>
  <c r="AF60" i="985"/>
  <c r="AH53" i="985"/>
  <c r="X36" i="985"/>
  <c r="AH56" i="985"/>
  <c r="AB60" i="985"/>
  <c r="AC63" i="985"/>
  <c r="Z44" i="985"/>
  <c r="AE44" i="985" s="1"/>
  <c r="AH51" i="985"/>
  <c r="AH55" i="985"/>
  <c r="AI56" i="985"/>
  <c r="AD60" i="985"/>
  <c r="Z62" i="985"/>
  <c r="AK62" i="985"/>
  <c r="AB62" i="985"/>
  <c r="AI62" i="985"/>
  <c r="AH62" i="985"/>
  <c r="AJ62" i="985"/>
  <c r="AG62" i="985"/>
  <c r="AF62" i="985"/>
  <c r="AE62" i="985"/>
  <c r="AD62" i="985"/>
  <c r="AC62" i="985"/>
  <c r="AA62" i="985"/>
  <c r="AC71" i="985"/>
  <c r="AJ56" i="985"/>
  <c r="AD69" i="985"/>
  <c r="AB69" i="985"/>
  <c r="AE69" i="985"/>
  <c r="AK69" i="985"/>
  <c r="AI69" i="985"/>
  <c r="AH69" i="985"/>
  <c r="AG69" i="985"/>
  <c r="AC69" i="985"/>
  <c r="AA69" i="985"/>
  <c r="AJ69" i="985"/>
  <c r="AF69" i="985"/>
  <c r="Z69" i="985"/>
  <c r="Z40" i="985"/>
  <c r="AE40" i="985" s="1"/>
  <c r="AA44" i="985"/>
  <c r="AB47" i="985"/>
  <c r="AG47" i="985" s="1"/>
  <c r="AB49" i="985"/>
  <c r="AB51" i="985"/>
  <c r="AD54" i="985"/>
  <c r="AA55" i="985"/>
  <c r="AE63" i="985"/>
  <c r="Z65" i="985"/>
  <c r="AJ65" i="985"/>
  <c r="AK65" i="985"/>
  <c r="AC65" i="985"/>
  <c r="AB65" i="985"/>
  <c r="AA65" i="985"/>
  <c r="AH65" i="985"/>
  <c r="AG65" i="985"/>
  <c r="AB67" i="985"/>
  <c r="AA67" i="985"/>
  <c r="AF67" i="985" s="1"/>
  <c r="Z67" i="985"/>
  <c r="AE67" i="985" s="1"/>
  <c r="AJ67" i="985" s="1"/>
  <c r="AA40" i="985"/>
  <c r="AK43" i="985"/>
  <c r="Y43" i="985"/>
  <c r="AH43" i="985"/>
  <c r="AB44" i="985"/>
  <c r="AG44" i="985" s="1"/>
  <c r="AB46" i="985"/>
  <c r="AG46" i="985" s="1"/>
  <c r="AC51" i="985"/>
  <c r="AF53" i="985"/>
  <c r="AI53" i="985"/>
  <c r="AE54" i="985"/>
  <c r="AC55" i="985"/>
  <c r="AA57" i="985"/>
  <c r="Z57" i="985"/>
  <c r="AE57" i="985" s="1"/>
  <c r="AJ63" i="985"/>
  <c r="AB40" i="985"/>
  <c r="AD51" i="985"/>
  <c r="AG54" i="985"/>
  <c r="AD55" i="985"/>
  <c r="AE51" i="985"/>
  <c r="AE55" i="985"/>
  <c r="AJ54" i="985"/>
  <c r="AF54" i="985"/>
  <c r="AI54" i="985"/>
  <c r="AA59" i="985"/>
  <c r="AF59" i="985" s="1"/>
  <c r="AK59" i="985" s="1"/>
  <c r="Z59" i="985"/>
  <c r="AE59" i="985" s="1"/>
  <c r="AD63" i="985"/>
  <c r="AG63" i="985"/>
  <c r="AF63" i="985"/>
  <c r="AI63" i="985"/>
  <c r="AH63" i="985"/>
  <c r="AG51" i="985"/>
  <c r="AK54" i="985"/>
  <c r="AG55" i="985"/>
  <c r="AJ51" i="985"/>
  <c r="AI51" i="985"/>
  <c r="AB55" i="985"/>
  <c r="Z55" i="985"/>
  <c r="AI55" i="985"/>
  <c r="Y40" i="985"/>
  <c r="AK51" i="985"/>
  <c r="Z54" i="985"/>
  <c r="AJ55" i="985"/>
  <c r="Z63" i="985"/>
  <c r="AB75" i="985"/>
  <c r="AG75" i="985" s="1"/>
  <c r="Z75" i="985"/>
  <c r="AE75" i="985" s="1"/>
  <c r="AA75" i="985"/>
  <c r="AF75" i="985" s="1"/>
  <c r="AK60" i="985"/>
  <c r="AJ60" i="985"/>
  <c r="AI60" i="985"/>
  <c r="AG64" i="985"/>
  <c r="AA70" i="985"/>
  <c r="AF74" i="985"/>
  <c r="AD74" i="985"/>
  <c r="AC74" i="985"/>
  <c r="AB80" i="985"/>
  <c r="BD80" i="985" s="1"/>
  <c r="AJ79" i="985"/>
  <c r="AB77" i="985"/>
  <c r="AK76" i="985"/>
  <c r="AA74" i="985"/>
  <c r="AF99" i="985"/>
  <c r="BH99" i="985" s="1"/>
  <c r="AA80" i="985"/>
  <c r="BC80" i="985" s="1"/>
  <c r="AI79" i="985"/>
  <c r="AE99" i="985"/>
  <c r="BG99" i="985" s="1"/>
  <c r="AE79" i="985"/>
  <c r="AI76" i="985"/>
  <c r="Z79" i="985"/>
  <c r="AE76" i="985"/>
  <c r="AF71" i="985"/>
  <c r="AE71" i="985"/>
  <c r="AB58" i="985"/>
  <c r="AG58" i="985" s="1"/>
  <c r="Z68" i="985"/>
  <c r="AE68" i="985" s="1"/>
  <c r="AB68" i="985"/>
  <c r="AG68" i="985" s="1"/>
  <c r="AA68" i="985"/>
  <c r="AF68" i="985" s="1"/>
  <c r="AB70" i="985"/>
  <c r="AK71" i="985"/>
  <c r="Z76" i="985"/>
  <c r="AH79" i="985"/>
  <c r="AH64" i="985"/>
  <c r="AF64" i="985"/>
  <c r="AA64" i="985"/>
  <c r="Z64" i="985"/>
  <c r="Z71" i="985"/>
  <c r="AC99" i="985"/>
  <c r="BE99" i="985" s="1"/>
  <c r="AB78" i="985"/>
  <c r="AG78" i="985" s="1"/>
  <c r="Z78" i="985"/>
  <c r="AE78" i="985" s="1"/>
  <c r="AJ78" i="985" s="1"/>
  <c r="AG99" i="985"/>
  <c r="AA78" i="985"/>
  <c r="AB64" i="985"/>
  <c r="Z70" i="985"/>
  <c r="AE70" i="985" s="1"/>
  <c r="AB72" i="985"/>
  <c r="AG72" i="985" s="1"/>
  <c r="Z72" i="985"/>
  <c r="Z74" i="985"/>
  <c r="AB76" i="985"/>
  <c r="AB66" i="985"/>
  <c r="Z77" i="985"/>
  <c r="AB99" i="985"/>
  <c r="Z80" i="985"/>
  <c r="BB80" i="985" s="1"/>
  <c r="AA99" i="985"/>
  <c r="Z99" i="985"/>
  <c r="AK99" i="985"/>
  <c r="Y99" i="985"/>
  <c r="AJ99" i="985"/>
  <c r="X99" i="985"/>
  <c r="AZ99" i="985" s="1"/>
  <c r="AI99" i="985"/>
  <c r="AH99" i="985"/>
  <c r="BJ99" i="985" s="1"/>
  <c r="AB79" i="985"/>
  <c r="AE74" i="985"/>
  <c r="AD99" i="985"/>
  <c r="AA73" i="985"/>
  <c r="AF73" i="985" s="1"/>
  <c r="Z73" i="985"/>
  <c r="AE73" i="985" s="1"/>
  <c r="AB73" i="985"/>
  <c r="AH76" i="985"/>
  <c r="BF81" i="985"/>
  <c r="AA76" i="985"/>
  <c r="AA79" i="985"/>
  <c r="BK81" i="985"/>
  <c r="AC98" i="985"/>
  <c r="AG71" i="985"/>
  <c r="AG74" i="985"/>
  <c r="AC76" i="985"/>
  <c r="AC79" i="985"/>
  <c r="BA81" i="985"/>
  <c r="BM81" i="985"/>
  <c r="AE98" i="985"/>
  <c r="AD76" i="985"/>
  <c r="AD79" i="985"/>
  <c r="AF98" i="985"/>
  <c r="AG98" i="985"/>
  <c r="BI82" i="985" s="1"/>
  <c r="AJ71" i="985"/>
  <c r="AJ74" i="985"/>
  <c r="AF76" i="985"/>
  <c r="AF79" i="985"/>
  <c r="BD81" i="985"/>
  <c r="AH98" i="985"/>
  <c r="AG76" i="985"/>
  <c r="AG79" i="985"/>
  <c r="BE81" i="985"/>
  <c r="X98" i="985"/>
  <c r="Z9" i="984"/>
  <c r="AE9" i="984" s="1"/>
  <c r="AI9" i="984"/>
  <c r="Z14" i="984"/>
  <c r="AE14" i="984" s="1"/>
  <c r="AJ14" i="984" s="1"/>
  <c r="Z18" i="984"/>
  <c r="AE18" i="984" s="1"/>
  <c r="AJ18" i="984" s="1"/>
  <c r="Z33" i="984"/>
  <c r="AE33" i="984" s="1"/>
  <c r="X33" i="984"/>
  <c r="AA33" i="984"/>
  <c r="AF33" i="984" s="1"/>
  <c r="AK33" i="984" s="1"/>
  <c r="Y33" i="984"/>
  <c r="AD33" i="984" s="1"/>
  <c r="AI33" i="984" s="1"/>
  <c r="AJ9" i="984"/>
  <c r="AB11" i="984"/>
  <c r="AG11" i="984" s="1"/>
  <c r="Z15" i="984"/>
  <c r="AE15" i="984" s="1"/>
  <c r="AJ15" i="984" s="1"/>
  <c r="AB22" i="984"/>
  <c r="AG22" i="984" s="1"/>
  <c r="X28" i="984"/>
  <c r="AC29" i="984"/>
  <c r="AH29" i="984" s="1"/>
  <c r="AA8" i="984"/>
  <c r="AK9" i="984"/>
  <c r="AA12" i="984"/>
  <c r="AF12" i="984" s="1"/>
  <c r="AK12" i="984" s="1"/>
  <c r="AA16" i="984"/>
  <c r="AF16" i="984" s="1"/>
  <c r="AK16" i="984"/>
  <c r="Z20" i="984"/>
  <c r="Y28" i="984"/>
  <c r="AD28" i="984" s="1"/>
  <c r="AI28" i="984" s="1"/>
  <c r="Y31" i="984"/>
  <c r="AD31" i="984" s="1"/>
  <c r="AB33" i="984"/>
  <c r="AG33" i="984" s="1"/>
  <c r="B2" i="984"/>
  <c r="AJ10" i="984"/>
  <c r="AB12" i="984"/>
  <c r="AG12" i="984" s="1"/>
  <c r="AA19" i="984"/>
  <c r="AF19" i="984" s="1"/>
  <c r="AK19" i="984" s="1"/>
  <c r="AA20" i="984"/>
  <c r="AF20" i="984" s="1"/>
  <c r="AK20" i="984" s="1"/>
  <c r="AA25" i="984"/>
  <c r="AF25" i="984" s="1"/>
  <c r="AK25" i="984" s="1"/>
  <c r="Z28" i="984"/>
  <c r="AE28" i="984" s="1"/>
  <c r="AJ28" i="984" s="1"/>
  <c r="Z31" i="984"/>
  <c r="AE31" i="984" s="1"/>
  <c r="AJ31" i="984" s="1"/>
  <c r="AA36" i="984"/>
  <c r="AF36" i="984" s="1"/>
  <c r="AK36" i="984" s="1"/>
  <c r="AB41" i="984"/>
  <c r="AG41" i="984" s="1"/>
  <c r="AA41" i="984"/>
  <c r="AF41" i="984" s="1"/>
  <c r="AK41" i="984" s="1"/>
  <c r="Z41" i="984"/>
  <c r="Y41" i="984"/>
  <c r="AD41" i="984" s="1"/>
  <c r="AI41" i="984" s="1"/>
  <c r="X41" i="984"/>
  <c r="AC41" i="984" s="1"/>
  <c r="AH41" i="984" s="1"/>
  <c r="AE45" i="984"/>
  <c r="AJ45" i="984" s="1"/>
  <c r="AA13" i="984"/>
  <c r="AF13" i="984" s="1"/>
  <c r="AK13" i="984" s="1"/>
  <c r="AA14" i="984"/>
  <c r="AF14" i="984" s="1"/>
  <c r="AK14" i="984" s="1"/>
  <c r="AB19" i="984"/>
  <c r="AG19" i="984" s="1"/>
  <c r="AB20" i="984"/>
  <c r="AG20" i="984" s="1"/>
  <c r="Z30" i="984"/>
  <c r="AE30" i="984" s="1"/>
  <c r="AJ30" i="984" s="1"/>
  <c r="AB30" i="984"/>
  <c r="AG30" i="984" s="1"/>
  <c r="AA31" i="984"/>
  <c r="AF31" i="984" s="1"/>
  <c r="AK31" i="984" s="1"/>
  <c r="AB34" i="984"/>
  <c r="AG34" i="984" s="1"/>
  <c r="AA34" i="984"/>
  <c r="AF34" i="984" s="1"/>
  <c r="AK34" i="984" s="1"/>
  <c r="Z37" i="984"/>
  <c r="AE37" i="984" s="1"/>
  <c r="AA9" i="984"/>
  <c r="AF9" i="984" s="1"/>
  <c r="AB13" i="984"/>
  <c r="AG13" i="984" s="1"/>
  <c r="AB14" i="984"/>
  <c r="AG14" i="984" s="1"/>
  <c r="AA17" i="984"/>
  <c r="AF17" i="984" s="1"/>
  <c r="AA18" i="984"/>
  <c r="Z24" i="984"/>
  <c r="AE24" i="984" s="1"/>
  <c r="AJ24" i="984" s="1"/>
  <c r="Y27" i="984"/>
  <c r="AD27" i="984" s="1"/>
  <c r="AI27" i="984" s="1"/>
  <c r="AB31" i="984"/>
  <c r="AB37" i="984"/>
  <c r="AG37" i="984" s="1"/>
  <c r="AE8" i="984"/>
  <c r="AJ8" i="984" s="1"/>
  <c r="AB9" i="984"/>
  <c r="AG9" i="984" s="1"/>
  <c r="AA15" i="984"/>
  <c r="AF15" i="984" s="1"/>
  <c r="AK15" i="984" s="1"/>
  <c r="AB17" i="984"/>
  <c r="AG17" i="984" s="1"/>
  <c r="AB18" i="984"/>
  <c r="AG18" i="984" s="1"/>
  <c r="Z23" i="984"/>
  <c r="AE23" i="984" s="1"/>
  <c r="AJ23" i="984" s="1"/>
  <c r="AB23" i="984"/>
  <c r="AG23" i="984" s="1"/>
  <c r="X25" i="984"/>
  <c r="AA26" i="984"/>
  <c r="AF26" i="984" s="1"/>
  <c r="AK26" i="984" s="1"/>
  <c r="X30" i="984"/>
  <c r="AC30" i="984" s="1"/>
  <c r="X34" i="984"/>
  <c r="AE47" i="984"/>
  <c r="AJ47" i="984" s="1"/>
  <c r="AB47" i="984"/>
  <c r="AG47" i="984" s="1"/>
  <c r="AB38" i="984"/>
  <c r="AG38" i="984" s="1"/>
  <c r="AA47" i="984"/>
  <c r="AF47" i="984" s="1"/>
  <c r="AK47" i="984" s="1"/>
  <c r="AA38" i="984"/>
  <c r="AF38" i="984" s="1"/>
  <c r="Z38" i="984"/>
  <c r="Y42" i="984"/>
  <c r="AD42" i="984" s="1"/>
  <c r="AI42" i="984" s="1"/>
  <c r="Y38" i="984"/>
  <c r="AD38" i="984" s="1"/>
  <c r="AI38" i="984" s="1"/>
  <c r="AB63" i="984"/>
  <c r="AG63" i="984" s="1"/>
  <c r="AB48" i="984"/>
  <c r="AG48" i="984" s="1"/>
  <c r="AA61" i="984"/>
  <c r="AF61" i="984" s="1"/>
  <c r="AA58" i="984"/>
  <c r="AF58" i="984" s="1"/>
  <c r="AA52" i="984"/>
  <c r="AF52" i="984" s="1"/>
  <c r="AK52" i="984" s="1"/>
  <c r="AA29" i="984"/>
  <c r="AF29" i="984" s="1"/>
  <c r="AK29" i="984" s="1"/>
  <c r="Y26" i="984"/>
  <c r="AD26" i="984" s="1"/>
  <c r="AI26" i="984" s="1"/>
  <c r="AB49" i="984"/>
  <c r="AG49" i="984" s="1"/>
  <c r="Z29" i="984"/>
  <c r="AE29" i="984" s="1"/>
  <c r="AJ29" i="984" s="1"/>
  <c r="AB15" i="984"/>
  <c r="AG15" i="984" s="1"/>
  <c r="X24" i="984"/>
  <c r="AC24" i="984" s="1"/>
  <c r="AH24" i="984" s="1"/>
  <c r="Y25" i="984"/>
  <c r="AD25" i="984" s="1"/>
  <c r="AB26" i="984"/>
  <c r="AG26" i="984" s="1"/>
  <c r="AB27" i="984"/>
  <c r="AG27" i="984" s="1"/>
  <c r="Y30" i="984"/>
  <c r="AD30" i="984" s="1"/>
  <c r="Y34" i="984"/>
  <c r="AD34" i="984" s="1"/>
  <c r="AI34" i="984" s="1"/>
  <c r="Z10" i="984"/>
  <c r="AE10" i="984" s="1"/>
  <c r="AB16" i="984"/>
  <c r="AG16" i="984" s="1"/>
  <c r="Y24" i="984"/>
  <c r="AD24" i="984" s="1"/>
  <c r="AI24" i="984" s="1"/>
  <c r="Z25" i="984"/>
  <c r="AA30" i="984"/>
  <c r="AF30" i="984" s="1"/>
  <c r="Z34" i="984"/>
  <c r="AE34" i="984" s="1"/>
  <c r="AJ34" i="984" s="1"/>
  <c r="Z35" i="984"/>
  <c r="AE35" i="984" s="1"/>
  <c r="AJ35" i="984" s="1"/>
  <c r="AB35" i="984"/>
  <c r="AG35" i="984" s="1"/>
  <c r="Y35" i="984"/>
  <c r="AD35" i="984" s="1"/>
  <c r="AI35" i="984" s="1"/>
  <c r="X35" i="984"/>
  <c r="Z40" i="984"/>
  <c r="AE40" i="984" s="1"/>
  <c r="AJ40" i="984" s="1"/>
  <c r="Y40" i="984"/>
  <c r="AD40" i="984" s="1"/>
  <c r="AI40" i="984" s="1"/>
  <c r="AB40" i="984"/>
  <c r="AG40" i="984" s="1"/>
  <c r="AA40" i="984"/>
  <c r="AF40" i="984" s="1"/>
  <c r="AK40" i="984" s="1"/>
  <c r="X40" i="984"/>
  <c r="AA49" i="984"/>
  <c r="AF49" i="984" s="1"/>
  <c r="AK49" i="984" s="1"/>
  <c r="AA10" i="984"/>
  <c r="Z21" i="984"/>
  <c r="AE21" i="984" s="1"/>
  <c r="AJ21" i="984" s="1"/>
  <c r="AB21" i="984"/>
  <c r="AG21" i="984" s="1"/>
  <c r="AA21" i="984"/>
  <c r="AF21" i="984" s="1"/>
  <c r="AK21" i="984" s="1"/>
  <c r="Y23" i="984"/>
  <c r="AD23" i="984" s="1"/>
  <c r="AI23" i="984" s="1"/>
  <c r="AA24" i="984"/>
  <c r="AB25" i="984"/>
  <c r="AB10" i="984"/>
  <c r="AG10" i="984" s="1"/>
  <c r="Z12" i="984"/>
  <c r="AE12" i="984" s="1"/>
  <c r="Y22" i="984"/>
  <c r="AD22" i="984" s="1"/>
  <c r="AA23" i="984"/>
  <c r="AF23" i="984" s="1"/>
  <c r="AK23" i="984" s="1"/>
  <c r="AB24" i="984"/>
  <c r="AA28" i="984"/>
  <c r="AB28" i="984"/>
  <c r="AG28" i="984" s="1"/>
  <c r="Y32" i="984"/>
  <c r="AD32" i="984" s="1"/>
  <c r="AI32" i="984" s="1"/>
  <c r="AA35" i="984"/>
  <c r="BM78" i="984"/>
  <c r="BK78" i="984"/>
  <c r="BI78" i="984"/>
  <c r="BE78" i="984"/>
  <c r="BD78" i="984"/>
  <c r="BC78" i="984"/>
  <c r="BB78" i="984"/>
  <c r="BA78" i="984"/>
  <c r="AH9" i="984"/>
  <c r="Z19" i="984"/>
  <c r="Z22" i="984"/>
  <c r="Y29" i="984"/>
  <c r="AD29" i="984" s="1"/>
  <c r="AI29" i="984" s="1"/>
  <c r="X31" i="984"/>
  <c r="AA32" i="984"/>
  <c r="AB32" i="984"/>
  <c r="AG32" i="984" s="1"/>
  <c r="AB36" i="984"/>
  <c r="X37" i="984"/>
  <c r="AC37" i="984" s="1"/>
  <c r="AA44" i="984"/>
  <c r="AF44" i="984" s="1"/>
  <c r="AH53" i="984"/>
  <c r="AB56" i="984"/>
  <c r="AG56" i="984" s="1"/>
  <c r="AA56" i="984"/>
  <c r="AF56" i="984" s="1"/>
  <c r="AK56" i="984" s="1"/>
  <c r="Z56" i="984"/>
  <c r="AE56" i="984" s="1"/>
  <c r="AJ56" i="984" s="1"/>
  <c r="AA63" i="984"/>
  <c r="Z27" i="984"/>
  <c r="AE27" i="984" s="1"/>
  <c r="AC36" i="984"/>
  <c r="AH36" i="984" s="1"/>
  <c r="Y37" i="984"/>
  <c r="AD37" i="984" s="1"/>
  <c r="Z42" i="984"/>
  <c r="X42" i="984"/>
  <c r="AB42" i="984"/>
  <c r="AA42" i="984"/>
  <c r="AB44" i="984"/>
  <c r="AG44" i="984" s="1"/>
  <c r="Z54" i="984"/>
  <c r="AB54" i="984"/>
  <c r="AG54" i="984" s="1"/>
  <c r="AA54" i="984"/>
  <c r="AI51" i="984"/>
  <c r="AB51" i="984"/>
  <c r="AG51" i="984" s="1"/>
  <c r="AA59" i="984"/>
  <c r="AF59" i="984" s="1"/>
  <c r="AK59" i="984" s="1"/>
  <c r="AB67" i="984"/>
  <c r="AJ67" i="984"/>
  <c r="AI67" i="984"/>
  <c r="AG67" i="984"/>
  <c r="AH67" i="984"/>
  <c r="AF67" i="984"/>
  <c r="AE67" i="984"/>
  <c r="AD67" i="984"/>
  <c r="AC67" i="984"/>
  <c r="AA67" i="984"/>
  <c r="Z67" i="984"/>
  <c r="AK67" i="984"/>
  <c r="Z39" i="984"/>
  <c r="AE39" i="984" s="1"/>
  <c r="AJ39" i="984" s="1"/>
  <c r="AI44" i="984"/>
  <c r="AB45" i="984"/>
  <c r="AA45" i="984"/>
  <c r="AF45" i="984" s="1"/>
  <c r="AK45" i="984" s="1"/>
  <c r="AF53" i="984"/>
  <c r="AB53" i="984"/>
  <c r="Z53" i="984"/>
  <c r="AC53" i="984"/>
  <c r="AA53" i="984"/>
  <c r="Z36" i="984"/>
  <c r="AE36" i="984" s="1"/>
  <c r="Z51" i="984"/>
  <c r="AA51" i="984"/>
  <c r="AB55" i="984"/>
  <c r="AA55" i="984"/>
  <c r="AF55" i="984" s="1"/>
  <c r="Z55" i="984"/>
  <c r="Z59" i="984"/>
  <c r="AE59" i="984" s="1"/>
  <c r="Y39" i="984"/>
  <c r="AK44" i="984"/>
  <c r="Z44" i="984"/>
  <c r="AB59" i="984"/>
  <c r="AG59" i="984" s="1"/>
  <c r="AA37" i="984"/>
  <c r="AF37" i="984" s="1"/>
  <c r="AI37" i="984"/>
  <c r="AA39" i="984"/>
  <c r="Z26" i="984"/>
  <c r="Z32" i="984"/>
  <c r="AE32" i="984" s="1"/>
  <c r="AJ32" i="984" s="1"/>
  <c r="Y36" i="984"/>
  <c r="AJ37" i="984"/>
  <c r="AB39" i="984"/>
  <c r="AA48" i="984"/>
  <c r="Z48" i="984"/>
  <c r="AE48" i="984" s="1"/>
  <c r="AH51" i="984"/>
  <c r="AB52" i="984"/>
  <c r="AG52" i="984" s="1"/>
  <c r="Z52" i="984"/>
  <c r="AE53" i="984"/>
  <c r="AB64" i="984"/>
  <c r="AG64" i="984" s="1"/>
  <c r="AJ64" i="984"/>
  <c r="AF64" i="984"/>
  <c r="AC64" i="984"/>
  <c r="AA64" i="984"/>
  <c r="Z64" i="984"/>
  <c r="AK64" i="984"/>
  <c r="AD64" i="984"/>
  <c r="AI64" i="984" s="1"/>
  <c r="AJ43" i="984"/>
  <c r="AK46" i="984"/>
  <c r="AC57" i="984"/>
  <c r="AH57" i="984" s="1"/>
  <c r="AI74" i="984"/>
  <c r="AK43" i="984"/>
  <c r="AK50" i="984"/>
  <c r="AB50" i="984"/>
  <c r="AE57" i="984"/>
  <c r="Z60" i="984"/>
  <c r="AK72" i="984"/>
  <c r="AE74" i="984"/>
  <c r="AB62" i="984"/>
  <c r="AG62" i="984" s="1"/>
  <c r="AB72" i="984"/>
  <c r="AG72" i="984" s="1"/>
  <c r="AD74" i="984"/>
  <c r="Z72" i="984"/>
  <c r="AE72" i="984" s="1"/>
  <c r="AA75" i="984"/>
  <c r="AF75" i="984" s="1"/>
  <c r="Z74" i="984"/>
  <c r="AA76" i="984"/>
  <c r="AB66" i="984"/>
  <c r="AG66" i="984" s="1"/>
  <c r="AA66" i="984"/>
  <c r="AF66" i="984" s="1"/>
  <c r="AK66" i="984" s="1"/>
  <c r="Z65" i="984"/>
  <c r="AE65" i="984" s="1"/>
  <c r="Z66" i="984"/>
  <c r="AJ74" i="984"/>
  <c r="AH72" i="984"/>
  <c r="AB69" i="984"/>
  <c r="AG69" i="984" s="1"/>
  <c r="AA69" i="984"/>
  <c r="AF69" i="984" s="1"/>
  <c r="AK69" i="984" s="1"/>
  <c r="AH74" i="984"/>
  <c r="AD71" i="984"/>
  <c r="AI71" i="984" s="1"/>
  <c r="AA70" i="984"/>
  <c r="AF70" i="984" s="1"/>
  <c r="Z69" i="984"/>
  <c r="AG46" i="984"/>
  <c r="AI46" i="984"/>
  <c r="AF50" i="984"/>
  <c r="Z57" i="984"/>
  <c r="AJ60" i="984"/>
  <c r="AF60" i="984"/>
  <c r="AD60" i="984"/>
  <c r="AB60" i="984"/>
  <c r="AH65" i="984"/>
  <c r="AE43" i="984"/>
  <c r="Z46" i="984"/>
  <c r="AB58" i="984"/>
  <c r="AG58" i="984" s="1"/>
  <c r="AK58" i="984"/>
  <c r="AI58" i="984"/>
  <c r="AA62" i="984"/>
  <c r="AF62" i="984" s="1"/>
  <c r="Z62" i="984"/>
  <c r="AE62" i="984" s="1"/>
  <c r="AK65" i="984"/>
  <c r="Z70" i="984"/>
  <c r="Z71" i="984"/>
  <c r="AG74" i="984"/>
  <c r="AA92" i="984"/>
  <c r="BC92" i="984" s="1"/>
  <c r="Z92" i="984"/>
  <c r="AJ92" i="984"/>
  <c r="BL80" i="984" s="1"/>
  <c r="X92" i="984"/>
  <c r="AH92" i="984"/>
  <c r="BJ92" i="984" s="1"/>
  <c r="AF92" i="984"/>
  <c r="BH92" i="984" s="1"/>
  <c r="AE92" i="984"/>
  <c r="BG79" i="984" s="1"/>
  <c r="Y92" i="984"/>
  <c r="BA89" i="984" s="1"/>
  <c r="AI92" i="984"/>
  <c r="BK92" i="984" s="1"/>
  <c r="AD92" i="984"/>
  <c r="BF83" i="984" s="1"/>
  <c r="AE71" i="984"/>
  <c r="Z68" i="984"/>
  <c r="AE68" i="984" s="1"/>
  <c r="AB76" i="984"/>
  <c r="AB92" i="984"/>
  <c r="BD82" i="984" s="1"/>
  <c r="AI72" i="984"/>
  <c r="AF74" i="984"/>
  <c r="AB74" i="984"/>
  <c r="AA74" i="984"/>
  <c r="AK74" i="984"/>
  <c r="AC92" i="984"/>
  <c r="AB73" i="984"/>
  <c r="AG73" i="984" s="1"/>
  <c r="Z73" i="984"/>
  <c r="AE73" i="984" s="1"/>
  <c r="AJ73" i="984" s="1"/>
  <c r="AG92" i="984"/>
  <c r="AJ72" i="984"/>
  <c r="AA72" i="984"/>
  <c r="AF72" i="984" s="1"/>
  <c r="Z76" i="984"/>
  <c r="AE76" i="984" s="1"/>
  <c r="AK92" i="984"/>
  <c r="BM91" i="984" s="1"/>
  <c r="AF71" i="984"/>
  <c r="AB71" i="984"/>
  <c r="AA71" i="984"/>
  <c r="AC71" i="984"/>
  <c r="AK71" i="984"/>
  <c r="Z75" i="984"/>
  <c r="AE75" i="984" s="1"/>
  <c r="AJ75" i="984" s="1"/>
  <c r="Z77" i="984"/>
  <c r="BB77" i="984" s="1"/>
  <c r="AB70" i="984"/>
  <c r="AJ57" i="984"/>
  <c r="AD57" i="984"/>
  <c r="AI57" i="984" s="1"/>
  <c r="AB61" i="984"/>
  <c r="AG61" i="984" s="1"/>
  <c r="AA73" i="984"/>
  <c r="AC74" i="984"/>
  <c r="AB75" i="984"/>
  <c r="BL78" i="984"/>
  <c r="AZ78" i="984"/>
  <c r="BJ78" i="984"/>
  <c r="BH78" i="984"/>
  <c r="BG78" i="984"/>
  <c r="BF78" i="984"/>
  <c r="AB68" i="984"/>
  <c r="AA68" i="984"/>
  <c r="AF68" i="984" s="1"/>
  <c r="AB65" i="984"/>
  <c r="AG65" i="984" s="1"/>
  <c r="AA65" i="984"/>
  <c r="AJ65" i="984"/>
  <c r="AB77" i="984"/>
  <c r="BD77" i="984" s="1"/>
  <c r="AA77" i="984"/>
  <c r="BC77" i="984" s="1"/>
  <c r="B2" i="983"/>
  <c r="H107" i="983" s="1"/>
  <c r="X29" i="983" s="1"/>
  <c r="AC29" i="983" s="1"/>
  <c r="AG11" i="983"/>
  <c r="AB28" i="983"/>
  <c r="AG28" i="983" s="1"/>
  <c r="AH8" i="983"/>
  <c r="AI8" i="983"/>
  <c r="AA9" i="983"/>
  <c r="AD11" i="983"/>
  <c r="AI11" i="983" s="1"/>
  <c r="AB12" i="983"/>
  <c r="AG12" i="983" s="1"/>
  <c r="AB13" i="983"/>
  <c r="Z14" i="983"/>
  <c r="AB19" i="983"/>
  <c r="AG19" i="983"/>
  <c r="AA23" i="983"/>
  <c r="AF23" i="983" s="1"/>
  <c r="AK23" i="983" s="1"/>
  <c r="AA24" i="983"/>
  <c r="AF24" i="983" s="1"/>
  <c r="AK24" i="983" s="1"/>
  <c r="Z28" i="983"/>
  <c r="AE28" i="983" s="1"/>
  <c r="AE31" i="983"/>
  <c r="AJ31" i="983" s="1"/>
  <c r="Y32" i="983"/>
  <c r="AD32" i="983" s="1"/>
  <c r="AI32" i="983" s="1"/>
  <c r="AB22" i="983"/>
  <c r="AG22" i="983" s="1"/>
  <c r="AB16" i="983"/>
  <c r="AG16" i="983" s="1"/>
  <c r="Z16" i="983"/>
  <c r="AE16" i="983" s="1"/>
  <c r="AB9" i="983"/>
  <c r="AA14" i="983"/>
  <c r="Z22" i="983"/>
  <c r="AB23" i="983"/>
  <c r="AG23" i="983" s="1"/>
  <c r="AA28" i="983"/>
  <c r="AF31" i="983"/>
  <c r="AK31" i="983" s="1"/>
  <c r="Z32" i="983"/>
  <c r="AE32" i="983" s="1"/>
  <c r="AJ32" i="983" s="1"/>
  <c r="Y39" i="983"/>
  <c r="AD39" i="983" s="1"/>
  <c r="AI39" i="983" s="1"/>
  <c r="Z42" i="983"/>
  <c r="AE42" i="983" s="1"/>
  <c r="AJ42" i="983" s="1"/>
  <c r="Z57" i="983"/>
  <c r="AE57" i="983" s="1"/>
  <c r="AJ57" i="983" s="1"/>
  <c r="AB14" i="983"/>
  <c r="AA15" i="983"/>
  <c r="Z17" i="983"/>
  <c r="AE17" i="983" s="1"/>
  <c r="AA22" i="983"/>
  <c r="AF22" i="983" s="1"/>
  <c r="AE23" i="983"/>
  <c r="AJ23" i="983" s="1"/>
  <c r="AA32" i="983"/>
  <c r="AF32" i="983" s="1"/>
  <c r="AK32" i="983" s="1"/>
  <c r="Z60" i="983"/>
  <c r="AE60" i="983" s="1"/>
  <c r="AG8" i="983"/>
  <c r="AI20" i="983"/>
  <c r="AA20" i="983"/>
  <c r="Z8" i="983"/>
  <c r="AE8" i="983" s="1"/>
  <c r="AJ8" i="983" s="1"/>
  <c r="AB15" i="983"/>
  <c r="AA16" i="983"/>
  <c r="AF16" i="983" s="1"/>
  <c r="AB17" i="983"/>
  <c r="AB20" i="983"/>
  <c r="AA21" i="983"/>
  <c r="AC22" i="983"/>
  <c r="AH22" i="983" s="1"/>
  <c r="Z33" i="983"/>
  <c r="AE33" i="983" s="1"/>
  <c r="AJ33" i="983" s="1"/>
  <c r="Y38" i="983"/>
  <c r="AD38" i="983" s="1"/>
  <c r="AI38" i="983" s="1"/>
  <c r="AA60" i="983"/>
  <c r="AF60" i="983" s="1"/>
  <c r="AK60" i="983" s="1"/>
  <c r="AA8" i="983"/>
  <c r="AE14" i="983"/>
  <c r="AA27" i="983"/>
  <c r="Z38" i="983"/>
  <c r="AE38" i="983" s="1"/>
  <c r="AJ38" i="983" s="1"/>
  <c r="Y41" i="983"/>
  <c r="AD41" i="983" s="1"/>
  <c r="AI41" i="983" s="1"/>
  <c r="AB8" i="983"/>
  <c r="BB98" i="983"/>
  <c r="BM98" i="983"/>
  <c r="BA98" i="983"/>
  <c r="BL98" i="983"/>
  <c r="AZ98" i="983"/>
  <c r="BK98" i="983"/>
  <c r="BC98" i="983"/>
  <c r="BH98" i="983"/>
  <c r="BG98" i="983"/>
  <c r="BF98" i="983"/>
  <c r="BE98" i="983"/>
  <c r="AF9" i="983"/>
  <c r="AC11" i="983"/>
  <c r="AE11" i="983"/>
  <c r="AJ11" i="983" s="1"/>
  <c r="AF14" i="983"/>
  <c r="AF20" i="983"/>
  <c r="AA38" i="983"/>
  <c r="AF38" i="983" s="1"/>
  <c r="Z41" i="983"/>
  <c r="AE41" i="983" s="1"/>
  <c r="Z49" i="983"/>
  <c r="AE49" i="983" s="1"/>
  <c r="AG9" i="983"/>
  <c r="AH14" i="983"/>
  <c r="AF17" i="983"/>
  <c r="AG20" i="983"/>
  <c r="AB35" i="983"/>
  <c r="AG35" i="983" s="1"/>
  <c r="AA35" i="983"/>
  <c r="AF35" i="983" s="1"/>
  <c r="Y35" i="983"/>
  <c r="AD35" i="983" s="1"/>
  <c r="AI35" i="983" s="1"/>
  <c r="X35" i="983"/>
  <c r="AC35" i="983" s="1"/>
  <c r="AH35" i="983" s="1"/>
  <c r="Z37" i="983"/>
  <c r="AE37" i="983" s="1"/>
  <c r="AJ37" i="983" s="1"/>
  <c r="Y40" i="983"/>
  <c r="AD40" i="983" s="1"/>
  <c r="X40" i="983"/>
  <c r="AC40" i="983" s="1"/>
  <c r="AB40" i="983"/>
  <c r="AG40" i="983" s="1"/>
  <c r="AA40" i="983"/>
  <c r="AF40" i="983" s="1"/>
  <c r="AB45" i="983"/>
  <c r="AG45" i="983" s="1"/>
  <c r="AA49" i="983"/>
  <c r="AF49" i="983" s="1"/>
  <c r="AK49" i="983" s="1"/>
  <c r="Z13" i="983"/>
  <c r="AE13" i="983" s="1"/>
  <c r="AH20" i="983"/>
  <c r="AA26" i="983"/>
  <c r="AA37" i="983"/>
  <c r="AF37" i="983" s="1"/>
  <c r="AK37" i="983" s="1"/>
  <c r="AA17" i="983"/>
  <c r="AI17" i="983"/>
  <c r="AG17" i="983"/>
  <c r="AA86" i="983"/>
  <c r="AA71" i="983"/>
  <c r="AB77" i="983"/>
  <c r="AA77" i="983"/>
  <c r="AA92" i="983"/>
  <c r="AA82" i="983"/>
  <c r="AF82" i="983" s="1"/>
  <c r="AK82" i="983" s="1"/>
  <c r="AB78" i="983"/>
  <c r="AG78" i="983" s="1"/>
  <c r="AB94" i="983"/>
  <c r="AG94" i="983" s="1"/>
  <c r="AA89" i="983"/>
  <c r="AB83" i="983"/>
  <c r="AB74" i="983"/>
  <c r="AA69" i="983"/>
  <c r="Z67" i="983"/>
  <c r="Z65" i="983"/>
  <c r="AE65" i="983" s="1"/>
  <c r="AA94" i="983"/>
  <c r="AF94" i="983" s="1"/>
  <c r="AK94" i="983" s="1"/>
  <c r="AA83" i="983"/>
  <c r="AB80" i="983"/>
  <c r="AA74" i="983"/>
  <c r="Y67" i="983"/>
  <c r="Y57" i="983"/>
  <c r="AA80" i="983"/>
  <c r="AB72" i="983"/>
  <c r="AA72" i="983"/>
  <c r="AF72" i="983" s="1"/>
  <c r="AK72" i="983" s="1"/>
  <c r="AB71" i="983"/>
  <c r="AB70" i="983"/>
  <c r="AG70" i="983" s="1"/>
  <c r="AB90" i="983"/>
  <c r="AG90" i="983" s="1"/>
  <c r="AB65" i="983"/>
  <c r="AB51" i="983"/>
  <c r="AG51" i="983" s="1"/>
  <c r="AB49" i="983"/>
  <c r="AG49" i="983" s="1"/>
  <c r="AA90" i="983"/>
  <c r="AF90" i="983" s="1"/>
  <c r="AK90" i="983" s="1"/>
  <c r="AA70" i="983"/>
  <c r="AF70" i="983" s="1"/>
  <c r="AK70" i="983" s="1"/>
  <c r="AA65" i="983"/>
  <c r="AB53" i="983"/>
  <c r="AG53" i="983" s="1"/>
  <c r="AA51" i="983"/>
  <c r="AF51" i="983" s="1"/>
  <c r="AK51" i="983" s="1"/>
  <c r="AB76" i="983"/>
  <c r="AG76" i="983" s="1"/>
  <c r="AE69" i="983"/>
  <c r="AA76" i="983"/>
  <c r="AF76" i="983" s="1"/>
  <c r="AK76" i="983" s="1"/>
  <c r="AA75" i="983"/>
  <c r="AF75" i="983" s="1"/>
  <c r="AK75" i="983" s="1"/>
  <c r="Z53" i="983"/>
  <c r="AB62" i="983"/>
  <c r="Z55" i="983"/>
  <c r="Y53" i="983"/>
  <c r="AB82" i="983"/>
  <c r="AG82" i="983" s="1"/>
  <c r="AA63" i="983"/>
  <c r="AA48" i="983"/>
  <c r="AF48" i="983" s="1"/>
  <c r="AK48" i="983" s="1"/>
  <c r="Y42" i="983"/>
  <c r="AD42" i="983" s="1"/>
  <c r="AI42" i="983" s="1"/>
  <c r="Z63" i="983"/>
  <c r="AB57" i="983"/>
  <c r="Z48" i="983"/>
  <c r="AE48" i="983" s="1"/>
  <c r="AJ48" i="983" s="1"/>
  <c r="AA33" i="983"/>
  <c r="AF33" i="983" s="1"/>
  <c r="AA95" i="983"/>
  <c r="Y63" i="983"/>
  <c r="AD63" i="983" s="1"/>
  <c r="AA57" i="983"/>
  <c r="Y48" i="983"/>
  <c r="AD48" i="983" s="1"/>
  <c r="AI48" i="983" s="1"/>
  <c r="AB39" i="983"/>
  <c r="AG39" i="983" s="1"/>
  <c r="Y54" i="983"/>
  <c r="AD54" i="983" s="1"/>
  <c r="AI54" i="983" s="1"/>
  <c r="AA45" i="983"/>
  <c r="AF45" i="983" s="1"/>
  <c r="AK45" i="983" s="1"/>
  <c r="Z36" i="983"/>
  <c r="AE36" i="983" s="1"/>
  <c r="AB21" i="983"/>
  <c r="AB61" i="983"/>
  <c r="AG61" i="983" s="1"/>
  <c r="Z45" i="983"/>
  <c r="AA44" i="983"/>
  <c r="Y36" i="983"/>
  <c r="AD36" i="983" s="1"/>
  <c r="AA61" i="983"/>
  <c r="AA53" i="983"/>
  <c r="AF53" i="983" s="1"/>
  <c r="AK53" i="983" s="1"/>
  <c r="Y45" i="983"/>
  <c r="AD45" i="983" s="1"/>
  <c r="AI45" i="983" s="1"/>
  <c r="AB27" i="983"/>
  <c r="Z52" i="983"/>
  <c r="AE52" i="983" s="1"/>
  <c r="Y50" i="983"/>
  <c r="AD50" i="983" s="1"/>
  <c r="AI50" i="983" s="1"/>
  <c r="AB33" i="983"/>
  <c r="AC48" i="983"/>
  <c r="AH48" i="983" s="1"/>
  <c r="Y47" i="983"/>
  <c r="AD47" i="983" s="1"/>
  <c r="AI47" i="983" s="1"/>
  <c r="Y59" i="983"/>
  <c r="AD59" i="983" s="1"/>
  <c r="AI59" i="983" s="1"/>
  <c r="AB48" i="983"/>
  <c r="AG48" i="983" s="1"/>
  <c r="AA39" i="983"/>
  <c r="AF39" i="983" s="1"/>
  <c r="AK39" i="983" s="1"/>
  <c r="Y33" i="983"/>
  <c r="AD33" i="983" s="1"/>
  <c r="AB24" i="983"/>
  <c r="AA56" i="983"/>
  <c r="Z51" i="983"/>
  <c r="Z39" i="983"/>
  <c r="AB32" i="983"/>
  <c r="AG14" i="983"/>
  <c r="AJ14" i="983"/>
  <c r="AJ17" i="983"/>
  <c r="AC23" i="983"/>
  <c r="AH23" i="983" s="1"/>
  <c r="AD23" i="983"/>
  <c r="AB26" i="983"/>
  <c r="AA29" i="983"/>
  <c r="AA31" i="983"/>
  <c r="AC31" i="983"/>
  <c r="Z31" i="983"/>
  <c r="AH31" i="983"/>
  <c r="AG31" i="983"/>
  <c r="AB34" i="983"/>
  <c r="AG34" i="983" s="1"/>
  <c r="Z40" i="983"/>
  <c r="AB38" i="983"/>
  <c r="AG38" i="983" s="1"/>
  <c r="AA41" i="983"/>
  <c r="AF41" i="983" s="1"/>
  <c r="AK41" i="983" s="1"/>
  <c r="AB41" i="983"/>
  <c r="AB50" i="983"/>
  <c r="AG50" i="983" s="1"/>
  <c r="AA50" i="983"/>
  <c r="Z50" i="983"/>
  <c r="Y46" i="983"/>
  <c r="AD46" i="983" s="1"/>
  <c r="AA46" i="983"/>
  <c r="AF46" i="983" s="1"/>
  <c r="AK46" i="983" s="1"/>
  <c r="Z46" i="983"/>
  <c r="AE46" i="983" s="1"/>
  <c r="AJ46" i="983" s="1"/>
  <c r="X46" i="983"/>
  <c r="Z44" i="983"/>
  <c r="AE44" i="983" s="1"/>
  <c r="AJ44" i="983" s="1"/>
  <c r="Y44" i="983"/>
  <c r="X44" i="983"/>
  <c r="AC44" i="983" s="1"/>
  <c r="AH44" i="983" s="1"/>
  <c r="Y58" i="983"/>
  <c r="AD58" i="983" s="1"/>
  <c r="AI58" i="983" s="1"/>
  <c r="X58" i="983"/>
  <c r="AC58" i="983" s="1"/>
  <c r="AB58" i="983"/>
  <c r="AG58" i="983" s="1"/>
  <c r="AA58" i="983"/>
  <c r="AF58" i="983" s="1"/>
  <c r="Z58" i="983"/>
  <c r="AE58" i="983" s="1"/>
  <c r="AH26" i="983"/>
  <c r="Z29" i="983"/>
  <c r="AE29" i="983" s="1"/>
  <c r="AI29" i="983"/>
  <c r="Y37" i="983"/>
  <c r="AD37" i="983" s="1"/>
  <c r="AB37" i="983"/>
  <c r="Y43" i="983"/>
  <c r="AB46" i="983"/>
  <c r="AG46" i="983" s="1"/>
  <c r="Z84" i="983"/>
  <c r="AE84" i="983" s="1"/>
  <c r="AJ84" i="983" s="1"/>
  <c r="AB84" i="983"/>
  <c r="AG84" i="983" s="1"/>
  <c r="AA84" i="983"/>
  <c r="AF84" i="983" s="1"/>
  <c r="AK84" i="983" s="1"/>
  <c r="AK26" i="983"/>
  <c r="X37" i="983"/>
  <c r="AC37" i="983" s="1"/>
  <c r="X38" i="983"/>
  <c r="X43" i="983"/>
  <c r="AB44" i="983"/>
  <c r="AG44" i="983" s="1"/>
  <c r="AA52" i="983"/>
  <c r="AF52" i="983" s="1"/>
  <c r="AK52" i="983" s="1"/>
  <c r="Y55" i="983"/>
  <c r="AD55" i="983" s="1"/>
  <c r="AI55" i="983" s="1"/>
  <c r="AF56" i="983"/>
  <c r="AK56" i="983" s="1"/>
  <c r="AA59" i="983"/>
  <c r="AF59" i="983" s="1"/>
  <c r="AK59" i="983" s="1"/>
  <c r="Y66" i="983"/>
  <c r="Y34" i="983"/>
  <c r="AB52" i="983"/>
  <c r="AG56" i="983"/>
  <c r="AB59" i="983"/>
  <c r="AG59" i="983" s="1"/>
  <c r="AJ62" i="983"/>
  <c r="X62" i="983"/>
  <c r="AA62" i="983"/>
  <c r="Z62" i="983"/>
  <c r="Y62" i="983"/>
  <c r="Y49" i="983"/>
  <c r="AD49" i="983" s="1"/>
  <c r="AB64" i="983"/>
  <c r="AG64" i="983" s="1"/>
  <c r="AA64" i="983"/>
  <c r="Z64" i="983"/>
  <c r="AE64" i="983" s="1"/>
  <c r="Y64" i="983"/>
  <c r="AD64" i="983" s="1"/>
  <c r="AI64" i="983" s="1"/>
  <c r="AC73" i="983"/>
  <c r="AB73" i="983"/>
  <c r="AA73" i="983"/>
  <c r="AG73" i="983"/>
  <c r="AF73" i="983"/>
  <c r="AK73" i="983" s="1"/>
  <c r="AE73" i="983"/>
  <c r="AD73" i="983"/>
  <c r="Z73" i="983"/>
  <c r="AB56" i="983"/>
  <c r="Z81" i="983"/>
  <c r="AE81" i="983" s="1"/>
  <c r="AB81" i="983"/>
  <c r="AA81" i="983"/>
  <c r="AF81" i="983" s="1"/>
  <c r="AK81" i="983" s="1"/>
  <c r="X56" i="983"/>
  <c r="AB60" i="983"/>
  <c r="AG60" i="983" s="1"/>
  <c r="Y60" i="983"/>
  <c r="X60" i="983"/>
  <c r="X61" i="983"/>
  <c r="Y52" i="983"/>
  <c r="Y56" i="983"/>
  <c r="Y61" i="983"/>
  <c r="AD61" i="983" s="1"/>
  <c r="Z56" i="983"/>
  <c r="X59" i="983"/>
  <c r="Z61" i="983"/>
  <c r="AB66" i="983"/>
  <c r="AG66" i="983"/>
  <c r="AF66" i="983"/>
  <c r="AK66" i="983" s="1"/>
  <c r="AE66" i="983"/>
  <c r="AD66" i="983"/>
  <c r="AC66" i="983"/>
  <c r="AA66" i="983"/>
  <c r="Z66" i="983"/>
  <c r="AF63" i="983"/>
  <c r="AF65" i="983"/>
  <c r="AA68" i="983"/>
  <c r="AB69" i="983"/>
  <c r="AB68" i="983"/>
  <c r="AB63" i="983"/>
  <c r="AH63" i="983"/>
  <c r="AJ65" i="983"/>
  <c r="X65" i="983"/>
  <c r="AC65" i="983" s="1"/>
  <c r="AH65" i="983"/>
  <c r="AB75" i="983"/>
  <c r="Z78" i="983"/>
  <c r="Z82" i="983"/>
  <c r="AE82" i="983" s="1"/>
  <c r="AJ82" i="983" s="1"/>
  <c r="AB88" i="983"/>
  <c r="AG88" i="983" s="1"/>
  <c r="AA88" i="983"/>
  <c r="AF88" i="983" s="1"/>
  <c r="AK88" i="983" s="1"/>
  <c r="AB96" i="983"/>
  <c r="AA96" i="983"/>
  <c r="Z96" i="983"/>
  <c r="X63" i="983"/>
  <c r="AK63" i="983"/>
  <c r="Y65" i="983"/>
  <c r="AF68" i="983"/>
  <c r="AK68" i="983" s="1"/>
  <c r="AA78" i="983"/>
  <c r="Z87" i="983"/>
  <c r="AB87" i="983"/>
  <c r="AA87" i="983"/>
  <c r="AF87" i="983" s="1"/>
  <c r="AH68" i="983"/>
  <c r="Z85" i="983"/>
  <c r="BD98" i="983"/>
  <c r="AD79" i="983"/>
  <c r="AC79" i="983"/>
  <c r="AI79" i="983"/>
  <c r="AA85" i="983"/>
  <c r="AB93" i="983"/>
  <c r="AG93" i="983" s="1"/>
  <c r="AA93" i="983"/>
  <c r="AF93" i="983" s="1"/>
  <c r="Z93" i="983"/>
  <c r="AB116" i="983"/>
  <c r="BD112" i="983" s="1"/>
  <c r="AB95" i="983"/>
  <c r="AB92" i="983"/>
  <c r="AB89" i="983"/>
  <c r="AB86" i="983"/>
  <c r="Z116" i="983"/>
  <c r="BB115" i="983" s="1"/>
  <c r="Z95" i="983"/>
  <c r="Z92" i="983"/>
  <c r="Z89" i="983"/>
  <c r="Y116" i="983"/>
  <c r="BA116" i="983" s="1"/>
  <c r="AK95" i="983"/>
  <c r="X116" i="983"/>
  <c r="AZ109" i="983" s="1"/>
  <c r="AJ95" i="983"/>
  <c r="AI95" i="983"/>
  <c r="AI92" i="983"/>
  <c r="AH95" i="983"/>
  <c r="AH92" i="983"/>
  <c r="AH89" i="983"/>
  <c r="AH86" i="983"/>
  <c r="AH83" i="983"/>
  <c r="AH80" i="983"/>
  <c r="AE116" i="983"/>
  <c r="BG106" i="983" s="1"/>
  <c r="AB85" i="983"/>
  <c r="AH91" i="983"/>
  <c r="AF91" i="983"/>
  <c r="AK91" i="983" s="1"/>
  <c r="AE91" i="983"/>
  <c r="AJ91" i="983" s="1"/>
  <c r="AD91" i="983"/>
  <c r="AC91" i="983"/>
  <c r="AF116" i="983"/>
  <c r="BH105" i="983" s="1"/>
  <c r="AE85" i="983"/>
  <c r="Z90" i="983"/>
  <c r="AD85" i="983"/>
  <c r="AC85" i="983"/>
  <c r="AI85" i="983"/>
  <c r="AC97" i="983"/>
  <c r="BE97" i="983" s="1"/>
  <c r="BI98" i="983"/>
  <c r="AD97" i="983"/>
  <c r="BF97" i="983" s="1"/>
  <c r="BJ98" i="983"/>
  <c r="AH116" i="983"/>
  <c r="BJ114" i="983" s="1"/>
  <c r="AE97" i="983"/>
  <c r="AI116" i="983"/>
  <c r="BK103" i="983" s="1"/>
  <c r="AF97" i="983"/>
  <c r="AK97" i="983" s="1"/>
  <c r="BM97" i="983" s="1"/>
  <c r="AJ116" i="983"/>
  <c r="BL101" i="983" s="1"/>
  <c r="AG97" i="983"/>
  <c r="BI97" i="983" s="1"/>
  <c r="AK116" i="983"/>
  <c r="BM109" i="983" s="1"/>
  <c r="AH97" i="983"/>
  <c r="BJ97" i="983" s="1"/>
  <c r="B2" i="982"/>
  <c r="H71" i="982" s="1"/>
  <c r="AA31" i="982"/>
  <c r="AF31" i="982" s="1"/>
  <c r="AK31" i="982" s="1"/>
  <c r="Z40" i="982"/>
  <c r="AC17" i="982"/>
  <c r="AB17" i="982"/>
  <c r="AI17" i="982"/>
  <c r="AB28" i="982"/>
  <c r="AG28" i="982" s="1"/>
  <c r="Y28" i="982"/>
  <c r="AD28" i="982" s="1"/>
  <c r="Z32" i="982"/>
  <c r="AE32" i="982" s="1"/>
  <c r="AJ32" i="982" s="1"/>
  <c r="X38" i="982"/>
  <c r="AC38" i="982" s="1"/>
  <c r="AH38" i="982" s="1"/>
  <c r="AB38" i="982"/>
  <c r="AG38" i="982" s="1"/>
  <c r="AA38" i="982"/>
  <c r="AF38" i="982" s="1"/>
  <c r="AK38" i="982" s="1"/>
  <c r="Y39" i="982"/>
  <c r="AD39" i="982" s="1"/>
  <c r="AA40" i="982"/>
  <c r="AF40" i="982" s="1"/>
  <c r="AH8" i="982"/>
  <c r="AC11" i="982"/>
  <c r="Z11" i="982"/>
  <c r="AI11" i="982"/>
  <c r="AJ17" i="982"/>
  <c r="AA19" i="982"/>
  <c r="AA22" i="982"/>
  <c r="AF22" i="982" s="1"/>
  <c r="AK22" i="982" s="1"/>
  <c r="Z26" i="982"/>
  <c r="AE26" i="982" s="1"/>
  <c r="AJ26" i="982" s="1"/>
  <c r="AB29" i="982"/>
  <c r="AG29" i="982" s="1"/>
  <c r="AA32" i="982"/>
  <c r="AF32" i="982" s="1"/>
  <c r="AK32" i="982" s="1"/>
  <c r="X34" i="982"/>
  <c r="AC34" i="982" s="1"/>
  <c r="AA39" i="982"/>
  <c r="AF39" i="982" s="1"/>
  <c r="AK39" i="982" s="1"/>
  <c r="AB15" i="982"/>
  <c r="AG15" i="982" s="1"/>
  <c r="AK17" i="982"/>
  <c r="AB19" i="982"/>
  <c r="AB22" i="982"/>
  <c r="AB26" i="982"/>
  <c r="AG26" i="982" s="1"/>
  <c r="AB32" i="982"/>
  <c r="AG32" i="982" s="1"/>
  <c r="Y34" i="982"/>
  <c r="AD34" i="982" s="1"/>
  <c r="Z45" i="982"/>
  <c r="AB13" i="982"/>
  <c r="AB16" i="982"/>
  <c r="AG16" i="982" s="1"/>
  <c r="X28" i="982"/>
  <c r="Y38" i="982"/>
  <c r="AD38" i="982" s="1"/>
  <c r="AI38" i="982" s="1"/>
  <c r="Z46" i="982"/>
  <c r="AE46" i="982" s="1"/>
  <c r="Y46" i="982"/>
  <c r="AD46" i="982" s="1"/>
  <c r="AI46" i="982" s="1"/>
  <c r="X46" i="982"/>
  <c r="AC46" i="982" s="1"/>
  <c r="AH46" i="982" s="1"/>
  <c r="X47" i="982"/>
  <c r="AC47" i="982" s="1"/>
  <c r="AH47" i="982" s="1"/>
  <c r="Z47" i="982"/>
  <c r="AE47" i="982" s="1"/>
  <c r="Y47" i="982"/>
  <c r="AC20" i="982"/>
  <c r="AH20" i="982" s="1"/>
  <c r="AE19" i="982"/>
  <c r="Z20" i="982"/>
  <c r="Z23" i="982"/>
  <c r="AE23" i="982" s="1"/>
  <c r="AJ23" i="982" s="1"/>
  <c r="Z28" i="982"/>
  <c r="AE28" i="982" s="1"/>
  <c r="Z38" i="982"/>
  <c r="AE38" i="982" s="1"/>
  <c r="AJ41" i="982"/>
  <c r="X41" i="982"/>
  <c r="AA41" i="982"/>
  <c r="AK41" i="982"/>
  <c r="AI41" i="982"/>
  <c r="AE41" i="982"/>
  <c r="AA55" i="982"/>
  <c r="AF55" i="982" s="1"/>
  <c r="Z37" i="982"/>
  <c r="AA15" i="982"/>
  <c r="Z17" i="982"/>
  <c r="AF19" i="982"/>
  <c r="AA20" i="982"/>
  <c r="AE22" i="982"/>
  <c r="AJ22" i="982" s="1"/>
  <c r="AA23" i="982"/>
  <c r="AF23" i="982" s="1"/>
  <c r="AK23" i="982" s="1"/>
  <c r="AA28" i="982"/>
  <c r="AF28" i="982" s="1"/>
  <c r="Y29" i="982"/>
  <c r="AA46" i="982"/>
  <c r="BE60" i="982"/>
  <c r="BC60" i="982"/>
  <c r="BB60" i="982"/>
  <c r="BA60" i="982"/>
  <c r="AZ60" i="982"/>
  <c r="BM60" i="982"/>
  <c r="BL60" i="982"/>
  <c r="BJ60" i="982"/>
  <c r="BI60" i="982"/>
  <c r="BG60" i="982"/>
  <c r="AE16" i="982"/>
  <c r="AA17" i="982"/>
  <c r="AG19" i="982"/>
  <c r="AB20" i="982"/>
  <c r="AG20" i="982" s="1"/>
  <c r="AB23" i="982"/>
  <c r="AG23" i="982" s="1"/>
  <c r="Z29" i="982"/>
  <c r="AE29" i="982" s="1"/>
  <c r="AB31" i="982"/>
  <c r="AG31" i="982" s="1"/>
  <c r="Y31" i="982"/>
  <c r="AD31" i="982" s="1"/>
  <c r="AB36" i="982"/>
  <c r="AA36" i="982"/>
  <c r="AF36" i="982" s="1"/>
  <c r="X36" i="982"/>
  <c r="AC36" i="982" s="1"/>
  <c r="AH36" i="982" s="1"/>
  <c r="AB40" i="982"/>
  <c r="AG40" i="982" s="1"/>
  <c r="Y41" i="982"/>
  <c r="AB46" i="982"/>
  <c r="AA47" i="982"/>
  <c r="AF47" i="982" s="1"/>
  <c r="AK47" i="982" s="1"/>
  <c r="AA14" i="982"/>
  <c r="AD17" i="982"/>
  <c r="AD20" i="982"/>
  <c r="AI20" i="982" s="1"/>
  <c r="AB25" i="982"/>
  <c r="AG25" i="982" s="1"/>
  <c r="Y25" i="982"/>
  <c r="AD25" i="982" s="1"/>
  <c r="AA29" i="982"/>
  <c r="AF29" i="982" s="1"/>
  <c r="AK29" i="982" s="1"/>
  <c r="Y30" i="982"/>
  <c r="AD30" i="982" s="1"/>
  <c r="AI30" i="982" s="1"/>
  <c r="AA37" i="982"/>
  <c r="Z41" i="982"/>
  <c r="AB47" i="982"/>
  <c r="AB8" i="982"/>
  <c r="AG8" i="982" s="1"/>
  <c r="AB14" i="982"/>
  <c r="AE17" i="982"/>
  <c r="AK19" i="982"/>
  <c r="AC19" i="982"/>
  <c r="AI19" i="982"/>
  <c r="AE20" i="982"/>
  <c r="Z24" i="982"/>
  <c r="AA26" i="982"/>
  <c r="Z30" i="982"/>
  <c r="AB37" i="982"/>
  <c r="AG37" i="982" s="1"/>
  <c r="AB41" i="982"/>
  <c r="AF17" i="982"/>
  <c r="AJ19" i="982"/>
  <c r="AF20" i="982"/>
  <c r="AA21" i="982"/>
  <c r="AA24" i="982"/>
  <c r="AF24" i="982" s="1"/>
  <c r="AA30" i="982"/>
  <c r="AF30" i="982" s="1"/>
  <c r="AB39" i="982"/>
  <c r="Z39" i="982"/>
  <c r="AC41" i="982"/>
  <c r="AK10" i="982"/>
  <c r="AF10" i="982"/>
  <c r="AI10" i="982"/>
  <c r="AK13" i="982"/>
  <c r="AA13" i="982"/>
  <c r="AI13" i="982"/>
  <c r="AG17" i="982"/>
  <c r="AB21" i="982"/>
  <c r="AB24" i="982"/>
  <c r="AG24" i="982" s="1"/>
  <c r="X25" i="982"/>
  <c r="AB30" i="982"/>
  <c r="AG30" i="982" s="1"/>
  <c r="Z31" i="982"/>
  <c r="X32" i="982"/>
  <c r="AA34" i="982"/>
  <c r="AD41" i="982"/>
  <c r="AK16" i="982"/>
  <c r="AH16" i="982"/>
  <c r="AC48" i="982"/>
  <c r="AH48" i="982" s="1"/>
  <c r="AK49" i="982"/>
  <c r="AA52" i="982"/>
  <c r="AD57" i="982"/>
  <c r="AB57" i="982"/>
  <c r="AH57" i="982"/>
  <c r="AG57" i="982"/>
  <c r="AF57" i="982"/>
  <c r="AE57" i="982"/>
  <c r="AC57" i="982"/>
  <c r="AA57" i="982"/>
  <c r="Z57" i="982"/>
  <c r="AK57" i="982"/>
  <c r="AB45" i="982"/>
  <c r="AC45" i="982"/>
  <c r="Y45" i="982"/>
  <c r="AK45" i="982"/>
  <c r="X45" i="982"/>
  <c r="AB55" i="982"/>
  <c r="BK60" i="982"/>
  <c r="AF43" i="982"/>
  <c r="AA43" i="982"/>
  <c r="AK43" i="982"/>
  <c r="X43" i="982"/>
  <c r="AJ43" i="982"/>
  <c r="AI57" i="982"/>
  <c r="AJ57" i="982"/>
  <c r="AB48" i="982"/>
  <c r="AB50" i="982"/>
  <c r="AG50" i="982" s="1"/>
  <c r="Z50" i="982"/>
  <c r="AJ53" i="982"/>
  <c r="AK53" i="982"/>
  <c r="AI53" i="982"/>
  <c r="AG53" i="982"/>
  <c r="AF53" i="982"/>
  <c r="AE53" i="982"/>
  <c r="AD53" i="982"/>
  <c r="AC53" i="982"/>
  <c r="AB53" i="982"/>
  <c r="AA53" i="982"/>
  <c r="AB51" i="982"/>
  <c r="AG51" i="982" s="1"/>
  <c r="AA51" i="982"/>
  <c r="AF51" i="982" s="1"/>
  <c r="Z51" i="982"/>
  <c r="AE51" i="982" s="1"/>
  <c r="AJ51" i="982" s="1"/>
  <c r="Z55" i="982"/>
  <c r="AE55" i="982" s="1"/>
  <c r="AJ55" i="982" s="1"/>
  <c r="AC52" i="982"/>
  <c r="AH52" i="982" s="1"/>
  <c r="AB52" i="982"/>
  <c r="AB58" i="982"/>
  <c r="AG58" i="982" s="1"/>
  <c r="AA54" i="982"/>
  <c r="AF54" i="982" s="1"/>
  <c r="AK54" i="982" s="1"/>
  <c r="Z52" i="982"/>
  <c r="AE52" i="982" s="1"/>
  <c r="AJ52" i="982" s="1"/>
  <c r="Z54" i="982"/>
  <c r="AE54" i="982" s="1"/>
  <c r="AC56" i="982"/>
  <c r="AE45" i="982"/>
  <c r="AA50" i="982"/>
  <c r="AB54" i="982"/>
  <c r="AA56" i="982"/>
  <c r="AF56" i="982" s="1"/>
  <c r="AB73" i="982"/>
  <c r="BD73" i="982" s="1"/>
  <c r="AB33" i="982"/>
  <c r="AG33" i="982" s="1"/>
  <c r="X35" i="982"/>
  <c r="AC35" i="982" s="1"/>
  <c r="AH35" i="982" s="1"/>
  <c r="Z49" i="982"/>
  <c r="AB56" i="982"/>
  <c r="AB59" i="982"/>
  <c r="Z59" i="982"/>
  <c r="BB59" i="982" s="1"/>
  <c r="AD56" i="982"/>
  <c r="AI56" i="982" s="1"/>
  <c r="AC73" i="982"/>
  <c r="Y35" i="982"/>
  <c r="AD35" i="982" s="1"/>
  <c r="AI35" i="982" s="1"/>
  <c r="Y37" i="982"/>
  <c r="AB42" i="982"/>
  <c r="AH42" i="982"/>
  <c r="X44" i="982"/>
  <c r="AC49" i="982"/>
  <c r="BH60" i="982"/>
  <c r="BF60" i="982"/>
  <c r="BD60" i="982"/>
  <c r="AD73" i="982"/>
  <c r="BF73" i="982" s="1"/>
  <c r="AD49" i="982"/>
  <c r="Z58" i="982"/>
  <c r="AE49" i="982"/>
  <c r="AA58" i="982"/>
  <c r="AA59" i="982"/>
  <c r="BC59" i="982" s="1"/>
  <c r="AH49" i="982"/>
  <c r="Z56" i="982"/>
  <c r="AE56" i="982" s="1"/>
  <c r="AB72" i="982"/>
  <c r="AF73" i="982"/>
  <c r="AG73" i="982"/>
  <c r="BI73" i="982" s="1"/>
  <c r="AD72" i="982"/>
  <c r="AH73" i="982"/>
  <c r="AI73" i="982"/>
  <c r="AF72" i="982"/>
  <c r="X73" i="982"/>
  <c r="AJ73" i="982"/>
  <c r="AG72" i="982"/>
  <c r="Y73" i="982"/>
  <c r="AK73" i="982"/>
  <c r="Z73" i="982"/>
  <c r="AA73" i="982"/>
  <c r="BC73" i="982" s="1"/>
  <c r="C3" i="981"/>
  <c r="B3" i="981" s="1"/>
  <c r="H58" i="981" s="1"/>
  <c r="AG13" i="981"/>
  <c r="AH17" i="981"/>
  <c r="AF17" i="981"/>
  <c r="AE17" i="981"/>
  <c r="AD17" i="981"/>
  <c r="AC17" i="981"/>
  <c r="AB17" i="981"/>
  <c r="AA17" i="981"/>
  <c r="Z17" i="981"/>
  <c r="AK17" i="981"/>
  <c r="AJ17" i="981"/>
  <c r="AB36" i="981"/>
  <c r="AG36" i="981" s="1"/>
  <c r="AA36" i="981"/>
  <c r="AF36" i="981" s="1"/>
  <c r="AK36" i="981" s="1"/>
  <c r="Z36" i="981"/>
  <c r="Y36" i="981"/>
  <c r="AD36" i="981" s="1"/>
  <c r="AI36" i="981" s="1"/>
  <c r="X36" i="981"/>
  <c r="AC36" i="981" s="1"/>
  <c r="AG17" i="981"/>
  <c r="AB28" i="981"/>
  <c r="AG28" i="981" s="1"/>
  <c r="AA28" i="981"/>
  <c r="AF28" i="981" s="1"/>
  <c r="Z28" i="981"/>
  <c r="AE28" i="981" s="1"/>
  <c r="Y28" i="981"/>
  <c r="AD28" i="981" s="1"/>
  <c r="AI28" i="981" s="1"/>
  <c r="X28" i="981"/>
  <c r="AC28" i="981" s="1"/>
  <c r="AH28" i="981" s="1"/>
  <c r="AI17" i="981"/>
  <c r="BA51" i="981"/>
  <c r="Z35" i="981"/>
  <c r="AE35" i="981" s="1"/>
  <c r="X35" i="981"/>
  <c r="AC35" i="981" s="1"/>
  <c r="AH35" i="981" s="1"/>
  <c r="AB35" i="981"/>
  <c r="AA35" i="981"/>
  <c r="AF35" i="981" s="1"/>
  <c r="AK35" i="981" s="1"/>
  <c r="Y35" i="981"/>
  <c r="Z43" i="981"/>
  <c r="AE43" i="981" s="1"/>
  <c r="AB43" i="981"/>
  <c r="AG43" i="981" s="1"/>
  <c r="AA43" i="981"/>
  <c r="AF43" i="981" s="1"/>
  <c r="AC9" i="981"/>
  <c r="AC12" i="981"/>
  <c r="AA14" i="981"/>
  <c r="AB16" i="981"/>
  <c r="AK19" i="981"/>
  <c r="AB23" i="981"/>
  <c r="AG23" i="981" s="1"/>
  <c r="X24" i="981"/>
  <c r="AC24" i="981" s="1"/>
  <c r="AH24" i="981" s="1"/>
  <c r="Z27" i="981"/>
  <c r="AE27" i="981" s="1"/>
  <c r="AB31" i="981"/>
  <c r="AA33" i="981"/>
  <c r="AF33" i="981" s="1"/>
  <c r="AK33" i="981" s="1"/>
  <c r="Y34" i="981"/>
  <c r="AD34" i="981" s="1"/>
  <c r="AI34" i="981" s="1"/>
  <c r="AH37" i="981"/>
  <c r="AF37" i="981"/>
  <c r="Y37" i="981"/>
  <c r="X37" i="981"/>
  <c r="X39" i="981"/>
  <c r="AC39" i="981" s="1"/>
  <c r="Y40" i="981"/>
  <c r="AB45" i="981"/>
  <c r="AG45" i="981" s="1"/>
  <c r="AB46" i="981"/>
  <c r="Z8" i="981"/>
  <c r="AE8" i="981" s="1"/>
  <c r="AJ8" i="981" s="1"/>
  <c r="Z11" i="981"/>
  <c r="AC16" i="981"/>
  <c r="AA21" i="981"/>
  <c r="Y24" i="981"/>
  <c r="AD24" i="981" s="1"/>
  <c r="AI24" i="981" s="1"/>
  <c r="AA27" i="981"/>
  <c r="AF27" i="981" s="1"/>
  <c r="AK27" i="981" s="1"/>
  <c r="Z34" i="981"/>
  <c r="Y39" i="981"/>
  <c r="AD39" i="981" s="1"/>
  <c r="AI39" i="981" s="1"/>
  <c r="AA40" i="981"/>
  <c r="AB42" i="981"/>
  <c r="AG42" i="981" s="1"/>
  <c r="AA42" i="981"/>
  <c r="AF42" i="981" s="1"/>
  <c r="AK42" i="981" s="1"/>
  <c r="AA47" i="981"/>
  <c r="AF47" i="981" s="1"/>
  <c r="AK47" i="981" s="1"/>
  <c r="Z47" i="981"/>
  <c r="AE47" i="981" s="1"/>
  <c r="AJ47" i="981" s="1"/>
  <c r="BM61" i="981"/>
  <c r="AA8" i="981"/>
  <c r="AF8" i="981" s="1"/>
  <c r="AA11" i="981"/>
  <c r="AF11" i="981" s="1"/>
  <c r="AE16" i="981"/>
  <c r="Z19" i="981"/>
  <c r="AB21" i="981"/>
  <c r="AG21" i="981" s="1"/>
  <c r="Z24" i="981"/>
  <c r="AE24" i="981" s="1"/>
  <c r="AJ24" i="981" s="1"/>
  <c r="AA34" i="981"/>
  <c r="AF34" i="981" s="1"/>
  <c r="Y38" i="981"/>
  <c r="Z39" i="981"/>
  <c r="AE39" i="981" s="1"/>
  <c r="AJ39" i="981" s="1"/>
  <c r="AD40" i="981"/>
  <c r="AI40" i="981" s="1"/>
  <c r="AC62" i="981"/>
  <c r="BE62" i="981" s="1"/>
  <c r="AB8" i="981"/>
  <c r="BC61" i="981"/>
  <c r="BC52" i="981"/>
  <c r="AB11" i="981"/>
  <c r="AF16" i="981"/>
  <c r="AA19" i="981"/>
  <c r="AA24" i="981"/>
  <c r="AF24" i="981" s="1"/>
  <c r="AK24" i="981" s="1"/>
  <c r="X29" i="981"/>
  <c r="Y29" i="981"/>
  <c r="AD29" i="981" s="1"/>
  <c r="AI29" i="981" s="1"/>
  <c r="AB34" i="981"/>
  <c r="AA38" i="981"/>
  <c r="AA39" i="981"/>
  <c r="AF39" i="981" s="1"/>
  <c r="AK39" i="981" s="1"/>
  <c r="AE40" i="981"/>
  <c r="X42" i="981"/>
  <c r="AC42" i="981" s="1"/>
  <c r="AG16" i="981"/>
  <c r="AB19" i="981"/>
  <c r="X22" i="981"/>
  <c r="X25" i="981"/>
  <c r="AC25" i="981" s="1"/>
  <c r="Y42" i="981"/>
  <c r="AD42" i="981" s="1"/>
  <c r="AI42" i="981" s="1"/>
  <c r="Z45" i="981"/>
  <c r="AH16" i="981"/>
  <c r="Y25" i="981"/>
  <c r="AD25" i="981" s="1"/>
  <c r="AI25" i="981" s="1"/>
  <c r="X26" i="981"/>
  <c r="AC26" i="981" s="1"/>
  <c r="AH26" i="981" s="1"/>
  <c r="Z41" i="981"/>
  <c r="AE41" i="981" s="1"/>
  <c r="AJ41" i="981" s="1"/>
  <c r="X41" i="981"/>
  <c r="AB41" i="981"/>
  <c r="AG41" i="981" s="1"/>
  <c r="Z42" i="981"/>
  <c r="AE42" i="981" s="1"/>
  <c r="AJ42" i="981" s="1"/>
  <c r="AA45" i="981"/>
  <c r="AF45" i="981" s="1"/>
  <c r="AB47" i="981"/>
  <c r="AG47" i="981" s="1"/>
  <c r="AA48" i="981"/>
  <c r="AF48" i="981" s="1"/>
  <c r="AK48" i="981" s="1"/>
  <c r="BB51" i="981"/>
  <c r="AA10" i="981"/>
  <c r="AA13" i="981"/>
  <c r="AF13" i="981" s="1"/>
  <c r="AK13" i="981" s="1"/>
  <c r="AB15" i="981"/>
  <c r="AI16" i="981"/>
  <c r="AE19" i="981"/>
  <c r="Z22" i="981"/>
  <c r="AE22" i="981" s="1"/>
  <c r="AJ22" i="981" s="1"/>
  <c r="Z25" i="981"/>
  <c r="AE25" i="981" s="1"/>
  <c r="Z29" i="981"/>
  <c r="AE29" i="981" s="1"/>
  <c r="AJ29" i="981" s="1"/>
  <c r="AJ40" i="981"/>
  <c r="Z44" i="981"/>
  <c r="AE44" i="981" s="1"/>
  <c r="AJ44" i="981" s="1"/>
  <c r="AB44" i="981"/>
  <c r="AG44" i="981" s="1"/>
  <c r="AA44" i="981"/>
  <c r="BI51" i="981"/>
  <c r="AD62" i="981"/>
  <c r="AJ16" i="981"/>
  <c r="AA22" i="981"/>
  <c r="AF22" i="981" s="1"/>
  <c r="X23" i="981"/>
  <c r="AC23" i="981" s="1"/>
  <c r="AA25" i="981"/>
  <c r="AF25" i="981" s="1"/>
  <c r="AA29" i="981"/>
  <c r="AF29" i="981" s="1"/>
  <c r="Z32" i="981"/>
  <c r="X32" i="981"/>
  <c r="AC32" i="981" s="1"/>
  <c r="AB32" i="981"/>
  <c r="AG32" i="981" s="1"/>
  <c r="AB33" i="981"/>
  <c r="AG33" i="981" s="1"/>
  <c r="X33" i="981"/>
  <c r="Z46" i="981"/>
  <c r="AE46" i="981" s="1"/>
  <c r="BL51" i="981"/>
  <c r="AZ51" i="981"/>
  <c r="BK51" i="981"/>
  <c r="BJ51" i="981"/>
  <c r="BG51" i="981"/>
  <c r="BF51" i="981"/>
  <c r="BE51" i="981"/>
  <c r="BD51" i="981"/>
  <c r="BM51" i="981"/>
  <c r="BH51" i="981"/>
  <c r="BC51" i="981"/>
  <c r="AK16" i="981"/>
  <c r="AB22" i="981"/>
  <c r="AG22" i="981" s="1"/>
  <c r="AB25" i="981"/>
  <c r="AG25" i="981" s="1"/>
  <c r="Y26" i="981"/>
  <c r="AD26" i="981" s="1"/>
  <c r="AB27" i="981"/>
  <c r="X27" i="981"/>
  <c r="AB29" i="981"/>
  <c r="AG29" i="981" s="1"/>
  <c r="Y41" i="981"/>
  <c r="AD41" i="981" s="1"/>
  <c r="AA18" i="981"/>
  <c r="AF18" i="981" s="1"/>
  <c r="AK18" i="981" s="1"/>
  <c r="AH19" i="981"/>
  <c r="AB20" i="981"/>
  <c r="AG20" i="981" s="1"/>
  <c r="Y23" i="981"/>
  <c r="AB24" i="981"/>
  <c r="Z26" i="981"/>
  <c r="AB39" i="981"/>
  <c r="Z40" i="981"/>
  <c r="AF40" i="981"/>
  <c r="AC40" i="981"/>
  <c r="AH40" i="981" s="1"/>
  <c r="AB40" i="981"/>
  <c r="AG40" i="981" s="1"/>
  <c r="AA41" i="981"/>
  <c r="AF41" i="981" s="1"/>
  <c r="AK41" i="981" s="1"/>
  <c r="AB30" i="981"/>
  <c r="AG30" i="981" s="1"/>
  <c r="Z48" i="981"/>
  <c r="AE48" i="981" s="1"/>
  <c r="AJ48" i="981" s="1"/>
  <c r="BM52" i="981"/>
  <c r="AA62" i="981"/>
  <c r="BC53" i="981" s="1"/>
  <c r="Z38" i="981"/>
  <c r="AJ38" i="981"/>
  <c r="X38" i="981"/>
  <c r="AI38" i="981"/>
  <c r="AB49" i="981"/>
  <c r="BD49" i="981" s="1"/>
  <c r="AA50" i="981"/>
  <c r="BC50" i="981" s="1"/>
  <c r="Z50" i="981"/>
  <c r="BB50" i="981" s="1"/>
  <c r="AB62" i="981"/>
  <c r="BD62" i="981" s="1"/>
  <c r="AK62" i="981"/>
  <c r="BM55" i="981" s="1"/>
  <c r="Y62" i="981"/>
  <c r="AJ62" i="981"/>
  <c r="X62" i="981"/>
  <c r="AZ62" i="981" s="1"/>
  <c r="AB48" i="981"/>
  <c r="AG48" i="981" s="1"/>
  <c r="AB50" i="981"/>
  <c r="AG50" i="981" s="1"/>
  <c r="BI50" i="981" s="1"/>
  <c r="AB61" i="981"/>
  <c r="AF62" i="981"/>
  <c r="BH62" i="981" s="1"/>
  <c r="AC61" i="981"/>
  <c r="AG62" i="981"/>
  <c r="BI62" i="981" s="1"/>
  <c r="AD61" i="981"/>
  <c r="AH62" i="981"/>
  <c r="BJ62" i="981" s="1"/>
  <c r="AE61" i="981"/>
  <c r="AI62" i="981"/>
  <c r="AF61" i="981"/>
  <c r="AG61" i="981"/>
  <c r="Z49" i="981"/>
  <c r="BB49" i="981" s="1"/>
  <c r="AH61" i="981"/>
  <c r="BJ52" i="981" s="1"/>
  <c r="Z62" i="981"/>
  <c r="AA49" i="981"/>
  <c r="AF49" i="981" s="1"/>
  <c r="AI61" i="981"/>
  <c r="X61" i="981"/>
  <c r="AZ52" i="981" s="1"/>
  <c r="C3" i="980"/>
  <c r="B3" i="980" s="1"/>
  <c r="H19" i="980" s="1"/>
  <c r="Y9" i="980" s="1"/>
  <c r="AA10" i="980"/>
  <c r="BC10" i="980" s="1"/>
  <c r="BE11" i="980"/>
  <c r="AA13" i="980"/>
  <c r="BC13" i="980" s="1"/>
  <c r="AA16" i="980"/>
  <c r="BC16" i="980" s="1"/>
  <c r="BC19" i="980"/>
  <c r="AE22" i="980"/>
  <c r="BG22" i="980" s="1"/>
  <c r="AB10" i="980"/>
  <c r="AG10" i="980" s="1"/>
  <c r="X12" i="980"/>
  <c r="AC12" i="980" s="1"/>
  <c r="AH12" i="980" s="1"/>
  <c r="AB13" i="980"/>
  <c r="BD13" i="980" s="1"/>
  <c r="AB16" i="980"/>
  <c r="AG16" i="980" s="1"/>
  <c r="X18" i="980"/>
  <c r="AZ18" i="980" s="1"/>
  <c r="BD19" i="980"/>
  <c r="AB21" i="980"/>
  <c r="BD21" i="980" s="1"/>
  <c r="AF22" i="980"/>
  <c r="BH22" i="980" s="1"/>
  <c r="Y12" i="980"/>
  <c r="AD12" i="980" s="1"/>
  <c r="Y18" i="980"/>
  <c r="BA18" i="980" s="1"/>
  <c r="BE19" i="980"/>
  <c r="AC21" i="980"/>
  <c r="BE21" i="980" s="1"/>
  <c r="BC21" i="980"/>
  <c r="AG22" i="980"/>
  <c r="BI22" i="980" s="1"/>
  <c r="Z9" i="980"/>
  <c r="AE9" i="980" s="1"/>
  <c r="BG9" i="980" s="1"/>
  <c r="AH11" i="980"/>
  <c r="BJ11" i="980" s="1"/>
  <c r="Z12" i="980"/>
  <c r="Z15" i="980"/>
  <c r="BB15" i="980" s="1"/>
  <c r="Z18" i="980"/>
  <c r="BB18" i="980" s="1"/>
  <c r="BF19" i="980"/>
  <c r="AD21" i="980"/>
  <c r="BF20" i="980" s="1"/>
  <c r="AA9" i="980"/>
  <c r="AF9" i="980" s="1"/>
  <c r="AA12" i="980"/>
  <c r="AF12" i="980" s="1"/>
  <c r="AA15" i="980"/>
  <c r="AF15" i="980" s="1"/>
  <c r="AA18" i="980"/>
  <c r="AF18" i="980" s="1"/>
  <c r="BG19" i="980"/>
  <c r="AE21" i="980"/>
  <c r="BG20" i="980" s="1"/>
  <c r="AI22" i="980"/>
  <c r="BK22" i="980" s="1"/>
  <c r="AB9" i="980"/>
  <c r="AG9" i="980" s="1"/>
  <c r="BI9" i="980" s="1"/>
  <c r="AB12" i="980"/>
  <c r="AG12" i="980" s="1"/>
  <c r="AB15" i="980"/>
  <c r="AG15" i="980" s="1"/>
  <c r="BI15" i="980" s="1"/>
  <c r="AB18" i="980"/>
  <c r="AG18" i="980" s="1"/>
  <c r="BI18" i="980" s="1"/>
  <c r="BH19" i="980"/>
  <c r="AF21" i="980"/>
  <c r="BH20" i="980" s="1"/>
  <c r="X22" i="980"/>
  <c r="AZ22" i="980" s="1"/>
  <c r="AJ22" i="980"/>
  <c r="BL22" i="980" s="1"/>
  <c r="Y11" i="980"/>
  <c r="AD11" i="980" s="1"/>
  <c r="AI11" i="980" s="1"/>
  <c r="BK11" i="980" s="1"/>
  <c r="BI19" i="980"/>
  <c r="BC20" i="980"/>
  <c r="AG21" i="980"/>
  <c r="BI20" i="980" s="1"/>
  <c r="Y22" i="980"/>
  <c r="BA22" i="980" s="1"/>
  <c r="AK22" i="980"/>
  <c r="BM22" i="980" s="1"/>
  <c r="AZ11" i="980"/>
  <c r="Z14" i="980"/>
  <c r="AE14" i="980" s="1"/>
  <c r="Z17" i="980"/>
  <c r="AE17" i="980" s="1"/>
  <c r="BJ19" i="980"/>
  <c r="AH21" i="980"/>
  <c r="BJ21" i="980" s="1"/>
  <c r="Z22" i="980"/>
  <c r="BB22" i="980" s="1"/>
  <c r="BB19" i="980"/>
  <c r="AA8" i="980"/>
  <c r="AA11" i="980"/>
  <c r="AA14" i="980"/>
  <c r="BC14" i="980" s="1"/>
  <c r="AA17" i="980"/>
  <c r="BC17" i="980" s="1"/>
  <c r="BK19" i="980"/>
  <c r="AI21" i="980"/>
  <c r="BK21" i="980" s="1"/>
  <c r="AA22" i="980"/>
  <c r="BC22" i="980" s="1"/>
  <c r="AB8" i="980"/>
  <c r="BD8" i="980" s="1"/>
  <c r="X10" i="980"/>
  <c r="AZ10" i="980" s="1"/>
  <c r="AB17" i="980"/>
  <c r="BD17" i="980" s="1"/>
  <c r="AZ19" i="980"/>
  <c r="X21" i="980"/>
  <c r="AZ21" i="980" s="1"/>
  <c r="B2" i="979"/>
  <c r="H20" i="979" s="1"/>
  <c r="AA10" i="979"/>
  <c r="BC10" i="979" s="1"/>
  <c r="AA13" i="979"/>
  <c r="AF13" i="979" s="1"/>
  <c r="AK13" i="979" s="1"/>
  <c r="BM13" i="979" s="1"/>
  <c r="AA16" i="979"/>
  <c r="BC16" i="979" s="1"/>
  <c r="BC19" i="979"/>
  <c r="AA21" i="979"/>
  <c r="BC21" i="979" s="1"/>
  <c r="BA21" i="979"/>
  <c r="BM21" i="979"/>
  <c r="AE22" i="979"/>
  <c r="BG22" i="979" s="1"/>
  <c r="AB10" i="979"/>
  <c r="BD10" i="979" s="1"/>
  <c r="X12" i="979"/>
  <c r="AC12" i="979" s="1"/>
  <c r="AH12" i="979" s="1"/>
  <c r="AB13" i="979"/>
  <c r="BD13" i="979" s="1"/>
  <c r="BB13" i="979"/>
  <c r="AB16" i="979"/>
  <c r="AG16" i="979" s="1"/>
  <c r="X18" i="979"/>
  <c r="AC18" i="979" s="1"/>
  <c r="BD19" i="979"/>
  <c r="AB21" i="979"/>
  <c r="BD21" i="979" s="1"/>
  <c r="AF22" i="979"/>
  <c r="BH22" i="979" s="1"/>
  <c r="BF22" i="979"/>
  <c r="Y12" i="979"/>
  <c r="AD12" i="979" s="1"/>
  <c r="AI12" i="979" s="1"/>
  <c r="Y18" i="979"/>
  <c r="BA18" i="979" s="1"/>
  <c r="BE19" i="979"/>
  <c r="AG22" i="979"/>
  <c r="BI22" i="979" s="1"/>
  <c r="Z9" i="979"/>
  <c r="BB9" i="979" s="1"/>
  <c r="Z12" i="979"/>
  <c r="BB12" i="979" s="1"/>
  <c r="Z15" i="979"/>
  <c r="BB15" i="979" s="1"/>
  <c r="Z18" i="979"/>
  <c r="AE18" i="979" s="1"/>
  <c r="BG18" i="979" s="1"/>
  <c r="BF19" i="979"/>
  <c r="AD21" i="979"/>
  <c r="BF20" i="979" s="1"/>
  <c r="AH22" i="979"/>
  <c r="BJ22" i="979" s="1"/>
  <c r="AA9" i="979"/>
  <c r="BC9" i="979" s="1"/>
  <c r="AA12" i="979"/>
  <c r="AF12" i="979" s="1"/>
  <c r="AE13" i="979"/>
  <c r="AJ13" i="979" s="1"/>
  <c r="BL13" i="979" s="1"/>
  <c r="AA15" i="979"/>
  <c r="AF15" i="979" s="1"/>
  <c r="AA18" i="979"/>
  <c r="AF18" i="979" s="1"/>
  <c r="BH18" i="979" s="1"/>
  <c r="BG19" i="979"/>
  <c r="BA20" i="979"/>
  <c r="BM20" i="979"/>
  <c r="AE21" i="979"/>
  <c r="BG20" i="979" s="1"/>
  <c r="BE21" i="979"/>
  <c r="AI22" i="979"/>
  <c r="BK22" i="979" s="1"/>
  <c r="AB9" i="979"/>
  <c r="AG9" i="979" s="1"/>
  <c r="BI9" i="979" s="1"/>
  <c r="X11" i="979"/>
  <c r="AC11" i="979" s="1"/>
  <c r="BE11" i="979" s="1"/>
  <c r="AB12" i="979"/>
  <c r="AG12" i="979" s="1"/>
  <c r="AB15" i="979"/>
  <c r="BD15" i="979" s="1"/>
  <c r="AB18" i="979"/>
  <c r="AG18" i="979" s="1"/>
  <c r="BI18" i="979" s="1"/>
  <c r="BH19" i="979"/>
  <c r="AF21" i="979"/>
  <c r="BH20" i="979" s="1"/>
  <c r="X22" i="979"/>
  <c r="AZ22" i="979" s="1"/>
  <c r="AJ22" i="979"/>
  <c r="BL22" i="979" s="1"/>
  <c r="Y11" i="979"/>
  <c r="AD11" i="979" s="1"/>
  <c r="BF11" i="979" s="1"/>
  <c r="BI19" i="979"/>
  <c r="AG21" i="979"/>
  <c r="BI21" i="979" s="1"/>
  <c r="Y22" i="979"/>
  <c r="BA22" i="979" s="1"/>
  <c r="AK22" i="979"/>
  <c r="BM22" i="979" s="1"/>
  <c r="Z8" i="979"/>
  <c r="AE8" i="979" s="1"/>
  <c r="Z11" i="979"/>
  <c r="AE11" i="979" s="1"/>
  <c r="Z14" i="979"/>
  <c r="AE14" i="979" s="1"/>
  <c r="Z17" i="979"/>
  <c r="AE17" i="979" s="1"/>
  <c r="BJ19" i="979"/>
  <c r="AH21" i="979"/>
  <c r="BJ21" i="979" s="1"/>
  <c r="Z22" i="979"/>
  <c r="BB22" i="979" s="1"/>
  <c r="AA8" i="979"/>
  <c r="BC8" i="979" s="1"/>
  <c r="AA11" i="979"/>
  <c r="BC11" i="979" s="1"/>
  <c r="AA14" i="979"/>
  <c r="BC14" i="979" s="1"/>
  <c r="AA17" i="979"/>
  <c r="BC17" i="979" s="1"/>
  <c r="BK19" i="979"/>
  <c r="BE20" i="979"/>
  <c r="AI21" i="979"/>
  <c r="BK21" i="979" s="1"/>
  <c r="AA22" i="979"/>
  <c r="BC22" i="979" s="1"/>
  <c r="X10" i="979"/>
  <c r="AZ19" i="979"/>
  <c r="X21" i="979"/>
  <c r="AZ20" i="979" s="1"/>
  <c r="C3" i="978"/>
  <c r="B3" i="978" s="1"/>
  <c r="H134" i="978" s="1"/>
  <c r="X109" i="978" s="1"/>
  <c r="AG24" i="978"/>
  <c r="Z9" i="978"/>
  <c r="AE9" i="978" s="1"/>
  <c r="AJ9" i="978" s="1"/>
  <c r="AB9" i="978"/>
  <c r="AA9" i="978"/>
  <c r="AF9" i="978" s="1"/>
  <c r="AK17" i="978"/>
  <c r="AA8" i="978"/>
  <c r="AF8" i="978" s="1"/>
  <c r="AK8" i="978" s="1"/>
  <c r="AA12" i="978"/>
  <c r="AF12" i="978" s="1"/>
  <c r="AK12" i="978" s="1"/>
  <c r="Z16" i="978"/>
  <c r="AA18" i="978"/>
  <c r="AF18" i="978" s="1"/>
  <c r="AK18" i="978" s="1"/>
  <c r="AG20" i="978"/>
  <c r="AG21" i="978"/>
  <c r="AE22" i="978"/>
  <c r="AD23" i="978"/>
  <c r="Z25" i="978"/>
  <c r="AE25" i="978" s="1"/>
  <c r="AA28" i="978"/>
  <c r="AF28" i="978" s="1"/>
  <c r="AK28" i="978" s="1"/>
  <c r="AE32" i="978"/>
  <c r="AD33" i="978"/>
  <c r="AB36" i="978"/>
  <c r="AG37" i="978"/>
  <c r="AA38" i="978"/>
  <c r="AD38" i="978"/>
  <c r="AG38" i="978"/>
  <c r="AC38" i="978"/>
  <c r="AJ38" i="978"/>
  <c r="AA39" i="978"/>
  <c r="Y42" i="978"/>
  <c r="AD42" i="978" s="1"/>
  <c r="AI42" i="978" s="1"/>
  <c r="Y45" i="978"/>
  <c r="AD45" i="978" s="1"/>
  <c r="AI45" i="978" s="1"/>
  <c r="AA13" i="978"/>
  <c r="AF13" i="978" s="1"/>
  <c r="AK13" i="978" s="1"/>
  <c r="AE17" i="978"/>
  <c r="AH17" i="978"/>
  <c r="AB8" i="978"/>
  <c r="AA10" i="978"/>
  <c r="AF10" i="978" s="1"/>
  <c r="AI10" i="978"/>
  <c r="AB12" i="978"/>
  <c r="AG12" i="978" s="1"/>
  <c r="AH14" i="978"/>
  <c r="AJ14" i="978"/>
  <c r="AB16" i="978"/>
  <c r="AH20" i="978"/>
  <c r="AH21" i="978"/>
  <c r="AF22" i="978"/>
  <c r="AG32" i="978"/>
  <c r="AF33" i="978"/>
  <c r="AH37" i="978"/>
  <c r="AA41" i="978"/>
  <c r="AF41" i="978" s="1"/>
  <c r="AK41" i="978" s="1"/>
  <c r="Y41" i="978"/>
  <c r="AD41" i="978" s="1"/>
  <c r="AJ10" i="978"/>
  <c r="AK14" i="978"/>
  <c r="AC16" i="978"/>
  <c r="Z17" i="978"/>
  <c r="AG22" i="978"/>
  <c r="AB25" i="978"/>
  <c r="AB30" i="978"/>
  <c r="AG30" i="978" s="1"/>
  <c r="AJ30" i="978"/>
  <c r="AH32" i="978"/>
  <c r="AI33" i="978"/>
  <c r="Z34" i="978"/>
  <c r="Z35" i="978"/>
  <c r="AE35" i="978" s="1"/>
  <c r="AJ35" i="978" s="1"/>
  <c r="AF36" i="978"/>
  <c r="AA42" i="978"/>
  <c r="AF42" i="978" s="1"/>
  <c r="AK42" i="978" s="1"/>
  <c r="AB45" i="978"/>
  <c r="AG45" i="978" s="1"/>
  <c r="Z13" i="978"/>
  <c r="AE13" i="978" s="1"/>
  <c r="AA17" i="978"/>
  <c r="AA20" i="978"/>
  <c r="AK20" i="978"/>
  <c r="AB20" i="978"/>
  <c r="AJ20" i="978"/>
  <c r="AE21" i="978"/>
  <c r="AF21" i="978"/>
  <c r="AI21" i="978"/>
  <c r="AK21" i="978"/>
  <c r="AB35" i="978"/>
  <c r="AG35" i="978" s="1"/>
  <c r="Y48" i="978"/>
  <c r="AD48" i="978" s="1"/>
  <c r="AA48" i="978"/>
  <c r="AF48" i="978" s="1"/>
  <c r="Z48" i="978"/>
  <c r="AE48" i="978" s="1"/>
  <c r="X48" i="978"/>
  <c r="AC48" i="978" s="1"/>
  <c r="AH48" i="978" s="1"/>
  <c r="AH11" i="978"/>
  <c r="AJ11" i="978"/>
  <c r="AB13" i="978"/>
  <c r="AG13" i="978" s="1"/>
  <c r="AI15" i="978"/>
  <c r="Z15" i="978"/>
  <c r="AE15" i="978" s="1"/>
  <c r="AH15" i="978"/>
  <c r="AB17" i="978"/>
  <c r="AI22" i="978"/>
  <c r="AB22" i="978"/>
  <c r="AJ22" i="978"/>
  <c r="AI31" i="978"/>
  <c r="AH31" i="978"/>
  <c r="AK31" i="978"/>
  <c r="AA32" i="978"/>
  <c r="AC32" i="978"/>
  <c r="AF32" i="978"/>
  <c r="AJ32" i="978"/>
  <c r="AE33" i="978"/>
  <c r="AH33" i="978"/>
  <c r="AK33" i="978"/>
  <c r="AG33" i="978"/>
  <c r="Z33" i="978"/>
  <c r="AI37" i="978"/>
  <c r="Z37" i="978"/>
  <c r="AJ37" i="978"/>
  <c r="AF37" i="978"/>
  <c r="Z46" i="978"/>
  <c r="AE46" i="978" s="1"/>
  <c r="AB46" i="978"/>
  <c r="AG46" i="978" s="1"/>
  <c r="AK11" i="978"/>
  <c r="Z14" i="978"/>
  <c r="AE14" i="978" s="1"/>
  <c r="AJ15" i="978"/>
  <c r="AC17" i="978"/>
  <c r="AK22" i="978"/>
  <c r="AA23" i="978"/>
  <c r="AF23" i="978"/>
  <c r="AI23" i="978"/>
  <c r="AK23" i="978"/>
  <c r="Z24" i="978"/>
  <c r="AE24" i="978" s="1"/>
  <c r="AK32" i="978"/>
  <c r="Z40" i="978"/>
  <c r="AE40" i="978" s="1"/>
  <c r="AJ40" i="978" s="1"/>
  <c r="Y40" i="978"/>
  <c r="AD40" i="978" s="1"/>
  <c r="AI40" i="978" s="1"/>
  <c r="AC40" i="978"/>
  <c r="AB41" i="978"/>
  <c r="AG41" i="978" s="1"/>
  <c r="AB48" i="978"/>
  <c r="AG48" i="978" s="1"/>
  <c r="AJ17" i="978"/>
  <c r="AK15" i="978"/>
  <c r="AD17" i="978"/>
  <c r="Z43" i="978"/>
  <c r="Y43" i="978"/>
  <c r="X46" i="978"/>
  <c r="Y67" i="978"/>
  <c r="AD67" i="978" s="1"/>
  <c r="AI67" i="978" s="1"/>
  <c r="AB67" i="978"/>
  <c r="AG67" i="978" s="1"/>
  <c r="AA67" i="978"/>
  <c r="AF67" i="978" s="1"/>
  <c r="AK67" i="978" s="1"/>
  <c r="Z67" i="978"/>
  <c r="AE67" i="978" s="1"/>
  <c r="X67" i="978"/>
  <c r="AC67" i="978" s="1"/>
  <c r="AH67" i="978" s="1"/>
  <c r="AB73" i="978"/>
  <c r="AK73" i="978"/>
  <c r="AJ73" i="978"/>
  <c r="AI73" i="978"/>
  <c r="AA73" i="978"/>
  <c r="AF73" i="978" s="1"/>
  <c r="Z73" i="978"/>
  <c r="AE73" i="978" s="1"/>
  <c r="AK75" i="978"/>
  <c r="AH75" i="978"/>
  <c r="AA75" i="978"/>
  <c r="AF75" i="978" s="1"/>
  <c r="AJ75" i="978"/>
  <c r="AI75" i="978"/>
  <c r="AB75" i="978"/>
  <c r="AG75" i="978" s="1"/>
  <c r="Z75" i="978"/>
  <c r="AB10" i="978"/>
  <c r="AG10" i="978" s="1"/>
  <c r="Z12" i="978"/>
  <c r="AB14" i="978"/>
  <c r="AA16" i="978"/>
  <c r="AD16" i="978"/>
  <c r="AI16" i="978"/>
  <c r="AF17" i="978"/>
  <c r="Z20" i="978"/>
  <c r="Z21" i="978"/>
  <c r="AF25" i="978"/>
  <c r="Z31" i="978"/>
  <c r="AE36" i="978"/>
  <c r="AH36" i="978"/>
  <c r="Z36" i="978"/>
  <c r="AK36" i="978"/>
  <c r="AC36" i="978"/>
  <c r="AA37" i="978"/>
  <c r="AE41" i="978"/>
  <c r="Y46" i="978"/>
  <c r="AD46" i="978" s="1"/>
  <c r="AI46" i="978" s="1"/>
  <c r="Y54" i="978"/>
  <c r="AD54" i="978" s="1"/>
  <c r="Z54" i="978"/>
  <c r="AE54" i="978" s="1"/>
  <c r="AB54" i="978"/>
  <c r="AA54" i="978"/>
  <c r="X54" i="978"/>
  <c r="AA35" i="978"/>
  <c r="Z11" i="978"/>
  <c r="AJ16" i="978"/>
  <c r="AG17" i="978"/>
  <c r="AC20" i="978"/>
  <c r="AA21" i="978"/>
  <c r="Z22" i="978"/>
  <c r="AA31" i="978"/>
  <c r="AB37" i="978"/>
  <c r="AE39" i="978"/>
  <c r="AH39" i="978"/>
  <c r="AC39" i="978"/>
  <c r="Z39" i="978"/>
  <c r="AG39" i="978"/>
  <c r="AA40" i="978"/>
  <c r="AA46" i="978"/>
  <c r="AF46" i="978" s="1"/>
  <c r="Y60" i="978"/>
  <c r="AB60" i="978"/>
  <c r="AG60" i="978" s="1"/>
  <c r="AA60" i="978"/>
  <c r="AF60" i="978" s="1"/>
  <c r="Z60" i="978"/>
  <c r="AE60" i="978" s="1"/>
  <c r="X60" i="978"/>
  <c r="BD117" i="978"/>
  <c r="BB117" i="978"/>
  <c r="BA117" i="978"/>
  <c r="BG117" i="978"/>
  <c r="BL117" i="978"/>
  <c r="BK117" i="978"/>
  <c r="BJ117" i="978"/>
  <c r="BI117" i="978"/>
  <c r="BH117" i="978"/>
  <c r="BF117" i="978"/>
  <c r="BE117" i="978"/>
  <c r="BC117" i="978"/>
  <c r="AZ117" i="978"/>
  <c r="BM117" i="978"/>
  <c r="AA11" i="978"/>
  <c r="AA15" i="978"/>
  <c r="AK16" i="978"/>
  <c r="AI17" i="978"/>
  <c r="AD20" i="978"/>
  <c r="AB21" i="978"/>
  <c r="AA22" i="978"/>
  <c r="Z23" i="978"/>
  <c r="AA26" i="978"/>
  <c r="Z26" i="978"/>
  <c r="AE26" i="978" s="1"/>
  <c r="AJ26" i="978"/>
  <c r="AB31" i="978"/>
  <c r="Z32" i="978"/>
  <c r="AA33" i="978"/>
  <c r="AC37" i="978"/>
  <c r="AB40" i="978"/>
  <c r="X43" i="978"/>
  <c r="Z45" i="978"/>
  <c r="AB50" i="978"/>
  <c r="AG50" i="978" s="1"/>
  <c r="Z51" i="978"/>
  <c r="Z59" i="978"/>
  <c r="AE59" i="978" s="1"/>
  <c r="Y61" i="978"/>
  <c r="AC64" i="978"/>
  <c r="AI64" i="978"/>
  <c r="AG64" i="978"/>
  <c r="AK64" i="978"/>
  <c r="AI84" i="978"/>
  <c r="Y66" i="978"/>
  <c r="AD66" i="978" s="1"/>
  <c r="Z66" i="978"/>
  <c r="AK63" i="978"/>
  <c r="Y63" i="978"/>
  <c r="AB63" i="978"/>
  <c r="AG63" i="978" s="1"/>
  <c r="AJ63" i="978"/>
  <c r="Z63" i="978"/>
  <c r="X66" i="978"/>
  <c r="Y57" i="978"/>
  <c r="AJ57" i="978"/>
  <c r="X63" i="978"/>
  <c r="AC63" i="978" s="1"/>
  <c r="AA66" i="978"/>
  <c r="AF66" i="978" s="1"/>
  <c r="AA44" i="978"/>
  <c r="AA58" i="978"/>
  <c r="AJ58" i="978"/>
  <c r="AA63" i="978"/>
  <c r="AF63" i="978" s="1"/>
  <c r="AB66" i="978"/>
  <c r="AG66" i="978" s="1"/>
  <c r="AB87" i="978"/>
  <c r="AG87" i="978" s="1"/>
  <c r="Z87" i="978"/>
  <c r="AK58" i="978"/>
  <c r="AA62" i="978"/>
  <c r="AA77" i="978"/>
  <c r="AF77" i="978" s="1"/>
  <c r="X57" i="978"/>
  <c r="AB72" i="978"/>
  <c r="AK84" i="978"/>
  <c r="Z84" i="978"/>
  <c r="AE84" i="978" s="1"/>
  <c r="AH84" i="978"/>
  <c r="AB84" i="978"/>
  <c r="AG84" i="978" s="1"/>
  <c r="AA87" i="978"/>
  <c r="AF87" i="978" s="1"/>
  <c r="AA81" i="978"/>
  <c r="AF81" i="978" s="1"/>
  <c r="AA72" i="978"/>
  <c r="AB62" i="978"/>
  <c r="Z56" i="978"/>
  <c r="AA90" i="978"/>
  <c r="AF90" i="978" s="1"/>
  <c r="AB104" i="978"/>
  <c r="AG104" i="978" s="1"/>
  <c r="AB100" i="978"/>
  <c r="AG100" i="978" s="1"/>
  <c r="AB91" i="978"/>
  <c r="AG91" i="978" s="1"/>
  <c r="AB78" i="978"/>
  <c r="AB77" i="978"/>
  <c r="AG77" i="978" s="1"/>
  <c r="AB95" i="978"/>
  <c r="AA99" i="978"/>
  <c r="AB92" i="978"/>
  <c r="AG92" i="978" s="1"/>
  <c r="AB86" i="978"/>
  <c r="AB93" i="978"/>
  <c r="AG93" i="978" s="1"/>
  <c r="AA86" i="978"/>
  <c r="AB83" i="978"/>
  <c r="AG83" i="978" s="1"/>
  <c r="AB74" i="978"/>
  <c r="AA50" i="978"/>
  <c r="AH27" i="978"/>
  <c r="AA29" i="978"/>
  <c r="Y44" i="978"/>
  <c r="Y52" i="978"/>
  <c r="AB52" i="978"/>
  <c r="AA57" i="978"/>
  <c r="Y58" i="978"/>
  <c r="AF64" i="978"/>
  <c r="AK69" i="978"/>
  <c r="Y69" i="978"/>
  <c r="AA69" i="978"/>
  <c r="AD69" i="978"/>
  <c r="AF69" i="978"/>
  <c r="AI69" i="978"/>
  <c r="AA74" i="978"/>
  <c r="Y51" i="978"/>
  <c r="AA78" i="978"/>
  <c r="AF78" i="978" s="1"/>
  <c r="AG88" i="978"/>
  <c r="AJ91" i="978"/>
  <c r="AI94" i="978"/>
  <c r="Z95" i="978"/>
  <c r="AE95" i="978" s="1"/>
  <c r="AJ95" i="978" s="1"/>
  <c r="AA95" i="978"/>
  <c r="AF95" i="978" s="1"/>
  <c r="Z99" i="978"/>
  <c r="AB99" i="978"/>
  <c r="AB142" i="978"/>
  <c r="BD139" i="978" s="1"/>
  <c r="AI142" i="978"/>
  <c r="BK121" i="978" s="1"/>
  <c r="AE142" i="978"/>
  <c r="BG135" i="978" s="1"/>
  <c r="AD142" i="978"/>
  <c r="BF118" i="978" s="1"/>
  <c r="AC142" i="978"/>
  <c r="BE123" i="978" s="1"/>
  <c r="AK116" i="978"/>
  <c r="BM116" i="978" s="1"/>
  <c r="AB107" i="978"/>
  <c r="AG98" i="978"/>
  <c r="AD89" i="978"/>
  <c r="AJ116" i="978"/>
  <c r="BL116" i="978" s="1"/>
  <c r="AA107" i="978"/>
  <c r="AG116" i="978"/>
  <c r="BI116" i="978" s="1"/>
  <c r="Z107" i="978"/>
  <c r="AE98" i="978"/>
  <c r="AF116" i="978"/>
  <c r="BH116" i="978" s="1"/>
  <c r="AA114" i="978"/>
  <c r="AF114" i="978" s="1"/>
  <c r="AA110" i="978"/>
  <c r="AE116" i="978"/>
  <c r="AD116" i="978"/>
  <c r="BF116" i="978" s="1"/>
  <c r="AB109" i="978"/>
  <c r="AK107" i="978"/>
  <c r="AC116" i="978"/>
  <c r="AA109" i="978"/>
  <c r="AJ107" i="978"/>
  <c r="AB116" i="978"/>
  <c r="BD116" i="978" s="1"/>
  <c r="Z109" i="978"/>
  <c r="AE109" i="978" s="1"/>
  <c r="AG107" i="978"/>
  <c r="AA116" i="978"/>
  <c r="BC116" i="978" s="1"/>
  <c r="AF107" i="978"/>
  <c r="AA105" i="978"/>
  <c r="AF105" i="978" s="1"/>
  <c r="AK105" i="978" s="1"/>
  <c r="Z116" i="978"/>
  <c r="AE107" i="978"/>
  <c r="AA108" i="978"/>
  <c r="AF108" i="978" s="1"/>
  <c r="AK108" i="978" s="1"/>
  <c r="AK98" i="978"/>
  <c r="AA93" i="978"/>
  <c r="AF93" i="978" s="1"/>
  <c r="AI89" i="978"/>
  <c r="AK80" i="978"/>
  <c r="AE79" i="978"/>
  <c r="AA71" i="978"/>
  <c r="AF68" i="978"/>
  <c r="AK109" i="978"/>
  <c r="AI109" i="978"/>
  <c r="Z112" i="978"/>
  <c r="AD107" i="978"/>
  <c r="AC107" i="978"/>
  <c r="AA80" i="978"/>
  <c r="AD71" i="978"/>
  <c r="AJ68" i="978"/>
  <c r="AB65" i="978"/>
  <c r="AH88" i="978"/>
  <c r="AJ94" i="978"/>
  <c r="AD97" i="978"/>
  <c r="AA97" i="978"/>
  <c r="AJ97" i="978"/>
  <c r="AB97" i="978"/>
  <c r="AG97" i="978"/>
  <c r="AK97" i="978"/>
  <c r="AI88" i="978"/>
  <c r="AJ100" i="978"/>
  <c r="Z100" i="978"/>
  <c r="AE100" i="978" s="1"/>
  <c r="Z88" i="978"/>
  <c r="AC88" i="978"/>
  <c r="AB88" i="978"/>
  <c r="AK88" i="978"/>
  <c r="AH94" i="978"/>
  <c r="AB94" i="978"/>
  <c r="AA94" i="978"/>
  <c r="AE94" i="978"/>
  <c r="AB101" i="978"/>
  <c r="AG101" i="978" s="1"/>
  <c r="Z101" i="978"/>
  <c r="AE101" i="978" s="1"/>
  <c r="AA101" i="978"/>
  <c r="AF101" i="978" s="1"/>
  <c r="AK101" i="978" s="1"/>
  <c r="AB82" i="978"/>
  <c r="AJ82" i="978"/>
  <c r="AC97" i="978"/>
  <c r="AA100" i="978"/>
  <c r="Z102" i="978"/>
  <c r="AE102" i="978" s="1"/>
  <c r="AK102" i="978"/>
  <c r="AA102" i="978"/>
  <c r="AJ102" i="978"/>
  <c r="AB102" i="978"/>
  <c r="AD103" i="978"/>
  <c r="AF103" i="978"/>
  <c r="AC103" i="978"/>
  <c r="AB103" i="978"/>
  <c r="AA103" i="978"/>
  <c r="AK103" i="978"/>
  <c r="AJ103" i="978"/>
  <c r="AH103" i="978"/>
  <c r="AI103" i="978"/>
  <c r="Z103" i="978"/>
  <c r="Z94" i="978"/>
  <c r="Z96" i="978"/>
  <c r="AB96" i="978"/>
  <c r="AA96" i="978"/>
  <c r="AF96" i="978" s="1"/>
  <c r="AC76" i="978"/>
  <c r="AJ76" i="978"/>
  <c r="Z76" i="978"/>
  <c r="AI76" i="978"/>
  <c r="AA88" i="978"/>
  <c r="AB90" i="978"/>
  <c r="AC94" i="978"/>
  <c r="AH97" i="978"/>
  <c r="AK76" i="978"/>
  <c r="Z82" i="978"/>
  <c r="AD88" i="978"/>
  <c r="AI91" i="978"/>
  <c r="Z92" i="978"/>
  <c r="AA92" i="978"/>
  <c r="AD94" i="978"/>
  <c r="AI97" i="978"/>
  <c r="AI100" i="978"/>
  <c r="AE103" i="978"/>
  <c r="X70" i="978"/>
  <c r="AC79" i="978"/>
  <c r="AH79" i="978"/>
  <c r="AD106" i="978"/>
  <c r="AA106" i="978"/>
  <c r="AG106" i="978"/>
  <c r="AF106" i="978"/>
  <c r="AE106" i="978"/>
  <c r="AB106" i="978"/>
  <c r="AK106" i="978"/>
  <c r="AJ106" i="978"/>
  <c r="Z106" i="978"/>
  <c r="AH111" i="978"/>
  <c r="AC106" i="978"/>
  <c r="Z113" i="978"/>
  <c r="AE113" i="978" s="1"/>
  <c r="AB113" i="978"/>
  <c r="AA113" i="978"/>
  <c r="AI106" i="978"/>
  <c r="AH115" i="978"/>
  <c r="AC70" i="978"/>
  <c r="AH70" i="978"/>
  <c r="Z85" i="978"/>
  <c r="AC85" i="978"/>
  <c r="AI85" i="978"/>
  <c r="AG89" i="978"/>
  <c r="AH93" i="978"/>
  <c r="AB108" i="978"/>
  <c r="AG108" i="978" s="1"/>
  <c r="AA112" i="978"/>
  <c r="AE115" i="978"/>
  <c r="AB112" i="978"/>
  <c r="Z114" i="978"/>
  <c r="AF115" i="978"/>
  <c r="AB105" i="978"/>
  <c r="AG105" i="978" s="1"/>
  <c r="AC112" i="978"/>
  <c r="AG115" i="978"/>
  <c r="AE112" i="978"/>
  <c r="Z111" i="978"/>
  <c r="AE111" i="978" s="1"/>
  <c r="AK111" i="978"/>
  <c r="AI111" i="978"/>
  <c r="AG112" i="978"/>
  <c r="AD115" i="978"/>
  <c r="AA115" i="978"/>
  <c r="AI115" i="978"/>
  <c r="Z104" i="978"/>
  <c r="AE104" i="978" s="1"/>
  <c r="AJ104" i="978" s="1"/>
  <c r="Z110" i="978"/>
  <c r="AE110" i="978" s="1"/>
  <c r="AJ111" i="978"/>
  <c r="AJ115" i="978"/>
  <c r="Z108" i="978"/>
  <c r="AD112" i="978"/>
  <c r="AF112" i="978"/>
  <c r="AI112" i="978"/>
  <c r="AK115" i="978"/>
  <c r="AB110" i="978"/>
  <c r="AG110" i="978" s="1"/>
  <c r="AJ112" i="978"/>
  <c r="AB114" i="978"/>
  <c r="Z105" i="978"/>
  <c r="AE105" i="978" s="1"/>
  <c r="AA111" i="978"/>
  <c r="AF111" i="978" s="1"/>
  <c r="AK112" i="978"/>
  <c r="AA104" i="978"/>
  <c r="AF104" i="978" s="1"/>
  <c r="AK104" i="978" s="1"/>
  <c r="AJ109" i="978"/>
  <c r="AB111" i="978"/>
  <c r="Z115" i="978"/>
  <c r="AH98" i="978"/>
  <c r="AI98" i="978"/>
  <c r="AH107" i="978"/>
  <c r="AI107" i="978"/>
  <c r="AH116" i="978"/>
  <c r="BJ116" i="978" s="1"/>
  <c r="AI116" i="978"/>
  <c r="BK116" i="978" s="1"/>
  <c r="AA142" i="978"/>
  <c r="AF142" i="978"/>
  <c r="AG142" i="978"/>
  <c r="BI118" i="978" s="1"/>
  <c r="AH142" i="978"/>
  <c r="BJ142" i="978" s="1"/>
  <c r="X142" i="978"/>
  <c r="AZ128" i="978" s="1"/>
  <c r="AJ142" i="978"/>
  <c r="BL120" i="978" s="1"/>
  <c r="Y142" i="978"/>
  <c r="BA122" i="978" s="1"/>
  <c r="AK142" i="978"/>
  <c r="BM138" i="978" s="1"/>
  <c r="Z142" i="978"/>
  <c r="BB124" i="978" s="1"/>
  <c r="Y22" i="977"/>
  <c r="AD22" i="977" s="1"/>
  <c r="Z34" i="977"/>
  <c r="AE34" i="977" s="1"/>
  <c r="AJ34" i="977" s="1"/>
  <c r="Z50" i="977"/>
  <c r="AE50" i="977" s="1"/>
  <c r="AJ50" i="977" s="1"/>
  <c r="AB50" i="977"/>
  <c r="AG50" i="977" s="1"/>
  <c r="AA50" i="977"/>
  <c r="AF50" i="977" s="1"/>
  <c r="AB9" i="977"/>
  <c r="AB12" i="977"/>
  <c r="Z14" i="977"/>
  <c r="AE14" i="977" s="1"/>
  <c r="AJ14" i="977" s="1"/>
  <c r="AA16" i="977"/>
  <c r="AF16" i="977" s="1"/>
  <c r="AK16" i="977" s="1"/>
  <c r="AG17" i="977"/>
  <c r="X25" i="977"/>
  <c r="AC25" i="977" s="1"/>
  <c r="AH25" i="977" s="1"/>
  <c r="AA31" i="977"/>
  <c r="AF31" i="977" s="1"/>
  <c r="AC41" i="977"/>
  <c r="AA46" i="977"/>
  <c r="AF46" i="977" s="1"/>
  <c r="AK46" i="977" s="1"/>
  <c r="AB55" i="977"/>
  <c r="AG55" i="977" s="1"/>
  <c r="AA14" i="977"/>
  <c r="AF14" i="977" s="1"/>
  <c r="AK14" i="977" s="1"/>
  <c r="AA15" i="977"/>
  <c r="AB16" i="977"/>
  <c r="AG16" i="977" s="1"/>
  <c r="AA21" i="977"/>
  <c r="AF21" i="977" s="1"/>
  <c r="AK21" i="977" s="1"/>
  <c r="Y25" i="977"/>
  <c r="AD25" i="977" s="1"/>
  <c r="Z28" i="977"/>
  <c r="AE28" i="977" s="1"/>
  <c r="AB31" i="977"/>
  <c r="AG31" i="977" s="1"/>
  <c r="Z32" i="977"/>
  <c r="AA36" i="977"/>
  <c r="AF36" i="977" s="1"/>
  <c r="AE41" i="977"/>
  <c r="AB14" i="977"/>
  <c r="AG14" i="977" s="1"/>
  <c r="X19" i="977"/>
  <c r="AC19" i="977" s="1"/>
  <c r="AH19" i="977" s="1"/>
  <c r="AB21" i="977"/>
  <c r="AG21" i="977" s="1"/>
  <c r="X22" i="977"/>
  <c r="Z25" i="977"/>
  <c r="AE25" i="977" s="1"/>
  <c r="AJ25" i="977" s="1"/>
  <c r="AB28" i="977"/>
  <c r="AG28" i="977" s="1"/>
  <c r="AA32" i="977"/>
  <c r="AB36" i="977"/>
  <c r="AG36" i="977" s="1"/>
  <c r="B2" i="977"/>
  <c r="AA8" i="977"/>
  <c r="AF8" i="977" s="1"/>
  <c r="AK8" i="977" s="1"/>
  <c r="AA11" i="977"/>
  <c r="AF11" i="977" s="1"/>
  <c r="AK11" i="977" s="1"/>
  <c r="AE12" i="977"/>
  <c r="Y19" i="977"/>
  <c r="Z22" i="977"/>
  <c r="AE22" i="977" s="1"/>
  <c r="AJ22" i="977" s="1"/>
  <c r="AA25" i="977"/>
  <c r="AF25" i="977" s="1"/>
  <c r="AB32" i="977"/>
  <c r="AB33" i="977"/>
  <c r="AA34" i="977"/>
  <c r="AF34" i="977" s="1"/>
  <c r="AK34" i="977" s="1"/>
  <c r="AA38" i="977"/>
  <c r="Z38" i="977"/>
  <c r="AA40" i="977"/>
  <c r="AF40" i="977" s="1"/>
  <c r="AK40" i="977" s="1"/>
  <c r="AG41" i="977"/>
  <c r="AB44" i="977"/>
  <c r="AC45" i="977"/>
  <c r="AH45" i="977"/>
  <c r="AF45" i="977"/>
  <c r="AD45" i="977"/>
  <c r="Z45" i="977"/>
  <c r="AI45" i="977"/>
  <c r="AG45" i="977"/>
  <c r="AB48" i="977"/>
  <c r="AG48" i="977" s="1"/>
  <c r="AB8" i="977"/>
  <c r="AG8" i="977" s="1"/>
  <c r="BF66" i="977"/>
  <c r="BB57" i="977"/>
  <c r="BH57" i="977"/>
  <c r="BG57" i="977"/>
  <c r="BF57" i="977"/>
  <c r="BD57" i="977"/>
  <c r="BC57" i="977"/>
  <c r="AZ57" i="977"/>
  <c r="BM58" i="977"/>
  <c r="BL57" i="977"/>
  <c r="BK57" i="977"/>
  <c r="AB11" i="977"/>
  <c r="AG11" i="977" s="1"/>
  <c r="Z19" i="977"/>
  <c r="AA22" i="977"/>
  <c r="AF22" i="977" s="1"/>
  <c r="AK22" i="977" s="1"/>
  <c r="AB25" i="977"/>
  <c r="AG25" i="977" s="1"/>
  <c r="Y29" i="977"/>
  <c r="Y30" i="977"/>
  <c r="AD30" i="977" s="1"/>
  <c r="AI30" i="977" s="1"/>
  <c r="AB30" i="977"/>
  <c r="AG30" i="977" s="1"/>
  <c r="AC33" i="977"/>
  <c r="AB34" i="977"/>
  <c r="AG34" i="977" s="1"/>
  <c r="AA35" i="977"/>
  <c r="AF35" i="977" s="1"/>
  <c r="AK35" i="977" s="1"/>
  <c r="AB40" i="977"/>
  <c r="AG40" i="977" s="1"/>
  <c r="AH41" i="977"/>
  <c r="AG12" i="977"/>
  <c r="AA19" i="977"/>
  <c r="AF19" i="977" s="1"/>
  <c r="AK19" i="977" s="1"/>
  <c r="AB22" i="977"/>
  <c r="AG22" i="977" s="1"/>
  <c r="Y26" i="977"/>
  <c r="AD26" i="977" s="1"/>
  <c r="AI26" i="977" s="1"/>
  <c r="Y27" i="977"/>
  <c r="AD27" i="977" s="1"/>
  <c r="AI27" i="977" s="1"/>
  <c r="Z29" i="977"/>
  <c r="AE29" i="977" s="1"/>
  <c r="AE33" i="977"/>
  <c r="AB35" i="977"/>
  <c r="AG35" i="977" s="1"/>
  <c r="AI41" i="977"/>
  <c r="Z10" i="977"/>
  <c r="AH12" i="977"/>
  <c r="Z13" i="977"/>
  <c r="Z15" i="977"/>
  <c r="AE15" i="977" s="1"/>
  <c r="AA17" i="977"/>
  <c r="AA18" i="977"/>
  <c r="AB19" i="977"/>
  <c r="AG19" i="977" s="1"/>
  <c r="Y23" i="977"/>
  <c r="Y24" i="977"/>
  <c r="Z24" i="977"/>
  <c r="AE24" i="977" s="1"/>
  <c r="AA26" i="977"/>
  <c r="AF26" i="977" s="1"/>
  <c r="AK26" i="977" s="1"/>
  <c r="AA29" i="977"/>
  <c r="AF29" i="977" s="1"/>
  <c r="AF33" i="977"/>
  <c r="Z37" i="977"/>
  <c r="AG37" i="977"/>
  <c r="AA37" i="977"/>
  <c r="AD37" i="977"/>
  <c r="AC37" i="977"/>
  <c r="AA39" i="977"/>
  <c r="AA55" i="977"/>
  <c r="AF55" i="977" s="1"/>
  <c r="AK55" i="977" s="1"/>
  <c r="AA54" i="977"/>
  <c r="AF54" i="977" s="1"/>
  <c r="AK54" i="977" s="1"/>
  <c r="Z26" i="977"/>
  <c r="AE26" i="977" s="1"/>
  <c r="AJ26" i="977" s="1"/>
  <c r="Z54" i="977"/>
  <c r="AE54" i="977" s="1"/>
  <c r="AJ54" i="977" s="1"/>
  <c r="AA56" i="977"/>
  <c r="AF56" i="977" s="1"/>
  <c r="BH56" i="977" s="1"/>
  <c r="AB52" i="977"/>
  <c r="AG52" i="977" s="1"/>
  <c r="AB47" i="977"/>
  <c r="AG47" i="977" s="1"/>
  <c r="AA47" i="977"/>
  <c r="AF47" i="977" s="1"/>
  <c r="AK47" i="977" s="1"/>
  <c r="AA44" i="977"/>
  <c r="AE51" i="977"/>
  <c r="AJ51" i="977" s="1"/>
  <c r="AB51" i="977"/>
  <c r="AG51" i="977" s="1"/>
  <c r="AA51" i="977"/>
  <c r="AF51" i="977" s="1"/>
  <c r="AK51" i="977" s="1"/>
  <c r="AE8" i="977"/>
  <c r="AJ8" i="977" s="1"/>
  <c r="AA10" i="977"/>
  <c r="AF10" i="977" s="1"/>
  <c r="AK10" i="977" s="1"/>
  <c r="AA13" i="977"/>
  <c r="AB15" i="977"/>
  <c r="AG15" i="977" s="1"/>
  <c r="AB17" i="977"/>
  <c r="Z23" i="977"/>
  <c r="AE23" i="977" s="1"/>
  <c r="AJ23" i="977" s="1"/>
  <c r="AB26" i="977"/>
  <c r="AG26" i="977" s="1"/>
  <c r="AB29" i="977"/>
  <c r="AG29" i="977" s="1"/>
  <c r="AE35" i="977"/>
  <c r="AJ35" i="977" s="1"/>
  <c r="AB38" i="977"/>
  <c r="AB39" i="977"/>
  <c r="AG39" i="977" s="1"/>
  <c r="AD41" i="977"/>
  <c r="AJ41" i="977"/>
  <c r="AB41" i="977"/>
  <c r="AA41" i="977"/>
  <c r="AB43" i="977"/>
  <c r="AG43" i="977" s="1"/>
  <c r="AB54" i="977"/>
  <c r="AG54" i="977" s="1"/>
  <c r="AB10" i="977"/>
  <c r="AG10" i="977" s="1"/>
  <c r="AB13" i="977"/>
  <c r="Y20" i="977"/>
  <c r="AD20" i="977" s="1"/>
  <c r="Y21" i="977"/>
  <c r="AD21" i="977" s="1"/>
  <c r="AI21" i="977" s="1"/>
  <c r="AA23" i="977"/>
  <c r="X27" i="977"/>
  <c r="AC28" i="977"/>
  <c r="AA28" i="977"/>
  <c r="Z30" i="977"/>
  <c r="AE30" i="977" s="1"/>
  <c r="AD32" i="977"/>
  <c r="AI32" i="977" s="1"/>
  <c r="AE32" i="977"/>
  <c r="AJ32" i="977" s="1"/>
  <c r="AI33" i="977"/>
  <c r="AA42" i="977"/>
  <c r="AF42" i="977" s="1"/>
  <c r="AB45" i="977"/>
  <c r="Z20" i="977"/>
  <c r="AE20" i="977" s="1"/>
  <c r="AJ20" i="977" s="1"/>
  <c r="AB23" i="977"/>
  <c r="AG23" i="977" s="1"/>
  <c r="Z27" i="977"/>
  <c r="AE27" i="977" s="1"/>
  <c r="AA30" i="977"/>
  <c r="AF30" i="977" s="1"/>
  <c r="AK30" i="977" s="1"/>
  <c r="X31" i="977"/>
  <c r="AC31" i="977" s="1"/>
  <c r="Z36" i="977"/>
  <c r="AE36" i="977" s="1"/>
  <c r="AB42" i="977"/>
  <c r="AG42" i="977" s="1"/>
  <c r="Y18" i="977"/>
  <c r="AD18" i="977" s="1"/>
  <c r="AA20" i="977"/>
  <c r="AF20" i="977" s="1"/>
  <c r="AA24" i="977"/>
  <c r="AF24" i="977" s="1"/>
  <c r="AK24" i="977" s="1"/>
  <c r="AA27" i="977"/>
  <c r="AF27" i="977" s="1"/>
  <c r="AK27" i="977" s="1"/>
  <c r="Y31" i="977"/>
  <c r="AH33" i="977"/>
  <c r="AD33" i="977"/>
  <c r="AA33" i="977"/>
  <c r="AK33" i="977"/>
  <c r="Z40" i="977"/>
  <c r="AE40" i="977" s="1"/>
  <c r="AB56" i="977"/>
  <c r="AB46" i="977"/>
  <c r="AI49" i="977"/>
  <c r="BE57" i="977"/>
  <c r="Y54" i="977"/>
  <c r="Y55" i="977"/>
  <c r="AK49" i="977"/>
  <c r="AA67" i="977"/>
  <c r="BC67" i="977" s="1"/>
  <c r="Z67" i="977"/>
  <c r="AK67" i="977"/>
  <c r="BM61" i="977" s="1"/>
  <c r="Y67" i="977"/>
  <c r="AJ67" i="977"/>
  <c r="BL67" i="977" s="1"/>
  <c r="X67" i="977"/>
  <c r="AI67" i="977"/>
  <c r="AH67" i="977"/>
  <c r="AG67" i="977"/>
  <c r="BI67" i="977" s="1"/>
  <c r="AF67" i="977"/>
  <c r="BH67" i="977" s="1"/>
  <c r="AE67" i="977"/>
  <c r="BG67" i="977" s="1"/>
  <c r="AA48" i="977"/>
  <c r="AA49" i="977"/>
  <c r="AA52" i="977"/>
  <c r="AF52" i="977" s="1"/>
  <c r="X54" i="977"/>
  <c r="AB67" i="977"/>
  <c r="BD67" i="977" s="1"/>
  <c r="AC67" i="977"/>
  <c r="AD67" i="977"/>
  <c r="BF64" i="977" s="1"/>
  <c r="AE49" i="977"/>
  <c r="X56" i="977"/>
  <c r="AC56" i="977" s="1"/>
  <c r="BF58" i="977"/>
  <c r="Z56" i="977"/>
  <c r="AE56" i="977" s="1"/>
  <c r="AJ56" i="977" s="1"/>
  <c r="BL56" i="977" s="1"/>
  <c r="BI57" i="977"/>
  <c r="AA66" i="977"/>
  <c r="BM66" i="977"/>
  <c r="Z43" i="977"/>
  <c r="Z46" i="977"/>
  <c r="AE46" i="977" s="1"/>
  <c r="Z49" i="977"/>
  <c r="Z52" i="977"/>
  <c r="AE52" i="977" s="1"/>
  <c r="Z55" i="977"/>
  <c r="BJ57" i="977"/>
  <c r="AB66" i="977"/>
  <c r="BD66" i="977" s="1"/>
  <c r="BA57" i="977"/>
  <c r="BM57" i="977"/>
  <c r="AE66" i="977"/>
  <c r="AF66" i="977"/>
  <c r="BH66" i="977" s="1"/>
  <c r="AG66" i="977"/>
  <c r="Y56" i="977"/>
  <c r="BA56" i="977" s="1"/>
  <c r="C3" i="976"/>
  <c r="B3" i="976" s="1"/>
  <c r="Z35" i="976"/>
  <c r="AE35" i="976" s="1"/>
  <c r="AA35" i="976"/>
  <c r="AF35" i="976" s="1"/>
  <c r="AK35" i="976" s="1"/>
  <c r="Z48" i="976"/>
  <c r="AE48" i="976" s="1"/>
  <c r="Y48" i="976"/>
  <c r="AD48" i="976" s="1"/>
  <c r="Z30" i="976"/>
  <c r="AE30" i="976" s="1"/>
  <c r="AJ30" i="976" s="1"/>
  <c r="AA42" i="976"/>
  <c r="AF42" i="976" s="1"/>
  <c r="AK42" i="976" s="1"/>
  <c r="AB40" i="976"/>
  <c r="AG40" i="976" s="1"/>
  <c r="AA48" i="976"/>
  <c r="AF48" i="976" s="1"/>
  <c r="AK48" i="976" s="1"/>
  <c r="AE8" i="976"/>
  <c r="AJ8" i="976" s="1"/>
  <c r="AA10" i="976"/>
  <c r="AF10" i="976" s="1"/>
  <c r="AK10" i="976" s="1"/>
  <c r="AA11" i="976"/>
  <c r="AF11" i="976" s="1"/>
  <c r="AK11" i="976" s="1"/>
  <c r="Z11" i="976"/>
  <c r="AE11" i="976" s="1"/>
  <c r="AJ11" i="976" s="1"/>
  <c r="AB12" i="976"/>
  <c r="AG12" i="976" s="1"/>
  <c r="AF18" i="976"/>
  <c r="AK18" i="976" s="1"/>
  <c r="AB19" i="976"/>
  <c r="AG19" i="976" s="1"/>
  <c r="AA23" i="976"/>
  <c r="AF23" i="976" s="1"/>
  <c r="AK23" i="976" s="1"/>
  <c r="Z23" i="976"/>
  <c r="AE23" i="976" s="1"/>
  <c r="AJ23" i="976" s="1"/>
  <c r="Y23" i="976"/>
  <c r="AD23" i="976" s="1"/>
  <c r="AI23" i="976" s="1"/>
  <c r="X23" i="976"/>
  <c r="AC23" i="976" s="1"/>
  <c r="AH23" i="976" s="1"/>
  <c r="Y24" i="976"/>
  <c r="AD24" i="976" s="1"/>
  <c r="AI24" i="976" s="1"/>
  <c r="Z25" i="976"/>
  <c r="AE25" i="976" s="1"/>
  <c r="AJ25" i="976" s="1"/>
  <c r="X28" i="976"/>
  <c r="AC28" i="976" s="1"/>
  <c r="AB34" i="976"/>
  <c r="AG34" i="976" s="1"/>
  <c r="AB36" i="976"/>
  <c r="AG36" i="976" s="1"/>
  <c r="Z36" i="976"/>
  <c r="AE36" i="976" s="1"/>
  <c r="AJ36" i="976" s="1"/>
  <c r="AB39" i="976"/>
  <c r="AG39" i="976" s="1"/>
  <c r="AC19" i="976"/>
  <c r="AH19" i="976" s="1"/>
  <c r="AB21" i="976"/>
  <c r="AG21" i="976" s="1"/>
  <c r="AI22" i="976"/>
  <c r="Z24" i="976"/>
  <c r="AE24" i="976" s="1"/>
  <c r="AA25" i="976"/>
  <c r="AF25" i="976" s="1"/>
  <c r="AK25" i="976" s="1"/>
  <c r="Y28" i="976"/>
  <c r="AD28" i="976" s="1"/>
  <c r="AI28" i="976" s="1"/>
  <c r="AB35" i="976"/>
  <c r="AG35" i="976" s="1"/>
  <c r="Z37" i="976"/>
  <c r="AE37" i="976" s="1"/>
  <c r="AJ37" i="976" s="1"/>
  <c r="AA37" i="976"/>
  <c r="AF37" i="976" s="1"/>
  <c r="AK37" i="976" s="1"/>
  <c r="AA38" i="976"/>
  <c r="AF38" i="976" s="1"/>
  <c r="AK38" i="976" s="1"/>
  <c r="Z38" i="976"/>
  <c r="AE38" i="976" s="1"/>
  <c r="AB38" i="976"/>
  <c r="AB43" i="976"/>
  <c r="AG43" i="976" s="1"/>
  <c r="Z43" i="976"/>
  <c r="AE43" i="976" s="1"/>
  <c r="AB15" i="976"/>
  <c r="AG15" i="976" s="1"/>
  <c r="AA24" i="976"/>
  <c r="AF24" i="976" s="1"/>
  <c r="AK24" i="976" s="1"/>
  <c r="Z28" i="976"/>
  <c r="AE28" i="976" s="1"/>
  <c r="AJ28" i="976" s="1"/>
  <c r="AA36" i="976"/>
  <c r="AF36" i="976" s="1"/>
  <c r="AK36" i="976" s="1"/>
  <c r="AA40" i="976"/>
  <c r="Z9" i="976"/>
  <c r="AE9" i="976" s="1"/>
  <c r="AA14" i="976"/>
  <c r="AF14" i="976" s="1"/>
  <c r="Z14" i="976"/>
  <c r="AE14" i="976" s="1"/>
  <c r="AJ14" i="976" s="1"/>
  <c r="AA28" i="976"/>
  <c r="AF28" i="976" s="1"/>
  <c r="AA43" i="976"/>
  <c r="AF43" i="976" s="1"/>
  <c r="AA9" i="976"/>
  <c r="AB18" i="976"/>
  <c r="AG18" i="976" s="1"/>
  <c r="AA39" i="976"/>
  <c r="AF39" i="976" s="1"/>
  <c r="AB9" i="976"/>
  <c r="AG9" i="976" s="1"/>
  <c r="AA17" i="976"/>
  <c r="AF17" i="976" s="1"/>
  <c r="Z17" i="976"/>
  <c r="AE17" i="976" s="1"/>
  <c r="AA20" i="976"/>
  <c r="AF20" i="976" s="1"/>
  <c r="Z20" i="976"/>
  <c r="AE20" i="976" s="1"/>
  <c r="AJ20" i="976" s="1"/>
  <c r="Y20" i="976"/>
  <c r="AD20" i="976" s="1"/>
  <c r="X20" i="976"/>
  <c r="AC20" i="976" s="1"/>
  <c r="Z26" i="976"/>
  <c r="AE26" i="976" s="1"/>
  <c r="AB26" i="976"/>
  <c r="AG26" i="976" s="1"/>
  <c r="AA26" i="976"/>
  <c r="AF26" i="976" s="1"/>
  <c r="AK26" i="976" s="1"/>
  <c r="AB31" i="976"/>
  <c r="AG31" i="976" s="1"/>
  <c r="AA31" i="976"/>
  <c r="AF31" i="976" s="1"/>
  <c r="AK31" i="976" s="1"/>
  <c r="AB44" i="976"/>
  <c r="AG44" i="976" s="1"/>
  <c r="AA44" i="976"/>
  <c r="AF44" i="976" s="1"/>
  <c r="Z44" i="976"/>
  <c r="AE44" i="976" s="1"/>
  <c r="AJ44" i="976" s="1"/>
  <c r="Z13" i="976"/>
  <c r="AE13" i="976" s="1"/>
  <c r="AA27" i="976"/>
  <c r="AF27" i="976" s="1"/>
  <c r="AK27" i="976" s="1"/>
  <c r="AA30" i="976"/>
  <c r="BB51" i="976"/>
  <c r="AB28" i="976"/>
  <c r="AG28" i="976" s="1"/>
  <c r="AA13" i="976"/>
  <c r="AB14" i="976"/>
  <c r="AG14" i="976" s="1"/>
  <c r="Z15" i="976"/>
  <c r="X18" i="976"/>
  <c r="AC18" i="976" s="1"/>
  <c r="AH18" i="976" s="1"/>
  <c r="AB27" i="976"/>
  <c r="AG27" i="976" s="1"/>
  <c r="Z29" i="976"/>
  <c r="AE29" i="976" s="1"/>
  <c r="Y29" i="976"/>
  <c r="AD29" i="976" s="1"/>
  <c r="X29" i="976"/>
  <c r="AC29" i="976" s="1"/>
  <c r="AH29" i="976" s="1"/>
  <c r="X31" i="976"/>
  <c r="AB20" i="976"/>
  <c r="AG20" i="976" s="1"/>
  <c r="AC24" i="976"/>
  <c r="AH24" i="976" s="1"/>
  <c r="AB24" i="976"/>
  <c r="AG24" i="976" s="1"/>
  <c r="X26" i="976"/>
  <c r="Y31" i="976"/>
  <c r="AD31" i="976" s="1"/>
  <c r="Z32" i="976"/>
  <c r="AE32" i="976" s="1"/>
  <c r="X32" i="976"/>
  <c r="AC32" i="976" s="1"/>
  <c r="AH32" i="976" s="1"/>
  <c r="AB32" i="976"/>
  <c r="AA32" i="976"/>
  <c r="AF32" i="976" s="1"/>
  <c r="Y32" i="976"/>
  <c r="AD32" i="976" s="1"/>
  <c r="AI32" i="976" s="1"/>
  <c r="Z34" i="976"/>
  <c r="AA34" i="976"/>
  <c r="BK52" i="976"/>
  <c r="BL59" i="976"/>
  <c r="BK59" i="976"/>
  <c r="BM51" i="976"/>
  <c r="BC51" i="976"/>
  <c r="BA51" i="976"/>
  <c r="AB17" i="976"/>
  <c r="Y26" i="976"/>
  <c r="AD26" i="976" s="1"/>
  <c r="Z31" i="976"/>
  <c r="AE31" i="976" s="1"/>
  <c r="AB33" i="976"/>
  <c r="AG33" i="976" s="1"/>
  <c r="AA33" i="976"/>
  <c r="Z33" i="976"/>
  <c r="AB41" i="976"/>
  <c r="AG41" i="976" s="1"/>
  <c r="AA41" i="976"/>
  <c r="Z41" i="976"/>
  <c r="AE41" i="976" s="1"/>
  <c r="AB46" i="976"/>
  <c r="AG46" i="976" s="1"/>
  <c r="AA46" i="976"/>
  <c r="AF46" i="976" s="1"/>
  <c r="AK46" i="976" s="1"/>
  <c r="Z46" i="976"/>
  <c r="AE46" i="976" s="1"/>
  <c r="AJ46" i="976" s="1"/>
  <c r="Z45" i="976"/>
  <c r="AB60" i="976"/>
  <c r="BD60" i="976" s="1"/>
  <c r="AA45" i="976"/>
  <c r="X27" i="976"/>
  <c r="AC27" i="976" s="1"/>
  <c r="AH27" i="976" s="1"/>
  <c r="AB30" i="976"/>
  <c r="Z40" i="976"/>
  <c r="AE40" i="976" s="1"/>
  <c r="AB42" i="976"/>
  <c r="AG42" i="976" s="1"/>
  <c r="AB50" i="976"/>
  <c r="BD50" i="976" s="1"/>
  <c r="AA50" i="976"/>
  <c r="BC50" i="976" s="1"/>
  <c r="Z50" i="976"/>
  <c r="BB50" i="976" s="1"/>
  <c r="Y50" i="976"/>
  <c r="AD50" i="976" s="1"/>
  <c r="X50" i="976"/>
  <c r="AC50" i="976" s="1"/>
  <c r="AC60" i="976"/>
  <c r="AD60" i="976"/>
  <c r="BF60" i="976" s="1"/>
  <c r="AE60" i="976"/>
  <c r="AB49" i="976"/>
  <c r="AG49" i="976" s="1"/>
  <c r="BL51" i="976"/>
  <c r="AZ51" i="976"/>
  <c r="BK51" i="976"/>
  <c r="BJ51" i="976"/>
  <c r="BI51" i="976"/>
  <c r="BH51" i="976"/>
  <c r="BG51" i="976"/>
  <c r="BF51" i="976"/>
  <c r="BE51" i="976"/>
  <c r="BD51" i="976"/>
  <c r="AB47" i="976"/>
  <c r="AG47" i="976" s="1"/>
  <c r="AA47" i="976"/>
  <c r="Z47" i="976"/>
  <c r="AE47" i="976" s="1"/>
  <c r="AJ47" i="976" s="1"/>
  <c r="AB45" i="976"/>
  <c r="AB48" i="976"/>
  <c r="AG48" i="976" s="1"/>
  <c r="AB59" i="976"/>
  <c r="BD52" i="976" s="1"/>
  <c r="AF60" i="976"/>
  <c r="AG60" i="976"/>
  <c r="BL52" i="976"/>
  <c r="AD59" i="976"/>
  <c r="AH60" i="976"/>
  <c r="AI60" i="976"/>
  <c r="BK57" i="976" s="1"/>
  <c r="X49" i="976"/>
  <c r="AC49" i="976" s="1"/>
  <c r="AH49" i="976" s="1"/>
  <c r="X60" i="976"/>
  <c r="AJ60" i="976"/>
  <c r="BL56" i="976" s="1"/>
  <c r="Y49" i="976"/>
  <c r="AD49" i="976" s="1"/>
  <c r="AI49" i="976" s="1"/>
  <c r="Y60" i="976"/>
  <c r="AK60" i="976"/>
  <c r="Z49" i="976"/>
  <c r="AE49" i="976" s="1"/>
  <c r="Z60" i="976"/>
  <c r="BB60" i="976" s="1"/>
  <c r="AA49" i="976"/>
  <c r="AA60" i="976"/>
  <c r="BC60" i="976" s="1"/>
  <c r="X48" i="976"/>
  <c r="AA20" i="975"/>
  <c r="AF20" i="975" s="1"/>
  <c r="AK20" i="975" s="1"/>
  <c r="AA16" i="975"/>
  <c r="AF16" i="975" s="1"/>
  <c r="AK16" i="975" s="1"/>
  <c r="AB20" i="975"/>
  <c r="AG20" i="975" s="1"/>
  <c r="BC109" i="975"/>
  <c r="BB109" i="975"/>
  <c r="BL109" i="975"/>
  <c r="BB93" i="975"/>
  <c r="BA109" i="975"/>
  <c r="BA93" i="975"/>
  <c r="AZ92" i="975"/>
  <c r="BM93" i="975"/>
  <c r="BL92" i="975"/>
  <c r="BI92" i="975"/>
  <c r="BM109" i="975"/>
  <c r="BC92" i="975"/>
  <c r="AA8" i="975"/>
  <c r="AF8" i="975" s="1"/>
  <c r="AK8" i="975" s="1"/>
  <c r="Y38" i="975"/>
  <c r="AD38" i="975" s="1"/>
  <c r="AI38" i="975" s="1"/>
  <c r="AB8" i="975"/>
  <c r="AG8" i="975" s="1"/>
  <c r="Z14" i="975"/>
  <c r="AE14" i="975" s="1"/>
  <c r="AJ14" i="975" s="1"/>
  <c r="AA15" i="975"/>
  <c r="AA29" i="975"/>
  <c r="AF29" i="975" s="1"/>
  <c r="AK29" i="975" s="1"/>
  <c r="B2" i="975"/>
  <c r="H108" i="975" s="1"/>
  <c r="AH10" i="975"/>
  <c r="AK10" i="975"/>
  <c r="AJ10" i="975"/>
  <c r="AB21" i="975"/>
  <c r="AG21" i="975" s="1"/>
  <c r="AA46" i="975"/>
  <c r="AF46" i="975" s="1"/>
  <c r="AB46" i="975"/>
  <c r="AG46" i="975" s="1"/>
  <c r="Z46" i="975"/>
  <c r="AE46" i="975" s="1"/>
  <c r="AJ46" i="975" s="1"/>
  <c r="Y46" i="975"/>
  <c r="AD46" i="975" s="1"/>
  <c r="AI46" i="975" s="1"/>
  <c r="X46" i="975"/>
  <c r="AC46" i="975" s="1"/>
  <c r="AH46" i="975" s="1"/>
  <c r="Z11" i="975"/>
  <c r="AE11" i="975" s="1"/>
  <c r="Z17" i="975"/>
  <c r="AE17" i="975" s="1"/>
  <c r="AJ17" i="975" s="1"/>
  <c r="AD35" i="975"/>
  <c r="AI35" i="975" s="1"/>
  <c r="AB77" i="975"/>
  <c r="AG77" i="975" s="1"/>
  <c r="AB84" i="975"/>
  <c r="AG84" i="975" s="1"/>
  <c r="AA84" i="975"/>
  <c r="AF84" i="975" s="1"/>
  <c r="AA78" i="975"/>
  <c r="AF78" i="975" s="1"/>
  <c r="AK78" i="975" s="1"/>
  <c r="AA70" i="975"/>
  <c r="AF70" i="975" s="1"/>
  <c r="AA87" i="975"/>
  <c r="AF87" i="975" s="1"/>
  <c r="AK87" i="975" s="1"/>
  <c r="AA79" i="975"/>
  <c r="AF79" i="975" s="1"/>
  <c r="AK79" i="975" s="1"/>
  <c r="AB83" i="975"/>
  <c r="AG83" i="975" s="1"/>
  <c r="AB70" i="975"/>
  <c r="AG70" i="975" s="1"/>
  <c r="AB74" i="975"/>
  <c r="AG74" i="975" s="1"/>
  <c r="AA62" i="975"/>
  <c r="AF62" i="975" s="1"/>
  <c r="AK62" i="975" s="1"/>
  <c r="Y57" i="975"/>
  <c r="AD57" i="975" s="1"/>
  <c r="AI57" i="975" s="1"/>
  <c r="AA74" i="975"/>
  <c r="AA75" i="975"/>
  <c r="AF75" i="975" s="1"/>
  <c r="AB68" i="975"/>
  <c r="AG68" i="975" s="1"/>
  <c r="AB57" i="975"/>
  <c r="AG57" i="975" s="1"/>
  <c r="AA57" i="975"/>
  <c r="AF57" i="975" s="1"/>
  <c r="AK57" i="975" s="1"/>
  <c r="AB62" i="975"/>
  <c r="AG62" i="975" s="1"/>
  <c r="Z62" i="975"/>
  <c r="AE62" i="975" s="1"/>
  <c r="AJ62" i="975" s="1"/>
  <c r="AA83" i="975"/>
  <c r="AF83" i="975" s="1"/>
  <c r="AK83" i="975" s="1"/>
  <c r="Y62" i="975"/>
  <c r="AD62" i="975" s="1"/>
  <c r="AI62" i="975" s="1"/>
  <c r="AC60" i="975"/>
  <c r="AH60" i="975" s="1"/>
  <c r="Z63" i="975"/>
  <c r="AE63" i="975" s="1"/>
  <c r="Z53" i="975"/>
  <c r="AE53" i="975" s="1"/>
  <c r="AA51" i="975"/>
  <c r="AF51" i="975" s="1"/>
  <c r="AK51" i="975" s="1"/>
  <c r="Y63" i="975"/>
  <c r="AD63" i="975" s="1"/>
  <c r="AI63" i="975" s="1"/>
  <c r="Y53" i="975"/>
  <c r="AD53" i="975" s="1"/>
  <c r="AI53" i="975" s="1"/>
  <c r="Y51" i="975"/>
  <c r="AD51" i="975" s="1"/>
  <c r="AI51" i="975" s="1"/>
  <c r="AC53" i="975"/>
  <c r="AH53" i="975" s="1"/>
  <c r="AB53" i="975"/>
  <c r="AG53" i="975" s="1"/>
  <c r="Z34" i="975"/>
  <c r="AE34" i="975" s="1"/>
  <c r="AJ34" i="975" s="1"/>
  <c r="AA33" i="975"/>
  <c r="AF33" i="975" s="1"/>
  <c r="AK33" i="975" s="1"/>
  <c r="AA53" i="975"/>
  <c r="AF53" i="975" s="1"/>
  <c r="AK53" i="975" s="1"/>
  <c r="AB51" i="975"/>
  <c r="AG51" i="975" s="1"/>
  <c r="AB45" i="975"/>
  <c r="AG45" i="975" s="1"/>
  <c r="AB44" i="975"/>
  <c r="AG44" i="975" s="1"/>
  <c r="Y34" i="975"/>
  <c r="AD34" i="975" s="1"/>
  <c r="AI34" i="975" s="1"/>
  <c r="Z33" i="975"/>
  <c r="AE33" i="975" s="1"/>
  <c r="AJ33" i="975" s="1"/>
  <c r="AA21" i="975"/>
  <c r="AA44" i="975"/>
  <c r="AF44" i="975" s="1"/>
  <c r="AK44" i="975" s="1"/>
  <c r="Y33" i="975"/>
  <c r="AD33" i="975" s="1"/>
  <c r="AI33" i="975" s="1"/>
  <c r="AB32" i="975"/>
  <c r="AG32" i="975" s="1"/>
  <c r="AA27" i="975"/>
  <c r="AB73" i="975"/>
  <c r="AG73" i="975" s="1"/>
  <c r="AG47" i="975"/>
  <c r="Z45" i="975"/>
  <c r="AE45" i="975" s="1"/>
  <c r="AJ45" i="975" s="1"/>
  <c r="Y44" i="975"/>
  <c r="AD44" i="975" s="1"/>
  <c r="AI44" i="975" s="1"/>
  <c r="AB40" i="975"/>
  <c r="AG40" i="975" s="1"/>
  <c r="AA32" i="975"/>
  <c r="Z40" i="975"/>
  <c r="AE40" i="975" s="1"/>
  <c r="AJ40" i="975" s="1"/>
  <c r="AB39" i="975"/>
  <c r="Z32" i="975"/>
  <c r="AE32" i="975" s="1"/>
  <c r="AB19" i="975"/>
  <c r="AB16" i="975"/>
  <c r="Y40" i="975"/>
  <c r="AD40" i="975" s="1"/>
  <c r="AI40" i="975" s="1"/>
  <c r="AA39" i="975"/>
  <c r="AF39" i="975" s="1"/>
  <c r="AK39" i="975" s="1"/>
  <c r="AB60" i="975"/>
  <c r="AG60" i="975" s="1"/>
  <c r="Z55" i="975"/>
  <c r="Z39" i="975"/>
  <c r="AE39" i="975" s="1"/>
  <c r="AJ39" i="975" s="1"/>
  <c r="AA38" i="975"/>
  <c r="AB37" i="975"/>
  <c r="AG37" i="975" s="1"/>
  <c r="Y55" i="975"/>
  <c r="AD55" i="975" s="1"/>
  <c r="Y50" i="975"/>
  <c r="AD50" i="975" s="1"/>
  <c r="AI50" i="975" s="1"/>
  <c r="AB48" i="975"/>
  <c r="AG48" i="975" s="1"/>
  <c r="AB9" i="975"/>
  <c r="AG9" i="975" s="1"/>
  <c r="AB41" i="975"/>
  <c r="AG41" i="975" s="1"/>
  <c r="AA41" i="975"/>
  <c r="AF41" i="975" s="1"/>
  <c r="Z41" i="975"/>
  <c r="AE41" i="975" s="1"/>
  <c r="Y41" i="975"/>
  <c r="AD41" i="975" s="1"/>
  <c r="AI41" i="975" s="1"/>
  <c r="X41" i="975"/>
  <c r="AA17" i="975"/>
  <c r="AA31" i="975"/>
  <c r="AB31" i="975"/>
  <c r="AH31" i="975"/>
  <c r="AG31" i="975"/>
  <c r="AF31" i="975"/>
  <c r="Z31" i="975"/>
  <c r="AE31" i="975" s="1"/>
  <c r="AK31" i="975"/>
  <c r="Z8" i="975"/>
  <c r="AE8" i="975" s="1"/>
  <c r="AB17" i="975"/>
  <c r="AA19" i="975"/>
  <c r="AA48" i="975"/>
  <c r="AB11" i="975"/>
  <c r="AG14" i="975"/>
  <c r="AB23" i="975"/>
  <c r="AA23" i="975"/>
  <c r="Z23" i="975"/>
  <c r="AI31" i="975"/>
  <c r="AG15" i="975"/>
  <c r="AG18" i="975"/>
  <c r="AK19" i="975"/>
  <c r="AK22" i="975"/>
  <c r="Z26" i="975"/>
  <c r="AE26" i="975" s="1"/>
  <c r="AJ26" i="975" s="1"/>
  <c r="AI27" i="975"/>
  <c r="AK27" i="975"/>
  <c r="AH27" i="975"/>
  <c r="AB29" i="975"/>
  <c r="Y32" i="975"/>
  <c r="AD32" i="975" s="1"/>
  <c r="AI32" i="975" s="1"/>
  <c r="AB36" i="975"/>
  <c r="AG36" i="975" s="1"/>
  <c r="Z37" i="975"/>
  <c r="Z38" i="975"/>
  <c r="AC45" i="975"/>
  <c r="Y45" i="975"/>
  <c r="Y42" i="975"/>
  <c r="AD42" i="975" s="1"/>
  <c r="AB42" i="975"/>
  <c r="AG42" i="975" s="1"/>
  <c r="AA43" i="975"/>
  <c r="AF43" i="975" s="1"/>
  <c r="X43" i="975"/>
  <c r="AC43" i="975" s="1"/>
  <c r="AH43" i="975" s="1"/>
  <c r="AA49" i="975"/>
  <c r="AB49" i="975"/>
  <c r="AG49" i="975" s="1"/>
  <c r="AA28" i="975"/>
  <c r="AF28" i="975" s="1"/>
  <c r="AA34" i="975"/>
  <c r="AF34" i="975" s="1"/>
  <c r="AA35" i="975"/>
  <c r="AF35" i="975" s="1"/>
  <c r="X42" i="975"/>
  <c r="AC42" i="975" s="1"/>
  <c r="Y43" i="975"/>
  <c r="AD43" i="975" s="1"/>
  <c r="AF58" i="975"/>
  <c r="AK58" i="975" s="1"/>
  <c r="X34" i="975"/>
  <c r="AC34" i="975" s="1"/>
  <c r="Z42" i="975"/>
  <c r="AE42" i="975" s="1"/>
  <c r="Z43" i="975"/>
  <c r="AE43" i="975" s="1"/>
  <c r="AA45" i="975"/>
  <c r="X49" i="975"/>
  <c r="AA42" i="975"/>
  <c r="AB43" i="975"/>
  <c r="Y49" i="975"/>
  <c r="Z25" i="975"/>
  <c r="AA37" i="975"/>
  <c r="AF37" i="975" s="1"/>
  <c r="AK37" i="975" s="1"/>
  <c r="Z49" i="975"/>
  <c r="AE49" i="975" s="1"/>
  <c r="AJ49" i="975" s="1"/>
  <c r="Z54" i="975"/>
  <c r="AE54" i="975" s="1"/>
  <c r="AB54" i="975"/>
  <c r="AG54" i="975" s="1"/>
  <c r="AA54" i="975"/>
  <c r="AF54" i="975" s="1"/>
  <c r="AK54" i="975" s="1"/>
  <c r="Y54" i="975"/>
  <c r="AD54" i="975" s="1"/>
  <c r="AI54" i="975" s="1"/>
  <c r="AG19" i="975"/>
  <c r="AG22" i="975"/>
  <c r="AB25" i="975"/>
  <c r="AG25" i="975" s="1"/>
  <c r="Z28" i="975"/>
  <c r="AB34" i="975"/>
  <c r="AG34" i="975" s="1"/>
  <c r="Z35" i="975"/>
  <c r="AE35" i="975" s="1"/>
  <c r="X36" i="975"/>
  <c r="X38" i="975"/>
  <c r="AC38" i="975" s="1"/>
  <c r="AG66" i="975"/>
  <c r="AC25" i="975"/>
  <c r="AE27" i="975"/>
  <c r="AB28" i="975"/>
  <c r="AI30" i="975"/>
  <c r="AG30" i="975"/>
  <c r="AE30" i="975"/>
  <c r="AJ30" i="975"/>
  <c r="AB35" i="975"/>
  <c r="AG35" i="975" s="1"/>
  <c r="Y36" i="975"/>
  <c r="AD36" i="975" s="1"/>
  <c r="Y39" i="975"/>
  <c r="AB50" i="975"/>
  <c r="AG50" i="975" s="1"/>
  <c r="AA50" i="975"/>
  <c r="AF50" i="975" s="1"/>
  <c r="AK50" i="975" s="1"/>
  <c r="Z50" i="975"/>
  <c r="AE50" i="975" s="1"/>
  <c r="AJ50" i="975" s="1"/>
  <c r="X54" i="975"/>
  <c r="AB55" i="975"/>
  <c r="AG55" i="975" s="1"/>
  <c r="AG61" i="975"/>
  <c r="AA65" i="975"/>
  <c r="AF65" i="975" s="1"/>
  <c r="AH61" i="975"/>
  <c r="AA66" i="975"/>
  <c r="AF66" i="975"/>
  <c r="AE66" i="975"/>
  <c r="AF64" i="975"/>
  <c r="Y64" i="975"/>
  <c r="AD64" i="975" s="1"/>
  <c r="AI64" i="975"/>
  <c r="AK64" i="975"/>
  <c r="AG64" i="975"/>
  <c r="AA64" i="975"/>
  <c r="Z72" i="975"/>
  <c r="AE72" i="975" s="1"/>
  <c r="AB72" i="975"/>
  <c r="AG72" i="975" s="1"/>
  <c r="AA72" i="975"/>
  <c r="AF72" i="975" s="1"/>
  <c r="AK72" i="975" s="1"/>
  <c r="Z67" i="975"/>
  <c r="AA69" i="975"/>
  <c r="AF69" i="975" s="1"/>
  <c r="Z69" i="975"/>
  <c r="AE69" i="975" s="1"/>
  <c r="AJ69" i="975" s="1"/>
  <c r="AB69" i="975"/>
  <c r="AG69" i="975" s="1"/>
  <c r="Y47" i="975"/>
  <c r="AD47" i="975" s="1"/>
  <c r="AI47" i="975" s="1"/>
  <c r="X64" i="975"/>
  <c r="AC64" i="975" s="1"/>
  <c r="AC66" i="975"/>
  <c r="AH66" i="975" s="1"/>
  <c r="AE61" i="975"/>
  <c r="AK61" i="975"/>
  <c r="X61" i="975"/>
  <c r="AD61" i="975"/>
  <c r="AA61" i="975"/>
  <c r="AB61" i="975"/>
  <c r="Z64" i="975"/>
  <c r="AE64" i="975" s="1"/>
  <c r="AA67" i="975"/>
  <c r="AA55" i="975"/>
  <c r="AF55" i="975" s="1"/>
  <c r="X55" i="975"/>
  <c r="AK55" i="975"/>
  <c r="AB64" i="975"/>
  <c r="AB67" i="975"/>
  <c r="AG67" i="975" s="1"/>
  <c r="Y61" i="975"/>
  <c r="AI65" i="975"/>
  <c r="AB65" i="975"/>
  <c r="AH65" i="975"/>
  <c r="AB33" i="975"/>
  <c r="AG33" i="975" s="1"/>
  <c r="AA40" i="975"/>
  <c r="X40" i="975"/>
  <c r="AC40" i="975" s="1"/>
  <c r="Z44" i="975"/>
  <c r="AA47" i="975"/>
  <c r="Z51" i="975"/>
  <c r="AE51" i="975" s="1"/>
  <c r="AJ51" i="975" s="1"/>
  <c r="X51" i="975"/>
  <c r="Z61" i="975"/>
  <c r="AA63" i="975"/>
  <c r="AF63" i="975" s="1"/>
  <c r="AK63" i="975" s="1"/>
  <c r="X63" i="975"/>
  <c r="AB63" i="975"/>
  <c r="AG63" i="975" s="1"/>
  <c r="AC61" i="975"/>
  <c r="AH64" i="975"/>
  <c r="Z48" i="975"/>
  <c r="AA52" i="975"/>
  <c r="AF52" i="975" s="1"/>
  <c r="AE56" i="975"/>
  <c r="AK56" i="975"/>
  <c r="Y56" i="975"/>
  <c r="AH56" i="975"/>
  <c r="Z57" i="975"/>
  <c r="AE57" i="975" s="1"/>
  <c r="AJ57" i="975" s="1"/>
  <c r="AC58" i="975"/>
  <c r="AH58" i="975" s="1"/>
  <c r="Z59" i="975"/>
  <c r="AA60" i="975"/>
  <c r="Z68" i="975"/>
  <c r="AE68" i="975" s="1"/>
  <c r="AJ68" i="975" s="1"/>
  <c r="AA71" i="975"/>
  <c r="AA82" i="975"/>
  <c r="Z82" i="975"/>
  <c r="AE82" i="975" s="1"/>
  <c r="AJ82" i="975" s="1"/>
  <c r="AB82" i="975"/>
  <c r="AG82" i="975" s="1"/>
  <c r="AA68" i="975"/>
  <c r="AF68" i="975" s="1"/>
  <c r="AD71" i="975"/>
  <c r="AC71" i="975"/>
  <c r="AB71" i="975"/>
  <c r="AG71" i="975" s="1"/>
  <c r="AF71" i="975"/>
  <c r="AK71" i="975" s="1"/>
  <c r="AB76" i="975"/>
  <c r="AG76" i="975" s="1"/>
  <c r="AE85" i="975"/>
  <c r="AB110" i="975"/>
  <c r="BD110" i="975" s="1"/>
  <c r="AH84" i="975"/>
  <c r="Z110" i="975"/>
  <c r="BB103" i="975" s="1"/>
  <c r="AK110" i="975"/>
  <c r="BM110" i="975" s="1"/>
  <c r="Y110" i="975"/>
  <c r="BA105" i="975" s="1"/>
  <c r="AJ110" i="975"/>
  <c r="BL99" i="975" s="1"/>
  <c r="X110" i="975"/>
  <c r="AZ110" i="975" s="1"/>
  <c r="AI110" i="975"/>
  <c r="BK110" i="975" s="1"/>
  <c r="AH110" i="975"/>
  <c r="BJ110" i="975" s="1"/>
  <c r="AA90" i="975"/>
  <c r="AF90" i="975" s="1"/>
  <c r="AK90" i="975" s="1"/>
  <c r="AC90" i="975"/>
  <c r="AH90" i="975" s="1"/>
  <c r="AB90" i="975"/>
  <c r="AG90" i="975" s="1"/>
  <c r="Y90" i="975"/>
  <c r="AD90" i="975" s="1"/>
  <c r="AI90" i="975" s="1"/>
  <c r="AE110" i="975"/>
  <c r="BG110" i="975" s="1"/>
  <c r="AD110" i="975"/>
  <c r="AC110" i="975"/>
  <c r="BE110" i="975" s="1"/>
  <c r="Z83" i="975"/>
  <c r="AE83" i="975" s="1"/>
  <c r="AJ83" i="975" s="1"/>
  <c r="AB78" i="975"/>
  <c r="AI84" i="975"/>
  <c r="AA73" i="975"/>
  <c r="Z73" i="975"/>
  <c r="AC76" i="975"/>
  <c r="AH76" i="975" s="1"/>
  <c r="Z79" i="975"/>
  <c r="AE79" i="975" s="1"/>
  <c r="AF85" i="975"/>
  <c r="Z86" i="975"/>
  <c r="Z81" i="975"/>
  <c r="AD81" i="975"/>
  <c r="AI81" i="975" s="1"/>
  <c r="AF81" i="975"/>
  <c r="AK81" i="975" s="1"/>
  <c r="Z88" i="975"/>
  <c r="AK88" i="975"/>
  <c r="Y88" i="975"/>
  <c r="AJ88" i="975"/>
  <c r="X88" i="975"/>
  <c r="AC88" i="975" s="1"/>
  <c r="AB88" i="975"/>
  <c r="AF76" i="975"/>
  <c r="AK76" i="975" s="1"/>
  <c r="AI80" i="975"/>
  <c r="BM92" i="975"/>
  <c r="Z74" i="975"/>
  <c r="AE74" i="975" s="1"/>
  <c r="AA77" i="975"/>
  <c r="AB87" i="975"/>
  <c r="AG87" i="975" s="1"/>
  <c r="AA88" i="975"/>
  <c r="AF88" i="975" s="1"/>
  <c r="Y89" i="975"/>
  <c r="AH80" i="975"/>
  <c r="AJ80" i="975"/>
  <c r="Z80" i="975"/>
  <c r="AE80" i="975" s="1"/>
  <c r="Z85" i="975"/>
  <c r="AD85" i="975"/>
  <c r="AD76" i="975"/>
  <c r="AI76" i="975" s="1"/>
  <c r="Z76" i="975"/>
  <c r="AA81" i="975"/>
  <c r="AH88" i="975"/>
  <c r="Z91" i="975"/>
  <c r="AE91" i="975" s="1"/>
  <c r="AJ91" i="975" s="1"/>
  <c r="BL91" i="975" s="1"/>
  <c r="Y91" i="975"/>
  <c r="AD91" i="975" s="1"/>
  <c r="X91" i="975"/>
  <c r="AC91" i="975" s="1"/>
  <c r="AB91" i="975"/>
  <c r="AG91" i="975" s="1"/>
  <c r="BI91" i="975" s="1"/>
  <c r="AA91" i="975"/>
  <c r="BC91" i="975" s="1"/>
  <c r="AB81" i="975"/>
  <c r="AI88" i="975"/>
  <c r="AB79" i="975"/>
  <c r="AG79" i="975" s="1"/>
  <c r="AA80" i="975"/>
  <c r="AC81" i="975"/>
  <c r="AH81" i="975" s="1"/>
  <c r="AJ84" i="975"/>
  <c r="AA85" i="975"/>
  <c r="AI70" i="975"/>
  <c r="Z75" i="975"/>
  <c r="AE75" i="975" s="1"/>
  <c r="AB75" i="975"/>
  <c r="AG75" i="975" s="1"/>
  <c r="AB80" i="975"/>
  <c r="AE81" i="975"/>
  <c r="AJ81" i="975" s="1"/>
  <c r="AK84" i="975"/>
  <c r="AB85" i="975"/>
  <c r="AB86" i="975"/>
  <c r="AA86" i="975"/>
  <c r="AF86" i="975" s="1"/>
  <c r="AK86" i="975" s="1"/>
  <c r="BG92" i="975"/>
  <c r="BH92" i="975"/>
  <c r="AA110" i="975"/>
  <c r="BC104" i="975" s="1"/>
  <c r="BL93" i="975"/>
  <c r="AD89" i="975"/>
  <c r="AC89" i="975"/>
  <c r="AB89" i="975"/>
  <c r="AG89" i="975" s="1"/>
  <c r="BF92" i="975"/>
  <c r="BE92" i="975"/>
  <c r="BD92" i="975"/>
  <c r="BK92" i="975"/>
  <c r="BJ92" i="975"/>
  <c r="X89" i="975"/>
  <c r="Z89" i="975"/>
  <c r="BA92" i="975"/>
  <c r="Z78" i="975"/>
  <c r="AA89" i="975"/>
  <c r="BB92" i="975"/>
  <c r="BC93" i="975"/>
  <c r="Z84" i="975"/>
  <c r="Z87" i="975"/>
  <c r="Z90" i="975"/>
  <c r="AB109" i="975"/>
  <c r="BD109" i="975" s="1"/>
  <c r="AF110" i="975"/>
  <c r="BH110" i="975" s="1"/>
  <c r="AC109" i="975"/>
  <c r="AG110" i="975"/>
  <c r="AD109" i="975"/>
  <c r="AE109" i="975"/>
  <c r="AF109" i="975"/>
  <c r="AG109" i="975"/>
  <c r="BI109" i="975" s="1"/>
  <c r="AH109" i="975"/>
  <c r="BJ109" i="975" s="1"/>
  <c r="AI109" i="975"/>
  <c r="BK93" i="975" s="1"/>
  <c r="X109" i="975"/>
  <c r="AZ93" i="975" s="1"/>
  <c r="B2" i="974"/>
  <c r="H85" i="974" s="1"/>
  <c r="BB76" i="974"/>
  <c r="BM76" i="974"/>
  <c r="BA76" i="974"/>
  <c r="BJ76" i="974"/>
  <c r="BI76" i="974"/>
  <c r="BG76" i="974"/>
  <c r="BC76" i="974"/>
  <c r="BL93" i="974"/>
  <c r="BH76" i="974"/>
  <c r="Z28" i="974"/>
  <c r="AE28" i="974" s="1"/>
  <c r="AB46" i="974"/>
  <c r="AG46" i="974" s="1"/>
  <c r="AA46" i="974"/>
  <c r="AF46" i="974" s="1"/>
  <c r="Z46" i="974"/>
  <c r="AE46" i="974" s="1"/>
  <c r="AJ46" i="974" s="1"/>
  <c r="AB9" i="974"/>
  <c r="AA9" i="974"/>
  <c r="AA11" i="974"/>
  <c r="AF11" i="974" s="1"/>
  <c r="AK11" i="974" s="1"/>
  <c r="AK12" i="974"/>
  <c r="AE17" i="974"/>
  <c r="AE18" i="974"/>
  <c r="AB20" i="974"/>
  <c r="AG20" i="974" s="1"/>
  <c r="AA22" i="974"/>
  <c r="Z23" i="974"/>
  <c r="AE23" i="974" s="1"/>
  <c r="X29" i="974"/>
  <c r="AC29" i="974" s="1"/>
  <c r="AH29" i="974" s="1"/>
  <c r="X36" i="974"/>
  <c r="AC36" i="974" s="1"/>
  <c r="AH36" i="974" s="1"/>
  <c r="Y36" i="974"/>
  <c r="AD36" i="974" s="1"/>
  <c r="AI36" i="974" s="1"/>
  <c r="AD37" i="974"/>
  <c r="AI12" i="974"/>
  <c r="AH56" i="974"/>
  <c r="AE56" i="974"/>
  <c r="AD56" i="974"/>
  <c r="Z56" i="974"/>
  <c r="AJ56" i="974"/>
  <c r="AI56" i="974"/>
  <c r="AG56" i="974"/>
  <c r="AF56" i="974"/>
  <c r="AK56" i="974"/>
  <c r="AC56" i="974"/>
  <c r="AB56" i="974"/>
  <c r="AA56" i="974"/>
  <c r="Y56" i="974"/>
  <c r="X56" i="974"/>
  <c r="AJ12" i="974"/>
  <c r="AB27" i="974"/>
  <c r="AG27" i="974" s="1"/>
  <c r="AA27" i="974"/>
  <c r="AF27" i="974" s="1"/>
  <c r="AB34" i="974"/>
  <c r="AG34" i="974" s="1"/>
  <c r="X34" i="974"/>
  <c r="AC34" i="974" s="1"/>
  <c r="AH34" i="974" s="1"/>
  <c r="AE34" i="974"/>
  <c r="AJ34" i="974" s="1"/>
  <c r="Z8" i="974"/>
  <c r="AB11" i="974"/>
  <c r="AF13" i="974"/>
  <c r="AE13" i="974"/>
  <c r="AJ13" i="974" s="1"/>
  <c r="Z15" i="974"/>
  <c r="AE15" i="974" s="1"/>
  <c r="AJ15" i="974" s="1"/>
  <c r="AF17" i="974"/>
  <c r="AF18" i="974"/>
  <c r="AK18" i="974" s="1"/>
  <c r="AD21" i="974"/>
  <c r="AB22" i="974"/>
  <c r="AA23" i="974"/>
  <c r="AF23" i="974" s="1"/>
  <c r="AK23" i="974" s="1"/>
  <c r="Z24" i="974"/>
  <c r="AE24" i="974" s="1"/>
  <c r="Y26" i="974"/>
  <c r="AD26" i="974" s="1"/>
  <c r="X27" i="974"/>
  <c r="AC27" i="974" s="1"/>
  <c r="AH27" i="974" s="1"/>
  <c r="AB30" i="974"/>
  <c r="AA30" i="974"/>
  <c r="AF30" i="974" s="1"/>
  <c r="AK30" i="974" s="1"/>
  <c r="Y31" i="974"/>
  <c r="AD31" i="974" s="1"/>
  <c r="AI31" i="974" s="1"/>
  <c r="AG37" i="974"/>
  <c r="Z38" i="974"/>
  <c r="AA8" i="974"/>
  <c r="AG18" i="974"/>
  <c r="AB23" i="974"/>
  <c r="AG23" i="974" s="1"/>
  <c r="AA25" i="974"/>
  <c r="AF25" i="974" s="1"/>
  <c r="Z26" i="974"/>
  <c r="AE26" i="974" s="1"/>
  <c r="AJ26" i="974" s="1"/>
  <c r="Y27" i="974"/>
  <c r="X28" i="974"/>
  <c r="AC28" i="974" s="1"/>
  <c r="AH28" i="974" s="1"/>
  <c r="Z31" i="974"/>
  <c r="AE31" i="974" s="1"/>
  <c r="AJ31" i="974" s="1"/>
  <c r="Y34" i="974"/>
  <c r="AH37" i="974"/>
  <c r="AA38" i="974"/>
  <c r="AB43" i="974"/>
  <c r="AG43" i="974" s="1"/>
  <c r="AA43" i="974"/>
  <c r="AF43" i="974" s="1"/>
  <c r="AK43" i="974" s="1"/>
  <c r="Z43" i="974"/>
  <c r="AE43" i="974" s="1"/>
  <c r="AB8" i="974"/>
  <c r="AI10" i="974"/>
  <c r="Z12" i="974"/>
  <c r="AJ17" i="974"/>
  <c r="AI17" i="974"/>
  <c r="AH17" i="974"/>
  <c r="AH19" i="974"/>
  <c r="AB25" i="974"/>
  <c r="AG25" i="974" s="1"/>
  <c r="AA26" i="974"/>
  <c r="Z27" i="974"/>
  <c r="AE27" i="974" s="1"/>
  <c r="Y28" i="974"/>
  <c r="AD28" i="974" s="1"/>
  <c r="AI28" i="974" s="1"/>
  <c r="Y29" i="974"/>
  <c r="AD29" i="974" s="1"/>
  <c r="AA31" i="974"/>
  <c r="AF31" i="974" s="1"/>
  <c r="AK31" i="974" s="1"/>
  <c r="Z34" i="974"/>
  <c r="Z36" i="974"/>
  <c r="AE36" i="974" s="1"/>
  <c r="AC8" i="974"/>
  <c r="AJ10" i="974"/>
  <c r="Z16" i="974"/>
  <c r="AK17" i="974"/>
  <c r="AA28" i="974"/>
  <c r="Z29" i="974"/>
  <c r="AE29" i="974" s="1"/>
  <c r="AJ29" i="974" s="1"/>
  <c r="Y30" i="974"/>
  <c r="AA34" i="974"/>
  <c r="AA36" i="974"/>
  <c r="AF36" i="974" s="1"/>
  <c r="AB12" i="974"/>
  <c r="AA12" i="974"/>
  <c r="X26" i="974"/>
  <c r="AD8" i="974"/>
  <c r="AK10" i="974"/>
  <c r="AD12" i="974"/>
  <c r="AA16" i="974"/>
  <c r="AF16" i="974" s="1"/>
  <c r="AK16" i="974" s="1"/>
  <c r="AH18" i="974"/>
  <c r="AB18" i="974"/>
  <c r="AA18" i="974"/>
  <c r="Z19" i="974"/>
  <c r="AJ19" i="974"/>
  <c r="AB28" i="974"/>
  <c r="AA29" i="974"/>
  <c r="AF29" i="974" s="1"/>
  <c r="AK29" i="974" s="1"/>
  <c r="Z30" i="974"/>
  <c r="AE30" i="974" s="1"/>
  <c r="AF34" i="974"/>
  <c r="AB36" i="974"/>
  <c r="AE12" i="974"/>
  <c r="AB16" i="974"/>
  <c r="AB32" i="974"/>
  <c r="AG32" i="974" s="1"/>
  <c r="AA32" i="974"/>
  <c r="AF32" i="974" s="1"/>
  <c r="AK35" i="974"/>
  <c r="X35" i="974"/>
  <c r="AJ35" i="974"/>
  <c r="AI35" i="974"/>
  <c r="AB37" i="974"/>
  <c r="AF37" i="974"/>
  <c r="AE37" i="974"/>
  <c r="Y37" i="974"/>
  <c r="AK37" i="974"/>
  <c r="X37" i="974"/>
  <c r="AC37" i="974" s="1"/>
  <c r="AJ37" i="974"/>
  <c r="AB62" i="974"/>
  <c r="AG62" i="974" s="1"/>
  <c r="AB63" i="974"/>
  <c r="AG63" i="974" s="1"/>
  <c r="AB58" i="974"/>
  <c r="AB40" i="974"/>
  <c r="AA58" i="974"/>
  <c r="AA40" i="974"/>
  <c r="AF40" i="974" s="1"/>
  <c r="AK40" i="974" s="1"/>
  <c r="AB54" i="974"/>
  <c r="AG54" i="974" s="1"/>
  <c r="AA45" i="974"/>
  <c r="AF45" i="974" s="1"/>
  <c r="Z40" i="974"/>
  <c r="AE40" i="974" s="1"/>
  <c r="AJ40" i="974" s="1"/>
  <c r="AB57" i="974"/>
  <c r="AA54" i="974"/>
  <c r="AF54" i="974" s="1"/>
  <c r="AA51" i="974"/>
  <c r="Y40" i="974"/>
  <c r="AB42" i="974"/>
  <c r="AB39" i="974"/>
  <c r="AG39" i="974" s="1"/>
  <c r="AA42" i="974"/>
  <c r="AF8" i="974"/>
  <c r="AF12" i="974"/>
  <c r="AA13" i="974"/>
  <c r="Z17" i="974"/>
  <c r="AH21" i="974"/>
  <c r="AB21" i="974"/>
  <c r="AA21" i="974"/>
  <c r="AK21" i="974"/>
  <c r="Z22" i="974"/>
  <c r="AF22" i="974"/>
  <c r="AE22" i="974"/>
  <c r="Z10" i="974"/>
  <c r="AG12" i="974"/>
  <c r="AB15" i="974"/>
  <c r="AG15" i="974" s="1"/>
  <c r="AA15" i="974"/>
  <c r="X32" i="974"/>
  <c r="Y35" i="974"/>
  <c r="AJ8" i="974"/>
  <c r="AI8" i="974"/>
  <c r="AH8" i="974"/>
  <c r="AH12" i="974"/>
  <c r="AB24" i="974"/>
  <c r="AA24" i="974"/>
  <c r="AF24" i="974" s="1"/>
  <c r="Z25" i="974"/>
  <c r="AE25" i="974" s="1"/>
  <c r="AJ25" i="974" s="1"/>
  <c r="Y32" i="974"/>
  <c r="Z35" i="974"/>
  <c r="AE35" i="974" s="1"/>
  <c r="Z37" i="974"/>
  <c r="AB44" i="974"/>
  <c r="AK44" i="974"/>
  <c r="X44" i="974"/>
  <c r="AI44" i="974"/>
  <c r="AH44" i="974"/>
  <c r="AG44" i="974"/>
  <c r="AF44" i="974"/>
  <c r="AE44" i="974"/>
  <c r="AD44" i="974"/>
  <c r="AC44" i="974"/>
  <c r="AA44" i="974"/>
  <c r="Z44" i="974"/>
  <c r="Y44" i="974"/>
  <c r="AK49" i="974"/>
  <c r="AJ49" i="974"/>
  <c r="AD49" i="974"/>
  <c r="AB49" i="974"/>
  <c r="AB31" i="974"/>
  <c r="AJ33" i="974"/>
  <c r="X33" i="974"/>
  <c r="AH33" i="974"/>
  <c r="AD38" i="974"/>
  <c r="AI38" i="974" s="1"/>
  <c r="Y39" i="974"/>
  <c r="X40" i="974"/>
  <c r="AE47" i="974"/>
  <c r="Z57" i="974"/>
  <c r="AE57" i="974"/>
  <c r="AA57" i="974"/>
  <c r="AI57" i="974"/>
  <c r="AH57" i="974"/>
  <c r="AG57" i="974"/>
  <c r="AF57" i="974"/>
  <c r="AE38" i="974"/>
  <c r="AJ38" i="974" s="1"/>
  <c r="AA39" i="974"/>
  <c r="AF47" i="974"/>
  <c r="Z49" i="974"/>
  <c r="AD73" i="974"/>
  <c r="AC73" i="974"/>
  <c r="AB73" i="974"/>
  <c r="Z73" i="974"/>
  <c r="AJ73" i="974"/>
  <c r="AI73" i="974"/>
  <c r="AK73" i="974"/>
  <c r="AF73" i="974"/>
  <c r="AE73" i="974"/>
  <c r="AH73" i="974"/>
  <c r="AG73" i="974"/>
  <c r="AA73" i="974"/>
  <c r="Z48" i="974"/>
  <c r="Z59" i="974"/>
  <c r="AE59" i="974" s="1"/>
  <c r="AH70" i="974"/>
  <c r="AD68" i="974"/>
  <c r="AE71" i="974"/>
  <c r="AA70" i="974"/>
  <c r="Z68" i="974"/>
  <c r="AK51" i="974"/>
  <c r="AI74" i="974"/>
  <c r="AG47" i="974"/>
  <c r="AA49" i="974"/>
  <c r="AB41" i="974"/>
  <c r="AG41" i="974" s="1"/>
  <c r="AA41" i="974"/>
  <c r="AE49" i="974"/>
  <c r="Z52" i="974"/>
  <c r="AE52" i="974" s="1"/>
  <c r="AB38" i="974"/>
  <c r="AF49" i="974"/>
  <c r="AB50" i="974"/>
  <c r="AH50" i="974"/>
  <c r="AA50" i="974"/>
  <c r="Z50" i="974"/>
  <c r="AD64" i="974"/>
  <c r="AB64" i="974"/>
  <c r="AI64" i="974"/>
  <c r="AK64" i="974"/>
  <c r="AJ64" i="974"/>
  <c r="AE64" i="974"/>
  <c r="AC64" i="974"/>
  <c r="AA64" i="974"/>
  <c r="Z64" i="974"/>
  <c r="AG49" i="974"/>
  <c r="AB61" i="974"/>
  <c r="AG61" i="974" s="1"/>
  <c r="AA61" i="974"/>
  <c r="Z61" i="974"/>
  <c r="X41" i="974"/>
  <c r="AC47" i="974"/>
  <c r="AB47" i="974"/>
  <c r="AK47" i="974"/>
  <c r="AJ47" i="974"/>
  <c r="AH49" i="974"/>
  <c r="AA52" i="974"/>
  <c r="AF52" i="974" s="1"/>
  <c r="AK52" i="974" s="1"/>
  <c r="BL77" i="974"/>
  <c r="BD77" i="974"/>
  <c r="BC77" i="974"/>
  <c r="BB77" i="974"/>
  <c r="X38" i="974"/>
  <c r="Y41" i="974"/>
  <c r="AI49" i="974"/>
  <c r="AB52" i="974"/>
  <c r="AG52" i="974" s="1"/>
  <c r="AB53" i="974"/>
  <c r="AG53" i="974" s="1"/>
  <c r="AA53" i="974"/>
  <c r="AF53" i="974" s="1"/>
  <c r="Z53" i="974"/>
  <c r="AE53" i="974" s="1"/>
  <c r="AJ53" i="974" s="1"/>
  <c r="AF64" i="974"/>
  <c r="AE74" i="974"/>
  <c r="Y38" i="974"/>
  <c r="Z39" i="974"/>
  <c r="Z41" i="974"/>
  <c r="AE50" i="974"/>
  <c r="AG64" i="974"/>
  <c r="Z72" i="974"/>
  <c r="AK72" i="974"/>
  <c r="AJ72" i="974"/>
  <c r="AH72" i="974"/>
  <c r="AF72" i="974"/>
  <c r="AE72" i="974"/>
  <c r="AI72" i="974"/>
  <c r="AG72" i="974"/>
  <c r="AD72" i="974"/>
  <c r="AB94" i="974"/>
  <c r="BD90" i="974" s="1"/>
  <c r="AA94" i="974"/>
  <c r="BC91" i="974" s="1"/>
  <c r="Z94" i="974"/>
  <c r="BB91" i="974" s="1"/>
  <c r="AK94" i="974"/>
  <c r="Y94" i="974"/>
  <c r="AJ94" i="974"/>
  <c r="BL83" i="974" s="1"/>
  <c r="X94" i="974"/>
  <c r="AZ94" i="974" s="1"/>
  <c r="AD74" i="974"/>
  <c r="AI94" i="974"/>
  <c r="BK94" i="974" s="1"/>
  <c r="AC74" i="974"/>
  <c r="Z74" i="974"/>
  <c r="AI71" i="974"/>
  <c r="Z71" i="974"/>
  <c r="Y71" i="974"/>
  <c r="Y68" i="974"/>
  <c r="AA66" i="974"/>
  <c r="Z65" i="974"/>
  <c r="AF94" i="974"/>
  <c r="BH94" i="974" s="1"/>
  <c r="AE94" i="974"/>
  <c r="BG94" i="974" s="1"/>
  <c r="AI75" i="974"/>
  <c r="BK75" i="974" s="1"/>
  <c r="AD94" i="974"/>
  <c r="BF94" i="974" s="1"/>
  <c r="AD75" i="974"/>
  <c r="BF75" i="974" s="1"/>
  <c r="AC94" i="974"/>
  <c r="BE94" i="974" s="1"/>
  <c r="AK74" i="974"/>
  <c r="AK68" i="974"/>
  <c r="AF42" i="974"/>
  <c r="AH42" i="974"/>
  <c r="AB45" i="974"/>
  <c r="AG45" i="974" s="1"/>
  <c r="AD48" i="974"/>
  <c r="AH51" i="974"/>
  <c r="AF55" i="974"/>
  <c r="AE58" i="974"/>
  <c r="AJ58" i="974" s="1"/>
  <c r="AE65" i="974"/>
  <c r="AE67" i="974"/>
  <c r="AJ74" i="974"/>
  <c r="AE48" i="974"/>
  <c r="AG51" i="974"/>
  <c r="AI51" i="974"/>
  <c r="AG55" i="974"/>
  <c r="AF58" i="974"/>
  <c r="AK58" i="974" s="1"/>
  <c r="Z60" i="974"/>
  <c r="AJ60" i="974"/>
  <c r="AE60" i="974"/>
  <c r="AB60" i="974"/>
  <c r="AG65" i="974"/>
  <c r="AF67" i="974"/>
  <c r="AA72" i="974"/>
  <c r="AH48" i="974"/>
  <c r="AJ51" i="974"/>
  <c r="AG58" i="974"/>
  <c r="Z63" i="974"/>
  <c r="AE63" i="974" s="1"/>
  <c r="AA63" i="974"/>
  <c r="AF63" i="974" s="1"/>
  <c r="AK63" i="974" s="1"/>
  <c r="AI65" i="974"/>
  <c r="AG67" i="974"/>
  <c r="AD70" i="974"/>
  <c r="AC70" i="974"/>
  <c r="AB70" i="974"/>
  <c r="Z70" i="974"/>
  <c r="AJ70" i="974"/>
  <c r="AI70" i="974"/>
  <c r="AK70" i="974"/>
  <c r="AG70" i="974"/>
  <c r="AF70" i="974"/>
  <c r="AE70" i="974"/>
  <c r="AB72" i="974"/>
  <c r="AK55" i="974"/>
  <c r="AJ55" i="974"/>
  <c r="AI55" i="974"/>
  <c r="AA59" i="974"/>
  <c r="AJ65" i="974"/>
  <c r="AB66" i="974"/>
  <c r="AH67" i="974"/>
  <c r="X68" i="974"/>
  <c r="X71" i="974"/>
  <c r="BF76" i="974"/>
  <c r="Z69" i="974"/>
  <c r="AJ69" i="974"/>
  <c r="AH69" i="974"/>
  <c r="AF69" i="974"/>
  <c r="AE69" i="974"/>
  <c r="AI69" i="974"/>
  <c r="AB69" i="974"/>
  <c r="AC71" i="974"/>
  <c r="AH94" i="974"/>
  <c r="BJ94" i="974" s="1"/>
  <c r="AA69" i="974"/>
  <c r="AJ71" i="974"/>
  <c r="AA75" i="974"/>
  <c r="BC75" i="974" s="1"/>
  <c r="AG66" i="974"/>
  <c r="AE68" i="974"/>
  <c r="AD69" i="974"/>
  <c r="AK71" i="974"/>
  <c r="AB75" i="974"/>
  <c r="BD75" i="974" s="1"/>
  <c r="AB51" i="974"/>
  <c r="AB55" i="974"/>
  <c r="Z58" i="974"/>
  <c r="AB59" i="974"/>
  <c r="AF60" i="974"/>
  <c r="AA62" i="974"/>
  <c r="AF62" i="974" s="1"/>
  <c r="AK62" i="974" s="1"/>
  <c r="Z62" i="974"/>
  <c r="Y65" i="974"/>
  <c r="AH66" i="974"/>
  <c r="AG68" i="974"/>
  <c r="AG69" i="974"/>
  <c r="X74" i="974"/>
  <c r="AH65" i="974"/>
  <c r="AF65" i="974"/>
  <c r="AA65" i="974"/>
  <c r="AK65" i="974"/>
  <c r="Z66" i="974"/>
  <c r="AJ66" i="974"/>
  <c r="AE66" i="974"/>
  <c r="AK66" i="974"/>
  <c r="AD67" i="974"/>
  <c r="AB67" i="974"/>
  <c r="AI67" i="974"/>
  <c r="AJ67" i="974"/>
  <c r="AF48" i="974"/>
  <c r="AF51" i="974"/>
  <c r="AH58" i="974"/>
  <c r="AK67" i="974"/>
  <c r="AH68" i="974"/>
  <c r="AF68" i="974"/>
  <c r="AB68" i="974"/>
  <c r="AA68" i="974"/>
  <c r="AH71" i="974"/>
  <c r="X65" i="974"/>
  <c r="AH74" i="974"/>
  <c r="BB93" i="974"/>
  <c r="Z75" i="974"/>
  <c r="BB75" i="974" s="1"/>
  <c r="BD93" i="974"/>
  <c r="BC93" i="974"/>
  <c r="AA71" i="974"/>
  <c r="AA74" i="974"/>
  <c r="AE75" i="974"/>
  <c r="BG75" i="974" s="1"/>
  <c r="BK76" i="974"/>
  <c r="AC93" i="974"/>
  <c r="AG94" i="974"/>
  <c r="BI94" i="974" s="1"/>
  <c r="AB71" i="974"/>
  <c r="AB74" i="974"/>
  <c r="AF75" i="974"/>
  <c r="BH75" i="974" s="1"/>
  <c r="AZ76" i="974"/>
  <c r="BL76" i="974"/>
  <c r="AD93" i="974"/>
  <c r="AG75" i="974"/>
  <c r="BI75" i="974" s="1"/>
  <c r="AE93" i="974"/>
  <c r="BG77" i="974" s="1"/>
  <c r="AD71" i="974"/>
  <c r="AH75" i="974"/>
  <c r="BJ75" i="974" s="1"/>
  <c r="AF93" i="974"/>
  <c r="AG93" i="974"/>
  <c r="AF71" i="974"/>
  <c r="AF74" i="974"/>
  <c r="AJ75" i="974"/>
  <c r="BL75" i="974" s="1"/>
  <c r="BD76" i="974"/>
  <c r="AH93" i="974"/>
  <c r="AG71" i="974"/>
  <c r="AG74" i="974"/>
  <c r="AK75" i="974"/>
  <c r="BM75" i="974" s="1"/>
  <c r="BE76" i="974"/>
  <c r="AI93" i="974"/>
  <c r="BK93" i="974" s="1"/>
  <c r="X93" i="974"/>
  <c r="AA11" i="973"/>
  <c r="AF11" i="973" s="1"/>
  <c r="Z14" i="973"/>
  <c r="AB16" i="973"/>
  <c r="AG16" i="973" s="1"/>
  <c r="AA16" i="973"/>
  <c r="AF16" i="973" s="1"/>
  <c r="Z16" i="973"/>
  <c r="AE16" i="973" s="1"/>
  <c r="AJ16" i="973" s="1"/>
  <c r="AC26" i="973"/>
  <c r="AB26" i="973"/>
  <c r="AA26" i="973"/>
  <c r="AH26" i="973"/>
  <c r="AF26" i="973"/>
  <c r="AK26" i="973" s="1"/>
  <c r="AE26" i="973"/>
  <c r="AJ26" i="973" s="1"/>
  <c r="AD26" i="973"/>
  <c r="AI26" i="973" s="1"/>
  <c r="AB11" i="973"/>
  <c r="AG11" i="973" s="1"/>
  <c r="AB13" i="973"/>
  <c r="AG13" i="973" s="1"/>
  <c r="AA13" i="973"/>
  <c r="AF13" i="973" s="1"/>
  <c r="AK13" i="973" s="1"/>
  <c r="Z13" i="973"/>
  <c r="AA14" i="973"/>
  <c r="AB14" i="973"/>
  <c r="AG14" i="973" s="1"/>
  <c r="Z26" i="973"/>
  <c r="AB19" i="973"/>
  <c r="AG19" i="973" s="1"/>
  <c r="AA19" i="973"/>
  <c r="Z19" i="973"/>
  <c r="AE19" i="973" s="1"/>
  <c r="AG26" i="973"/>
  <c r="AB20" i="973"/>
  <c r="AG20" i="973" s="1"/>
  <c r="AA20" i="973"/>
  <c r="AC23" i="973"/>
  <c r="AB23" i="973"/>
  <c r="AA23" i="973"/>
  <c r="AK23" i="973"/>
  <c r="AJ23" i="973"/>
  <c r="AI23" i="973"/>
  <c r="AH23" i="973"/>
  <c r="AF23" i="973"/>
  <c r="AE23" i="973"/>
  <c r="AD23" i="973"/>
  <c r="AK11" i="973"/>
  <c r="Z20" i="973"/>
  <c r="AE20" i="973" s="1"/>
  <c r="AG23" i="973"/>
  <c r="B2" i="973"/>
  <c r="Z17" i="973"/>
  <c r="AB10" i="973"/>
  <c r="AG10" i="973" s="1"/>
  <c r="AA10" i="973"/>
  <c r="AF10" i="973" s="1"/>
  <c r="Z10" i="973"/>
  <c r="AA17" i="973"/>
  <c r="AF17" i="973" s="1"/>
  <c r="AK17" i="973" s="1"/>
  <c r="BL145" i="973"/>
  <c r="BB144" i="973"/>
  <c r="BE171" i="973"/>
  <c r="BC144" i="973"/>
  <c r="BE145" i="973"/>
  <c r="AZ144" i="973"/>
  <c r="BA145" i="973"/>
  <c r="BL144" i="973"/>
  <c r="BK144" i="973"/>
  <c r="BI144" i="973"/>
  <c r="BG144" i="973"/>
  <c r="BE144" i="973"/>
  <c r="AB17" i="973"/>
  <c r="AG17" i="973" s="1"/>
  <c r="AC8" i="973"/>
  <c r="AF8" i="973"/>
  <c r="AE8" i="973"/>
  <c r="AD8" i="973"/>
  <c r="AK8" i="973"/>
  <c r="Z11" i="973"/>
  <c r="AH9" i="973"/>
  <c r="AH12" i="973"/>
  <c r="Z22" i="973"/>
  <c r="AH24" i="973"/>
  <c r="Z25" i="973"/>
  <c r="Z28" i="973"/>
  <c r="AD29" i="973"/>
  <c r="AI29" i="973" s="1"/>
  <c r="Z31" i="973"/>
  <c r="AB37" i="973"/>
  <c r="AG37" i="973" s="1"/>
  <c r="AB38" i="973"/>
  <c r="AG38" i="973" s="1"/>
  <c r="AF41" i="973"/>
  <c r="Y45" i="973"/>
  <c r="AD45" i="973" s="1"/>
  <c r="AI45" i="973" s="1"/>
  <c r="Z49" i="973"/>
  <c r="AE49" i="973" s="1"/>
  <c r="AB56" i="973"/>
  <c r="AG56" i="973" s="1"/>
  <c r="Z56" i="973"/>
  <c r="AE56" i="973" s="1"/>
  <c r="Y56" i="973"/>
  <c r="AD56" i="973" s="1"/>
  <c r="X56" i="973"/>
  <c r="AC56" i="973" s="1"/>
  <c r="AA56" i="973"/>
  <c r="AF56" i="973" s="1"/>
  <c r="AB139" i="973"/>
  <c r="AG139" i="973" s="1"/>
  <c r="AA139" i="973"/>
  <c r="AF139" i="973" s="1"/>
  <c r="AK139" i="973" s="1"/>
  <c r="Z138" i="973"/>
  <c r="AA132" i="973"/>
  <c r="AF132" i="973" s="1"/>
  <c r="AK132" i="973" s="1"/>
  <c r="AA130" i="973"/>
  <c r="AF130" i="973" s="1"/>
  <c r="AK130" i="973" s="1"/>
  <c r="AB114" i="973"/>
  <c r="AB116" i="973"/>
  <c r="AB133" i="973"/>
  <c r="AG133" i="973" s="1"/>
  <c r="AA116" i="973"/>
  <c r="AF116" i="973" s="1"/>
  <c r="AA133" i="973"/>
  <c r="AB126" i="973"/>
  <c r="AG126" i="973" s="1"/>
  <c r="AB125" i="973"/>
  <c r="AG125" i="973" s="1"/>
  <c r="AA126" i="973"/>
  <c r="AF126" i="973" s="1"/>
  <c r="AK126" i="973" s="1"/>
  <c r="AA125" i="973"/>
  <c r="AF125" i="973" s="1"/>
  <c r="AK125" i="973" s="1"/>
  <c r="AB138" i="973"/>
  <c r="AG138" i="973" s="1"/>
  <c r="AA129" i="973"/>
  <c r="AF129" i="973" s="1"/>
  <c r="AK129" i="973" s="1"/>
  <c r="AA138" i="973"/>
  <c r="AF138" i="973" s="1"/>
  <c r="AK138" i="973" s="1"/>
  <c r="AA119" i="973"/>
  <c r="AF119" i="973" s="1"/>
  <c r="AB104" i="973"/>
  <c r="AG104" i="973" s="1"/>
  <c r="AB120" i="973"/>
  <c r="AG120" i="973" s="1"/>
  <c r="AA104" i="973"/>
  <c r="AB113" i="973"/>
  <c r="AB89" i="973"/>
  <c r="AG89" i="973" s="1"/>
  <c r="AB99" i="973"/>
  <c r="AA89" i="973"/>
  <c r="AF89" i="973" s="1"/>
  <c r="AA99" i="973"/>
  <c r="AB95" i="973"/>
  <c r="AG95" i="973" s="1"/>
  <c r="AB119" i="973"/>
  <c r="AG119" i="973" s="1"/>
  <c r="AA110" i="973"/>
  <c r="AF110" i="973" s="1"/>
  <c r="AK110" i="973" s="1"/>
  <c r="AA95" i="973"/>
  <c r="AE114" i="973"/>
  <c r="AJ114" i="973" s="1"/>
  <c r="AB86" i="973"/>
  <c r="AG86" i="973" s="1"/>
  <c r="AA114" i="973"/>
  <c r="AF114" i="973" s="1"/>
  <c r="AK114" i="973" s="1"/>
  <c r="AA101" i="973"/>
  <c r="AF101" i="973" s="1"/>
  <c r="Z86" i="973"/>
  <c r="Z89" i="973"/>
  <c r="AE89" i="973" s="1"/>
  <c r="AJ89" i="973" s="1"/>
  <c r="Y89" i="973"/>
  <c r="AD89" i="973" s="1"/>
  <c r="AA86" i="973"/>
  <c r="Y86" i="973"/>
  <c r="AB88" i="973"/>
  <c r="AG88" i="973" s="1"/>
  <c r="Z88" i="973"/>
  <c r="AE88" i="973" s="1"/>
  <c r="AJ88" i="973" s="1"/>
  <c r="AB82" i="973"/>
  <c r="AG82" i="973" s="1"/>
  <c r="AB81" i="973"/>
  <c r="AG81" i="973" s="1"/>
  <c r="Y88" i="973"/>
  <c r="AD88" i="973" s="1"/>
  <c r="AI88" i="973" s="1"/>
  <c r="AA82" i="973"/>
  <c r="AF82" i="973" s="1"/>
  <c r="AK82" i="973" s="1"/>
  <c r="AA81" i="973"/>
  <c r="AF81" i="973" s="1"/>
  <c r="AB79" i="973"/>
  <c r="AG79" i="973" s="1"/>
  <c r="AB101" i="973"/>
  <c r="AG101" i="973" s="1"/>
  <c r="AA85" i="973"/>
  <c r="AF85" i="973" s="1"/>
  <c r="AK85" i="973" s="1"/>
  <c r="AA83" i="973"/>
  <c r="Z82" i="973"/>
  <c r="AE82" i="973" s="1"/>
  <c r="AJ82" i="973" s="1"/>
  <c r="Y81" i="973"/>
  <c r="AD81" i="973" s="1"/>
  <c r="AA80" i="973"/>
  <c r="AA79" i="973"/>
  <c r="AF79" i="973" s="1"/>
  <c r="AA90" i="973"/>
  <c r="AF90" i="973" s="1"/>
  <c r="Z85" i="973"/>
  <c r="AE85" i="973" s="1"/>
  <c r="AJ85" i="973" s="1"/>
  <c r="Y83" i="973"/>
  <c r="Y82" i="973"/>
  <c r="AD82" i="973" s="1"/>
  <c r="AI82" i="973" s="1"/>
  <c r="Y80" i="973"/>
  <c r="Z79" i="973"/>
  <c r="AE79" i="973" s="1"/>
  <c r="AB94" i="973"/>
  <c r="AG94" i="973" s="1"/>
  <c r="Z90" i="973"/>
  <c r="Y85" i="973"/>
  <c r="AD85" i="973" s="1"/>
  <c r="Y79" i="973"/>
  <c r="AD79" i="973" s="1"/>
  <c r="AI79" i="973" s="1"/>
  <c r="AA94" i="973"/>
  <c r="AF94" i="973" s="1"/>
  <c r="AK94" i="973" s="1"/>
  <c r="AB67" i="973"/>
  <c r="AG67" i="973" s="1"/>
  <c r="AA67" i="973"/>
  <c r="AB72" i="973"/>
  <c r="AG72" i="973" s="1"/>
  <c r="Z67" i="973"/>
  <c r="AA72" i="973"/>
  <c r="AF72" i="973" s="1"/>
  <c r="AK72" i="973" s="1"/>
  <c r="Y67" i="973"/>
  <c r="Y72" i="973"/>
  <c r="AD72" i="973" s="1"/>
  <c r="AI72" i="973" s="1"/>
  <c r="Y65" i="973"/>
  <c r="AD65" i="973" s="1"/>
  <c r="AA63" i="973"/>
  <c r="AF63" i="973" s="1"/>
  <c r="AK63" i="973" s="1"/>
  <c r="AA68" i="973"/>
  <c r="AF68" i="973" s="1"/>
  <c r="Z63" i="973"/>
  <c r="AE63" i="973" s="1"/>
  <c r="AJ63" i="973" s="1"/>
  <c r="Y68" i="973"/>
  <c r="Y63" i="973"/>
  <c r="AD63" i="973" s="1"/>
  <c r="AI63" i="973" s="1"/>
  <c r="AA53" i="973"/>
  <c r="AF53" i="973" s="1"/>
  <c r="AC71" i="973"/>
  <c r="AH71" i="973" s="1"/>
  <c r="Z61" i="973"/>
  <c r="Y52" i="973"/>
  <c r="AD52" i="973" s="1"/>
  <c r="AI52" i="973" s="1"/>
  <c r="Z51" i="973"/>
  <c r="AE51" i="973" s="1"/>
  <c r="AA78" i="973"/>
  <c r="AF78" i="973" s="1"/>
  <c r="AK78" i="973" s="1"/>
  <c r="AA71" i="973"/>
  <c r="AF71" i="973" s="1"/>
  <c r="Y51" i="973"/>
  <c r="AD51" i="973" s="1"/>
  <c r="AI51" i="973" s="1"/>
  <c r="Y71" i="973"/>
  <c r="AA22" i="973"/>
  <c r="AF22" i="973" s="1"/>
  <c r="AA25" i="973"/>
  <c r="AA28" i="973"/>
  <c r="AF28" i="973" s="1"/>
  <c r="AE29" i="973"/>
  <c r="AJ29" i="973" s="1"/>
  <c r="AA31" i="973"/>
  <c r="AF31" i="973" s="1"/>
  <c r="AK31" i="973" s="1"/>
  <c r="Z42" i="973"/>
  <c r="AB42" i="973"/>
  <c r="AA42" i="973"/>
  <c r="Z44" i="973"/>
  <c r="AE44" i="973" s="1"/>
  <c r="AJ44" i="973" s="1"/>
  <c r="AA49" i="973"/>
  <c r="AF49" i="973" s="1"/>
  <c r="Y61" i="973"/>
  <c r="AD61" i="973" s="1"/>
  <c r="AI61" i="973" s="1"/>
  <c r="AB22" i="973"/>
  <c r="AG22" i="973" s="1"/>
  <c r="AJ24" i="973"/>
  <c r="AB25" i="973"/>
  <c r="AB28" i="973"/>
  <c r="AG28" i="973" s="1"/>
  <c r="AF29" i="973"/>
  <c r="AK29" i="973" s="1"/>
  <c r="AB31" i="973"/>
  <c r="AB49" i="973"/>
  <c r="AG49" i="973" s="1"/>
  <c r="AA51" i="973"/>
  <c r="AF51" i="973" s="1"/>
  <c r="AK51" i="973" s="1"/>
  <c r="Y53" i="973"/>
  <c r="AD53" i="973" s="1"/>
  <c r="AI53" i="973" s="1"/>
  <c r="AG29" i="973"/>
  <c r="Z33" i="973"/>
  <c r="AE33" i="973" s="1"/>
  <c r="AB33" i="973"/>
  <c r="AG33" i="973" s="1"/>
  <c r="AA33" i="973"/>
  <c r="AF33" i="973" s="1"/>
  <c r="AB44" i="973"/>
  <c r="AG44" i="973" s="1"/>
  <c r="Z47" i="973"/>
  <c r="AB47" i="973"/>
  <c r="AG47" i="973" s="1"/>
  <c r="AA47" i="973"/>
  <c r="AF47" i="973" s="1"/>
  <c r="Y48" i="973"/>
  <c r="AD48" i="973" s="1"/>
  <c r="Z50" i="973"/>
  <c r="AE50" i="973" s="1"/>
  <c r="Y50" i="973"/>
  <c r="AB50" i="973"/>
  <c r="AG50" i="973" s="1"/>
  <c r="AB51" i="973"/>
  <c r="AG51" i="973" s="1"/>
  <c r="AB53" i="973"/>
  <c r="Z54" i="973"/>
  <c r="AE54" i="973" s="1"/>
  <c r="AJ54" i="973" s="1"/>
  <c r="AD25" i="973"/>
  <c r="AH29" i="973"/>
  <c r="AH41" i="973"/>
  <c r="AK41" i="973"/>
  <c r="AJ41" i="973"/>
  <c r="AI41" i="973"/>
  <c r="Z48" i="973"/>
  <c r="AE48" i="973" s="1"/>
  <c r="AJ48" i="973" s="1"/>
  <c r="AC51" i="973"/>
  <c r="AH51" i="973" s="1"/>
  <c r="AB60" i="973"/>
  <c r="AG60" i="973" s="1"/>
  <c r="AA60" i="973"/>
  <c r="AF60" i="973" s="1"/>
  <c r="Z60" i="973"/>
  <c r="AE60" i="973" s="1"/>
  <c r="AJ60" i="973" s="1"/>
  <c r="Z36" i="973"/>
  <c r="AB36" i="973"/>
  <c r="AG36" i="973" s="1"/>
  <c r="AA36" i="973"/>
  <c r="AF36" i="973" s="1"/>
  <c r="AK36" i="973" s="1"/>
  <c r="AA48" i="973"/>
  <c r="AF25" i="973"/>
  <c r="AB30" i="973"/>
  <c r="AA32" i="973"/>
  <c r="Z39" i="973"/>
  <c r="AE39" i="973" s="1"/>
  <c r="AB39" i="973"/>
  <c r="AA39" i="973"/>
  <c r="AK39" i="973"/>
  <c r="Z41" i="973"/>
  <c r="X47" i="973"/>
  <c r="AB48" i="973"/>
  <c r="X50" i="973"/>
  <c r="AC50" i="973" s="1"/>
  <c r="AG25" i="973"/>
  <c r="AB32" i="973"/>
  <c r="AA41" i="973"/>
  <c r="Y47" i="973"/>
  <c r="AA50" i="973"/>
  <c r="Z45" i="973"/>
  <c r="AB45" i="973"/>
  <c r="AA45" i="973"/>
  <c r="Z52" i="973"/>
  <c r="AE52" i="973" s="1"/>
  <c r="AI22" i="973"/>
  <c r="AI25" i="973"/>
  <c r="AA29" i="973"/>
  <c r="AA34" i="973"/>
  <c r="AA35" i="973"/>
  <c r="AF35" i="973" s="1"/>
  <c r="Y46" i="973"/>
  <c r="AJ22" i="973"/>
  <c r="AJ25" i="973"/>
  <c r="AJ28" i="973"/>
  <c r="AB29" i="973"/>
  <c r="AB34" i="973"/>
  <c r="AB35" i="973"/>
  <c r="Z37" i="973"/>
  <c r="AE37" i="973" s="1"/>
  <c r="AJ37" i="973" s="1"/>
  <c r="Z46" i="973"/>
  <c r="X49" i="973"/>
  <c r="AA37" i="973"/>
  <c r="AF37" i="973" s="1"/>
  <c r="AA38" i="973"/>
  <c r="AF38" i="973" s="1"/>
  <c r="AE41" i="973"/>
  <c r="Y44" i="973"/>
  <c r="X44" i="973"/>
  <c r="X45" i="973"/>
  <c r="AA46" i="973"/>
  <c r="Y49" i="973"/>
  <c r="AD49" i="973" s="1"/>
  <c r="AE40" i="973"/>
  <c r="X48" i="973"/>
  <c r="AC48" i="973" s="1"/>
  <c r="Z55" i="973"/>
  <c r="AE55" i="973" s="1"/>
  <c r="AJ55" i="973" s="1"/>
  <c r="AA64" i="973"/>
  <c r="AF64" i="973" s="1"/>
  <c r="AK64" i="973" s="1"/>
  <c r="AA66" i="973"/>
  <c r="AF66" i="973" s="1"/>
  <c r="AK66" i="973" s="1"/>
  <c r="AB68" i="973"/>
  <c r="AG68" i="973" s="1"/>
  <c r="Z68" i="973"/>
  <c r="AE68" i="973" s="1"/>
  <c r="AF40" i="973"/>
  <c r="X54" i="973"/>
  <c r="AC54" i="973" s="1"/>
  <c r="AH54" i="973" s="1"/>
  <c r="AA55" i="973"/>
  <c r="X58" i="973"/>
  <c r="AA58" i="973"/>
  <c r="Z58" i="973"/>
  <c r="Y58" i="973"/>
  <c r="AB64" i="973"/>
  <c r="AG64" i="973" s="1"/>
  <c r="AB66" i="973"/>
  <c r="AG66" i="973" s="1"/>
  <c r="AG40" i="973"/>
  <c r="Y54" i="973"/>
  <c r="AD54" i="973" s="1"/>
  <c r="AB55" i="973"/>
  <c r="AG55" i="973" s="1"/>
  <c r="AB65" i="973"/>
  <c r="Z65" i="973"/>
  <c r="AE65" i="973" s="1"/>
  <c r="AJ65" i="973" s="1"/>
  <c r="AA65" i="973"/>
  <c r="Z72" i="973"/>
  <c r="AE72" i="973" s="1"/>
  <c r="AJ72" i="973" s="1"/>
  <c r="X70" i="973"/>
  <c r="AC70" i="973" s="1"/>
  <c r="AA70" i="973"/>
  <c r="Z70" i="973"/>
  <c r="Y70" i="973"/>
  <c r="AD70" i="973" s="1"/>
  <c r="AI70" i="973" s="1"/>
  <c r="AB77" i="973"/>
  <c r="AG77" i="973" s="1"/>
  <c r="Z77" i="973"/>
  <c r="AF77" i="973"/>
  <c r="AK77" i="973" s="1"/>
  <c r="AE77" i="973"/>
  <c r="AD77" i="973"/>
  <c r="AI77" i="973" s="1"/>
  <c r="AA77" i="973"/>
  <c r="Y77" i="973"/>
  <c r="X77" i="973"/>
  <c r="AA54" i="973"/>
  <c r="AF54" i="973" s="1"/>
  <c r="AK54" i="973" s="1"/>
  <c r="Z57" i="973"/>
  <c r="AB57" i="973"/>
  <c r="AG57" i="973" s="1"/>
  <c r="AA57" i="973"/>
  <c r="AF57" i="973" s="1"/>
  <c r="AK57" i="973" s="1"/>
  <c r="AB62" i="973"/>
  <c r="Z62" i="973"/>
  <c r="AE62" i="973" s="1"/>
  <c r="AA62" i="973"/>
  <c r="AF62" i="973" s="1"/>
  <c r="Y62" i="973"/>
  <c r="AD62" i="973" s="1"/>
  <c r="X62" i="973"/>
  <c r="AC62" i="973" s="1"/>
  <c r="AB70" i="973"/>
  <c r="AG70" i="973" s="1"/>
  <c r="AC77" i="973"/>
  <c r="AD76" i="973"/>
  <c r="AJ76" i="973"/>
  <c r="X76" i="973"/>
  <c r="AH76" i="973"/>
  <c r="AI76" i="973"/>
  <c r="AF76" i="973"/>
  <c r="AE76" i="973"/>
  <c r="AC76" i="973"/>
  <c r="AA76" i="973"/>
  <c r="Z76" i="973"/>
  <c r="Y76" i="973"/>
  <c r="Z69" i="973"/>
  <c r="AE69" i="973" s="1"/>
  <c r="AB69" i="973"/>
  <c r="AA69" i="973"/>
  <c r="X64" i="973"/>
  <c r="X73" i="973"/>
  <c r="AC73" i="973" s="1"/>
  <c r="AH73" i="973" s="1"/>
  <c r="AA73" i="973"/>
  <c r="AB73" i="973"/>
  <c r="Z75" i="973"/>
  <c r="AE75" i="973" s="1"/>
  <c r="AJ75" i="973" s="1"/>
  <c r="AA75" i="973"/>
  <c r="AF75" i="973" s="1"/>
  <c r="Y75" i="973"/>
  <c r="X75" i="973"/>
  <c r="AC75" i="973" s="1"/>
  <c r="AB76" i="973"/>
  <c r="Z66" i="973"/>
  <c r="Y66" i="973"/>
  <c r="X66" i="973"/>
  <c r="AC66" i="973" s="1"/>
  <c r="AG76" i="973"/>
  <c r="AB54" i="973"/>
  <c r="Y55" i="973"/>
  <c r="AD55" i="973" s="1"/>
  <c r="AI55" i="973" s="1"/>
  <c r="X55" i="973"/>
  <c r="Y64" i="973"/>
  <c r="AD64" i="973" s="1"/>
  <c r="X69" i="973"/>
  <c r="AC69" i="973" s="1"/>
  <c r="AH69" i="973" s="1"/>
  <c r="Y73" i="973"/>
  <c r="AD73" i="973" s="1"/>
  <c r="AI73" i="973" s="1"/>
  <c r="AB74" i="973"/>
  <c r="Z74" i="973"/>
  <c r="X74" i="973"/>
  <c r="AA74" i="973"/>
  <c r="AF74" i="973" s="1"/>
  <c r="Y74" i="973"/>
  <c r="AK76" i="973"/>
  <c r="AA52" i="973"/>
  <c r="AF52" i="973" s="1"/>
  <c r="AK52" i="973" s="1"/>
  <c r="AB52" i="973"/>
  <c r="X61" i="973"/>
  <c r="AA61" i="973"/>
  <c r="AB61" i="973"/>
  <c r="AG61" i="973" s="1"/>
  <c r="Z64" i="973"/>
  <c r="Y69" i="973"/>
  <c r="Z73" i="973"/>
  <c r="AB75" i="973"/>
  <c r="AG75" i="973" s="1"/>
  <c r="AB59" i="973"/>
  <c r="Z59" i="973"/>
  <c r="AB71" i="973"/>
  <c r="Z71" i="973"/>
  <c r="X82" i="973"/>
  <c r="AC82" i="973" s="1"/>
  <c r="AH82" i="973" s="1"/>
  <c r="X87" i="973"/>
  <c r="AC87" i="973" s="1"/>
  <c r="AH87" i="973" s="1"/>
  <c r="AB93" i="973"/>
  <c r="AG93" i="973" s="1"/>
  <c r="Z96" i="973"/>
  <c r="X67" i="973"/>
  <c r="X78" i="973"/>
  <c r="AC78" i="973" s="1"/>
  <c r="AH78" i="973" s="1"/>
  <c r="Z87" i="973"/>
  <c r="AE87" i="973" s="1"/>
  <c r="AJ87" i="973" s="1"/>
  <c r="AC91" i="973"/>
  <c r="AF91" i="973"/>
  <c r="AE91" i="973"/>
  <c r="AD91" i="973"/>
  <c r="AB91" i="973"/>
  <c r="Y91" i="973"/>
  <c r="AK91" i="973"/>
  <c r="X91" i="973"/>
  <c r="AI91" i="973"/>
  <c r="Y78" i="973"/>
  <c r="AD78" i="973" s="1"/>
  <c r="AI78" i="973" s="1"/>
  <c r="AB78" i="973"/>
  <c r="AG78" i="973" s="1"/>
  <c r="AA84" i="973"/>
  <c r="AF84" i="973" s="1"/>
  <c r="AK84" i="973" s="1"/>
  <c r="Z84" i="973"/>
  <c r="AE84" i="973" s="1"/>
  <c r="Y84" i="973"/>
  <c r="AD84" i="973" s="1"/>
  <c r="AI84" i="973" s="1"/>
  <c r="X84" i="973"/>
  <c r="AC84" i="973" s="1"/>
  <c r="AH84" i="973" s="1"/>
  <c r="Z78" i="973"/>
  <c r="AB84" i="973"/>
  <c r="AG84" i="973" s="1"/>
  <c r="Y87" i="973"/>
  <c r="AD87" i="973" s="1"/>
  <c r="AB87" i="973"/>
  <c r="AG87" i="973" s="1"/>
  <c r="AA87" i="973"/>
  <c r="AF87" i="973" s="1"/>
  <c r="AK87" i="973" s="1"/>
  <c r="AA93" i="973"/>
  <c r="AF93" i="973" s="1"/>
  <c r="Z93" i="973"/>
  <c r="AE93" i="973" s="1"/>
  <c r="AB96" i="973"/>
  <c r="AA96" i="973"/>
  <c r="AF96" i="973" s="1"/>
  <c r="Z53" i="973"/>
  <c r="AJ79" i="973"/>
  <c r="X79" i="973"/>
  <c r="AC79" i="973" s="1"/>
  <c r="AH79" i="973" s="1"/>
  <c r="AB80" i="973"/>
  <c r="Z80" i="973"/>
  <c r="Z81" i="973"/>
  <c r="AB85" i="973"/>
  <c r="AG85" i="973" s="1"/>
  <c r="X85" i="973"/>
  <c r="AC85" i="973" s="1"/>
  <c r="AH85" i="973" s="1"/>
  <c r="Z83" i="973"/>
  <c r="AA88" i="973"/>
  <c r="AB90" i="973"/>
  <c r="AE97" i="973"/>
  <c r="AB105" i="973"/>
  <c r="Z106" i="973"/>
  <c r="AG108" i="973"/>
  <c r="AB123" i="973"/>
  <c r="AG123" i="973" s="1"/>
  <c r="AA123" i="973"/>
  <c r="AF123" i="973" s="1"/>
  <c r="AK123" i="973" s="1"/>
  <c r="Z123" i="973"/>
  <c r="AA103" i="973"/>
  <c r="AF103" i="973" s="1"/>
  <c r="AB109" i="973"/>
  <c r="AG109" i="973" s="1"/>
  <c r="Z109" i="973"/>
  <c r="AE109" i="973" s="1"/>
  <c r="AJ109" i="973" s="1"/>
  <c r="AB83" i="973"/>
  <c r="AG83" i="973" s="1"/>
  <c r="AG97" i="973"/>
  <c r="Z102" i="973"/>
  <c r="Z110" i="973"/>
  <c r="AE110" i="973" s="1"/>
  <c r="AA100" i="973"/>
  <c r="AF100" i="973" s="1"/>
  <c r="AA102" i="973"/>
  <c r="AC97" i="973"/>
  <c r="AA97" i="973"/>
  <c r="AI97" i="973"/>
  <c r="AB102" i="973"/>
  <c r="AA109" i="973"/>
  <c r="AF109" i="973" s="1"/>
  <c r="AC102" i="973"/>
  <c r="AJ108" i="973"/>
  <c r="AI108" i="973"/>
  <c r="AF108" i="973"/>
  <c r="AD108" i="973"/>
  <c r="AB108" i="973"/>
  <c r="AA111" i="973"/>
  <c r="Z111" i="973"/>
  <c r="AE111" i="973" s="1"/>
  <c r="AK90" i="973"/>
  <c r="Y90" i="973"/>
  <c r="AD90" i="973" s="1"/>
  <c r="AK97" i="973"/>
  <c r="AD102" i="973"/>
  <c r="Z103" i="973"/>
  <c r="AE102" i="973"/>
  <c r="AB103" i="973"/>
  <c r="AA105" i="973"/>
  <c r="AB106" i="973"/>
  <c r="AA106" i="973"/>
  <c r="AF106" i="973" s="1"/>
  <c r="AK106" i="973" s="1"/>
  <c r="AB111" i="973"/>
  <c r="AG111" i="973" s="1"/>
  <c r="AJ90" i="973"/>
  <c r="Z100" i="973"/>
  <c r="AF102" i="973"/>
  <c r="Z108" i="973"/>
  <c r="X88" i="973"/>
  <c r="Z94" i="973"/>
  <c r="Z97" i="973"/>
  <c r="AB100" i="973"/>
  <c r="AA108" i="973"/>
  <c r="AB110" i="973"/>
  <c r="AG110" i="973" s="1"/>
  <c r="AK102" i="973"/>
  <c r="AI102" i="973"/>
  <c r="AH102" i="973"/>
  <c r="AJ102" i="973"/>
  <c r="AE108" i="973"/>
  <c r="AH107" i="973"/>
  <c r="AD112" i="973"/>
  <c r="AD117" i="973"/>
  <c r="AE118" i="973"/>
  <c r="AA120" i="973"/>
  <c r="AC127" i="973"/>
  <c r="AB127" i="973"/>
  <c r="AA127" i="973"/>
  <c r="Z127" i="973"/>
  <c r="AK127" i="973"/>
  <c r="AB130" i="973"/>
  <c r="AB132" i="973"/>
  <c r="AG132" i="973" s="1"/>
  <c r="AG135" i="973"/>
  <c r="AB131" i="973"/>
  <c r="AG131" i="973" s="1"/>
  <c r="AA131" i="973"/>
  <c r="AF131" i="973" s="1"/>
  <c r="AK131" i="973" s="1"/>
  <c r="Z131" i="973"/>
  <c r="AE131" i="973" s="1"/>
  <c r="Z136" i="973"/>
  <c r="AE136" i="973" s="1"/>
  <c r="AJ136" i="973" s="1"/>
  <c r="AA136" i="973"/>
  <c r="AF136" i="973" s="1"/>
  <c r="AK136" i="973" s="1"/>
  <c r="AJ107" i="973"/>
  <c r="AF112" i="973"/>
  <c r="Z115" i="973"/>
  <c r="AF117" i="973"/>
  <c r="AG118" i="973"/>
  <c r="AB129" i="973"/>
  <c r="AG129" i="973" s="1"/>
  <c r="AJ135" i="973"/>
  <c r="Z113" i="973"/>
  <c r="AA115" i="973"/>
  <c r="AF115" i="973" s="1"/>
  <c r="AK115" i="973" s="1"/>
  <c r="AG117" i="973"/>
  <c r="AH118" i="973"/>
  <c r="AB136" i="973"/>
  <c r="AG136" i="973" s="1"/>
  <c r="AH112" i="973"/>
  <c r="AA113" i="973"/>
  <c r="AF113" i="973" s="1"/>
  <c r="Z124" i="973"/>
  <c r="AE124" i="973" s="1"/>
  <c r="AA134" i="973"/>
  <c r="AK117" i="973"/>
  <c r="AJ117" i="973"/>
  <c r="AI117" i="973"/>
  <c r="AC118" i="973"/>
  <c r="AB118" i="973"/>
  <c r="AA118" i="973"/>
  <c r="AJ118" i="973"/>
  <c r="Z130" i="973"/>
  <c r="AE130" i="973" s="1"/>
  <c r="AJ130" i="973" s="1"/>
  <c r="AH135" i="973"/>
  <c r="AF135" i="973"/>
  <c r="AC135" i="973"/>
  <c r="AB135" i="973"/>
  <c r="AA135" i="973"/>
  <c r="Z135" i="973"/>
  <c r="Z137" i="973"/>
  <c r="AE137" i="973" s="1"/>
  <c r="AJ137" i="973" s="1"/>
  <c r="AB137" i="973"/>
  <c r="Y137" i="973"/>
  <c r="AD137" i="973" s="1"/>
  <c r="X137" i="973"/>
  <c r="AC137" i="973" s="1"/>
  <c r="AJ134" i="973"/>
  <c r="Z117" i="973"/>
  <c r="AB121" i="973"/>
  <c r="AA121" i="973"/>
  <c r="AF121" i="973" s="1"/>
  <c r="AA137" i="973"/>
  <c r="AB115" i="973"/>
  <c r="AG115" i="973" s="1"/>
  <c r="AA117" i="973"/>
  <c r="Z132" i="973"/>
  <c r="AE132" i="973" s="1"/>
  <c r="AB117" i="973"/>
  <c r="Z118" i="973"/>
  <c r="AD134" i="973"/>
  <c r="AB134" i="973"/>
  <c r="AH134" i="973"/>
  <c r="AG134" i="973"/>
  <c r="AF134" i="973"/>
  <c r="AE134" i="973"/>
  <c r="AD135" i="973"/>
  <c r="AB124" i="973"/>
  <c r="AA124" i="973"/>
  <c r="Z129" i="973"/>
  <c r="AE129" i="973" s="1"/>
  <c r="Z141" i="973"/>
  <c r="AG142" i="973"/>
  <c r="Z143" i="973"/>
  <c r="AE122" i="973"/>
  <c r="AE128" i="973"/>
  <c r="Z139" i="973"/>
  <c r="AE139" i="973" s="1"/>
  <c r="AJ139" i="973" s="1"/>
  <c r="X139" i="973"/>
  <c r="AC139" i="973" s="1"/>
  <c r="AH139" i="973" s="1"/>
  <c r="Y140" i="973"/>
  <c r="AD140" i="973" s="1"/>
  <c r="AA141" i="973"/>
  <c r="AI142" i="973"/>
  <c r="AF122" i="973"/>
  <c r="AF128" i="973"/>
  <c r="Z133" i="973"/>
  <c r="X138" i="973"/>
  <c r="AA140" i="973"/>
  <c r="AC141" i="973"/>
  <c r="Y138" i="973"/>
  <c r="Y139" i="973"/>
  <c r="AD139" i="973" s="1"/>
  <c r="AI139" i="973" s="1"/>
  <c r="AE141" i="973"/>
  <c r="Y143" i="973"/>
  <c r="BA143" i="973" s="1"/>
  <c r="AG141" i="973"/>
  <c r="AA143" i="973"/>
  <c r="AI141" i="973"/>
  <c r="AH142" i="973"/>
  <c r="AF142" i="973"/>
  <c r="AC142" i="973"/>
  <c r="Z142" i="973"/>
  <c r="AJ142" i="973"/>
  <c r="X142" i="973"/>
  <c r="BF144" i="973"/>
  <c r="AB172" i="973"/>
  <c r="AD141" i="973"/>
  <c r="AB141" i="973"/>
  <c r="AK141" i="973"/>
  <c r="AH141" i="973"/>
  <c r="AF141" i="973"/>
  <c r="AB142" i="973"/>
  <c r="AC172" i="973"/>
  <c r="BE172" i="973" s="1"/>
  <c r="Z140" i="973"/>
  <c r="X140" i="973"/>
  <c r="AC140" i="973" s="1"/>
  <c r="AB140" i="973"/>
  <c r="X141" i="973"/>
  <c r="AD142" i="973"/>
  <c r="Y141" i="973"/>
  <c r="AE142" i="973"/>
  <c r="AB143" i="973"/>
  <c r="BD143" i="973" s="1"/>
  <c r="BH144" i="973"/>
  <c r="Z171" i="973"/>
  <c r="BL171" i="973"/>
  <c r="AD172" i="973"/>
  <c r="BF172" i="973" s="1"/>
  <c r="AA171" i="973"/>
  <c r="BA171" i="973"/>
  <c r="AE172" i="973"/>
  <c r="BG172" i="973" s="1"/>
  <c r="BJ144" i="973"/>
  <c r="AB171" i="973"/>
  <c r="AF172" i="973"/>
  <c r="BH172" i="973" s="1"/>
  <c r="AG172" i="973"/>
  <c r="BI172" i="973" s="1"/>
  <c r="AD171" i="973"/>
  <c r="AH172" i="973"/>
  <c r="BJ172" i="973" s="1"/>
  <c r="BA144" i="973"/>
  <c r="BM144" i="973"/>
  <c r="AE171" i="973"/>
  <c r="AI172" i="973"/>
  <c r="BK172" i="973" s="1"/>
  <c r="AF171" i="973"/>
  <c r="X172" i="973"/>
  <c r="AZ172" i="973" s="1"/>
  <c r="AJ172" i="973"/>
  <c r="AG171" i="973"/>
  <c r="Y172" i="973"/>
  <c r="BA146" i="973" s="1"/>
  <c r="AK172" i="973"/>
  <c r="X143" i="973"/>
  <c r="AZ143" i="973" s="1"/>
  <c r="BD144" i="973"/>
  <c r="AH171" i="973"/>
  <c r="Z172" i="973"/>
  <c r="BB172" i="973" s="1"/>
  <c r="AI171" i="973"/>
  <c r="AA172" i="973"/>
  <c r="BC172" i="973" s="1"/>
  <c r="X171" i="973"/>
  <c r="B2" i="972"/>
  <c r="H92" i="972" s="1"/>
  <c r="AG26" i="972"/>
  <c r="AB9" i="972"/>
  <c r="AA9" i="972"/>
  <c r="AI9" i="972"/>
  <c r="Z8" i="972"/>
  <c r="AJ9" i="972"/>
  <c r="AB11" i="972"/>
  <c r="Z15" i="972"/>
  <c r="AE15" i="972" s="1"/>
  <c r="AJ15" i="972" s="1"/>
  <c r="AC19" i="972"/>
  <c r="AH19" i="972" s="1"/>
  <c r="AB19" i="972"/>
  <c r="AG19" i="972" s="1"/>
  <c r="AF19" i="972"/>
  <c r="AK19" i="972" s="1"/>
  <c r="AB21" i="972"/>
  <c r="AG21" i="972" s="1"/>
  <c r="AA21" i="972"/>
  <c r="AF21" i="972" s="1"/>
  <c r="AA8" i="972"/>
  <c r="AK9" i="972"/>
  <c r="AC11" i="972"/>
  <c r="AK18" i="972"/>
  <c r="AB18" i="972"/>
  <c r="AA18" i="972"/>
  <c r="AJ18" i="972"/>
  <c r="Y27" i="972"/>
  <c r="AD27" i="972" s="1"/>
  <c r="AI27" i="972" s="1"/>
  <c r="X27" i="972"/>
  <c r="AC27" i="972" s="1"/>
  <c r="AH27" i="972" s="1"/>
  <c r="AB27" i="972"/>
  <c r="AG27" i="972" s="1"/>
  <c r="AA27" i="972"/>
  <c r="AF27" i="972" s="1"/>
  <c r="AK27" i="972" s="1"/>
  <c r="AB8" i="972"/>
  <c r="AE10" i="972"/>
  <c r="AJ10" i="972" s="1"/>
  <c r="AA23" i="972"/>
  <c r="AF23" i="972" s="1"/>
  <c r="AC8" i="972"/>
  <c r="AA22" i="972"/>
  <c r="AF22" i="972" s="1"/>
  <c r="AK22" i="972" s="1"/>
  <c r="AB23" i="972"/>
  <c r="AG23" i="972" s="1"/>
  <c r="Z27" i="972"/>
  <c r="AE27" i="972" s="1"/>
  <c r="AJ27" i="972" s="1"/>
  <c r="Z9" i="972"/>
  <c r="AA16" i="972"/>
  <c r="AF16" i="972" s="1"/>
  <c r="Y31" i="972"/>
  <c r="AD31" i="972" s="1"/>
  <c r="AI31" i="972" s="1"/>
  <c r="AB60" i="972"/>
  <c r="AG60" i="972" s="1"/>
  <c r="AE8" i="972"/>
  <c r="AC9" i="972"/>
  <c r="AB16" i="972"/>
  <c r="AG16" i="972" s="1"/>
  <c r="AB25" i="972"/>
  <c r="AG25" i="972" s="1"/>
  <c r="AB70" i="972"/>
  <c r="AG70" i="972" s="1"/>
  <c r="AA70" i="972"/>
  <c r="AF70" i="972" s="1"/>
  <c r="AB41" i="972"/>
  <c r="AG41" i="972" s="1"/>
  <c r="AB56" i="972"/>
  <c r="AG56" i="972" s="1"/>
  <c r="AA41" i="972"/>
  <c r="AF41" i="972" s="1"/>
  <c r="AK41" i="972" s="1"/>
  <c r="AB33" i="972"/>
  <c r="AG33" i="972" s="1"/>
  <c r="AA31" i="972"/>
  <c r="AF31" i="972" s="1"/>
  <c r="AK31" i="972" s="1"/>
  <c r="AA56" i="972"/>
  <c r="AF56" i="972" s="1"/>
  <c r="AK56" i="972" s="1"/>
  <c r="AA52" i="972"/>
  <c r="AF52" i="972" s="1"/>
  <c r="AK52" i="972" s="1"/>
  <c r="Z41" i="972"/>
  <c r="AE41" i="972" s="1"/>
  <c r="AJ41" i="972" s="1"/>
  <c r="AB37" i="972"/>
  <c r="AG37" i="972" s="1"/>
  <c r="Z33" i="972"/>
  <c r="AE33" i="972" s="1"/>
  <c r="AJ33" i="972" s="1"/>
  <c r="Y41" i="972"/>
  <c r="AD41" i="972" s="1"/>
  <c r="AI41" i="972" s="1"/>
  <c r="AB40" i="972"/>
  <c r="AG40" i="972" s="1"/>
  <c r="AB45" i="972"/>
  <c r="AG45" i="972" s="1"/>
  <c r="AB44" i="972"/>
  <c r="AG44" i="972" s="1"/>
  <c r="AA40" i="972"/>
  <c r="AF40" i="972" s="1"/>
  <c r="AK40" i="972" s="1"/>
  <c r="AA45" i="972"/>
  <c r="AF45" i="972" s="1"/>
  <c r="AK45" i="972" s="1"/>
  <c r="AA44" i="972"/>
  <c r="AF44" i="972" s="1"/>
  <c r="AK44" i="972" s="1"/>
  <c r="AB54" i="972"/>
  <c r="AG54" i="972" s="1"/>
  <c r="AF8" i="972"/>
  <c r="AD9" i="972"/>
  <c r="AJ11" i="972"/>
  <c r="AI11" i="972"/>
  <c r="AH11" i="972"/>
  <c r="AA13" i="972"/>
  <c r="AE9" i="972"/>
  <c r="AB13" i="972"/>
  <c r="AG13" i="972" s="1"/>
  <c r="AB15" i="972"/>
  <c r="AG15" i="972" s="1"/>
  <c r="AA15" i="972"/>
  <c r="AB32" i="972"/>
  <c r="AG32" i="972" s="1"/>
  <c r="AB42" i="972"/>
  <c r="AG42" i="972" s="1"/>
  <c r="AJ8" i="972"/>
  <c r="AI8" i="972"/>
  <c r="AH8" i="972"/>
  <c r="AF9" i="972"/>
  <c r="Z14" i="972"/>
  <c r="AE14" i="972" s="1"/>
  <c r="AB24" i="972"/>
  <c r="AG24" i="972" s="1"/>
  <c r="AA24" i="972"/>
  <c r="AK8" i="972"/>
  <c r="AG9" i="972"/>
  <c r="AB10" i="972"/>
  <c r="AG10" i="972" s="1"/>
  <c r="AB12" i="972"/>
  <c r="AG12" i="972" s="1"/>
  <c r="AA12" i="972"/>
  <c r="AF12" i="972" s="1"/>
  <c r="AK12" i="972" s="1"/>
  <c r="AA14" i="972"/>
  <c r="AF14" i="972" s="1"/>
  <c r="AK14" i="972" s="1"/>
  <c r="AB22" i="972"/>
  <c r="Y30" i="972"/>
  <c r="AD30" i="972" s="1"/>
  <c r="X30" i="972"/>
  <c r="AC30" i="972" s="1"/>
  <c r="AB30" i="972"/>
  <c r="AA30" i="972"/>
  <c r="AB34" i="972"/>
  <c r="AA49" i="972"/>
  <c r="BB76" i="972"/>
  <c r="AZ76" i="972"/>
  <c r="AH9" i="972"/>
  <c r="AC10" i="972"/>
  <c r="Z11" i="972"/>
  <c r="AB14" i="972"/>
  <c r="AG14" i="972" s="1"/>
  <c r="AG18" i="972"/>
  <c r="Z25" i="972"/>
  <c r="Y33" i="972"/>
  <c r="AD33" i="972" s="1"/>
  <c r="AI17" i="972"/>
  <c r="AI20" i="972"/>
  <c r="AI26" i="972"/>
  <c r="Y32" i="972"/>
  <c r="AD32" i="972" s="1"/>
  <c r="AI32" i="972" s="1"/>
  <c r="Z34" i="972"/>
  <c r="AE34" i="972" s="1"/>
  <c r="Z36" i="972"/>
  <c r="Z39" i="972"/>
  <c r="Y43" i="972"/>
  <c r="AD43" i="972" s="1"/>
  <c r="AE50" i="972"/>
  <c r="AF51" i="972"/>
  <c r="AK54" i="972"/>
  <c r="AJ54" i="972"/>
  <c r="AA54" i="972"/>
  <c r="Z54" i="972"/>
  <c r="Z55" i="972"/>
  <c r="Z57" i="972"/>
  <c r="AJ17" i="972"/>
  <c r="AJ20" i="972"/>
  <c r="X26" i="972"/>
  <c r="X29" i="972"/>
  <c r="Z32" i="972"/>
  <c r="AE32" i="972" s="1"/>
  <c r="AJ32" i="972" s="1"/>
  <c r="AA34" i="972"/>
  <c r="AF34" i="972" s="1"/>
  <c r="AK34" i="972" s="1"/>
  <c r="AG35" i="972"/>
  <c r="AB36" i="972"/>
  <c r="AB39" i="972"/>
  <c r="X40" i="972"/>
  <c r="AC40" i="972" s="1"/>
  <c r="AH40" i="972" s="1"/>
  <c r="Z43" i="972"/>
  <c r="AG50" i="972"/>
  <c r="AG51" i="972"/>
  <c r="AD55" i="972"/>
  <c r="AA57" i="972"/>
  <c r="AF57" i="972" s="1"/>
  <c r="AK57" i="972" s="1"/>
  <c r="Z66" i="972"/>
  <c r="AE66" i="972" s="1"/>
  <c r="AA32" i="972"/>
  <c r="AA33" i="972"/>
  <c r="AF33" i="972" s="1"/>
  <c r="AK33" i="972" s="1"/>
  <c r="Y40" i="972"/>
  <c r="AD40" i="972" s="1"/>
  <c r="AI40" i="972" s="1"/>
  <c r="AA43" i="972"/>
  <c r="AF43" i="972" s="1"/>
  <c r="Z44" i="972"/>
  <c r="Z45" i="972"/>
  <c r="AE45" i="972" s="1"/>
  <c r="AJ45" i="972" s="1"/>
  <c r="AH50" i="972"/>
  <c r="AB69" i="972"/>
  <c r="AG69" i="972" s="1"/>
  <c r="AA69" i="972"/>
  <c r="Z69" i="972"/>
  <c r="AE69" i="972" s="1"/>
  <c r="AK51" i="972"/>
  <c r="AJ51" i="972"/>
  <c r="AH51" i="972"/>
  <c r="Z68" i="972"/>
  <c r="AK68" i="972"/>
  <c r="AA68" i="972"/>
  <c r="AF68" i="972"/>
  <c r="AE68" i="972"/>
  <c r="AD68" i="972"/>
  <c r="AI68" i="972"/>
  <c r="AH68" i="972"/>
  <c r="AB68" i="972"/>
  <c r="AF50" i="972"/>
  <c r="AB50" i="972"/>
  <c r="AA50" i="972"/>
  <c r="AK50" i="972"/>
  <c r="Z62" i="972"/>
  <c r="AE62" i="972" s="1"/>
  <c r="AK62" i="972"/>
  <c r="AJ62" i="972"/>
  <c r="AB62" i="972"/>
  <c r="AG62" i="972" s="1"/>
  <c r="Y42" i="972"/>
  <c r="AA42" i="972"/>
  <c r="AF42" i="972" s="1"/>
  <c r="AK42" i="972" s="1"/>
  <c r="Z51" i="972"/>
  <c r="Z28" i="972"/>
  <c r="AE28" i="972" s="1"/>
  <c r="Z31" i="972"/>
  <c r="AH36" i="972"/>
  <c r="AA51" i="972"/>
  <c r="AA62" i="972"/>
  <c r="Y39" i="972"/>
  <c r="AA39" i="972"/>
  <c r="AB43" i="972"/>
  <c r="AB48" i="972"/>
  <c r="AA48" i="972"/>
  <c r="AF48" i="972" s="1"/>
  <c r="AK48" i="972" s="1"/>
  <c r="AB51" i="972"/>
  <c r="AH55" i="972"/>
  <c r="AC55" i="972"/>
  <c r="AB55" i="972"/>
  <c r="AA55" i="972"/>
  <c r="AJ55" i="972"/>
  <c r="AC68" i="972"/>
  <c r="AB28" i="972"/>
  <c r="AB31" i="972"/>
  <c r="AG31" i="972" s="1"/>
  <c r="AJ36" i="972"/>
  <c r="X42" i="972"/>
  <c r="AC42" i="972" s="1"/>
  <c r="AH42" i="972" s="1"/>
  <c r="AB46" i="972"/>
  <c r="AK46" i="972"/>
  <c r="AA46" i="972"/>
  <c r="Z46" i="972"/>
  <c r="Z50" i="972"/>
  <c r="AC51" i="972"/>
  <c r="Z60" i="972"/>
  <c r="AE60" i="972" s="1"/>
  <c r="AG68" i="972"/>
  <c r="AC31" i="972"/>
  <c r="X34" i="972"/>
  <c r="AC34" i="972" s="1"/>
  <c r="AH34" i="972" s="1"/>
  <c r="Z42" i="972"/>
  <c r="AE42" i="972" s="1"/>
  <c r="AC50" i="972"/>
  <c r="AD51" i="972"/>
  <c r="AB57" i="972"/>
  <c r="AG57" i="972" s="1"/>
  <c r="AA60" i="972"/>
  <c r="AK66" i="972"/>
  <c r="AB66" i="972"/>
  <c r="AG66" i="972" s="1"/>
  <c r="AA66" i="972"/>
  <c r="AF66" i="972" s="1"/>
  <c r="AJ68" i="972"/>
  <c r="AI38" i="972"/>
  <c r="AG47" i="972"/>
  <c r="AB49" i="972"/>
  <c r="AG49" i="972" s="1"/>
  <c r="Z65" i="972"/>
  <c r="AE65" i="972" s="1"/>
  <c r="AJ65" i="972" s="1"/>
  <c r="AB65" i="972"/>
  <c r="AG65" i="972" s="1"/>
  <c r="AA65" i="972"/>
  <c r="AF65" i="972" s="1"/>
  <c r="AK65" i="972" s="1"/>
  <c r="AH47" i="972"/>
  <c r="AB52" i="972"/>
  <c r="AG52" i="972" s="1"/>
  <c r="BL76" i="972"/>
  <c r="AD72" i="972"/>
  <c r="AC72" i="972"/>
  <c r="Z72" i="972"/>
  <c r="AH72" i="972"/>
  <c r="AG72" i="972"/>
  <c r="AF72" i="972"/>
  <c r="AE72" i="972"/>
  <c r="AA72" i="972"/>
  <c r="AB72" i="972"/>
  <c r="AD47" i="972"/>
  <c r="AI72" i="972"/>
  <c r="AK58" i="972"/>
  <c r="AG59" i="972"/>
  <c r="Z61" i="972"/>
  <c r="AH63" i="972"/>
  <c r="AC64" i="972"/>
  <c r="AF67" i="972"/>
  <c r="AK70" i="972"/>
  <c r="AG71" i="972"/>
  <c r="Z73" i="972"/>
  <c r="AE73" i="972" s="1"/>
  <c r="BC76" i="972"/>
  <c r="AF53" i="972"/>
  <c r="AA61" i="972"/>
  <c r="AD63" i="972"/>
  <c r="AC63" i="972"/>
  <c r="AI63" i="972"/>
  <c r="AD64" i="972"/>
  <c r="AI67" i="972"/>
  <c r="AA73" i="972"/>
  <c r="AF73" i="972" s="1"/>
  <c r="AK73" i="972" s="1"/>
  <c r="AA74" i="972"/>
  <c r="AF74" i="972" s="1"/>
  <c r="Z75" i="972"/>
  <c r="BB75" i="972" s="1"/>
  <c r="BD76" i="972"/>
  <c r="Z59" i="972"/>
  <c r="AK59" i="972"/>
  <c r="AI59" i="972"/>
  <c r="AB61" i="972"/>
  <c r="AJ63" i="972"/>
  <c r="AE64" i="972"/>
  <c r="AH67" i="972"/>
  <c r="AJ67" i="972"/>
  <c r="Z71" i="972"/>
  <c r="AK71" i="972"/>
  <c r="AI71" i="972"/>
  <c r="AB73" i="972"/>
  <c r="AB74" i="972"/>
  <c r="AG74" i="972" s="1"/>
  <c r="AA75" i="972"/>
  <c r="BC75" i="972" s="1"/>
  <c r="BF76" i="972"/>
  <c r="AB75" i="972"/>
  <c r="BD75" i="972" s="1"/>
  <c r="BG76" i="972"/>
  <c r="AA94" i="972"/>
  <c r="BC94" i="972" s="1"/>
  <c r="BH76" i="972"/>
  <c r="AF75" i="972"/>
  <c r="BH75" i="972" s="1"/>
  <c r="BK76" i="972"/>
  <c r="AC94" i="972"/>
  <c r="BE76" i="972"/>
  <c r="BM76" i="972"/>
  <c r="BA76" i="972"/>
  <c r="BJ76" i="972"/>
  <c r="BI76" i="972"/>
  <c r="AB94" i="972"/>
  <c r="BD94" i="972" s="1"/>
  <c r="Z94" i="972"/>
  <c r="AJ94" i="972"/>
  <c r="X94" i="972"/>
  <c r="AZ94" i="972" s="1"/>
  <c r="AH94" i="972"/>
  <c r="AD71" i="972"/>
  <c r="AJ74" i="972"/>
  <c r="AK75" i="972"/>
  <c r="BM75" i="972" s="1"/>
  <c r="AG58" i="972"/>
  <c r="AG61" i="972"/>
  <c r="AG64" i="972"/>
  <c r="AG67" i="972"/>
  <c r="AK74" i="972"/>
  <c r="AC75" i="972"/>
  <c r="BE75" i="972" s="1"/>
  <c r="AA93" i="972"/>
  <c r="AE94" i="972"/>
  <c r="Z74" i="972"/>
  <c r="AE74" i="972" s="1"/>
  <c r="AD75" i="972"/>
  <c r="BF75" i="972" s="1"/>
  <c r="AB93" i="972"/>
  <c r="AF94" i="972"/>
  <c r="AG94" i="972"/>
  <c r="BI94" i="972" s="1"/>
  <c r="AG75" i="972"/>
  <c r="BI75" i="972" s="1"/>
  <c r="AI94" i="972"/>
  <c r="AG93" i="972"/>
  <c r="Y94" i="972"/>
  <c r="AK94" i="972"/>
  <c r="B2" i="971"/>
  <c r="H66" i="971" s="1"/>
  <c r="Z27" i="971"/>
  <c r="AE27" i="971" s="1"/>
  <c r="AJ27" i="971" s="1"/>
  <c r="BG61" i="971"/>
  <c r="Z8" i="971"/>
  <c r="AE8" i="971" s="1"/>
  <c r="AJ8" i="971" s="1"/>
  <c r="AB10" i="971"/>
  <c r="AG10" i="971" s="1"/>
  <c r="AA12" i="971"/>
  <c r="AE12" i="971"/>
  <c r="AD12" i="971"/>
  <c r="AI12" i="971" s="1"/>
  <c r="Z22" i="971"/>
  <c r="AE22" i="971" s="1"/>
  <c r="AJ22" i="971" s="1"/>
  <c r="AB33" i="971"/>
  <c r="AA33" i="971"/>
  <c r="AF33" i="971" s="1"/>
  <c r="Z33" i="971"/>
  <c r="AE33" i="971" s="1"/>
  <c r="Y33" i="971"/>
  <c r="AD33" i="971" s="1"/>
  <c r="X33" i="971"/>
  <c r="AC33" i="971" s="1"/>
  <c r="Y36" i="971"/>
  <c r="BI61" i="971"/>
  <c r="Y35" i="971"/>
  <c r="AD35" i="971" s="1"/>
  <c r="AI35" i="971" s="1"/>
  <c r="Z34" i="971"/>
  <c r="AE34" i="971" s="1"/>
  <c r="AJ34" i="971" s="1"/>
  <c r="AA31" i="971"/>
  <c r="AF31" i="971" s="1"/>
  <c r="AK31" i="971" s="1"/>
  <c r="Y34" i="971"/>
  <c r="Z31" i="971"/>
  <c r="Y31" i="971"/>
  <c r="AD31" i="971" s="1"/>
  <c r="AI31" i="971" s="1"/>
  <c r="AA53" i="971"/>
  <c r="AF53" i="971" s="1"/>
  <c r="AK53" i="971" s="1"/>
  <c r="AA50" i="971"/>
  <c r="AF50" i="971" s="1"/>
  <c r="AK50" i="971" s="1"/>
  <c r="AB40" i="971"/>
  <c r="AG40" i="971" s="1"/>
  <c r="AA41" i="971"/>
  <c r="AF41" i="971" s="1"/>
  <c r="AK41" i="971" s="1"/>
  <c r="AA40" i="971"/>
  <c r="AF40" i="971" s="1"/>
  <c r="AA39" i="971"/>
  <c r="AF39" i="971" s="1"/>
  <c r="AB43" i="971"/>
  <c r="Z28" i="971"/>
  <c r="Z30" i="971"/>
  <c r="AE30" i="971" s="1"/>
  <c r="AJ30" i="971" s="1"/>
  <c r="Y28" i="971"/>
  <c r="AD28" i="971" s="1"/>
  <c r="AI28" i="971" s="1"/>
  <c r="Y22" i="971"/>
  <c r="AD22" i="971" s="1"/>
  <c r="AI22" i="971" s="1"/>
  <c r="X21" i="971"/>
  <c r="AC21" i="971" s="1"/>
  <c r="AH21" i="971" s="1"/>
  <c r="AA21" i="971"/>
  <c r="AF21" i="971" s="1"/>
  <c r="AK21" i="971" s="1"/>
  <c r="AA22" i="971"/>
  <c r="AF22" i="971" s="1"/>
  <c r="AK22" i="971" s="1"/>
  <c r="Y30" i="971"/>
  <c r="AD30" i="971" s="1"/>
  <c r="AI30" i="971" s="1"/>
  <c r="BB60" i="971"/>
  <c r="BJ59" i="971"/>
  <c r="BM60" i="971"/>
  <c r="BA60" i="971"/>
  <c r="BI59" i="971"/>
  <c r="BL60" i="971"/>
  <c r="AZ60" i="971"/>
  <c r="BH59" i="971"/>
  <c r="BK60" i="971"/>
  <c r="BG59" i="971"/>
  <c r="BC58" i="971"/>
  <c r="BB61" i="971"/>
  <c r="BJ60" i="971"/>
  <c r="BF59" i="971"/>
  <c r="BB58" i="971"/>
  <c r="BE72" i="971"/>
  <c r="BI60" i="971"/>
  <c r="BE59" i="971"/>
  <c r="BH60" i="971"/>
  <c r="BD59" i="971"/>
  <c r="BC72" i="971"/>
  <c r="BG60" i="971"/>
  <c r="BC59" i="971"/>
  <c r="BB59" i="971"/>
  <c r="BH58" i="971"/>
  <c r="BH61" i="971"/>
  <c r="BI58" i="971"/>
  <c r="BG58" i="971"/>
  <c r="BM59" i="971"/>
  <c r="BM62" i="971"/>
  <c r="BL59" i="971"/>
  <c r="BC62" i="971"/>
  <c r="BK59" i="971"/>
  <c r="BB62" i="971"/>
  <c r="BA59" i="971"/>
  <c r="BA62" i="971"/>
  <c r="BE60" i="971"/>
  <c r="AZ59" i="971"/>
  <c r="BD60" i="971"/>
  <c r="BC60" i="971"/>
  <c r="AA11" i="971"/>
  <c r="AF11" i="971" s="1"/>
  <c r="AK11" i="971" s="1"/>
  <c r="AA14" i="971"/>
  <c r="Z14" i="971"/>
  <c r="AE14" i="971" s="1"/>
  <c r="AJ14" i="971" s="1"/>
  <c r="AA15" i="971"/>
  <c r="AF15" i="971" s="1"/>
  <c r="AK15" i="971" s="1"/>
  <c r="Z18" i="971"/>
  <c r="AB26" i="971"/>
  <c r="Y26" i="971"/>
  <c r="X26" i="971"/>
  <c r="AC26" i="971" s="1"/>
  <c r="AH26" i="971" s="1"/>
  <c r="AB34" i="971"/>
  <c r="AG34" i="971" s="1"/>
  <c r="AA10" i="971"/>
  <c r="AF10" i="971" s="1"/>
  <c r="AA9" i="971"/>
  <c r="AF9" i="971" s="1"/>
  <c r="AB11" i="971"/>
  <c r="AG11" i="971" s="1"/>
  <c r="AB16" i="971"/>
  <c r="AG16" i="971" s="1"/>
  <c r="AA18" i="971"/>
  <c r="Y21" i="971"/>
  <c r="Y27" i="971"/>
  <c r="AD27" i="971" s="1"/>
  <c r="AI27" i="971" s="1"/>
  <c r="AA19" i="971"/>
  <c r="AF19" i="971" s="1"/>
  <c r="AK19" i="971" s="1"/>
  <c r="AB20" i="971"/>
  <c r="AG20" i="971" s="1"/>
  <c r="X20" i="971"/>
  <c r="AC20" i="971" s="1"/>
  <c r="Z21" i="971"/>
  <c r="AE21" i="971" s="1"/>
  <c r="AA46" i="971"/>
  <c r="AF46" i="971" s="1"/>
  <c r="AB46" i="971"/>
  <c r="AG46" i="971" s="1"/>
  <c r="Z46" i="971"/>
  <c r="AE46" i="971" s="1"/>
  <c r="AF18" i="971"/>
  <c r="AB18" i="971"/>
  <c r="AG18" i="971" s="1"/>
  <c r="Y29" i="971"/>
  <c r="AD29" i="971" s="1"/>
  <c r="AA8" i="971"/>
  <c r="AF8" i="971" s="1"/>
  <c r="Z13" i="971"/>
  <c r="AD18" i="971"/>
  <c r="AI18" i="971" s="1"/>
  <c r="AB21" i="971"/>
  <c r="Z26" i="971"/>
  <c r="AA28" i="971"/>
  <c r="AF28" i="971" s="1"/>
  <c r="AA35" i="971"/>
  <c r="AF35" i="971" s="1"/>
  <c r="AK35" i="971" s="1"/>
  <c r="AB8" i="971"/>
  <c r="AG8" i="971" s="1"/>
  <c r="AA13" i="971"/>
  <c r="AF13" i="971" s="1"/>
  <c r="AK13" i="971" s="1"/>
  <c r="AE18" i="971"/>
  <c r="AA26" i="971"/>
  <c r="AF26" i="971" s="1"/>
  <c r="AK26" i="971" s="1"/>
  <c r="Y32" i="971"/>
  <c r="AD32" i="971" s="1"/>
  <c r="AI32" i="971" s="1"/>
  <c r="AB13" i="971"/>
  <c r="AB14" i="971"/>
  <c r="AG14" i="971" s="1"/>
  <c r="Z15" i="971"/>
  <c r="AE15" i="971" s="1"/>
  <c r="Z16" i="971"/>
  <c r="AE16" i="971" s="1"/>
  <c r="AA17" i="971"/>
  <c r="AB19" i="971"/>
  <c r="AG19" i="971" s="1"/>
  <c r="Z19" i="971"/>
  <c r="AE19" i="971" s="1"/>
  <c r="Y20" i="971"/>
  <c r="AD20" i="971" s="1"/>
  <c r="AI20" i="971" s="1"/>
  <c r="AA29" i="971"/>
  <c r="Z29" i="971"/>
  <c r="AE29" i="971" s="1"/>
  <c r="AG29" i="971"/>
  <c r="Y37" i="971"/>
  <c r="AD37" i="971" s="1"/>
  <c r="AI37" i="971" s="1"/>
  <c r="AA47" i="971"/>
  <c r="Z9" i="971"/>
  <c r="AE9" i="971" s="1"/>
  <c r="AJ9" i="971" s="1"/>
  <c r="AB15" i="971"/>
  <c r="AG15" i="971" s="1"/>
  <c r="AA16" i="971"/>
  <c r="AF16" i="971" s="1"/>
  <c r="AH18" i="971"/>
  <c r="Z20" i="971"/>
  <c r="AE20" i="971" s="1"/>
  <c r="X27" i="971"/>
  <c r="AA27" i="971"/>
  <c r="Z37" i="971"/>
  <c r="AE37" i="971" s="1"/>
  <c r="AJ37" i="971" s="1"/>
  <c r="BF58" i="971"/>
  <c r="AB9" i="971"/>
  <c r="AG9" i="971" s="1"/>
  <c r="Z11" i="971"/>
  <c r="AA20" i="971"/>
  <c r="AB17" i="971"/>
  <c r="AG17" i="971" s="1"/>
  <c r="X22" i="971"/>
  <c r="X28" i="971"/>
  <c r="Z32" i="971"/>
  <c r="AC36" i="971"/>
  <c r="AH36" i="971" s="1"/>
  <c r="AA37" i="971"/>
  <c r="AF37" i="971" s="1"/>
  <c r="AK37" i="971" s="1"/>
  <c r="Z38" i="971"/>
  <c r="AB49" i="971"/>
  <c r="AG49" i="971" s="1"/>
  <c r="AE53" i="971"/>
  <c r="AJ53" i="971" s="1"/>
  <c r="AB53" i="971"/>
  <c r="AG53" i="971" s="1"/>
  <c r="AB55" i="971"/>
  <c r="AG55" i="971" s="1"/>
  <c r="AA55" i="971"/>
  <c r="AF55" i="971" s="1"/>
  <c r="AK55" i="971" s="1"/>
  <c r="Z55" i="971"/>
  <c r="AE55" i="971" s="1"/>
  <c r="BF61" i="971"/>
  <c r="AA32" i="971"/>
  <c r="AF32" i="971" s="1"/>
  <c r="AK32" i="971" s="1"/>
  <c r="AD36" i="971"/>
  <c r="AI36" i="971" s="1"/>
  <c r="AB37" i="971"/>
  <c r="AA38" i="971"/>
  <c r="AF38" i="971" s="1"/>
  <c r="AB48" i="971"/>
  <c r="AG48" i="971" s="1"/>
  <c r="AA48" i="971"/>
  <c r="AF48" i="971" s="1"/>
  <c r="Z48" i="971"/>
  <c r="AE48" i="971" s="1"/>
  <c r="AJ48" i="971" s="1"/>
  <c r="Z50" i="971"/>
  <c r="AE50" i="971" s="1"/>
  <c r="AJ50" i="971" s="1"/>
  <c r="AB52" i="971"/>
  <c r="AA56" i="971"/>
  <c r="AF56" i="971" s="1"/>
  <c r="AJ73" i="971"/>
  <c r="AB31" i="971"/>
  <c r="AB32" i="971"/>
  <c r="AG32" i="971" s="1"/>
  <c r="AB54" i="971"/>
  <c r="AB45" i="971"/>
  <c r="AG45" i="971" s="1"/>
  <c r="Z45" i="971"/>
  <c r="AE45" i="971" s="1"/>
  <c r="AJ45" i="971" s="1"/>
  <c r="BF60" i="971"/>
  <c r="X31" i="971"/>
  <c r="X35" i="971"/>
  <c r="AB35" i="971"/>
  <c r="AG35" i="971" s="1"/>
  <c r="AB36" i="971"/>
  <c r="AG36" i="971" s="1"/>
  <c r="Z36" i="971"/>
  <c r="AB51" i="971"/>
  <c r="AG51" i="971" s="1"/>
  <c r="AA51" i="971"/>
  <c r="Z51" i="971"/>
  <c r="AE51" i="971" s="1"/>
  <c r="AJ51" i="971" s="1"/>
  <c r="AC73" i="971"/>
  <c r="BE67" i="971" s="1"/>
  <c r="AB44" i="971"/>
  <c r="AG44" i="971" s="1"/>
  <c r="AA44" i="971"/>
  <c r="AA45" i="971"/>
  <c r="AF45" i="971" s="1"/>
  <c r="AK45" i="971" s="1"/>
  <c r="AB47" i="971"/>
  <c r="Z47" i="971"/>
  <c r="Z49" i="971"/>
  <c r="X32" i="971"/>
  <c r="X37" i="971"/>
  <c r="AB38" i="971"/>
  <c r="AG38" i="971" s="1"/>
  <c r="AB57" i="971"/>
  <c r="AG57" i="971" s="1"/>
  <c r="BI57" i="971" s="1"/>
  <c r="Z56" i="971"/>
  <c r="AE56" i="971" s="1"/>
  <c r="AE73" i="971"/>
  <c r="AB22" i="971"/>
  <c r="AG22" i="971" s="1"/>
  <c r="AB28" i="971"/>
  <c r="X30" i="971"/>
  <c r="AC30" i="971" s="1"/>
  <c r="AH30" i="971" s="1"/>
  <c r="AA34" i="971"/>
  <c r="Z35" i="971"/>
  <c r="X36" i="971"/>
  <c r="AB39" i="971"/>
  <c r="AG39" i="971" s="1"/>
  <c r="AB42" i="971"/>
  <c r="AA42" i="971"/>
  <c r="AF42" i="971" s="1"/>
  <c r="AE42" i="971"/>
  <c r="AA43" i="971"/>
  <c r="AA52" i="971"/>
  <c r="Z52" i="971"/>
  <c r="AB41" i="971"/>
  <c r="AB73" i="971"/>
  <c r="BD73" i="971" s="1"/>
  <c r="AB50" i="971"/>
  <c r="BL62" i="971"/>
  <c r="AZ62" i="971"/>
  <c r="BK62" i="971"/>
  <c r="BJ62" i="971"/>
  <c r="BI62" i="971"/>
  <c r="BH62" i="971"/>
  <c r="BG62" i="971"/>
  <c r="BF62" i="971"/>
  <c r="BE62" i="971"/>
  <c r="BD62" i="971"/>
  <c r="AB56" i="971"/>
  <c r="BJ58" i="971"/>
  <c r="BJ61" i="971"/>
  <c r="AB72" i="971"/>
  <c r="AF73" i="971"/>
  <c r="BK58" i="971"/>
  <c r="BK61" i="971"/>
  <c r="AG73" i="971"/>
  <c r="AZ58" i="971"/>
  <c r="BL58" i="971"/>
  <c r="AZ61" i="971"/>
  <c r="BL61" i="971"/>
  <c r="AH73" i="971"/>
  <c r="BJ73" i="971" s="1"/>
  <c r="BA58" i="971"/>
  <c r="BM58" i="971"/>
  <c r="BA61" i="971"/>
  <c r="BM61" i="971"/>
  <c r="AI73" i="971"/>
  <c r="BK73" i="971" s="1"/>
  <c r="X73" i="971"/>
  <c r="AZ73" i="971" s="1"/>
  <c r="BC61" i="971"/>
  <c r="BC63" i="971"/>
  <c r="AG72" i="971"/>
  <c r="Y73" i="971"/>
  <c r="AK73" i="971"/>
  <c r="BM73" i="971" s="1"/>
  <c r="Z54" i="971"/>
  <c r="Z57" i="971"/>
  <c r="BD58" i="971"/>
  <c r="BD61" i="971"/>
  <c r="AH72" i="971"/>
  <c r="BJ63" i="971" s="1"/>
  <c r="Z73" i="971"/>
  <c r="AA54" i="971"/>
  <c r="AF54" i="971" s="1"/>
  <c r="AA57" i="971"/>
  <c r="BC57" i="971" s="1"/>
  <c r="BE58" i="971"/>
  <c r="BE61" i="971"/>
  <c r="BE63" i="971"/>
  <c r="AI72" i="971"/>
  <c r="BK63" i="971" s="1"/>
  <c r="AA73" i="971"/>
  <c r="BC70" i="971" s="1"/>
  <c r="X72" i="971"/>
  <c r="B2" i="970"/>
  <c r="H112" i="970" s="1"/>
  <c r="AB14" i="970"/>
  <c r="AG14" i="970" s="1"/>
  <c r="AA22" i="970"/>
  <c r="AF22" i="970" s="1"/>
  <c r="AK22" i="970" s="1"/>
  <c r="Z22" i="970"/>
  <c r="AE22" i="970" s="1"/>
  <c r="AA31" i="970"/>
  <c r="AF31" i="970" s="1"/>
  <c r="AD31" i="970"/>
  <c r="AI31" i="970" s="1"/>
  <c r="AC31" i="970"/>
  <c r="AH31" i="970" s="1"/>
  <c r="AK35" i="970"/>
  <c r="AI35" i="970"/>
  <c r="AA35" i="970"/>
  <c r="X45" i="970"/>
  <c r="AC45" i="970" s="1"/>
  <c r="AH45" i="970" s="1"/>
  <c r="Z12" i="970"/>
  <c r="AE12" i="970" s="1"/>
  <c r="AA13" i="970"/>
  <c r="AF13" i="970" s="1"/>
  <c r="AK13" i="970" s="1"/>
  <c r="Z13" i="970"/>
  <c r="AE13" i="970" s="1"/>
  <c r="AJ13" i="970" s="1"/>
  <c r="AA20" i="970"/>
  <c r="Z45" i="970"/>
  <c r="AE45" i="970" s="1"/>
  <c r="AJ45" i="970"/>
  <c r="Y45" i="970"/>
  <c r="AD45" i="970" s="1"/>
  <c r="AK45" i="970"/>
  <c r="AA45" i="970"/>
  <c r="AF45" i="970" s="1"/>
  <c r="AB8" i="970"/>
  <c r="AG8" i="970" s="1"/>
  <c r="AA9" i="970"/>
  <c r="AF9" i="970" s="1"/>
  <c r="AA10" i="970"/>
  <c r="AF10" i="970" s="1"/>
  <c r="AK10" i="970" s="1"/>
  <c r="Z15" i="970"/>
  <c r="AE15" i="970" s="1"/>
  <c r="Z47" i="970"/>
  <c r="X47" i="970"/>
  <c r="AC47" i="970" s="1"/>
  <c r="AH47" i="970" s="1"/>
  <c r="AA47" i="970"/>
  <c r="AF47" i="970" s="1"/>
  <c r="AK47" i="970" s="1"/>
  <c r="Y47" i="970"/>
  <c r="AD47" i="970" s="1"/>
  <c r="AI47" i="970" s="1"/>
  <c r="AA15" i="970"/>
  <c r="AF15" i="970" s="1"/>
  <c r="AK15" i="970" s="1"/>
  <c r="AB22" i="970"/>
  <c r="Z26" i="970"/>
  <c r="Z36" i="970"/>
  <c r="AE36" i="970" s="1"/>
  <c r="AJ36" i="970" s="1"/>
  <c r="Y36" i="970"/>
  <c r="AC36" i="970"/>
  <c r="AH36" i="970" s="1"/>
  <c r="AA36" i="970"/>
  <c r="AF36" i="970" s="1"/>
  <c r="AB13" i="970"/>
  <c r="AG13" i="970" s="1"/>
  <c r="Z14" i="970"/>
  <c r="AE14" i="970" s="1"/>
  <c r="Z20" i="970"/>
  <c r="AE20" i="970" s="1"/>
  <c r="Z29" i="970"/>
  <c r="AE29" i="970" s="1"/>
  <c r="AB29" i="970"/>
  <c r="AG29" i="970" s="1"/>
  <c r="Z32" i="970"/>
  <c r="AC32" i="970"/>
  <c r="AH32" i="970" s="1"/>
  <c r="AB32" i="970"/>
  <c r="AG32" i="970" s="1"/>
  <c r="AB47" i="970"/>
  <c r="AG47" i="970" s="1"/>
  <c r="AA14" i="970"/>
  <c r="AF14" i="970" s="1"/>
  <c r="AK14" i="970" s="1"/>
  <c r="AA38" i="970"/>
  <c r="AF38" i="970" s="1"/>
  <c r="AK38" i="970" s="1"/>
  <c r="Z38" i="970"/>
  <c r="X38" i="970"/>
  <c r="AC38" i="970" s="1"/>
  <c r="AI39" i="970"/>
  <c r="Z39" i="970"/>
  <c r="AE39" i="970" s="1"/>
  <c r="Y39" i="970"/>
  <c r="AD39" i="970" s="1"/>
  <c r="AK39" i="970"/>
  <c r="AF39" i="970"/>
  <c r="AA39" i="970"/>
  <c r="AH39" i="970"/>
  <c r="Z9" i="970"/>
  <c r="Z10" i="970"/>
  <c r="AE10" i="970" s="1"/>
  <c r="AA12" i="970"/>
  <c r="AF12" i="970" s="1"/>
  <c r="Z16" i="970"/>
  <c r="AE16" i="970" s="1"/>
  <c r="AA16" i="970"/>
  <c r="AF16" i="970" s="1"/>
  <c r="AB19" i="970"/>
  <c r="AA26" i="970"/>
  <c r="AB36" i="970"/>
  <c r="AA40" i="970"/>
  <c r="AF40" i="970" s="1"/>
  <c r="AK40" i="970" s="1"/>
  <c r="Y40" i="970"/>
  <c r="AD40" i="970" s="1"/>
  <c r="AI40" i="970" s="1"/>
  <c r="Z40" i="970"/>
  <c r="AE40" i="970" s="1"/>
  <c r="Z21" i="970"/>
  <c r="AE21" i="970" s="1"/>
  <c r="AJ21" i="970"/>
  <c r="AA21" i="970"/>
  <c r="AF21" i="970" s="1"/>
  <c r="AK21" i="970"/>
  <c r="AB26" i="970"/>
  <c r="AG26" i="970" s="1"/>
  <c r="Z27" i="970"/>
  <c r="AC27" i="970"/>
  <c r="AH27" i="970" s="1"/>
  <c r="AA27" i="970"/>
  <c r="AF27" i="970" s="1"/>
  <c r="AG33" i="970"/>
  <c r="Y38" i="970"/>
  <c r="AD38" i="970" s="1"/>
  <c r="X39" i="970"/>
  <c r="AC39" i="970" s="1"/>
  <c r="AA46" i="970"/>
  <c r="AF46" i="970" s="1"/>
  <c r="AK46" i="970" s="1"/>
  <c r="Z46" i="970"/>
  <c r="AE46" i="970" s="1"/>
  <c r="AJ46" i="970" s="1"/>
  <c r="AB46" i="970"/>
  <c r="Y46" i="970"/>
  <c r="AD46" i="970" s="1"/>
  <c r="AI46" i="970" s="1"/>
  <c r="X46" i="970"/>
  <c r="AC46" i="970" s="1"/>
  <c r="AH46" i="970" s="1"/>
  <c r="AA8" i="970"/>
  <c r="AF8" i="970" s="1"/>
  <c r="AK8" i="970" s="1"/>
  <c r="Z24" i="970"/>
  <c r="AE24" i="970" s="1"/>
  <c r="AA24" i="970"/>
  <c r="AF24" i="970" s="1"/>
  <c r="AB38" i="970"/>
  <c r="AB39" i="970"/>
  <c r="AB15" i="970"/>
  <c r="AG15" i="970" s="1"/>
  <c r="AA19" i="970"/>
  <c r="AF19" i="970" s="1"/>
  <c r="AI30" i="970"/>
  <c r="Z30" i="970"/>
  <c r="AJ30" i="970"/>
  <c r="AK30" i="970"/>
  <c r="AB40" i="970"/>
  <c r="AG40" i="970" s="1"/>
  <c r="AB11" i="970"/>
  <c r="AI11" i="970"/>
  <c r="AA28" i="970"/>
  <c r="AA34" i="970"/>
  <c r="AF34" i="970" s="1"/>
  <c r="Z34" i="970"/>
  <c r="AB41" i="970"/>
  <c r="AG41" i="970" s="1"/>
  <c r="Z43" i="970"/>
  <c r="AE43" i="970" s="1"/>
  <c r="AA49" i="970"/>
  <c r="AF49" i="970" s="1"/>
  <c r="Z49" i="970"/>
  <c r="AE49" i="970" s="1"/>
  <c r="AJ49" i="970"/>
  <c r="Z51" i="970"/>
  <c r="AE51" i="970" s="1"/>
  <c r="AJ51" i="970" s="1"/>
  <c r="AA37" i="970"/>
  <c r="Y37" i="970"/>
  <c r="AD37" i="970" s="1"/>
  <c r="Z42" i="970"/>
  <c r="AE42" i="970" s="1"/>
  <c r="AJ42" i="970" s="1"/>
  <c r="AA42" i="970"/>
  <c r="AF42" i="970" s="1"/>
  <c r="AK42" i="970" s="1"/>
  <c r="Z66" i="970"/>
  <c r="AB66" i="970"/>
  <c r="AG66" i="970" s="1"/>
  <c r="Z77" i="970"/>
  <c r="AK77" i="970"/>
  <c r="AB77" i="970"/>
  <c r="Z67" i="970"/>
  <c r="AB67" i="970"/>
  <c r="AG67" i="970" s="1"/>
  <c r="AA25" i="970"/>
  <c r="AJ25" i="970"/>
  <c r="Z33" i="970"/>
  <c r="AE33" i="970" s="1"/>
  <c r="AJ33" i="970" s="1"/>
  <c r="X37" i="970"/>
  <c r="AC37" i="970" s="1"/>
  <c r="AH37" i="970" s="1"/>
  <c r="X42" i="970"/>
  <c r="AC42" i="970" s="1"/>
  <c r="AH42" i="970" s="1"/>
  <c r="AH44" i="970"/>
  <c r="Z44" i="970"/>
  <c r="AE44" i="970" s="1"/>
  <c r="AK44" i="970"/>
  <c r="AI44" i="970"/>
  <c r="AA77" i="970"/>
  <c r="AA67" i="970"/>
  <c r="AF67" i="970" s="1"/>
  <c r="AK67" i="970" s="1"/>
  <c r="AK17" i="970"/>
  <c r="Z18" i="970"/>
  <c r="AE18" i="970" s="1"/>
  <c r="AB18" i="970"/>
  <c r="AE23" i="970"/>
  <c r="AB37" i="970"/>
  <c r="AG37" i="970" s="1"/>
  <c r="AB42" i="970"/>
  <c r="X44" i="970"/>
  <c r="Z50" i="970"/>
  <c r="AA50" i="970"/>
  <c r="AF50" i="970" s="1"/>
  <c r="AK50" i="970" s="1"/>
  <c r="Z41" i="970"/>
  <c r="AA43" i="970"/>
  <c r="Y43" i="970"/>
  <c r="AD43" i="970" s="1"/>
  <c r="AF11" i="970"/>
  <c r="Z17" i="970"/>
  <c r="X41" i="970"/>
  <c r="AB44" i="970"/>
  <c r="AK49" i="970"/>
  <c r="Z62" i="970"/>
  <c r="AE62" i="970" s="1"/>
  <c r="AA62" i="970"/>
  <c r="AB54" i="970"/>
  <c r="AG54" i="970" s="1"/>
  <c r="AB55" i="970"/>
  <c r="AB59" i="970"/>
  <c r="AG59" i="970" s="1"/>
  <c r="AA63" i="970"/>
  <c r="AF63" i="970" s="1"/>
  <c r="Z65" i="970"/>
  <c r="AE65" i="970" s="1"/>
  <c r="AB71" i="970"/>
  <c r="AG71" i="970" s="1"/>
  <c r="AB78" i="970"/>
  <c r="AG78" i="970" s="1"/>
  <c r="Z80" i="970"/>
  <c r="AE80" i="970" s="1"/>
  <c r="AA80" i="970"/>
  <c r="AF80" i="970" s="1"/>
  <c r="Z74" i="970"/>
  <c r="AE74" i="970" s="1"/>
  <c r="AJ74" i="970" s="1"/>
  <c r="AB74" i="970"/>
  <c r="AG74" i="970" s="1"/>
  <c r="AB87" i="970"/>
  <c r="AG87" i="970" s="1"/>
  <c r="AB88" i="970"/>
  <c r="AG88" i="970" s="1"/>
  <c r="AA81" i="970"/>
  <c r="AF81" i="970" s="1"/>
  <c r="AB81" i="970"/>
  <c r="AG81" i="970" s="1"/>
  <c r="Z48" i="970"/>
  <c r="Z56" i="970"/>
  <c r="AE56" i="970" s="1"/>
  <c r="AJ56" i="970" s="1"/>
  <c r="AI63" i="970"/>
  <c r="Z64" i="970"/>
  <c r="AB65" i="970"/>
  <c r="AG65" i="970" s="1"/>
  <c r="AB68" i="970"/>
  <c r="AA70" i="970"/>
  <c r="AA74" i="970"/>
  <c r="AF74" i="970" s="1"/>
  <c r="AJ75" i="970"/>
  <c r="AK75" i="970"/>
  <c r="AB75" i="970"/>
  <c r="AG75" i="970" s="1"/>
  <c r="AK89" i="970"/>
  <c r="AA52" i="970"/>
  <c r="AF52" i="970" s="1"/>
  <c r="AK52" i="970" s="1"/>
  <c r="Z53" i="970"/>
  <c r="AH53" i="970"/>
  <c r="AK53" i="970"/>
  <c r="Z54" i="970"/>
  <c r="AE54" i="970" s="1"/>
  <c r="AJ54" i="970" s="1"/>
  <c r="AC55" i="970"/>
  <c r="AH55" i="970" s="1"/>
  <c r="AB57" i="970"/>
  <c r="AG57" i="970" s="1"/>
  <c r="Z59" i="970"/>
  <c r="AC59" i="970"/>
  <c r="AH59" i="970" s="1"/>
  <c r="AD59" i="970"/>
  <c r="AI59" i="970" s="1"/>
  <c r="AK59" i="970"/>
  <c r="AB61" i="970"/>
  <c r="AG61" i="970" s="1"/>
  <c r="AA69" i="970"/>
  <c r="Z69" i="970"/>
  <c r="AE70" i="970"/>
  <c r="AJ70" i="970" s="1"/>
  <c r="Z72" i="970"/>
  <c r="AE72" i="970" s="1"/>
  <c r="AJ72" i="970" s="1"/>
  <c r="Z75" i="970"/>
  <c r="AE75" i="970" s="1"/>
  <c r="Z76" i="970"/>
  <c r="AE76" i="970" s="1"/>
  <c r="AJ76" i="970" s="1"/>
  <c r="Z81" i="970"/>
  <c r="AE81" i="970" s="1"/>
  <c r="AA78" i="970"/>
  <c r="AF78" i="970" s="1"/>
  <c r="Z78" i="970"/>
  <c r="BB92" i="970"/>
  <c r="BM92" i="970"/>
  <c r="AZ92" i="970"/>
  <c r="BL92" i="970"/>
  <c r="BJ92" i="970"/>
  <c r="BF92" i="970"/>
  <c r="BE92" i="970"/>
  <c r="BD92" i="970"/>
  <c r="BK92" i="970"/>
  <c r="BC92" i="970"/>
  <c r="BI92" i="970"/>
  <c r="BH92" i="970"/>
  <c r="BG92" i="970"/>
  <c r="BA92" i="970"/>
  <c r="AA48" i="970"/>
  <c r="AB56" i="970"/>
  <c r="AJ68" i="970"/>
  <c r="AK70" i="970"/>
  <c r="AB76" i="970"/>
  <c r="AG76" i="970" s="1"/>
  <c r="AB82" i="970"/>
  <c r="AH58" i="970"/>
  <c r="AK58" i="970"/>
  <c r="AJ58" i="970"/>
  <c r="AB60" i="970"/>
  <c r="Z61" i="970"/>
  <c r="AK68" i="970"/>
  <c r="AB85" i="970"/>
  <c r="AG85" i="970" s="1"/>
  <c r="Z86" i="970"/>
  <c r="AE86" i="970" s="1"/>
  <c r="AB86" i="970"/>
  <c r="AJ113" i="970"/>
  <c r="BL102" i="970" s="1"/>
  <c r="Z91" i="970"/>
  <c r="AA58" i="970"/>
  <c r="AK63" i="970"/>
  <c r="AA68" i="970"/>
  <c r="AB72" i="970"/>
  <c r="AA83" i="970"/>
  <c r="AF83" i="970" s="1"/>
  <c r="AK83" i="970" s="1"/>
  <c r="AA86" i="970"/>
  <c r="AF86" i="970" s="1"/>
  <c r="AK86" i="970" s="1"/>
  <c r="AA91" i="970"/>
  <c r="AF91" i="970" s="1"/>
  <c r="BH91" i="970" s="1"/>
  <c r="AA87" i="970"/>
  <c r="AF87" i="970" s="1"/>
  <c r="AB91" i="970"/>
  <c r="AG91" i="970" s="1"/>
  <c r="Z84" i="970"/>
  <c r="AB89" i="970"/>
  <c r="AG89" i="970" s="1"/>
  <c r="AK91" i="970"/>
  <c r="BM91" i="970" s="1"/>
  <c r="Z85" i="970"/>
  <c r="AE85" i="970" s="1"/>
  <c r="AA85" i="970"/>
  <c r="AC113" i="970"/>
  <c r="BE112" i="970" s="1"/>
  <c r="AB63" i="970"/>
  <c r="AG63" i="970" s="1"/>
  <c r="AA73" i="970"/>
  <c r="AF73" i="970" s="1"/>
  <c r="Z87" i="970"/>
  <c r="AE87" i="970" s="1"/>
  <c r="AJ82" i="970"/>
  <c r="Z82" i="970"/>
  <c r="AE82" i="970" s="1"/>
  <c r="AD60" i="970"/>
  <c r="AB113" i="970"/>
  <c r="BD103" i="970" s="1"/>
  <c r="AA84" i="970"/>
  <c r="AK82" i="970"/>
  <c r="AA89" i="970"/>
  <c r="AF89" i="970" s="1"/>
  <c r="AB70" i="970"/>
  <c r="AK84" i="970"/>
  <c r="Z83" i="970"/>
  <c r="AE83" i="970" s="1"/>
  <c r="AB83" i="970"/>
  <c r="AG83" i="970" s="1"/>
  <c r="AB90" i="970"/>
  <c r="AG90" i="970" s="1"/>
  <c r="AA90" i="970"/>
  <c r="AF90" i="970" s="1"/>
  <c r="AK90" i="970" s="1"/>
  <c r="Z90" i="970"/>
  <c r="AE90" i="970" s="1"/>
  <c r="Z71" i="970"/>
  <c r="AD113" i="970"/>
  <c r="Z79" i="970"/>
  <c r="Z88" i="970"/>
  <c r="AE88" i="970" s="1"/>
  <c r="AE113" i="970"/>
  <c r="BG107" i="970" s="1"/>
  <c r="AA88" i="970"/>
  <c r="Z89" i="970"/>
  <c r="AH113" i="970"/>
  <c r="BJ102" i="970" s="1"/>
  <c r="AG113" i="970"/>
  <c r="BI108" i="970" s="1"/>
  <c r="AA113" i="970"/>
  <c r="BC104" i="970" s="1"/>
  <c r="AK113" i="970"/>
  <c r="BM104" i="970" s="1"/>
  <c r="Y113" i="970"/>
  <c r="BA112" i="970" s="1"/>
  <c r="AI113" i="970"/>
  <c r="BK95" i="970" s="1"/>
  <c r="X113" i="970"/>
  <c r="AZ101" i="970" s="1"/>
  <c r="Z113" i="970"/>
  <c r="BB104" i="970" s="1"/>
  <c r="AF113" i="970"/>
  <c r="BH95" i="970" s="1"/>
  <c r="BA93" i="974" l="1"/>
  <c r="BA10" i="979"/>
  <c r="BA83" i="974"/>
  <c r="BH52" i="976"/>
  <c r="BA80" i="986"/>
  <c r="BL79" i="986"/>
  <c r="BM82" i="986"/>
  <c r="BB52" i="976"/>
  <c r="BE115" i="978"/>
  <c r="BM92" i="986"/>
  <c r="BF67" i="971"/>
  <c r="BG56" i="976"/>
  <c r="BG59" i="976"/>
  <c r="BA79" i="986"/>
  <c r="BB56" i="988"/>
  <c r="BJ59" i="976"/>
  <c r="BB51" i="988"/>
  <c r="BH54" i="976"/>
  <c r="BH90" i="972"/>
  <c r="BM171" i="973"/>
  <c r="BJ57" i="976"/>
  <c r="BC88" i="986"/>
  <c r="BC52" i="976"/>
  <c r="BM85" i="974"/>
  <c r="BE52" i="976"/>
  <c r="BE72" i="982"/>
  <c r="BC79" i="986"/>
  <c r="BB79" i="986"/>
  <c r="BH77" i="972"/>
  <c r="BM93" i="974"/>
  <c r="AZ66" i="977"/>
  <c r="BB86" i="986"/>
  <c r="BE58" i="976"/>
  <c r="BL51" i="988"/>
  <c r="BM116" i="1"/>
  <c r="BJ116" i="1"/>
  <c r="BL58" i="981"/>
  <c r="BL52" i="981"/>
  <c r="BE66" i="982"/>
  <c r="AZ61" i="977"/>
  <c r="BB20" i="980"/>
  <c r="BB93" i="972"/>
  <c r="BB84" i="972"/>
  <c r="BB119" i="1"/>
  <c r="BA82" i="985"/>
  <c r="BI123" i="1"/>
  <c r="BA52" i="981"/>
  <c r="BA53" i="981"/>
  <c r="BG116" i="1"/>
  <c r="BB123" i="1"/>
  <c r="BB121" i="1"/>
  <c r="BG93" i="972"/>
  <c r="BM72" i="982"/>
  <c r="BB131" i="1"/>
  <c r="BF54" i="988"/>
  <c r="BB127" i="1"/>
  <c r="BB139" i="1"/>
  <c r="BC142" i="973"/>
  <c r="BB125" i="1"/>
  <c r="BB133" i="1"/>
  <c r="BB140" i="1"/>
  <c r="BB134" i="1"/>
  <c r="BF51" i="988"/>
  <c r="BB128" i="1"/>
  <c r="BB129" i="1"/>
  <c r="BB135" i="1"/>
  <c r="BB122" i="1"/>
  <c r="BG89" i="972"/>
  <c r="BM67" i="982"/>
  <c r="BB138" i="1"/>
  <c r="BB63" i="971"/>
  <c r="BA83" i="985"/>
  <c r="BL66" i="977"/>
  <c r="BB71" i="971"/>
  <c r="BA72" i="982"/>
  <c r="BB16" i="980"/>
  <c r="BJ65" i="982"/>
  <c r="BL98" i="985"/>
  <c r="BA128" i="1"/>
  <c r="BA121" i="1"/>
  <c r="BA137" i="1"/>
  <c r="BB40" i="971"/>
  <c r="BA62" i="982"/>
  <c r="BA129" i="1"/>
  <c r="AG11" i="979"/>
  <c r="BI11" i="979" s="1"/>
  <c r="BJ144" i="990"/>
  <c r="BM63" i="971"/>
  <c r="BA58" i="976"/>
  <c r="BG67" i="982"/>
  <c r="BG72" i="971"/>
  <c r="BJ61" i="982"/>
  <c r="BJ154" i="990"/>
  <c r="BA132" i="1"/>
  <c r="BF111" i="983"/>
  <c r="BB120" i="1"/>
  <c r="BB137" i="1"/>
  <c r="BA139" i="1"/>
  <c r="BA134" i="1"/>
  <c r="BA136" i="1"/>
  <c r="BD96" i="983"/>
  <c r="BF108" i="983"/>
  <c r="BA120" i="1"/>
  <c r="BA138" i="1"/>
  <c r="BA127" i="1"/>
  <c r="BA122" i="1"/>
  <c r="BF77" i="972"/>
  <c r="BB126" i="1"/>
  <c r="BB130" i="1"/>
  <c r="BI116" i="1"/>
  <c r="BB39" i="971"/>
  <c r="BB10" i="979"/>
  <c r="BB132" i="1"/>
  <c r="BB136" i="1"/>
  <c r="BI115" i="983"/>
  <c r="BI130" i="1"/>
  <c r="BI109" i="983"/>
  <c r="BI114" i="983"/>
  <c r="BI135" i="1"/>
  <c r="BH126" i="1"/>
  <c r="BI103" i="983"/>
  <c r="BI129" i="1"/>
  <c r="BI112" i="983"/>
  <c r="BH122" i="1"/>
  <c r="BH128" i="1"/>
  <c r="BI131" i="1"/>
  <c r="BI110" i="983"/>
  <c r="BI111" i="983"/>
  <c r="BH132" i="1"/>
  <c r="BI108" i="983"/>
  <c r="BI105" i="983"/>
  <c r="BH119" i="1"/>
  <c r="BB100" i="1"/>
  <c r="BF90" i="972"/>
  <c r="BI106" i="983"/>
  <c r="BH139" i="1"/>
  <c r="BI104" i="983"/>
  <c r="BI99" i="983"/>
  <c r="BI126" i="1"/>
  <c r="BI102" i="983"/>
  <c r="BI113" i="983"/>
  <c r="BI132" i="1"/>
  <c r="BI116" i="983"/>
  <c r="BI100" i="983"/>
  <c r="BI107" i="983"/>
  <c r="BH123" i="1"/>
  <c r="BC52" i="988"/>
  <c r="BJ156" i="990"/>
  <c r="BJ158" i="990"/>
  <c r="BF105" i="983"/>
  <c r="BJ153" i="990"/>
  <c r="BC61" i="982"/>
  <c r="BH127" i="1"/>
  <c r="BF114" i="983"/>
  <c r="BJ161" i="990"/>
  <c r="AZ130" i="1"/>
  <c r="BD85" i="985"/>
  <c r="BC151" i="990"/>
  <c r="BH136" i="1"/>
  <c r="BI139" i="1"/>
  <c r="BB41" i="971"/>
  <c r="BH138" i="1"/>
  <c r="BH140" i="1"/>
  <c r="BH133" i="1"/>
  <c r="BE93" i="972"/>
  <c r="BC159" i="990"/>
  <c r="BB99" i="1"/>
  <c r="BJ151" i="990"/>
  <c r="BI124" i="1"/>
  <c r="BJ162" i="990"/>
  <c r="BJ157" i="990"/>
  <c r="BI138" i="1"/>
  <c r="BI127" i="1"/>
  <c r="BF72" i="971"/>
  <c r="BL93" i="972"/>
  <c r="BB116" i="1"/>
  <c r="BF69" i="971"/>
  <c r="BE66" i="977"/>
  <c r="AG8" i="979"/>
  <c r="BI8" i="979" s="1"/>
  <c r="BC156" i="990"/>
  <c r="BI140" i="1"/>
  <c r="BH137" i="1"/>
  <c r="BH129" i="1"/>
  <c r="BJ58" i="977"/>
  <c r="AE13" i="980"/>
  <c r="AJ13" i="980" s="1"/>
  <c r="BL13" i="980" s="1"/>
  <c r="BH135" i="1"/>
  <c r="BI120" i="1"/>
  <c r="BH124" i="1"/>
  <c r="BI128" i="1"/>
  <c r="BE136" i="1"/>
  <c r="AZ120" i="1"/>
  <c r="AZ133" i="1"/>
  <c r="BI125" i="1"/>
  <c r="AZ131" i="1"/>
  <c r="BM135" i="1"/>
  <c r="BC169" i="990"/>
  <c r="BM133" i="1"/>
  <c r="BC91" i="985"/>
  <c r="BL132" i="1"/>
  <c r="BE133" i="1"/>
  <c r="BK87" i="972"/>
  <c r="BA52" i="976"/>
  <c r="BE123" i="1"/>
  <c r="BL133" i="1"/>
  <c r="BF68" i="971"/>
  <c r="BG60" i="981"/>
  <c r="BF113" i="983"/>
  <c r="AZ139" i="1"/>
  <c r="BK72" i="982"/>
  <c r="BF70" i="971"/>
  <c r="BF65" i="971"/>
  <c r="BF71" i="971"/>
  <c r="BC82" i="985"/>
  <c r="AZ50" i="1"/>
  <c r="BF63" i="971"/>
  <c r="BA58" i="977"/>
  <c r="BL20" i="980"/>
  <c r="AG14" i="980"/>
  <c r="BI14" i="980" s="1"/>
  <c r="BC140" i="1"/>
  <c r="BF85" i="972"/>
  <c r="BJ63" i="977"/>
  <c r="BF99" i="983"/>
  <c r="BF106" i="983"/>
  <c r="BD98" i="985"/>
  <c r="BM93" i="972"/>
  <c r="BK93" i="972"/>
  <c r="BL74" i="972"/>
  <c r="BL66" i="982"/>
  <c r="BF66" i="971"/>
  <c r="BF64" i="971"/>
  <c r="BF109" i="983"/>
  <c r="BF112" i="983"/>
  <c r="BF48" i="988"/>
  <c r="BI119" i="1"/>
  <c r="BH121" i="1"/>
  <c r="BI121" i="1"/>
  <c r="AZ125" i="1"/>
  <c r="BE60" i="977"/>
  <c r="BF116" i="983"/>
  <c r="BG88" i="989"/>
  <c r="BJ126" i="1"/>
  <c r="BM20" i="980"/>
  <c r="BA21" i="980"/>
  <c r="BF103" i="983"/>
  <c r="BK58" i="988"/>
  <c r="BC163" i="990"/>
  <c r="AZ128" i="1"/>
  <c r="BK140" i="1"/>
  <c r="BB66" i="977"/>
  <c r="BB12" i="980"/>
  <c r="BK68" i="982"/>
  <c r="BF107" i="983"/>
  <c r="BC164" i="990"/>
  <c r="AZ135" i="1"/>
  <c r="AZ122" i="1"/>
  <c r="BM125" i="1"/>
  <c r="BF58" i="988"/>
  <c r="AZ134" i="1"/>
  <c r="BJ136" i="1"/>
  <c r="BM123" i="1"/>
  <c r="BK127" i="1"/>
  <c r="BE120" i="1"/>
  <c r="AZ124" i="1"/>
  <c r="BL136" i="1"/>
  <c r="BM136" i="1"/>
  <c r="BB10" i="980"/>
  <c r="BL72" i="982"/>
  <c r="BF56" i="988"/>
  <c r="BC170" i="990"/>
  <c r="BK133" i="1"/>
  <c r="BG117" i="1"/>
  <c r="AZ121" i="1"/>
  <c r="BL126" i="1"/>
  <c r="AZ136" i="1"/>
  <c r="BF82" i="972"/>
  <c r="BK59" i="988"/>
  <c r="BC157" i="990"/>
  <c r="BC165" i="990"/>
  <c r="BG128" i="1"/>
  <c r="BK119" i="1"/>
  <c r="BG90" i="989"/>
  <c r="BM84" i="972"/>
  <c r="BL91" i="972"/>
  <c r="BF87" i="972"/>
  <c r="BF100" i="983"/>
  <c r="BF82" i="985"/>
  <c r="BF55" i="988"/>
  <c r="BM138" i="1"/>
  <c r="AZ138" i="1"/>
  <c r="BE119" i="1"/>
  <c r="BI59" i="976"/>
  <c r="BB16" i="979"/>
  <c r="BB53" i="981"/>
  <c r="BD58" i="988"/>
  <c r="BJ167" i="990"/>
  <c r="BL120" i="1"/>
  <c r="BG122" i="1"/>
  <c r="BB115" i="1"/>
  <c r="BB16" i="972"/>
  <c r="BL63" i="971"/>
  <c r="BB52" i="981"/>
  <c r="BB90" i="985"/>
  <c r="BJ150" i="990"/>
  <c r="BJ166" i="990"/>
  <c r="BJ145" i="990"/>
  <c r="BJ169" i="990"/>
  <c r="BG123" i="1"/>
  <c r="BL121" i="1"/>
  <c r="BL64" i="971"/>
  <c r="BJ147" i="990"/>
  <c r="BG127" i="1"/>
  <c r="BL124" i="1"/>
  <c r="BC96" i="983"/>
  <c r="BD51" i="988"/>
  <c r="BD48" i="988"/>
  <c r="BJ152" i="990"/>
  <c r="BJ164" i="990"/>
  <c r="BJ149" i="990"/>
  <c r="BL131" i="1"/>
  <c r="BF94" i="972"/>
  <c r="BF91" i="972"/>
  <c r="BF86" i="972"/>
  <c r="BB12" i="988"/>
  <c r="BJ148" i="990"/>
  <c r="BJ160" i="990"/>
  <c r="BJ155" i="990"/>
  <c r="BF120" i="1"/>
  <c r="BL134" i="1"/>
  <c r="BJ168" i="990"/>
  <c r="BJ170" i="990"/>
  <c r="BJ159" i="990"/>
  <c r="BG119" i="1"/>
  <c r="BG8" i="980"/>
  <c r="BG138" i="1"/>
  <c r="BB8" i="980"/>
  <c r="BB61" i="982"/>
  <c r="BL88" i="985"/>
  <c r="BB36" i="988"/>
  <c r="BJ163" i="990"/>
  <c r="BF135" i="1"/>
  <c r="BB98" i="985"/>
  <c r="BJ146" i="990"/>
  <c r="BG121" i="1"/>
  <c r="BL119" i="1"/>
  <c r="BG133" i="1"/>
  <c r="BK116" i="1"/>
  <c r="BG61" i="982"/>
  <c r="BB47" i="972"/>
  <c r="BB46" i="972"/>
  <c r="AZ77" i="972"/>
  <c r="BC99" i="983"/>
  <c r="BJ93" i="972"/>
  <c r="BC145" i="990"/>
  <c r="BI122" i="1"/>
  <c r="BH125" i="1"/>
  <c r="BE139" i="1"/>
  <c r="BH134" i="1"/>
  <c r="BC100" i="983"/>
  <c r="BA77" i="972"/>
  <c r="BM52" i="976"/>
  <c r="BM82" i="985"/>
  <c r="BD127" i="1"/>
  <c r="AZ40" i="1"/>
  <c r="BB15" i="1"/>
  <c r="BB89" i="1"/>
  <c r="AZ44" i="1"/>
  <c r="BD139" i="1"/>
  <c r="BB17" i="1"/>
  <c r="BB114" i="1"/>
  <c r="BA69" i="971"/>
  <c r="BF81" i="972"/>
  <c r="BC134" i="1"/>
  <c r="BF83" i="972"/>
  <c r="BF140" i="1"/>
  <c r="BJ135" i="1"/>
  <c r="BH120" i="1"/>
  <c r="BI136" i="1"/>
  <c r="BH130" i="1"/>
  <c r="BI134" i="1"/>
  <c r="BB11" i="1"/>
  <c r="BJ119" i="1"/>
  <c r="BI137" i="1"/>
  <c r="BE128" i="1"/>
  <c r="BF119" i="1"/>
  <c r="BJ129" i="1"/>
  <c r="BJ133" i="1"/>
  <c r="BC130" i="1"/>
  <c r="AZ72" i="982"/>
  <c r="BB14" i="1"/>
  <c r="BJ124" i="1"/>
  <c r="BC122" i="1"/>
  <c r="BF78" i="972"/>
  <c r="AG17" i="979"/>
  <c r="BI17" i="979" s="1"/>
  <c r="BE111" i="983"/>
  <c r="BJ121" i="1"/>
  <c r="BH68" i="971"/>
  <c r="BK58" i="977"/>
  <c r="BB11" i="980"/>
  <c r="BC109" i="983"/>
  <c r="BE99" i="983"/>
  <c r="BE100" i="983"/>
  <c r="BL128" i="1"/>
  <c r="BG131" i="1"/>
  <c r="BH63" i="971"/>
  <c r="AZ59" i="976"/>
  <c r="BG63" i="982"/>
  <c r="BE109" i="983"/>
  <c r="BE106" i="983"/>
  <c r="BL135" i="1"/>
  <c r="BL123" i="1"/>
  <c r="BG124" i="1"/>
  <c r="BG62" i="982"/>
  <c r="BB9" i="982"/>
  <c r="BE113" i="983"/>
  <c r="BL9" i="988"/>
  <c r="BG130" i="1"/>
  <c r="BM59" i="988"/>
  <c r="AZ48" i="1"/>
  <c r="BF88" i="972"/>
  <c r="BF92" i="972"/>
  <c r="BF84" i="972"/>
  <c r="BK64" i="977"/>
  <c r="AZ26" i="977"/>
  <c r="AZ70" i="982"/>
  <c r="BE103" i="983"/>
  <c r="BE107" i="983"/>
  <c r="BE116" i="983"/>
  <c r="AZ59" i="988"/>
  <c r="BF60" i="988"/>
  <c r="BG134" i="1"/>
  <c r="BK132" i="1"/>
  <c r="BK134" i="1"/>
  <c r="BL122" i="1"/>
  <c r="BL138" i="1"/>
  <c r="BE130" i="1"/>
  <c r="BL140" i="1"/>
  <c r="AZ127" i="1"/>
  <c r="BB8" i="1"/>
  <c r="BB101" i="1"/>
  <c r="AZ46" i="1"/>
  <c r="BL21" i="979"/>
  <c r="BG68" i="982"/>
  <c r="BE108" i="983"/>
  <c r="BC104" i="983"/>
  <c r="BK98" i="985"/>
  <c r="BJ134" i="1"/>
  <c r="BF122" i="1"/>
  <c r="BF124" i="1"/>
  <c r="BG125" i="1"/>
  <c r="BJ122" i="1"/>
  <c r="BL137" i="1"/>
  <c r="BB117" i="1"/>
  <c r="AZ137" i="1"/>
  <c r="BL125" i="1"/>
  <c r="BE125" i="1"/>
  <c r="BC126" i="1"/>
  <c r="BB90" i="1"/>
  <c r="BC103" i="983"/>
  <c r="BF80" i="972"/>
  <c r="BG64" i="982"/>
  <c r="BE102" i="983"/>
  <c r="BE101" i="983"/>
  <c r="BF53" i="988"/>
  <c r="BF57" i="988"/>
  <c r="BF123" i="1"/>
  <c r="BG137" i="1"/>
  <c r="BE126" i="1"/>
  <c r="BF126" i="1"/>
  <c r="BJ139" i="1"/>
  <c r="AZ119" i="1"/>
  <c r="BJ125" i="1"/>
  <c r="BG126" i="1"/>
  <c r="BC128" i="1"/>
  <c r="BL130" i="1"/>
  <c r="BF89" i="972"/>
  <c r="AD10" i="980"/>
  <c r="BF10" i="980" s="1"/>
  <c r="BE105" i="983"/>
  <c r="BM54" i="976"/>
  <c r="BB20" i="979"/>
  <c r="BG71" i="982"/>
  <c r="BC106" i="983"/>
  <c r="BA63" i="971"/>
  <c r="H98" i="973"/>
  <c r="BI58" i="976"/>
  <c r="BF101" i="983"/>
  <c r="BF104" i="983"/>
  <c r="BC108" i="983"/>
  <c r="BB9" i="1"/>
  <c r="BG120" i="1"/>
  <c r="BG136" i="1"/>
  <c r="BE124" i="1"/>
  <c r="BE127" i="1"/>
  <c r="BG140" i="1"/>
  <c r="BC129" i="1"/>
  <c r="BG129" i="1"/>
  <c r="BC120" i="1"/>
  <c r="BG132" i="1"/>
  <c r="BL127" i="1"/>
  <c r="BL129" i="1"/>
  <c r="AZ140" i="1"/>
  <c r="BG135" i="1"/>
  <c r="BG69" i="982"/>
  <c r="BF115" i="983"/>
  <c r="BB96" i="983"/>
  <c r="BF110" i="983"/>
  <c r="BE122" i="1"/>
  <c r="BF137" i="1"/>
  <c r="BE121" i="1"/>
  <c r="BF132" i="1"/>
  <c r="BF133" i="1"/>
  <c r="BJ128" i="1"/>
  <c r="BJ131" i="1"/>
  <c r="AZ35" i="1"/>
  <c r="AZ39" i="1"/>
  <c r="BB112" i="1"/>
  <c r="BB113" i="1"/>
  <c r="BC116" i="983"/>
  <c r="BC105" i="983"/>
  <c r="BC101" i="983"/>
  <c r="BC114" i="983"/>
  <c r="BC115" i="983"/>
  <c r="BC110" i="983"/>
  <c r="BC111" i="983"/>
  <c r="BC107" i="983"/>
  <c r="BC102" i="983"/>
  <c r="BC113" i="983"/>
  <c r="BD14" i="979"/>
  <c r="AG14" i="979"/>
  <c r="BI14" i="979" s="1"/>
  <c r="BB109" i="1"/>
  <c r="AZ38" i="1"/>
  <c r="AZ52" i="1"/>
  <c r="AZ37" i="1"/>
  <c r="BB95" i="1"/>
  <c r="BB16" i="1"/>
  <c r="BJ117" i="1"/>
  <c r="BB73" i="1"/>
  <c r="BB77" i="1"/>
  <c r="AZ51" i="1"/>
  <c r="BB81" i="1"/>
  <c r="BB80" i="1"/>
  <c r="BB87" i="1"/>
  <c r="BB85" i="1"/>
  <c r="BB88" i="1"/>
  <c r="BK102" i="989"/>
  <c r="BK88" i="989"/>
  <c r="AJ11" i="980"/>
  <c r="BL11" i="980" s="1"/>
  <c r="BG11" i="980"/>
  <c r="BB97" i="1"/>
  <c r="AZ60" i="1"/>
  <c r="BB20" i="1"/>
  <c r="AZ57" i="1"/>
  <c r="BB18" i="1"/>
  <c r="BB94" i="1"/>
  <c r="AC43" i="1"/>
  <c r="AH43" i="1" s="1"/>
  <c r="AZ43" i="1"/>
  <c r="AZ42" i="1"/>
  <c r="AZ41" i="1"/>
  <c r="BD11" i="980"/>
  <c r="AG11" i="980"/>
  <c r="BI11" i="980" s="1"/>
  <c r="BB110" i="1"/>
  <c r="BB96" i="1"/>
  <c r="BB83" i="1"/>
  <c r="BB103" i="1"/>
  <c r="BB75" i="1"/>
  <c r="BB91" i="1"/>
  <c r="BB93" i="1"/>
  <c r="BB82" i="1"/>
  <c r="BB102" i="1"/>
  <c r="BB111" i="1"/>
  <c r="BB108" i="1"/>
  <c r="AZ36" i="1"/>
  <c r="BB105" i="1"/>
  <c r="BB98" i="1"/>
  <c r="BC161" i="990"/>
  <c r="BC153" i="990"/>
  <c r="BC147" i="990"/>
  <c r="BB13" i="1"/>
  <c r="BB10" i="1"/>
  <c r="BB19" i="1"/>
  <c r="BM130" i="1"/>
  <c r="BB104" i="1"/>
  <c r="BK88" i="985"/>
  <c r="BK48" i="988"/>
  <c r="BC154" i="990"/>
  <c r="BC149" i="990"/>
  <c r="BB21" i="1"/>
  <c r="BM128" i="1"/>
  <c r="BF125" i="1"/>
  <c r="BF127" i="1"/>
  <c r="BB12" i="1"/>
  <c r="BM122" i="1"/>
  <c r="BD134" i="1"/>
  <c r="BG65" i="982"/>
  <c r="BG70" i="982"/>
  <c r="BE114" i="983"/>
  <c r="AZ37" i="985"/>
  <c r="BB43" i="988"/>
  <c r="BC155" i="990"/>
  <c r="BC162" i="990"/>
  <c r="BB78" i="1"/>
  <c r="AZ34" i="1"/>
  <c r="BF121" i="1"/>
  <c r="BM131" i="1"/>
  <c r="BD128" i="1"/>
  <c r="BD129" i="1"/>
  <c r="BD135" i="1"/>
  <c r="BJ137" i="1"/>
  <c r="BM126" i="1"/>
  <c r="BD121" i="1"/>
  <c r="BC121" i="1"/>
  <c r="BM93" i="985"/>
  <c r="BE48" i="988"/>
  <c r="BK90" i="989"/>
  <c r="BC148" i="990"/>
  <c r="BC158" i="990"/>
  <c r="BC167" i="990"/>
  <c r="BD124" i="1"/>
  <c r="BL116" i="1"/>
  <c r="BF128" i="1"/>
  <c r="BC119" i="1"/>
  <c r="BM140" i="1"/>
  <c r="BJ130" i="1"/>
  <c r="BD137" i="1"/>
  <c r="BM129" i="1"/>
  <c r="H59" i="976"/>
  <c r="BE112" i="983"/>
  <c r="BC51" i="988"/>
  <c r="BC146" i="990"/>
  <c r="BC166" i="990"/>
  <c r="BC125" i="1"/>
  <c r="BD125" i="1"/>
  <c r="BJ120" i="1"/>
  <c r="BC133" i="1"/>
  <c r="BE129" i="1"/>
  <c r="BM137" i="1"/>
  <c r="BD119" i="1"/>
  <c r="BF129" i="1"/>
  <c r="BJ127" i="1"/>
  <c r="BF138" i="1"/>
  <c r="AZ123" i="1"/>
  <c r="BB107" i="1"/>
  <c r="AZ126" i="1"/>
  <c r="BC138" i="1"/>
  <c r="BJ132" i="1"/>
  <c r="BE52" i="988"/>
  <c r="BD130" i="1"/>
  <c r="BD120" i="1"/>
  <c r="BD138" i="1"/>
  <c r="BF79" i="972"/>
  <c r="AZ57" i="976"/>
  <c r="BA60" i="977"/>
  <c r="BG66" i="982"/>
  <c r="BF96" i="985"/>
  <c r="BB79" i="1"/>
  <c r="BB92" i="1"/>
  <c r="BE138" i="1"/>
  <c r="BC127" i="1"/>
  <c r="BE132" i="1"/>
  <c r="AZ45" i="1"/>
  <c r="BM134" i="1"/>
  <c r="BJ123" i="1"/>
  <c r="BC131" i="1"/>
  <c r="BK139" i="1"/>
  <c r="BM120" i="1"/>
  <c r="BE131" i="1"/>
  <c r="BM139" i="1"/>
  <c r="BD123" i="1"/>
  <c r="BE134" i="1"/>
  <c r="BE135" i="1"/>
  <c r="BC137" i="1"/>
  <c r="BD126" i="1"/>
  <c r="BE115" i="983"/>
  <c r="BF52" i="988"/>
  <c r="BC152" i="990"/>
  <c r="BC144" i="990"/>
  <c r="BC160" i="990"/>
  <c r="BC168" i="990"/>
  <c r="BF139" i="1"/>
  <c r="BM132" i="1"/>
  <c r="BJ138" i="1"/>
  <c r="BM119" i="1"/>
  <c r="BC132" i="1"/>
  <c r="BD132" i="1"/>
  <c r="BF130" i="1"/>
  <c r="BC135" i="1"/>
  <c r="BD136" i="1"/>
  <c r="BM127" i="1"/>
  <c r="BB74" i="1"/>
  <c r="BD131" i="1"/>
  <c r="BD122" i="1"/>
  <c r="BG72" i="982"/>
  <c r="BB12" i="982"/>
  <c r="BE104" i="983"/>
  <c r="BA87" i="972"/>
  <c r="BJ79" i="972"/>
  <c r="BE81" i="972"/>
  <c r="BB61" i="977"/>
  <c r="BB75" i="983"/>
  <c r="AZ56" i="1"/>
  <c r="AZ129" i="1"/>
  <c r="BE140" i="1"/>
  <c r="BC123" i="1"/>
  <c r="BM121" i="1"/>
  <c r="BD133" i="1"/>
  <c r="BC136" i="1"/>
  <c r="BC124" i="1"/>
  <c r="AZ53" i="1"/>
  <c r="AZ55" i="1"/>
  <c r="AZ54" i="1"/>
  <c r="BH116" i="1"/>
  <c r="AZ49" i="1"/>
  <c r="AZ47" i="1"/>
  <c r="AZ59" i="1"/>
  <c r="BB86" i="1"/>
  <c r="BA126" i="1"/>
  <c r="BA130" i="1"/>
  <c r="BA125" i="1"/>
  <c r="BA131" i="1"/>
  <c r="BA124" i="1"/>
  <c r="BA133" i="1"/>
  <c r="BA123" i="1"/>
  <c r="BA140" i="1"/>
  <c r="BA135" i="1"/>
  <c r="AZ58" i="1"/>
  <c r="BF134" i="1"/>
  <c r="BF136" i="1"/>
  <c r="BB84" i="1"/>
  <c r="BB106" i="1"/>
  <c r="BB76" i="1"/>
  <c r="Y81" i="992"/>
  <c r="AD81" i="992" s="1"/>
  <c r="X99" i="992"/>
  <c r="AC99" i="992" s="1"/>
  <c r="X81" i="992"/>
  <c r="AC81" i="992" s="1"/>
  <c r="Y117" i="992"/>
  <c r="BA117" i="992" s="1"/>
  <c r="Y90" i="992"/>
  <c r="AD90" i="992" s="1"/>
  <c r="Y99" i="992"/>
  <c r="AD99" i="992" s="1"/>
  <c r="X108" i="992"/>
  <c r="AC108" i="992" s="1"/>
  <c r="X117" i="992"/>
  <c r="AZ117" i="992" s="1"/>
  <c r="X90" i="992"/>
  <c r="AC90" i="992" s="1"/>
  <c r="BD124" i="992"/>
  <c r="BD122" i="992"/>
  <c r="BB51" i="992"/>
  <c r="BC14" i="992"/>
  <c r="BD126" i="992"/>
  <c r="BA40" i="992"/>
  <c r="BD76" i="992"/>
  <c r="BA37" i="992"/>
  <c r="BC104" i="992"/>
  <c r="BB116" i="992"/>
  <c r="BC12" i="992"/>
  <c r="BC18" i="992"/>
  <c r="BC24" i="992"/>
  <c r="H122" i="992"/>
  <c r="Y25" i="992" s="1"/>
  <c r="BD128" i="992"/>
  <c r="BH113" i="992"/>
  <c r="H90" i="992"/>
  <c r="H32" i="992"/>
  <c r="H124" i="992"/>
  <c r="X14" i="992" s="1"/>
  <c r="BD110" i="992"/>
  <c r="BB93" i="992"/>
  <c r="BD61" i="992"/>
  <c r="BD100" i="992"/>
  <c r="BD96" i="992"/>
  <c r="BB13" i="992"/>
  <c r="AD40" i="992"/>
  <c r="AI40" i="992" s="1"/>
  <c r="H40" i="992" s="1"/>
  <c r="BL116" i="992"/>
  <c r="BC78" i="992"/>
  <c r="BB108" i="992"/>
  <c r="BC86" i="992"/>
  <c r="BC90" i="992"/>
  <c r="BC43" i="992"/>
  <c r="BD69" i="992"/>
  <c r="AJ88" i="992"/>
  <c r="BC99" i="992"/>
  <c r="AE93" i="992"/>
  <c r="BG86" i="992" s="1"/>
  <c r="BA42" i="992"/>
  <c r="BC56" i="992"/>
  <c r="BD116" i="992"/>
  <c r="BB89" i="992"/>
  <c r="BC84" i="992"/>
  <c r="AF91" i="992"/>
  <c r="AK91" i="992" s="1"/>
  <c r="BB90" i="992"/>
  <c r="BC103" i="992"/>
  <c r="BA57" i="992"/>
  <c r="BD114" i="992"/>
  <c r="BD80" i="992"/>
  <c r="BD81" i="992"/>
  <c r="BC92" i="992"/>
  <c r="AZ37" i="992"/>
  <c r="BB12" i="992"/>
  <c r="BD84" i="992"/>
  <c r="BD90" i="992"/>
  <c r="BC108" i="992"/>
  <c r="BI116" i="992"/>
  <c r="BC109" i="992"/>
  <c r="H65" i="992"/>
  <c r="BB83" i="992"/>
  <c r="BA52" i="992"/>
  <c r="BC19" i="992"/>
  <c r="BK116" i="992"/>
  <c r="BD120" i="992"/>
  <c r="BB69" i="992"/>
  <c r="BC62" i="992"/>
  <c r="BI140" i="992"/>
  <c r="BM115" i="992"/>
  <c r="BB104" i="992"/>
  <c r="BD107" i="992"/>
  <c r="AF104" i="992"/>
  <c r="AK104" i="992" s="1"/>
  <c r="BB98" i="992"/>
  <c r="BA43" i="992"/>
  <c r="AD62" i="992"/>
  <c r="AI62" i="992" s="1"/>
  <c r="BC26" i="992"/>
  <c r="BC11" i="992"/>
  <c r="BB26" i="992"/>
  <c r="BB115" i="992"/>
  <c r="BD109" i="992"/>
  <c r="BC116" i="992"/>
  <c r="BB107" i="992"/>
  <c r="BC64" i="992"/>
  <c r="AZ53" i="992"/>
  <c r="BD66" i="992"/>
  <c r="H119" i="992"/>
  <c r="Y9" i="992" s="1"/>
  <c r="AJ97" i="992"/>
  <c r="AK101" i="992"/>
  <c r="AJ101" i="992"/>
  <c r="AJ112" i="992"/>
  <c r="AK83" i="992"/>
  <c r="AK110" i="992"/>
  <c r="AJ51" i="992"/>
  <c r="H51" i="992" s="1"/>
  <c r="AH64" i="992"/>
  <c r="BH129" i="992"/>
  <c r="BH139" i="992"/>
  <c r="BH127" i="992"/>
  <c r="BH137" i="992"/>
  <c r="BH125" i="992"/>
  <c r="BH135" i="992"/>
  <c r="BH123" i="992"/>
  <c r="BH133" i="992"/>
  <c r="BH121" i="992"/>
  <c r="BH131" i="992"/>
  <c r="BH119" i="992"/>
  <c r="BH140" i="992"/>
  <c r="BH136" i="992"/>
  <c r="BH122" i="992"/>
  <c r="BH138" i="992"/>
  <c r="BH132" i="992"/>
  <c r="BC102" i="992"/>
  <c r="BD94" i="992"/>
  <c r="BD106" i="992"/>
  <c r="AK103" i="992"/>
  <c r="AE74" i="992"/>
  <c r="BB74" i="992"/>
  <c r="BB72" i="992"/>
  <c r="BB73" i="992"/>
  <c r="AJ56" i="992"/>
  <c r="AE64" i="992"/>
  <c r="BB62" i="992"/>
  <c r="BB63" i="992"/>
  <c r="AF50" i="992"/>
  <c r="BC48" i="992"/>
  <c r="BC50" i="992"/>
  <c r="BC49" i="992"/>
  <c r="BC47" i="992"/>
  <c r="AE39" i="992"/>
  <c r="BB37" i="992"/>
  <c r="BB36" i="992"/>
  <c r="BB32" i="992"/>
  <c r="BB33" i="992"/>
  <c r="BB39" i="992"/>
  <c r="BC70" i="992"/>
  <c r="AJ50" i="992"/>
  <c r="BB55" i="992"/>
  <c r="BD33" i="992"/>
  <c r="BD29" i="992"/>
  <c r="BD30" i="992"/>
  <c r="BL139" i="992"/>
  <c r="BL134" i="992"/>
  <c r="BL126" i="992"/>
  <c r="BL125" i="992"/>
  <c r="BL135" i="992"/>
  <c r="BL132" i="992"/>
  <c r="BL123" i="992"/>
  <c r="BL130" i="992"/>
  <c r="BL119" i="992"/>
  <c r="BL128" i="992"/>
  <c r="BL121" i="992"/>
  <c r="BL129" i="992"/>
  <c r="BL124" i="992"/>
  <c r="BL127" i="992"/>
  <c r="BL122" i="992"/>
  <c r="BL131" i="992"/>
  <c r="BL120" i="992"/>
  <c r="BL137" i="992"/>
  <c r="BL138" i="992"/>
  <c r="BL133" i="992"/>
  <c r="BH128" i="992"/>
  <c r="BF138" i="992"/>
  <c r="BF137" i="992"/>
  <c r="BF129" i="992"/>
  <c r="BF121" i="992"/>
  <c r="BF132" i="992"/>
  <c r="BF135" i="992"/>
  <c r="BF127" i="992"/>
  <c r="BF119" i="992"/>
  <c r="BF133" i="992"/>
  <c r="BF125" i="992"/>
  <c r="BF131" i="992"/>
  <c r="BF130" i="992"/>
  <c r="BF136" i="992"/>
  <c r="BF134" i="992"/>
  <c r="BF122" i="992"/>
  <c r="BF124" i="992"/>
  <c r="BF123" i="992"/>
  <c r="BF120" i="992"/>
  <c r="BF126" i="992"/>
  <c r="BF139" i="992"/>
  <c r="BD103" i="992"/>
  <c r="H81" i="992"/>
  <c r="BD92" i="992"/>
  <c r="BC71" i="992"/>
  <c r="BC72" i="992"/>
  <c r="BC73" i="992"/>
  <c r="BB95" i="992"/>
  <c r="AG94" i="992"/>
  <c r="BD54" i="992"/>
  <c r="BD55" i="992"/>
  <c r="BD56" i="992"/>
  <c r="BD53" i="992"/>
  <c r="BD63" i="992"/>
  <c r="BD64" i="992"/>
  <c r="AG64" i="992"/>
  <c r="AE77" i="992"/>
  <c r="BB77" i="992"/>
  <c r="BD31" i="992"/>
  <c r="AZ138" i="992"/>
  <c r="AZ130" i="992"/>
  <c r="AZ122" i="992"/>
  <c r="AZ133" i="992"/>
  <c r="AZ136" i="992"/>
  <c r="AZ128" i="992"/>
  <c r="AZ120" i="992"/>
  <c r="AZ129" i="992"/>
  <c r="AZ134" i="992"/>
  <c r="AZ126" i="992"/>
  <c r="AZ132" i="992"/>
  <c r="AZ124" i="992"/>
  <c r="AZ125" i="992"/>
  <c r="AZ123" i="992"/>
  <c r="AZ121" i="992"/>
  <c r="AZ139" i="992"/>
  <c r="AZ135" i="992"/>
  <c r="AZ127" i="992"/>
  <c r="AZ131" i="992"/>
  <c r="AZ119" i="992"/>
  <c r="AZ137" i="992"/>
  <c r="BH126" i="992"/>
  <c r="BM140" i="992"/>
  <c r="BD113" i="992"/>
  <c r="BB111" i="992"/>
  <c r="BD105" i="992"/>
  <c r="BB113" i="992"/>
  <c r="BC98" i="992"/>
  <c r="BB100" i="992"/>
  <c r="BC96" i="992"/>
  <c r="AE95" i="992"/>
  <c r="AG59" i="992"/>
  <c r="H59" i="992" s="1"/>
  <c r="BD59" i="992"/>
  <c r="BD58" i="992"/>
  <c r="AF64" i="992"/>
  <c r="AZ55" i="992"/>
  <c r="AF70" i="992"/>
  <c r="AI34" i="992"/>
  <c r="BI124" i="992"/>
  <c r="BM127" i="992"/>
  <c r="BB38" i="992"/>
  <c r="BH124" i="992"/>
  <c r="BM114" i="992"/>
  <c r="BC113" i="992"/>
  <c r="BC81" i="992"/>
  <c r="BD83" i="992"/>
  <c r="BD99" i="992"/>
  <c r="AG97" i="992"/>
  <c r="BD102" i="992"/>
  <c r="AJ92" i="992"/>
  <c r="BC69" i="992"/>
  <c r="AF76" i="992"/>
  <c r="BC75" i="992"/>
  <c r="H107" i="992"/>
  <c r="BD75" i="992"/>
  <c r="AJ53" i="992"/>
  <c r="H53" i="992" s="1"/>
  <c r="BD50" i="992"/>
  <c r="BD44" i="992"/>
  <c r="AG50" i="992"/>
  <c r="BD46" i="992"/>
  <c r="BD49" i="992"/>
  <c r="BD48" i="992"/>
  <c r="BD47" i="992"/>
  <c r="BC63" i="992"/>
  <c r="AF57" i="992"/>
  <c r="BA60" i="992"/>
  <c r="BA58" i="992"/>
  <c r="AI70" i="992"/>
  <c r="AE45" i="992"/>
  <c r="BB43" i="992"/>
  <c r="BB44" i="992"/>
  <c r="BB40" i="992"/>
  <c r="BH120" i="992"/>
  <c r="BH130" i="992"/>
  <c r="BC112" i="992"/>
  <c r="BC115" i="992"/>
  <c r="BI115" i="992"/>
  <c r="BB97" i="992"/>
  <c r="BC83" i="992"/>
  <c r="AG102" i="992"/>
  <c r="BB96" i="992"/>
  <c r="AG92" i="992"/>
  <c r="AK67" i="992"/>
  <c r="AJ110" i="992"/>
  <c r="BC114" i="992"/>
  <c r="AJ100" i="992"/>
  <c r="AE109" i="992"/>
  <c r="BG106" i="992" s="1"/>
  <c r="AG76" i="992"/>
  <c r="AJ73" i="992"/>
  <c r="AF74" i="992"/>
  <c r="AZ54" i="992"/>
  <c r="AG56" i="992"/>
  <c r="AH50" i="992"/>
  <c r="AJ37" i="992"/>
  <c r="BF128" i="992"/>
  <c r="BL136" i="992"/>
  <c r="BL140" i="992"/>
  <c r="H117" i="992"/>
  <c r="BG117" i="992"/>
  <c r="BG137" i="992"/>
  <c r="BG129" i="992"/>
  <c r="BG132" i="992"/>
  <c r="BG135" i="992"/>
  <c r="BG127" i="992"/>
  <c r="BG119" i="992"/>
  <c r="BG130" i="992"/>
  <c r="BG122" i="992"/>
  <c r="BG136" i="992"/>
  <c r="BG131" i="992"/>
  <c r="BG125" i="992"/>
  <c r="BG138" i="992"/>
  <c r="BG128" i="992"/>
  <c r="BG124" i="992"/>
  <c r="BG126" i="992"/>
  <c r="BG123" i="992"/>
  <c r="BG121" i="992"/>
  <c r="BG120" i="992"/>
  <c r="BG140" i="992"/>
  <c r="BG134" i="992"/>
  <c r="BG139" i="992"/>
  <c r="BH114" i="992"/>
  <c r="AF79" i="992"/>
  <c r="BC79" i="992"/>
  <c r="BD95" i="992"/>
  <c r="BC85" i="992"/>
  <c r="AF86" i="992"/>
  <c r="BC95" i="992"/>
  <c r="BC76" i="992"/>
  <c r="BB110" i="992"/>
  <c r="BD74" i="992"/>
  <c r="AG74" i="992"/>
  <c r="BD91" i="992"/>
  <c r="BB102" i="992"/>
  <c r="AE102" i="992"/>
  <c r="BG99" i="992" s="1"/>
  <c r="BB88" i="992"/>
  <c r="AD108" i="992"/>
  <c r="BD65" i="992"/>
  <c r="BD67" i="992"/>
  <c r="BD73" i="992"/>
  <c r="BD72" i="992"/>
  <c r="AH55" i="992"/>
  <c r="BA53" i="992"/>
  <c r="BE48" i="992"/>
  <c r="BE47" i="992"/>
  <c r="BA54" i="992"/>
  <c r="AH52" i="992"/>
  <c r="BB68" i="992"/>
  <c r="AZ48" i="992"/>
  <c r="AE22" i="992"/>
  <c r="BB20" i="992"/>
  <c r="BB21" i="992"/>
  <c r="BB22" i="992"/>
  <c r="BA56" i="992"/>
  <c r="BC74" i="992"/>
  <c r="AJ35" i="992"/>
  <c r="BJ139" i="992"/>
  <c r="BJ125" i="992"/>
  <c r="BJ138" i="992"/>
  <c r="BJ126" i="992"/>
  <c r="BJ137" i="992"/>
  <c r="BJ135" i="992"/>
  <c r="BJ134" i="992"/>
  <c r="BJ122" i="992"/>
  <c r="BJ133" i="992"/>
  <c r="BJ132" i="992"/>
  <c r="BJ120" i="992"/>
  <c r="BJ131" i="992"/>
  <c r="BJ140" i="992"/>
  <c r="BJ127" i="992"/>
  <c r="BJ130" i="992"/>
  <c r="BJ128" i="992"/>
  <c r="BJ124" i="992"/>
  <c r="BJ121" i="992"/>
  <c r="BH115" i="992"/>
  <c r="BH134" i="992"/>
  <c r="BC106" i="992"/>
  <c r="BD97" i="992"/>
  <c r="BB99" i="992"/>
  <c r="AG83" i="992"/>
  <c r="BD71" i="992"/>
  <c r="BB76" i="992"/>
  <c r="BC97" i="992"/>
  <c r="BD89" i="992"/>
  <c r="BB81" i="992"/>
  <c r="BB114" i="992"/>
  <c r="AK106" i="992"/>
  <c r="AC67" i="992"/>
  <c r="BB101" i="992"/>
  <c r="BB71" i="992"/>
  <c r="BD52" i="992"/>
  <c r="AG43" i="992"/>
  <c r="BD43" i="992"/>
  <c r="BD41" i="992"/>
  <c r="BB58" i="992"/>
  <c r="BD70" i="992"/>
  <c r="AH48" i="992"/>
  <c r="BA55" i="992"/>
  <c r="BB64" i="992"/>
  <c r="BM116" i="992"/>
  <c r="BB125" i="992"/>
  <c r="BB128" i="992"/>
  <c r="BB138" i="992"/>
  <c r="BB126" i="992"/>
  <c r="BB119" i="992"/>
  <c r="BB136" i="992"/>
  <c r="BB124" i="992"/>
  <c r="BB139" i="992"/>
  <c r="BB137" i="992"/>
  <c r="BB134" i="992"/>
  <c r="BB122" i="992"/>
  <c r="BB132" i="992"/>
  <c r="BB120" i="992"/>
  <c r="BB131" i="992"/>
  <c r="BB135" i="992"/>
  <c r="BB133" i="992"/>
  <c r="BB129" i="992"/>
  <c r="BB130" i="992"/>
  <c r="BB127" i="992"/>
  <c r="BB123" i="992"/>
  <c r="BB121" i="992"/>
  <c r="BB140" i="992"/>
  <c r="BJ116" i="992"/>
  <c r="BH116" i="992"/>
  <c r="BD85" i="992"/>
  <c r="BD88" i="992"/>
  <c r="AG88" i="992"/>
  <c r="BB105" i="992"/>
  <c r="BC107" i="992"/>
  <c r="BB103" i="992"/>
  <c r="AF84" i="992"/>
  <c r="BC93" i="992"/>
  <c r="AD67" i="992"/>
  <c r="AE66" i="992"/>
  <c r="BB66" i="992"/>
  <c r="BB65" i="992"/>
  <c r="AG100" i="992"/>
  <c r="AJ79" i="992"/>
  <c r="AJ67" i="992"/>
  <c r="AI43" i="992"/>
  <c r="AZ57" i="992"/>
  <c r="BD62" i="992"/>
  <c r="AG62" i="992"/>
  <c r="AE52" i="992"/>
  <c r="BB52" i="992"/>
  <c r="AC70" i="992"/>
  <c r="BD32" i="992"/>
  <c r="BA59" i="992"/>
  <c r="BG133" i="992"/>
  <c r="AK45" i="992"/>
  <c r="BE120" i="992"/>
  <c r="BE130" i="992"/>
  <c r="BE137" i="992"/>
  <c r="BE135" i="992"/>
  <c r="BE123" i="992"/>
  <c r="BE133" i="992"/>
  <c r="BE121" i="992"/>
  <c r="BE132" i="992"/>
  <c r="BE131" i="992"/>
  <c r="BE119" i="992"/>
  <c r="BE129" i="992"/>
  <c r="BE139" i="992"/>
  <c r="BE140" i="992"/>
  <c r="BE134" i="992"/>
  <c r="BE124" i="992"/>
  <c r="BE128" i="992"/>
  <c r="BE127" i="992"/>
  <c r="BE136" i="992"/>
  <c r="BE125" i="992"/>
  <c r="BE122" i="992"/>
  <c r="BE126" i="992"/>
  <c r="BI114" i="992"/>
  <c r="BC87" i="992"/>
  <c r="AG106" i="992"/>
  <c r="BI104" i="992" s="1"/>
  <c r="BD93" i="992"/>
  <c r="AG113" i="992"/>
  <c r="BI113" i="992" s="1"/>
  <c r="BC82" i="992"/>
  <c r="BB92" i="992"/>
  <c r="AC66" i="992"/>
  <c r="AF92" i="992"/>
  <c r="BB91" i="992"/>
  <c r="BB78" i="992"/>
  <c r="BB79" i="992"/>
  <c r="BB85" i="992"/>
  <c r="AC68" i="992"/>
  <c r="AF68" i="992"/>
  <c r="BC68" i="992"/>
  <c r="BC51" i="992"/>
  <c r="AF43" i="992"/>
  <c r="BC42" i="992"/>
  <c r="BC57" i="992"/>
  <c r="AF52" i="992"/>
  <c r="BC52" i="992"/>
  <c r="AJ70" i="992"/>
  <c r="BA47" i="992"/>
  <c r="BA45" i="992"/>
  <c r="AD48" i="992"/>
  <c r="BA39" i="992"/>
  <c r="BA48" i="992"/>
  <c r="BD36" i="992"/>
  <c r="AK11" i="992"/>
  <c r="AF109" i="992"/>
  <c r="BC100" i="992"/>
  <c r="AF112" i="992"/>
  <c r="BD98" i="992"/>
  <c r="AH113" i="992"/>
  <c r="AF82" i="992"/>
  <c r="BB86" i="992"/>
  <c r="BB87" i="992"/>
  <c r="BD78" i="992"/>
  <c r="BC91" i="992"/>
  <c r="AE84" i="992"/>
  <c r="BB84" i="992"/>
  <c r="AK66" i="992"/>
  <c r="BC101" i="992"/>
  <c r="AD63" i="992"/>
  <c r="AZ52" i="992"/>
  <c r="AZ51" i="992"/>
  <c r="BD77" i="992"/>
  <c r="AK49" i="992"/>
  <c r="H49" i="992" s="1"/>
  <c r="AF61" i="992"/>
  <c r="BC59" i="992"/>
  <c r="BC61" i="992"/>
  <c r="BC44" i="992"/>
  <c r="BB25" i="992"/>
  <c r="AE25" i="992"/>
  <c r="BB23" i="992"/>
  <c r="BB24" i="992"/>
  <c r="BB70" i="992"/>
  <c r="BJ129" i="992"/>
  <c r="BM138" i="992"/>
  <c r="BM130" i="992"/>
  <c r="BM122" i="992"/>
  <c r="BM119" i="992"/>
  <c r="BM136" i="992"/>
  <c r="BM128" i="992"/>
  <c r="BM120" i="992"/>
  <c r="BM135" i="992"/>
  <c r="BM134" i="992"/>
  <c r="BM126" i="992"/>
  <c r="BM125" i="992"/>
  <c r="BM132" i="992"/>
  <c r="BM124" i="992"/>
  <c r="BM131" i="992"/>
  <c r="BM137" i="992"/>
  <c r="BM133" i="992"/>
  <c r="BM139" i="992"/>
  <c r="BM123" i="992"/>
  <c r="BM121" i="992"/>
  <c r="BI130" i="992"/>
  <c r="BI119" i="992"/>
  <c r="BI135" i="992"/>
  <c r="BI123" i="992"/>
  <c r="BI133" i="992"/>
  <c r="BI138" i="992"/>
  <c r="BI126" i="992"/>
  <c r="BI131" i="992"/>
  <c r="BI136" i="992"/>
  <c r="BI122" i="992"/>
  <c r="BI129" i="992"/>
  <c r="BI139" i="992"/>
  <c r="BI127" i="992"/>
  <c r="BI137" i="992"/>
  <c r="BI128" i="992"/>
  <c r="BI125" i="992"/>
  <c r="BI121" i="992"/>
  <c r="BI120" i="992"/>
  <c r="BI134" i="992"/>
  <c r="BB109" i="992"/>
  <c r="H116" i="992"/>
  <c r="BG116" i="992"/>
  <c r="AE115" i="992"/>
  <c r="BG110" i="992" s="1"/>
  <c r="BJ123" i="992"/>
  <c r="BB112" i="992"/>
  <c r="BM113" i="992"/>
  <c r="BC111" i="992"/>
  <c r="BD108" i="992"/>
  <c r="AE82" i="992"/>
  <c r="BB82" i="992"/>
  <c r="BD79" i="992"/>
  <c r="BC110" i="992"/>
  <c r="BB94" i="992"/>
  <c r="BD87" i="992"/>
  <c r="AK94" i="992"/>
  <c r="BC80" i="992"/>
  <c r="BD101" i="992"/>
  <c r="AG68" i="992"/>
  <c r="BD68" i="992"/>
  <c r="AK63" i="992"/>
  <c r="BC53" i="992"/>
  <c r="BC54" i="992"/>
  <c r="AF54" i="992"/>
  <c r="AH34" i="992"/>
  <c r="AJ58" i="992"/>
  <c r="BA51" i="992"/>
  <c r="AD50" i="992"/>
  <c r="BA49" i="992"/>
  <c r="BA50" i="992"/>
  <c r="AZ58" i="992"/>
  <c r="AZ49" i="992"/>
  <c r="AZ47" i="992"/>
  <c r="AZ50" i="992"/>
  <c r="AZ60" i="992"/>
  <c r="AC61" i="992"/>
  <c r="BE52" i="992" s="1"/>
  <c r="AZ59" i="992"/>
  <c r="AZ41" i="992"/>
  <c r="H20" i="992"/>
  <c r="BB75" i="992"/>
  <c r="BB80" i="992"/>
  <c r="BD37" i="992"/>
  <c r="AG37" i="992"/>
  <c r="BD35" i="992"/>
  <c r="BA129" i="992"/>
  <c r="BA138" i="992"/>
  <c r="BA130" i="992"/>
  <c r="BA122" i="992"/>
  <c r="BA136" i="992"/>
  <c r="BA128" i="992"/>
  <c r="BA120" i="992"/>
  <c r="BA127" i="992"/>
  <c r="BA134" i="992"/>
  <c r="BA126" i="992"/>
  <c r="BA140" i="992"/>
  <c r="BA125" i="992"/>
  <c r="BA132" i="992"/>
  <c r="BA137" i="992"/>
  <c r="BA124" i="992"/>
  <c r="BA121" i="992"/>
  <c r="BA133" i="992"/>
  <c r="BA139" i="992"/>
  <c r="BA119" i="992"/>
  <c r="BA135" i="992"/>
  <c r="BA123" i="992"/>
  <c r="BF140" i="992"/>
  <c r="BD115" i="992"/>
  <c r="BD112" i="992"/>
  <c r="BB106" i="992"/>
  <c r="AG103" i="992"/>
  <c r="BD111" i="992"/>
  <c r="BD104" i="992"/>
  <c r="AG82" i="992"/>
  <c r="BD82" i="992"/>
  <c r="AJ91" i="992"/>
  <c r="AF100" i="992"/>
  <c r="BH95" i="992" s="1"/>
  <c r="AF88" i="992"/>
  <c r="BC88" i="992"/>
  <c r="AK85" i="992"/>
  <c r="AG85" i="992"/>
  <c r="AH60" i="992"/>
  <c r="AZ39" i="992"/>
  <c r="AZ38" i="992"/>
  <c r="AI64" i="992"/>
  <c r="BC58" i="992"/>
  <c r="BB49" i="992"/>
  <c r="BB50" i="992"/>
  <c r="BB48" i="992"/>
  <c r="BB47" i="992"/>
  <c r="AG57" i="992"/>
  <c r="BD57" i="992"/>
  <c r="BC34" i="992"/>
  <c r="BD42" i="992"/>
  <c r="BA44" i="992"/>
  <c r="BJ136" i="992"/>
  <c r="BB45" i="992"/>
  <c r="AK35" i="992"/>
  <c r="BC136" i="992"/>
  <c r="BC124" i="992"/>
  <c r="BC134" i="992"/>
  <c r="BC139" i="992"/>
  <c r="BC127" i="992"/>
  <c r="BC132" i="992"/>
  <c r="BC137" i="992"/>
  <c r="BC130" i="992"/>
  <c r="BC135" i="992"/>
  <c r="BC128" i="992"/>
  <c r="BC133" i="992"/>
  <c r="BC120" i="992"/>
  <c r="BK138" i="992"/>
  <c r="BK126" i="992"/>
  <c r="BK139" i="992"/>
  <c r="BK137" i="992"/>
  <c r="BK134" i="992"/>
  <c r="BK122" i="992"/>
  <c r="BK127" i="992"/>
  <c r="BK132" i="992"/>
  <c r="BK120" i="992"/>
  <c r="BK119" i="992"/>
  <c r="BD140" i="992"/>
  <c r="BD138" i="992"/>
  <c r="BD136" i="992"/>
  <c r="BD135" i="992"/>
  <c r="BD123" i="992"/>
  <c r="BD134" i="992"/>
  <c r="BD133" i="992"/>
  <c r="BD121" i="992"/>
  <c r="BD132" i="992"/>
  <c r="BD131" i="992"/>
  <c r="BD119" i="992"/>
  <c r="BD130" i="992"/>
  <c r="BD129" i="992"/>
  <c r="BC89" i="992"/>
  <c r="BC66" i="992"/>
  <c r="BC67" i="992"/>
  <c r="BC94" i="992"/>
  <c r="AF55" i="992"/>
  <c r="BC55" i="992"/>
  <c r="AZ56" i="992"/>
  <c r="AZ40" i="992"/>
  <c r="BC121" i="992"/>
  <c r="BD139" i="992"/>
  <c r="BK140" i="992"/>
  <c r="BA35" i="992"/>
  <c r="BD16" i="992"/>
  <c r="BD20" i="992"/>
  <c r="BD19" i="992"/>
  <c r="BD17" i="992"/>
  <c r="BA34" i="992"/>
  <c r="BB15" i="992"/>
  <c r="AH58" i="992"/>
  <c r="AF9" i="992"/>
  <c r="BC9" i="992"/>
  <c r="BC8" i="992"/>
  <c r="BA36" i="992"/>
  <c r="BC105" i="992"/>
  <c r="BC123" i="992"/>
  <c r="BC60" i="992"/>
  <c r="BD40" i="992"/>
  <c r="BB31" i="992"/>
  <c r="BC38" i="992"/>
  <c r="BB29" i="992"/>
  <c r="BB30" i="992"/>
  <c r="BB34" i="992"/>
  <c r="BD12" i="992"/>
  <c r="AI58" i="992"/>
  <c r="BB54" i="992"/>
  <c r="BC37" i="992"/>
  <c r="BK133" i="992"/>
  <c r="BA41" i="992"/>
  <c r="AF18" i="992"/>
  <c r="BC15" i="992"/>
  <c r="BC17" i="992"/>
  <c r="BC16" i="992"/>
  <c r="BC33" i="992"/>
  <c r="AE57" i="992"/>
  <c r="BB57" i="992"/>
  <c r="BB56" i="992"/>
  <c r="BD39" i="992"/>
  <c r="BC77" i="992"/>
  <c r="BK124" i="992"/>
  <c r="AG35" i="992"/>
  <c r="BD34" i="992"/>
  <c r="AG52" i="992"/>
  <c r="BD51" i="992"/>
  <c r="AE14" i="992"/>
  <c r="BB14" i="992"/>
  <c r="BB9" i="992"/>
  <c r="AZ45" i="992"/>
  <c r="AZ46" i="992"/>
  <c r="AC46" i="992"/>
  <c r="BE44" i="992" s="1"/>
  <c r="AZ44" i="992"/>
  <c r="BC32" i="992"/>
  <c r="AC36" i="992"/>
  <c r="AZ35" i="992"/>
  <c r="AZ36" i="992"/>
  <c r="AZ34" i="992"/>
  <c r="BK129" i="992"/>
  <c r="AK27" i="992"/>
  <c r="AJ44" i="992"/>
  <c r="BD38" i="992"/>
  <c r="BK125" i="992"/>
  <c r="BB35" i="992"/>
  <c r="BC10" i="992"/>
  <c r="BD23" i="992"/>
  <c r="BD24" i="992"/>
  <c r="BD21" i="992"/>
  <c r="AG24" i="992"/>
  <c r="BI15" i="992" s="1"/>
  <c r="BC22" i="992"/>
  <c r="AF22" i="992"/>
  <c r="BB61" i="992"/>
  <c r="AF46" i="992"/>
  <c r="BC46" i="992"/>
  <c r="BC45" i="992"/>
  <c r="BC39" i="992"/>
  <c r="AG13" i="992"/>
  <c r="BD11" i="992"/>
  <c r="BD13" i="992"/>
  <c r="BD125" i="992"/>
  <c r="BK128" i="992"/>
  <c r="BC126" i="992"/>
  <c r="AE28" i="992"/>
  <c r="BB28" i="992"/>
  <c r="AD66" i="992"/>
  <c r="AD38" i="992"/>
  <c r="BA38" i="992"/>
  <c r="BB60" i="992"/>
  <c r="AE60" i="992"/>
  <c r="BC29" i="992"/>
  <c r="BD10" i="992"/>
  <c r="BD9" i="992"/>
  <c r="BB19" i="992"/>
  <c r="BB18" i="992"/>
  <c r="BB17" i="992"/>
  <c r="BB16" i="992"/>
  <c r="AG60" i="992"/>
  <c r="BD60" i="992"/>
  <c r="BB59" i="992"/>
  <c r="BK123" i="992"/>
  <c r="BC122" i="992"/>
  <c r="BD127" i="992"/>
  <c r="BK130" i="992"/>
  <c r="AK8" i="992"/>
  <c r="BB67" i="992"/>
  <c r="BD22" i="992"/>
  <c r="AF41" i="992"/>
  <c r="BC41" i="992"/>
  <c r="BC40" i="992"/>
  <c r="AE61" i="992"/>
  <c r="BD28" i="992"/>
  <c r="AG28" i="992"/>
  <c r="BD25" i="992"/>
  <c r="AH37" i="992"/>
  <c r="BB11" i="992"/>
  <c r="AZ42" i="992"/>
  <c r="BC125" i="992"/>
  <c r="BK131" i="992"/>
  <c r="BC140" i="992"/>
  <c r="BC129" i="992"/>
  <c r="BK136" i="992"/>
  <c r="BC138" i="992"/>
  <c r="BC25" i="992"/>
  <c r="BD27" i="992"/>
  <c r="AH45" i="992"/>
  <c r="H29" i="992"/>
  <c r="BD86" i="992"/>
  <c r="AH41" i="992"/>
  <c r="AC43" i="992"/>
  <c r="AZ43" i="992"/>
  <c r="AD37" i="992"/>
  <c r="BC31" i="992"/>
  <c r="AJ11" i="992"/>
  <c r="BB10" i="992"/>
  <c r="BC65" i="992"/>
  <c r="BK135" i="992"/>
  <c r="BC131" i="992"/>
  <c r="BC23" i="992"/>
  <c r="AF23" i="992"/>
  <c r="AK14" i="992"/>
  <c r="BB53" i="992"/>
  <c r="BB27" i="992"/>
  <c r="AE27" i="992"/>
  <c r="BC20" i="992"/>
  <c r="AI45" i="992"/>
  <c r="BC36" i="992"/>
  <c r="AE36" i="992"/>
  <c r="BD45" i="992"/>
  <c r="AF12" i="992"/>
  <c r="BD26" i="992"/>
  <c r="BD18" i="992"/>
  <c r="BD15" i="992"/>
  <c r="BD8" i="992"/>
  <c r="AF38" i="992"/>
  <c r="BC27" i="992"/>
  <c r="AJ23" i="992"/>
  <c r="H33" i="992"/>
  <c r="H71" i="992"/>
  <c r="H105" i="992"/>
  <c r="H126" i="992"/>
  <c r="H121" i="992"/>
  <c r="BB41" i="992"/>
  <c r="BB42" i="992"/>
  <c r="H30" i="992"/>
  <c r="H89" i="992"/>
  <c r="H128" i="992"/>
  <c r="H123" i="992"/>
  <c r="H98" i="992"/>
  <c r="H130" i="992"/>
  <c r="H125" i="992"/>
  <c r="H17" i="992"/>
  <c r="H47" i="992"/>
  <c r="H42" i="992"/>
  <c r="H78" i="992"/>
  <c r="H99" i="992"/>
  <c r="H96" i="992"/>
  <c r="H132" i="992"/>
  <c r="H127" i="992"/>
  <c r="BB8" i="992"/>
  <c r="H19" i="992"/>
  <c r="H69" i="992"/>
  <c r="H134" i="992"/>
  <c r="H129" i="992"/>
  <c r="BD14" i="992"/>
  <c r="AF25" i="992"/>
  <c r="BC21" i="992"/>
  <c r="H72" i="992"/>
  <c r="H136" i="992"/>
  <c r="H131" i="992"/>
  <c r="H16" i="992"/>
  <c r="H87" i="992"/>
  <c r="H138" i="992"/>
  <c r="H133" i="992"/>
  <c r="BC30" i="992"/>
  <c r="BC35" i="992"/>
  <c r="BC13" i="992"/>
  <c r="BA46" i="992"/>
  <c r="H108" i="992"/>
  <c r="H135" i="992"/>
  <c r="BB46" i="992"/>
  <c r="BC28" i="992"/>
  <c r="H118" i="992"/>
  <c r="H137" i="992"/>
  <c r="AE10" i="992"/>
  <c r="H80" i="992"/>
  <c r="H120" i="992"/>
  <c r="H114" i="992"/>
  <c r="BK120" i="1"/>
  <c r="BK123" i="1"/>
  <c r="BK135" i="1"/>
  <c r="BK121" i="1"/>
  <c r="BK136" i="1"/>
  <c r="BK122" i="1"/>
  <c r="BK128" i="1"/>
  <c r="BK137" i="1"/>
  <c r="BK130" i="1"/>
  <c r="BK131" i="1"/>
  <c r="BK129" i="1"/>
  <c r="BK118" i="1"/>
  <c r="BK124" i="1"/>
  <c r="BK125" i="1"/>
  <c r="BK126" i="1"/>
  <c r="H105" i="991"/>
  <c r="H140" i="991"/>
  <c r="Y26" i="991" s="1"/>
  <c r="AD26" i="991" s="1"/>
  <c r="AI26" i="991" s="1"/>
  <c r="H139" i="991"/>
  <c r="Y9" i="991" s="1"/>
  <c r="AD9" i="991" s="1"/>
  <c r="H138" i="991"/>
  <c r="X8" i="991" s="1"/>
  <c r="AC8" i="991" s="1"/>
  <c r="H154" i="991"/>
  <c r="Y128" i="991" s="1"/>
  <c r="AD128" i="991" s="1"/>
  <c r="H156" i="991"/>
  <c r="Y100" i="991" s="1"/>
  <c r="AD100" i="991" s="1"/>
  <c r="BD106" i="991"/>
  <c r="H149" i="991"/>
  <c r="Y19" i="991" s="1"/>
  <c r="AD19" i="991" s="1"/>
  <c r="BK140" i="991"/>
  <c r="H151" i="991"/>
  <c r="X21" i="991" s="1"/>
  <c r="H155" i="991"/>
  <c r="Y119" i="991" s="1"/>
  <c r="AD119" i="991" s="1"/>
  <c r="BH142" i="991"/>
  <c r="BA160" i="991"/>
  <c r="BA156" i="991"/>
  <c r="AZ148" i="991"/>
  <c r="BA164" i="991"/>
  <c r="AF137" i="991"/>
  <c r="BH137" i="991" s="1"/>
  <c r="H142" i="991"/>
  <c r="Y28" i="991" s="1"/>
  <c r="AD28" i="991" s="1"/>
  <c r="AI28" i="991" s="1"/>
  <c r="H157" i="991"/>
  <c r="X101" i="991" s="1"/>
  <c r="AZ41" i="991"/>
  <c r="H144" i="991"/>
  <c r="Y30" i="991" s="1"/>
  <c r="AD30" i="991" s="1"/>
  <c r="H163" i="991"/>
  <c r="Y97" i="991" s="1"/>
  <c r="AD97" i="991" s="1"/>
  <c r="AI97" i="991" s="1"/>
  <c r="BD88" i="991"/>
  <c r="H148" i="991"/>
  <c r="H158" i="991"/>
  <c r="Y92" i="991" s="1"/>
  <c r="H145" i="991"/>
  <c r="Y15" i="991" s="1"/>
  <c r="AD15" i="991" s="1"/>
  <c r="AI15" i="991" s="1"/>
  <c r="H160" i="991"/>
  <c r="Y104" i="991" s="1"/>
  <c r="BA152" i="991"/>
  <c r="H143" i="991"/>
  <c r="X13" i="991" s="1"/>
  <c r="AC13" i="991" s="1"/>
  <c r="H162" i="991"/>
  <c r="X106" i="991" s="1"/>
  <c r="AC106" i="991" s="1"/>
  <c r="AH106" i="991" s="1"/>
  <c r="BA148" i="991"/>
  <c r="H141" i="991"/>
  <c r="X11" i="991" s="1"/>
  <c r="AC11" i="991" s="1"/>
  <c r="AH11" i="991" s="1"/>
  <c r="H147" i="991"/>
  <c r="Y17" i="991" s="1"/>
  <c r="AD17" i="991" s="1"/>
  <c r="AI17" i="991" s="1"/>
  <c r="BL140" i="991"/>
  <c r="BL148" i="991"/>
  <c r="BL154" i="991"/>
  <c r="AZ142" i="991"/>
  <c r="AZ146" i="991"/>
  <c r="AZ140" i="991"/>
  <c r="AZ158" i="991"/>
  <c r="AZ160" i="991"/>
  <c r="AZ162" i="991"/>
  <c r="BH140" i="991"/>
  <c r="AZ62" i="991"/>
  <c r="BA162" i="991"/>
  <c r="BC30" i="991"/>
  <c r="BC24" i="991"/>
  <c r="BA146" i="991"/>
  <c r="H150" i="991"/>
  <c r="X20" i="991" s="1"/>
  <c r="H159" i="991"/>
  <c r="Y113" i="991" s="1"/>
  <c r="BA144" i="991"/>
  <c r="BB31" i="991"/>
  <c r="H152" i="991"/>
  <c r="X38" i="991" s="1"/>
  <c r="H161" i="991"/>
  <c r="Y95" i="991" s="1"/>
  <c r="X23" i="991"/>
  <c r="AC23" i="991" s="1"/>
  <c r="AH23" i="991" s="1"/>
  <c r="Y39" i="991"/>
  <c r="BA39" i="991" s="1"/>
  <c r="X39" i="991"/>
  <c r="AC39" i="991" s="1"/>
  <c r="AH39" i="991" s="1"/>
  <c r="Y23" i="991"/>
  <c r="AD23" i="991" s="1"/>
  <c r="AI23" i="991" s="1"/>
  <c r="BA51" i="991"/>
  <c r="BK164" i="991"/>
  <c r="BA142" i="991"/>
  <c r="AZ144" i="991"/>
  <c r="BD135" i="991"/>
  <c r="H146" i="991"/>
  <c r="BA55" i="991"/>
  <c r="BD36" i="991"/>
  <c r="BD102" i="991"/>
  <c r="BA54" i="991"/>
  <c r="BD40" i="991"/>
  <c r="BD96" i="991"/>
  <c r="BC23" i="991"/>
  <c r="H95" i="991"/>
  <c r="BD112" i="991"/>
  <c r="BC8" i="991"/>
  <c r="BA154" i="991"/>
  <c r="AZ156" i="991"/>
  <c r="BC88" i="991"/>
  <c r="AZ150" i="991"/>
  <c r="BH144" i="991"/>
  <c r="BD91" i="991"/>
  <c r="BB107" i="991"/>
  <c r="BC115" i="991"/>
  <c r="AG103" i="991"/>
  <c r="AE137" i="991"/>
  <c r="AJ137" i="991" s="1"/>
  <c r="BL137" i="991" s="1"/>
  <c r="BB64" i="991"/>
  <c r="AD73" i="991"/>
  <c r="AI73" i="991" s="1"/>
  <c r="BB135" i="991"/>
  <c r="BA59" i="991"/>
  <c r="BC31" i="991"/>
  <c r="BH162" i="991"/>
  <c r="BD117" i="991"/>
  <c r="BB132" i="991"/>
  <c r="BD83" i="991"/>
  <c r="AD57" i="991"/>
  <c r="AI57" i="991" s="1"/>
  <c r="BB34" i="991"/>
  <c r="BD9" i="991"/>
  <c r="AF35" i="991"/>
  <c r="AK35" i="991" s="1"/>
  <c r="BL142" i="991"/>
  <c r="BH160" i="991"/>
  <c r="AG137" i="991"/>
  <c r="BI137" i="991" s="1"/>
  <c r="AG112" i="991"/>
  <c r="BI112" i="991" s="1"/>
  <c r="BD63" i="991"/>
  <c r="AF34" i="991"/>
  <c r="BH158" i="991"/>
  <c r="BC126" i="991"/>
  <c r="BD133" i="991"/>
  <c r="BD103" i="991"/>
  <c r="BB103" i="991"/>
  <c r="BD98" i="991"/>
  <c r="BL160" i="991"/>
  <c r="BI164" i="991"/>
  <c r="BH156" i="991"/>
  <c r="BC112" i="991"/>
  <c r="BC132" i="991"/>
  <c r="BB111" i="991"/>
  <c r="BD27" i="991"/>
  <c r="BD24" i="991"/>
  <c r="BH154" i="991"/>
  <c r="BD115" i="991"/>
  <c r="BC103" i="991"/>
  <c r="BB112" i="991"/>
  <c r="BD136" i="991"/>
  <c r="BC34" i="991"/>
  <c r="BH164" i="991"/>
  <c r="BH152" i="991"/>
  <c r="BC93" i="991"/>
  <c r="BB106" i="991"/>
  <c r="BD18" i="991"/>
  <c r="BH150" i="991"/>
  <c r="BB113" i="991"/>
  <c r="BC89" i="991"/>
  <c r="BD97" i="991"/>
  <c r="BC28" i="991"/>
  <c r="BH148" i="991"/>
  <c r="BB128" i="991"/>
  <c r="BB115" i="991"/>
  <c r="BD90" i="991"/>
  <c r="BD79" i="991"/>
  <c r="BB60" i="991"/>
  <c r="BC116" i="991"/>
  <c r="BC135" i="991"/>
  <c r="BH146" i="991"/>
  <c r="BB136" i="991"/>
  <c r="BB124" i="991"/>
  <c r="BB114" i="991"/>
  <c r="BC70" i="991"/>
  <c r="BC16" i="991"/>
  <c r="AK132" i="991"/>
  <c r="AI86" i="991"/>
  <c r="AK133" i="991"/>
  <c r="AJ108" i="991"/>
  <c r="AJ130" i="991"/>
  <c r="AJ126" i="991"/>
  <c r="AK106" i="991"/>
  <c r="BJ160" i="991"/>
  <c r="AE118" i="991"/>
  <c r="BB118" i="991"/>
  <c r="AJ120" i="991"/>
  <c r="AK102" i="991"/>
  <c r="AE112" i="991"/>
  <c r="BB109" i="991"/>
  <c r="AJ119" i="991"/>
  <c r="BC114" i="991"/>
  <c r="BB123" i="991"/>
  <c r="BC102" i="991"/>
  <c r="AJ70" i="991"/>
  <c r="AK88" i="991"/>
  <c r="AC84" i="991"/>
  <c r="AE27" i="991"/>
  <c r="BB27" i="991"/>
  <c r="AG58" i="991"/>
  <c r="BD57" i="991"/>
  <c r="BD58" i="991"/>
  <c r="BB82" i="991"/>
  <c r="BD37" i="991"/>
  <c r="BB65" i="991"/>
  <c r="BL164" i="991"/>
  <c r="BL158" i="991"/>
  <c r="BL146" i="991"/>
  <c r="BJ158" i="991"/>
  <c r="BI161" i="991"/>
  <c r="BI158" i="991"/>
  <c r="BI152" i="991"/>
  <c r="BI146" i="991"/>
  <c r="BI145" i="991"/>
  <c r="BI159" i="991"/>
  <c r="BI156" i="991"/>
  <c r="BI142" i="991"/>
  <c r="BI141" i="991"/>
  <c r="BI153" i="991"/>
  <c r="BI157" i="991"/>
  <c r="BI154" i="991"/>
  <c r="BI144" i="991"/>
  <c r="BI155" i="991"/>
  <c r="BI143" i="991"/>
  <c r="BI149" i="991"/>
  <c r="BI162" i="991"/>
  <c r="BI147" i="991"/>
  <c r="BI163" i="991"/>
  <c r="BI160" i="991"/>
  <c r="BI151" i="991"/>
  <c r="BI150" i="991"/>
  <c r="BI139" i="991"/>
  <c r="BI148" i="991"/>
  <c r="BC131" i="991"/>
  <c r="AF131" i="991"/>
  <c r="BC109" i="991"/>
  <c r="AG122" i="991"/>
  <c r="BI116" i="991" s="1"/>
  <c r="BD122" i="991"/>
  <c r="BB129" i="991"/>
  <c r="AK118" i="991"/>
  <c r="AE124" i="991"/>
  <c r="BB116" i="991"/>
  <c r="BB102" i="991"/>
  <c r="AE102" i="991"/>
  <c r="BC110" i="991"/>
  <c r="BD45" i="991"/>
  <c r="BB80" i="991"/>
  <c r="AE80" i="991"/>
  <c r="H85" i="991"/>
  <c r="AI42" i="991"/>
  <c r="BA70" i="991"/>
  <c r="BD74" i="991"/>
  <c r="AG78" i="991"/>
  <c r="BD78" i="991"/>
  <c r="BD72" i="991"/>
  <c r="AE16" i="991"/>
  <c r="BB11" i="991"/>
  <c r="BJ156" i="991"/>
  <c r="BD131" i="991"/>
  <c r="AE128" i="991"/>
  <c r="BG125" i="991" s="1"/>
  <c r="BD116" i="991"/>
  <c r="BC107" i="991"/>
  <c r="BC129" i="991"/>
  <c r="H115" i="991"/>
  <c r="H53" i="991"/>
  <c r="AI84" i="991"/>
  <c r="AJ91" i="991"/>
  <c r="AJ57" i="991"/>
  <c r="BC71" i="991"/>
  <c r="BA40" i="991"/>
  <c r="AD49" i="991"/>
  <c r="BA47" i="991"/>
  <c r="BA49" i="991"/>
  <c r="AI60" i="991"/>
  <c r="AZ60" i="991"/>
  <c r="AC60" i="991"/>
  <c r="AK32" i="991"/>
  <c r="BA65" i="991"/>
  <c r="BB151" i="991"/>
  <c r="BB158" i="991"/>
  <c r="BB146" i="991"/>
  <c r="BB149" i="991"/>
  <c r="BB147" i="991"/>
  <c r="BB156" i="991"/>
  <c r="BB144" i="991"/>
  <c r="BB145" i="991"/>
  <c r="BB164" i="991"/>
  <c r="BB143" i="991"/>
  <c r="BB154" i="991"/>
  <c r="BB142" i="991"/>
  <c r="BB141" i="991"/>
  <c r="BB163" i="991"/>
  <c r="BB139" i="991"/>
  <c r="BB152" i="991"/>
  <c r="BB161" i="991"/>
  <c r="BB159" i="991"/>
  <c r="BB148" i="991"/>
  <c r="BB162" i="991"/>
  <c r="BB157" i="991"/>
  <c r="BB155" i="991"/>
  <c r="BB160" i="991"/>
  <c r="BB150" i="991"/>
  <c r="BB153" i="991"/>
  <c r="BL156" i="991"/>
  <c r="BL144" i="991"/>
  <c r="BJ154" i="991"/>
  <c r="BD130" i="991"/>
  <c r="BC125" i="991"/>
  <c r="BB133" i="991"/>
  <c r="BD129" i="991"/>
  <c r="AG133" i="991"/>
  <c r="BB100" i="991"/>
  <c r="AK112" i="991"/>
  <c r="AE122" i="991"/>
  <c r="AE136" i="991"/>
  <c r="BB134" i="991"/>
  <c r="AJ84" i="991"/>
  <c r="BB86" i="991"/>
  <c r="AF55" i="991"/>
  <c r="BC55" i="991"/>
  <c r="BC54" i="991"/>
  <c r="AF83" i="991"/>
  <c r="BC83" i="991"/>
  <c r="BB75" i="991"/>
  <c r="AE76" i="991"/>
  <c r="BB76" i="991"/>
  <c r="AF73" i="991"/>
  <c r="BC73" i="991"/>
  <c r="AE50" i="991"/>
  <c r="BB50" i="991"/>
  <c r="BB49" i="991"/>
  <c r="BB41" i="991"/>
  <c r="BD86" i="991"/>
  <c r="BB18" i="991"/>
  <c r="BA48" i="991"/>
  <c r="H37" i="991"/>
  <c r="BJ152" i="991"/>
  <c r="BC130" i="991"/>
  <c r="BB130" i="991"/>
  <c r="BJ140" i="991"/>
  <c r="BC133" i="991"/>
  <c r="BB105" i="991"/>
  <c r="BB121" i="991"/>
  <c r="BD108" i="991"/>
  <c r="BD105" i="991"/>
  <c r="BB92" i="991"/>
  <c r="BB91" i="991"/>
  <c r="AE92" i="991"/>
  <c r="AG111" i="991"/>
  <c r="BD111" i="991"/>
  <c r="AE87" i="991"/>
  <c r="BB87" i="991"/>
  <c r="AC83" i="991"/>
  <c r="AJ33" i="991"/>
  <c r="AG81" i="991"/>
  <c r="BD81" i="991"/>
  <c r="BD55" i="991"/>
  <c r="AJ71" i="991"/>
  <c r="AF99" i="991"/>
  <c r="BA45" i="991"/>
  <c r="AG59" i="991"/>
  <c r="BD59" i="991"/>
  <c r="AF101" i="991"/>
  <c r="BC100" i="991"/>
  <c r="BC118" i="991"/>
  <c r="BC117" i="991"/>
  <c r="BM155" i="991"/>
  <c r="BM145" i="991"/>
  <c r="BM157" i="991"/>
  <c r="BM143" i="991"/>
  <c r="BM149" i="991"/>
  <c r="BM163" i="991"/>
  <c r="BM159" i="991"/>
  <c r="BM161" i="991"/>
  <c r="BM147" i="991"/>
  <c r="BM151" i="991"/>
  <c r="BM139" i="991"/>
  <c r="BM141" i="991"/>
  <c r="BM153" i="991"/>
  <c r="BJ150" i="991"/>
  <c r="BM164" i="991"/>
  <c r="BD125" i="991"/>
  <c r="BM148" i="991"/>
  <c r="BC111" i="991"/>
  <c r="BB93" i="991"/>
  <c r="AE93" i="991"/>
  <c r="AK119" i="991"/>
  <c r="BB122" i="991"/>
  <c r="AJ86" i="991"/>
  <c r="BB94" i="991"/>
  <c r="AG88" i="991"/>
  <c r="BD87" i="991"/>
  <c r="AJ83" i="991"/>
  <c r="AE26" i="991"/>
  <c r="BB25" i="991"/>
  <c r="BB24" i="991"/>
  <c r="BB23" i="991"/>
  <c r="BB22" i="991"/>
  <c r="AI81" i="991"/>
  <c r="AK71" i="991"/>
  <c r="AI48" i="991"/>
  <c r="AJ58" i="991"/>
  <c r="AH71" i="991"/>
  <c r="BA147" i="991"/>
  <c r="BA163" i="991"/>
  <c r="BA153" i="991"/>
  <c r="BA141" i="991"/>
  <c r="BA157" i="991"/>
  <c r="BA139" i="991"/>
  <c r="BA149" i="991"/>
  <c r="BA145" i="991"/>
  <c r="BA151" i="991"/>
  <c r="BA161" i="991"/>
  <c r="BA143" i="991"/>
  <c r="BA140" i="991"/>
  <c r="BA159" i="991"/>
  <c r="BA155" i="991"/>
  <c r="BJ164" i="991"/>
  <c r="AZ154" i="991"/>
  <c r="BJ148" i="991"/>
  <c r="BC162" i="991"/>
  <c r="BC159" i="991"/>
  <c r="BC142" i="991"/>
  <c r="BC149" i="991"/>
  <c r="BC146" i="991"/>
  <c r="BC160" i="991"/>
  <c r="BC157" i="991"/>
  <c r="BC151" i="991"/>
  <c r="BC145" i="991"/>
  <c r="BC148" i="991"/>
  <c r="BC158" i="991"/>
  <c r="BC155" i="991"/>
  <c r="BC143" i="991"/>
  <c r="BC156" i="991"/>
  <c r="BC152" i="991"/>
  <c r="BC163" i="991"/>
  <c r="BC150" i="991"/>
  <c r="BC140" i="991"/>
  <c r="BC164" i="991"/>
  <c r="BC144" i="991"/>
  <c r="BC161" i="991"/>
  <c r="BC139" i="991"/>
  <c r="BC153" i="991"/>
  <c r="BC154" i="991"/>
  <c r="BC141" i="991"/>
  <c r="BD119" i="991"/>
  <c r="BC124" i="991"/>
  <c r="BB126" i="991"/>
  <c r="BD134" i="991"/>
  <c r="AE113" i="991"/>
  <c r="BD124" i="991"/>
  <c r="AJ133" i="991"/>
  <c r="AF114" i="991"/>
  <c r="AF116" i="991"/>
  <c r="AF110" i="991"/>
  <c r="AE111" i="991"/>
  <c r="AK100" i="991"/>
  <c r="AE123" i="991"/>
  <c r="AF113" i="991"/>
  <c r="BC113" i="991"/>
  <c r="BC134" i="991"/>
  <c r="AF134" i="991"/>
  <c r="AG94" i="991"/>
  <c r="BD94" i="991"/>
  <c r="AF80" i="991"/>
  <c r="BC78" i="991"/>
  <c r="BC79" i="991"/>
  <c r="BC80" i="991"/>
  <c r="BB83" i="991"/>
  <c r="AC80" i="991"/>
  <c r="AZ65" i="991"/>
  <c r="AH51" i="991"/>
  <c r="AZ55" i="991"/>
  <c r="BB57" i="991"/>
  <c r="BB55" i="991"/>
  <c r="BD66" i="991"/>
  <c r="BB26" i="991"/>
  <c r="AI44" i="991"/>
  <c r="BL155" i="991"/>
  <c r="BL147" i="991"/>
  <c r="BL149" i="991"/>
  <c r="BL141" i="991"/>
  <c r="BL139" i="991"/>
  <c r="BL145" i="991"/>
  <c r="BL153" i="991"/>
  <c r="BL159" i="991"/>
  <c r="BL151" i="991"/>
  <c r="BL163" i="991"/>
  <c r="BL143" i="991"/>
  <c r="BL161" i="991"/>
  <c r="BL157" i="991"/>
  <c r="BL152" i="991"/>
  <c r="BJ146" i="991"/>
  <c r="BM142" i="991"/>
  <c r="BM152" i="991"/>
  <c r="BF157" i="991"/>
  <c r="BF155" i="991"/>
  <c r="BF152" i="991"/>
  <c r="BF146" i="991"/>
  <c r="BF153" i="991"/>
  <c r="BF140" i="991"/>
  <c r="BF151" i="991"/>
  <c r="BF148" i="991"/>
  <c r="BF144" i="991"/>
  <c r="BF149" i="991"/>
  <c r="BF147" i="991"/>
  <c r="BF156" i="991"/>
  <c r="BF145" i="991"/>
  <c r="BF143" i="991"/>
  <c r="BF158" i="991"/>
  <c r="BF154" i="991"/>
  <c r="BF141" i="991"/>
  <c r="BF142" i="991"/>
  <c r="BF162" i="991"/>
  <c r="BF163" i="991"/>
  <c r="BF161" i="991"/>
  <c r="BF159" i="991"/>
  <c r="BF160" i="991"/>
  <c r="BF139" i="991"/>
  <c r="BF150" i="991"/>
  <c r="BD128" i="991"/>
  <c r="H125" i="991"/>
  <c r="BM140" i="991"/>
  <c r="AF111" i="991"/>
  <c r="BC108" i="991"/>
  <c r="AE103" i="991"/>
  <c r="AG108" i="991"/>
  <c r="BC128" i="991"/>
  <c r="AG128" i="991"/>
  <c r="AG131" i="991"/>
  <c r="BD75" i="991"/>
  <c r="AE69" i="991"/>
  <c r="BB69" i="991"/>
  <c r="BB68" i="991"/>
  <c r="AJ55" i="991"/>
  <c r="BA58" i="991"/>
  <c r="BB79" i="991"/>
  <c r="AH52" i="991"/>
  <c r="BC52" i="991"/>
  <c r="AF52" i="991"/>
  <c r="BC37" i="991"/>
  <c r="BB21" i="991"/>
  <c r="BB12" i="991"/>
  <c r="AG34" i="991"/>
  <c r="BD26" i="991"/>
  <c r="BD34" i="991"/>
  <c r="BD31" i="991"/>
  <c r="BD33" i="991"/>
  <c r="AJ43" i="991"/>
  <c r="BA44" i="991"/>
  <c r="BC147" i="991"/>
  <c r="AZ147" i="991"/>
  <c r="AZ151" i="991"/>
  <c r="AZ145" i="991"/>
  <c r="AZ155" i="991"/>
  <c r="AZ143" i="991"/>
  <c r="AZ141" i="991"/>
  <c r="AZ153" i="991"/>
  <c r="AZ157" i="991"/>
  <c r="AZ163" i="991"/>
  <c r="AZ159" i="991"/>
  <c r="AZ139" i="991"/>
  <c r="AZ161" i="991"/>
  <c r="AZ149" i="991"/>
  <c r="AZ152" i="991"/>
  <c r="BJ144" i="991"/>
  <c r="BM146" i="991"/>
  <c r="BE161" i="991"/>
  <c r="BE149" i="991"/>
  <c r="BE160" i="991"/>
  <c r="BE159" i="991"/>
  <c r="BE147" i="991"/>
  <c r="BE164" i="991"/>
  <c r="BE148" i="991"/>
  <c r="BE158" i="991"/>
  <c r="BE157" i="991"/>
  <c r="BE139" i="991"/>
  <c r="BE162" i="991"/>
  <c r="BE143" i="991"/>
  <c r="BE155" i="991"/>
  <c r="BE142" i="991"/>
  <c r="BE154" i="991"/>
  <c r="BE141" i="991"/>
  <c r="BE146" i="991"/>
  <c r="BE151" i="991"/>
  <c r="BE145" i="991"/>
  <c r="BE150" i="991"/>
  <c r="BE144" i="991"/>
  <c r="BE156" i="991"/>
  <c r="BE163" i="991"/>
  <c r="BE153" i="991"/>
  <c r="BE152" i="991"/>
  <c r="BM160" i="991"/>
  <c r="BM158" i="991"/>
  <c r="BD109" i="991"/>
  <c r="BD114" i="991"/>
  <c r="AE101" i="991"/>
  <c r="BB101" i="991"/>
  <c r="BD110" i="991"/>
  <c r="AJ131" i="991"/>
  <c r="BD132" i="991"/>
  <c r="AE94" i="991"/>
  <c r="AC61" i="991"/>
  <c r="AZ61" i="991"/>
  <c r="BD85" i="991"/>
  <c r="BC68" i="991"/>
  <c r="AD72" i="991"/>
  <c r="BA69" i="991"/>
  <c r="BA71" i="991"/>
  <c r="BA57" i="991"/>
  <c r="BA72" i="991"/>
  <c r="AI82" i="991"/>
  <c r="BB58" i="991"/>
  <c r="BD76" i="991"/>
  <c r="BC95" i="991"/>
  <c r="BB16" i="991"/>
  <c r="BB74" i="991"/>
  <c r="AE74" i="991"/>
  <c r="BB70" i="991"/>
  <c r="BB72" i="991"/>
  <c r="BA158" i="991"/>
  <c r="BL162" i="991"/>
  <c r="BL150" i="991"/>
  <c r="BK162" i="991"/>
  <c r="BK150" i="991"/>
  <c r="BK159" i="991"/>
  <c r="BK149" i="991"/>
  <c r="BK160" i="991"/>
  <c r="BK148" i="991"/>
  <c r="BK143" i="991"/>
  <c r="BK141" i="991"/>
  <c r="BK139" i="991"/>
  <c r="BK142" i="991"/>
  <c r="BK158" i="991"/>
  <c r="BK146" i="991"/>
  <c r="BK144" i="991"/>
  <c r="BK145" i="991"/>
  <c r="BK156" i="991"/>
  <c r="BK161" i="991"/>
  <c r="BK154" i="991"/>
  <c r="BK151" i="991"/>
  <c r="BK155" i="991"/>
  <c r="BK147" i="991"/>
  <c r="BK157" i="991"/>
  <c r="BK153" i="991"/>
  <c r="BK163" i="991"/>
  <c r="BG153" i="991"/>
  <c r="BG148" i="991"/>
  <c r="BG151" i="991"/>
  <c r="BG149" i="991"/>
  <c r="BG147" i="991"/>
  <c r="BG162" i="991"/>
  <c r="BG158" i="991"/>
  <c r="BG145" i="991"/>
  <c r="BG140" i="991"/>
  <c r="BG143" i="991"/>
  <c r="BG144" i="991"/>
  <c r="BG150" i="991"/>
  <c r="BG141" i="991"/>
  <c r="BG163" i="991"/>
  <c r="BG139" i="991"/>
  <c r="BG160" i="991"/>
  <c r="BG142" i="991"/>
  <c r="BG161" i="991"/>
  <c r="BG146" i="991"/>
  <c r="BG156" i="991"/>
  <c r="BG159" i="991"/>
  <c r="BG157" i="991"/>
  <c r="BG152" i="991"/>
  <c r="BG154" i="991"/>
  <c r="BG155" i="991"/>
  <c r="BB140" i="991"/>
  <c r="BM162" i="991"/>
  <c r="BM150" i="991"/>
  <c r="H135" i="991"/>
  <c r="AJ121" i="991"/>
  <c r="BC127" i="991"/>
  <c r="AJ106" i="991"/>
  <c r="BD100" i="991"/>
  <c r="AK108" i="991"/>
  <c r="BB125" i="991"/>
  <c r="AJ134" i="991"/>
  <c r="AG132" i="991"/>
  <c r="AK93" i="991"/>
  <c r="AZ69" i="991"/>
  <c r="AK64" i="991"/>
  <c r="BC82" i="991"/>
  <c r="AH48" i="991"/>
  <c r="BB52" i="991"/>
  <c r="BD56" i="991"/>
  <c r="AZ48" i="991"/>
  <c r="BA64" i="991"/>
  <c r="BD28" i="991"/>
  <c r="BC86" i="991"/>
  <c r="BM144" i="991"/>
  <c r="BD156" i="991"/>
  <c r="BD151" i="991"/>
  <c r="BD149" i="991"/>
  <c r="BD154" i="991"/>
  <c r="BD147" i="991"/>
  <c r="BD145" i="991"/>
  <c r="BD144" i="991"/>
  <c r="BD152" i="991"/>
  <c r="BD143" i="991"/>
  <c r="BD163" i="991"/>
  <c r="BD141" i="991"/>
  <c r="BD164" i="991"/>
  <c r="BD142" i="991"/>
  <c r="BD162" i="991"/>
  <c r="BD150" i="991"/>
  <c r="BD139" i="991"/>
  <c r="BD161" i="991"/>
  <c r="BD160" i="991"/>
  <c r="BD148" i="991"/>
  <c r="BD159" i="991"/>
  <c r="BD157" i="991"/>
  <c r="BD158" i="991"/>
  <c r="BD155" i="991"/>
  <c r="BD153" i="991"/>
  <c r="BD146" i="991"/>
  <c r="BM156" i="991"/>
  <c r="BD127" i="991"/>
  <c r="BD126" i="991"/>
  <c r="AJ107" i="991"/>
  <c r="AJ117" i="991"/>
  <c r="AE96" i="991"/>
  <c r="BB95" i="991"/>
  <c r="BB96" i="991"/>
  <c r="AE99" i="991"/>
  <c r="BB99" i="991"/>
  <c r="BB108" i="991"/>
  <c r="BB131" i="991"/>
  <c r="AF72" i="991"/>
  <c r="BC69" i="991"/>
  <c r="BC72" i="991"/>
  <c r="BB98" i="991"/>
  <c r="BC94" i="991"/>
  <c r="AF94" i="991"/>
  <c r="BC87" i="991"/>
  <c r="BC97" i="991"/>
  <c r="BB97" i="991"/>
  <c r="AH40" i="991"/>
  <c r="H40" i="991" s="1"/>
  <c r="AK79" i="991"/>
  <c r="AI79" i="991"/>
  <c r="BB56" i="991"/>
  <c r="AG39" i="991"/>
  <c r="BD39" i="991"/>
  <c r="BD38" i="991"/>
  <c r="AE10" i="991"/>
  <c r="BB10" i="991"/>
  <c r="BB8" i="991"/>
  <c r="BB9" i="991"/>
  <c r="AJ36" i="991"/>
  <c r="AK36" i="991"/>
  <c r="BB90" i="991"/>
  <c r="BJ139" i="991"/>
  <c r="BJ155" i="991"/>
  <c r="BJ153" i="991"/>
  <c r="BJ145" i="991"/>
  <c r="BJ163" i="991"/>
  <c r="BJ151" i="991"/>
  <c r="BJ162" i="991"/>
  <c r="BJ143" i="991"/>
  <c r="BJ161" i="991"/>
  <c r="BJ149" i="991"/>
  <c r="BJ159" i="991"/>
  <c r="BJ157" i="991"/>
  <c r="BJ147" i="991"/>
  <c r="BJ141" i="991"/>
  <c r="BC105" i="991"/>
  <c r="BC106" i="991"/>
  <c r="BC98" i="991"/>
  <c r="BC99" i="991"/>
  <c r="AH75" i="991"/>
  <c r="BB88" i="991"/>
  <c r="AE88" i="991"/>
  <c r="AD50" i="991"/>
  <c r="BA50" i="991"/>
  <c r="AI78" i="991"/>
  <c r="BC136" i="991"/>
  <c r="AF136" i="991"/>
  <c r="BC85" i="991"/>
  <c r="BC101" i="991"/>
  <c r="AI76" i="991"/>
  <c r="AI67" i="991"/>
  <c r="AJ60" i="991"/>
  <c r="BB46" i="991"/>
  <c r="BC51" i="991"/>
  <c r="BD84" i="991"/>
  <c r="AE52" i="991"/>
  <c r="BC121" i="991"/>
  <c r="BB45" i="991"/>
  <c r="BD15" i="991"/>
  <c r="AG23" i="991"/>
  <c r="BD22" i="991"/>
  <c r="BD20" i="991"/>
  <c r="BD21" i="991"/>
  <c r="BD23" i="991"/>
  <c r="BB39" i="991"/>
  <c r="AF74" i="991"/>
  <c r="BC74" i="991"/>
  <c r="AJ32" i="991"/>
  <c r="BD89" i="991"/>
  <c r="AJ61" i="991"/>
  <c r="AJ24" i="991"/>
  <c r="BB73" i="991"/>
  <c r="AF67" i="991"/>
  <c r="BC67" i="991"/>
  <c r="AF59" i="991"/>
  <c r="BC59" i="991"/>
  <c r="BC49" i="991"/>
  <c r="BC46" i="991"/>
  <c r="AE82" i="991"/>
  <c r="BB71" i="991"/>
  <c r="AE79" i="991"/>
  <c r="BD82" i="991"/>
  <c r="BD77" i="991"/>
  <c r="BC60" i="991"/>
  <c r="AE77" i="991"/>
  <c r="BB77" i="991"/>
  <c r="AD77" i="991"/>
  <c r="BC119" i="991"/>
  <c r="BD11" i="991"/>
  <c r="BC44" i="991"/>
  <c r="AJ23" i="991"/>
  <c r="BD17" i="991"/>
  <c r="BB17" i="991"/>
  <c r="BC32" i="991"/>
  <c r="BD101" i="991"/>
  <c r="BC38" i="991"/>
  <c r="AF84" i="991"/>
  <c r="BC84" i="991"/>
  <c r="AE90" i="991"/>
  <c r="BB89" i="991"/>
  <c r="AH77" i="991"/>
  <c r="BC65" i="991"/>
  <c r="BB61" i="991"/>
  <c r="BB62" i="991"/>
  <c r="BB63" i="991"/>
  <c r="AF58" i="991"/>
  <c r="BC58" i="991"/>
  <c r="AG48" i="991"/>
  <c r="BD48" i="991"/>
  <c r="AG73" i="991"/>
  <c r="BC50" i="991"/>
  <c r="BD49" i="991"/>
  <c r="BC56" i="991"/>
  <c r="AF104" i="991"/>
  <c r="BC104" i="991"/>
  <c r="AG55" i="991"/>
  <c r="AZ42" i="991"/>
  <c r="BB47" i="991"/>
  <c r="AG32" i="991"/>
  <c r="BD29" i="991"/>
  <c r="BD30" i="991"/>
  <c r="BD32" i="991"/>
  <c r="AF50" i="991"/>
  <c r="AZ46" i="991"/>
  <c r="AZ72" i="991"/>
  <c r="BB67" i="991"/>
  <c r="AI47" i="991"/>
  <c r="H47" i="991" s="1"/>
  <c r="BB84" i="991"/>
  <c r="AF75" i="991"/>
  <c r="BC75" i="991"/>
  <c r="AJ48" i="991"/>
  <c r="AE67" i="991"/>
  <c r="AC81" i="991"/>
  <c r="AH57" i="991"/>
  <c r="AD83" i="991"/>
  <c r="BB59" i="991"/>
  <c r="AG76" i="991"/>
  <c r="AE59" i="991"/>
  <c r="AG99" i="991"/>
  <c r="BD99" i="991"/>
  <c r="BC22" i="991"/>
  <c r="AF22" i="991"/>
  <c r="AK17" i="991"/>
  <c r="BC10" i="991"/>
  <c r="BD41" i="991"/>
  <c r="BD47" i="991"/>
  <c r="BB14" i="991"/>
  <c r="AE14" i="991"/>
  <c r="BD19" i="991"/>
  <c r="BD120" i="991"/>
  <c r="BB110" i="991"/>
  <c r="AE104" i="991"/>
  <c r="BB104" i="991"/>
  <c r="BC90" i="991"/>
  <c r="AE97" i="991"/>
  <c r="BD71" i="991"/>
  <c r="AE54" i="991"/>
  <c r="BB54" i="991"/>
  <c r="BB53" i="991"/>
  <c r="AF41" i="991"/>
  <c r="BC39" i="991"/>
  <c r="BC40" i="991"/>
  <c r="BB81" i="991"/>
  <c r="AF82" i="991"/>
  <c r="AH73" i="991"/>
  <c r="AF49" i="991"/>
  <c r="AG70" i="991"/>
  <c r="BD67" i="991"/>
  <c r="BD65" i="991"/>
  <c r="BD70" i="991"/>
  <c r="BD69" i="991"/>
  <c r="BD64" i="991"/>
  <c r="AD61" i="991"/>
  <c r="BA61" i="991"/>
  <c r="AF77" i="991"/>
  <c r="BC77" i="991"/>
  <c r="BD121" i="991"/>
  <c r="AG92" i="991"/>
  <c r="BD92" i="991"/>
  <c r="H21" i="991"/>
  <c r="AF28" i="991"/>
  <c r="BC26" i="991"/>
  <c r="AE19" i="991"/>
  <c r="BB19" i="991"/>
  <c r="BD13" i="991"/>
  <c r="BB48" i="991"/>
  <c r="BB42" i="991"/>
  <c r="BB43" i="991"/>
  <c r="BC18" i="991"/>
  <c r="BA46" i="991"/>
  <c r="AZ70" i="991"/>
  <c r="AZ67" i="991"/>
  <c r="AZ66" i="991"/>
  <c r="AD65" i="991"/>
  <c r="BA62" i="991"/>
  <c r="AJ56" i="991"/>
  <c r="H56" i="991" s="1"/>
  <c r="AZ68" i="991"/>
  <c r="AI52" i="991"/>
  <c r="BA60" i="991"/>
  <c r="BD73" i="991"/>
  <c r="AZ49" i="991"/>
  <c r="BC76" i="991"/>
  <c r="AI59" i="991"/>
  <c r="AD80" i="991"/>
  <c r="AG104" i="991"/>
  <c r="BD104" i="991"/>
  <c r="AG107" i="991"/>
  <c r="BD107" i="991"/>
  <c r="BB44" i="991"/>
  <c r="BB30" i="991"/>
  <c r="BC21" i="991"/>
  <c r="BC19" i="991"/>
  <c r="AG9" i="991"/>
  <c r="BD8" i="991"/>
  <c r="BB35" i="991"/>
  <c r="BC29" i="991"/>
  <c r="BC48" i="991"/>
  <c r="BD12" i="991"/>
  <c r="AZ52" i="991"/>
  <c r="H66" i="991"/>
  <c r="AK20" i="991"/>
  <c r="BA63" i="991"/>
  <c r="BD51" i="991"/>
  <c r="AE41" i="991"/>
  <c r="BB38" i="991"/>
  <c r="BB40" i="991"/>
  <c r="AC55" i="991"/>
  <c r="AZ54" i="991"/>
  <c r="AZ53" i="991"/>
  <c r="AZ59" i="991"/>
  <c r="AE73" i="991"/>
  <c r="AG54" i="991"/>
  <c r="BD54" i="991"/>
  <c r="BD53" i="991"/>
  <c r="AF57" i="991"/>
  <c r="BC57" i="991"/>
  <c r="BC66" i="991"/>
  <c r="BD93" i="991"/>
  <c r="AF92" i="991"/>
  <c r="BC92" i="991"/>
  <c r="BD113" i="991"/>
  <c r="BC20" i="991"/>
  <c r="BD25" i="991"/>
  <c r="AE28" i="991"/>
  <c r="BB28" i="991"/>
  <c r="BC41" i="991"/>
  <c r="AH43" i="991"/>
  <c r="AF15" i="991"/>
  <c r="BC15" i="991"/>
  <c r="BC14" i="991"/>
  <c r="BC9" i="991"/>
  <c r="AZ71" i="991"/>
  <c r="AG80" i="991"/>
  <c r="BD80" i="991"/>
  <c r="AZ40" i="991"/>
  <c r="BC81" i="991"/>
  <c r="AD54" i="991"/>
  <c r="BA53" i="991"/>
  <c r="BA52" i="991"/>
  <c r="AZ58" i="991"/>
  <c r="AF54" i="991"/>
  <c r="BC53" i="991"/>
  <c r="AF96" i="991"/>
  <c r="BC96" i="991"/>
  <c r="BD118" i="991"/>
  <c r="BC47" i="991"/>
  <c r="BC25" i="991"/>
  <c r="BC17" i="991"/>
  <c r="AJ13" i="991"/>
  <c r="BC27" i="991"/>
  <c r="BB78" i="991"/>
  <c r="BA41" i="991"/>
  <c r="AI43" i="991"/>
  <c r="BD44" i="991"/>
  <c r="AG44" i="991"/>
  <c r="BA67" i="991"/>
  <c r="BH159" i="991"/>
  <c r="BH147" i="991"/>
  <c r="BH157" i="991"/>
  <c r="BH145" i="991"/>
  <c r="BH155" i="991"/>
  <c r="BH143" i="991"/>
  <c r="BH153" i="991"/>
  <c r="BH141" i="991"/>
  <c r="BH163" i="991"/>
  <c r="BH151" i="991"/>
  <c r="BH139" i="991"/>
  <c r="BH161" i="991"/>
  <c r="BB119" i="991"/>
  <c r="BB120" i="991"/>
  <c r="AF122" i="991"/>
  <c r="BH121" i="991" s="1"/>
  <c r="BC122" i="991"/>
  <c r="BB127" i="991"/>
  <c r="AJ114" i="991"/>
  <c r="BB117" i="991"/>
  <c r="BC123" i="991"/>
  <c r="BD123" i="991"/>
  <c r="AJ62" i="991"/>
  <c r="H62" i="991" s="1"/>
  <c r="AJ42" i="991"/>
  <c r="BB85" i="991"/>
  <c r="BC61" i="991"/>
  <c r="BC62" i="991"/>
  <c r="BC63" i="991"/>
  <c r="BC64" i="991"/>
  <c r="AK68" i="991"/>
  <c r="H68" i="991" s="1"/>
  <c r="AF60" i="991"/>
  <c r="BB37" i="991"/>
  <c r="BD52" i="991"/>
  <c r="AI71" i="991"/>
  <c r="AZ51" i="991"/>
  <c r="AZ50" i="991"/>
  <c r="AZ57" i="991"/>
  <c r="AG52" i="991"/>
  <c r="BD95" i="991"/>
  <c r="BC120" i="991"/>
  <c r="BB13" i="991"/>
  <c r="AZ47" i="991"/>
  <c r="BC33" i="991"/>
  <c r="AJ11" i="991"/>
  <c r="BB66" i="991"/>
  <c r="BC11" i="991"/>
  <c r="AH44" i="991"/>
  <c r="BD14" i="991"/>
  <c r="BC36" i="991"/>
  <c r="BC45" i="991"/>
  <c r="AF45" i="991"/>
  <c r="BD50" i="991"/>
  <c r="AC64" i="991"/>
  <c r="AZ64" i="991"/>
  <c r="AZ63" i="991"/>
  <c r="BA66" i="991"/>
  <c r="AE51" i="991"/>
  <c r="BB51" i="991"/>
  <c r="BA68" i="991"/>
  <c r="BA56" i="991"/>
  <c r="AZ56" i="991"/>
  <c r="AF51" i="991"/>
  <c r="BD60" i="991"/>
  <c r="AC58" i="991"/>
  <c r="AJ78" i="991"/>
  <c r="BC91" i="991"/>
  <c r="BD68" i="991"/>
  <c r="BB32" i="991"/>
  <c r="AJ15" i="991"/>
  <c r="AZ45" i="991"/>
  <c r="BD10" i="991"/>
  <c r="AG11" i="991"/>
  <c r="AC74" i="991"/>
  <c r="AE22" i="991"/>
  <c r="BB20" i="991"/>
  <c r="BC35" i="991"/>
  <c r="BB29" i="991"/>
  <c r="BD46" i="991"/>
  <c r="BD43" i="991"/>
  <c r="BD42" i="991"/>
  <c r="AZ43" i="991"/>
  <c r="BA43" i="991"/>
  <c r="BB33" i="991"/>
  <c r="BD61" i="991"/>
  <c r="AG63" i="991"/>
  <c r="BD62" i="991"/>
  <c r="H46" i="991"/>
  <c r="BA42" i="991"/>
  <c r="BD16" i="991"/>
  <c r="AG16" i="991"/>
  <c r="BD35" i="991"/>
  <c r="BB36" i="991"/>
  <c r="AZ44" i="991"/>
  <c r="AC45" i="991"/>
  <c r="BC42" i="991"/>
  <c r="BC43" i="991"/>
  <c r="BB15" i="991"/>
  <c r="BC12" i="991"/>
  <c r="BC13" i="991"/>
  <c r="BK78" i="990"/>
  <c r="BC142" i="990"/>
  <c r="H92" i="990"/>
  <c r="BC140" i="990"/>
  <c r="BA168" i="990"/>
  <c r="BA154" i="990"/>
  <c r="AZ169" i="990"/>
  <c r="AZ166" i="990"/>
  <c r="AZ164" i="990"/>
  <c r="H162" i="990"/>
  <c r="X99" i="990" s="1"/>
  <c r="H97" i="990"/>
  <c r="H21" i="990"/>
  <c r="BF164" i="990"/>
  <c r="BF144" i="990"/>
  <c r="H59" i="990"/>
  <c r="AZ50" i="990"/>
  <c r="BB125" i="990"/>
  <c r="BC135" i="990"/>
  <c r="BD109" i="990"/>
  <c r="BD106" i="990"/>
  <c r="BI141" i="990"/>
  <c r="BB82" i="990"/>
  <c r="BC8" i="990"/>
  <c r="BC113" i="990"/>
  <c r="BD96" i="990"/>
  <c r="H166" i="990"/>
  <c r="X121" i="990" s="1"/>
  <c r="BD141" i="990"/>
  <c r="AZ47" i="990"/>
  <c r="H143" i="990"/>
  <c r="Y26" i="990" s="1"/>
  <c r="BD123" i="990"/>
  <c r="BA73" i="990"/>
  <c r="BD18" i="990"/>
  <c r="H163" i="990"/>
  <c r="Y118" i="990" s="1"/>
  <c r="BD142" i="990"/>
  <c r="H165" i="990"/>
  <c r="Y111" i="990" s="1"/>
  <c r="BC133" i="990"/>
  <c r="H167" i="990"/>
  <c r="Y131" i="990" s="1"/>
  <c r="BD140" i="990"/>
  <c r="BC51" i="990"/>
  <c r="BB84" i="990"/>
  <c r="BE145" i="990"/>
  <c r="BB152" i="990"/>
  <c r="BB146" i="990"/>
  <c r="BB118" i="990"/>
  <c r="BD70" i="990"/>
  <c r="BA78" i="990"/>
  <c r="BC74" i="990"/>
  <c r="BC57" i="990"/>
  <c r="BC123" i="990"/>
  <c r="BE152" i="990"/>
  <c r="AZ146" i="990"/>
  <c r="AZ148" i="990"/>
  <c r="AZ154" i="990"/>
  <c r="BD131" i="990"/>
  <c r="BB122" i="990"/>
  <c r="BI140" i="990"/>
  <c r="BC60" i="990"/>
  <c r="H94" i="990"/>
  <c r="AZ160" i="990"/>
  <c r="BD135" i="990"/>
  <c r="AE118" i="990"/>
  <c r="BC117" i="990"/>
  <c r="BC132" i="990"/>
  <c r="BC110" i="990"/>
  <c r="BD84" i="990"/>
  <c r="BD94" i="990"/>
  <c r="BC58" i="990"/>
  <c r="BD160" i="990"/>
  <c r="BD114" i="990"/>
  <c r="BC68" i="990"/>
  <c r="BC64" i="990"/>
  <c r="AZ46" i="990"/>
  <c r="AZ158" i="990"/>
  <c r="BK79" i="990"/>
  <c r="BD61" i="990"/>
  <c r="BC67" i="990"/>
  <c r="BC59" i="990"/>
  <c r="BB137" i="990"/>
  <c r="BC71" i="990"/>
  <c r="BC48" i="990"/>
  <c r="BE166" i="990"/>
  <c r="AZ156" i="990"/>
  <c r="BC134" i="990"/>
  <c r="AZ150" i="990"/>
  <c r="AF134" i="990"/>
  <c r="BH128" i="990" s="1"/>
  <c r="AE127" i="990"/>
  <c r="BG124" i="990" s="1"/>
  <c r="BC115" i="990"/>
  <c r="AF70" i="990"/>
  <c r="AK70" i="990" s="1"/>
  <c r="BD34" i="990"/>
  <c r="AZ168" i="990"/>
  <c r="BH168" i="990"/>
  <c r="BG146" i="990"/>
  <c r="BA79" i="990"/>
  <c r="BD110" i="990"/>
  <c r="AE85" i="990"/>
  <c r="BD35" i="990"/>
  <c r="BC81" i="990"/>
  <c r="AZ145" i="990"/>
  <c r="BB113" i="990"/>
  <c r="BC95" i="990"/>
  <c r="BD78" i="990"/>
  <c r="AF115" i="990"/>
  <c r="BH115" i="990" s="1"/>
  <c r="BB67" i="990"/>
  <c r="BD29" i="990"/>
  <c r="BG144" i="990"/>
  <c r="BD139" i="990"/>
  <c r="BI144" i="990"/>
  <c r="BC116" i="990"/>
  <c r="BA66" i="990"/>
  <c r="BC99" i="990"/>
  <c r="BB38" i="990"/>
  <c r="BG129" i="990"/>
  <c r="AH67" i="990"/>
  <c r="BA153" i="990"/>
  <c r="BA161" i="990"/>
  <c r="BA145" i="990"/>
  <c r="BA151" i="990"/>
  <c r="BA157" i="990"/>
  <c r="BA155" i="990"/>
  <c r="BA149" i="990"/>
  <c r="BA159" i="990"/>
  <c r="BA170" i="990"/>
  <c r="BA167" i="990"/>
  <c r="BA169" i="990"/>
  <c r="BA165" i="990"/>
  <c r="BA163" i="990"/>
  <c r="BA144" i="990"/>
  <c r="BA146" i="990"/>
  <c r="BA152" i="990"/>
  <c r="BA158" i="990"/>
  <c r="BA147" i="990"/>
  <c r="BA148" i="990"/>
  <c r="BA160" i="990"/>
  <c r="BH162" i="990"/>
  <c r="BC127" i="990"/>
  <c r="BH148" i="990"/>
  <c r="BH116" i="990"/>
  <c r="BH117" i="990"/>
  <c r="AE107" i="990"/>
  <c r="BB107" i="990"/>
  <c r="AH80" i="990"/>
  <c r="BB110" i="990"/>
  <c r="AE106" i="990"/>
  <c r="BB105" i="990"/>
  <c r="BB102" i="990"/>
  <c r="BB103" i="990"/>
  <c r="BB104" i="990"/>
  <c r="BB106" i="990"/>
  <c r="AZ70" i="990"/>
  <c r="AZ71" i="990"/>
  <c r="AZ69" i="990"/>
  <c r="AZ68" i="990"/>
  <c r="AC71" i="990"/>
  <c r="BE54" i="990" s="1"/>
  <c r="AZ61" i="990"/>
  <c r="AJ51" i="990"/>
  <c r="AF126" i="990"/>
  <c r="BH121" i="990" s="1"/>
  <c r="BC124" i="990"/>
  <c r="BC126" i="990"/>
  <c r="AK79" i="990"/>
  <c r="BM75" i="990" s="1"/>
  <c r="BD134" i="990"/>
  <c r="BH170" i="990"/>
  <c r="BH164" i="990"/>
  <c r="BC120" i="990"/>
  <c r="BA150" i="990"/>
  <c r="BD130" i="990"/>
  <c r="AI55" i="990"/>
  <c r="BA164" i="990"/>
  <c r="BH160" i="990"/>
  <c r="BD170" i="990"/>
  <c r="BD157" i="990"/>
  <c r="BD167" i="990"/>
  <c r="BD155" i="990"/>
  <c r="BD161" i="990"/>
  <c r="BD159" i="990"/>
  <c r="BD169" i="990"/>
  <c r="BD147" i="990"/>
  <c r="BD153" i="990"/>
  <c r="BD151" i="990"/>
  <c r="BD163" i="990"/>
  <c r="BD145" i="990"/>
  <c r="BD156" i="990"/>
  <c r="BD164" i="990"/>
  <c r="BD144" i="990"/>
  <c r="BD152" i="990"/>
  <c r="BD168" i="990"/>
  <c r="BD165" i="990"/>
  <c r="BD166" i="990"/>
  <c r="BD146" i="990"/>
  <c r="BD148" i="990"/>
  <c r="BD162" i="990"/>
  <c r="BD149" i="990"/>
  <c r="BD158" i="990"/>
  <c r="BD133" i="990"/>
  <c r="BD150" i="990"/>
  <c r="BB120" i="990"/>
  <c r="BB119" i="990"/>
  <c r="BB116" i="990"/>
  <c r="AE120" i="990"/>
  <c r="BB117" i="990"/>
  <c r="AG116" i="990"/>
  <c r="BD111" i="990"/>
  <c r="BD113" i="990"/>
  <c r="BD116" i="990"/>
  <c r="BC106" i="990"/>
  <c r="BB93" i="990"/>
  <c r="BB99" i="990"/>
  <c r="BB97" i="990"/>
  <c r="BB98" i="990"/>
  <c r="BB96" i="990"/>
  <c r="AE100" i="990"/>
  <c r="BB90" i="990"/>
  <c r="BB100" i="990"/>
  <c r="BB94" i="990"/>
  <c r="BB92" i="990"/>
  <c r="AG64" i="990"/>
  <c r="BD62" i="990"/>
  <c r="BD57" i="990"/>
  <c r="BD60" i="990"/>
  <c r="BD64" i="990"/>
  <c r="BD63" i="990"/>
  <c r="BD59" i="990"/>
  <c r="BD126" i="990"/>
  <c r="AG120" i="990"/>
  <c r="BD120" i="990"/>
  <c r="BD119" i="990"/>
  <c r="BD118" i="990"/>
  <c r="AH83" i="990"/>
  <c r="BD108" i="990"/>
  <c r="AG110" i="990"/>
  <c r="AE86" i="990"/>
  <c r="BB86" i="990"/>
  <c r="AJ78" i="990"/>
  <c r="BL78" i="990" s="1"/>
  <c r="BA162" i="990"/>
  <c r="BC139" i="990"/>
  <c r="AG130" i="990"/>
  <c r="BC105" i="990"/>
  <c r="BC92" i="990"/>
  <c r="BD92" i="990"/>
  <c r="BD90" i="990"/>
  <c r="BD98" i="990"/>
  <c r="BD100" i="990"/>
  <c r="BD95" i="990"/>
  <c r="BD91" i="990"/>
  <c r="AG100" i="990"/>
  <c r="BD99" i="990"/>
  <c r="BD97" i="990"/>
  <c r="BD93" i="990"/>
  <c r="AG88" i="990"/>
  <c r="H88" i="990" s="1"/>
  <c r="BD88" i="990"/>
  <c r="BD86" i="990"/>
  <c r="BD79" i="990"/>
  <c r="BD85" i="990"/>
  <c r="BD87" i="990"/>
  <c r="BD74" i="990"/>
  <c r="BB121" i="990"/>
  <c r="AE121" i="990"/>
  <c r="AD73" i="990"/>
  <c r="BA69" i="990"/>
  <c r="BA70" i="990"/>
  <c r="BA72" i="990"/>
  <c r="BA59" i="990"/>
  <c r="BB114" i="990"/>
  <c r="BB115" i="990"/>
  <c r="AE115" i="990"/>
  <c r="BB64" i="990"/>
  <c r="BC88" i="990"/>
  <c r="BC89" i="990"/>
  <c r="BC87" i="990"/>
  <c r="BC79" i="990"/>
  <c r="AF89" i="990"/>
  <c r="BA57" i="990"/>
  <c r="AE63" i="990"/>
  <c r="BB62" i="990"/>
  <c r="BB63" i="990"/>
  <c r="BB61" i="990"/>
  <c r="BB57" i="990"/>
  <c r="BB60" i="990"/>
  <c r="BB55" i="990"/>
  <c r="BC130" i="990"/>
  <c r="BC129" i="990"/>
  <c r="AF141" i="990"/>
  <c r="BH138" i="990" s="1"/>
  <c r="BC141" i="990"/>
  <c r="BD129" i="990"/>
  <c r="AG125" i="990"/>
  <c r="BD125" i="990"/>
  <c r="BD124" i="990"/>
  <c r="BB83" i="990"/>
  <c r="BA55" i="990"/>
  <c r="BA45" i="990"/>
  <c r="BA48" i="990"/>
  <c r="BA50" i="990"/>
  <c r="BD107" i="990"/>
  <c r="BD89" i="990"/>
  <c r="AF49" i="990"/>
  <c r="BC49" i="990"/>
  <c r="BC47" i="990"/>
  <c r="BC46" i="990"/>
  <c r="BB89" i="990"/>
  <c r="AF33" i="990"/>
  <c r="BC33" i="990"/>
  <c r="AE70" i="990"/>
  <c r="BB68" i="990"/>
  <c r="BB69" i="990"/>
  <c r="BB70" i="990"/>
  <c r="BD54" i="990"/>
  <c r="BD55" i="990"/>
  <c r="BD52" i="990"/>
  <c r="BD56" i="990"/>
  <c r="AG56" i="990"/>
  <c r="BH145" i="990"/>
  <c r="BH161" i="990"/>
  <c r="BH163" i="990"/>
  <c r="BH159" i="990"/>
  <c r="BH151" i="990"/>
  <c r="BH147" i="990"/>
  <c r="BH165" i="990"/>
  <c r="BH157" i="990"/>
  <c r="BH155" i="990"/>
  <c r="BH149" i="990"/>
  <c r="BH153" i="990"/>
  <c r="BH154" i="990"/>
  <c r="BH150" i="990"/>
  <c r="BH144" i="990"/>
  <c r="BH169" i="990"/>
  <c r="BH167" i="990"/>
  <c r="BH146" i="990"/>
  <c r="BH158" i="990"/>
  <c r="AG137" i="990"/>
  <c r="BD137" i="990"/>
  <c r="BG130" i="990"/>
  <c r="BH152" i="990"/>
  <c r="BC122" i="990"/>
  <c r="BG128" i="990"/>
  <c r="BB95" i="990"/>
  <c r="BB111" i="990"/>
  <c r="BB112" i="990"/>
  <c r="AE112" i="990"/>
  <c r="AI77" i="990"/>
  <c r="BK77" i="990" s="1"/>
  <c r="AG70" i="990"/>
  <c r="BD68" i="990"/>
  <c r="BD69" i="990"/>
  <c r="BD65" i="990"/>
  <c r="BD67" i="990"/>
  <c r="BD66" i="990"/>
  <c r="AH55" i="990"/>
  <c r="BC128" i="990"/>
  <c r="BA47" i="990"/>
  <c r="BB133" i="990"/>
  <c r="BB134" i="990"/>
  <c r="BB132" i="990"/>
  <c r="BA156" i="990"/>
  <c r="BI157" i="990"/>
  <c r="BI145" i="990"/>
  <c r="BI162" i="990"/>
  <c r="BI149" i="990"/>
  <c r="BI150" i="990"/>
  <c r="BI147" i="990"/>
  <c r="BI160" i="990"/>
  <c r="BI146" i="990"/>
  <c r="BI169" i="990"/>
  <c r="BI166" i="990"/>
  <c r="BI156" i="990"/>
  <c r="BI159" i="990"/>
  <c r="BI164" i="990"/>
  <c r="BI155" i="990"/>
  <c r="BI148" i="990"/>
  <c r="BI154" i="990"/>
  <c r="BI153" i="990"/>
  <c r="BI151" i="990"/>
  <c r="BI158" i="990"/>
  <c r="BI170" i="990"/>
  <c r="BI165" i="990"/>
  <c r="BI167" i="990"/>
  <c r="BI152" i="990"/>
  <c r="BI161" i="990"/>
  <c r="BI163" i="990"/>
  <c r="BD122" i="990"/>
  <c r="BC107" i="990"/>
  <c r="AF107" i="990"/>
  <c r="BH100" i="990" s="1"/>
  <c r="BC104" i="990"/>
  <c r="BC97" i="990"/>
  <c r="BC94" i="990"/>
  <c r="BC100" i="990"/>
  <c r="BC96" i="990"/>
  <c r="BC98" i="990"/>
  <c r="BC93" i="990"/>
  <c r="AD86" i="990"/>
  <c r="AI70" i="990"/>
  <c r="AH52" i="990"/>
  <c r="BE52" i="990"/>
  <c r="BD128" i="990"/>
  <c r="AE66" i="990"/>
  <c r="BB65" i="990"/>
  <c r="BB66" i="990"/>
  <c r="BH166" i="990"/>
  <c r="AE141" i="990"/>
  <c r="BB141" i="990"/>
  <c r="BB126" i="990"/>
  <c r="BB140" i="990"/>
  <c r="BB128" i="990"/>
  <c r="BB139" i="990"/>
  <c r="BH98" i="990"/>
  <c r="BA65" i="990"/>
  <c r="AE49" i="990"/>
  <c r="BB49" i="990"/>
  <c r="BB44" i="990"/>
  <c r="BB46" i="990"/>
  <c r="BB48" i="990"/>
  <c r="AE29" i="990"/>
  <c r="BG12" i="990" s="1"/>
  <c r="BB27" i="990"/>
  <c r="BB26" i="990"/>
  <c r="BB13" i="990"/>
  <c r="BB29" i="990"/>
  <c r="BB12" i="990"/>
  <c r="BB22" i="990"/>
  <c r="BB19" i="990"/>
  <c r="AZ149" i="990"/>
  <c r="BG153" i="990"/>
  <c r="BD39" i="990"/>
  <c r="AZ162" i="990"/>
  <c r="BE153" i="990"/>
  <c r="BE164" i="990"/>
  <c r="BE170" i="990"/>
  <c r="BE157" i="990"/>
  <c r="BE156" i="990"/>
  <c r="BE161" i="990"/>
  <c r="BE165" i="990"/>
  <c r="BE146" i="990"/>
  <c r="BE159" i="990"/>
  <c r="BE154" i="990"/>
  <c r="BE158" i="990"/>
  <c r="BE169" i="990"/>
  <c r="BE155" i="990"/>
  <c r="BE168" i="990"/>
  <c r="BE167" i="990"/>
  <c r="BE151" i="990"/>
  <c r="BE160" i="990"/>
  <c r="BD138" i="990"/>
  <c r="AE139" i="990"/>
  <c r="AZ152" i="990"/>
  <c r="AG139" i="990"/>
  <c r="BI139" i="990" s="1"/>
  <c r="BC119" i="990"/>
  <c r="AG106" i="990"/>
  <c r="BD101" i="990"/>
  <c r="BC73" i="990"/>
  <c r="AD45" i="990"/>
  <c r="BA44" i="990"/>
  <c r="AK58" i="990"/>
  <c r="AE61" i="990"/>
  <c r="BB59" i="990"/>
  <c r="BB58" i="990"/>
  <c r="BD47" i="990"/>
  <c r="AZ56" i="990"/>
  <c r="AK71" i="990"/>
  <c r="BB91" i="990"/>
  <c r="AD67" i="990"/>
  <c r="AZ62" i="990"/>
  <c r="AK61" i="990"/>
  <c r="BD28" i="990"/>
  <c r="BB18" i="990"/>
  <c r="AZ63" i="990"/>
  <c r="AZ60" i="990"/>
  <c r="AZ58" i="990"/>
  <c r="AZ52" i="990"/>
  <c r="BE162" i="990"/>
  <c r="BG157" i="990"/>
  <c r="AG26" i="990"/>
  <c r="BD26" i="990"/>
  <c r="BD115" i="990"/>
  <c r="AF86" i="990"/>
  <c r="BC82" i="990"/>
  <c r="BC84" i="990"/>
  <c r="AE83" i="990"/>
  <c r="BB81" i="990"/>
  <c r="BB79" i="990"/>
  <c r="BA77" i="990"/>
  <c r="BB42" i="990"/>
  <c r="BB53" i="990"/>
  <c r="BB54" i="990"/>
  <c r="BB52" i="990"/>
  <c r="AE67" i="990"/>
  <c r="BC80" i="990"/>
  <c r="BD46" i="990"/>
  <c r="BA63" i="990"/>
  <c r="AZ74" i="990"/>
  <c r="AZ78" i="990"/>
  <c r="BB101" i="990"/>
  <c r="AD60" i="990"/>
  <c r="BA60" i="990"/>
  <c r="BF170" i="990"/>
  <c r="AZ159" i="990"/>
  <c r="AZ153" i="990"/>
  <c r="AZ144" i="990"/>
  <c r="AZ161" i="990"/>
  <c r="AZ163" i="990"/>
  <c r="AZ157" i="990"/>
  <c r="AZ155" i="990"/>
  <c r="AZ167" i="990"/>
  <c r="AZ147" i="990"/>
  <c r="AZ151" i="990"/>
  <c r="BB138" i="990"/>
  <c r="BD136" i="990"/>
  <c r="BC114" i="990"/>
  <c r="AZ73" i="990"/>
  <c r="BC103" i="990"/>
  <c r="BC112" i="990"/>
  <c r="AG83" i="990"/>
  <c r="BD83" i="990"/>
  <c r="BD132" i="990"/>
  <c r="BD81" i="990"/>
  <c r="AZ53" i="990"/>
  <c r="AZ54" i="990"/>
  <c r="AE71" i="990"/>
  <c r="BB71" i="990"/>
  <c r="BC72" i="990"/>
  <c r="AH64" i="990"/>
  <c r="AZ57" i="990"/>
  <c r="BC102" i="990"/>
  <c r="BE150" i="990"/>
  <c r="BE148" i="990"/>
  <c r="BE147" i="990"/>
  <c r="AH66" i="990"/>
  <c r="BD58" i="990"/>
  <c r="BD21" i="990"/>
  <c r="AD76" i="990"/>
  <c r="BA74" i="990"/>
  <c r="BA75" i="990"/>
  <c r="BA76" i="990"/>
  <c r="BD104" i="990"/>
  <c r="BD112" i="990"/>
  <c r="AD88" i="990"/>
  <c r="BC118" i="990"/>
  <c r="AF91" i="990"/>
  <c r="BC91" i="990"/>
  <c r="BC66" i="990"/>
  <c r="AH54" i="990"/>
  <c r="BE53" i="990"/>
  <c r="AD58" i="990"/>
  <c r="BA58" i="990"/>
  <c r="AH58" i="990"/>
  <c r="AE54" i="990"/>
  <c r="BC63" i="990"/>
  <c r="BB30" i="990"/>
  <c r="BB31" i="990"/>
  <c r="BB32" i="990"/>
  <c r="BB35" i="990"/>
  <c r="BB33" i="990"/>
  <c r="AE35" i="990"/>
  <c r="BB34" i="990"/>
  <c r="BA64" i="990"/>
  <c r="BE149" i="990"/>
  <c r="BF148" i="990"/>
  <c r="BB108" i="990"/>
  <c r="BB162" i="990"/>
  <c r="BB169" i="990"/>
  <c r="BB145" i="990"/>
  <c r="BB167" i="990"/>
  <c r="BB170" i="990"/>
  <c r="BB155" i="990"/>
  <c r="BB151" i="990"/>
  <c r="BB158" i="990"/>
  <c r="BB149" i="990"/>
  <c r="BB168" i="990"/>
  <c r="BB165" i="990"/>
  <c r="BB166" i="990"/>
  <c r="BB161" i="990"/>
  <c r="BB159" i="990"/>
  <c r="BB164" i="990"/>
  <c r="BB157" i="990"/>
  <c r="BB160" i="990"/>
  <c r="BB153" i="990"/>
  <c r="BB147" i="990"/>
  <c r="BB156" i="990"/>
  <c r="BB154" i="990"/>
  <c r="AF137" i="990"/>
  <c r="BC137" i="990"/>
  <c r="BD127" i="990"/>
  <c r="BC121" i="990"/>
  <c r="BC125" i="990"/>
  <c r="AE142" i="990"/>
  <c r="BG142" i="990" s="1"/>
  <c r="AH74" i="990"/>
  <c r="H74" i="990" s="1"/>
  <c r="BD77" i="990"/>
  <c r="AG77" i="990"/>
  <c r="BD72" i="990"/>
  <c r="BD75" i="990"/>
  <c r="BD105" i="990"/>
  <c r="AC73" i="990"/>
  <c r="BC69" i="990"/>
  <c r="AZ55" i="990"/>
  <c r="BA67" i="990"/>
  <c r="AC51" i="990"/>
  <c r="BE49" i="990" s="1"/>
  <c r="AZ51" i="990"/>
  <c r="AZ49" i="990"/>
  <c r="AZ48" i="990"/>
  <c r="BC65" i="990"/>
  <c r="AD54" i="990"/>
  <c r="BA53" i="990"/>
  <c r="BA54" i="990"/>
  <c r="BD24" i="990"/>
  <c r="BD25" i="990"/>
  <c r="AZ76" i="990"/>
  <c r="BD76" i="990"/>
  <c r="BF168" i="990"/>
  <c r="BF152" i="990"/>
  <c r="BF166" i="990"/>
  <c r="BD11" i="990"/>
  <c r="BB150" i="990"/>
  <c r="BC138" i="990"/>
  <c r="BD121" i="990"/>
  <c r="BC108" i="990"/>
  <c r="BB124" i="990"/>
  <c r="AH77" i="990"/>
  <c r="AH95" i="990"/>
  <c r="AD82" i="990"/>
  <c r="BA80" i="990"/>
  <c r="BD103" i="990"/>
  <c r="AE77" i="990"/>
  <c r="BB77" i="990"/>
  <c r="BB74" i="990"/>
  <c r="BC101" i="990"/>
  <c r="BC70" i="990"/>
  <c r="BC52" i="990"/>
  <c r="BC83" i="990"/>
  <c r="AD51" i="990"/>
  <c r="BA51" i="990"/>
  <c r="BD50" i="990"/>
  <c r="BB80" i="990"/>
  <c r="AF45" i="990"/>
  <c r="BC39" i="990"/>
  <c r="BC44" i="990"/>
  <c r="BC41" i="990"/>
  <c r="BC40" i="990"/>
  <c r="BC45" i="990"/>
  <c r="BC42" i="990"/>
  <c r="BC35" i="990"/>
  <c r="AG34" i="990"/>
  <c r="BD33" i="990"/>
  <c r="AZ64" i="990"/>
  <c r="AZ72" i="990"/>
  <c r="BC111" i="990"/>
  <c r="BD102" i="990"/>
  <c r="AZ170" i="990"/>
  <c r="BB51" i="990"/>
  <c r="BB127" i="990"/>
  <c r="BB130" i="990"/>
  <c r="BG161" i="990"/>
  <c r="BG159" i="990"/>
  <c r="BG156" i="990"/>
  <c r="BG155" i="990"/>
  <c r="BG151" i="990"/>
  <c r="BG162" i="990"/>
  <c r="BG164" i="990"/>
  <c r="BG149" i="990"/>
  <c r="BG169" i="990"/>
  <c r="BG147" i="990"/>
  <c r="BG145" i="990"/>
  <c r="BG160" i="990"/>
  <c r="BG148" i="990"/>
  <c r="BG166" i="990"/>
  <c r="BG158" i="990"/>
  <c r="BG152" i="990"/>
  <c r="BG167" i="990"/>
  <c r="BG168" i="990"/>
  <c r="BG150" i="990"/>
  <c r="BG154" i="990"/>
  <c r="BG165" i="990"/>
  <c r="BB144" i="990"/>
  <c r="BB73" i="990"/>
  <c r="AG115" i="990"/>
  <c r="H104" i="990"/>
  <c r="BB72" i="990"/>
  <c r="BG9" i="990"/>
  <c r="BG8" i="990"/>
  <c r="BC55" i="990"/>
  <c r="AF66" i="990"/>
  <c r="BD80" i="990"/>
  <c r="AJ57" i="990"/>
  <c r="H57" i="990" s="1"/>
  <c r="AZ44" i="990"/>
  <c r="AZ80" i="990"/>
  <c r="AG48" i="990"/>
  <c r="BD48" i="990"/>
  <c r="BD13" i="990"/>
  <c r="BB131" i="990"/>
  <c r="BC131" i="990"/>
  <c r="BB136" i="990"/>
  <c r="BB135" i="990"/>
  <c r="BB85" i="990"/>
  <c r="AH79" i="990"/>
  <c r="AG71" i="990"/>
  <c r="BD71" i="990"/>
  <c r="AZ67" i="990"/>
  <c r="AZ65" i="990"/>
  <c r="AG42" i="990"/>
  <c r="H42" i="990" s="1"/>
  <c r="BD42" i="990"/>
  <c r="BC61" i="990"/>
  <c r="AF73" i="990"/>
  <c r="BB76" i="990"/>
  <c r="AF52" i="990"/>
  <c r="BC50" i="990"/>
  <c r="AG23" i="990"/>
  <c r="BD23" i="990"/>
  <c r="BG10" i="990"/>
  <c r="BC85" i="990"/>
  <c r="BD82" i="990"/>
  <c r="BB109" i="990"/>
  <c r="BC109" i="990"/>
  <c r="BE163" i="990"/>
  <c r="AZ165" i="990"/>
  <c r="BB163" i="990"/>
  <c r="BD51" i="990"/>
  <c r="BD22" i="990"/>
  <c r="BB28" i="990"/>
  <c r="BC31" i="990"/>
  <c r="BD12" i="990"/>
  <c r="BB129" i="990"/>
  <c r="BC136" i="990"/>
  <c r="BD117" i="990"/>
  <c r="BF163" i="990"/>
  <c r="BF146" i="990"/>
  <c r="BF154" i="990"/>
  <c r="BF161" i="990"/>
  <c r="BF153" i="990"/>
  <c r="BF149" i="990"/>
  <c r="BF147" i="990"/>
  <c r="BF150" i="990"/>
  <c r="BF156" i="990"/>
  <c r="BF167" i="990"/>
  <c r="BF160" i="990"/>
  <c r="BF162" i="990"/>
  <c r="BF169" i="990"/>
  <c r="BF158" i="990"/>
  <c r="BF165" i="990"/>
  <c r="BF159" i="990"/>
  <c r="BF157" i="990"/>
  <c r="BF155" i="990"/>
  <c r="BF151" i="990"/>
  <c r="BF145" i="990"/>
  <c r="AZ75" i="990"/>
  <c r="AZ79" i="990"/>
  <c r="AZ77" i="990"/>
  <c r="AC85" i="990"/>
  <c r="BE75" i="990" s="1"/>
  <c r="AH91" i="990"/>
  <c r="BC86" i="990"/>
  <c r="AF80" i="990"/>
  <c r="BC78" i="990"/>
  <c r="BC76" i="990"/>
  <c r="BC77" i="990"/>
  <c r="AZ66" i="990"/>
  <c r="BA61" i="990"/>
  <c r="BB88" i="990"/>
  <c r="BB87" i="990"/>
  <c r="AE89" i="990"/>
  <c r="AE50" i="990"/>
  <c r="BB50" i="990"/>
  <c r="BD31" i="990"/>
  <c r="AG31" i="990"/>
  <c r="BD73" i="990"/>
  <c r="BC90" i="990"/>
  <c r="BB123" i="990"/>
  <c r="BG170" i="990"/>
  <c r="BD49" i="990"/>
  <c r="AG10" i="990"/>
  <c r="BD10" i="990"/>
  <c r="BC22" i="990"/>
  <c r="AF34" i="990"/>
  <c r="BC34" i="990"/>
  <c r="AG19" i="990"/>
  <c r="BD19" i="990"/>
  <c r="AF26" i="990"/>
  <c r="BC25" i="990"/>
  <c r="BC23" i="990"/>
  <c r="BC26" i="990"/>
  <c r="BB78" i="990"/>
  <c r="BC17" i="990"/>
  <c r="BA68" i="990"/>
  <c r="AI64" i="990"/>
  <c r="AF54" i="990"/>
  <c r="BC53" i="990"/>
  <c r="BC54" i="990"/>
  <c r="AK64" i="990"/>
  <c r="BD45" i="990"/>
  <c r="BB39" i="990"/>
  <c r="BC16" i="990"/>
  <c r="BD38" i="990"/>
  <c r="AH46" i="990"/>
  <c r="H46" i="990" s="1"/>
  <c r="AJ58" i="990"/>
  <c r="H20" i="990"/>
  <c r="BD37" i="990"/>
  <c r="AG37" i="990"/>
  <c r="BD36" i="990"/>
  <c r="AK60" i="990"/>
  <c r="BD17" i="990"/>
  <c r="BC24" i="990"/>
  <c r="BB23" i="990"/>
  <c r="BA71" i="990"/>
  <c r="AI48" i="990"/>
  <c r="AG32" i="990"/>
  <c r="BD32" i="990"/>
  <c r="AF28" i="990"/>
  <c r="BC27" i="990"/>
  <c r="BC28" i="990"/>
  <c r="AG16" i="990"/>
  <c r="BD16" i="990"/>
  <c r="BD15" i="990"/>
  <c r="BD20" i="990"/>
  <c r="BD9" i="990"/>
  <c r="BC62" i="990"/>
  <c r="BB40" i="990"/>
  <c r="BA52" i="990"/>
  <c r="AF14" i="990"/>
  <c r="BC12" i="990"/>
  <c r="BC13" i="990"/>
  <c r="BC37" i="990"/>
  <c r="H150" i="990"/>
  <c r="AD56" i="990"/>
  <c r="BA56" i="990"/>
  <c r="AD65" i="990"/>
  <c r="BA62" i="990"/>
  <c r="BD41" i="990"/>
  <c r="AF11" i="990"/>
  <c r="BC11" i="990"/>
  <c r="AF36" i="990"/>
  <c r="BC36" i="990"/>
  <c r="BB37" i="990"/>
  <c r="BB36" i="990"/>
  <c r="BD8" i="990"/>
  <c r="BD43" i="990"/>
  <c r="AJ48" i="990"/>
  <c r="AK65" i="990"/>
  <c r="H25" i="990"/>
  <c r="H161" i="990"/>
  <c r="H144" i="990"/>
  <c r="H156" i="990"/>
  <c r="H122" i="990"/>
  <c r="H90" i="990"/>
  <c r="H84" i="990"/>
  <c r="H69" i="990"/>
  <c r="H44" i="990"/>
  <c r="H159" i="990"/>
  <c r="H152" i="990"/>
  <c r="H113" i="990"/>
  <c r="H82" i="990"/>
  <c r="H43" i="990"/>
  <c r="H157" i="990"/>
  <c r="H38" i="990"/>
  <c r="H155" i="990"/>
  <c r="H146" i="990"/>
  <c r="H81" i="990"/>
  <c r="H39" i="990"/>
  <c r="H24" i="990"/>
  <c r="H153" i="990"/>
  <c r="H131" i="990"/>
  <c r="H168" i="990"/>
  <c r="H93" i="990"/>
  <c r="H151" i="990"/>
  <c r="H158" i="990"/>
  <c r="H164" i="990"/>
  <c r="H140" i="990"/>
  <c r="H87" i="990"/>
  <c r="H149" i="990"/>
  <c r="H154" i="990"/>
  <c r="H148" i="990"/>
  <c r="H72" i="990"/>
  <c r="H147" i="990"/>
  <c r="H160" i="990"/>
  <c r="H68" i="990"/>
  <c r="H53" i="990"/>
  <c r="H169" i="990"/>
  <c r="H145" i="990"/>
  <c r="H75" i="990"/>
  <c r="BA46" i="990"/>
  <c r="AE47" i="990"/>
  <c r="BB47" i="990"/>
  <c r="AH48" i="990"/>
  <c r="BC38" i="990"/>
  <c r="H96" i="990"/>
  <c r="BC56" i="990"/>
  <c r="AE45" i="990"/>
  <c r="BB45" i="990"/>
  <c r="BC10" i="990"/>
  <c r="AF32" i="990"/>
  <c r="BC32" i="990"/>
  <c r="AF22" i="990"/>
  <c r="BC21" i="990"/>
  <c r="BC43" i="990"/>
  <c r="AZ59" i="990"/>
  <c r="AG14" i="990"/>
  <c r="BD14" i="990"/>
  <c r="BB25" i="990"/>
  <c r="BB21" i="990"/>
  <c r="BB24" i="990"/>
  <c r="BB11" i="990"/>
  <c r="BB20" i="990"/>
  <c r="BB14" i="990"/>
  <c r="BD27" i="990"/>
  <c r="BC75" i="990"/>
  <c r="BD30" i="990"/>
  <c r="BG11" i="990"/>
  <c r="H62" i="990"/>
  <c r="BC14" i="990"/>
  <c r="BC29" i="990"/>
  <c r="BD44" i="990"/>
  <c r="BC18" i="990"/>
  <c r="BC20" i="990"/>
  <c r="BC19" i="990"/>
  <c r="BB10" i="990"/>
  <c r="BB8" i="990"/>
  <c r="BD40" i="990"/>
  <c r="BB41" i="990"/>
  <c r="AG9" i="990"/>
  <c r="BC9" i="990"/>
  <c r="AZ45" i="990"/>
  <c r="BL27" i="990"/>
  <c r="BB16" i="990"/>
  <c r="BD53" i="990"/>
  <c r="BB75" i="990"/>
  <c r="BB9" i="990"/>
  <c r="BB56" i="990"/>
  <c r="BB17" i="990"/>
  <c r="BC15" i="990"/>
  <c r="BA49" i="990"/>
  <c r="AG8" i="990"/>
  <c r="BC30" i="990"/>
  <c r="BB43" i="990"/>
  <c r="BB15" i="990"/>
  <c r="BK27" i="990"/>
  <c r="H87" i="989"/>
  <c r="Y8" i="989" s="1"/>
  <c r="H89" i="989"/>
  <c r="X10" i="989" s="1"/>
  <c r="AC10" i="989" s="1"/>
  <c r="H93" i="989"/>
  <c r="Y22" i="989" s="1"/>
  <c r="H95" i="989"/>
  <c r="Y62" i="989" s="1"/>
  <c r="AD62" i="989" s="1"/>
  <c r="AI62" i="989" s="1"/>
  <c r="H97" i="989"/>
  <c r="Y70" i="989" s="1"/>
  <c r="AD70" i="989" s="1"/>
  <c r="AI70" i="989" s="1"/>
  <c r="H101" i="989"/>
  <c r="X80" i="989" s="1"/>
  <c r="AZ80" i="989" s="1"/>
  <c r="H90" i="989"/>
  <c r="Y11" i="989" s="1"/>
  <c r="H92" i="989"/>
  <c r="X13" i="989" s="1"/>
  <c r="AC13" i="989" s="1"/>
  <c r="H94" i="989"/>
  <c r="X15" i="989" s="1"/>
  <c r="H96" i="989"/>
  <c r="X63" i="989" s="1"/>
  <c r="H98" i="989"/>
  <c r="X51" i="989" s="1"/>
  <c r="AC51" i="989" s="1"/>
  <c r="AZ31" i="989"/>
  <c r="H99" i="989"/>
  <c r="X78" i="989" s="1"/>
  <c r="BB8" i="989"/>
  <c r="BC85" i="989"/>
  <c r="BG94" i="989"/>
  <c r="AF85" i="989"/>
  <c r="AK85" i="989" s="1"/>
  <c r="BG103" i="989"/>
  <c r="AK86" i="989"/>
  <c r="BM86" i="989" s="1"/>
  <c r="BI90" i="989"/>
  <c r="BB74" i="989"/>
  <c r="BJ93" i="989"/>
  <c r="H88" i="989"/>
  <c r="Y17" i="989" s="1"/>
  <c r="AD17" i="989" s="1"/>
  <c r="BE101" i="989"/>
  <c r="BG96" i="989"/>
  <c r="BB93" i="989"/>
  <c r="BE100" i="989"/>
  <c r="BB10" i="989"/>
  <c r="H19" i="989"/>
  <c r="BB82" i="989"/>
  <c r="H11" i="989"/>
  <c r="AE86" i="989"/>
  <c r="BG86" i="989" s="1"/>
  <c r="BC19" i="989"/>
  <c r="BD73" i="989"/>
  <c r="X67" i="989"/>
  <c r="AC67" i="989" s="1"/>
  <c r="Y79" i="989"/>
  <c r="AD79" i="989" s="1"/>
  <c r="Y67" i="989"/>
  <c r="AD67" i="989" s="1"/>
  <c r="AI67" i="989" s="1"/>
  <c r="X79" i="989"/>
  <c r="AC79" i="989" s="1"/>
  <c r="AH79" i="989" s="1"/>
  <c r="X53" i="989"/>
  <c r="AC53" i="989" s="1"/>
  <c r="Y53" i="989"/>
  <c r="AD53" i="989" s="1"/>
  <c r="AI53" i="989" s="1"/>
  <c r="Y73" i="989"/>
  <c r="AD73" i="989" s="1"/>
  <c r="X60" i="989"/>
  <c r="AC60" i="989" s="1"/>
  <c r="AH60" i="989" s="1"/>
  <c r="AZ89" i="989"/>
  <c r="BD98" i="989"/>
  <c r="BC56" i="989"/>
  <c r="BC62" i="989"/>
  <c r="BE97" i="989"/>
  <c r="AZ99" i="989"/>
  <c r="BE98" i="989"/>
  <c r="BK100" i="989"/>
  <c r="BG89" i="989"/>
  <c r="BB51" i="989"/>
  <c r="BE93" i="989"/>
  <c r="AZ97" i="989"/>
  <c r="BD74" i="989"/>
  <c r="H59" i="989"/>
  <c r="BB31" i="989"/>
  <c r="BC84" i="989"/>
  <c r="BF91" i="989"/>
  <c r="BB71" i="989"/>
  <c r="BB85" i="989"/>
  <c r="BJ103" i="989"/>
  <c r="BD64" i="989"/>
  <c r="H91" i="989"/>
  <c r="Y12" i="989" s="1"/>
  <c r="BF103" i="989"/>
  <c r="AZ86" i="989"/>
  <c r="BG95" i="989"/>
  <c r="BA27" i="989"/>
  <c r="BC66" i="989"/>
  <c r="AZ82" i="989"/>
  <c r="BD71" i="989"/>
  <c r="BM89" i="989"/>
  <c r="BI101" i="989"/>
  <c r="BB24" i="989"/>
  <c r="AZ26" i="989"/>
  <c r="BC26" i="989"/>
  <c r="AZ35" i="989"/>
  <c r="BC63" i="989"/>
  <c r="BD67" i="989"/>
  <c r="BB26" i="989"/>
  <c r="BB34" i="989"/>
  <c r="BA86" i="989"/>
  <c r="BC59" i="989"/>
  <c r="BF82" i="989"/>
  <c r="BH74" i="989"/>
  <c r="BH76" i="989"/>
  <c r="BA83" i="989"/>
  <c r="BM92" i="989"/>
  <c r="BL95" i="989"/>
  <c r="BF101" i="989"/>
  <c r="BF99" i="989"/>
  <c r="BF98" i="989"/>
  <c r="AZ83" i="989"/>
  <c r="BH73" i="989"/>
  <c r="BM94" i="989"/>
  <c r="AC35" i="989"/>
  <c r="AH35" i="989" s="1"/>
  <c r="BM103" i="989"/>
  <c r="BB53" i="989"/>
  <c r="BD76" i="989"/>
  <c r="BD45" i="989"/>
  <c r="AZ34" i="989"/>
  <c r="BE95" i="989"/>
  <c r="BI95" i="989"/>
  <c r="AZ95" i="989"/>
  <c r="BA96" i="989"/>
  <c r="BK98" i="989"/>
  <c r="BI72" i="989"/>
  <c r="BB92" i="989"/>
  <c r="BC57" i="989"/>
  <c r="AZ84" i="989"/>
  <c r="BC60" i="989"/>
  <c r="BD65" i="989"/>
  <c r="AF60" i="989"/>
  <c r="AK60" i="989" s="1"/>
  <c r="H75" i="989"/>
  <c r="AZ103" i="989"/>
  <c r="BC101" i="989"/>
  <c r="BE85" i="989"/>
  <c r="BF96" i="989"/>
  <c r="AZ98" i="989"/>
  <c r="BC82" i="989"/>
  <c r="AG50" i="989"/>
  <c r="BD33" i="989"/>
  <c r="AZ30" i="989"/>
  <c r="BC93" i="989"/>
  <c r="BH94" i="989"/>
  <c r="BD59" i="989"/>
  <c r="BI65" i="989"/>
  <c r="BD29" i="989"/>
  <c r="BJ100" i="989"/>
  <c r="BC91" i="989"/>
  <c r="BK96" i="989"/>
  <c r="BB100" i="989"/>
  <c r="BI69" i="989"/>
  <c r="BK92" i="989"/>
  <c r="BB81" i="989"/>
  <c r="BF84" i="989"/>
  <c r="BM99" i="989"/>
  <c r="BD101" i="989"/>
  <c r="BD95" i="989"/>
  <c r="AZ96" i="989"/>
  <c r="BC100" i="989"/>
  <c r="BD78" i="989"/>
  <c r="AZ92" i="989"/>
  <c r="BM96" i="989"/>
  <c r="BA100" i="989"/>
  <c r="AZ37" i="989"/>
  <c r="BC89" i="989"/>
  <c r="BD99" i="989"/>
  <c r="BJ97" i="989"/>
  <c r="BD81" i="989"/>
  <c r="BA82" i="989"/>
  <c r="BD100" i="989"/>
  <c r="BA89" i="989"/>
  <c r="AC83" i="989"/>
  <c r="BE83" i="989" s="1"/>
  <c r="BH89" i="989"/>
  <c r="BM90" i="989"/>
  <c r="BC80" i="989"/>
  <c r="BC52" i="989"/>
  <c r="BA94" i="989"/>
  <c r="BB73" i="989"/>
  <c r="BA98" i="989"/>
  <c r="BD41" i="989"/>
  <c r="BD19" i="989"/>
  <c r="BD97" i="989"/>
  <c r="BJ95" i="989"/>
  <c r="BF81" i="989"/>
  <c r="BE84" i="989"/>
  <c r="BB89" i="989"/>
  <c r="BD90" i="989"/>
  <c r="AF65" i="989"/>
  <c r="BA81" i="989"/>
  <c r="AH34" i="989"/>
  <c r="BA92" i="989"/>
  <c r="BB91" i="989"/>
  <c r="BB39" i="989"/>
  <c r="BC15" i="989"/>
  <c r="BI13" i="989"/>
  <c r="BD93" i="989"/>
  <c r="BC75" i="989"/>
  <c r="BA103" i="989"/>
  <c r="BD91" i="989"/>
  <c r="AZ101" i="989"/>
  <c r="BM98" i="989"/>
  <c r="AZ100" i="989"/>
  <c r="BL89" i="989"/>
  <c r="BA84" i="989"/>
  <c r="BB56" i="989"/>
  <c r="BG62" i="989"/>
  <c r="BK91" i="989"/>
  <c r="BI67" i="989"/>
  <c r="BI16" i="989"/>
  <c r="BA24" i="989"/>
  <c r="BI64" i="989"/>
  <c r="BI63" i="989"/>
  <c r="AJ80" i="989"/>
  <c r="AK61" i="989"/>
  <c r="AG54" i="989"/>
  <c r="BD53" i="989"/>
  <c r="BD52" i="989"/>
  <c r="BD54" i="989"/>
  <c r="BF85" i="989"/>
  <c r="BL93" i="989"/>
  <c r="BL96" i="989"/>
  <c r="BD84" i="989"/>
  <c r="BI94" i="989"/>
  <c r="BJ90" i="989"/>
  <c r="BG58" i="989"/>
  <c r="BG57" i="989"/>
  <c r="H81" i="989"/>
  <c r="BI88" i="989"/>
  <c r="BC58" i="989"/>
  <c r="AF58" i="989"/>
  <c r="BC78" i="989"/>
  <c r="BD102" i="989"/>
  <c r="BL103" i="989"/>
  <c r="BD44" i="989"/>
  <c r="AE45" i="989"/>
  <c r="BB45" i="989"/>
  <c r="BB44" i="989"/>
  <c r="AF41" i="989"/>
  <c r="BC41" i="989"/>
  <c r="BC9" i="989"/>
  <c r="BC10" i="989"/>
  <c r="BB59" i="989"/>
  <c r="BB57" i="989"/>
  <c r="BB60" i="989"/>
  <c r="BB58" i="989"/>
  <c r="BB61" i="989"/>
  <c r="BB62" i="989"/>
  <c r="BC55" i="989"/>
  <c r="BA36" i="989"/>
  <c r="BA35" i="989"/>
  <c r="BC83" i="989"/>
  <c r="BE91" i="989"/>
  <c r="AZ93" i="989"/>
  <c r="BJ91" i="989"/>
  <c r="BG98" i="989"/>
  <c r="BF100" i="989"/>
  <c r="BD89" i="989"/>
  <c r="BK89" i="989"/>
  <c r="BK94" i="989"/>
  <c r="BD72" i="989"/>
  <c r="AJ61" i="989"/>
  <c r="BL59" i="989" s="1"/>
  <c r="BG61" i="989"/>
  <c r="BD77" i="989"/>
  <c r="BB98" i="989"/>
  <c r="AG86" i="989"/>
  <c r="BI86" i="989" s="1"/>
  <c r="AF57" i="989"/>
  <c r="BC73" i="989"/>
  <c r="BD57" i="989"/>
  <c r="BI99" i="989"/>
  <c r="BA91" i="989"/>
  <c r="BH103" i="989"/>
  <c r="BB95" i="989"/>
  <c r="BC81" i="989"/>
  <c r="BB75" i="989"/>
  <c r="BB52" i="989"/>
  <c r="AJ37" i="989"/>
  <c r="AE38" i="989"/>
  <c r="BB38" i="989"/>
  <c r="BB37" i="989"/>
  <c r="BB48" i="989"/>
  <c r="BB49" i="989"/>
  <c r="BC46" i="989"/>
  <c r="AF82" i="989"/>
  <c r="BK103" i="989"/>
  <c r="BK101" i="989"/>
  <c r="BL91" i="989"/>
  <c r="AH85" i="989"/>
  <c r="AI85" i="989"/>
  <c r="BH98" i="989"/>
  <c r="H83" i="989"/>
  <c r="BG100" i="989"/>
  <c r="BE89" i="989"/>
  <c r="AZ94" i="989"/>
  <c r="BD82" i="989"/>
  <c r="AZ90" i="989"/>
  <c r="AF54" i="989"/>
  <c r="BC54" i="989"/>
  <c r="BD56" i="989"/>
  <c r="H49" i="989"/>
  <c r="AG79" i="989"/>
  <c r="BI75" i="989" s="1"/>
  <c r="BD79" i="989"/>
  <c r="AJ84" i="989"/>
  <c r="AI86" i="989"/>
  <c r="BK86" i="989" s="1"/>
  <c r="BD70" i="989"/>
  <c r="BD68" i="989"/>
  <c r="BG56" i="989"/>
  <c r="BI97" i="989"/>
  <c r="BB97" i="989"/>
  <c r="BI102" i="989"/>
  <c r="BH75" i="989"/>
  <c r="BD35" i="989"/>
  <c r="AD44" i="989"/>
  <c r="BA29" i="989"/>
  <c r="BC44" i="989"/>
  <c r="BC79" i="989"/>
  <c r="BM100" i="989"/>
  <c r="BM101" i="989"/>
  <c r="AZ85" i="989"/>
  <c r="AK80" i="989"/>
  <c r="BD96" i="989"/>
  <c r="BI98" i="989"/>
  <c r="BH100" i="989"/>
  <c r="BL94" i="989"/>
  <c r="BL90" i="989"/>
  <c r="BB96" i="989"/>
  <c r="BE92" i="989"/>
  <c r="AH86" i="989"/>
  <c r="BJ86" i="989" s="1"/>
  <c r="BI93" i="989"/>
  <c r="BM91" i="989"/>
  <c r="BI71" i="989"/>
  <c r="BD39" i="989"/>
  <c r="BG66" i="989"/>
  <c r="AJ68" i="989"/>
  <c r="BD48" i="989"/>
  <c r="BB46" i="989"/>
  <c r="AE46" i="989"/>
  <c r="AE42" i="989"/>
  <c r="BB42" i="989"/>
  <c r="BB41" i="989"/>
  <c r="BB94" i="989"/>
  <c r="BB101" i="989"/>
  <c r="BA101" i="989"/>
  <c r="BA90" i="989"/>
  <c r="BL101" i="989"/>
  <c r="BE96" i="989"/>
  <c r="BJ98" i="989"/>
  <c r="BF93" i="989"/>
  <c r="BF97" i="989"/>
  <c r="BG92" i="989"/>
  <c r="AJ85" i="989"/>
  <c r="BD88" i="989"/>
  <c r="H56" i="989"/>
  <c r="H69" i="989"/>
  <c r="BI73" i="989"/>
  <c r="BF83" i="989"/>
  <c r="BG93" i="989"/>
  <c r="BM95" i="989"/>
  <c r="BB103" i="989"/>
  <c r="BC13" i="989"/>
  <c r="AF13" i="989"/>
  <c r="BC64" i="989"/>
  <c r="AG62" i="989"/>
  <c r="BI62" i="989" s="1"/>
  <c r="BD62" i="989"/>
  <c r="BB50" i="989"/>
  <c r="AE55" i="989"/>
  <c r="BG51" i="989" s="1"/>
  <c r="BB54" i="989"/>
  <c r="BB55" i="989"/>
  <c r="BB43" i="989"/>
  <c r="BD43" i="989"/>
  <c r="AG44" i="989"/>
  <c r="BI37" i="989" s="1"/>
  <c r="BJ102" i="989"/>
  <c r="BJ88" i="989"/>
  <c r="BJ94" i="989"/>
  <c r="H102" i="989"/>
  <c r="BI100" i="989"/>
  <c r="BD92" i="989"/>
  <c r="BB79" i="989"/>
  <c r="BD85" i="989"/>
  <c r="BD58" i="989"/>
  <c r="AG58" i="989"/>
  <c r="BB68" i="989"/>
  <c r="BB69" i="989"/>
  <c r="BB83" i="989"/>
  <c r="BG97" i="989"/>
  <c r="BA97" i="989"/>
  <c r="AK45" i="989"/>
  <c r="BC51" i="989"/>
  <c r="BD66" i="989"/>
  <c r="AD36" i="989"/>
  <c r="BB67" i="989"/>
  <c r="AF10" i="989"/>
  <c r="BC49" i="989"/>
  <c r="AG10" i="989"/>
  <c r="BD9" i="989"/>
  <c r="BD10" i="989"/>
  <c r="BD8" i="989"/>
  <c r="AI39" i="989"/>
  <c r="AJ12" i="989"/>
  <c r="AF71" i="989"/>
  <c r="BH68" i="989" s="1"/>
  <c r="BC71" i="989"/>
  <c r="BL99" i="989"/>
  <c r="BH90" i="989"/>
  <c r="BH93" i="989"/>
  <c r="BH101" i="989"/>
  <c r="AH72" i="989"/>
  <c r="BI89" i="989"/>
  <c r="BI68" i="989"/>
  <c r="BB63" i="989"/>
  <c r="BM74" i="989"/>
  <c r="BC65" i="989"/>
  <c r="BG101" i="989"/>
  <c r="AJ67" i="989"/>
  <c r="BH91" i="989"/>
  <c r="BG91" i="989"/>
  <c r="BE103" i="989"/>
  <c r="BM97" i="989"/>
  <c r="AI45" i="989"/>
  <c r="AI27" i="989"/>
  <c r="AC47" i="989"/>
  <c r="BI66" i="989"/>
  <c r="BI70" i="989"/>
  <c r="BC96" i="989"/>
  <c r="BC103" i="989"/>
  <c r="BC99" i="989"/>
  <c r="BB80" i="989"/>
  <c r="BH96" i="989"/>
  <c r="BL98" i="989"/>
  <c r="BL100" i="989"/>
  <c r="BE94" i="989"/>
  <c r="BH92" i="989"/>
  <c r="BG65" i="989"/>
  <c r="BC77" i="989"/>
  <c r="BC74" i="989"/>
  <c r="AE73" i="989"/>
  <c r="BG68" i="989" s="1"/>
  <c r="BB72" i="989"/>
  <c r="H52" i="989"/>
  <c r="BH99" i="989"/>
  <c r="BA85" i="989"/>
  <c r="BK95" i="989"/>
  <c r="BA99" i="989"/>
  <c r="BB78" i="989"/>
  <c r="BD75" i="989"/>
  <c r="BD51" i="989"/>
  <c r="BD80" i="989"/>
  <c r="AF67" i="989"/>
  <c r="BC67" i="989"/>
  <c r="BD50" i="989"/>
  <c r="BA34" i="989"/>
  <c r="BB47" i="989"/>
  <c r="AE47" i="989"/>
  <c r="BD24" i="989"/>
  <c r="BD27" i="989"/>
  <c r="BC97" i="989"/>
  <c r="BL97" i="989"/>
  <c r="BJ101" i="989"/>
  <c r="BI96" i="989"/>
  <c r="BC98" i="989"/>
  <c r="BF90" i="989"/>
  <c r="BF89" i="989"/>
  <c r="BF95" i="989"/>
  <c r="BD94" i="989"/>
  <c r="BI92" i="989"/>
  <c r="BC90" i="989"/>
  <c r="H78" i="989"/>
  <c r="AE77" i="989"/>
  <c r="BB77" i="989"/>
  <c r="BC92" i="989"/>
  <c r="AE82" i="989"/>
  <c r="BG80" i="989" s="1"/>
  <c r="BA31" i="989"/>
  <c r="BI91" i="989"/>
  <c r="BC86" i="989"/>
  <c r="BH97" i="989"/>
  <c r="BK97" i="989"/>
  <c r="BD55" i="989"/>
  <c r="BD42" i="989"/>
  <c r="AJ10" i="989"/>
  <c r="AF42" i="989"/>
  <c r="BC42" i="989"/>
  <c r="AI24" i="989"/>
  <c r="BC8" i="989"/>
  <c r="BD26" i="989"/>
  <c r="AI42" i="989"/>
  <c r="BE99" i="989"/>
  <c r="BC95" i="989"/>
  <c r="BJ99" i="989"/>
  <c r="AE76" i="989"/>
  <c r="BB76" i="989"/>
  <c r="BJ96" i="989"/>
  <c r="AG84" i="989"/>
  <c r="BD83" i="989"/>
  <c r="BJ89" i="989"/>
  <c r="AF84" i="989"/>
  <c r="BF94" i="989"/>
  <c r="BJ92" i="989"/>
  <c r="AE79" i="989"/>
  <c r="BC70" i="989"/>
  <c r="AF53" i="989"/>
  <c r="BC53" i="989"/>
  <c r="BC50" i="989"/>
  <c r="H63" i="989"/>
  <c r="BA93" i="989"/>
  <c r="BK93" i="989"/>
  <c r="BB90" i="989"/>
  <c r="BG99" i="989"/>
  <c r="BK99" i="989"/>
  <c r="BB84" i="989"/>
  <c r="BC47" i="989"/>
  <c r="BC48" i="989"/>
  <c r="BC45" i="989"/>
  <c r="AF48" i="989"/>
  <c r="AJ48" i="989"/>
  <c r="BG48" i="989"/>
  <c r="AG29" i="989"/>
  <c r="BA38" i="989"/>
  <c r="AE17" i="989"/>
  <c r="BB15" i="989"/>
  <c r="BB16" i="989"/>
  <c r="BB17" i="989"/>
  <c r="BB11" i="989"/>
  <c r="BB14" i="989"/>
  <c r="BC76" i="989"/>
  <c r="AJ53" i="989"/>
  <c r="AK8" i="989"/>
  <c r="H8" i="989" s="1"/>
  <c r="BD69" i="989"/>
  <c r="BG59" i="989"/>
  <c r="AC29" i="989"/>
  <c r="AZ27" i="989"/>
  <c r="AZ28" i="989"/>
  <c r="AZ25" i="989"/>
  <c r="AK9" i="989"/>
  <c r="AG28" i="989"/>
  <c r="BD28" i="989"/>
  <c r="BD18" i="989"/>
  <c r="BB70" i="989"/>
  <c r="AZ29" i="989"/>
  <c r="BC37" i="989"/>
  <c r="BA28" i="989"/>
  <c r="BC34" i="989"/>
  <c r="BD20" i="989"/>
  <c r="AZ24" i="989"/>
  <c r="BA37" i="989"/>
  <c r="AK34" i="989"/>
  <c r="BD36" i="989"/>
  <c r="BB29" i="989"/>
  <c r="AE29" i="989"/>
  <c r="BB40" i="989"/>
  <c r="AD26" i="989"/>
  <c r="BA26" i="989"/>
  <c r="AI16" i="989"/>
  <c r="H16" i="989" s="1"/>
  <c r="BC61" i="989"/>
  <c r="BB33" i="989"/>
  <c r="BA25" i="989"/>
  <c r="BD15" i="989"/>
  <c r="BD13" i="989"/>
  <c r="BD16" i="989"/>
  <c r="BD14" i="989"/>
  <c r="AE28" i="989"/>
  <c r="BB28" i="989"/>
  <c r="BC16" i="989"/>
  <c r="BC11" i="989"/>
  <c r="AF12" i="989"/>
  <c r="BC12" i="989"/>
  <c r="BG64" i="989"/>
  <c r="BG63" i="989"/>
  <c r="H43" i="989"/>
  <c r="AD47" i="989"/>
  <c r="AD37" i="989"/>
  <c r="BD63" i="989"/>
  <c r="BC72" i="989"/>
  <c r="AC44" i="989"/>
  <c r="AF36" i="989"/>
  <c r="BC35" i="989"/>
  <c r="BC25" i="989"/>
  <c r="BB25" i="989"/>
  <c r="AG36" i="989"/>
  <c r="BI36" i="989" s="1"/>
  <c r="BI15" i="989"/>
  <c r="AE14" i="989"/>
  <c r="BB13" i="989"/>
  <c r="BB9" i="989"/>
  <c r="BB12" i="989"/>
  <c r="BD12" i="989"/>
  <c r="BD11" i="989"/>
  <c r="AG12" i="989"/>
  <c r="BI12" i="989" s="1"/>
  <c r="AZ81" i="989"/>
  <c r="AH41" i="989"/>
  <c r="BD30" i="989"/>
  <c r="AK21" i="989"/>
  <c r="AG34" i="989"/>
  <c r="BD32" i="989"/>
  <c r="BD34" i="989"/>
  <c r="AI33" i="989"/>
  <c r="AF23" i="989"/>
  <c r="BC22" i="989"/>
  <c r="BC23" i="989"/>
  <c r="BC21" i="989"/>
  <c r="AF15" i="989"/>
  <c r="AH24" i="989"/>
  <c r="AF40" i="989"/>
  <c r="BC40" i="989"/>
  <c r="AK73" i="989"/>
  <c r="BH72" i="989"/>
  <c r="AG25" i="989"/>
  <c r="BI18" i="989" s="1"/>
  <c r="BD25" i="989"/>
  <c r="AJ24" i="989"/>
  <c r="BD40" i="989"/>
  <c r="BB64" i="989"/>
  <c r="BB66" i="989"/>
  <c r="BD61" i="989"/>
  <c r="AJ22" i="989"/>
  <c r="BD22" i="989"/>
  <c r="BD21" i="989"/>
  <c r="BD23" i="989"/>
  <c r="BC14" i="989"/>
  <c r="AF14" i="989"/>
  <c r="BA39" i="989"/>
  <c r="AF24" i="989"/>
  <c r="BC24" i="989"/>
  <c r="AJ35" i="989"/>
  <c r="BC20" i="989"/>
  <c r="AF20" i="989"/>
  <c r="AK25" i="989"/>
  <c r="AK17" i="989"/>
  <c r="AE36" i="989"/>
  <c r="BB36" i="989"/>
  <c r="BD37" i="989"/>
  <c r="BD49" i="989"/>
  <c r="AC33" i="989"/>
  <c r="AZ33" i="989"/>
  <c r="BD60" i="989"/>
  <c r="BC18" i="989"/>
  <c r="BI17" i="989"/>
  <c r="AC42" i="989"/>
  <c r="AZ38" i="989"/>
  <c r="AZ39" i="989"/>
  <c r="BC33" i="989"/>
  <c r="AF33" i="989"/>
  <c r="BB21" i="989"/>
  <c r="AD41" i="989"/>
  <c r="BC36" i="989"/>
  <c r="AD31" i="989"/>
  <c r="BA30" i="989"/>
  <c r="BD17" i="989"/>
  <c r="BC17" i="989"/>
  <c r="AF44" i="989"/>
  <c r="BC43" i="989"/>
  <c r="AD34" i="989"/>
  <c r="BA33" i="989"/>
  <c r="Y60" i="989"/>
  <c r="X73" i="989"/>
  <c r="BD38" i="989"/>
  <c r="AJ66" i="989"/>
  <c r="H66" i="989" s="1"/>
  <c r="AJ33" i="989"/>
  <c r="AK30" i="989"/>
  <c r="AF31" i="989"/>
  <c r="BC28" i="989"/>
  <c r="BC27" i="989"/>
  <c r="BC29" i="989"/>
  <c r="BC30" i="989"/>
  <c r="BC31" i="989"/>
  <c r="BB22" i="989"/>
  <c r="AG46" i="989"/>
  <c r="BD46" i="989"/>
  <c r="AE32" i="989"/>
  <c r="BB32" i="989"/>
  <c r="BB27" i="989"/>
  <c r="BD47" i="989"/>
  <c r="BC69" i="989"/>
  <c r="BC68" i="989"/>
  <c r="BI14" i="989"/>
  <c r="AH38" i="989"/>
  <c r="AZ32" i="989"/>
  <c r="AE20" i="989"/>
  <c r="BB18" i="989"/>
  <c r="BB20" i="989"/>
  <c r="BB19" i="989"/>
  <c r="AG31" i="989"/>
  <c r="BD31" i="989"/>
  <c r="BB65" i="989"/>
  <c r="AI30" i="989"/>
  <c r="AF18" i="989"/>
  <c r="AJ31" i="989"/>
  <c r="BB23" i="989"/>
  <c r="H51" i="989"/>
  <c r="BC38" i="989"/>
  <c r="BC32" i="989"/>
  <c r="BG60" i="989"/>
  <c r="BB35" i="989"/>
  <c r="AZ36" i="989"/>
  <c r="BC39" i="989"/>
  <c r="BB30" i="989"/>
  <c r="BA32" i="989"/>
  <c r="BC48" i="988"/>
  <c r="BC38" i="988"/>
  <c r="BC39" i="988"/>
  <c r="BD35" i="988"/>
  <c r="BB13" i="988"/>
  <c r="BI25" i="988"/>
  <c r="BB40" i="988"/>
  <c r="BG55" i="988"/>
  <c r="BJ48" i="988"/>
  <c r="BB10" i="988"/>
  <c r="BB48" i="988"/>
  <c r="AE14" i="988"/>
  <c r="AJ14" i="988" s="1"/>
  <c r="BL14" i="988" s="1"/>
  <c r="BB11" i="988"/>
  <c r="BC41" i="988"/>
  <c r="BC53" i="988"/>
  <c r="BG52" i="988"/>
  <c r="BD26" i="988"/>
  <c r="BH17" i="988"/>
  <c r="BC21" i="988"/>
  <c r="AE38" i="988"/>
  <c r="BG36" i="988" s="1"/>
  <c r="BG45" i="988"/>
  <c r="BC44" i="988"/>
  <c r="BD55" i="988"/>
  <c r="BB38" i="988"/>
  <c r="BH46" i="988"/>
  <c r="BB26" i="988"/>
  <c r="BH36" i="988"/>
  <c r="BC40" i="988"/>
  <c r="BI47" i="988"/>
  <c r="BC25" i="988"/>
  <c r="BH47" i="988"/>
  <c r="BL8" i="988"/>
  <c r="BB22" i="988"/>
  <c r="BC8" i="988"/>
  <c r="BH48" i="988"/>
  <c r="BL47" i="988"/>
  <c r="BH45" i="988"/>
  <c r="BL28" i="988"/>
  <c r="AZ25" i="988"/>
  <c r="BH9" i="988"/>
  <c r="BL48" i="988"/>
  <c r="BM8" i="988"/>
  <c r="BG24" i="988"/>
  <c r="BD53" i="988"/>
  <c r="BA24" i="988"/>
  <c r="BD22" i="988"/>
  <c r="BD17" i="988"/>
  <c r="BC56" i="988"/>
  <c r="BL41" i="988"/>
  <c r="BB39" i="988"/>
  <c r="BE20" i="988"/>
  <c r="BD41" i="988"/>
  <c r="BL42" i="988"/>
  <c r="BD30" i="988"/>
  <c r="BB21" i="988"/>
  <c r="BJ51" i="988"/>
  <c r="BI45" i="988"/>
  <c r="AZ28" i="988"/>
  <c r="BC42" i="988"/>
  <c r="AK43" i="988"/>
  <c r="BM42" i="988" s="1"/>
  <c r="BH43" i="988"/>
  <c r="BE55" i="988"/>
  <c r="BD42" i="988"/>
  <c r="BE19" i="988"/>
  <c r="BD34" i="988"/>
  <c r="BC22" i="988"/>
  <c r="AD24" i="988"/>
  <c r="AI24" i="988" s="1"/>
  <c r="BL40" i="988"/>
  <c r="BG44" i="988"/>
  <c r="BD20" i="988"/>
  <c r="BA23" i="988"/>
  <c r="AG33" i="988"/>
  <c r="BI33" i="988" s="1"/>
  <c r="BB35" i="988"/>
  <c r="BD39" i="988"/>
  <c r="BC36" i="988"/>
  <c r="BD25" i="988"/>
  <c r="BA22" i="988"/>
  <c r="BE22" i="988"/>
  <c r="BD19" i="988"/>
  <c r="BE54" i="988"/>
  <c r="AZ18" i="988"/>
  <c r="BG15" i="988"/>
  <c r="BC27" i="988"/>
  <c r="BI38" i="988"/>
  <c r="AH20" i="988"/>
  <c r="BJ19" i="988" s="1"/>
  <c r="BC60" i="988"/>
  <c r="BB44" i="988"/>
  <c r="BE56" i="988"/>
  <c r="BD16" i="988"/>
  <c r="BB37" i="988"/>
  <c r="BH8" i="988"/>
  <c r="BJ49" i="988"/>
  <c r="AF24" i="988"/>
  <c r="BC15" i="988"/>
  <c r="AZ27" i="988"/>
  <c r="BC19" i="988"/>
  <c r="BC18" i="988"/>
  <c r="BB45" i="988"/>
  <c r="BE58" i="988"/>
  <c r="BB23" i="988"/>
  <c r="BM9" i="988"/>
  <c r="BC37" i="988"/>
  <c r="BD40" i="988"/>
  <c r="BE57" i="988"/>
  <c r="BA26" i="988"/>
  <c r="BI17" i="988"/>
  <c r="BD33" i="988"/>
  <c r="H48" i="988"/>
  <c r="BC14" i="988"/>
  <c r="BD28" i="988"/>
  <c r="BG41" i="988"/>
  <c r="AF23" i="988"/>
  <c r="AK23" i="988" s="1"/>
  <c r="BB25" i="988"/>
  <c r="BG42" i="988"/>
  <c r="BI18" i="988"/>
  <c r="BG16" i="988"/>
  <c r="BI58" i="988"/>
  <c r="BC20" i="988"/>
  <c r="BH40" i="988"/>
  <c r="AG16" i="988"/>
  <c r="BI16" i="988" s="1"/>
  <c r="BI44" i="988"/>
  <c r="BD32" i="988"/>
  <c r="BG25" i="988"/>
  <c r="BD60" i="988"/>
  <c r="AZ23" i="988"/>
  <c r="BI19" i="988"/>
  <c r="BA53" i="988"/>
  <c r="BG40" i="988"/>
  <c r="BH18" i="988"/>
  <c r="BC43" i="988"/>
  <c r="BH16" i="988"/>
  <c r="BB24" i="988"/>
  <c r="BC11" i="988"/>
  <c r="BD38" i="988"/>
  <c r="AG42" i="988"/>
  <c r="BI39" i="988" s="1"/>
  <c r="BB8" i="988"/>
  <c r="BH35" i="988"/>
  <c r="H41" i="988"/>
  <c r="BL39" i="988"/>
  <c r="BG9" i="988"/>
  <c r="BB58" i="988"/>
  <c r="BM35" i="988"/>
  <c r="H12" i="988"/>
  <c r="BG46" i="988"/>
  <c r="BG39" i="988"/>
  <c r="BC54" i="988"/>
  <c r="BD8" i="988"/>
  <c r="BH42" i="988"/>
  <c r="BG48" i="988"/>
  <c r="BI37" i="988"/>
  <c r="H37" i="988"/>
  <c r="BI36" i="988"/>
  <c r="BJ60" i="988"/>
  <c r="BJ54" i="988"/>
  <c r="BJ56" i="988"/>
  <c r="BI34" i="988"/>
  <c r="AH18" i="988"/>
  <c r="H18" i="988" s="1"/>
  <c r="BE17" i="988"/>
  <c r="BE18" i="988"/>
  <c r="AG14" i="988"/>
  <c r="BD14" i="988"/>
  <c r="BD13" i="988"/>
  <c r="BA21" i="988"/>
  <c r="BA20" i="988"/>
  <c r="AD21" i="988"/>
  <c r="BF17" i="988" s="1"/>
  <c r="BA19" i="988"/>
  <c r="BL56" i="988"/>
  <c r="BL53" i="988"/>
  <c r="BL57" i="988"/>
  <c r="BL58" i="988"/>
  <c r="BL55" i="988"/>
  <c r="BL54" i="988"/>
  <c r="BL60" i="988"/>
  <c r="BL52" i="988"/>
  <c r="BI43" i="988"/>
  <c r="BC49" i="988"/>
  <c r="AG24" i="988"/>
  <c r="BI24" i="988" s="1"/>
  <c r="BD24" i="988"/>
  <c r="BD21" i="988"/>
  <c r="BM39" i="988"/>
  <c r="AZ54" i="988"/>
  <c r="AZ53" i="988"/>
  <c r="AZ57" i="988"/>
  <c r="AZ58" i="988"/>
  <c r="AZ55" i="988"/>
  <c r="AZ60" i="988"/>
  <c r="AZ56" i="988"/>
  <c r="AZ52" i="988"/>
  <c r="BH51" i="988"/>
  <c r="BH59" i="988"/>
  <c r="BH56" i="988"/>
  <c r="BH54" i="988"/>
  <c r="BH53" i="988"/>
  <c r="BH58" i="988"/>
  <c r="BH52" i="988"/>
  <c r="BH57" i="988"/>
  <c r="BH55" i="988"/>
  <c r="BI35" i="988"/>
  <c r="BJ21" i="988"/>
  <c r="BM36" i="988"/>
  <c r="BM37" i="988"/>
  <c r="BM38" i="988"/>
  <c r="AG8" i="988"/>
  <c r="AI19" i="988"/>
  <c r="BL24" i="988"/>
  <c r="BA55" i="988"/>
  <c r="BA58" i="988"/>
  <c r="BA56" i="988"/>
  <c r="BA60" i="988"/>
  <c r="BA57" i="988"/>
  <c r="BA54" i="988"/>
  <c r="BA27" i="988"/>
  <c r="BA28" i="988"/>
  <c r="AD31" i="988"/>
  <c r="BF27" i="988" s="1"/>
  <c r="BD12" i="988"/>
  <c r="BC32" i="988"/>
  <c r="BM57" i="988"/>
  <c r="BM60" i="988"/>
  <c r="BM58" i="988"/>
  <c r="BM56" i="988"/>
  <c r="BM53" i="988"/>
  <c r="BM54" i="988"/>
  <c r="BM55" i="988"/>
  <c r="BM52" i="988"/>
  <c r="AI26" i="988"/>
  <c r="BF25" i="988"/>
  <c r="BF26" i="988"/>
  <c r="BL34" i="988"/>
  <c r="BL16" i="988"/>
  <c r="BL15" i="988"/>
  <c r="AJ23" i="988"/>
  <c r="BL23" i="988" s="1"/>
  <c r="BG23" i="988"/>
  <c r="BG22" i="988"/>
  <c r="BG21" i="988"/>
  <c r="BI46" i="988"/>
  <c r="BL25" i="988"/>
  <c r="BJ22" i="988"/>
  <c r="AF34" i="988"/>
  <c r="BC34" i="988"/>
  <c r="BL27" i="988"/>
  <c r="BL18" i="988"/>
  <c r="BD11" i="988"/>
  <c r="H40" i="988"/>
  <c r="BA18" i="988"/>
  <c r="BD43" i="988"/>
  <c r="BE21" i="988"/>
  <c r="BH44" i="988"/>
  <c r="BC47" i="988"/>
  <c r="BD46" i="988"/>
  <c r="BD37" i="988"/>
  <c r="AJ46" i="988"/>
  <c r="BL43" i="988" s="1"/>
  <c r="BC46" i="988"/>
  <c r="BI49" i="988"/>
  <c r="BC55" i="988"/>
  <c r="BC45" i="988"/>
  <c r="BG57" i="988"/>
  <c r="AK47" i="988"/>
  <c r="BE53" i="988"/>
  <c r="BB28" i="988"/>
  <c r="BC17" i="988"/>
  <c r="BB29" i="988"/>
  <c r="AZ26" i="988"/>
  <c r="BG18" i="988"/>
  <c r="BB34" i="988"/>
  <c r="BC58" i="988"/>
  <c r="BI27" i="988"/>
  <c r="BI48" i="988"/>
  <c r="AK19" i="988"/>
  <c r="BM16" i="988" s="1"/>
  <c r="AF29" i="988"/>
  <c r="BH26" i="988" s="1"/>
  <c r="BB16" i="988"/>
  <c r="BG26" i="988"/>
  <c r="H50" i="988"/>
  <c r="BI55" i="988"/>
  <c r="BD45" i="988"/>
  <c r="BG53" i="988"/>
  <c r="BB27" i="988"/>
  <c r="BG8" i="988"/>
  <c r="BC30" i="988"/>
  <c r="AZ20" i="988"/>
  <c r="BB30" i="988"/>
  <c r="BB41" i="988"/>
  <c r="BL26" i="988"/>
  <c r="AH31" i="988"/>
  <c r="BI54" i="988"/>
  <c r="BB47" i="988"/>
  <c r="BD47" i="988"/>
  <c r="BC33" i="988"/>
  <c r="BG20" i="988"/>
  <c r="BI28" i="988"/>
  <c r="BB18" i="988"/>
  <c r="AE33" i="988"/>
  <c r="H58" i="988"/>
  <c r="BJ55" i="988"/>
  <c r="BI57" i="988"/>
  <c r="BC26" i="988"/>
  <c r="BD44" i="988"/>
  <c r="BI56" i="988"/>
  <c r="BB42" i="988"/>
  <c r="BB46" i="988"/>
  <c r="BG58" i="988"/>
  <c r="BC24" i="988"/>
  <c r="AZ19" i="988"/>
  <c r="BH15" i="988"/>
  <c r="BC9" i="988"/>
  <c r="BG28" i="988"/>
  <c r="BG17" i="988"/>
  <c r="AG11" i="988"/>
  <c r="H32" i="988"/>
  <c r="H36" i="988"/>
  <c r="H49" i="988"/>
  <c r="BK55" i="988"/>
  <c r="BE59" i="988"/>
  <c r="BM48" i="988"/>
  <c r="BJ57" i="988"/>
  <c r="BI53" i="988"/>
  <c r="BG19" i="988"/>
  <c r="BC29" i="988"/>
  <c r="AZ22" i="988"/>
  <c r="BA25" i="988"/>
  <c r="BD36" i="988"/>
  <c r="BI52" i="988"/>
  <c r="BG47" i="988"/>
  <c r="BK52" i="988"/>
  <c r="BD52" i="988"/>
  <c r="AF33" i="988"/>
  <c r="BC23" i="988"/>
  <c r="BC16" i="988"/>
  <c r="BD9" i="988"/>
  <c r="BG27" i="988"/>
  <c r="BC57" i="988"/>
  <c r="AF14" i="988"/>
  <c r="BH13" i="988" s="1"/>
  <c r="H10" i="988"/>
  <c r="H44" i="988"/>
  <c r="H51" i="988"/>
  <c r="BK57" i="988"/>
  <c r="BJ53" i="988"/>
  <c r="BB15" i="988"/>
  <c r="BE28" i="988"/>
  <c r="BD57" i="988"/>
  <c r="BG56" i="988"/>
  <c r="BJ52" i="988"/>
  <c r="BB31" i="988"/>
  <c r="BK54" i="988"/>
  <c r="BD54" i="988"/>
  <c r="BB32" i="988"/>
  <c r="AZ24" i="988"/>
  <c r="AC27" i="988"/>
  <c r="BE24" i="988" s="1"/>
  <c r="BH37" i="988"/>
  <c r="BH38" i="988"/>
  <c r="BJ58" i="988"/>
  <c r="BC10" i="988"/>
  <c r="H45" i="988"/>
  <c r="H53" i="988"/>
  <c r="BG59" i="988"/>
  <c r="BK53" i="988"/>
  <c r="BG54" i="988"/>
  <c r="BK56" i="988"/>
  <c r="BD56" i="988"/>
  <c r="BC31" i="988"/>
  <c r="BL17" i="988"/>
  <c r="BH39" i="988"/>
  <c r="BI26" i="988"/>
  <c r="BB9" i="988"/>
  <c r="BB20" i="988"/>
  <c r="H15" i="988"/>
  <c r="H54" i="988"/>
  <c r="H52" i="988"/>
  <c r="H55" i="988"/>
  <c r="BK60" i="988"/>
  <c r="BB53" i="988"/>
  <c r="BE51" i="988"/>
  <c r="BG43" i="988"/>
  <c r="BB19" i="988"/>
  <c r="BB52" i="988"/>
  <c r="BD23" i="988"/>
  <c r="AZ21" i="988"/>
  <c r="BB14" i="988"/>
  <c r="BD10" i="988"/>
  <c r="BC13" i="988"/>
  <c r="H22" i="988"/>
  <c r="H25" i="988"/>
  <c r="H57" i="988"/>
  <c r="BI59" i="988"/>
  <c r="BG51" i="988"/>
  <c r="BB55" i="988"/>
  <c r="BB49" i="988"/>
  <c r="BH41" i="988"/>
  <c r="BC35" i="988"/>
  <c r="BB54" i="988"/>
  <c r="BB60" i="988"/>
  <c r="H56" i="988"/>
  <c r="H17" i="988"/>
  <c r="H28" i="988"/>
  <c r="H59" i="988"/>
  <c r="BG34" i="988"/>
  <c r="BB57" i="988"/>
  <c r="BD15" i="988"/>
  <c r="BD27" i="988"/>
  <c r="BB17" i="988"/>
  <c r="BD31" i="988"/>
  <c r="BD29" i="988"/>
  <c r="BD18" i="988"/>
  <c r="BC12" i="988"/>
  <c r="BC28" i="988"/>
  <c r="H30" i="988"/>
  <c r="H77" i="987"/>
  <c r="X47" i="987" s="1"/>
  <c r="AC47" i="987" s="1"/>
  <c r="BB8" i="987"/>
  <c r="AG67" i="987"/>
  <c r="BI67" i="987" s="1"/>
  <c r="X46" i="987"/>
  <c r="AC46" i="987" s="1"/>
  <c r="AH46" i="987" s="1"/>
  <c r="Y40" i="987"/>
  <c r="AD40" i="987" s="1"/>
  <c r="Y52" i="987"/>
  <c r="AD52" i="987" s="1"/>
  <c r="AI52" i="987" s="1"/>
  <c r="X52" i="987"/>
  <c r="AC52" i="987" s="1"/>
  <c r="AH52" i="987" s="1"/>
  <c r="Y46" i="987"/>
  <c r="AD46" i="987" s="1"/>
  <c r="AI46" i="987" s="1"/>
  <c r="X64" i="987"/>
  <c r="AC64" i="987" s="1"/>
  <c r="AH64" i="987" s="1"/>
  <c r="X40" i="987"/>
  <c r="AC40" i="987" s="1"/>
  <c r="AH40" i="987" s="1"/>
  <c r="BL79" i="987"/>
  <c r="H69" i="987"/>
  <c r="X9" i="987" s="1"/>
  <c r="BF76" i="987"/>
  <c r="BA29" i="987"/>
  <c r="H71" i="987"/>
  <c r="Y11" i="987" s="1"/>
  <c r="AD11" i="987" s="1"/>
  <c r="AI11" i="987" s="1"/>
  <c r="BF74" i="987"/>
  <c r="BF26" i="987"/>
  <c r="H73" i="987"/>
  <c r="H78" i="987"/>
  <c r="X42" i="987" s="1"/>
  <c r="BL71" i="987"/>
  <c r="H75" i="987"/>
  <c r="Y39" i="987" s="1"/>
  <c r="H79" i="987"/>
  <c r="BB36" i="987"/>
  <c r="AZ20" i="987"/>
  <c r="H68" i="987"/>
  <c r="X8" i="987" s="1"/>
  <c r="AC8" i="987" s="1"/>
  <c r="BL74" i="987"/>
  <c r="H70" i="987"/>
  <c r="Y16" i="987" s="1"/>
  <c r="BL70" i="987"/>
  <c r="BB31" i="987"/>
  <c r="BD66" i="987"/>
  <c r="H72" i="987"/>
  <c r="Y12" i="987" s="1"/>
  <c r="AD12" i="987" s="1"/>
  <c r="AI12" i="987" s="1"/>
  <c r="H74" i="987"/>
  <c r="Y44" i="987" s="1"/>
  <c r="BB11" i="987"/>
  <c r="BC46" i="987"/>
  <c r="BB25" i="987"/>
  <c r="BD40" i="987"/>
  <c r="BB22" i="987"/>
  <c r="BD76" i="987"/>
  <c r="BJ76" i="987"/>
  <c r="BD59" i="987"/>
  <c r="BB52" i="987"/>
  <c r="BG10" i="987"/>
  <c r="BJ74" i="987"/>
  <c r="BC58" i="987"/>
  <c r="BD36" i="987"/>
  <c r="BD55" i="987"/>
  <c r="BD54" i="987"/>
  <c r="BB35" i="987"/>
  <c r="BB20" i="987"/>
  <c r="BE25" i="987"/>
  <c r="BF78" i="987"/>
  <c r="BD78" i="987"/>
  <c r="BD17" i="987"/>
  <c r="BI37" i="987"/>
  <c r="BD38" i="987"/>
  <c r="BB37" i="987"/>
  <c r="BD53" i="987"/>
  <c r="BC17" i="987"/>
  <c r="BA32" i="987"/>
  <c r="BD56" i="987"/>
  <c r="BD37" i="987"/>
  <c r="BD47" i="987"/>
  <c r="BC18" i="987"/>
  <c r="AZ70" i="987"/>
  <c r="BI26" i="987"/>
  <c r="BB34" i="987"/>
  <c r="BC26" i="987"/>
  <c r="AK32" i="987"/>
  <c r="BM29" i="987" s="1"/>
  <c r="BH29" i="987"/>
  <c r="BD62" i="987"/>
  <c r="BI53" i="987"/>
  <c r="BB19" i="987"/>
  <c r="BB26" i="987"/>
  <c r="AE22" i="987"/>
  <c r="BG22" i="987" s="1"/>
  <c r="BC21" i="987"/>
  <c r="BC53" i="987"/>
  <c r="BL26" i="987"/>
  <c r="BA20" i="987"/>
  <c r="BD9" i="987"/>
  <c r="BL78" i="987"/>
  <c r="AZ79" i="987"/>
  <c r="BF80" i="987"/>
  <c r="BC23" i="987"/>
  <c r="BH28" i="987"/>
  <c r="BI23" i="987"/>
  <c r="BD18" i="987"/>
  <c r="BC9" i="987"/>
  <c r="BD72" i="987"/>
  <c r="AD36" i="987"/>
  <c r="AI36" i="987" s="1"/>
  <c r="BC32" i="987"/>
  <c r="BI20" i="987"/>
  <c r="BD23" i="987"/>
  <c r="BL73" i="987"/>
  <c r="BB58" i="987"/>
  <c r="BB45" i="987"/>
  <c r="AF54" i="987"/>
  <c r="AK54" i="987" s="1"/>
  <c r="BD20" i="987"/>
  <c r="BC22" i="987"/>
  <c r="BB9" i="987"/>
  <c r="BM78" i="987"/>
  <c r="BC41" i="987"/>
  <c r="BB17" i="987"/>
  <c r="BB21" i="987"/>
  <c r="BE26" i="987"/>
  <c r="BM76" i="987"/>
  <c r="AZ71" i="987"/>
  <c r="BG32" i="987"/>
  <c r="AF26" i="987"/>
  <c r="AK26" i="987" s="1"/>
  <c r="BC49" i="987"/>
  <c r="BC48" i="987"/>
  <c r="BB14" i="987"/>
  <c r="BB15" i="987"/>
  <c r="BC20" i="987"/>
  <c r="AG66" i="987"/>
  <c r="BI8" i="987"/>
  <c r="BA25" i="987"/>
  <c r="AE8" i="987"/>
  <c r="AJ8" i="987" s="1"/>
  <c r="AJ64" i="987"/>
  <c r="AK64" i="987"/>
  <c r="BM70" i="987"/>
  <c r="AZ74" i="987"/>
  <c r="BJ72" i="987"/>
  <c r="BG72" i="987"/>
  <c r="BD80" i="987"/>
  <c r="AZ73" i="987"/>
  <c r="BD65" i="987"/>
  <c r="BM69" i="987"/>
  <c r="BD70" i="987"/>
  <c r="AE67" i="987"/>
  <c r="BG66" i="987" s="1"/>
  <c r="AH33" i="987"/>
  <c r="AF58" i="987"/>
  <c r="AD34" i="987"/>
  <c r="BB57" i="987"/>
  <c r="BD34" i="987"/>
  <c r="BI9" i="987"/>
  <c r="BI38" i="987"/>
  <c r="BD35" i="987"/>
  <c r="BB76" i="987"/>
  <c r="BB69" i="987"/>
  <c r="BB74" i="987"/>
  <c r="BB72" i="987"/>
  <c r="BB70" i="987"/>
  <c r="BB79" i="987"/>
  <c r="BB77" i="987"/>
  <c r="BB75" i="987"/>
  <c r="BB78" i="987"/>
  <c r="BB73" i="987"/>
  <c r="BB80" i="987"/>
  <c r="BB71" i="987"/>
  <c r="BA70" i="987"/>
  <c r="BL72" i="987"/>
  <c r="BA71" i="987"/>
  <c r="BF69" i="987"/>
  <c r="BF79" i="987"/>
  <c r="BF77" i="987"/>
  <c r="BF75" i="987"/>
  <c r="BF73" i="987"/>
  <c r="BF71" i="987"/>
  <c r="BF72" i="987"/>
  <c r="BM79" i="987"/>
  <c r="AJ51" i="987"/>
  <c r="H51" i="987" s="1"/>
  <c r="AF35" i="987"/>
  <c r="BH33" i="987" s="1"/>
  <c r="BC34" i="987"/>
  <c r="AG32" i="987"/>
  <c r="BI29" i="987" s="1"/>
  <c r="BD32" i="987"/>
  <c r="H63" i="987"/>
  <c r="BB50" i="987"/>
  <c r="BC39" i="987"/>
  <c r="AH37" i="987"/>
  <c r="BC44" i="987"/>
  <c r="BD33" i="987"/>
  <c r="AF43" i="987"/>
  <c r="BH40" i="987" s="1"/>
  <c r="BC43" i="987"/>
  <c r="BB43" i="987"/>
  <c r="BG28" i="987"/>
  <c r="AJ61" i="987"/>
  <c r="AZ72" i="987"/>
  <c r="BB47" i="987"/>
  <c r="AE47" i="987"/>
  <c r="AI37" i="987"/>
  <c r="BG33" i="987"/>
  <c r="BD52" i="987"/>
  <c r="BD63" i="987"/>
  <c r="BJ25" i="987"/>
  <c r="BA69" i="987"/>
  <c r="BC65" i="987"/>
  <c r="BC66" i="987"/>
  <c r="BC33" i="987"/>
  <c r="BC30" i="987"/>
  <c r="BC28" i="987"/>
  <c r="BC54" i="987"/>
  <c r="AZ27" i="987"/>
  <c r="AZ30" i="987"/>
  <c r="AZ29" i="987"/>
  <c r="AZ31" i="987"/>
  <c r="AZ28" i="987"/>
  <c r="AC32" i="987"/>
  <c r="BE27" i="987" s="1"/>
  <c r="AZ32" i="987"/>
  <c r="AK44" i="987"/>
  <c r="BC51" i="987"/>
  <c r="BI22" i="987"/>
  <c r="BG77" i="987"/>
  <c r="BG80" i="987"/>
  <c r="BG75" i="987"/>
  <c r="BG73" i="987"/>
  <c r="BG71" i="987"/>
  <c r="BG69" i="987"/>
  <c r="BG79" i="987"/>
  <c r="AF60" i="987"/>
  <c r="BH59" i="987" s="1"/>
  <c r="BC59" i="987"/>
  <c r="BC60" i="987"/>
  <c r="BB65" i="987"/>
  <c r="BM73" i="987"/>
  <c r="AG60" i="987"/>
  <c r="BI55" i="987" s="1"/>
  <c r="BD60" i="987"/>
  <c r="BD58" i="987"/>
  <c r="BD50" i="987"/>
  <c r="BH48" i="987"/>
  <c r="AG36" i="987"/>
  <c r="BI36" i="987" s="1"/>
  <c r="BJ26" i="987"/>
  <c r="BB53" i="987"/>
  <c r="H31" i="987"/>
  <c r="BI25" i="987"/>
  <c r="BA28" i="987"/>
  <c r="AI21" i="987"/>
  <c r="H21" i="987" s="1"/>
  <c r="BA78" i="987"/>
  <c r="BI79" i="987"/>
  <c r="BI77" i="987"/>
  <c r="BI78" i="987"/>
  <c r="BI80" i="987"/>
  <c r="BI75" i="987"/>
  <c r="BI76" i="987"/>
  <c r="BI72" i="987"/>
  <c r="BI70" i="987"/>
  <c r="BI69" i="987"/>
  <c r="BI73" i="987"/>
  <c r="BI74" i="987"/>
  <c r="BI71" i="987"/>
  <c r="BA79" i="987"/>
  <c r="BL77" i="987"/>
  <c r="BL69" i="987"/>
  <c r="BM75" i="987"/>
  <c r="BC36" i="987"/>
  <c r="BD57" i="987"/>
  <c r="BK26" i="987"/>
  <c r="BD43" i="987"/>
  <c r="AG44" i="987"/>
  <c r="BI41" i="987" s="1"/>
  <c r="BD44" i="987"/>
  <c r="BD42" i="987"/>
  <c r="BD29" i="987"/>
  <c r="BB51" i="987"/>
  <c r="BB32" i="987"/>
  <c r="BH75" i="987"/>
  <c r="BH80" i="987"/>
  <c r="BH73" i="987"/>
  <c r="BH71" i="987"/>
  <c r="BH69" i="987"/>
  <c r="BH79" i="987"/>
  <c r="BH77" i="987"/>
  <c r="BG78" i="987"/>
  <c r="AZ77" i="987"/>
  <c r="AZ69" i="987"/>
  <c r="BB64" i="987"/>
  <c r="BB61" i="987"/>
  <c r="BB63" i="987"/>
  <c r="BE71" i="987"/>
  <c r="BE72" i="987"/>
  <c r="BE70" i="987"/>
  <c r="BE79" i="987"/>
  <c r="BE74" i="987"/>
  <c r="BE77" i="987"/>
  <c r="BE76" i="987"/>
  <c r="BE75" i="987"/>
  <c r="BE73" i="987"/>
  <c r="BE69" i="987"/>
  <c r="BE78" i="987"/>
  <c r="BB56" i="987"/>
  <c r="BA27" i="987"/>
  <c r="BA30" i="987"/>
  <c r="AD32" i="987"/>
  <c r="BC57" i="987"/>
  <c r="BC35" i="987"/>
  <c r="BG26" i="987"/>
  <c r="BG25" i="987"/>
  <c r="BC45" i="987"/>
  <c r="BI21" i="987"/>
  <c r="BD31" i="987"/>
  <c r="BI24" i="987"/>
  <c r="BA76" i="987"/>
  <c r="AF67" i="987"/>
  <c r="BH78" i="987"/>
  <c r="BA77" i="987"/>
  <c r="BC64" i="987"/>
  <c r="AG49" i="987"/>
  <c r="BI49" i="987" s="1"/>
  <c r="BD49" i="987"/>
  <c r="BI54" i="987"/>
  <c r="BC55" i="987"/>
  <c r="BD41" i="987"/>
  <c r="AK18" i="987"/>
  <c r="BM74" i="987"/>
  <c r="AZ78" i="987"/>
  <c r="BK70" i="987"/>
  <c r="BK77" i="987"/>
  <c r="BK69" i="987"/>
  <c r="BK78" i="987"/>
  <c r="BK79" i="987"/>
  <c r="BK71" i="987"/>
  <c r="BK73" i="987"/>
  <c r="BK76" i="987"/>
  <c r="BK74" i="987"/>
  <c r="BK80" i="987"/>
  <c r="BK72" i="987"/>
  <c r="BK75" i="987"/>
  <c r="BH76" i="987"/>
  <c r="BG76" i="987"/>
  <c r="BL75" i="987"/>
  <c r="AG64" i="987"/>
  <c r="BD64" i="987"/>
  <c r="AJ39" i="987"/>
  <c r="AE49" i="987"/>
  <c r="BB49" i="987"/>
  <c r="BB48" i="987"/>
  <c r="AJ60" i="987"/>
  <c r="BD46" i="987"/>
  <c r="BD30" i="987"/>
  <c r="BB55" i="987"/>
  <c r="AC34" i="987"/>
  <c r="AE53" i="987"/>
  <c r="BC42" i="987"/>
  <c r="BC61" i="987"/>
  <c r="BA74" i="987"/>
  <c r="BL76" i="987"/>
  <c r="BJ79" i="987"/>
  <c r="BJ77" i="987"/>
  <c r="BJ75" i="987"/>
  <c r="BJ73" i="987"/>
  <c r="BJ71" i="987"/>
  <c r="BJ78" i="987"/>
  <c r="BJ69" i="987"/>
  <c r="BJ80" i="987"/>
  <c r="BH74" i="987"/>
  <c r="BA75" i="987"/>
  <c r="AZ75" i="987"/>
  <c r="BM77" i="987"/>
  <c r="AJ36" i="987"/>
  <c r="BG35" i="987"/>
  <c r="BB28" i="987"/>
  <c r="BB29" i="987"/>
  <c r="BB33" i="987"/>
  <c r="BB66" i="987"/>
  <c r="AK36" i="987"/>
  <c r="BH36" i="987"/>
  <c r="BC38" i="987"/>
  <c r="AK39" i="987"/>
  <c r="BC56" i="987"/>
  <c r="BB41" i="987"/>
  <c r="AE41" i="987"/>
  <c r="BI52" i="987"/>
  <c r="BI51" i="987"/>
  <c r="BI50" i="987"/>
  <c r="BC40" i="987"/>
  <c r="BB54" i="987"/>
  <c r="BG34" i="987"/>
  <c r="BC62" i="987"/>
  <c r="AJ52" i="987"/>
  <c r="AJ48" i="987"/>
  <c r="BC63" i="987"/>
  <c r="AK16" i="987"/>
  <c r="BH13" i="987"/>
  <c r="BM72" i="987"/>
  <c r="AZ76" i="987"/>
  <c r="BH72" i="987"/>
  <c r="BG74" i="987"/>
  <c r="BD79" i="987"/>
  <c r="BD77" i="987"/>
  <c r="BD75" i="987"/>
  <c r="BD73" i="987"/>
  <c r="BD71" i="987"/>
  <c r="BD69" i="987"/>
  <c r="AJ33" i="987"/>
  <c r="BG31" i="987"/>
  <c r="AK38" i="987"/>
  <c r="AE65" i="987"/>
  <c r="AE58" i="987"/>
  <c r="BG54" i="987" s="1"/>
  <c r="BC47" i="987"/>
  <c r="AF47" i="987"/>
  <c r="BD51" i="987"/>
  <c r="BB46" i="987"/>
  <c r="BB30" i="987"/>
  <c r="AK52" i="987"/>
  <c r="AJ40" i="987"/>
  <c r="AJ34" i="987"/>
  <c r="AG48" i="987"/>
  <c r="BD48" i="987"/>
  <c r="AF46" i="987"/>
  <c r="BD45" i="987"/>
  <c r="BB60" i="987"/>
  <c r="AK12" i="987"/>
  <c r="BH12" i="987"/>
  <c r="BC69" i="987"/>
  <c r="BC79" i="987"/>
  <c r="BC76" i="987"/>
  <c r="BC77" i="987"/>
  <c r="BC72" i="987"/>
  <c r="BC74" i="987"/>
  <c r="BC75" i="987"/>
  <c r="BC70" i="987"/>
  <c r="BC73" i="987"/>
  <c r="BC71" i="987"/>
  <c r="BC80" i="987"/>
  <c r="BA72" i="987"/>
  <c r="BA73" i="987"/>
  <c r="BM71" i="987"/>
  <c r="AF66" i="987"/>
  <c r="AK65" i="987"/>
  <c r="AH36" i="987"/>
  <c r="BC37" i="987"/>
  <c r="BB39" i="987"/>
  <c r="BH37" i="987"/>
  <c r="BB44" i="987"/>
  <c r="BG30" i="987"/>
  <c r="BG29" i="987"/>
  <c r="BB42" i="987"/>
  <c r="AE43" i="987"/>
  <c r="BB18" i="987"/>
  <c r="BB27" i="987"/>
  <c r="BD12" i="987"/>
  <c r="BD19" i="987"/>
  <c r="BA22" i="987"/>
  <c r="H20" i="987"/>
  <c r="BD24" i="987"/>
  <c r="BG24" i="987"/>
  <c r="BC29" i="987"/>
  <c r="AD22" i="987"/>
  <c r="BD8" i="987"/>
  <c r="BD27" i="987"/>
  <c r="BD21" i="987"/>
  <c r="AZ23" i="987"/>
  <c r="AG19" i="987"/>
  <c r="BA31" i="987"/>
  <c r="BD13" i="987"/>
  <c r="BC8" i="987"/>
  <c r="AE46" i="987"/>
  <c r="BC52" i="987"/>
  <c r="AK17" i="987"/>
  <c r="BB40" i="987"/>
  <c r="BB59" i="987"/>
  <c r="BB62" i="987"/>
  <c r="AZ21" i="987"/>
  <c r="AJ16" i="987"/>
  <c r="BL12" i="987" s="1"/>
  <c r="BD10" i="987"/>
  <c r="BG12" i="987"/>
  <c r="BC31" i="987"/>
  <c r="BD61" i="987"/>
  <c r="BD16" i="987"/>
  <c r="AG16" i="987"/>
  <c r="BI13" i="987" s="1"/>
  <c r="AD25" i="987"/>
  <c r="BF24" i="987" s="1"/>
  <c r="BB23" i="987"/>
  <c r="AF22" i="987"/>
  <c r="BH20" i="987" s="1"/>
  <c r="BD26" i="987"/>
  <c r="AI57" i="987"/>
  <c r="AE62" i="987"/>
  <c r="BD14" i="987"/>
  <c r="BG27" i="987"/>
  <c r="AH22" i="987"/>
  <c r="BC16" i="987"/>
  <c r="BA24" i="987"/>
  <c r="H28" i="987"/>
  <c r="BB12" i="987"/>
  <c r="BC19" i="987"/>
  <c r="BC27" i="987"/>
  <c r="BC50" i="987"/>
  <c r="BA26" i="987"/>
  <c r="BH27" i="987"/>
  <c r="BA21" i="987"/>
  <c r="AI15" i="987"/>
  <c r="H15" i="987" s="1"/>
  <c r="AJ25" i="987"/>
  <c r="BL25" i="987" s="1"/>
  <c r="BG23" i="987"/>
  <c r="BB10" i="987"/>
  <c r="BD28" i="987"/>
  <c r="AJ56" i="987"/>
  <c r="BA23" i="987"/>
  <c r="AE19" i="987"/>
  <c r="BG16" i="987" s="1"/>
  <c r="BG11" i="987"/>
  <c r="BD15" i="987"/>
  <c r="BB38" i="987"/>
  <c r="AJ32" i="987"/>
  <c r="AJ37" i="987"/>
  <c r="BI10" i="987"/>
  <c r="BC10" i="987"/>
  <c r="BC11" i="987"/>
  <c r="AZ22" i="987"/>
  <c r="BG13" i="987"/>
  <c r="AF19" i="987"/>
  <c r="BH14" i="987" s="1"/>
  <c r="BB13" i="987"/>
  <c r="AZ25" i="987"/>
  <c r="BD39" i="987"/>
  <c r="AJ11" i="987"/>
  <c r="BL9" i="987" s="1"/>
  <c r="AJ45" i="987"/>
  <c r="H45" i="987" s="1"/>
  <c r="BC15" i="987"/>
  <c r="H27" i="987"/>
  <c r="BC13" i="987"/>
  <c r="BD11" i="987"/>
  <c r="BG9" i="987"/>
  <c r="Y58" i="987"/>
  <c r="X58" i="987"/>
  <c r="Y64" i="987"/>
  <c r="BC12" i="987"/>
  <c r="AF11" i="987"/>
  <c r="BH8" i="987" s="1"/>
  <c r="BB16" i="987"/>
  <c r="BD22" i="987"/>
  <c r="AZ26" i="987"/>
  <c r="AZ24" i="987"/>
  <c r="AC24" i="987"/>
  <c r="BE23" i="987" s="1"/>
  <c r="BB24" i="987"/>
  <c r="H30" i="987"/>
  <c r="BD25" i="987"/>
  <c r="BC14" i="987"/>
  <c r="BC24" i="987"/>
  <c r="H23" i="987"/>
  <c r="H29" i="987"/>
  <c r="BC25" i="987"/>
  <c r="AK9" i="987"/>
  <c r="H9" i="987" s="1"/>
  <c r="BA87" i="986"/>
  <c r="BD76" i="986"/>
  <c r="BD77" i="986"/>
  <c r="BB75" i="986"/>
  <c r="BA83" i="986"/>
  <c r="BA86" i="986"/>
  <c r="BA88" i="986"/>
  <c r="BK89" i="986"/>
  <c r="BM91" i="986"/>
  <c r="BM83" i="986"/>
  <c r="BM81" i="986"/>
  <c r="BM85" i="986"/>
  <c r="BA89" i="986"/>
  <c r="BE81" i="986"/>
  <c r="BL89" i="986"/>
  <c r="BL82" i="986"/>
  <c r="BL83" i="986"/>
  <c r="BL81" i="986"/>
  <c r="BC76" i="986"/>
  <c r="BL85" i="986"/>
  <c r="BD74" i="986"/>
  <c r="BD86" i="986"/>
  <c r="BA85" i="986"/>
  <c r="BL86" i="986"/>
  <c r="BE90" i="986"/>
  <c r="BL91" i="986"/>
  <c r="BC64" i="986"/>
  <c r="BC52" i="986"/>
  <c r="BL87" i="986"/>
  <c r="BL84" i="986"/>
  <c r="BC84" i="986"/>
  <c r="BB73" i="986"/>
  <c r="BC70" i="986"/>
  <c r="BD27" i="986"/>
  <c r="BC53" i="986"/>
  <c r="BI80" i="986"/>
  <c r="BA81" i="986"/>
  <c r="BI76" i="986"/>
  <c r="BB54" i="986"/>
  <c r="BC23" i="986"/>
  <c r="BF80" i="986"/>
  <c r="BA82" i="986"/>
  <c r="BB64" i="986"/>
  <c r="BD60" i="986"/>
  <c r="BK85" i="986"/>
  <c r="BD13" i="986"/>
  <c r="BI84" i="986"/>
  <c r="BM50" i="986"/>
  <c r="BH53" i="986"/>
  <c r="BA84" i="986"/>
  <c r="BA39" i="986"/>
  <c r="BD31" i="986"/>
  <c r="BF38" i="986"/>
  <c r="BC62" i="986"/>
  <c r="BD10" i="986"/>
  <c r="BJ80" i="986"/>
  <c r="BM87" i="986"/>
  <c r="AZ89" i="986"/>
  <c r="BK87" i="986"/>
  <c r="BB53" i="986"/>
  <c r="AZ86" i="986"/>
  <c r="BD84" i="986"/>
  <c r="BD51" i="986"/>
  <c r="BC63" i="986"/>
  <c r="BA40" i="986"/>
  <c r="AZ32" i="986"/>
  <c r="BB62" i="986"/>
  <c r="BD38" i="986"/>
  <c r="AG28" i="986"/>
  <c r="BI23" i="986" s="1"/>
  <c r="BB30" i="986"/>
  <c r="BD91" i="986"/>
  <c r="BM49" i="986"/>
  <c r="AZ84" i="986"/>
  <c r="BC74" i="986"/>
  <c r="BM86" i="986"/>
  <c r="BD29" i="986"/>
  <c r="BD85" i="986"/>
  <c r="AZ87" i="986"/>
  <c r="BD64" i="986"/>
  <c r="BD82" i="986"/>
  <c r="BH74" i="986"/>
  <c r="BD81" i="986"/>
  <c r="BH70" i="986"/>
  <c r="BJ82" i="986"/>
  <c r="BC73" i="986"/>
  <c r="BC72" i="986"/>
  <c r="BM90" i="986"/>
  <c r="AZ85" i="986"/>
  <c r="BJ90" i="986"/>
  <c r="AZ79" i="986"/>
  <c r="AZ82" i="986"/>
  <c r="BC75" i="986"/>
  <c r="BH25" i="986"/>
  <c r="BC51" i="986"/>
  <c r="BC46" i="986"/>
  <c r="BE91" i="986"/>
  <c r="BJ89" i="986"/>
  <c r="BK90" i="986"/>
  <c r="BH55" i="986"/>
  <c r="BB34" i="986"/>
  <c r="BM80" i="986"/>
  <c r="BD52" i="986"/>
  <c r="BE89" i="986"/>
  <c r="AZ83" i="986"/>
  <c r="BJ87" i="986"/>
  <c r="AZ90" i="986"/>
  <c r="BD44" i="986"/>
  <c r="BB69" i="986"/>
  <c r="BA27" i="986"/>
  <c r="BD14" i="986"/>
  <c r="BE87" i="986"/>
  <c r="BH84" i="986"/>
  <c r="BJ83" i="986"/>
  <c r="BE85" i="986"/>
  <c r="AZ81" i="986"/>
  <c r="BJ81" i="986"/>
  <c r="BJ88" i="986"/>
  <c r="BD79" i="986"/>
  <c r="BD43" i="986"/>
  <c r="BA26" i="986"/>
  <c r="BE83" i="986"/>
  <c r="BG86" i="986"/>
  <c r="BH76" i="986"/>
  <c r="BB61" i="986"/>
  <c r="AZ88" i="986"/>
  <c r="BF79" i="986"/>
  <c r="BD49" i="986"/>
  <c r="BC55" i="986"/>
  <c r="BM48" i="986"/>
  <c r="AH40" i="986"/>
  <c r="BD22" i="986"/>
  <c r="BD21" i="986"/>
  <c r="BD20" i="986"/>
  <c r="BB14" i="986"/>
  <c r="BB13" i="986"/>
  <c r="BB12" i="986"/>
  <c r="AE15" i="986"/>
  <c r="BG12" i="986" s="1"/>
  <c r="BB15" i="986"/>
  <c r="BB10" i="986"/>
  <c r="BD83" i="986"/>
  <c r="BG75" i="986"/>
  <c r="BE84" i="986"/>
  <c r="BG82" i="986"/>
  <c r="BB84" i="986"/>
  <c r="BI45" i="986"/>
  <c r="BH51" i="986"/>
  <c r="BC59" i="986"/>
  <c r="BH52" i="986"/>
  <c r="BM47" i="986"/>
  <c r="BB81" i="986"/>
  <c r="BA24" i="986"/>
  <c r="BK92" i="986"/>
  <c r="BK84" i="986"/>
  <c r="BK86" i="986"/>
  <c r="BK83" i="986"/>
  <c r="BH73" i="986"/>
  <c r="AK73" i="986"/>
  <c r="AH46" i="986"/>
  <c r="BI86" i="986"/>
  <c r="BB70" i="986"/>
  <c r="BF84" i="986"/>
  <c r="BE79" i="986"/>
  <c r="BH82" i="986"/>
  <c r="AJ51" i="986"/>
  <c r="BI82" i="986"/>
  <c r="AI49" i="986"/>
  <c r="BB67" i="986"/>
  <c r="BB60" i="986"/>
  <c r="AJ19" i="986"/>
  <c r="BB49" i="986"/>
  <c r="BC69" i="986"/>
  <c r="BD66" i="986"/>
  <c r="BB83" i="986"/>
  <c r="AZ28" i="986"/>
  <c r="BB11" i="986"/>
  <c r="BK81" i="986"/>
  <c r="BF93" i="986"/>
  <c r="BD88" i="986"/>
  <c r="BD70" i="986"/>
  <c r="BG84" i="986"/>
  <c r="BH49" i="986"/>
  <c r="BH48" i="986"/>
  <c r="AG61" i="986"/>
  <c r="H61" i="986" s="1"/>
  <c r="BD61" i="986"/>
  <c r="BA93" i="986"/>
  <c r="BA90" i="986"/>
  <c r="BA91" i="986"/>
  <c r="BD67" i="986"/>
  <c r="AG67" i="986"/>
  <c r="BC58" i="986"/>
  <c r="AF36" i="986"/>
  <c r="BC36" i="986"/>
  <c r="AK56" i="986"/>
  <c r="BM56" i="986" s="1"/>
  <c r="BH56" i="986"/>
  <c r="BD48" i="986"/>
  <c r="AG22" i="986"/>
  <c r="BI20" i="986" s="1"/>
  <c r="BD69" i="986"/>
  <c r="AG69" i="986"/>
  <c r="BC29" i="986"/>
  <c r="AK28" i="986"/>
  <c r="BH69" i="986"/>
  <c r="AK11" i="986"/>
  <c r="AD25" i="986"/>
  <c r="BA25" i="986"/>
  <c r="AJ22" i="986"/>
  <c r="BF87" i="986"/>
  <c r="AK65" i="986"/>
  <c r="BM65" i="986" s="1"/>
  <c r="BH65" i="986"/>
  <c r="BC41" i="986"/>
  <c r="BC38" i="986"/>
  <c r="BC40" i="986"/>
  <c r="AF41" i="986"/>
  <c r="BE88" i="986"/>
  <c r="AG59" i="986"/>
  <c r="BD59" i="986"/>
  <c r="BK82" i="986"/>
  <c r="BB80" i="986"/>
  <c r="AZ36" i="986"/>
  <c r="AC36" i="986"/>
  <c r="BD56" i="986"/>
  <c r="AG56" i="986"/>
  <c r="AE68" i="986"/>
  <c r="BG65" i="986" s="1"/>
  <c r="BB68" i="986"/>
  <c r="BD75" i="986"/>
  <c r="AG75" i="986"/>
  <c r="BI75" i="986" s="1"/>
  <c r="BI91" i="986"/>
  <c r="BI79" i="986"/>
  <c r="BI92" i="986"/>
  <c r="BI89" i="986"/>
  <c r="BI81" i="986"/>
  <c r="BI83" i="986"/>
  <c r="BI85" i="986"/>
  <c r="BD80" i="986"/>
  <c r="BD89" i="986"/>
  <c r="BD90" i="986"/>
  <c r="BF88" i="986"/>
  <c r="BE86" i="986"/>
  <c r="BH54" i="986"/>
  <c r="BE80" i="986"/>
  <c r="BC80" i="986"/>
  <c r="BC91" i="986"/>
  <c r="BC83" i="986"/>
  <c r="BC89" i="986"/>
  <c r="BC82" i="986"/>
  <c r="BC86" i="986"/>
  <c r="BC87" i="986"/>
  <c r="BC85" i="986"/>
  <c r="BC81" i="986"/>
  <c r="BC90" i="986"/>
  <c r="AJ33" i="986"/>
  <c r="AZ26" i="986"/>
  <c r="BI87" i="986"/>
  <c r="BB52" i="986"/>
  <c r="BH80" i="986"/>
  <c r="BH91" i="986"/>
  <c r="BH81" i="986"/>
  <c r="BH85" i="986"/>
  <c r="BH92" i="986"/>
  <c r="BH89" i="986"/>
  <c r="BH87" i="986"/>
  <c r="BH83" i="986"/>
  <c r="BH79" i="986"/>
  <c r="AG71" i="986"/>
  <c r="BD71" i="986"/>
  <c r="BG88" i="986"/>
  <c r="BD73" i="986"/>
  <c r="BF86" i="986"/>
  <c r="BD63" i="986"/>
  <c r="BD62" i="986"/>
  <c r="BC65" i="986"/>
  <c r="BH72" i="986"/>
  <c r="BC34" i="986"/>
  <c r="AE28" i="986"/>
  <c r="BB28" i="986"/>
  <c r="BA35" i="986"/>
  <c r="BB22" i="986"/>
  <c r="BC93" i="986"/>
  <c r="BH66" i="986"/>
  <c r="BB55" i="986"/>
  <c r="BF83" i="986"/>
  <c r="BF89" i="986"/>
  <c r="BF81" i="986"/>
  <c r="BD58" i="986"/>
  <c r="BD57" i="986"/>
  <c r="BF90" i="986"/>
  <c r="BH88" i="986"/>
  <c r="AE71" i="986"/>
  <c r="BB71" i="986"/>
  <c r="AK71" i="986"/>
  <c r="BM67" i="986" s="1"/>
  <c r="BH71" i="986"/>
  <c r="BH63" i="986"/>
  <c r="BF91" i="986"/>
  <c r="BD72" i="986"/>
  <c r="AC41" i="986"/>
  <c r="BE40" i="986" s="1"/>
  <c r="BB72" i="986"/>
  <c r="AF33" i="986"/>
  <c r="BH27" i="986" s="1"/>
  <c r="BC33" i="986"/>
  <c r="BI43" i="986"/>
  <c r="BI44" i="986"/>
  <c r="BI41" i="986"/>
  <c r="BB66" i="986"/>
  <c r="BB57" i="986"/>
  <c r="BC67" i="986"/>
  <c r="BB76" i="986"/>
  <c r="AI67" i="986"/>
  <c r="Y14" i="986"/>
  <c r="X14" i="986"/>
  <c r="Y22" i="986"/>
  <c r="X22" i="986"/>
  <c r="BG81" i="986"/>
  <c r="BG85" i="986"/>
  <c r="BG80" i="986"/>
  <c r="BG91" i="986"/>
  <c r="BG89" i="986"/>
  <c r="BG92" i="986"/>
  <c r="BG83" i="986"/>
  <c r="BG87" i="986"/>
  <c r="BG79" i="986"/>
  <c r="AE53" i="986"/>
  <c r="BG50" i="986" s="1"/>
  <c r="BB50" i="986"/>
  <c r="BG90" i="986"/>
  <c r="BI88" i="986"/>
  <c r="BD55" i="986"/>
  <c r="BH86" i="986"/>
  <c r="BK79" i="986"/>
  <c r="BD53" i="986"/>
  <c r="AG53" i="986"/>
  <c r="BI49" i="986" s="1"/>
  <c r="BK80" i="986"/>
  <c r="BF85" i="986"/>
  <c r="BB58" i="986"/>
  <c r="AZ31" i="986"/>
  <c r="AZ33" i="986"/>
  <c r="AC33" i="986"/>
  <c r="BB47" i="986"/>
  <c r="BC66" i="986"/>
  <c r="BC68" i="986"/>
  <c r="AI24" i="986"/>
  <c r="AI34" i="986"/>
  <c r="BB93" i="986"/>
  <c r="BB82" i="986"/>
  <c r="BB91" i="986"/>
  <c r="BB90" i="986"/>
  <c r="BB89" i="986"/>
  <c r="BB88" i="986"/>
  <c r="BB87" i="986"/>
  <c r="BB85" i="986"/>
  <c r="BE92" i="986"/>
  <c r="BE82" i="986"/>
  <c r="BD68" i="986"/>
  <c r="BH90" i="986"/>
  <c r="AF62" i="986"/>
  <c r="BH58" i="986" s="1"/>
  <c r="BB74" i="986"/>
  <c r="AE63" i="986"/>
  <c r="BG58" i="986" s="1"/>
  <c r="BB63" i="986"/>
  <c r="AH28" i="986"/>
  <c r="BC44" i="986"/>
  <c r="AF44" i="986"/>
  <c r="BC42" i="986"/>
  <c r="BD47" i="986"/>
  <c r="BG77" i="986"/>
  <c r="BG76" i="986"/>
  <c r="AJ77" i="986"/>
  <c r="BL77" i="986" s="1"/>
  <c r="BG57" i="986"/>
  <c r="BC60" i="986"/>
  <c r="BC61" i="986"/>
  <c r="BA37" i="986"/>
  <c r="AD37" i="986"/>
  <c r="BA36" i="986"/>
  <c r="BB23" i="986"/>
  <c r="AE23" i="986"/>
  <c r="BB21" i="986"/>
  <c r="BJ92" i="986"/>
  <c r="BJ91" i="986"/>
  <c r="BJ84" i="986"/>
  <c r="BJ86" i="986"/>
  <c r="BK91" i="986"/>
  <c r="BJ85" i="986"/>
  <c r="BH75" i="986"/>
  <c r="AK75" i="986"/>
  <c r="BI90" i="986"/>
  <c r="BK88" i="986"/>
  <c r="BH64" i="986"/>
  <c r="AG63" i="986"/>
  <c r="BM46" i="986"/>
  <c r="BI42" i="986"/>
  <c r="BB26" i="986"/>
  <c r="BB51" i="986"/>
  <c r="AK77" i="986"/>
  <c r="BH77" i="986"/>
  <c r="AK38" i="986"/>
  <c r="AG36" i="986"/>
  <c r="BD35" i="986"/>
  <c r="BD34" i="986"/>
  <c r="BD36" i="986"/>
  <c r="BD32" i="986"/>
  <c r="BD93" i="986"/>
  <c r="BC30" i="986"/>
  <c r="BD65" i="986"/>
  <c r="AE74" i="986"/>
  <c r="BG72" i="986" s="1"/>
  <c r="BL88" i="986"/>
  <c r="BD54" i="986"/>
  <c r="BB59" i="986"/>
  <c r="AZ80" i="986"/>
  <c r="AG19" i="986"/>
  <c r="BD19" i="986"/>
  <c r="BD23" i="986"/>
  <c r="BB41" i="986"/>
  <c r="AD47" i="986"/>
  <c r="AK27" i="986"/>
  <c r="AD35" i="986"/>
  <c r="BD18" i="986"/>
  <c r="AZ91" i="986"/>
  <c r="AH30" i="986"/>
  <c r="AE24" i="986"/>
  <c r="BB24" i="986"/>
  <c r="AJ38" i="986"/>
  <c r="BG38" i="986"/>
  <c r="BD25" i="986"/>
  <c r="BD87" i="986"/>
  <c r="BM89" i="986"/>
  <c r="BL90" i="986"/>
  <c r="BF82" i="986"/>
  <c r="BL80" i="986"/>
  <c r="BC20" i="986"/>
  <c r="AJ69" i="986"/>
  <c r="AE47" i="986"/>
  <c r="BG45" i="986" s="1"/>
  <c r="AZ27" i="986"/>
  <c r="AC27" i="986"/>
  <c r="BE25" i="986" s="1"/>
  <c r="BD50" i="986"/>
  <c r="BB16" i="986"/>
  <c r="AI30" i="986"/>
  <c r="BD17" i="986"/>
  <c r="AG33" i="986"/>
  <c r="BD33" i="986"/>
  <c r="BB44" i="986"/>
  <c r="BB43" i="986"/>
  <c r="BC28" i="986"/>
  <c r="AZ40" i="986"/>
  <c r="BA34" i="986"/>
  <c r="BB56" i="986"/>
  <c r="AD31" i="986"/>
  <c r="BA31" i="986"/>
  <c r="AF47" i="986"/>
  <c r="BH47" i="986" s="1"/>
  <c r="BC47" i="986"/>
  <c r="AJ57" i="986"/>
  <c r="BL57" i="986" s="1"/>
  <c r="AD33" i="986"/>
  <c r="BA33" i="986"/>
  <c r="BH68" i="986"/>
  <c r="BB19" i="986"/>
  <c r="BH50" i="986"/>
  <c r="BB39" i="986"/>
  <c r="H48" i="986"/>
  <c r="AI41" i="986"/>
  <c r="BC71" i="986"/>
  <c r="BC45" i="986"/>
  <c r="AF15" i="986"/>
  <c r="BC14" i="986"/>
  <c r="BC56" i="986"/>
  <c r="AF39" i="986"/>
  <c r="BC37" i="986"/>
  <c r="BC39" i="986"/>
  <c r="BD41" i="986"/>
  <c r="BD42" i="986"/>
  <c r="AE35" i="986"/>
  <c r="BG31" i="986" s="1"/>
  <c r="AZ24" i="986"/>
  <c r="AZ25" i="986"/>
  <c r="BB36" i="986"/>
  <c r="BA32" i="986"/>
  <c r="BC24" i="986"/>
  <c r="AF43" i="986"/>
  <c r="BC43" i="986"/>
  <c r="BC25" i="986"/>
  <c r="BC26" i="986"/>
  <c r="AH49" i="986"/>
  <c r="BC48" i="986"/>
  <c r="AD46" i="986"/>
  <c r="AZ39" i="986"/>
  <c r="AZ38" i="986"/>
  <c r="BC27" i="986"/>
  <c r="AF35" i="986"/>
  <c r="AJ42" i="986"/>
  <c r="H42" i="986" s="1"/>
  <c r="BB33" i="986"/>
  <c r="BB32" i="986"/>
  <c r="AF22" i="986"/>
  <c r="BC22" i="986"/>
  <c r="BC50" i="986"/>
  <c r="BB25" i="986"/>
  <c r="AC39" i="986"/>
  <c r="BB17" i="986"/>
  <c r="BC16" i="986"/>
  <c r="BC15" i="986"/>
  <c r="BB48" i="986"/>
  <c r="AJ37" i="986"/>
  <c r="BG37" i="986"/>
  <c r="BG36" i="986"/>
  <c r="BB38" i="986"/>
  <c r="BM84" i="986"/>
  <c r="AE27" i="986"/>
  <c r="BB27" i="986"/>
  <c r="AF9" i="986"/>
  <c r="BC9" i="986"/>
  <c r="BC8" i="986"/>
  <c r="BB45" i="986"/>
  <c r="BC77" i="986"/>
  <c r="BB29" i="986"/>
  <c r="BC17" i="986"/>
  <c r="BC49" i="986"/>
  <c r="BB65" i="986"/>
  <c r="AG37" i="986"/>
  <c r="BD37" i="986"/>
  <c r="AK26" i="986"/>
  <c r="H26" i="986" s="1"/>
  <c r="BB35" i="986"/>
  <c r="AJ40" i="986"/>
  <c r="AD28" i="986"/>
  <c r="BA28" i="986"/>
  <c r="AE56" i="986"/>
  <c r="BG55" i="986" s="1"/>
  <c r="BA38" i="986"/>
  <c r="BA30" i="986"/>
  <c r="BB20" i="986"/>
  <c r="BB18" i="986"/>
  <c r="BB77" i="986"/>
  <c r="BB31" i="986"/>
  <c r="AZ29" i="986"/>
  <c r="BD15" i="986"/>
  <c r="BC32" i="986"/>
  <c r="BC31" i="986"/>
  <c r="AJ16" i="986"/>
  <c r="H81" i="986"/>
  <c r="AJ45" i="986"/>
  <c r="BL43" i="986" s="1"/>
  <c r="BC35" i="986"/>
  <c r="AG40" i="986"/>
  <c r="BD40" i="986"/>
  <c r="BD39" i="986"/>
  <c r="AK14" i="986"/>
  <c r="BD28" i="986"/>
  <c r="BD26" i="986"/>
  <c r="BD46" i="986"/>
  <c r="AJ31" i="986"/>
  <c r="BB42" i="986"/>
  <c r="AK45" i="986"/>
  <c r="BM45" i="986" s="1"/>
  <c r="BC12" i="986"/>
  <c r="AF12" i="986"/>
  <c r="AG16" i="986"/>
  <c r="BD16" i="986"/>
  <c r="H83" i="986"/>
  <c r="BH67" i="986"/>
  <c r="AC35" i="986"/>
  <c r="AZ35" i="986"/>
  <c r="BB40" i="986"/>
  <c r="AG31" i="986"/>
  <c r="BD30" i="986"/>
  <c r="AK20" i="986"/>
  <c r="AC37" i="986"/>
  <c r="AZ37" i="986"/>
  <c r="BB37" i="986"/>
  <c r="AJ8" i="986"/>
  <c r="BC13" i="986"/>
  <c r="AG12" i="986"/>
  <c r="BD12" i="986"/>
  <c r="BD11" i="986"/>
  <c r="BC54" i="986"/>
  <c r="BC21" i="986"/>
  <c r="BB9" i="986"/>
  <c r="BD45" i="986"/>
  <c r="AH44" i="986"/>
  <c r="BC57" i="986"/>
  <c r="BM88" i="986"/>
  <c r="BM93" i="986"/>
  <c r="BA29" i="986"/>
  <c r="AG10" i="986"/>
  <c r="BD8" i="986"/>
  <c r="BD9" i="986"/>
  <c r="AI43" i="986"/>
  <c r="BD24" i="986"/>
  <c r="BG39" i="986"/>
  <c r="AZ34" i="986"/>
  <c r="AC34" i="986"/>
  <c r="H82" i="986"/>
  <c r="H79" i="986"/>
  <c r="H21" i="986"/>
  <c r="H80" i="986"/>
  <c r="H66" i="986"/>
  <c r="H78" i="986"/>
  <c r="H54" i="986"/>
  <c r="H52" i="986"/>
  <c r="H32" i="986"/>
  <c r="H72" i="986"/>
  <c r="H64" i="986"/>
  <c r="H76" i="986"/>
  <c r="H91" i="986"/>
  <c r="H55" i="986"/>
  <c r="H60" i="986"/>
  <c r="H92" i="986"/>
  <c r="H89" i="986"/>
  <c r="H29" i="986"/>
  <c r="H90" i="986"/>
  <c r="H87" i="986"/>
  <c r="H70" i="986"/>
  <c r="H88" i="986"/>
  <c r="H85" i="986"/>
  <c r="H58" i="986"/>
  <c r="H13" i="986"/>
  <c r="H86" i="986"/>
  <c r="BC19" i="986"/>
  <c r="AK31" i="986"/>
  <c r="BC10" i="986"/>
  <c r="AZ30" i="986"/>
  <c r="AE11" i="986"/>
  <c r="BC11" i="986"/>
  <c r="BB8" i="986"/>
  <c r="BB46" i="986"/>
  <c r="BC18" i="986"/>
  <c r="AF18" i="986"/>
  <c r="AF17" i="986"/>
  <c r="AF24" i="986"/>
  <c r="BK99" i="985"/>
  <c r="BM95" i="985"/>
  <c r="BM89" i="985"/>
  <c r="BM87" i="985"/>
  <c r="AZ35" i="985"/>
  <c r="AZ88" i="985"/>
  <c r="BE85" i="985"/>
  <c r="BC93" i="985"/>
  <c r="BK85" i="985"/>
  <c r="BH87" i="985"/>
  <c r="BG86" i="985"/>
  <c r="BA93" i="985"/>
  <c r="BA27" i="985"/>
  <c r="BI94" i="985"/>
  <c r="BI98" i="985"/>
  <c r="BA28" i="985"/>
  <c r="BA87" i="985"/>
  <c r="BI84" i="985"/>
  <c r="BD28" i="985"/>
  <c r="BM97" i="985"/>
  <c r="BA31" i="985"/>
  <c r="BB9" i="985"/>
  <c r="BC74" i="985"/>
  <c r="BK96" i="985"/>
  <c r="BM91" i="985"/>
  <c r="BD50" i="985"/>
  <c r="BA91" i="985"/>
  <c r="BK87" i="985"/>
  <c r="BD18" i="985"/>
  <c r="AE80" i="985"/>
  <c r="BG79" i="985" s="1"/>
  <c r="BE95" i="985"/>
  <c r="BI97" i="985"/>
  <c r="BA89" i="985"/>
  <c r="BE86" i="985"/>
  <c r="BI96" i="985"/>
  <c r="BI88" i="985"/>
  <c r="BD79" i="985"/>
  <c r="BG53" i="985"/>
  <c r="BB77" i="985"/>
  <c r="BA85" i="985"/>
  <c r="BK83" i="985"/>
  <c r="BH82" i="985"/>
  <c r="BI92" i="985"/>
  <c r="BD36" i="985"/>
  <c r="BA97" i="985"/>
  <c r="AG80" i="985"/>
  <c r="BI80" i="985" s="1"/>
  <c r="BD84" i="985"/>
  <c r="AC36" i="985"/>
  <c r="AH36" i="985" s="1"/>
  <c r="BB43" i="985"/>
  <c r="BB16" i="985"/>
  <c r="BA34" i="985"/>
  <c r="BC17" i="985"/>
  <c r="BG82" i="985"/>
  <c r="AF80" i="985"/>
  <c r="AK80" i="985" s="1"/>
  <c r="BM80" i="985" s="1"/>
  <c r="BD17" i="985"/>
  <c r="BB12" i="985"/>
  <c r="BE83" i="985"/>
  <c r="BB72" i="985"/>
  <c r="BD24" i="985"/>
  <c r="BB71" i="985"/>
  <c r="BG90" i="985"/>
  <c r="BD66" i="985"/>
  <c r="BB64" i="985"/>
  <c r="BB68" i="985"/>
  <c r="BB57" i="985"/>
  <c r="BB13" i="985"/>
  <c r="BC79" i="985"/>
  <c r="BH90" i="985"/>
  <c r="BB96" i="985"/>
  <c r="BB94" i="985"/>
  <c r="BD77" i="985"/>
  <c r="BC75" i="985"/>
  <c r="BC62" i="985"/>
  <c r="BB50" i="985"/>
  <c r="BC30" i="985"/>
  <c r="BG84" i="985"/>
  <c r="BG94" i="985"/>
  <c r="BJ86" i="985"/>
  <c r="BK92" i="985"/>
  <c r="BD95" i="985"/>
  <c r="BH92" i="985"/>
  <c r="BJ84" i="985"/>
  <c r="BK94" i="985"/>
  <c r="BE97" i="985"/>
  <c r="BG88" i="985"/>
  <c r="BI86" i="985"/>
  <c r="BB76" i="985"/>
  <c r="BC26" i="985"/>
  <c r="AC37" i="985"/>
  <c r="AH37" i="985" s="1"/>
  <c r="BK93" i="985"/>
  <c r="BG98" i="985"/>
  <c r="BC73" i="985"/>
  <c r="BG55" i="985"/>
  <c r="BB53" i="985"/>
  <c r="BC52" i="985"/>
  <c r="BK91" i="985"/>
  <c r="BD73" i="985"/>
  <c r="AE77" i="985"/>
  <c r="BD76" i="985"/>
  <c r="BG92" i="985"/>
  <c r="BA26" i="985"/>
  <c r="AZ90" i="985"/>
  <c r="BI99" i="985"/>
  <c r="BM83" i="985"/>
  <c r="BK89" i="985"/>
  <c r="BE96" i="985"/>
  <c r="BB74" i="985"/>
  <c r="BC70" i="985"/>
  <c r="BD53" i="985"/>
  <c r="BD52" i="985"/>
  <c r="BD26" i="985"/>
  <c r="AK68" i="985"/>
  <c r="AJ73" i="985"/>
  <c r="AJ68" i="985"/>
  <c r="AJ49" i="985"/>
  <c r="AJ59" i="985"/>
  <c r="AH47" i="985"/>
  <c r="AJ70" i="985"/>
  <c r="AJ75" i="985"/>
  <c r="AK73" i="985"/>
  <c r="BH73" i="985"/>
  <c r="AK67" i="985"/>
  <c r="BG57" i="985"/>
  <c r="AJ57" i="985"/>
  <c r="BG54" i="985"/>
  <c r="BG56" i="985"/>
  <c r="BD88" i="985"/>
  <c r="BD97" i="985"/>
  <c r="BD92" i="985"/>
  <c r="BD99" i="985"/>
  <c r="BB59" i="985"/>
  <c r="AF57" i="985"/>
  <c r="BC57" i="985"/>
  <c r="AF40" i="985"/>
  <c r="BH35" i="985" s="1"/>
  <c r="BC40" i="985"/>
  <c r="BC58" i="985"/>
  <c r="AF58" i="985"/>
  <c r="BB52" i="985"/>
  <c r="BB51" i="985"/>
  <c r="AK22" i="985"/>
  <c r="H22" i="985" s="1"/>
  <c r="AF13" i="985"/>
  <c r="BC11" i="985"/>
  <c r="BC12" i="985"/>
  <c r="AE25" i="985"/>
  <c r="BB25" i="985"/>
  <c r="AD25" i="985"/>
  <c r="BA25" i="985"/>
  <c r="AK31" i="985"/>
  <c r="BB33" i="985"/>
  <c r="BB32" i="985"/>
  <c r="AE33" i="985"/>
  <c r="BG29" i="985" s="1"/>
  <c r="BD94" i="985"/>
  <c r="BD83" i="985"/>
  <c r="BD75" i="985"/>
  <c r="AZ94" i="985"/>
  <c r="BF97" i="985"/>
  <c r="BF99" i="985"/>
  <c r="BL93" i="985"/>
  <c r="BL91" i="985"/>
  <c r="BL89" i="985"/>
  <c r="BL97" i="985"/>
  <c r="BL85" i="985"/>
  <c r="BL95" i="985"/>
  <c r="BE92" i="985"/>
  <c r="BF86" i="985"/>
  <c r="BC76" i="985"/>
  <c r="BC63" i="985"/>
  <c r="BC64" i="985"/>
  <c r="BH71" i="985"/>
  <c r="BC38" i="985"/>
  <c r="BB65" i="985"/>
  <c r="AG57" i="985"/>
  <c r="BD57" i="985"/>
  <c r="BC60" i="985"/>
  <c r="AC28" i="985"/>
  <c r="AZ28" i="985"/>
  <c r="BC45" i="985"/>
  <c r="BC55" i="985"/>
  <c r="BD56" i="985"/>
  <c r="BI91" i="985"/>
  <c r="BI89" i="985"/>
  <c r="BI83" i="985"/>
  <c r="BI87" i="985"/>
  <c r="BI95" i="985"/>
  <c r="BI85" i="985"/>
  <c r="BI93" i="985"/>
  <c r="BA95" i="985"/>
  <c r="BK97" i="985"/>
  <c r="BG96" i="985"/>
  <c r="BI90" i="985"/>
  <c r="BK84" i="985"/>
  <c r="BL94" i="985"/>
  <c r="BF85" i="985"/>
  <c r="BF92" i="985"/>
  <c r="AF70" i="985"/>
  <c r="BH69" i="985" s="1"/>
  <c r="BB78" i="985"/>
  <c r="AD40" i="985"/>
  <c r="BA40" i="985"/>
  <c r="AZ36" i="985"/>
  <c r="AE50" i="985"/>
  <c r="AG61" i="985"/>
  <c r="BD61" i="985"/>
  <c r="BC72" i="985"/>
  <c r="BB56" i="985"/>
  <c r="BB27" i="985"/>
  <c r="AG45" i="985"/>
  <c r="BD45" i="985"/>
  <c r="AD38" i="985"/>
  <c r="BA38" i="985"/>
  <c r="AF33" i="985"/>
  <c r="BH30" i="985" s="1"/>
  <c r="BC33" i="985"/>
  <c r="AF24" i="985"/>
  <c r="BC23" i="985"/>
  <c r="BC24" i="985"/>
  <c r="AF17" i="985"/>
  <c r="BC15" i="985"/>
  <c r="BC16" i="985"/>
  <c r="BB44" i="985"/>
  <c r="BB24" i="985"/>
  <c r="BB17" i="985"/>
  <c r="AE17" i="985"/>
  <c r="AD24" i="985"/>
  <c r="BA24" i="985"/>
  <c r="BB11" i="985"/>
  <c r="BL83" i="985"/>
  <c r="BC95" i="985"/>
  <c r="BK95" i="985"/>
  <c r="BL99" i="985"/>
  <c r="BH96" i="985"/>
  <c r="BJ90" i="985"/>
  <c r="AZ84" i="985"/>
  <c r="BF91" i="985"/>
  <c r="BB84" i="985"/>
  <c r="BA96" i="985"/>
  <c r="BA90" i="985"/>
  <c r="BA86" i="985"/>
  <c r="BA84" i="985"/>
  <c r="BA99" i="985"/>
  <c r="BA94" i="985"/>
  <c r="BA88" i="985"/>
  <c r="BH86" i="985"/>
  <c r="BD78" i="985"/>
  <c r="BB63" i="985"/>
  <c r="BB40" i="985"/>
  <c r="AD36" i="985"/>
  <c r="BA36" i="985"/>
  <c r="BB61" i="985"/>
  <c r="BB60" i="985"/>
  <c r="BC56" i="985"/>
  <c r="AC45" i="985"/>
  <c r="BE38" i="985" s="1"/>
  <c r="BB38" i="985"/>
  <c r="BC32" i="985"/>
  <c r="BD44" i="985"/>
  <c r="AZ30" i="985"/>
  <c r="AC30" i="985"/>
  <c r="AG23" i="985"/>
  <c r="BD23" i="985"/>
  <c r="BB28" i="985"/>
  <c r="BL87" i="985"/>
  <c r="BD20" i="985"/>
  <c r="BK90" i="985"/>
  <c r="BL84" i="985"/>
  <c r="BE82" i="985"/>
  <c r="BM99" i="985"/>
  <c r="BM86" i="985"/>
  <c r="BM94" i="985"/>
  <c r="BM88" i="985"/>
  <c r="BM92" i="985"/>
  <c r="BD72" i="985"/>
  <c r="BD64" i="985"/>
  <c r="BC88" i="985"/>
  <c r="BD70" i="985"/>
  <c r="BD59" i="985"/>
  <c r="BD74" i="985"/>
  <c r="BC41" i="985"/>
  <c r="AJ40" i="985"/>
  <c r="AG40" i="985"/>
  <c r="BD40" i="985"/>
  <c r="AE52" i="985"/>
  <c r="BG51" i="985" s="1"/>
  <c r="AG33" i="985"/>
  <c r="BI28" i="985" s="1"/>
  <c r="BD32" i="985"/>
  <c r="AK18" i="985"/>
  <c r="BM11" i="985" s="1"/>
  <c r="BM9" i="985"/>
  <c r="AK38" i="985"/>
  <c r="AE42" i="985"/>
  <c r="BB42" i="985"/>
  <c r="BB47" i="985"/>
  <c r="BB48" i="985"/>
  <c r="AJ32" i="985"/>
  <c r="BB39" i="985"/>
  <c r="BJ96" i="985"/>
  <c r="BE88" i="985"/>
  <c r="BB97" i="985"/>
  <c r="BB99" i="985"/>
  <c r="BB91" i="985"/>
  <c r="BB89" i="985"/>
  <c r="BB92" i="985"/>
  <c r="BB87" i="985"/>
  <c r="BB83" i="985"/>
  <c r="BB95" i="985"/>
  <c r="BB93" i="985"/>
  <c r="BB85" i="985"/>
  <c r="BB86" i="985"/>
  <c r="BD69" i="985"/>
  <c r="BC78" i="985"/>
  <c r="AF78" i="985"/>
  <c r="BH75" i="985" s="1"/>
  <c r="AE72" i="985"/>
  <c r="BG71" i="985" s="1"/>
  <c r="BD46" i="985"/>
  <c r="AJ44" i="985"/>
  <c r="AJ61" i="985"/>
  <c r="BB66" i="985"/>
  <c r="AE66" i="985"/>
  <c r="BG59" i="985" s="1"/>
  <c r="BI52" i="985"/>
  <c r="BC50" i="985"/>
  <c r="BB31" i="985"/>
  <c r="BC9" i="985"/>
  <c r="AG38" i="985"/>
  <c r="BD38" i="985"/>
  <c r="BD31" i="985"/>
  <c r="AK42" i="985"/>
  <c r="BC48" i="985"/>
  <c r="BB34" i="985"/>
  <c r="AI14" i="985"/>
  <c r="H14" i="985" s="1"/>
  <c r="BD39" i="985"/>
  <c r="BC27" i="985"/>
  <c r="BC28" i="985"/>
  <c r="BC29" i="985"/>
  <c r="AK32" i="985"/>
  <c r="BD37" i="985"/>
  <c r="BC54" i="985"/>
  <c r="BC90" i="985"/>
  <c r="AZ93" i="985"/>
  <c r="AZ87" i="985"/>
  <c r="AZ97" i="985"/>
  <c r="AZ85" i="985"/>
  <c r="AZ98" i="985"/>
  <c r="AZ95" i="985"/>
  <c r="AZ83" i="985"/>
  <c r="AZ91" i="985"/>
  <c r="AZ89" i="985"/>
  <c r="BJ97" i="985"/>
  <c r="BJ93" i="985"/>
  <c r="BJ95" i="985"/>
  <c r="BJ83" i="985"/>
  <c r="BJ89" i="985"/>
  <c r="BJ91" i="985"/>
  <c r="BJ85" i="985"/>
  <c r="BH85" i="985"/>
  <c r="BH89" i="985"/>
  <c r="BH95" i="985"/>
  <c r="BH97" i="985"/>
  <c r="BH91" i="985"/>
  <c r="BH83" i="985"/>
  <c r="BE98" i="985"/>
  <c r="BL90" i="985"/>
  <c r="BE94" i="985"/>
  <c r="BF88" i="985"/>
  <c r="BJ92" i="985"/>
  <c r="BK86" i="985"/>
  <c r="BC94" i="985"/>
  <c r="BB75" i="985"/>
  <c r="BB73" i="985"/>
  <c r="AG49" i="985"/>
  <c r="BI46" i="985" s="1"/>
  <c r="BD49" i="985"/>
  <c r="BC68" i="985"/>
  <c r="BC77" i="985"/>
  <c r="AH46" i="985"/>
  <c r="AG66" i="985"/>
  <c r="AF9" i="985"/>
  <c r="BC8" i="985"/>
  <c r="AF45" i="985"/>
  <c r="AH38" i="985"/>
  <c r="BB30" i="985"/>
  <c r="BD42" i="985"/>
  <c r="BD48" i="985"/>
  <c r="BD33" i="985"/>
  <c r="AJ29" i="985"/>
  <c r="BD34" i="985"/>
  <c r="BC25" i="985"/>
  <c r="BD86" i="985"/>
  <c r="BH93" i="985"/>
  <c r="AZ96" i="985"/>
  <c r="BF87" i="985"/>
  <c r="BF94" i="985"/>
  <c r="AZ86" i="985"/>
  <c r="BB70" i="985"/>
  <c r="BB54" i="985"/>
  <c r="BC59" i="985"/>
  <c r="BC65" i="985"/>
  <c r="BD47" i="985"/>
  <c r="BD68" i="985"/>
  <c r="AI44" i="985"/>
  <c r="AG73" i="985"/>
  <c r="BI71" i="985" s="1"/>
  <c r="AF52" i="985"/>
  <c r="BH49" i="985" s="1"/>
  <c r="BB37" i="985"/>
  <c r="AE37" i="985"/>
  <c r="BB20" i="985"/>
  <c r="AD41" i="985"/>
  <c r="AD33" i="985"/>
  <c r="BA33" i="985"/>
  <c r="AK29" i="985"/>
  <c r="BD27" i="985"/>
  <c r="AG27" i="985"/>
  <c r="BI24" i="985" s="1"/>
  <c r="BD25" i="985"/>
  <c r="BM8" i="985"/>
  <c r="BE93" i="985"/>
  <c r="BD93" i="985"/>
  <c r="AG77" i="985"/>
  <c r="BL96" i="985"/>
  <c r="BE84" i="985"/>
  <c r="BH88" i="985"/>
  <c r="AZ92" i="985"/>
  <c r="BL86" i="985"/>
  <c r="BD60" i="985"/>
  <c r="AK75" i="985"/>
  <c r="BD65" i="985"/>
  <c r="BD63" i="985"/>
  <c r="AI39" i="985"/>
  <c r="H39" i="985" s="1"/>
  <c r="AF46" i="985"/>
  <c r="BC46" i="985"/>
  <c r="AF66" i="985"/>
  <c r="BH61" i="985" s="1"/>
  <c r="BC66" i="985"/>
  <c r="AZ39" i="985"/>
  <c r="AZ40" i="985"/>
  <c r="AZ38" i="985"/>
  <c r="BC36" i="985"/>
  <c r="AC27" i="985"/>
  <c r="AZ24" i="985"/>
  <c r="AZ27" i="985"/>
  <c r="AZ25" i="985"/>
  <c r="AZ26" i="985"/>
  <c r="BM10" i="985"/>
  <c r="AC32" i="985"/>
  <c r="AZ32" i="985"/>
  <c r="AF20" i="985"/>
  <c r="BC20" i="985"/>
  <c r="AG12" i="985"/>
  <c r="BI8" i="985" s="1"/>
  <c r="BD10" i="985"/>
  <c r="BD11" i="985"/>
  <c r="BD9" i="985"/>
  <c r="BD12" i="985"/>
  <c r="BD8" i="985"/>
  <c r="BC19" i="985"/>
  <c r="AI27" i="985"/>
  <c r="BC47" i="985"/>
  <c r="BB62" i="985"/>
  <c r="BC22" i="985"/>
  <c r="BE91" i="985"/>
  <c r="BD91" i="985"/>
  <c r="BH98" i="985"/>
  <c r="BF93" i="985"/>
  <c r="BF84" i="985"/>
  <c r="BH94" i="985"/>
  <c r="BJ82" i="985"/>
  <c r="BL92" i="985"/>
  <c r="BF83" i="985"/>
  <c r="BC71" i="985"/>
  <c r="BD58" i="985"/>
  <c r="BC53" i="985"/>
  <c r="BI51" i="985"/>
  <c r="BB67" i="985"/>
  <c r="BD62" i="985"/>
  <c r="AE46" i="985"/>
  <c r="BB46" i="985"/>
  <c r="AH35" i="985"/>
  <c r="BA39" i="985"/>
  <c r="AD30" i="985"/>
  <c r="BA29" i="985"/>
  <c r="BC51" i="985"/>
  <c r="AE41" i="985"/>
  <c r="BB41" i="985"/>
  <c r="AZ31" i="985"/>
  <c r="BA32" i="985"/>
  <c r="BD16" i="985"/>
  <c r="BB22" i="985"/>
  <c r="BD22" i="985"/>
  <c r="AJ15" i="985"/>
  <c r="BE89" i="985"/>
  <c r="BD89" i="985"/>
  <c r="BE90" i="985"/>
  <c r="BD96" i="985"/>
  <c r="BJ88" i="985"/>
  <c r="BC87" i="985"/>
  <c r="BC92" i="985"/>
  <c r="BC85" i="985"/>
  <c r="BC96" i="985"/>
  <c r="BC83" i="985"/>
  <c r="BC99" i="985"/>
  <c r="BC86" i="985"/>
  <c r="BC97" i="985"/>
  <c r="BC89" i="985"/>
  <c r="BC84" i="985"/>
  <c r="BF89" i="985"/>
  <c r="BC67" i="985"/>
  <c r="BC44" i="985"/>
  <c r="AF44" i="985"/>
  <c r="BC69" i="985"/>
  <c r="BB49" i="985"/>
  <c r="BH72" i="985"/>
  <c r="BD71" i="985"/>
  <c r="BM84" i="985"/>
  <c r="BB29" i="985"/>
  <c r="AE26" i="985"/>
  <c r="BB26" i="985"/>
  <c r="BB19" i="985"/>
  <c r="AE9" i="985"/>
  <c r="BB8" i="985"/>
  <c r="BC43" i="985"/>
  <c r="BC37" i="985"/>
  <c r="BA30" i="985"/>
  <c r="AJ20" i="985"/>
  <c r="AZ34" i="985"/>
  <c r="BC49" i="985"/>
  <c r="BB55" i="985"/>
  <c r="BJ87" i="985"/>
  <c r="BE87" i="985"/>
  <c r="BD87" i="985"/>
  <c r="BG85" i="985"/>
  <c r="BG95" i="985"/>
  <c r="BG89" i="985"/>
  <c r="BG93" i="985"/>
  <c r="BG87" i="985"/>
  <c r="BG97" i="985"/>
  <c r="BG83" i="985"/>
  <c r="BG91" i="985"/>
  <c r="BM85" i="985"/>
  <c r="BJ98" i="985"/>
  <c r="BF90" i="985"/>
  <c r="BH84" i="985"/>
  <c r="BD90" i="985"/>
  <c r="BJ94" i="985"/>
  <c r="AZ82" i="985"/>
  <c r="BF95" i="985"/>
  <c r="BB88" i="985"/>
  <c r="AG70" i="985"/>
  <c r="BM96" i="985"/>
  <c r="BM90" i="985"/>
  <c r="BD55" i="985"/>
  <c r="BD54" i="985"/>
  <c r="BI50" i="985"/>
  <c r="BD67" i="985"/>
  <c r="AG67" i="985"/>
  <c r="BD51" i="985"/>
  <c r="AK37" i="985"/>
  <c r="AC29" i="985"/>
  <c r="AZ29" i="985"/>
  <c r="BC13" i="985"/>
  <c r="BC35" i="985"/>
  <c r="BC18" i="985"/>
  <c r="BD43" i="985"/>
  <c r="AI26" i="985"/>
  <c r="AI31" i="985"/>
  <c r="AZ33" i="985"/>
  <c r="BD21" i="985"/>
  <c r="BB58" i="985"/>
  <c r="BA92" i="985"/>
  <c r="BD15" i="985"/>
  <c r="BC61" i="985"/>
  <c r="BC10" i="985"/>
  <c r="H97" i="985"/>
  <c r="BD29" i="985"/>
  <c r="BD30" i="985"/>
  <c r="BC39" i="985"/>
  <c r="BB10" i="985"/>
  <c r="BD19" i="985"/>
  <c r="H82" i="985"/>
  <c r="BB79" i="985"/>
  <c r="BB35" i="985"/>
  <c r="AE10" i="985"/>
  <c r="AJ13" i="985"/>
  <c r="BC34" i="985"/>
  <c r="BH25" i="985"/>
  <c r="BB69" i="985"/>
  <c r="BB45" i="985"/>
  <c r="BI15" i="985"/>
  <c r="BD35" i="985"/>
  <c r="H92" i="985"/>
  <c r="H93" i="985"/>
  <c r="H71" i="985"/>
  <c r="H90" i="985"/>
  <c r="H87" i="985"/>
  <c r="H43" i="985"/>
  <c r="H34" i="985"/>
  <c r="H79" i="985"/>
  <c r="H88" i="985"/>
  <c r="H81" i="985"/>
  <c r="H76" i="985"/>
  <c r="H86" i="985"/>
  <c r="H74" i="985"/>
  <c r="H84" i="985"/>
  <c r="H65" i="985"/>
  <c r="H63" i="985"/>
  <c r="H19" i="985"/>
  <c r="H11" i="985"/>
  <c r="H64" i="985"/>
  <c r="H91" i="985"/>
  <c r="H95" i="985"/>
  <c r="H60" i="985"/>
  <c r="H69" i="985"/>
  <c r="H48" i="985"/>
  <c r="H98" i="985"/>
  <c r="H89" i="985"/>
  <c r="H62" i="985"/>
  <c r="H96" i="985"/>
  <c r="H83" i="985"/>
  <c r="H55" i="985"/>
  <c r="H94" i="985"/>
  <c r="H51" i="985"/>
  <c r="H53" i="985"/>
  <c r="AG37" i="985"/>
  <c r="BC31" i="985"/>
  <c r="BC42" i="985"/>
  <c r="BI13" i="985"/>
  <c r="BB15" i="985"/>
  <c r="BB21" i="985"/>
  <c r="BC14" i="985"/>
  <c r="AD37" i="985"/>
  <c r="BA37" i="985"/>
  <c r="BB36" i="985"/>
  <c r="BD41" i="985"/>
  <c r="AJ31" i="985"/>
  <c r="AF21" i="985"/>
  <c r="BC21" i="985"/>
  <c r="BD13" i="985"/>
  <c r="H56" i="985"/>
  <c r="AD35" i="985"/>
  <c r="BA35" i="985"/>
  <c r="AK27" i="985"/>
  <c r="H85" i="985"/>
  <c r="AE24" i="985"/>
  <c r="BB23" i="985"/>
  <c r="BB18" i="985"/>
  <c r="H54" i="985"/>
  <c r="BD14" i="985"/>
  <c r="BB14" i="985"/>
  <c r="BI14" i="985"/>
  <c r="AE16" i="985"/>
  <c r="AI28" i="985"/>
  <c r="BL88" i="984"/>
  <c r="BG88" i="984"/>
  <c r="BG82" i="984"/>
  <c r="BG92" i="984"/>
  <c r="BA85" i="984"/>
  <c r="BG90" i="984"/>
  <c r="H83" i="983"/>
  <c r="BD14" i="984"/>
  <c r="BB49" i="984"/>
  <c r="BA87" i="984"/>
  <c r="BD76" i="984"/>
  <c r="BF85" i="984"/>
  <c r="BB11" i="984"/>
  <c r="BC29" i="984"/>
  <c r="BC52" i="984"/>
  <c r="BD25" i="984"/>
  <c r="AZ35" i="984"/>
  <c r="BD92" i="984"/>
  <c r="BG80" i="984"/>
  <c r="BB14" i="984"/>
  <c r="BA22" i="984"/>
  <c r="BD44" i="984"/>
  <c r="AZ33" i="984"/>
  <c r="BG86" i="984"/>
  <c r="BF92" i="984"/>
  <c r="BG81" i="984"/>
  <c r="BC41" i="984"/>
  <c r="BD31" i="984"/>
  <c r="BB32" i="984"/>
  <c r="BC15" i="984"/>
  <c r="BB76" i="984"/>
  <c r="BD15" i="984"/>
  <c r="BI13" i="984"/>
  <c r="BA23" i="984"/>
  <c r="BD56" i="984"/>
  <c r="BD71" i="984"/>
  <c r="BB59" i="984"/>
  <c r="BJ82" i="984"/>
  <c r="BD73" i="984"/>
  <c r="BB27" i="984"/>
  <c r="BA26" i="984"/>
  <c r="BH89" i="984"/>
  <c r="BJ80" i="984"/>
  <c r="BB57" i="984"/>
  <c r="BC39" i="984"/>
  <c r="BB53" i="984"/>
  <c r="BD36" i="984"/>
  <c r="AG31" i="984"/>
  <c r="BI29" i="984" s="1"/>
  <c r="BH90" i="984"/>
  <c r="BA83" i="984"/>
  <c r="BF81" i="984"/>
  <c r="BD53" i="984"/>
  <c r="BD27" i="984"/>
  <c r="BC14" i="984"/>
  <c r="BH88" i="984"/>
  <c r="BD39" i="984"/>
  <c r="BC51" i="984"/>
  <c r="BD13" i="984"/>
  <c r="AC33" i="984"/>
  <c r="AH33" i="984" s="1"/>
  <c r="BI15" i="984"/>
  <c r="BH86" i="984"/>
  <c r="BA81" i="984"/>
  <c r="AG76" i="984"/>
  <c r="BC64" i="984"/>
  <c r="BB50" i="984"/>
  <c r="BI16" i="984"/>
  <c r="BH82" i="984"/>
  <c r="BD75" i="984"/>
  <c r="BD40" i="984"/>
  <c r="BD59" i="984"/>
  <c r="BC45" i="984"/>
  <c r="BD51" i="984"/>
  <c r="BC56" i="984"/>
  <c r="BH80" i="984"/>
  <c r="BA79" i="984"/>
  <c r="BD72" i="984"/>
  <c r="BA91" i="984"/>
  <c r="BA92" i="984"/>
  <c r="BC73" i="984"/>
  <c r="BD66" i="984"/>
  <c r="BB66" i="984"/>
  <c r="BA28" i="984"/>
  <c r="BC20" i="984"/>
  <c r="BB8" i="984"/>
  <c r="BB70" i="984"/>
  <c r="BD62" i="984"/>
  <c r="BB43" i="984"/>
  <c r="AC35" i="984"/>
  <c r="AH35" i="984" s="1"/>
  <c r="AG25" i="984"/>
  <c r="BB34" i="984"/>
  <c r="BD8" i="984"/>
  <c r="BF79" i="984"/>
  <c r="BD68" i="984"/>
  <c r="BB56" i="984"/>
  <c r="AZ30" i="984"/>
  <c r="BJ85" i="984"/>
  <c r="BC30" i="984"/>
  <c r="BI60" i="984"/>
  <c r="BG59" i="984"/>
  <c r="AJ59" i="984"/>
  <c r="BG56" i="984"/>
  <c r="AJ48" i="984"/>
  <c r="AK55" i="984"/>
  <c r="BH55" i="984"/>
  <c r="BI59" i="984"/>
  <c r="AJ76" i="984"/>
  <c r="BI58" i="984"/>
  <c r="BI57" i="984"/>
  <c r="AZ81" i="984"/>
  <c r="AZ83" i="984"/>
  <c r="AZ87" i="984"/>
  <c r="AZ89" i="984"/>
  <c r="AZ91" i="984"/>
  <c r="AZ85" i="984"/>
  <c r="BB69" i="984"/>
  <c r="AG50" i="984"/>
  <c r="BI48" i="984" s="1"/>
  <c r="BD50" i="984"/>
  <c r="AD36" i="984"/>
  <c r="BF32" i="984" s="1"/>
  <c r="BA35" i="984"/>
  <c r="BA33" i="984"/>
  <c r="BA34" i="984"/>
  <c r="BA36" i="984"/>
  <c r="AG55" i="984"/>
  <c r="BI55" i="984" s="1"/>
  <c r="BD55" i="984"/>
  <c r="BB45" i="984"/>
  <c r="BD67" i="984"/>
  <c r="AG24" i="984"/>
  <c r="BI18" i="984" s="1"/>
  <c r="BD24" i="984"/>
  <c r="BD21" i="984"/>
  <c r="AI30" i="984"/>
  <c r="AE41" i="984"/>
  <c r="BB41" i="984"/>
  <c r="BM84" i="984"/>
  <c r="BM90" i="984"/>
  <c r="BM82" i="984"/>
  <c r="BM80" i="984"/>
  <c r="BM86" i="984"/>
  <c r="BI82" i="984"/>
  <c r="BI83" i="984"/>
  <c r="BI81" i="984"/>
  <c r="BI86" i="984"/>
  <c r="BI85" i="984"/>
  <c r="BI79" i="984"/>
  <c r="BI89" i="984"/>
  <c r="BI90" i="984"/>
  <c r="BI91" i="984"/>
  <c r="BI84" i="984"/>
  <c r="BI88" i="984"/>
  <c r="BI87" i="984"/>
  <c r="BI80" i="984"/>
  <c r="BE87" i="984"/>
  <c r="BE89" i="984"/>
  <c r="BE91" i="984"/>
  <c r="BE84" i="984"/>
  <c r="BE80" i="984"/>
  <c r="BE85" i="984"/>
  <c r="BE79" i="984"/>
  <c r="BE86" i="984"/>
  <c r="BE90" i="984"/>
  <c r="BE83" i="984"/>
  <c r="BE81" i="984"/>
  <c r="BE88" i="984"/>
  <c r="BE92" i="984"/>
  <c r="BL89" i="984"/>
  <c r="BL81" i="984"/>
  <c r="BL83" i="984"/>
  <c r="BL91" i="984"/>
  <c r="BL85" i="984"/>
  <c r="BL87" i="984"/>
  <c r="BL79" i="984"/>
  <c r="BC69" i="984"/>
  <c r="BH66" i="984"/>
  <c r="BC70" i="984"/>
  <c r="AJ62" i="984"/>
  <c r="AF48" i="984"/>
  <c r="BH43" i="984" s="1"/>
  <c r="BC46" i="984"/>
  <c r="BC47" i="984"/>
  <c r="AK22" i="984"/>
  <c r="AD39" i="984"/>
  <c r="BB67" i="984"/>
  <c r="BD45" i="984"/>
  <c r="BC63" i="984"/>
  <c r="BD35" i="984"/>
  <c r="BD33" i="984"/>
  <c r="AZ29" i="984"/>
  <c r="AZ31" i="984"/>
  <c r="BM11" i="984"/>
  <c r="BM85" i="984"/>
  <c r="BC72" i="984"/>
  <c r="BL86" i="984"/>
  <c r="BB88" i="984"/>
  <c r="BB83" i="984"/>
  <c r="BB81" i="984"/>
  <c r="BB86" i="984"/>
  <c r="BB79" i="984"/>
  <c r="BB84" i="984"/>
  <c r="BB82" i="984"/>
  <c r="BB80" i="984"/>
  <c r="BB91" i="984"/>
  <c r="BB89" i="984"/>
  <c r="BB90" i="984"/>
  <c r="BB87" i="984"/>
  <c r="BC57" i="984"/>
  <c r="BC67" i="984"/>
  <c r="BC43" i="984"/>
  <c r="BB38" i="984"/>
  <c r="AC31" i="984"/>
  <c r="AF24" i="984"/>
  <c r="BH20" i="984" s="1"/>
  <c r="BC24" i="984"/>
  <c r="BC22" i="984"/>
  <c r="BD29" i="984"/>
  <c r="BF24" i="984"/>
  <c r="AI25" i="984"/>
  <c r="BF25" i="984"/>
  <c r="BB30" i="984"/>
  <c r="BB74" i="984"/>
  <c r="BB75" i="984"/>
  <c r="BD87" i="984"/>
  <c r="BD80" i="984"/>
  <c r="BD84" i="984"/>
  <c r="BD85" i="984"/>
  <c r="BD88" i="984"/>
  <c r="BD83" i="984"/>
  <c r="BD90" i="984"/>
  <c r="BD81" i="984"/>
  <c r="BD79" i="984"/>
  <c r="BD86" i="984"/>
  <c r="BD91" i="984"/>
  <c r="BD89" i="984"/>
  <c r="AG71" i="984"/>
  <c r="BC81" i="984"/>
  <c r="BC87" i="984"/>
  <c r="BC83" i="984"/>
  <c r="BC79" i="984"/>
  <c r="BC82" i="984"/>
  <c r="BC85" i="984"/>
  <c r="BC89" i="984"/>
  <c r="BC91" i="984"/>
  <c r="BC88" i="984"/>
  <c r="BC84" i="984"/>
  <c r="BC80" i="984"/>
  <c r="BC86" i="984"/>
  <c r="AE66" i="984"/>
  <c r="BB61" i="984"/>
  <c r="AK70" i="984"/>
  <c r="BB52" i="984"/>
  <c r="AZ36" i="984"/>
  <c r="AG36" i="984"/>
  <c r="BI32" i="984" s="1"/>
  <c r="BC50" i="984"/>
  <c r="AF42" i="984"/>
  <c r="BC40" i="984"/>
  <c r="BC44" i="984"/>
  <c r="BC38" i="984"/>
  <c r="BD32" i="984"/>
  <c r="BD54" i="984"/>
  <c r="BB51" i="984"/>
  <c r="BC49" i="984"/>
  <c r="BC90" i="984"/>
  <c r="BC35" i="984"/>
  <c r="BG8" i="984"/>
  <c r="AZ22" i="984"/>
  <c r="BM83" i="984"/>
  <c r="AF77" i="984"/>
  <c r="AZ92" i="984"/>
  <c r="BB73" i="984"/>
  <c r="BC74" i="984"/>
  <c r="BL90" i="984"/>
  <c r="AE70" i="984"/>
  <c r="BC61" i="984"/>
  <c r="BB46" i="984"/>
  <c r="BC42" i="984"/>
  <c r="AF73" i="984"/>
  <c r="BH68" i="984" s="1"/>
  <c r="BD61" i="984"/>
  <c r="AE52" i="984"/>
  <c r="BD48" i="984"/>
  <c r="AJ36" i="984"/>
  <c r="BL34" i="984" s="1"/>
  <c r="AG42" i="984"/>
  <c r="BD42" i="984"/>
  <c r="BD41" i="984"/>
  <c r="AF63" i="984"/>
  <c r="BD38" i="984"/>
  <c r="AI31" i="984"/>
  <c r="AE22" i="984"/>
  <c r="BB22" i="984"/>
  <c r="BD43" i="984"/>
  <c r="BB62" i="984"/>
  <c r="BG91" i="984"/>
  <c r="BD20" i="984"/>
  <c r="BI12" i="984"/>
  <c r="BL92" i="984"/>
  <c r="BD74" i="984"/>
  <c r="BL82" i="984"/>
  <c r="BC76" i="984"/>
  <c r="AF76" i="984"/>
  <c r="AE77" i="984"/>
  <c r="BG74" i="984" s="1"/>
  <c r="AJ68" i="984"/>
  <c r="BB48" i="984"/>
  <c r="BC58" i="984"/>
  <c r="AC42" i="984"/>
  <c r="BF22" i="984"/>
  <c r="BB47" i="984"/>
  <c r="BD52" i="984"/>
  <c r="BM88" i="984"/>
  <c r="BA31" i="984"/>
  <c r="BB23" i="984"/>
  <c r="BD18" i="984"/>
  <c r="BD30" i="984"/>
  <c r="AZ90" i="984"/>
  <c r="AE69" i="984"/>
  <c r="BC71" i="984"/>
  <c r="BB68" i="984"/>
  <c r="BF84" i="984"/>
  <c r="BF90" i="984"/>
  <c r="BF80" i="984"/>
  <c r="BF88" i="984"/>
  <c r="BF82" i="984"/>
  <c r="BF91" i="984"/>
  <c r="BF89" i="984"/>
  <c r="BF87" i="984"/>
  <c r="AG75" i="984"/>
  <c r="BB72" i="984"/>
  <c r="BB58" i="984"/>
  <c r="BC48" i="984"/>
  <c r="BC59" i="984"/>
  <c r="AG45" i="984"/>
  <c r="BI43" i="984" s="1"/>
  <c r="AF39" i="984"/>
  <c r="AF54" i="984"/>
  <c r="BH52" i="984" s="1"/>
  <c r="BC54" i="984"/>
  <c r="AI22" i="984"/>
  <c r="BC23" i="984"/>
  <c r="BG30" i="984"/>
  <c r="H84" i="984"/>
  <c r="H67" i="984"/>
  <c r="H60" i="984"/>
  <c r="H16" i="984"/>
  <c r="H82" i="984"/>
  <c r="H57" i="984"/>
  <c r="H80" i="984"/>
  <c r="H87" i="984"/>
  <c r="H53" i="984"/>
  <c r="H78" i="984"/>
  <c r="H72" i="984"/>
  <c r="H89" i="984"/>
  <c r="H83" i="984"/>
  <c r="H91" i="984"/>
  <c r="H43" i="984"/>
  <c r="H9" i="984"/>
  <c r="H74" i="984"/>
  <c r="H29" i="984"/>
  <c r="H46" i="984"/>
  <c r="H58" i="984"/>
  <c r="H23" i="984"/>
  <c r="H37" i="984"/>
  <c r="H79" i="984"/>
  <c r="H90" i="984"/>
  <c r="H88" i="984"/>
  <c r="BM9" i="984"/>
  <c r="AZ88" i="984"/>
  <c r="BM81" i="984"/>
  <c r="BC65" i="984"/>
  <c r="BM92" i="984"/>
  <c r="BK88" i="984"/>
  <c r="BK79" i="984"/>
  <c r="BK80" i="984"/>
  <c r="BK86" i="984"/>
  <c r="BK87" i="984"/>
  <c r="BK90" i="984"/>
  <c r="BK91" i="984"/>
  <c r="BK81" i="984"/>
  <c r="BK85" i="984"/>
  <c r="BK89" i="984"/>
  <c r="BK82" i="984"/>
  <c r="BK83" i="984"/>
  <c r="BI92" i="984"/>
  <c r="AH64" i="984"/>
  <c r="H64" i="984" s="1"/>
  <c r="AE55" i="984"/>
  <c r="BB55" i="984"/>
  <c r="AH32" i="984"/>
  <c r="AH39" i="984"/>
  <c r="AE42" i="984"/>
  <c r="BB42" i="984"/>
  <c r="BD19" i="984"/>
  <c r="BF29" i="984"/>
  <c r="AZ26" i="984"/>
  <c r="BD23" i="984"/>
  <c r="BE82" i="984"/>
  <c r="BF86" i="984"/>
  <c r="BI17" i="984"/>
  <c r="BD34" i="984"/>
  <c r="AZ32" i="984"/>
  <c r="AC34" i="984"/>
  <c r="AZ34" i="984"/>
  <c r="BC12" i="984"/>
  <c r="BC13" i="984"/>
  <c r="AF8" i="984"/>
  <c r="BC8" i="984"/>
  <c r="AZ86" i="984"/>
  <c r="BD63" i="984"/>
  <c r="BD65" i="984"/>
  <c r="BD64" i="984"/>
  <c r="BA80" i="984"/>
  <c r="BA82" i="984"/>
  <c r="BA84" i="984"/>
  <c r="BA86" i="984"/>
  <c r="BA90" i="984"/>
  <c r="BB60" i="984"/>
  <c r="AJ27" i="984"/>
  <c r="H27" i="984" s="1"/>
  <c r="BG27" i="984"/>
  <c r="BC36" i="984"/>
  <c r="BC37" i="984"/>
  <c r="BC55" i="984"/>
  <c r="BB39" i="984"/>
  <c r="AE51" i="984"/>
  <c r="AE54" i="984"/>
  <c r="BB54" i="984"/>
  <c r="BC53" i="984"/>
  <c r="BB19" i="984"/>
  <c r="BB17" i="984"/>
  <c r="BB15" i="984"/>
  <c r="BB18" i="984"/>
  <c r="BB16" i="984"/>
  <c r="AE19" i="984"/>
  <c r="BB29" i="984"/>
  <c r="BB40" i="984"/>
  <c r="BA88" i="984"/>
  <c r="BK84" i="984"/>
  <c r="BI14" i="984"/>
  <c r="BG31" i="984"/>
  <c r="H85" i="984"/>
  <c r="AZ84" i="984"/>
  <c r="AF65" i="984"/>
  <c r="BH65" i="984" s="1"/>
  <c r="AK75" i="984"/>
  <c r="BG85" i="984"/>
  <c r="BG89" i="984"/>
  <c r="BG83" i="984"/>
  <c r="BG87" i="984"/>
  <c r="BG84" i="984"/>
  <c r="BC68" i="984"/>
  <c r="BI61" i="984"/>
  <c r="BC60" i="984"/>
  <c r="AF51" i="984"/>
  <c r="AG39" i="984"/>
  <c r="AF32" i="984"/>
  <c r="BC32" i="984"/>
  <c r="BD47" i="984"/>
  <c r="BB35" i="984"/>
  <c r="AZ79" i="984"/>
  <c r="BB65" i="984"/>
  <c r="BC27" i="984"/>
  <c r="BI10" i="984"/>
  <c r="BI9" i="984"/>
  <c r="BC10" i="984"/>
  <c r="AF10" i="984"/>
  <c r="BH10" i="984" s="1"/>
  <c r="AH30" i="984"/>
  <c r="BC18" i="984"/>
  <c r="AC28" i="984"/>
  <c r="AZ27" i="984"/>
  <c r="AZ28" i="984"/>
  <c r="AJ33" i="984"/>
  <c r="H81" i="984"/>
  <c r="AZ82" i="984"/>
  <c r="BM79" i="984"/>
  <c r="BL84" i="984"/>
  <c r="BB92" i="984"/>
  <c r="AK68" i="984"/>
  <c r="BD70" i="984"/>
  <c r="AG70" i="984"/>
  <c r="BH87" i="984"/>
  <c r="BH85" i="984"/>
  <c r="BH79" i="984"/>
  <c r="BH83" i="984"/>
  <c r="BH81" i="984"/>
  <c r="BH91" i="984"/>
  <c r="BH84" i="984"/>
  <c r="BD57" i="984"/>
  <c r="BD58" i="984"/>
  <c r="AK62" i="984"/>
  <c r="BC75" i="984"/>
  <c r="AG77" i="984"/>
  <c r="BI77" i="984" s="1"/>
  <c r="BG57" i="984"/>
  <c r="BG58" i="984"/>
  <c r="AE26" i="984"/>
  <c r="BB26" i="984"/>
  <c r="BD60" i="984"/>
  <c r="BD37" i="984"/>
  <c r="BB31" i="984"/>
  <c r="BB33" i="984"/>
  <c r="BB85" i="984"/>
  <c r="BI8" i="984"/>
  <c r="BA30" i="984"/>
  <c r="H86" i="984"/>
  <c r="AZ80" i="984"/>
  <c r="BM87" i="984"/>
  <c r="BM89" i="984"/>
  <c r="AG68" i="984"/>
  <c r="AK61" i="984"/>
  <c r="AH71" i="984"/>
  <c r="BJ83" i="984"/>
  <c r="BJ91" i="984"/>
  <c r="BJ86" i="984"/>
  <c r="BJ84" i="984"/>
  <c r="BJ81" i="984"/>
  <c r="BJ89" i="984"/>
  <c r="BJ79" i="984"/>
  <c r="BJ90" i="984"/>
  <c r="BJ87" i="984"/>
  <c r="BB71" i="984"/>
  <c r="BC62" i="984"/>
  <c r="BC66" i="984"/>
  <c r="BD69" i="984"/>
  <c r="BB64" i="984"/>
  <c r="BB63" i="984"/>
  <c r="BB36" i="984"/>
  <c r="AE44" i="984"/>
  <c r="BG44" i="984" s="1"/>
  <c r="BB44" i="984"/>
  <c r="BH56" i="984"/>
  <c r="BI56" i="984"/>
  <c r="BH11" i="984"/>
  <c r="BJ88" i="984"/>
  <c r="BB28" i="984"/>
  <c r="BD46" i="984"/>
  <c r="BD49" i="984"/>
  <c r="AE38" i="984"/>
  <c r="BB37" i="984"/>
  <c r="AZ25" i="984"/>
  <c r="AC25" i="984"/>
  <c r="BC19" i="984"/>
  <c r="BB13" i="984"/>
  <c r="BC33" i="984"/>
  <c r="BG29" i="984"/>
  <c r="BF23" i="984"/>
  <c r="AC40" i="984"/>
  <c r="BD28" i="984"/>
  <c r="BB24" i="984"/>
  <c r="AK30" i="984"/>
  <c r="BA27" i="984"/>
  <c r="BB9" i="984"/>
  <c r="AZ23" i="984"/>
  <c r="BB25" i="984"/>
  <c r="AE20" i="984"/>
  <c r="BB20" i="984"/>
  <c r="BM10" i="984"/>
  <c r="BD22" i="984"/>
  <c r="AF18" i="984"/>
  <c r="AF28" i="984"/>
  <c r="BH25" i="984" s="1"/>
  <c r="AJ12" i="984"/>
  <c r="BL11" i="984" s="1"/>
  <c r="BG12" i="984"/>
  <c r="BD10" i="984"/>
  <c r="BD12" i="984"/>
  <c r="BC9" i="984"/>
  <c r="BD16" i="984"/>
  <c r="BB12" i="984"/>
  <c r="BC28" i="984"/>
  <c r="BB10" i="984"/>
  <c r="BA25" i="984"/>
  <c r="BC17" i="984"/>
  <c r="BC26" i="984"/>
  <c r="BG11" i="984"/>
  <c r="BG10" i="984"/>
  <c r="BC34" i="984"/>
  <c r="BB21" i="984"/>
  <c r="BA24" i="984"/>
  <c r="AZ24" i="984"/>
  <c r="BD9" i="984"/>
  <c r="BD11" i="984"/>
  <c r="BG9" i="984"/>
  <c r="BA29" i="984"/>
  <c r="BF27" i="984"/>
  <c r="BC21" i="984"/>
  <c r="BI11" i="984"/>
  <c r="BG28" i="984"/>
  <c r="BF26" i="984"/>
  <c r="BD17" i="984"/>
  <c r="BD26" i="984"/>
  <c r="AE25" i="984"/>
  <c r="AF35" i="984"/>
  <c r="BA32" i="984"/>
  <c r="BC31" i="984"/>
  <c r="BC11" i="984"/>
  <c r="BC25" i="984"/>
  <c r="BC16" i="984"/>
  <c r="BF28" i="984"/>
  <c r="H89" i="983"/>
  <c r="BB17" i="983"/>
  <c r="BD106" i="983"/>
  <c r="BA111" i="983"/>
  <c r="BC9" i="983"/>
  <c r="H15" i="983"/>
  <c r="H71" i="983"/>
  <c r="H101" i="983"/>
  <c r="X11" i="983" s="1"/>
  <c r="BD113" i="983"/>
  <c r="BD115" i="983"/>
  <c r="BD107" i="983"/>
  <c r="BB105" i="983"/>
  <c r="H42" i="983"/>
  <c r="BB14" i="983"/>
  <c r="H108" i="983"/>
  <c r="Y30" i="983" s="1"/>
  <c r="H110" i="983"/>
  <c r="X92" i="983" s="1"/>
  <c r="AC92" i="983" s="1"/>
  <c r="H114" i="983"/>
  <c r="BG101" i="983"/>
  <c r="BD75" i="983"/>
  <c r="BG115" i="983"/>
  <c r="BA115" i="983"/>
  <c r="BB91" i="983"/>
  <c r="H79" i="983"/>
  <c r="H109" i="983"/>
  <c r="Y19" i="983" s="1"/>
  <c r="BG116" i="983"/>
  <c r="H105" i="983"/>
  <c r="Y27" i="983" s="1"/>
  <c r="BB109" i="983"/>
  <c r="AZ46" i="983"/>
  <c r="H98" i="983"/>
  <c r="H113" i="983"/>
  <c r="Y95" i="983" s="1"/>
  <c r="AD95" i="983" s="1"/>
  <c r="BB23" i="983"/>
  <c r="H102" i="983"/>
  <c r="X12" i="983" s="1"/>
  <c r="H115" i="983"/>
  <c r="X97" i="983" s="1"/>
  <c r="AZ97" i="983" s="1"/>
  <c r="H104" i="983"/>
  <c r="Y26" i="983" s="1"/>
  <c r="BK116" i="983"/>
  <c r="BD103" i="983"/>
  <c r="BD68" i="983"/>
  <c r="H30" i="983"/>
  <c r="H106" i="983"/>
  <c r="X28" i="983" s="1"/>
  <c r="BH16" i="983"/>
  <c r="BD29" i="983"/>
  <c r="BC18" i="983"/>
  <c r="BH80" i="983"/>
  <c r="BA38" i="983"/>
  <c r="H103" i="983"/>
  <c r="BC87" i="983"/>
  <c r="AZ40" i="983"/>
  <c r="H77" i="983"/>
  <c r="H111" i="983"/>
  <c r="X93" i="983" s="1"/>
  <c r="H27" i="983"/>
  <c r="H112" i="983"/>
  <c r="Y82" i="983" s="1"/>
  <c r="AD82" i="983" s="1"/>
  <c r="AI82" i="983" s="1"/>
  <c r="BD10" i="983"/>
  <c r="AZ105" i="983"/>
  <c r="BD105" i="983"/>
  <c r="BA112" i="983"/>
  <c r="H18" i="983"/>
  <c r="H99" i="983"/>
  <c r="X21" i="983" s="1"/>
  <c r="BK115" i="983"/>
  <c r="BK107" i="983"/>
  <c r="BC20" i="983"/>
  <c r="BK101" i="983"/>
  <c r="BD46" i="983"/>
  <c r="BD72" i="983"/>
  <c r="BC86" i="983"/>
  <c r="BC23" i="983"/>
  <c r="BG103" i="983"/>
  <c r="BD104" i="983"/>
  <c r="BI88" i="983"/>
  <c r="BB67" i="983"/>
  <c r="BC53" i="983"/>
  <c r="BH81" i="983"/>
  <c r="H100" i="983"/>
  <c r="Y10" i="983" s="1"/>
  <c r="BC44" i="983"/>
  <c r="BC79" i="983"/>
  <c r="BG107" i="983"/>
  <c r="BB74" i="983"/>
  <c r="BB47" i="983"/>
  <c r="BC91" i="983"/>
  <c r="BK99" i="983"/>
  <c r="BH29" i="983"/>
  <c r="BH86" i="983"/>
  <c r="AK87" i="983"/>
  <c r="BM84" i="983" s="1"/>
  <c r="AZ38" i="983"/>
  <c r="BD80" i="983"/>
  <c r="BB38" i="983"/>
  <c r="BB85" i="983"/>
  <c r="BB80" i="983"/>
  <c r="BB33" i="983"/>
  <c r="BD37" i="983"/>
  <c r="BC90" i="983"/>
  <c r="BB46" i="983"/>
  <c r="BA103" i="983"/>
  <c r="BD89" i="983"/>
  <c r="BC81" i="983"/>
  <c r="BD81" i="983"/>
  <c r="BG72" i="983"/>
  <c r="BC32" i="983"/>
  <c r="BC65" i="983"/>
  <c r="BB78" i="983"/>
  <c r="BA105" i="983"/>
  <c r="BC82" i="983"/>
  <c r="BC56" i="983"/>
  <c r="BC29" i="983"/>
  <c r="AZ36" i="983"/>
  <c r="BC16" i="983"/>
  <c r="H48" i="983"/>
  <c r="AZ54" i="983"/>
  <c r="BG65" i="983"/>
  <c r="AZ49" i="983"/>
  <c r="BB81" i="983"/>
  <c r="BD8" i="983"/>
  <c r="BC61" i="983"/>
  <c r="AC46" i="983"/>
  <c r="AH46" i="983" s="1"/>
  <c r="BC94" i="983"/>
  <c r="BL103" i="983"/>
  <c r="BL107" i="983"/>
  <c r="AG96" i="983"/>
  <c r="BI95" i="983" s="1"/>
  <c r="BG79" i="983"/>
  <c r="BC30" i="983"/>
  <c r="BG109" i="983"/>
  <c r="BD94" i="983"/>
  <c r="BD77" i="983"/>
  <c r="BD63" i="983"/>
  <c r="AC38" i="983"/>
  <c r="AH38" i="983" s="1"/>
  <c r="BH13" i="983"/>
  <c r="BD93" i="983"/>
  <c r="BH109" i="983"/>
  <c r="BG113" i="983"/>
  <c r="BG99" i="983"/>
  <c r="BC80" i="983"/>
  <c r="BH79" i="983"/>
  <c r="AF61" i="983"/>
  <c r="AK61" i="983" s="1"/>
  <c r="BD90" i="983"/>
  <c r="BD91" i="983"/>
  <c r="BC70" i="983"/>
  <c r="BC19" i="983"/>
  <c r="AZ32" i="983"/>
  <c r="BJ109" i="983"/>
  <c r="BH97" i="983"/>
  <c r="BJ113" i="983"/>
  <c r="BC93" i="983"/>
  <c r="BG105" i="983"/>
  <c r="BB66" i="983"/>
  <c r="AG72" i="983"/>
  <c r="AC56" i="983"/>
  <c r="BE47" i="983" s="1"/>
  <c r="AZ44" i="983"/>
  <c r="BM79" i="983"/>
  <c r="BC40" i="983"/>
  <c r="AZ33" i="983"/>
  <c r="AJ13" i="983"/>
  <c r="BG10" i="983"/>
  <c r="BG9" i="983"/>
  <c r="AJ94" i="983"/>
  <c r="BG71" i="983"/>
  <c r="BD84" i="983"/>
  <c r="BC68" i="983"/>
  <c r="BC67" i="983"/>
  <c r="AE56" i="983"/>
  <c r="BB56" i="983"/>
  <c r="AD56" i="983"/>
  <c r="BA56" i="983"/>
  <c r="BG81" i="983"/>
  <c r="BI56" i="983"/>
  <c r="BI54" i="983"/>
  <c r="BB84" i="983"/>
  <c r="BB48" i="983"/>
  <c r="BH116" i="983"/>
  <c r="BH115" i="983"/>
  <c r="BD88" i="983"/>
  <c r="AE90" i="983"/>
  <c r="BB90" i="983"/>
  <c r="BH101" i="983"/>
  <c r="BD95" i="983"/>
  <c r="BH99" i="983"/>
  <c r="BH85" i="983"/>
  <c r="BD53" i="983"/>
  <c r="AD60" i="983"/>
  <c r="BB79" i="983"/>
  <c r="AG81" i="983"/>
  <c r="AH49" i="983"/>
  <c r="AF44" i="983"/>
  <c r="BH38" i="983" s="1"/>
  <c r="BC41" i="983"/>
  <c r="BC39" i="983"/>
  <c r="BC42" i="983"/>
  <c r="BC33" i="983"/>
  <c r="BC35" i="983"/>
  <c r="BC38" i="983"/>
  <c r="BC36" i="983"/>
  <c r="BC43" i="983"/>
  <c r="BC37" i="983"/>
  <c r="AE55" i="983"/>
  <c r="BB54" i="983"/>
  <c r="BB55" i="983"/>
  <c r="BB52" i="983"/>
  <c r="BD74" i="983"/>
  <c r="AJ86" i="983"/>
  <c r="H86" i="983" s="1"/>
  <c r="BA39" i="983"/>
  <c r="BC28" i="983"/>
  <c r="AF28" i="983"/>
  <c r="BH23" i="983" s="1"/>
  <c r="BC17" i="983"/>
  <c r="BC26" i="983"/>
  <c r="BC27" i="983"/>
  <c r="BG97" i="983"/>
  <c r="BM106" i="983"/>
  <c r="BM104" i="983"/>
  <c r="BM114" i="983"/>
  <c r="BM102" i="983"/>
  <c r="BM112" i="983"/>
  <c r="BM110" i="983"/>
  <c r="BM108" i="983"/>
  <c r="BM111" i="983"/>
  <c r="BM105" i="983"/>
  <c r="BM100" i="983"/>
  <c r="BM99" i="983"/>
  <c r="BM103" i="983"/>
  <c r="BM101" i="983"/>
  <c r="BM116" i="983"/>
  <c r="BH88" i="983"/>
  <c r="AZ104" i="983"/>
  <c r="AZ114" i="983"/>
  <c r="AZ102" i="983"/>
  <c r="AZ112" i="983"/>
  <c r="AZ100" i="983"/>
  <c r="AZ108" i="983"/>
  <c r="AZ103" i="983"/>
  <c r="AZ116" i="983"/>
  <c r="AZ113" i="983"/>
  <c r="AZ101" i="983"/>
  <c r="AZ107" i="983"/>
  <c r="AZ110" i="983"/>
  <c r="BD108" i="983"/>
  <c r="BD114" i="983"/>
  <c r="BD116" i="983"/>
  <c r="AJ68" i="983"/>
  <c r="H68" i="983" s="1"/>
  <c r="BJ99" i="983"/>
  <c r="AF78" i="983"/>
  <c r="BH75" i="983" s="1"/>
  <c r="BC78" i="983"/>
  <c r="BH87" i="983"/>
  <c r="BD66" i="983"/>
  <c r="BC73" i="983"/>
  <c r="AG52" i="983"/>
  <c r="BI52" i="983" s="1"/>
  <c r="BD52" i="983"/>
  <c r="AI46" i="983"/>
  <c r="BB30" i="983"/>
  <c r="BB31" i="983"/>
  <c r="AE51" i="983"/>
  <c r="BB51" i="983"/>
  <c r="AG33" i="983"/>
  <c r="BD33" i="983"/>
  <c r="AE45" i="983"/>
  <c r="BB41" i="983"/>
  <c r="BB42" i="983"/>
  <c r="BB35" i="983"/>
  <c r="BB37" i="983"/>
  <c r="BC95" i="983"/>
  <c r="BD62" i="983"/>
  <c r="AD57" i="983"/>
  <c r="BD83" i="983"/>
  <c r="BB27" i="983"/>
  <c r="AJ73" i="983"/>
  <c r="H73" i="983" s="1"/>
  <c r="BJ106" i="983"/>
  <c r="BJ115" i="983"/>
  <c r="BH90" i="983"/>
  <c r="BH89" i="983"/>
  <c r="BJ101" i="983"/>
  <c r="BM113" i="983"/>
  <c r="BB60" i="983"/>
  <c r="BB59" i="983"/>
  <c r="BB61" i="983"/>
  <c r="AE61" i="983"/>
  <c r="BG58" i="983" s="1"/>
  <c r="AD52" i="983"/>
  <c r="BA51" i="983"/>
  <c r="BA52" i="983"/>
  <c r="BD56" i="983"/>
  <c r="BD73" i="983"/>
  <c r="BB73" i="983"/>
  <c r="BC84" i="983"/>
  <c r="BA49" i="983"/>
  <c r="AD44" i="983"/>
  <c r="BA44" i="983"/>
  <c r="BA40" i="983"/>
  <c r="BA41" i="983"/>
  <c r="BC55" i="983"/>
  <c r="BC89" i="983"/>
  <c r="BA42" i="983"/>
  <c r="BD28" i="983"/>
  <c r="AJ64" i="983"/>
  <c r="BG62" i="983"/>
  <c r="BG63" i="983"/>
  <c r="BJ104" i="983"/>
  <c r="BJ112" i="983"/>
  <c r="AJ97" i="983"/>
  <c r="BL97" i="983" s="1"/>
  <c r="AZ99" i="983"/>
  <c r="AJ80" i="983"/>
  <c r="H80" i="983" s="1"/>
  <c r="BG70" i="983"/>
  <c r="H63" i="983"/>
  <c r="AJ81" i="983"/>
  <c r="AG41" i="983"/>
  <c r="BD41" i="983"/>
  <c r="BD61" i="983"/>
  <c r="BD51" i="983"/>
  <c r="BB43" i="983"/>
  <c r="BD65" i="983"/>
  <c r="BG64" i="983"/>
  <c r="BB86" i="983"/>
  <c r="BB87" i="983"/>
  <c r="BJ116" i="983"/>
  <c r="BJ102" i="983"/>
  <c r="BD109" i="983"/>
  <c r="H91" i="983"/>
  <c r="BM72" i="983"/>
  <c r="BM70" i="983"/>
  <c r="BM71" i="983"/>
  <c r="BA106" i="983"/>
  <c r="BA104" i="983"/>
  <c r="BA114" i="983"/>
  <c r="BA102" i="983"/>
  <c r="BA110" i="983"/>
  <c r="BA108" i="983"/>
  <c r="BA113" i="983"/>
  <c r="BA100" i="983"/>
  <c r="BA107" i="983"/>
  <c r="BA101" i="983"/>
  <c r="BD111" i="983"/>
  <c r="BA99" i="983"/>
  <c r="BC85" i="983"/>
  <c r="AE78" i="983"/>
  <c r="BG76" i="983" s="1"/>
  <c r="BB77" i="983"/>
  <c r="BB76" i="983"/>
  <c r="BH84" i="983"/>
  <c r="BC77" i="983"/>
  <c r="BM115" i="983"/>
  <c r="BM80" i="983"/>
  <c r="BM81" i="983"/>
  <c r="BJ108" i="983"/>
  <c r="AI49" i="983"/>
  <c r="AD62" i="983"/>
  <c r="AJ52" i="983"/>
  <c r="BC74" i="983"/>
  <c r="BC66" i="983"/>
  <c r="BD48" i="983"/>
  <c r="BL114" i="983"/>
  <c r="BL102" i="983"/>
  <c r="BL112" i="983"/>
  <c r="BL110" i="983"/>
  <c r="BL106" i="983"/>
  <c r="BL100" i="983"/>
  <c r="BL105" i="983"/>
  <c r="BL109" i="983"/>
  <c r="BL111" i="983"/>
  <c r="BL108" i="983"/>
  <c r="BJ100" i="983"/>
  <c r="AJ85" i="983"/>
  <c r="H85" i="983" s="1"/>
  <c r="BB88" i="983"/>
  <c r="BB89" i="983"/>
  <c r="BJ105" i="983"/>
  <c r="BD87" i="983"/>
  <c r="AG87" i="983"/>
  <c r="BI83" i="983" s="1"/>
  <c r="BD85" i="983"/>
  <c r="AC63" i="983"/>
  <c r="BD67" i="983"/>
  <c r="BB64" i="983"/>
  <c r="BB62" i="983"/>
  <c r="AD34" i="983"/>
  <c r="BF30" i="983" s="1"/>
  <c r="BA34" i="983"/>
  <c r="AH37" i="983"/>
  <c r="BB58" i="983"/>
  <c r="BI55" i="983"/>
  <c r="BH82" i="983"/>
  <c r="BB24" i="983"/>
  <c r="BD55" i="983"/>
  <c r="H19" i="983"/>
  <c r="AH58" i="983"/>
  <c r="BJ103" i="983"/>
  <c r="BJ107" i="983"/>
  <c r="BH112" i="983"/>
  <c r="BH102" i="983"/>
  <c r="BH106" i="983"/>
  <c r="BH114" i="983"/>
  <c r="BH111" i="983"/>
  <c r="BH107" i="983"/>
  <c r="BH108" i="983"/>
  <c r="BH100" i="983"/>
  <c r="BH110" i="983"/>
  <c r="BH104" i="983"/>
  <c r="BH113" i="983"/>
  <c r="BH103" i="983"/>
  <c r="H95" i="983"/>
  <c r="AE92" i="983"/>
  <c r="BB92" i="983"/>
  <c r="AK93" i="983"/>
  <c r="BD82" i="983"/>
  <c r="BD102" i="983"/>
  <c r="AE87" i="983"/>
  <c r="BM107" i="983"/>
  <c r="AJ70" i="983"/>
  <c r="BD79" i="983"/>
  <c r="BC64" i="983"/>
  <c r="AF64" i="983"/>
  <c r="BC57" i="983"/>
  <c r="BC62" i="983"/>
  <c r="AJ60" i="983"/>
  <c r="BA43" i="983"/>
  <c r="BC54" i="983"/>
  <c r="BD27" i="983"/>
  <c r="BB63" i="983"/>
  <c r="BG69" i="983"/>
  <c r="H14" i="983"/>
  <c r="BC59" i="983"/>
  <c r="BC92" i="983"/>
  <c r="BL116" i="983"/>
  <c r="BD100" i="983"/>
  <c r="BG114" i="983"/>
  <c r="BG108" i="983"/>
  <c r="BG100" i="983"/>
  <c r="BG102" i="983"/>
  <c r="BG110" i="983"/>
  <c r="BG104" i="983"/>
  <c r="BG112" i="983"/>
  <c r="BB95" i="983"/>
  <c r="BB94" i="983"/>
  <c r="AE93" i="983"/>
  <c r="BB93" i="983"/>
  <c r="BG111" i="983"/>
  <c r="BL99" i="983"/>
  <c r="AF96" i="983"/>
  <c r="BH92" i="983" s="1"/>
  <c r="BC76" i="983"/>
  <c r="BC75" i="983"/>
  <c r="AG75" i="983"/>
  <c r="AC62" i="983"/>
  <c r="BD54" i="983"/>
  <c r="BH83" i="983"/>
  <c r="BI57" i="983"/>
  <c r="BD25" i="983"/>
  <c r="BD76" i="983"/>
  <c r="BB12" i="983"/>
  <c r="BB13" i="983"/>
  <c r="BB9" i="983"/>
  <c r="BB11" i="983"/>
  <c r="BB10" i="983"/>
  <c r="BB8" i="983"/>
  <c r="AH40" i="983"/>
  <c r="AJ21" i="983"/>
  <c r="H21" i="983" s="1"/>
  <c r="BL104" i="983"/>
  <c r="BL115" i="983"/>
  <c r="BD101" i="983"/>
  <c r="BJ110" i="983"/>
  <c r="AZ115" i="983"/>
  <c r="BB114" i="983"/>
  <c r="BB101" i="983"/>
  <c r="BB112" i="983"/>
  <c r="BB110" i="983"/>
  <c r="BB108" i="983"/>
  <c r="BB106" i="983"/>
  <c r="BB104" i="983"/>
  <c r="BB102" i="983"/>
  <c r="BB116" i="983"/>
  <c r="BB99" i="983"/>
  <c r="BB111" i="983"/>
  <c r="BB113" i="983"/>
  <c r="BB107" i="983"/>
  <c r="BB100" i="983"/>
  <c r="BB103" i="983"/>
  <c r="BI89" i="983"/>
  <c r="BD99" i="983"/>
  <c r="BC88" i="983"/>
  <c r="AH66" i="983"/>
  <c r="AJ59" i="983"/>
  <c r="AC61" i="983"/>
  <c r="H67" i="983"/>
  <c r="BB69" i="983"/>
  <c r="BB72" i="983"/>
  <c r="BB68" i="983"/>
  <c r="BB70" i="983"/>
  <c r="BB71" i="983"/>
  <c r="H62" i="983"/>
  <c r="AJ41" i="983"/>
  <c r="AJ58" i="983"/>
  <c r="BB49" i="983"/>
  <c r="AE50" i="983"/>
  <c r="BB50" i="983"/>
  <c r="H29" i="983"/>
  <c r="BG24" i="983"/>
  <c r="BG27" i="983"/>
  <c r="BG26" i="983"/>
  <c r="AI40" i="983"/>
  <c r="BD44" i="983"/>
  <c r="AZ106" i="983"/>
  <c r="BG68" i="983"/>
  <c r="AZ111" i="983"/>
  <c r="BA109" i="983"/>
  <c r="BL113" i="983"/>
  <c r="BD86" i="983"/>
  <c r="BJ111" i="983"/>
  <c r="BG80" i="983"/>
  <c r="AE96" i="983"/>
  <c r="AJ76" i="983"/>
  <c r="AI66" i="983"/>
  <c r="BC58" i="983"/>
  <c r="AC60" i="983"/>
  <c r="AI61" i="983"/>
  <c r="BC72" i="983"/>
  <c r="AK58" i="983"/>
  <c r="AF50" i="983"/>
  <c r="BH49" i="983" s="1"/>
  <c r="BC49" i="983"/>
  <c r="BC50" i="983"/>
  <c r="BD39" i="983"/>
  <c r="BI53" i="983"/>
  <c r="AK38" i="983"/>
  <c r="BD70" i="983"/>
  <c r="BB45" i="983"/>
  <c r="BA46" i="983"/>
  <c r="BD60" i="983"/>
  <c r="BD110" i="983"/>
  <c r="BK112" i="983"/>
  <c r="BK109" i="983"/>
  <c r="BK110" i="983"/>
  <c r="BK108" i="983"/>
  <c r="BK104" i="983"/>
  <c r="BK102" i="983"/>
  <c r="BK113" i="983"/>
  <c r="BH70" i="983"/>
  <c r="AD65" i="983"/>
  <c r="AG69" i="983"/>
  <c r="BD69" i="983"/>
  <c r="AJ66" i="983"/>
  <c r="BC47" i="983"/>
  <c r="AD43" i="983"/>
  <c r="BB40" i="983"/>
  <c r="AI23" i="983"/>
  <c r="H23" i="983" s="1"/>
  <c r="AJ47" i="983"/>
  <c r="H47" i="983" s="1"/>
  <c r="AK33" i="983"/>
  <c r="BH32" i="983"/>
  <c r="AE53" i="983"/>
  <c r="BB53" i="983"/>
  <c r="BD49" i="983"/>
  <c r="AE40" i="983"/>
  <c r="AK35" i="983"/>
  <c r="H35" i="983" s="1"/>
  <c r="AK22" i="983"/>
  <c r="BA48" i="983"/>
  <c r="BD50" i="983"/>
  <c r="BG66" i="983"/>
  <c r="H8" i="983"/>
  <c r="BG8" i="983"/>
  <c r="AJ43" i="983"/>
  <c r="BB29" i="983"/>
  <c r="AJ74" i="983"/>
  <c r="H74" i="983" s="1"/>
  <c r="AZ34" i="983"/>
  <c r="BB44" i="983"/>
  <c r="BC31" i="983"/>
  <c r="AZ55" i="983"/>
  <c r="BC60" i="983"/>
  <c r="BD58" i="983"/>
  <c r="BD43" i="983"/>
  <c r="BD35" i="983"/>
  <c r="BC51" i="983"/>
  <c r="BD23" i="983"/>
  <c r="BD24" i="983"/>
  <c r="BD21" i="983"/>
  <c r="BD78" i="983"/>
  <c r="BC25" i="983"/>
  <c r="BC22" i="983"/>
  <c r="BC11" i="983"/>
  <c r="BA33" i="983"/>
  <c r="BA45" i="983"/>
  <c r="BK100" i="983"/>
  <c r="BC21" i="983"/>
  <c r="AE22" i="983"/>
  <c r="BG19" i="983" s="1"/>
  <c r="BB22" i="983"/>
  <c r="BB19" i="983"/>
  <c r="BB21" i="983"/>
  <c r="BB15" i="983"/>
  <c r="BB16" i="983"/>
  <c r="Y29" i="983"/>
  <c r="Y17" i="983"/>
  <c r="X17" i="983"/>
  <c r="H26" i="983"/>
  <c r="AI33" i="983"/>
  <c r="AK16" i="983"/>
  <c r="BH15" i="983"/>
  <c r="AJ49" i="983"/>
  <c r="AK20" i="983"/>
  <c r="H20" i="983" s="1"/>
  <c r="BI90" i="983"/>
  <c r="BK106" i="983"/>
  <c r="H31" i="983"/>
  <c r="AC43" i="983"/>
  <c r="AZ43" i="983"/>
  <c r="BB83" i="983"/>
  <c r="AK43" i="983"/>
  <c r="AZ42" i="983"/>
  <c r="AJ36" i="983"/>
  <c r="AJ69" i="983"/>
  <c r="BH9" i="983"/>
  <c r="BD45" i="983"/>
  <c r="BC24" i="983"/>
  <c r="BC46" i="983"/>
  <c r="BD30" i="983"/>
  <c r="BA55" i="983"/>
  <c r="BD34" i="983"/>
  <c r="BB65" i="983"/>
  <c r="BK114" i="983"/>
  <c r="BC12" i="983"/>
  <c r="BC10" i="983"/>
  <c r="BH72" i="983"/>
  <c r="BD57" i="983"/>
  <c r="AZ52" i="983"/>
  <c r="BC83" i="983"/>
  <c r="BB28" i="983"/>
  <c r="BD47" i="983"/>
  <c r="BD71" i="983"/>
  <c r="AZ39" i="983"/>
  <c r="AZ45" i="983"/>
  <c r="BA36" i="983"/>
  <c r="BB36" i="983"/>
  <c r="BD19" i="983"/>
  <c r="BB18" i="983"/>
  <c r="BB25" i="983"/>
  <c r="BB26" i="983"/>
  <c r="AG13" i="983"/>
  <c r="BI8" i="983" s="1"/>
  <c r="BD12" i="983"/>
  <c r="BD13" i="983"/>
  <c r="BD9" i="983"/>
  <c r="BC13" i="983"/>
  <c r="AG37" i="983"/>
  <c r="BD36" i="983"/>
  <c r="BB57" i="983"/>
  <c r="BC52" i="983"/>
  <c r="H65" i="983"/>
  <c r="BD42" i="983"/>
  <c r="BC8" i="983"/>
  <c r="H17" i="983"/>
  <c r="AH11" i="983"/>
  <c r="BD59" i="983"/>
  <c r="AZ37" i="983"/>
  <c r="BA37" i="983"/>
  <c r="BK105" i="983"/>
  <c r="BD15" i="983"/>
  <c r="BC48" i="983"/>
  <c r="BB20" i="983"/>
  <c r="BC63" i="983"/>
  <c r="BH71" i="983"/>
  <c r="BC71" i="983"/>
  <c r="BD38" i="983"/>
  <c r="BH14" i="983"/>
  <c r="AK40" i="983"/>
  <c r="BB32" i="983"/>
  <c r="AG24" i="983"/>
  <c r="AJ16" i="983"/>
  <c r="BC34" i="983"/>
  <c r="BD64" i="983"/>
  <c r="BG25" i="983"/>
  <c r="AJ28" i="983"/>
  <c r="AZ50" i="983"/>
  <c r="AZ47" i="983"/>
  <c r="AZ56" i="983"/>
  <c r="AI37" i="983"/>
  <c r="BD26" i="983"/>
  <c r="AG32" i="983"/>
  <c r="BD31" i="983"/>
  <c r="AF69" i="983"/>
  <c r="BC69" i="983"/>
  <c r="BC14" i="983"/>
  <c r="BH31" i="983"/>
  <c r="AK9" i="983"/>
  <c r="H9" i="983" s="1"/>
  <c r="BH8" i="983"/>
  <c r="BA47" i="983"/>
  <c r="BB34" i="983"/>
  <c r="BA54" i="983"/>
  <c r="BA35" i="983"/>
  <c r="AZ48" i="983"/>
  <c r="BC15" i="983"/>
  <c r="BD22" i="983"/>
  <c r="BD92" i="983"/>
  <c r="AZ53" i="983"/>
  <c r="H54" i="983"/>
  <c r="AZ51" i="983"/>
  <c r="BH30" i="983"/>
  <c r="AE39" i="983"/>
  <c r="BB39" i="983"/>
  <c r="AI36" i="983"/>
  <c r="AD53" i="983"/>
  <c r="BA53" i="983"/>
  <c r="AJ72" i="983"/>
  <c r="BD32" i="983"/>
  <c r="BD40" i="983"/>
  <c r="BA32" i="983"/>
  <c r="AZ35" i="983"/>
  <c r="BC45" i="983"/>
  <c r="AZ41" i="983"/>
  <c r="BA50" i="983"/>
  <c r="BK111" i="983"/>
  <c r="BB82" i="983"/>
  <c r="BD14" i="983"/>
  <c r="BD11" i="983"/>
  <c r="BH12" i="983"/>
  <c r="BH11" i="983"/>
  <c r="BD18" i="983"/>
  <c r="BG23" i="983"/>
  <c r="BD17" i="983"/>
  <c r="BD16" i="983"/>
  <c r="BH10" i="983"/>
  <c r="BD20" i="983"/>
  <c r="BA36" i="982"/>
  <c r="BB8" i="982"/>
  <c r="H63" i="982"/>
  <c r="Y19" i="982" s="1"/>
  <c r="BE64" i="982"/>
  <c r="BH63" i="982"/>
  <c r="BI24" i="982"/>
  <c r="BD10" i="982"/>
  <c r="AE59" i="982"/>
  <c r="BG59" i="982" s="1"/>
  <c r="H8" i="982"/>
  <c r="BC42" i="982"/>
  <c r="BG9" i="982"/>
  <c r="BC58" i="982"/>
  <c r="BC18" i="982"/>
  <c r="BB11" i="982"/>
  <c r="BB55" i="982"/>
  <c r="BD68" i="982"/>
  <c r="BG11" i="982"/>
  <c r="BD53" i="982"/>
  <c r="H18" i="982"/>
  <c r="H62" i="982"/>
  <c r="Y18" i="982" s="1"/>
  <c r="BI64" i="982"/>
  <c r="H64" i="982"/>
  <c r="Y20" i="982" s="1"/>
  <c r="BE68" i="982"/>
  <c r="H61" i="982"/>
  <c r="Y9" i="982" s="1"/>
  <c r="BB14" i="982"/>
  <c r="H65" i="982"/>
  <c r="Y13" i="982" s="1"/>
  <c r="BL62" i="982"/>
  <c r="BD42" i="982"/>
  <c r="BB23" i="982"/>
  <c r="BG14" i="982"/>
  <c r="H70" i="982"/>
  <c r="BD25" i="982"/>
  <c r="BF63" i="982"/>
  <c r="H45" i="982"/>
  <c r="BB41" i="982"/>
  <c r="BA73" i="982"/>
  <c r="AZ63" i="982"/>
  <c r="BL71" i="982"/>
  <c r="BD43" i="982"/>
  <c r="BG13" i="982"/>
  <c r="BC11" i="982"/>
  <c r="BL69" i="982"/>
  <c r="BA31" i="982"/>
  <c r="BA68" i="982"/>
  <c r="BL70" i="982"/>
  <c r="AZ62" i="982"/>
  <c r="BD8" i="982"/>
  <c r="BM68" i="982"/>
  <c r="H68" i="982"/>
  <c r="Y56" i="982" s="1"/>
  <c r="Y59" i="982"/>
  <c r="X55" i="982"/>
  <c r="AC55" i="982" s="1"/>
  <c r="X59" i="982"/>
  <c r="Y55" i="982"/>
  <c r="AD55" i="982" s="1"/>
  <c r="AI55" i="982" s="1"/>
  <c r="BD66" i="982"/>
  <c r="BL67" i="982"/>
  <c r="BD56" i="982"/>
  <c r="BC56" i="982"/>
  <c r="BD50" i="982"/>
  <c r="BC8" i="982"/>
  <c r="AZ32" i="982"/>
  <c r="BE41" i="982"/>
  <c r="BH16" i="982"/>
  <c r="BE71" i="982"/>
  <c r="H41" i="982"/>
  <c r="H66" i="982"/>
  <c r="Y22" i="982" s="1"/>
  <c r="BH64" i="982"/>
  <c r="BI66" i="982"/>
  <c r="BG53" i="982"/>
  <c r="AF59" i="982"/>
  <c r="BH59" i="982" s="1"/>
  <c r="AZ38" i="982"/>
  <c r="BM62" i="982"/>
  <c r="BB28" i="982"/>
  <c r="BC70" i="982"/>
  <c r="H60" i="982"/>
  <c r="Y16" i="982" s="1"/>
  <c r="AD16" i="982" s="1"/>
  <c r="BF68" i="982"/>
  <c r="BH53" i="982"/>
  <c r="BI68" i="982"/>
  <c r="BJ36" i="982"/>
  <c r="BD35" i="982"/>
  <c r="BB25" i="982"/>
  <c r="BC19" i="982"/>
  <c r="BI62" i="982"/>
  <c r="BB24" i="982"/>
  <c r="BD19" i="982"/>
  <c r="BA25" i="982"/>
  <c r="BG41" i="982"/>
  <c r="BD38" i="982"/>
  <c r="BD34" i="982"/>
  <c r="BA27" i="982"/>
  <c r="H67" i="982"/>
  <c r="Y23" i="982" s="1"/>
  <c r="AD23" i="982" s="1"/>
  <c r="AI23" i="982" s="1"/>
  <c r="BM38" i="982"/>
  <c r="BI23" i="982"/>
  <c r="AG36" i="982"/>
  <c r="BI29" i="982" s="1"/>
  <c r="H21" i="982"/>
  <c r="H69" i="982"/>
  <c r="BB56" i="982"/>
  <c r="BA66" i="982"/>
  <c r="BD52" i="982"/>
  <c r="BB53" i="982"/>
  <c r="AZ33" i="982"/>
  <c r="BJ39" i="982"/>
  <c r="H9" i="982"/>
  <c r="BJ35" i="982"/>
  <c r="H35" i="982"/>
  <c r="BH54" i="982"/>
  <c r="BJ38" i="982"/>
  <c r="BJ42" i="982"/>
  <c r="AK56" i="982"/>
  <c r="AK30" i="982"/>
  <c r="AD47" i="982"/>
  <c r="BF41" i="982" s="1"/>
  <c r="BC30" i="982"/>
  <c r="AG22" i="982"/>
  <c r="BI16" i="982" s="1"/>
  <c r="BD22" i="982"/>
  <c r="BB68" i="982"/>
  <c r="BB62" i="982"/>
  <c r="BB71" i="982"/>
  <c r="BB69" i="982"/>
  <c r="BB73" i="982"/>
  <c r="BB67" i="982"/>
  <c r="BB65" i="982"/>
  <c r="BB63" i="982"/>
  <c r="BB66" i="982"/>
  <c r="BF71" i="982"/>
  <c r="BF67" i="982"/>
  <c r="BF69" i="982"/>
  <c r="BF65" i="982"/>
  <c r="BF61" i="982"/>
  <c r="BJ69" i="982"/>
  <c r="AD37" i="982"/>
  <c r="BF31" i="982" s="1"/>
  <c r="BA37" i="982"/>
  <c r="BA34" i="982"/>
  <c r="BF70" i="982"/>
  <c r="BC49" i="982"/>
  <c r="BC50" i="982"/>
  <c r="BD51" i="982"/>
  <c r="BF39" i="982"/>
  <c r="BJ64" i="982"/>
  <c r="AE30" i="982"/>
  <c r="BB29" i="982"/>
  <c r="BI28" i="982"/>
  <c r="H19" i="982"/>
  <c r="AZ28" i="982"/>
  <c r="AZ27" i="982"/>
  <c r="AC28" i="982"/>
  <c r="AH34" i="982"/>
  <c r="BE33" i="982"/>
  <c r="H17" i="982"/>
  <c r="H49" i="982"/>
  <c r="H12" i="982"/>
  <c r="BC37" i="982"/>
  <c r="BC36" i="982"/>
  <c r="BC69" i="982"/>
  <c r="BC68" i="982"/>
  <c r="BC67" i="982"/>
  <c r="BC63" i="982"/>
  <c r="BC66" i="982"/>
  <c r="BC62" i="982"/>
  <c r="BJ71" i="982"/>
  <c r="BD70" i="982"/>
  <c r="BD39" i="982"/>
  <c r="BC39" i="982"/>
  <c r="BD23" i="982"/>
  <c r="BC65" i="982"/>
  <c r="BD72" i="982"/>
  <c r="BC40" i="982"/>
  <c r="BC28" i="982"/>
  <c r="BK73" i="982"/>
  <c r="AZ69" i="982"/>
  <c r="BJ67" i="982"/>
  <c r="BJ68" i="982"/>
  <c r="BH70" i="982"/>
  <c r="AG56" i="982"/>
  <c r="AG55" i="982"/>
  <c r="BD55" i="982"/>
  <c r="BC21" i="982"/>
  <c r="H13" i="982"/>
  <c r="BC48" i="982"/>
  <c r="AI39" i="982"/>
  <c r="BK39" i="982" s="1"/>
  <c r="AK20" i="982"/>
  <c r="BH18" i="982"/>
  <c r="AH31" i="982"/>
  <c r="AZ30" i="982"/>
  <c r="BD33" i="982"/>
  <c r="BH73" i="982"/>
  <c r="BD21" i="982"/>
  <c r="BC64" i="982"/>
  <c r="BB20" i="982"/>
  <c r="BM71" i="982"/>
  <c r="BM65" i="982"/>
  <c r="BM63" i="982"/>
  <c r="BM69" i="982"/>
  <c r="BM66" i="982"/>
  <c r="BM73" i="982"/>
  <c r="AZ67" i="982"/>
  <c r="AJ56" i="982"/>
  <c r="BE34" i="982"/>
  <c r="BB48" i="982"/>
  <c r="BB47" i="982"/>
  <c r="BI70" i="982"/>
  <c r="BG54" i="982"/>
  <c r="BC53" i="982"/>
  <c r="AF50" i="982"/>
  <c r="BH48" i="982" s="1"/>
  <c r="AG48" i="982"/>
  <c r="BI48" i="982" s="1"/>
  <c r="BC57" i="982"/>
  <c r="BC35" i="982"/>
  <c r="BC9" i="982"/>
  <c r="BC12" i="982"/>
  <c r="BC10" i="982"/>
  <c r="AE39" i="982"/>
  <c r="BB39" i="982"/>
  <c r="BD26" i="982"/>
  <c r="BG15" i="982"/>
  <c r="AI31" i="982"/>
  <c r="BD20" i="982"/>
  <c r="AZ34" i="982"/>
  <c r="AF46" i="982"/>
  <c r="BH41" i="982" s="1"/>
  <c r="BC45" i="982"/>
  <c r="BC44" i="982"/>
  <c r="BC20" i="982"/>
  <c r="AF15" i="982"/>
  <c r="BC15" i="982"/>
  <c r="H11" i="982"/>
  <c r="AJ28" i="982"/>
  <c r="BK65" i="982"/>
  <c r="BK67" i="982"/>
  <c r="BK69" i="982"/>
  <c r="BK63" i="982"/>
  <c r="BK71" i="982"/>
  <c r="AK51" i="982"/>
  <c r="BD31" i="982"/>
  <c r="BC38" i="982"/>
  <c r="BC27" i="982"/>
  <c r="BK66" i="982"/>
  <c r="H43" i="982"/>
  <c r="BE40" i="982"/>
  <c r="AE24" i="982"/>
  <c r="BB17" i="982"/>
  <c r="AI28" i="982"/>
  <c r="BC23" i="982"/>
  <c r="BJ66" i="982"/>
  <c r="BJ62" i="982"/>
  <c r="BH68" i="982"/>
  <c r="BB21" i="982"/>
  <c r="BA71" i="982"/>
  <c r="BA70" i="982"/>
  <c r="BA67" i="982"/>
  <c r="BA65" i="982"/>
  <c r="BA69" i="982"/>
  <c r="AZ65" i="982"/>
  <c r="BJ63" i="982"/>
  <c r="BD62" i="982"/>
  <c r="AE58" i="982"/>
  <c r="BB58" i="982"/>
  <c r="BJ70" i="982"/>
  <c r="BC46" i="982"/>
  <c r="BC52" i="982"/>
  <c r="AF52" i="982"/>
  <c r="BH51" i="982" s="1"/>
  <c r="BD48" i="982"/>
  <c r="BD37" i="982"/>
  <c r="AG39" i="982"/>
  <c r="BA64" i="982"/>
  <c r="BE37" i="982"/>
  <c r="BE36" i="982"/>
  <c r="BC55" i="982"/>
  <c r="BA63" i="982"/>
  <c r="BF72" i="982"/>
  <c r="H44" i="982"/>
  <c r="AE37" i="982"/>
  <c r="BB37" i="982"/>
  <c r="BB34" i="982"/>
  <c r="BB32" i="982"/>
  <c r="BB36" i="982"/>
  <c r="BB33" i="982"/>
  <c r="BB38" i="982"/>
  <c r="BB43" i="982"/>
  <c r="BB42" i="982"/>
  <c r="BB46" i="982"/>
  <c r="BB44" i="982"/>
  <c r="BE39" i="982"/>
  <c r="BA38" i="982"/>
  <c r="BA26" i="982"/>
  <c r="AE40" i="982"/>
  <c r="BB40" i="982"/>
  <c r="BI69" i="982"/>
  <c r="BI71" i="982"/>
  <c r="BI65" i="982"/>
  <c r="BI67" i="982"/>
  <c r="BI63" i="982"/>
  <c r="BI72" i="982"/>
  <c r="BF62" i="982"/>
  <c r="BE67" i="982"/>
  <c r="BE65" i="982"/>
  <c r="BE70" i="982"/>
  <c r="BE73" i="982"/>
  <c r="BE62" i="982"/>
  <c r="AG59" i="982"/>
  <c r="BI59" i="982" s="1"/>
  <c r="BD59" i="982"/>
  <c r="BK70" i="982"/>
  <c r="AG54" i="982"/>
  <c r="BD54" i="982"/>
  <c r="H57" i="982"/>
  <c r="BC47" i="982"/>
  <c r="BC33" i="982"/>
  <c r="BC34" i="982"/>
  <c r="BI27" i="982"/>
  <c r="H27" i="982"/>
  <c r="BB18" i="982"/>
  <c r="AG47" i="982"/>
  <c r="BD47" i="982"/>
  <c r="AC32" i="982"/>
  <c r="BE29" i="982" s="1"/>
  <c r="AI25" i="982"/>
  <c r="BD46" i="982"/>
  <c r="AZ36" i="982"/>
  <c r="BA30" i="982"/>
  <c r="BM70" i="982"/>
  <c r="BI61" i="982"/>
  <c r="BM64" i="982"/>
  <c r="BC71" i="982"/>
  <c r="AJ46" i="982"/>
  <c r="BA33" i="982"/>
  <c r="AJ15" i="982"/>
  <c r="BG8" i="982"/>
  <c r="BG10" i="982"/>
  <c r="BG12" i="982"/>
  <c r="AH29" i="982"/>
  <c r="BD57" i="982"/>
  <c r="BD58" i="982"/>
  <c r="AE31" i="982"/>
  <c r="BB31" i="982"/>
  <c r="BJ73" i="982"/>
  <c r="BD64" i="982"/>
  <c r="BH62" i="982"/>
  <c r="AF58" i="982"/>
  <c r="AG52" i="982"/>
  <c r="AK55" i="982"/>
  <c r="BB51" i="982"/>
  <c r="AI34" i="982"/>
  <c r="AZ26" i="982"/>
  <c r="BA35" i="982"/>
  <c r="BH17" i="982"/>
  <c r="BC26" i="982"/>
  <c r="AG14" i="982"/>
  <c r="BI8" i="982" s="1"/>
  <c r="BD13" i="982"/>
  <c r="BD12" i="982"/>
  <c r="BD11" i="982"/>
  <c r="AK25" i="982"/>
  <c r="BD44" i="982"/>
  <c r="BD29" i="982"/>
  <c r="BC16" i="982"/>
  <c r="BC17" i="982"/>
  <c r="BB70" i="982"/>
  <c r="BB45" i="982"/>
  <c r="BB35" i="982"/>
  <c r="BC13" i="982"/>
  <c r="BF64" i="982"/>
  <c r="BK62" i="982"/>
  <c r="BE35" i="982"/>
  <c r="BC51" i="982"/>
  <c r="BG52" i="982"/>
  <c r="H53" i="982"/>
  <c r="AF34" i="982"/>
  <c r="BH27" i="982" s="1"/>
  <c r="BC25" i="982"/>
  <c r="BJ37" i="982"/>
  <c r="BC43" i="982"/>
  <c r="BC24" i="982"/>
  <c r="BD41" i="982"/>
  <c r="AJ20" i="982"/>
  <c r="BB30" i="982"/>
  <c r="BI25" i="982"/>
  <c r="BG16" i="982"/>
  <c r="BB49" i="982"/>
  <c r="BH67" i="982"/>
  <c r="BB54" i="982"/>
  <c r="AZ35" i="982"/>
  <c r="BB26" i="982"/>
  <c r="BD40" i="982"/>
  <c r="BD9" i="982"/>
  <c r="BE38" i="982"/>
  <c r="BI26" i="982"/>
  <c r="BD61" i="982"/>
  <c r="BD71" i="982"/>
  <c r="BD69" i="982"/>
  <c r="BD65" i="982"/>
  <c r="BD67" i="982"/>
  <c r="BJ40" i="982"/>
  <c r="H42" i="982"/>
  <c r="BJ41" i="982"/>
  <c r="AZ71" i="982"/>
  <c r="AZ73" i="982"/>
  <c r="AZ64" i="982"/>
  <c r="BF66" i="982"/>
  <c r="AZ66" i="982"/>
  <c r="AJ54" i="982"/>
  <c r="AE50" i="982"/>
  <c r="BB50" i="982"/>
  <c r="AZ40" i="982"/>
  <c r="AZ37" i="982"/>
  <c r="BE42" i="982"/>
  <c r="BA32" i="982"/>
  <c r="AZ24" i="982"/>
  <c r="AC25" i="982"/>
  <c r="BC31" i="982"/>
  <c r="AK24" i="982"/>
  <c r="AZ39" i="982"/>
  <c r="BC32" i="982"/>
  <c r="AF26" i="982"/>
  <c r="BH19" i="982" s="1"/>
  <c r="H16" i="982"/>
  <c r="BD63" i="982"/>
  <c r="BB57" i="982"/>
  <c r="BE63" i="982"/>
  <c r="BC41" i="982"/>
  <c r="BD27" i="982"/>
  <c r="BC29" i="982"/>
  <c r="H33" i="982"/>
  <c r="AF14" i="982"/>
  <c r="BC14" i="982"/>
  <c r="BD17" i="982"/>
  <c r="BH71" i="982"/>
  <c r="BH61" i="982"/>
  <c r="BH69" i="982"/>
  <c r="BH72" i="982"/>
  <c r="BH65" i="982"/>
  <c r="H72" i="982"/>
  <c r="BH66" i="982"/>
  <c r="BK64" i="982"/>
  <c r="BB64" i="982"/>
  <c r="AF37" i="982"/>
  <c r="AH56" i="982"/>
  <c r="BG51" i="982"/>
  <c r="BD49" i="982"/>
  <c r="AZ29" i="982"/>
  <c r="AZ31" i="982"/>
  <c r="BD24" i="982"/>
  <c r="H10" i="982"/>
  <c r="BD30" i="982"/>
  <c r="BH38" i="982"/>
  <c r="AZ25" i="982"/>
  <c r="BA40" i="982"/>
  <c r="BD14" i="982"/>
  <c r="AK36" i="982"/>
  <c r="AZ68" i="982"/>
  <c r="BC54" i="982"/>
  <c r="BE69" i="982"/>
  <c r="AD29" i="982"/>
  <c r="BF24" i="982" s="1"/>
  <c r="BA29" i="982"/>
  <c r="AJ47" i="982"/>
  <c r="BF38" i="982"/>
  <c r="BC22" i="982"/>
  <c r="AJ38" i="982"/>
  <c r="H38" i="982" s="1"/>
  <c r="BB22" i="982"/>
  <c r="BL65" i="982"/>
  <c r="BL63" i="982"/>
  <c r="BL68" i="982"/>
  <c r="BB15" i="982"/>
  <c r="BA24" i="982"/>
  <c r="BB52" i="982"/>
  <c r="BD36" i="982"/>
  <c r="BA28" i="982"/>
  <c r="BB13" i="982"/>
  <c r="BB27" i="982"/>
  <c r="BB16" i="982"/>
  <c r="BB10" i="982"/>
  <c r="AK28" i="982"/>
  <c r="BA39" i="982"/>
  <c r="BB19" i="982"/>
  <c r="BL64" i="982"/>
  <c r="BD16" i="982"/>
  <c r="BD32" i="982"/>
  <c r="BD45" i="982"/>
  <c r="BL73" i="982"/>
  <c r="BD28" i="982"/>
  <c r="BD18" i="982"/>
  <c r="AJ29" i="982"/>
  <c r="AG46" i="982"/>
  <c r="BD15" i="982"/>
  <c r="Y51" i="982"/>
  <c r="X51" i="982"/>
  <c r="BG42" i="982"/>
  <c r="H59" i="981"/>
  <c r="Y44" i="981" s="1"/>
  <c r="AD44" i="981" s="1"/>
  <c r="AI44" i="981" s="1"/>
  <c r="H9" i="981"/>
  <c r="H51" i="981"/>
  <c r="Y8" i="981" s="1"/>
  <c r="AD8" i="981" s="1"/>
  <c r="AI8" i="981" s="1"/>
  <c r="H53" i="981"/>
  <c r="Y10" i="981" s="1"/>
  <c r="H55" i="981"/>
  <c r="X19" i="981" s="1"/>
  <c r="H57" i="981"/>
  <c r="Y21" i="981" s="1"/>
  <c r="AD21" i="981" s="1"/>
  <c r="AI21" i="981" s="1"/>
  <c r="H10" i="981"/>
  <c r="BB11" i="981"/>
  <c r="H12" i="981"/>
  <c r="H52" i="981"/>
  <c r="Y9" i="981" s="1"/>
  <c r="H54" i="981"/>
  <c r="Y18" i="981" s="1"/>
  <c r="H60" i="981"/>
  <c r="X45" i="981" s="1"/>
  <c r="AC45" i="981" s="1"/>
  <c r="Y43" i="981"/>
  <c r="BA37" i="981" s="1"/>
  <c r="Y50" i="981"/>
  <c r="AD50" i="981" s="1"/>
  <c r="BF50" i="981" s="1"/>
  <c r="X50" i="981"/>
  <c r="AC50" i="981" s="1"/>
  <c r="BE50" i="981" s="1"/>
  <c r="BE58" i="981"/>
  <c r="H56" i="981"/>
  <c r="Y20" i="981" s="1"/>
  <c r="BD8" i="981"/>
  <c r="AE11" i="981"/>
  <c r="AJ11" i="981" s="1"/>
  <c r="BL11" i="981" s="1"/>
  <c r="BM58" i="981"/>
  <c r="BA62" i="981"/>
  <c r="X43" i="981"/>
  <c r="AC43" i="981" s="1"/>
  <c r="AH43" i="981" s="1"/>
  <c r="H38" i="981"/>
  <c r="BE56" i="981"/>
  <c r="BH22" i="981"/>
  <c r="BD56" i="981"/>
  <c r="BM60" i="981"/>
  <c r="BM62" i="981"/>
  <c r="AZ27" i="981"/>
  <c r="BK58" i="981"/>
  <c r="BA60" i="981"/>
  <c r="BA30" i="981"/>
  <c r="BM56" i="981"/>
  <c r="BF59" i="981"/>
  <c r="BA29" i="981"/>
  <c r="BH54" i="981"/>
  <c r="BL62" i="981"/>
  <c r="BB8" i="981"/>
  <c r="BL14" i="981"/>
  <c r="BD31" i="981"/>
  <c r="BB36" i="981"/>
  <c r="BG17" i="981"/>
  <c r="BA56" i="981"/>
  <c r="AZ30" i="981"/>
  <c r="BB62" i="981"/>
  <c r="BC40" i="981"/>
  <c r="BA54" i="981"/>
  <c r="BD52" i="981"/>
  <c r="BC29" i="981"/>
  <c r="AE49" i="981"/>
  <c r="BG47" i="981" s="1"/>
  <c r="BB47" i="981"/>
  <c r="BI55" i="981"/>
  <c r="BL15" i="981"/>
  <c r="BC44" i="981"/>
  <c r="AZ58" i="981"/>
  <c r="BA32" i="981"/>
  <c r="BL18" i="981"/>
  <c r="BL54" i="981"/>
  <c r="BA31" i="981"/>
  <c r="H19" i="981"/>
  <c r="BB15" i="981"/>
  <c r="BE60" i="981"/>
  <c r="BC21" i="981"/>
  <c r="BC56" i="981"/>
  <c r="BI52" i="981"/>
  <c r="BI43" i="981"/>
  <c r="BD53" i="981"/>
  <c r="BD55" i="981"/>
  <c r="BB26" i="981"/>
  <c r="BD25" i="981"/>
  <c r="AE36" i="981"/>
  <c r="BG35" i="981" s="1"/>
  <c r="BE55" i="981"/>
  <c r="BB22" i="981"/>
  <c r="BC8" i="981"/>
  <c r="BK61" i="981"/>
  <c r="AE26" i="981"/>
  <c r="BG25" i="981" s="1"/>
  <c r="BC45" i="981"/>
  <c r="BE54" i="981"/>
  <c r="BK60" i="981"/>
  <c r="BL56" i="981"/>
  <c r="BC22" i="981"/>
  <c r="AK22" i="981"/>
  <c r="BC24" i="981"/>
  <c r="AZ24" i="981"/>
  <c r="BB9" i="981"/>
  <c r="AZ22" i="981"/>
  <c r="BC39" i="981"/>
  <c r="BC42" i="981"/>
  <c r="BD21" i="981"/>
  <c r="BC47" i="981"/>
  <c r="BH57" i="981"/>
  <c r="BB16" i="981"/>
  <c r="BB21" i="981"/>
  <c r="BB10" i="981"/>
  <c r="BJ57" i="981"/>
  <c r="BD23" i="981"/>
  <c r="BG19" i="981"/>
  <c r="BD33" i="981"/>
  <c r="H16" i="981"/>
  <c r="BC19" i="981"/>
  <c r="BD35" i="981"/>
  <c r="BB20" i="981"/>
  <c r="BL16" i="981"/>
  <c r="BD22" i="981"/>
  <c r="BD19" i="981"/>
  <c r="BL17" i="981"/>
  <c r="BA36" i="981"/>
  <c r="BK56" i="981"/>
  <c r="AG8" i="981"/>
  <c r="BD32" i="981"/>
  <c r="BB42" i="981"/>
  <c r="BB17" i="981"/>
  <c r="BD42" i="981"/>
  <c r="BD34" i="981"/>
  <c r="BC16" i="981"/>
  <c r="BB13" i="981"/>
  <c r="BD58" i="981"/>
  <c r="BK54" i="981"/>
  <c r="BD39" i="981"/>
  <c r="BB30" i="981"/>
  <c r="H37" i="981"/>
  <c r="BD16" i="981"/>
  <c r="BC17" i="981"/>
  <c r="BC46" i="981"/>
  <c r="BI53" i="981"/>
  <c r="BC49" i="981"/>
  <c r="BC60" i="981"/>
  <c r="BG59" i="981"/>
  <c r="BD54" i="981"/>
  <c r="BB37" i="981"/>
  <c r="BH56" i="981"/>
  <c r="BB18" i="981"/>
  <c r="BD27" i="981"/>
  <c r="BH46" i="981"/>
  <c r="BC25" i="981"/>
  <c r="BB28" i="981"/>
  <c r="BL12" i="981"/>
  <c r="AZ28" i="981"/>
  <c r="BI54" i="981"/>
  <c r="BJ61" i="981"/>
  <c r="AC27" i="981"/>
  <c r="AH27" i="981" s="1"/>
  <c r="BH59" i="981"/>
  <c r="BB33" i="981"/>
  <c r="BC26" i="981"/>
  <c r="BA27" i="981"/>
  <c r="AI26" i="981"/>
  <c r="BF26" i="981"/>
  <c r="AZ35" i="981"/>
  <c r="AZ36" i="981"/>
  <c r="BF24" i="981"/>
  <c r="AI41" i="981"/>
  <c r="AZ33" i="981"/>
  <c r="AG15" i="981"/>
  <c r="BD12" i="981"/>
  <c r="BD15" i="981"/>
  <c r="BD14" i="981"/>
  <c r="BD13" i="981"/>
  <c r="AH39" i="981"/>
  <c r="BC35" i="981"/>
  <c r="BC36" i="981"/>
  <c r="BC37" i="981"/>
  <c r="BC38" i="981"/>
  <c r="BC32" i="981"/>
  <c r="BE34" i="981"/>
  <c r="BH26" i="981"/>
  <c r="BC34" i="981"/>
  <c r="AH36" i="981"/>
  <c r="BA23" i="981"/>
  <c r="AD23" i="981"/>
  <c r="BA22" i="981"/>
  <c r="BI16" i="981"/>
  <c r="AI30" i="981"/>
  <c r="BH32" i="981"/>
  <c r="AJ28" i="981"/>
  <c r="BC33" i="981"/>
  <c r="AF14" i="981"/>
  <c r="BH10" i="981" s="1"/>
  <c r="BC14" i="981"/>
  <c r="BH27" i="981"/>
  <c r="BH28" i="981"/>
  <c r="AK28" i="981"/>
  <c r="AH32" i="981"/>
  <c r="BD46" i="981"/>
  <c r="AG46" i="981"/>
  <c r="BI46" i="981" s="1"/>
  <c r="BD45" i="981"/>
  <c r="AK49" i="981"/>
  <c r="BH49" i="981"/>
  <c r="AK29" i="981"/>
  <c r="BH29" i="981"/>
  <c r="BD11" i="981"/>
  <c r="BA24" i="981"/>
  <c r="BM36" i="981"/>
  <c r="BA26" i="981"/>
  <c r="BA25" i="981"/>
  <c r="BF53" i="981"/>
  <c r="BF62" i="981"/>
  <c r="AK45" i="981"/>
  <c r="BH45" i="981"/>
  <c r="AJ27" i="981"/>
  <c r="AJ46" i="981"/>
  <c r="BL46" i="981" s="1"/>
  <c r="BG46" i="981"/>
  <c r="AH42" i="981"/>
  <c r="H42" i="981" s="1"/>
  <c r="BH31" i="981"/>
  <c r="AK34" i="981"/>
  <c r="BM31" i="981" s="1"/>
  <c r="BH34" i="981"/>
  <c r="BF56" i="981"/>
  <c r="AZ34" i="981"/>
  <c r="BH24" i="981"/>
  <c r="BH25" i="981"/>
  <c r="AK25" i="981"/>
  <c r="AE45" i="981"/>
  <c r="BB40" i="981"/>
  <c r="BB45" i="981"/>
  <c r="BB39" i="981"/>
  <c r="H40" i="981"/>
  <c r="AK8" i="981"/>
  <c r="AK43" i="981"/>
  <c r="AJ35" i="981"/>
  <c r="BH36" i="981"/>
  <c r="BM54" i="981"/>
  <c r="AZ56" i="981"/>
  <c r="AG49" i="981"/>
  <c r="BI49" i="981" s="1"/>
  <c r="BE53" i="981"/>
  <c r="BK57" i="981"/>
  <c r="BF55" i="981"/>
  <c r="AG39" i="981"/>
  <c r="BI36" i="981" s="1"/>
  <c r="AC22" i="981"/>
  <c r="BC30" i="981"/>
  <c r="AZ26" i="981"/>
  <c r="BC41" i="981"/>
  <c r="BH35" i="981"/>
  <c r="BG37" i="981"/>
  <c r="BF36" i="981"/>
  <c r="BC54" i="981"/>
  <c r="BH53" i="981"/>
  <c r="BD48" i="981"/>
  <c r="BG61" i="981"/>
  <c r="BH33" i="981"/>
  <c r="BI59" i="981"/>
  <c r="BH30" i="981"/>
  <c r="BC43" i="981"/>
  <c r="BC23" i="981"/>
  <c r="BC31" i="981"/>
  <c r="Y49" i="981"/>
  <c r="X46" i="981"/>
  <c r="X49" i="981"/>
  <c r="Y46" i="981"/>
  <c r="BA34" i="981"/>
  <c r="BD18" i="981"/>
  <c r="AZ57" i="981"/>
  <c r="BG55" i="981"/>
  <c r="AG11" i="981"/>
  <c r="AZ32" i="981"/>
  <c r="BD28" i="981"/>
  <c r="BB41" i="981"/>
  <c r="AZ29" i="981"/>
  <c r="BB19" i="981"/>
  <c r="BI56" i="981"/>
  <c r="BG52" i="981"/>
  <c r="BD61" i="981"/>
  <c r="BK62" i="981"/>
  <c r="BA55" i="981"/>
  <c r="BJ59" i="981"/>
  <c r="AC33" i="981"/>
  <c r="BE30" i="981" s="1"/>
  <c r="AH25" i="981"/>
  <c r="BB57" i="981"/>
  <c r="BD26" i="981"/>
  <c r="BG16" i="981"/>
  <c r="BB12" i="981"/>
  <c r="AZ54" i="981"/>
  <c r="BG53" i="981"/>
  <c r="BL57" i="981"/>
  <c r="BH55" i="981"/>
  <c r="BE52" i="981"/>
  <c r="BB46" i="981"/>
  <c r="AF21" i="981"/>
  <c r="BH15" i="981" s="1"/>
  <c r="BC11" i="981"/>
  <c r="BD24" i="981"/>
  <c r="BC58" i="981"/>
  <c r="BC55" i="981"/>
  <c r="BB48" i="981"/>
  <c r="BK59" i="981"/>
  <c r="BD50" i="981"/>
  <c r="AJ25" i="981"/>
  <c r="BD41" i="981"/>
  <c r="BC27" i="981"/>
  <c r="AK11" i="981"/>
  <c r="BA35" i="981"/>
  <c r="BL13" i="981"/>
  <c r="BB14" i="981"/>
  <c r="AJ43" i="981"/>
  <c r="BL38" i="981" s="1"/>
  <c r="BC9" i="981"/>
  <c r="BJ53" i="981"/>
  <c r="BJ55" i="981"/>
  <c r="BF52" i="981"/>
  <c r="BC20" i="981"/>
  <c r="BG58" i="981"/>
  <c r="AG27" i="981"/>
  <c r="AC41" i="981"/>
  <c r="BF25" i="981"/>
  <c r="AZ61" i="981"/>
  <c r="BI58" i="981"/>
  <c r="AE32" i="981"/>
  <c r="BG27" i="981" s="1"/>
  <c r="AZ59" i="981"/>
  <c r="BB35" i="981"/>
  <c r="AK46" i="981"/>
  <c r="BM46" i="981" s="1"/>
  <c r="BB23" i="981"/>
  <c r="AD35" i="981"/>
  <c r="BF33" i="981" s="1"/>
  <c r="BG15" i="981"/>
  <c r="BJ60" i="981"/>
  <c r="BK53" i="981"/>
  <c r="AE50" i="981"/>
  <c r="BK55" i="981"/>
  <c r="BA33" i="981"/>
  <c r="AZ23" i="981"/>
  <c r="AZ31" i="981"/>
  <c r="AZ25" i="981"/>
  <c r="BC62" i="981"/>
  <c r="BH60" i="981"/>
  <c r="BE61" i="981"/>
  <c r="BC48" i="981"/>
  <c r="BG18" i="981"/>
  <c r="BL59" i="981"/>
  <c r="BB34" i="981"/>
  <c r="AI32" i="981"/>
  <c r="BM59" i="981"/>
  <c r="BC18" i="981"/>
  <c r="AH23" i="981"/>
  <c r="BC12" i="981"/>
  <c r="BC10" i="981"/>
  <c r="BJ58" i="981"/>
  <c r="AZ53" i="981"/>
  <c r="AF50" i="981"/>
  <c r="AZ55" i="981"/>
  <c r="BB32" i="981"/>
  <c r="BB25" i="981"/>
  <c r="BD43" i="981"/>
  <c r="BB29" i="981"/>
  <c r="BD47" i="981"/>
  <c r="BB54" i="981"/>
  <c r="BH61" i="981"/>
  <c r="BD38" i="981"/>
  <c r="BA59" i="981"/>
  <c r="BA57" i="981"/>
  <c r="BB43" i="981"/>
  <c r="BH52" i="981"/>
  <c r="BB59" i="981"/>
  <c r="BD20" i="981"/>
  <c r="AG35" i="981"/>
  <c r="BB44" i="981"/>
  <c r="BD44" i="981"/>
  <c r="H61" i="981"/>
  <c r="BI17" i="981"/>
  <c r="BD9" i="981"/>
  <c r="BD60" i="981"/>
  <c r="BJ56" i="981"/>
  <c r="BL53" i="981"/>
  <c r="BD57" i="981"/>
  <c r="BL55" i="981"/>
  <c r="BB31" i="981"/>
  <c r="BF58" i="981"/>
  <c r="BD29" i="981"/>
  <c r="BC28" i="981"/>
  <c r="BI60" i="981"/>
  <c r="BM53" i="981"/>
  <c r="BB24" i="981"/>
  <c r="BD30" i="981"/>
  <c r="BB56" i="981"/>
  <c r="BC59" i="981"/>
  <c r="AF44" i="981"/>
  <c r="BH43" i="981" s="1"/>
  <c r="AG24" i="981"/>
  <c r="H24" i="981" s="1"/>
  <c r="BD40" i="981"/>
  <c r="H17" i="981"/>
  <c r="BF54" i="981"/>
  <c r="AG34" i="981"/>
  <c r="BC13" i="981"/>
  <c r="BL60" i="981"/>
  <c r="BJ54" i="981"/>
  <c r="BE57" i="981"/>
  <c r="BH37" i="981"/>
  <c r="BG56" i="981"/>
  <c r="BD17" i="981"/>
  <c r="BI57" i="981"/>
  <c r="BM57" i="981"/>
  <c r="BA28" i="981"/>
  <c r="BG54" i="981"/>
  <c r="BB55" i="981"/>
  <c r="BB27" i="981"/>
  <c r="BB58" i="981"/>
  <c r="BI61" i="981"/>
  <c r="BD37" i="981"/>
  <c r="BD59" i="981"/>
  <c r="BH47" i="981"/>
  <c r="BG14" i="981"/>
  <c r="BD10" i="981"/>
  <c r="AZ60" i="981"/>
  <c r="BF57" i="981"/>
  <c r="BK52" i="981"/>
  <c r="BM35" i="981"/>
  <c r="BF60" i="981"/>
  <c r="BH23" i="981"/>
  <c r="BF27" i="981"/>
  <c r="BH58" i="981"/>
  <c r="BD36" i="981"/>
  <c r="BB60" i="981"/>
  <c r="BF28" i="981"/>
  <c r="BE59" i="981"/>
  <c r="BB38" i="981"/>
  <c r="BG12" i="981"/>
  <c r="BA58" i="981"/>
  <c r="BG57" i="981"/>
  <c r="BC57" i="981"/>
  <c r="AC29" i="981"/>
  <c r="AE34" i="981"/>
  <c r="BC15" i="981"/>
  <c r="BG38" i="981"/>
  <c r="AG31" i="981"/>
  <c r="BF61" i="981"/>
  <c r="BG13" i="981"/>
  <c r="BD20" i="980"/>
  <c r="BE20" i="980"/>
  <c r="AF16" i="980"/>
  <c r="AK16" i="980" s="1"/>
  <c r="BM16" i="980" s="1"/>
  <c r="AE12" i="980"/>
  <c r="BD12" i="980"/>
  <c r="BA11" i="980"/>
  <c r="BB9" i="980"/>
  <c r="AD18" i="980"/>
  <c r="BF18" i="980" s="1"/>
  <c r="BG16" i="980"/>
  <c r="AF10" i="980"/>
  <c r="AK10" i="980" s="1"/>
  <c r="BM10" i="980" s="1"/>
  <c r="AE18" i="980"/>
  <c r="BG18" i="980" s="1"/>
  <c r="AC18" i="980"/>
  <c r="AH18" i="980" s="1"/>
  <c r="BJ18" i="980" s="1"/>
  <c r="BD9" i="980"/>
  <c r="AG13" i="980"/>
  <c r="BI13" i="980" s="1"/>
  <c r="AE15" i="980"/>
  <c r="BG15" i="980" s="1"/>
  <c r="BD18" i="980"/>
  <c r="BD16" i="980"/>
  <c r="H20" i="980"/>
  <c r="X14" i="980" s="1"/>
  <c r="AC14" i="980" s="1"/>
  <c r="BE14" i="980" s="1"/>
  <c r="BI21" i="980"/>
  <c r="AC10" i="980"/>
  <c r="AH10" i="980" s="1"/>
  <c r="BJ10" i="980" s="1"/>
  <c r="BC15" i="980"/>
  <c r="BD15" i="980"/>
  <c r="BG21" i="980"/>
  <c r="BJ20" i="980"/>
  <c r="BC9" i="980"/>
  <c r="AD9" i="980"/>
  <c r="BA9" i="980"/>
  <c r="AK18" i="980"/>
  <c r="BM18" i="980" s="1"/>
  <c r="BH18" i="980"/>
  <c r="BI16" i="980"/>
  <c r="BH15" i="980"/>
  <c r="AK15" i="980"/>
  <c r="BM15" i="980" s="1"/>
  <c r="BH9" i="980"/>
  <c r="AK9" i="980"/>
  <c r="BM9" i="980" s="1"/>
  <c r="AK12" i="980"/>
  <c r="BI10" i="980"/>
  <c r="BB14" i="980"/>
  <c r="BC12" i="980"/>
  <c r="BF21" i="980"/>
  <c r="AJ9" i="980"/>
  <c r="BL9" i="980" s="1"/>
  <c r="AI12" i="980"/>
  <c r="AJ14" i="980"/>
  <c r="BL14" i="980" s="1"/>
  <c r="BD10" i="980"/>
  <c r="X9" i="980"/>
  <c r="BC11" i="980"/>
  <c r="AF11" i="980"/>
  <c r="BK20" i="980"/>
  <c r="BG14" i="980"/>
  <c r="AF14" i="980"/>
  <c r="BH21" i="980"/>
  <c r="BG10" i="980"/>
  <c r="AZ20" i="980"/>
  <c r="AF13" i="980"/>
  <c r="BH12" i="980" s="1"/>
  <c r="H21" i="980"/>
  <c r="AG8" i="980"/>
  <c r="BI8" i="980" s="1"/>
  <c r="AJ17" i="980"/>
  <c r="BL17" i="980" s="1"/>
  <c r="BG17" i="980"/>
  <c r="AF17" i="980"/>
  <c r="BB17" i="980"/>
  <c r="Y8" i="980"/>
  <c r="X8" i="980"/>
  <c r="AG17" i="980"/>
  <c r="BI17" i="980" s="1"/>
  <c r="BF11" i="980"/>
  <c r="BC8" i="980"/>
  <c r="AF8" i="980"/>
  <c r="BC18" i="980"/>
  <c r="H19" i="979"/>
  <c r="X8" i="979" s="1"/>
  <c r="AZ8" i="979" s="1"/>
  <c r="BF120" i="978"/>
  <c r="AE15" i="979"/>
  <c r="BG15" i="979" s="1"/>
  <c r="AD18" i="979"/>
  <c r="BF18" i="979" s="1"/>
  <c r="BG10" i="979"/>
  <c r="BC20" i="979"/>
  <c r="BB14" i="979"/>
  <c r="BB8" i="979"/>
  <c r="BD18" i="979"/>
  <c r="BC15" i="979"/>
  <c r="BB17" i="979"/>
  <c r="BA11" i="979"/>
  <c r="BD20" i="979"/>
  <c r="AF10" i="979"/>
  <c r="AK10" i="979" s="1"/>
  <c r="BM10" i="979" s="1"/>
  <c r="AZ18" i="979"/>
  <c r="BI20" i="979"/>
  <c r="BC18" i="979"/>
  <c r="AI10" i="979"/>
  <c r="BK10" i="979" s="1"/>
  <c r="AF16" i="979"/>
  <c r="AK16" i="979" s="1"/>
  <c r="BM16" i="979" s="1"/>
  <c r="AZ11" i="979"/>
  <c r="AG10" i="979"/>
  <c r="BI10" i="979" s="1"/>
  <c r="BK20" i="979"/>
  <c r="X15" i="979"/>
  <c r="AC15" i="979" s="1"/>
  <c r="AH15" i="979" s="1"/>
  <c r="BJ15" i="979" s="1"/>
  <c r="X13" i="979"/>
  <c r="AZ12" i="979" s="1"/>
  <c r="X17" i="979"/>
  <c r="X16" i="979"/>
  <c r="AC16" i="979" s="1"/>
  <c r="Y15" i="979"/>
  <c r="Y14" i="979"/>
  <c r="Y17" i="979"/>
  <c r="AD17" i="979" s="1"/>
  <c r="BF17" i="979" s="1"/>
  <c r="X14" i="979"/>
  <c r="AC14" i="979" s="1"/>
  <c r="BE14" i="979" s="1"/>
  <c r="BH12" i="979"/>
  <c r="AK12" i="979"/>
  <c r="BM12" i="979" s="1"/>
  <c r="AG15" i="979"/>
  <c r="BI15" i="979" s="1"/>
  <c r="AE12" i="979"/>
  <c r="BG12" i="979" s="1"/>
  <c r="BG16" i="979"/>
  <c r="BD16" i="979"/>
  <c r="BD9" i="979"/>
  <c r="BF21" i="979"/>
  <c r="AK18" i="979"/>
  <c r="BM18" i="979" s="1"/>
  <c r="BJ20" i="979"/>
  <c r="BC12" i="979"/>
  <c r="AE9" i="979"/>
  <c r="BG9" i="979" s="1"/>
  <c r="BG13" i="979"/>
  <c r="BB18" i="979"/>
  <c r="BG21" i="979"/>
  <c r="BC13" i="979"/>
  <c r="BH21" i="979"/>
  <c r="BD12" i="979"/>
  <c r="BH15" i="979"/>
  <c r="AK15" i="979"/>
  <c r="BM15" i="979" s="1"/>
  <c r="AJ14" i="979"/>
  <c r="BL14" i="979" s="1"/>
  <c r="BG14" i="979"/>
  <c r="AJ11" i="979"/>
  <c r="BL11" i="979" s="1"/>
  <c r="BG11" i="979"/>
  <c r="AJ17" i="979"/>
  <c r="BL17" i="979" s="1"/>
  <c r="BG17" i="979"/>
  <c r="AJ8" i="979"/>
  <c r="BL8" i="979" s="1"/>
  <c r="BG8" i="979"/>
  <c r="AH18" i="979"/>
  <c r="BJ18" i="979" s="1"/>
  <c r="BE18" i="979"/>
  <c r="BH13" i="979"/>
  <c r="AG13" i="979"/>
  <c r="BI12" i="979" s="1"/>
  <c r="Y13" i="979"/>
  <c r="Y16" i="979"/>
  <c r="BB11" i="979"/>
  <c r="AF14" i="979"/>
  <c r="AC10" i="979"/>
  <c r="AZ10" i="979"/>
  <c r="AI11" i="979"/>
  <c r="BK11" i="979" s="1"/>
  <c r="AJ18" i="979"/>
  <c r="BL18" i="979" s="1"/>
  <c r="AF8" i="979"/>
  <c r="AH11" i="979"/>
  <c r="BJ11" i="979" s="1"/>
  <c r="AZ21" i="979"/>
  <c r="AF9" i="979"/>
  <c r="BI16" i="979"/>
  <c r="AF17" i="979"/>
  <c r="H21" i="979"/>
  <c r="AF11" i="979"/>
  <c r="BK118" i="978"/>
  <c r="BK142" i="978"/>
  <c r="H85" i="978"/>
  <c r="BG115" i="978"/>
  <c r="BF142" i="978"/>
  <c r="BK124" i="978"/>
  <c r="BK122" i="978"/>
  <c r="BF122" i="978"/>
  <c r="BG122" i="978"/>
  <c r="BG118" i="978"/>
  <c r="H65" i="978"/>
  <c r="BG142" i="978"/>
  <c r="H53" i="978"/>
  <c r="H121" i="978"/>
  <c r="X12" i="978" s="1"/>
  <c r="H120" i="978"/>
  <c r="X27" i="978" s="1"/>
  <c r="H126" i="978"/>
  <c r="X33" i="978" s="1"/>
  <c r="H71" i="978"/>
  <c r="H128" i="978"/>
  <c r="Y19" i="978" s="1"/>
  <c r="H130" i="978"/>
  <c r="Y37" i="978" s="1"/>
  <c r="H136" i="978"/>
  <c r="X102" i="978" s="1"/>
  <c r="AC102" i="978" s="1"/>
  <c r="H127" i="978"/>
  <c r="X18" i="978" s="1"/>
  <c r="AC18" i="978" s="1"/>
  <c r="AH18" i="978" s="1"/>
  <c r="H122" i="978"/>
  <c r="X13" i="978" s="1"/>
  <c r="AC13" i="978" s="1"/>
  <c r="H124" i="978"/>
  <c r="H129" i="978"/>
  <c r="X36" i="978" s="1"/>
  <c r="H138" i="978"/>
  <c r="X104" i="978" s="1"/>
  <c r="AC104" i="978" s="1"/>
  <c r="H119" i="978"/>
  <c r="X10" i="978" s="1"/>
  <c r="H135" i="978"/>
  <c r="Y110" i="978" s="1"/>
  <c r="AD110" i="978" s="1"/>
  <c r="AI110" i="978" s="1"/>
  <c r="BD118" i="978"/>
  <c r="H125" i="978"/>
  <c r="X16" i="978" s="1"/>
  <c r="H141" i="978"/>
  <c r="Y98" i="978" s="1"/>
  <c r="H117" i="978"/>
  <c r="X8" i="978" s="1"/>
  <c r="AC8" i="978" s="1"/>
  <c r="AH8" i="978" s="1"/>
  <c r="H132" i="978"/>
  <c r="Y23" i="978" s="1"/>
  <c r="BB73" i="978"/>
  <c r="BD100" i="978"/>
  <c r="BM120" i="978"/>
  <c r="BE122" i="978"/>
  <c r="H123" i="978"/>
  <c r="Y30" i="978" s="1"/>
  <c r="H137" i="978"/>
  <c r="Y85" i="978" s="1"/>
  <c r="H118" i="978"/>
  <c r="X9" i="978" s="1"/>
  <c r="H139" i="978"/>
  <c r="X105" i="978" s="1"/>
  <c r="BH114" i="978"/>
  <c r="BB86" i="978"/>
  <c r="H38" i="978"/>
  <c r="BC11" i="978"/>
  <c r="AZ52" i="978"/>
  <c r="Y73" i="978"/>
  <c r="AD73" i="978" s="1"/>
  <c r="X73" i="978"/>
  <c r="AC73" i="978" s="1"/>
  <c r="AH73" i="978" s="1"/>
  <c r="X82" i="978"/>
  <c r="AC82" i="978" s="1"/>
  <c r="AH82" i="978" s="1"/>
  <c r="Y82" i="978"/>
  <c r="AD82" i="978" s="1"/>
  <c r="X100" i="978"/>
  <c r="AC100" i="978" s="1"/>
  <c r="Y109" i="978"/>
  <c r="AD109" i="978" s="1"/>
  <c r="BH77" i="978"/>
  <c r="BD115" i="978"/>
  <c r="AG73" i="978"/>
  <c r="BD72" i="978"/>
  <c r="BD114" i="978"/>
  <c r="BE118" i="978"/>
  <c r="AC54" i="978"/>
  <c r="AH54" i="978" s="1"/>
  <c r="H131" i="978"/>
  <c r="X38" i="978" s="1"/>
  <c r="H140" i="978"/>
  <c r="Y97" i="978" s="1"/>
  <c r="BM115" i="978"/>
  <c r="BI115" i="978"/>
  <c r="H133" i="978"/>
  <c r="X99" i="978" s="1"/>
  <c r="AZ126" i="978"/>
  <c r="BD113" i="978"/>
  <c r="BB97" i="978"/>
  <c r="AZ53" i="978"/>
  <c r="BC45" i="978"/>
  <c r="H30" i="978"/>
  <c r="H22" i="978"/>
  <c r="BB65" i="978"/>
  <c r="BD16" i="978"/>
  <c r="BD23" i="978"/>
  <c r="BC82" i="978"/>
  <c r="BB105" i="978"/>
  <c r="BJ115" i="978"/>
  <c r="AZ54" i="978"/>
  <c r="BM126" i="978"/>
  <c r="BB107" i="978"/>
  <c r="BB58" i="978"/>
  <c r="BI122" i="978"/>
  <c r="BD38" i="978"/>
  <c r="BD111" i="978"/>
  <c r="BL122" i="978"/>
  <c r="H112" i="978"/>
  <c r="BD101" i="978"/>
  <c r="AK78" i="978"/>
  <c r="BB52" i="978"/>
  <c r="BD73" i="978"/>
  <c r="BB24" i="978"/>
  <c r="BG136" i="978"/>
  <c r="BC101" i="978"/>
  <c r="H97" i="978"/>
  <c r="BH76" i="978"/>
  <c r="BD86" i="978"/>
  <c r="BD29" i="978"/>
  <c r="AF54" i="978"/>
  <c r="AK54" i="978" s="1"/>
  <c r="BC115" i="978"/>
  <c r="BM140" i="978"/>
  <c r="BC113" i="978"/>
  <c r="BD97" i="978"/>
  <c r="BC81" i="978"/>
  <c r="BF115" i="978"/>
  <c r="BA42" i="978"/>
  <c r="BA140" i="978"/>
  <c r="BM142" i="978"/>
  <c r="BC104" i="978"/>
  <c r="BL115" i="978"/>
  <c r="BD32" i="978"/>
  <c r="AE66" i="978"/>
  <c r="AJ66" i="978" s="1"/>
  <c r="BD12" i="978"/>
  <c r="BB101" i="978"/>
  <c r="BA138" i="978"/>
  <c r="BJ124" i="978"/>
  <c r="BB106" i="978"/>
  <c r="BC88" i="978"/>
  <c r="BC97" i="978"/>
  <c r="BB57" i="978"/>
  <c r="BA136" i="978"/>
  <c r="AZ124" i="978"/>
  <c r="BL128" i="978"/>
  <c r="BB94" i="978"/>
  <c r="BC73" i="978"/>
  <c r="BB111" i="978"/>
  <c r="BC39" i="978"/>
  <c r="BB54" i="978"/>
  <c r="AK114" i="978"/>
  <c r="BM114" i="978" s="1"/>
  <c r="BM124" i="978"/>
  <c r="BC49" i="978"/>
  <c r="BC56" i="978"/>
  <c r="BB115" i="978"/>
  <c r="BE116" i="978"/>
  <c r="BM122" i="978"/>
  <c r="BA118" i="978"/>
  <c r="BM100" i="978"/>
  <c r="BM101" i="978"/>
  <c r="BB84" i="978"/>
  <c r="BB83" i="978"/>
  <c r="AC109" i="978"/>
  <c r="AG82" i="978"/>
  <c r="BD79" i="978"/>
  <c r="BD80" i="978"/>
  <c r="AD63" i="978"/>
  <c r="BD53" i="978"/>
  <c r="AG54" i="978"/>
  <c r="BD54" i="978"/>
  <c r="BH135" i="978"/>
  <c r="BH123" i="978"/>
  <c r="BH131" i="978"/>
  <c r="BH129" i="978"/>
  <c r="BH141" i="978"/>
  <c r="BH127" i="978"/>
  <c r="BH139" i="978"/>
  <c r="BH125" i="978"/>
  <c r="BH137" i="978"/>
  <c r="BH121" i="978"/>
  <c r="BH133" i="978"/>
  <c r="BH119" i="978"/>
  <c r="BC140" i="978"/>
  <c r="BC136" i="978"/>
  <c r="BC119" i="978"/>
  <c r="BC139" i="978"/>
  <c r="BC128" i="978"/>
  <c r="BC126" i="978"/>
  <c r="BC138" i="978"/>
  <c r="BC127" i="978"/>
  <c r="BC121" i="978"/>
  <c r="BC132" i="978"/>
  <c r="BC131" i="978"/>
  <c r="BC122" i="978"/>
  <c r="BC134" i="978"/>
  <c r="BC118" i="978"/>
  <c r="BC133" i="978"/>
  <c r="BC130" i="978"/>
  <c r="BC129" i="978"/>
  <c r="BC123" i="978"/>
  <c r="BC120" i="978"/>
  <c r="BC137" i="978"/>
  <c r="BC125" i="978"/>
  <c r="BC141" i="978"/>
  <c r="BD110" i="978"/>
  <c r="AJ49" i="978"/>
  <c r="H49" i="978" s="1"/>
  <c r="AG90" i="978"/>
  <c r="BD90" i="978"/>
  <c r="AK96" i="978"/>
  <c r="H79" i="978"/>
  <c r="AG109" i="978"/>
  <c r="BD109" i="978"/>
  <c r="BD55" i="978"/>
  <c r="BD56" i="978"/>
  <c r="AG62" i="978"/>
  <c r="BI55" i="978" s="1"/>
  <c r="BD58" i="978"/>
  <c r="BD62" i="978"/>
  <c r="BD57" i="978"/>
  <c r="BD61" i="978"/>
  <c r="BD44" i="978"/>
  <c r="AI54" i="978"/>
  <c r="BL125" i="978"/>
  <c r="BL131" i="978"/>
  <c r="BL141" i="978"/>
  <c r="BL121" i="978"/>
  <c r="BL135" i="978"/>
  <c r="BL123" i="978"/>
  <c r="BL137" i="978"/>
  <c r="BL127" i="978"/>
  <c r="BL119" i="978"/>
  <c r="BL129" i="978"/>
  <c r="BL133" i="978"/>
  <c r="BL130" i="978"/>
  <c r="BL139" i="978"/>
  <c r="BH142" i="978"/>
  <c r="BH140" i="978"/>
  <c r="BL124" i="978"/>
  <c r="BC107" i="978"/>
  <c r="BB108" i="978"/>
  <c r="BH115" i="978"/>
  <c r="BC105" i="978"/>
  <c r="BC96" i="978"/>
  <c r="H94" i="978"/>
  <c r="BD92" i="978"/>
  <c r="AF72" i="978"/>
  <c r="BC72" i="978"/>
  <c r="BD77" i="978"/>
  <c r="BB87" i="978"/>
  <c r="AF11" i="978"/>
  <c r="BC10" i="978"/>
  <c r="BC9" i="978"/>
  <c r="BC142" i="978"/>
  <c r="BD43" i="978"/>
  <c r="AZ129" i="978"/>
  <c r="AZ141" i="978"/>
  <c r="AZ123" i="978"/>
  <c r="AZ125" i="978"/>
  <c r="AZ131" i="978"/>
  <c r="AZ139" i="978"/>
  <c r="AZ127" i="978"/>
  <c r="AZ137" i="978"/>
  <c r="AZ133" i="978"/>
  <c r="AZ119" i="978"/>
  <c r="AZ121" i="978"/>
  <c r="BJ138" i="978"/>
  <c r="BJ133" i="978"/>
  <c r="BJ121" i="978"/>
  <c r="BJ131" i="978"/>
  <c r="BJ125" i="978"/>
  <c r="BJ141" i="978"/>
  <c r="BJ129" i="978"/>
  <c r="BJ119" i="978"/>
  <c r="BJ139" i="978"/>
  <c r="BJ127" i="978"/>
  <c r="BJ137" i="978"/>
  <c r="BJ123" i="978"/>
  <c r="BJ135" i="978"/>
  <c r="BJ140" i="978"/>
  <c r="BH138" i="978"/>
  <c r="BL136" i="978"/>
  <c r="BB116" i="978"/>
  <c r="BD105" i="978"/>
  <c r="BD89" i="978"/>
  <c r="BD96" i="978"/>
  <c r="BB102" i="978"/>
  <c r="BC94" i="978"/>
  <c r="BC80" i="978"/>
  <c r="BC79" i="978"/>
  <c r="BC78" i="978"/>
  <c r="H80" i="978"/>
  <c r="BC99" i="978"/>
  <c r="AF99" i="978"/>
  <c r="BC98" i="978"/>
  <c r="BD81" i="978"/>
  <c r="AE87" i="978"/>
  <c r="BB22" i="978"/>
  <c r="BB15" i="978"/>
  <c r="BB23" i="978"/>
  <c r="BB17" i="978"/>
  <c r="BC135" i="978"/>
  <c r="BA142" i="978"/>
  <c r="BL140" i="978"/>
  <c r="BJ136" i="978"/>
  <c r="BH136" i="978"/>
  <c r="BL134" i="978"/>
  <c r="AG114" i="978"/>
  <c r="BI114" i="978" s="1"/>
  <c r="H70" i="978"/>
  <c r="AJ113" i="978"/>
  <c r="AG86" i="978"/>
  <c r="BD85" i="978"/>
  <c r="BC87" i="978"/>
  <c r="AG96" i="978"/>
  <c r="BD93" i="978"/>
  <c r="AD57" i="978"/>
  <c r="BA56" i="978"/>
  <c r="BB98" i="978"/>
  <c r="AC60" i="978"/>
  <c r="BL142" i="978"/>
  <c r="AZ140" i="978"/>
  <c r="BJ134" i="978"/>
  <c r="BH134" i="978"/>
  <c r="BL132" i="978"/>
  <c r="AG111" i="978"/>
  <c r="BB114" i="978"/>
  <c r="BB113" i="978"/>
  <c r="AE114" i="978"/>
  <c r="BG111" i="978" s="1"/>
  <c r="H115" i="978"/>
  <c r="AF113" i="978"/>
  <c r="BH111" i="978" s="1"/>
  <c r="BD106" i="978"/>
  <c r="BC93" i="978"/>
  <c r="AE96" i="978"/>
  <c r="BB96" i="978"/>
  <c r="BC100" i="978"/>
  <c r="AF100" i="978"/>
  <c r="AF29" i="978"/>
  <c r="BC28" i="978"/>
  <c r="BC27" i="978"/>
  <c r="BC29" i="978"/>
  <c r="BC24" i="978"/>
  <c r="BC15" i="978"/>
  <c r="AK87" i="978"/>
  <c r="AZ142" i="978"/>
  <c r="BL138" i="978"/>
  <c r="BJ132" i="978"/>
  <c r="BH132" i="978"/>
  <c r="BC67" i="978"/>
  <c r="AG113" i="978"/>
  <c r="AK81" i="978"/>
  <c r="BB77" i="978"/>
  <c r="BB81" i="978"/>
  <c r="BB80" i="978"/>
  <c r="BB75" i="978"/>
  <c r="BB78" i="978"/>
  <c r="BB70" i="978"/>
  <c r="AE82" i="978"/>
  <c r="BG77" i="978" s="1"/>
  <c r="BB85" i="978"/>
  <c r="AJ101" i="978"/>
  <c r="AK90" i="978"/>
  <c r="AJ86" i="978"/>
  <c r="BC60" i="978"/>
  <c r="AF58" i="978"/>
  <c r="BC58" i="978"/>
  <c r="AC66" i="978"/>
  <c r="AZ135" i="978"/>
  <c r="AK60" i="978"/>
  <c r="BB137" i="978"/>
  <c r="BB132" i="978"/>
  <c r="BB121" i="978"/>
  <c r="BB119" i="978"/>
  <c r="BB130" i="978"/>
  <c r="BB142" i="978"/>
  <c r="BB141" i="978"/>
  <c r="BB128" i="978"/>
  <c r="BB139" i="978"/>
  <c r="BB140" i="978"/>
  <c r="BB135" i="978"/>
  <c r="BB126" i="978"/>
  <c r="BB133" i="978"/>
  <c r="BB120" i="978"/>
  <c r="BB138" i="978"/>
  <c r="BB131" i="978"/>
  <c r="BB129" i="978"/>
  <c r="BB136" i="978"/>
  <c r="BB134" i="978"/>
  <c r="AZ138" i="978"/>
  <c r="BJ130" i="978"/>
  <c r="BH130" i="978"/>
  <c r="BL126" i="978"/>
  <c r="BD107" i="978"/>
  <c r="BC111" i="978"/>
  <c r="BB118" i="978"/>
  <c r="BC103" i="978"/>
  <c r="BB82" i="978"/>
  <c r="BD82" i="978"/>
  <c r="H93" i="978"/>
  <c r="AG99" i="978"/>
  <c r="BD98" i="978"/>
  <c r="BD94" i="978"/>
  <c r="AJ55" i="978"/>
  <c r="AH58" i="978"/>
  <c r="BC62" i="978"/>
  <c r="BD104" i="978"/>
  <c r="BB123" i="978"/>
  <c r="AZ136" i="978"/>
  <c r="BJ128" i="978"/>
  <c r="BH128" i="978"/>
  <c r="BC124" i="978"/>
  <c r="BB110" i="978"/>
  <c r="BB122" i="978"/>
  <c r="AE108" i="978"/>
  <c r="BG101" i="978" s="1"/>
  <c r="BH118" i="978"/>
  <c r="AG102" i="978"/>
  <c r="BD102" i="978"/>
  <c r="BD88" i="978"/>
  <c r="BB99" i="978"/>
  <c r="BD52" i="978"/>
  <c r="H84" i="978"/>
  <c r="BA55" i="978"/>
  <c r="AJ46" i="978"/>
  <c r="BB125" i="978"/>
  <c r="BM136" i="978"/>
  <c r="BM119" i="978"/>
  <c r="BM127" i="978"/>
  <c r="BM133" i="978"/>
  <c r="BM135" i="978"/>
  <c r="BM132" i="978"/>
  <c r="BM130" i="978"/>
  <c r="BM128" i="978"/>
  <c r="BM129" i="978"/>
  <c r="BM125" i="978"/>
  <c r="BM139" i="978"/>
  <c r="BM123" i="978"/>
  <c r="BM141" i="978"/>
  <c r="BM131" i="978"/>
  <c r="BM137" i="978"/>
  <c r="BM121" i="978"/>
  <c r="BM118" i="978"/>
  <c r="AZ134" i="978"/>
  <c r="BJ126" i="978"/>
  <c r="BH126" i="978"/>
  <c r="BH120" i="978"/>
  <c r="BD112" i="978"/>
  <c r="AJ105" i="978"/>
  <c r="BH122" i="978"/>
  <c r="AJ110" i="978"/>
  <c r="BJ118" i="978"/>
  <c r="BC106" i="978"/>
  <c r="BC76" i="978"/>
  <c r="AF92" i="978"/>
  <c r="BH89" i="978" s="1"/>
  <c r="BC92" i="978"/>
  <c r="BC91" i="978"/>
  <c r="BB93" i="978"/>
  <c r="BD71" i="978"/>
  <c r="BB127" i="978"/>
  <c r="AK25" i="978"/>
  <c r="BA134" i="978"/>
  <c r="BA135" i="978"/>
  <c r="BA128" i="978"/>
  <c r="BA132" i="978"/>
  <c r="BA121" i="978"/>
  <c r="BA120" i="978"/>
  <c r="BA133" i="978"/>
  <c r="BA123" i="978"/>
  <c r="BA131" i="978"/>
  <c r="BA139" i="978"/>
  <c r="BA119" i="978"/>
  <c r="BA126" i="978"/>
  <c r="BA141" i="978"/>
  <c r="BA137" i="978"/>
  <c r="BA124" i="978"/>
  <c r="BA125" i="978"/>
  <c r="BA130" i="978"/>
  <c r="BA127" i="978"/>
  <c r="BA129" i="978"/>
  <c r="AZ132" i="978"/>
  <c r="BJ120" i="978"/>
  <c r="BD108" i="978"/>
  <c r="BJ122" i="978"/>
  <c r="BD99" i="978"/>
  <c r="BL118" i="978"/>
  <c r="AE92" i="978"/>
  <c r="BB90" i="978"/>
  <c r="BB91" i="978"/>
  <c r="BB89" i="978"/>
  <c r="BB92" i="978"/>
  <c r="BD65" i="978"/>
  <c r="BD64" i="978"/>
  <c r="BC108" i="978"/>
  <c r="BC109" i="978"/>
  <c r="AF109" i="978"/>
  <c r="AF110" i="978"/>
  <c r="BC110" i="978"/>
  <c r="BC68" i="978"/>
  <c r="BC89" i="978"/>
  <c r="BB44" i="978"/>
  <c r="BB45" i="978"/>
  <c r="BB41" i="978"/>
  <c r="AE45" i="978"/>
  <c r="AZ130" i="978"/>
  <c r="BI140" i="978"/>
  <c r="BI139" i="978"/>
  <c r="BI138" i="978"/>
  <c r="BI131" i="978"/>
  <c r="BI134" i="978"/>
  <c r="BI137" i="978"/>
  <c r="BI133" i="978"/>
  <c r="BI127" i="978"/>
  <c r="BI142" i="978"/>
  <c r="BI135" i="978"/>
  <c r="BI125" i="978"/>
  <c r="BI123" i="978"/>
  <c r="BI136" i="978"/>
  <c r="BI129" i="978"/>
  <c r="BI119" i="978"/>
  <c r="BI128" i="978"/>
  <c r="BI126" i="978"/>
  <c r="BI132" i="978"/>
  <c r="BI124" i="978"/>
  <c r="BI130" i="978"/>
  <c r="BI141" i="978"/>
  <c r="BI120" i="978"/>
  <c r="BI121" i="978"/>
  <c r="BH124" i="978"/>
  <c r="AZ120" i="978"/>
  <c r="BB100" i="978"/>
  <c r="AZ122" i="978"/>
  <c r="AZ118" i="978"/>
  <c r="BC112" i="978"/>
  <c r="BD103" i="978"/>
  <c r="H103" i="978"/>
  <c r="BD91" i="978"/>
  <c r="BC102" i="978"/>
  <c r="AF102" i="978"/>
  <c r="BB88" i="978"/>
  <c r="BD87" i="978"/>
  <c r="BB112" i="978"/>
  <c r="BC114" i="978"/>
  <c r="BB79" i="978"/>
  <c r="BC85" i="978"/>
  <c r="BB49" i="978"/>
  <c r="BB51" i="978"/>
  <c r="BB48" i="978"/>
  <c r="BB50" i="978"/>
  <c r="AE51" i="978"/>
  <c r="BM134" i="978"/>
  <c r="H76" i="978"/>
  <c r="AJ81" i="978"/>
  <c r="BL74" i="978" s="1"/>
  <c r="H98" i="978"/>
  <c r="AE99" i="978"/>
  <c r="BC95" i="978"/>
  <c r="AG95" i="978"/>
  <c r="BD95" i="978"/>
  <c r="BC77" i="978"/>
  <c r="AZ49" i="978"/>
  <c r="BB26" i="978"/>
  <c r="BK127" i="978"/>
  <c r="BC40" i="978"/>
  <c r="BC36" i="978"/>
  <c r="AF40" i="978"/>
  <c r="BC38" i="978"/>
  <c r="AE12" i="978"/>
  <c r="BB12" i="978"/>
  <c r="AJ24" i="978"/>
  <c r="H32" i="978"/>
  <c r="BB104" i="978"/>
  <c r="BK115" i="978"/>
  <c r="H89" i="978"/>
  <c r="H106" i="978"/>
  <c r="AK95" i="978"/>
  <c r="BB76" i="978"/>
  <c r="BB103" i="978"/>
  <c r="AJ83" i="978"/>
  <c r="BE139" i="978"/>
  <c r="BE127" i="978"/>
  <c r="BE133" i="978"/>
  <c r="BE119" i="978"/>
  <c r="BE142" i="978"/>
  <c r="BE126" i="978"/>
  <c r="BE121" i="978"/>
  <c r="BE141" i="978"/>
  <c r="BE134" i="978"/>
  <c r="BE131" i="978"/>
  <c r="BE124" i="978"/>
  <c r="BE132" i="978"/>
  <c r="BE125" i="978"/>
  <c r="BE135" i="978"/>
  <c r="BE120" i="978"/>
  <c r="BE137" i="978"/>
  <c r="BE130" i="978"/>
  <c r="AJ72" i="978"/>
  <c r="H64" i="978"/>
  <c r="BC52" i="978"/>
  <c r="H27" i="978"/>
  <c r="BD76" i="978"/>
  <c r="AG72" i="978"/>
  <c r="BD70" i="978"/>
  <c r="BD69" i="978"/>
  <c r="AG74" i="978"/>
  <c r="BD75" i="978"/>
  <c r="BB55" i="978"/>
  <c r="AZ55" i="978"/>
  <c r="BC55" i="978"/>
  <c r="AD61" i="978"/>
  <c r="BC22" i="978"/>
  <c r="BE140" i="978"/>
  <c r="BB64" i="978"/>
  <c r="H37" i="978"/>
  <c r="BF135" i="978"/>
  <c r="BF125" i="978"/>
  <c r="BF134" i="978"/>
  <c r="BF123" i="978"/>
  <c r="BF121" i="978"/>
  <c r="BF126" i="978"/>
  <c r="BF119" i="978"/>
  <c r="BF138" i="978"/>
  <c r="BF132" i="978"/>
  <c r="BF136" i="978"/>
  <c r="BF141" i="978"/>
  <c r="BF139" i="978"/>
  <c r="BF130" i="978"/>
  <c r="BF128" i="978"/>
  <c r="BF137" i="978"/>
  <c r="BF124" i="978"/>
  <c r="BF133" i="978"/>
  <c r="H88" i="978"/>
  <c r="AG78" i="978"/>
  <c r="BD78" i="978"/>
  <c r="BD68" i="978"/>
  <c r="BB72" i="978"/>
  <c r="BE136" i="978"/>
  <c r="BD119" i="978"/>
  <c r="BB10" i="978"/>
  <c r="AE11" i="978"/>
  <c r="BB11" i="978"/>
  <c r="BB9" i="978"/>
  <c r="AJ54" i="978"/>
  <c r="BG127" i="978"/>
  <c r="BG138" i="978"/>
  <c r="BG128" i="978"/>
  <c r="BG133" i="978"/>
  <c r="BG126" i="978"/>
  <c r="BG132" i="978"/>
  <c r="BG125" i="978"/>
  <c r="BG129" i="978"/>
  <c r="BG130" i="978"/>
  <c r="BG131" i="978"/>
  <c r="BG120" i="978"/>
  <c r="BG119" i="978"/>
  <c r="BG134" i="978"/>
  <c r="BG121" i="978"/>
  <c r="BG141" i="978"/>
  <c r="BG139" i="978"/>
  <c r="BG137" i="978"/>
  <c r="BG140" i="978"/>
  <c r="BG123" i="978"/>
  <c r="AG52" i="978"/>
  <c r="BD51" i="978"/>
  <c r="BB69" i="978"/>
  <c r="BC66" i="978"/>
  <c r="BC64" i="978"/>
  <c r="AG40" i="978"/>
  <c r="BI32" i="978" s="1"/>
  <c r="BD39" i="978"/>
  <c r="BD40" i="978"/>
  <c r="BD20" i="978"/>
  <c r="BD18" i="978"/>
  <c r="BD19" i="978"/>
  <c r="BD21" i="978"/>
  <c r="BC13" i="978"/>
  <c r="BC14" i="978"/>
  <c r="AF15" i="978"/>
  <c r="H15" i="978" s="1"/>
  <c r="BD24" i="978"/>
  <c r="BE138" i="978"/>
  <c r="BK126" i="978"/>
  <c r="BK139" i="978"/>
  <c r="AD60" i="978"/>
  <c r="BA53" i="978"/>
  <c r="BB37" i="978"/>
  <c r="BK136" i="978"/>
  <c r="BK132" i="978"/>
  <c r="BK125" i="978"/>
  <c r="BK123" i="978"/>
  <c r="BK130" i="978"/>
  <c r="BK141" i="978"/>
  <c r="BK120" i="978"/>
  <c r="BK128" i="978"/>
  <c r="BK119" i="978"/>
  <c r="BK131" i="978"/>
  <c r="BK140" i="978"/>
  <c r="BK135" i="978"/>
  <c r="BK138" i="978"/>
  <c r="BK133" i="978"/>
  <c r="BK129" i="978"/>
  <c r="AD51" i="978"/>
  <c r="BA48" i="978"/>
  <c r="BA51" i="978"/>
  <c r="BA45" i="978"/>
  <c r="BA46" i="978"/>
  <c r="BB71" i="978"/>
  <c r="BB66" i="978"/>
  <c r="H59" i="978"/>
  <c r="BC33" i="978"/>
  <c r="BC32" i="978"/>
  <c r="BG14" i="978"/>
  <c r="BA49" i="978"/>
  <c r="BK134" i="978"/>
  <c r="BD63" i="978"/>
  <c r="H17" i="978"/>
  <c r="H68" i="978"/>
  <c r="BB109" i="978"/>
  <c r="BD134" i="978"/>
  <c r="BD127" i="978"/>
  <c r="BD128" i="978"/>
  <c r="BD120" i="978"/>
  <c r="BD137" i="978"/>
  <c r="BD135" i="978"/>
  <c r="BD130" i="978"/>
  <c r="BD124" i="978"/>
  <c r="BD133" i="978"/>
  <c r="BD126" i="978"/>
  <c r="BD131" i="978"/>
  <c r="BD122" i="978"/>
  <c r="BD140" i="978"/>
  <c r="BD129" i="978"/>
  <c r="BD125" i="978"/>
  <c r="BD138" i="978"/>
  <c r="BD123" i="978"/>
  <c r="BD142" i="978"/>
  <c r="BD132" i="978"/>
  <c r="BD121" i="978"/>
  <c r="AF74" i="978"/>
  <c r="BC74" i="978"/>
  <c r="AH52" i="978"/>
  <c r="BD74" i="978"/>
  <c r="BD66" i="978"/>
  <c r="BB62" i="978"/>
  <c r="AI66" i="978"/>
  <c r="BE128" i="978"/>
  <c r="BD141" i="978"/>
  <c r="BD136" i="978"/>
  <c r="BB59" i="978"/>
  <c r="AK77" i="978"/>
  <c r="BH75" i="978"/>
  <c r="BC71" i="978"/>
  <c r="H116" i="978"/>
  <c r="BG116" i="978"/>
  <c r="H69" i="978"/>
  <c r="BA50" i="978"/>
  <c r="BD83" i="978"/>
  <c r="BC90" i="978"/>
  <c r="AC57" i="978"/>
  <c r="AZ56" i="978"/>
  <c r="AZ51" i="978"/>
  <c r="AZ45" i="978"/>
  <c r="AF62" i="978"/>
  <c r="BC61" i="978"/>
  <c r="BC63" i="978"/>
  <c r="AD44" i="978"/>
  <c r="BC65" i="978"/>
  <c r="AZ43" i="978"/>
  <c r="AZ40" i="978"/>
  <c r="AZ41" i="978"/>
  <c r="AC43" i="978"/>
  <c r="AZ42" i="978"/>
  <c r="BB32" i="978"/>
  <c r="AF26" i="978"/>
  <c r="BC25" i="978"/>
  <c r="BC26" i="978"/>
  <c r="BC23" i="978"/>
  <c r="BD67" i="978"/>
  <c r="BF140" i="978"/>
  <c r="BF127" i="978"/>
  <c r="BC21" i="978"/>
  <c r="BC59" i="978"/>
  <c r="AJ48" i="978"/>
  <c r="AE75" i="978"/>
  <c r="BB74" i="978"/>
  <c r="BB67" i="978"/>
  <c r="AJ67" i="978"/>
  <c r="AD58" i="978"/>
  <c r="AJ25" i="978"/>
  <c r="AF57" i="978"/>
  <c r="BC54" i="978"/>
  <c r="BC53" i="978"/>
  <c r="BC57" i="978"/>
  <c r="BC46" i="978"/>
  <c r="BD49" i="978"/>
  <c r="AF86" i="978"/>
  <c r="BH81" i="978" s="1"/>
  <c r="BC86" i="978"/>
  <c r="BC83" i="978"/>
  <c r="AF44" i="978"/>
  <c r="BC44" i="978"/>
  <c r="BC43" i="978"/>
  <c r="BC41" i="978"/>
  <c r="AK66" i="978"/>
  <c r="BC51" i="978"/>
  <c r="AZ47" i="978"/>
  <c r="BD36" i="978"/>
  <c r="BD27" i="978"/>
  <c r="BD28" i="978"/>
  <c r="BD30" i="978"/>
  <c r="BD22" i="978"/>
  <c r="BD26" i="978"/>
  <c r="BD31" i="978"/>
  <c r="AG31" i="978"/>
  <c r="BB68" i="978"/>
  <c r="BC84" i="978"/>
  <c r="BE129" i="978"/>
  <c r="BG124" i="978"/>
  <c r="BK137" i="978"/>
  <c r="BF129" i="978"/>
  <c r="BC75" i="978"/>
  <c r="BD34" i="978"/>
  <c r="BD33" i="978"/>
  <c r="AK48" i="978"/>
  <c r="BC69" i="978"/>
  <c r="BA41" i="978"/>
  <c r="AE56" i="978"/>
  <c r="BB56" i="978"/>
  <c r="BD84" i="978"/>
  <c r="BC70" i="978"/>
  <c r="AH55" i="978"/>
  <c r="BB95" i="978"/>
  <c r="BF131" i="978"/>
  <c r="BA44" i="978"/>
  <c r="AZ44" i="978"/>
  <c r="BG13" i="978"/>
  <c r="BB8" i="978"/>
  <c r="H16" i="978"/>
  <c r="AZ46" i="978"/>
  <c r="BD42" i="978"/>
  <c r="H107" i="978"/>
  <c r="AD52" i="978"/>
  <c r="BA52" i="978"/>
  <c r="AF50" i="978"/>
  <c r="BC50" i="978"/>
  <c r="BC48" i="978"/>
  <c r="H47" i="978"/>
  <c r="BA54" i="978"/>
  <c r="BB60" i="978"/>
  <c r="BD50" i="978"/>
  <c r="BB38" i="978"/>
  <c r="BB39" i="978"/>
  <c r="AK43" i="978"/>
  <c r="BD17" i="978"/>
  <c r="BB47" i="978"/>
  <c r="BC18" i="978"/>
  <c r="AF31" i="978"/>
  <c r="BC30" i="978"/>
  <c r="BC37" i="978"/>
  <c r="BC31" i="978"/>
  <c r="BC16" i="978"/>
  <c r="BA43" i="978"/>
  <c r="AD43" i="978"/>
  <c r="H23" i="978"/>
  <c r="BC17" i="978"/>
  <c r="AI41" i="978"/>
  <c r="BD35" i="978"/>
  <c r="BB27" i="978"/>
  <c r="BB30" i="978"/>
  <c r="BB28" i="978"/>
  <c r="BB29" i="978"/>
  <c r="BB31" i="978"/>
  <c r="AE31" i="978"/>
  <c r="BG18" i="978" s="1"/>
  <c r="BG15" i="978"/>
  <c r="H20" i="978"/>
  <c r="AK46" i="978"/>
  <c r="H39" i="978"/>
  <c r="BB21" i="978"/>
  <c r="BB33" i="978"/>
  <c r="BA47" i="978"/>
  <c r="AE63" i="978"/>
  <c r="BB61" i="978"/>
  <c r="AJ42" i="978"/>
  <c r="H42" i="978" s="1"/>
  <c r="BD41" i="978"/>
  <c r="BB63" i="978"/>
  <c r="AG14" i="978"/>
  <c r="BD14" i="978"/>
  <c r="BD13" i="978"/>
  <c r="BB13" i="978"/>
  <c r="AG25" i="978"/>
  <c r="BD25" i="978"/>
  <c r="BD8" i="978"/>
  <c r="AK9" i="978"/>
  <c r="BD37" i="978"/>
  <c r="BC19" i="978"/>
  <c r="BB53" i="978"/>
  <c r="AJ41" i="978"/>
  <c r="BB36" i="978"/>
  <c r="BB35" i="978"/>
  <c r="BB46" i="978"/>
  <c r="BD46" i="978"/>
  <c r="BD10" i="978"/>
  <c r="BD9" i="978"/>
  <c r="AG9" i="978"/>
  <c r="BB19" i="978"/>
  <c r="BB20" i="978"/>
  <c r="BB18" i="978"/>
  <c r="BB16" i="978"/>
  <c r="AJ60" i="978"/>
  <c r="AF35" i="978"/>
  <c r="BC34" i="978"/>
  <c r="BC35" i="978"/>
  <c r="H36" i="978"/>
  <c r="H21" i="978"/>
  <c r="AE34" i="978"/>
  <c r="BB34" i="978"/>
  <c r="BC20" i="978"/>
  <c r="BD59" i="978"/>
  <c r="AZ48" i="978"/>
  <c r="AZ50" i="978"/>
  <c r="BD48" i="978"/>
  <c r="BD47" i="978"/>
  <c r="BB14" i="978"/>
  <c r="BC47" i="978"/>
  <c r="BA40" i="978"/>
  <c r="H33" i="978"/>
  <c r="Y100" i="978"/>
  <c r="Y91" i="978"/>
  <c r="X91" i="978"/>
  <c r="BB42" i="978"/>
  <c r="AE43" i="978"/>
  <c r="BC8" i="978"/>
  <c r="BD15" i="978"/>
  <c r="AH40" i="978"/>
  <c r="BB25" i="978"/>
  <c r="AJ13" i="978"/>
  <c r="AI48" i="978"/>
  <c r="BD45" i="978"/>
  <c r="BC12" i="978"/>
  <c r="BC42" i="978"/>
  <c r="BB43" i="978"/>
  <c r="BD60" i="978"/>
  <c r="BB40" i="978"/>
  <c r="AG8" i="978"/>
  <c r="BD11" i="978"/>
  <c r="AC46" i="978"/>
  <c r="BB42" i="977"/>
  <c r="BA27" i="977"/>
  <c r="BB48" i="977"/>
  <c r="AZ18" i="977"/>
  <c r="BL47" i="977"/>
  <c r="AZ21" i="977"/>
  <c r="BC11" i="977"/>
  <c r="BA63" i="977"/>
  <c r="BC45" i="977"/>
  <c r="AK56" i="977"/>
  <c r="BM56" i="977" s="1"/>
  <c r="BC56" i="977"/>
  <c r="BD46" i="977"/>
  <c r="BA67" i="977"/>
  <c r="BC44" i="977"/>
  <c r="BA65" i="977"/>
  <c r="BC34" i="977"/>
  <c r="BM59" i="977"/>
  <c r="BC33" i="977"/>
  <c r="BC55" i="977"/>
  <c r="BD47" i="977"/>
  <c r="BA59" i="977"/>
  <c r="BC36" i="977"/>
  <c r="BA61" i="977"/>
  <c r="AZ67" i="977"/>
  <c r="AZ54" i="977"/>
  <c r="BA54" i="977"/>
  <c r="BD50" i="977"/>
  <c r="BL48" i="977"/>
  <c r="BI50" i="977"/>
  <c r="BI63" i="977"/>
  <c r="BE67" i="977"/>
  <c r="BI23" i="977"/>
  <c r="BB10" i="977"/>
  <c r="BD35" i="977"/>
  <c r="BD15" i="977"/>
  <c r="BD30" i="977"/>
  <c r="BI14" i="977"/>
  <c r="BB17" i="977"/>
  <c r="BD48" i="977"/>
  <c r="BC62" i="977"/>
  <c r="BB60" i="977"/>
  <c r="BI59" i="977"/>
  <c r="BD52" i="977"/>
  <c r="AD54" i="977"/>
  <c r="AI54" i="977" s="1"/>
  <c r="AZ56" i="977"/>
  <c r="BC35" i="977"/>
  <c r="BG62" i="977"/>
  <c r="BI52" i="977"/>
  <c r="BD55" i="977"/>
  <c r="BD10" i="977"/>
  <c r="BB37" i="977"/>
  <c r="BI58" i="977"/>
  <c r="BC46" i="977"/>
  <c r="BD11" i="977"/>
  <c r="BI21" i="977"/>
  <c r="BD64" i="977"/>
  <c r="BC15" i="977"/>
  <c r="BI61" i="977"/>
  <c r="BK62" i="977"/>
  <c r="BK67" i="977"/>
  <c r="AG56" i="977"/>
  <c r="BI56" i="977" s="1"/>
  <c r="AZ55" i="977"/>
  <c r="AZ62" i="977"/>
  <c r="BI28" i="977"/>
  <c r="AZ24" i="977"/>
  <c r="BH54" i="977"/>
  <c r="BA23" i="977"/>
  <c r="AZ19" i="977"/>
  <c r="BG46" i="977"/>
  <c r="BI48" i="977"/>
  <c r="AZ60" i="977"/>
  <c r="BI17" i="977"/>
  <c r="BD32" i="977"/>
  <c r="BD18" i="977"/>
  <c r="BC19" i="977"/>
  <c r="BD17" i="977"/>
  <c r="BG48" i="977"/>
  <c r="BC50" i="977"/>
  <c r="BI64" i="977"/>
  <c r="AZ53" i="977"/>
  <c r="BD49" i="977"/>
  <c r="BH53" i="977"/>
  <c r="BC8" i="977"/>
  <c r="BB51" i="977"/>
  <c r="BF67" i="977"/>
  <c r="BC54" i="977"/>
  <c r="BC49" i="977"/>
  <c r="BC27" i="977"/>
  <c r="BB27" i="977"/>
  <c r="BB41" i="977"/>
  <c r="BB34" i="977"/>
  <c r="BG60" i="977"/>
  <c r="BD60" i="977"/>
  <c r="BI40" i="977"/>
  <c r="BB15" i="977"/>
  <c r="BC21" i="977"/>
  <c r="BD36" i="977"/>
  <c r="BM65" i="977"/>
  <c r="BJ61" i="977"/>
  <c r="BC64" i="977"/>
  <c r="BG58" i="977"/>
  <c r="BH60" i="977"/>
  <c r="BB40" i="977"/>
  <c r="BI25" i="977"/>
  <c r="BD40" i="977"/>
  <c r="BI29" i="977"/>
  <c r="BH64" i="977"/>
  <c r="BC51" i="977"/>
  <c r="BC41" i="977"/>
  <c r="BD33" i="977"/>
  <c r="BF63" i="977"/>
  <c r="BG51" i="977"/>
  <c r="BA53" i="977"/>
  <c r="BC53" i="977"/>
  <c r="BC20" i="977"/>
  <c r="BB30" i="977"/>
  <c r="BI51" i="977"/>
  <c r="AJ36" i="977"/>
  <c r="BL34" i="977" s="1"/>
  <c r="BH51" i="977"/>
  <c r="BH49" i="977"/>
  <c r="BH52" i="977"/>
  <c r="AK52" i="977"/>
  <c r="BM52" i="977" s="1"/>
  <c r="BE55" i="977"/>
  <c r="BE56" i="977"/>
  <c r="AH56" i="977"/>
  <c r="BJ56" i="977" s="1"/>
  <c r="AI22" i="977"/>
  <c r="BJ59" i="977"/>
  <c r="BM67" i="977"/>
  <c r="BE63" i="977"/>
  <c r="BK63" i="977"/>
  <c r="BK61" i="977"/>
  <c r="BH58" i="977"/>
  <c r="BI60" i="977"/>
  <c r="BH62" i="977"/>
  <c r="AK20" i="977"/>
  <c r="BD37" i="977"/>
  <c r="AF23" i="977"/>
  <c r="BH21" i="977" s="1"/>
  <c r="BC23" i="977"/>
  <c r="BD43" i="977"/>
  <c r="BG22" i="977"/>
  <c r="BI15" i="977"/>
  <c r="BC26" i="977"/>
  <c r="AJ30" i="977"/>
  <c r="H30" i="977" s="1"/>
  <c r="BI20" i="977"/>
  <c r="BH65" i="977"/>
  <c r="BC59" i="977"/>
  <c r="BC61" i="977"/>
  <c r="AK25" i="977"/>
  <c r="BC9" i="977"/>
  <c r="BB28" i="977"/>
  <c r="BJ60" i="977"/>
  <c r="BF60" i="977"/>
  <c r="AD55" i="977"/>
  <c r="BK60" i="977"/>
  <c r="BI62" i="977"/>
  <c r="BD53" i="977"/>
  <c r="BH33" i="977"/>
  <c r="BI19" i="977"/>
  <c r="BI39" i="977"/>
  <c r="AI25" i="977"/>
  <c r="BD29" i="977"/>
  <c r="BH55" i="977"/>
  <c r="BH34" i="977"/>
  <c r="BD19" i="977"/>
  <c r="BG14" i="977"/>
  <c r="BD8" i="977"/>
  <c r="BB29" i="977"/>
  <c r="AD29" i="977"/>
  <c r="BB16" i="977"/>
  <c r="BB18" i="977"/>
  <c r="AE19" i="977"/>
  <c r="BG15" i="977" s="1"/>
  <c r="BK59" i="977"/>
  <c r="AZ64" i="977"/>
  <c r="BF61" i="977"/>
  <c r="BF59" i="977"/>
  <c r="BH59" i="977"/>
  <c r="BC63" i="977"/>
  <c r="BC32" i="977"/>
  <c r="AH31" i="977"/>
  <c r="BJ67" i="977"/>
  <c r="AD56" i="977"/>
  <c r="BE59" i="977"/>
  <c r="AJ39" i="977"/>
  <c r="BG39" i="977"/>
  <c r="AG46" i="977"/>
  <c r="BI34" i="977"/>
  <c r="BG25" i="977"/>
  <c r="AK36" i="977"/>
  <c r="BM34" i="977" s="1"/>
  <c r="AJ29" i="977"/>
  <c r="BG29" i="977"/>
  <c r="BG23" i="977"/>
  <c r="BD34" i="977"/>
  <c r="BB50" i="977"/>
  <c r="BA26" i="977"/>
  <c r="BD65" i="977"/>
  <c r="BD51" i="977"/>
  <c r="BH63" i="977"/>
  <c r="BH61" i="977"/>
  <c r="BL61" i="977"/>
  <c r="BC65" i="977"/>
  <c r="BB22" i="977"/>
  <c r="BB21" i="977"/>
  <c r="BA21" i="977"/>
  <c r="BB55" i="977"/>
  <c r="BI65" i="977"/>
  <c r="BA62" i="977"/>
  <c r="BE61" i="977"/>
  <c r="BC24" i="977"/>
  <c r="BA18" i="977"/>
  <c r="BG47" i="977"/>
  <c r="BD45" i="977"/>
  <c r="BC47" i="977"/>
  <c r="BI18" i="977"/>
  <c r="AZ23" i="977"/>
  <c r="BJ64" i="977"/>
  <c r="BL63" i="977"/>
  <c r="BG66" i="977"/>
  <c r="AG44" i="977"/>
  <c r="BI41" i="977" s="1"/>
  <c r="BD44" i="977"/>
  <c r="BD31" i="977"/>
  <c r="BD9" i="977"/>
  <c r="AG9" i="977"/>
  <c r="BI47" i="977"/>
  <c r="BC52" i="977"/>
  <c r="BD56" i="977"/>
  <c r="BG49" i="977"/>
  <c r="BB62" i="977"/>
  <c r="AC54" i="977"/>
  <c r="BB24" i="977"/>
  <c r="AF28" i="977"/>
  <c r="BC28" i="977"/>
  <c r="BD41" i="977"/>
  <c r="BG20" i="977"/>
  <c r="AF13" i="977"/>
  <c r="BH10" i="977" s="1"/>
  <c r="BC12" i="977"/>
  <c r="BB46" i="977"/>
  <c r="AF39" i="977"/>
  <c r="BC39" i="977"/>
  <c r="BJ17" i="977"/>
  <c r="BB13" i="977"/>
  <c r="BB12" i="977"/>
  <c r="AE13" i="977"/>
  <c r="BB11" i="977"/>
  <c r="BB47" i="977"/>
  <c r="AZ63" i="977"/>
  <c r="AZ59" i="977"/>
  <c r="BL65" i="977"/>
  <c r="BM64" i="977"/>
  <c r="BB67" i="977"/>
  <c r="H45" i="977"/>
  <c r="BB25" i="977"/>
  <c r="AJ28" i="977"/>
  <c r="BG28" i="977"/>
  <c r="BA55" i="977"/>
  <c r="BC48" i="977"/>
  <c r="BG56" i="977"/>
  <c r="BF62" i="977"/>
  <c r="BB36" i="977"/>
  <c r="BD23" i="977"/>
  <c r="BD13" i="977"/>
  <c r="AH28" i="977"/>
  <c r="BM8" i="977"/>
  <c r="AF44" i="977"/>
  <c r="BH41" i="977" s="1"/>
  <c r="BC43" i="977"/>
  <c r="AF18" i="977"/>
  <c r="BC18" i="977"/>
  <c r="BG34" i="977"/>
  <c r="BD21" i="977"/>
  <c r="BD24" i="977"/>
  <c r="BD25" i="977"/>
  <c r="BB54" i="977"/>
  <c r="BA64" i="977"/>
  <c r="BD61" i="977"/>
  <c r="BC66" i="977"/>
  <c r="AC22" i="977"/>
  <c r="BE19" i="977" s="1"/>
  <c r="AZ20" i="977"/>
  <c r="AZ22" i="977"/>
  <c r="BA25" i="977"/>
  <c r="BB32" i="977"/>
  <c r="BE64" i="977"/>
  <c r="BE62" i="977"/>
  <c r="BG26" i="977"/>
  <c r="BJ62" i="977"/>
  <c r="AI18" i="977"/>
  <c r="BB44" i="977"/>
  <c r="BD54" i="977"/>
  <c r="BD26" i="977"/>
  <c r="BC30" i="977"/>
  <c r="AJ24" i="977"/>
  <c r="BL20" i="977" s="1"/>
  <c r="BG24" i="977"/>
  <c r="BI27" i="977"/>
  <c r="BI24" i="977"/>
  <c r="BB49" i="977"/>
  <c r="BF65" i="977"/>
  <c r="BG63" i="977"/>
  <c r="BC40" i="977"/>
  <c r="BB45" i="977"/>
  <c r="BC31" i="977"/>
  <c r="BH50" i="977"/>
  <c r="AK50" i="977"/>
  <c r="H41" i="977"/>
  <c r="BE65" i="977"/>
  <c r="AJ52" i="977"/>
  <c r="BL51" i="977" s="1"/>
  <c r="BL62" i="977"/>
  <c r="BM60" i="977"/>
  <c r="BB31" i="977"/>
  <c r="BH8" i="977"/>
  <c r="BI22" i="977"/>
  <c r="AK42" i="977"/>
  <c r="BM40" i="977" s="1"/>
  <c r="AZ27" i="977"/>
  <c r="AC27" i="977"/>
  <c r="BE25" i="977" s="1"/>
  <c r="BI26" i="977"/>
  <c r="AD24" i="977"/>
  <c r="BA24" i="977"/>
  <c r="BC16" i="977"/>
  <c r="BI33" i="977"/>
  <c r="BB19" i="977"/>
  <c r="BD39" i="977"/>
  <c r="BB52" i="977"/>
  <c r="BD63" i="977"/>
  <c r="BD59" i="977"/>
  <c r="BI49" i="977"/>
  <c r="BA19" i="977"/>
  <c r="AZ25" i="977"/>
  <c r="BM63" i="977"/>
  <c r="BG64" i="977"/>
  <c r="BI66" i="977"/>
  <c r="BC60" i="977"/>
  <c r="BM62" i="977"/>
  <c r="AD31" i="977"/>
  <c r="BA20" i="977"/>
  <c r="BC13" i="977"/>
  <c r="BC17" i="977"/>
  <c r="BD42" i="977"/>
  <c r="BI16" i="977"/>
  <c r="BC42" i="977"/>
  <c r="BG33" i="977"/>
  <c r="BB26" i="977"/>
  <c r="BD22" i="977"/>
  <c r="BB64" i="977"/>
  <c r="BK65" i="977"/>
  <c r="BG61" i="977"/>
  <c r="BB59" i="977"/>
  <c r="AE38" i="977"/>
  <c r="BG30" i="977" s="1"/>
  <c r="BB38" i="977"/>
  <c r="AJ15" i="977"/>
  <c r="BL14" i="977" s="1"/>
  <c r="BJ65" i="977"/>
  <c r="AJ46" i="977"/>
  <c r="BL44" i="977" s="1"/>
  <c r="BG45" i="977"/>
  <c r="BC58" i="977"/>
  <c r="BB53" i="977"/>
  <c r="BB35" i="977"/>
  <c r="BB33" i="977"/>
  <c r="BB20" i="977"/>
  <c r="AJ40" i="977"/>
  <c r="AI20" i="977"/>
  <c r="BD12" i="977"/>
  <c r="AG13" i="977"/>
  <c r="BI11" i="977" s="1"/>
  <c r="BH40" i="977"/>
  <c r="BC29" i="977"/>
  <c r="BC22" i="977"/>
  <c r="BL60" i="977"/>
  <c r="BG50" i="977"/>
  <c r="BL59" i="977"/>
  <c r="BG65" i="977"/>
  <c r="BL64" i="977"/>
  <c r="BG59" i="977"/>
  <c r="BB63" i="977"/>
  <c r="BB39" i="977"/>
  <c r="BD14" i="977"/>
  <c r="AE43" i="977"/>
  <c r="BB43" i="977"/>
  <c r="AF48" i="977"/>
  <c r="BB56" i="977"/>
  <c r="AE55" i="977"/>
  <c r="BD58" i="977"/>
  <c r="BD62" i="977"/>
  <c r="AJ27" i="977"/>
  <c r="BG27" i="977"/>
  <c r="BC10" i="977"/>
  <c r="AK31" i="977"/>
  <c r="AG38" i="977"/>
  <c r="BI38" i="977" s="1"/>
  <c r="BD38" i="977"/>
  <c r="BB23" i="977"/>
  <c r="BC37" i="977"/>
  <c r="AK29" i="977"/>
  <c r="BH29" i="977"/>
  <c r="AD23" i="977"/>
  <c r="BA22" i="977"/>
  <c r="AE10" i="977"/>
  <c r="BB9" i="977"/>
  <c r="BB8" i="977"/>
  <c r="BG21" i="977"/>
  <c r="AZ65" i="977"/>
  <c r="BB65" i="977"/>
  <c r="AF38" i="977"/>
  <c r="BH30" i="977" s="1"/>
  <c r="BC38" i="977"/>
  <c r="AF15" i="977"/>
  <c r="BC14" i="977"/>
  <c r="BB14" i="977"/>
  <c r="BD20" i="977"/>
  <c r="H21" i="977"/>
  <c r="H53" i="977"/>
  <c r="BD16" i="977"/>
  <c r="BD27" i="977"/>
  <c r="H32" i="977"/>
  <c r="H62" i="977"/>
  <c r="H57" i="977"/>
  <c r="H58" i="977"/>
  <c r="H59" i="977"/>
  <c r="H17" i="977"/>
  <c r="H12" i="977"/>
  <c r="H60" i="977"/>
  <c r="H61" i="977"/>
  <c r="H66" i="977"/>
  <c r="H63" i="977"/>
  <c r="BG44" i="977"/>
  <c r="H33" i="977"/>
  <c r="H65" i="977"/>
  <c r="H64" i="977"/>
  <c r="BC25" i="977"/>
  <c r="AD19" i="977"/>
  <c r="BF18" i="977" s="1"/>
  <c r="H26" i="977"/>
  <c r="H37" i="977"/>
  <c r="BD28" i="977"/>
  <c r="H49" i="977"/>
  <c r="H56" i="976"/>
  <c r="Y39" i="976" s="1"/>
  <c r="AD39" i="976" s="1"/>
  <c r="AI39" i="976" s="1"/>
  <c r="H52" i="976"/>
  <c r="X14" i="976" s="1"/>
  <c r="AC14" i="976" s="1"/>
  <c r="H54" i="976"/>
  <c r="X16" i="976" s="1"/>
  <c r="AC16" i="976" s="1"/>
  <c r="AH16" i="976" s="1"/>
  <c r="H58" i="976"/>
  <c r="Y38" i="976" s="1"/>
  <c r="AD38" i="976" s="1"/>
  <c r="H57" i="976"/>
  <c r="Y37" i="976" s="1"/>
  <c r="AD37" i="976" s="1"/>
  <c r="H51" i="976"/>
  <c r="Y8" i="976" s="1"/>
  <c r="AD8" i="976" s="1"/>
  <c r="H53" i="976"/>
  <c r="Y15" i="976" s="1"/>
  <c r="AD15" i="976" s="1"/>
  <c r="AI15" i="976" s="1"/>
  <c r="H55" i="976"/>
  <c r="X17" i="976" s="1"/>
  <c r="AC17" i="976" s="1"/>
  <c r="BB34" i="976"/>
  <c r="BC34" i="976"/>
  <c r="AZ22" i="976"/>
  <c r="AZ20" i="976"/>
  <c r="BC19" i="976"/>
  <c r="BC36" i="976"/>
  <c r="BC43" i="976"/>
  <c r="AZ21" i="976"/>
  <c r="BD12" i="976"/>
  <c r="AZ19" i="976"/>
  <c r="BD36" i="976"/>
  <c r="BA19" i="976"/>
  <c r="BB8" i="976"/>
  <c r="BC16" i="976"/>
  <c r="BC17" i="976"/>
  <c r="BC18" i="976"/>
  <c r="BA60" i="976"/>
  <c r="BA18" i="976"/>
  <c r="BB14" i="976"/>
  <c r="BB43" i="976"/>
  <c r="BG9" i="976"/>
  <c r="BD13" i="976"/>
  <c r="BB18" i="976"/>
  <c r="BC38" i="976"/>
  <c r="BI34" i="976"/>
  <c r="AZ56" i="976"/>
  <c r="BB21" i="976"/>
  <c r="BB42" i="976"/>
  <c r="BJ60" i="976"/>
  <c r="BG35" i="976"/>
  <c r="BC42" i="976"/>
  <c r="BC48" i="976"/>
  <c r="BG40" i="976"/>
  <c r="BB19" i="976"/>
  <c r="AZ60" i="976"/>
  <c r="AF50" i="976"/>
  <c r="BH50" i="976" s="1"/>
  <c r="BC37" i="976"/>
  <c r="BE20" i="976"/>
  <c r="BI33" i="976"/>
  <c r="AZ49" i="976"/>
  <c r="BD37" i="976"/>
  <c r="BA56" i="976"/>
  <c r="BI42" i="976"/>
  <c r="BJ58" i="976"/>
  <c r="BC40" i="976"/>
  <c r="BJ56" i="976"/>
  <c r="AF40" i="976"/>
  <c r="AK40" i="976" s="1"/>
  <c r="BD21" i="976"/>
  <c r="BB36" i="976"/>
  <c r="BD44" i="976"/>
  <c r="BD27" i="976"/>
  <c r="BD18" i="976"/>
  <c r="BD8" i="976"/>
  <c r="BM35" i="976"/>
  <c r="BA54" i="976"/>
  <c r="AZ50" i="976"/>
  <c r="AZ55" i="976"/>
  <c r="BD38" i="976"/>
  <c r="BB37" i="976"/>
  <c r="BD9" i="976"/>
  <c r="BF48" i="976"/>
  <c r="BI53" i="976"/>
  <c r="BB12" i="976"/>
  <c r="BG10" i="976"/>
  <c r="AZ53" i="976"/>
  <c r="BD24" i="976"/>
  <c r="BB15" i="976"/>
  <c r="BG23" i="976"/>
  <c r="BC33" i="976"/>
  <c r="BH15" i="976"/>
  <c r="BI19" i="976"/>
  <c r="BB46" i="976"/>
  <c r="BD31" i="976"/>
  <c r="BC47" i="976"/>
  <c r="BC22" i="976"/>
  <c r="AZ58" i="976"/>
  <c r="BI60" i="976"/>
  <c r="AZ54" i="976"/>
  <c r="BF18" i="976"/>
  <c r="BH55" i="976"/>
  <c r="AG30" i="976"/>
  <c r="BI27" i="976" s="1"/>
  <c r="BD33" i="976"/>
  <c r="AF34" i="976"/>
  <c r="AK34" i="976" s="1"/>
  <c r="BM34" i="976" s="1"/>
  <c r="BC12" i="976"/>
  <c r="BC15" i="976"/>
  <c r="BF19" i="976"/>
  <c r="AJ38" i="976"/>
  <c r="BL37" i="976" s="1"/>
  <c r="BG37" i="976"/>
  <c r="BK60" i="976"/>
  <c r="BL57" i="976"/>
  <c r="BB41" i="976"/>
  <c r="AZ25" i="976"/>
  <c r="BD11" i="976"/>
  <c r="AG38" i="976"/>
  <c r="BI37" i="976" s="1"/>
  <c r="BK21" i="976"/>
  <c r="BF58" i="976"/>
  <c r="BL55" i="976"/>
  <c r="BA57" i="976"/>
  <c r="BD34" i="976"/>
  <c r="BB35" i="976"/>
  <c r="BG53" i="976"/>
  <c r="AF47" i="976"/>
  <c r="BH46" i="976" s="1"/>
  <c r="BB55" i="976"/>
  <c r="BG46" i="976"/>
  <c r="BF59" i="976"/>
  <c r="BI8" i="976"/>
  <c r="BB9" i="976"/>
  <c r="H23" i="976"/>
  <c r="AI20" i="976"/>
  <c r="BK20" i="976" s="1"/>
  <c r="BC58" i="976"/>
  <c r="AG50" i="976"/>
  <c r="BI50" i="976" s="1"/>
  <c r="BC46" i="976"/>
  <c r="BC56" i="976"/>
  <c r="BL54" i="976"/>
  <c r="BD49" i="976"/>
  <c r="AE15" i="976"/>
  <c r="BG14" i="976" s="1"/>
  <c r="BC54" i="976"/>
  <c r="BL53" i="976"/>
  <c r="BC39" i="976"/>
  <c r="BC29" i="976"/>
  <c r="BD30" i="976"/>
  <c r="BD47" i="976"/>
  <c r="AJ40" i="976"/>
  <c r="BD29" i="976"/>
  <c r="BH14" i="976"/>
  <c r="BE19" i="976"/>
  <c r="BD19" i="976"/>
  <c r="H27" i="976"/>
  <c r="BD48" i="976"/>
  <c r="BB47" i="976"/>
  <c r="BA53" i="976"/>
  <c r="AE50" i="976"/>
  <c r="BG48" i="976" s="1"/>
  <c r="BI21" i="976"/>
  <c r="BD16" i="976"/>
  <c r="BK54" i="976"/>
  <c r="BK56" i="976"/>
  <c r="BM36" i="976"/>
  <c r="BI47" i="976"/>
  <c r="BI20" i="976"/>
  <c r="BD35" i="976"/>
  <c r="AE45" i="976"/>
  <c r="BG43" i="976" s="1"/>
  <c r="BG60" i="976"/>
  <c r="BI55" i="976"/>
  <c r="BD15" i="976"/>
  <c r="BB33" i="976"/>
  <c r="BB17" i="976"/>
  <c r="BB28" i="976"/>
  <c r="AI50" i="976"/>
  <c r="BF50" i="976"/>
  <c r="BF49" i="976"/>
  <c r="AJ41" i="976"/>
  <c r="BG41" i="976"/>
  <c r="AI26" i="976"/>
  <c r="BK23" i="976" s="1"/>
  <c r="BF25" i="976"/>
  <c r="BF26" i="976"/>
  <c r="AI31" i="976"/>
  <c r="BM23" i="976"/>
  <c r="BI46" i="976"/>
  <c r="AK39" i="976"/>
  <c r="BM37" i="976" s="1"/>
  <c r="AK28" i="976"/>
  <c r="BM25" i="976" s="1"/>
  <c r="BI40" i="976"/>
  <c r="BI41" i="976"/>
  <c r="H21" i="976"/>
  <c r="BI25" i="976"/>
  <c r="BI23" i="976"/>
  <c r="BI24" i="976"/>
  <c r="BI11" i="976"/>
  <c r="AK44" i="976"/>
  <c r="BI18" i="976"/>
  <c r="BF27" i="976"/>
  <c r="BF24" i="976"/>
  <c r="AJ43" i="976"/>
  <c r="BL42" i="976" s="1"/>
  <c r="BG42" i="976"/>
  <c r="BI35" i="976"/>
  <c r="BI10" i="976"/>
  <c r="AK32" i="976"/>
  <c r="AI29" i="976"/>
  <c r="BL19" i="976"/>
  <c r="BL18" i="976"/>
  <c r="AH28" i="976"/>
  <c r="AJ29" i="976"/>
  <c r="BG26" i="976"/>
  <c r="BH20" i="976"/>
  <c r="AK20" i="976"/>
  <c r="BM20" i="976" s="1"/>
  <c r="AJ17" i="976"/>
  <c r="BL17" i="976" s="1"/>
  <c r="BG16" i="976"/>
  <c r="BG17" i="976"/>
  <c r="BE50" i="976"/>
  <c r="AH50" i="976"/>
  <c r="AJ32" i="976"/>
  <c r="BM21" i="976"/>
  <c r="AK43" i="976"/>
  <c r="BH42" i="976"/>
  <c r="BI39" i="976"/>
  <c r="BC45" i="976"/>
  <c r="BA49" i="976"/>
  <c r="BE18" i="976"/>
  <c r="BC26" i="976"/>
  <c r="AF45" i="976"/>
  <c r="AC48" i="976"/>
  <c r="BD41" i="976"/>
  <c r="BB40" i="976"/>
  <c r="BG47" i="976"/>
  <c r="BB39" i="976"/>
  <c r="BB38" i="976"/>
  <c r="AK17" i="976"/>
  <c r="BF21" i="976"/>
  <c r="BH16" i="976"/>
  <c r="BD26" i="976"/>
  <c r="BI9" i="976"/>
  <c r="BD25" i="976"/>
  <c r="BA50" i="976"/>
  <c r="BJ54" i="976"/>
  <c r="AI48" i="976"/>
  <c r="BB57" i="976"/>
  <c r="BC53" i="976"/>
  <c r="BD39" i="976"/>
  <c r="BM22" i="976"/>
  <c r="BD45" i="976"/>
  <c r="AF41" i="976"/>
  <c r="AE33" i="976"/>
  <c r="BK58" i="976"/>
  <c r="BC44" i="976"/>
  <c r="BG36" i="976"/>
  <c r="BJ21" i="976"/>
  <c r="BI12" i="976"/>
  <c r="BC28" i="976"/>
  <c r="BH21" i="976"/>
  <c r="BD14" i="976"/>
  <c r="BH23" i="976"/>
  <c r="BB20" i="976"/>
  <c r="BC27" i="976"/>
  <c r="AZ27" i="976"/>
  <c r="H18" i="976"/>
  <c r="AJ31" i="976"/>
  <c r="BM60" i="976"/>
  <c r="BD53" i="976"/>
  <c r="BC55" i="976"/>
  <c r="AI30" i="976"/>
  <c r="BC49" i="976"/>
  <c r="BA48" i="976"/>
  <c r="BI56" i="976"/>
  <c r="BC57" i="976"/>
  <c r="BB45" i="976"/>
  <c r="BB44" i="976"/>
  <c r="BH35" i="976"/>
  <c r="BD32" i="976"/>
  <c r="BF20" i="976"/>
  <c r="BM55" i="976"/>
  <c r="BD28" i="976"/>
  <c r="BD20" i="976"/>
  <c r="BB29" i="976"/>
  <c r="BD22" i="976"/>
  <c r="AJ26" i="976"/>
  <c r="BC11" i="976"/>
  <c r="AE34" i="976"/>
  <c r="BA22" i="976"/>
  <c r="BG8" i="976"/>
  <c r="AZ26" i="976"/>
  <c r="BC10" i="976"/>
  <c r="BB23" i="976"/>
  <c r="AG32" i="976"/>
  <c r="AG45" i="976"/>
  <c r="BI45" i="976" s="1"/>
  <c r="BH60" i="976"/>
  <c r="BD55" i="976"/>
  <c r="BE53" i="976"/>
  <c r="BD57" i="976"/>
  <c r="BE49" i="976"/>
  <c r="BH58" i="976"/>
  <c r="BD46" i="976"/>
  <c r="BB48" i="976"/>
  <c r="BD59" i="976"/>
  <c r="BE54" i="976"/>
  <c r="BB49" i="976"/>
  <c r="BB16" i="976"/>
  <c r="BC13" i="976"/>
  <c r="BG21" i="976"/>
  <c r="BG25" i="976"/>
  <c r="BG19" i="976"/>
  <c r="BC8" i="976"/>
  <c r="BE21" i="976"/>
  <c r="BH17" i="976"/>
  <c r="BF22" i="976"/>
  <c r="AF9" i="976"/>
  <c r="BE55" i="976"/>
  <c r="BF53" i="976"/>
  <c r="BD42" i="976"/>
  <c r="AJ48" i="976"/>
  <c r="BE57" i="976"/>
  <c r="AZ48" i="976"/>
  <c r="BI54" i="976"/>
  <c r="BC30" i="976"/>
  <c r="BE60" i="976"/>
  <c r="BE56" i="976"/>
  <c r="BC31" i="976"/>
  <c r="AZ23" i="976"/>
  <c r="BC20" i="976"/>
  <c r="BH19" i="976"/>
  <c r="AJ9" i="976"/>
  <c r="BC35" i="976"/>
  <c r="BG22" i="976"/>
  <c r="BM58" i="976"/>
  <c r="AF49" i="976"/>
  <c r="BF55" i="976"/>
  <c r="BF57" i="976"/>
  <c r="BB25" i="976"/>
  <c r="BG54" i="976"/>
  <c r="BH56" i="976"/>
  <c r="BD43" i="976"/>
  <c r="BB53" i="976"/>
  <c r="BF52" i="976"/>
  <c r="BB32" i="976"/>
  <c r="BA25" i="976"/>
  <c r="BD40" i="976"/>
  <c r="BF23" i="976"/>
  <c r="AH20" i="976"/>
  <c r="AF13" i="976"/>
  <c r="BH10" i="976" s="1"/>
  <c r="BC25" i="976"/>
  <c r="AJ35" i="976"/>
  <c r="BL35" i="976" s="1"/>
  <c r="BH22" i="976"/>
  <c r="AJ13" i="976"/>
  <c r="BL60" i="976"/>
  <c r="BM56" i="976"/>
  <c r="BL58" i="976"/>
  <c r="BG55" i="976"/>
  <c r="BH53" i="976"/>
  <c r="BG57" i="976"/>
  <c r="AZ24" i="976"/>
  <c r="BC21" i="976"/>
  <c r="BG58" i="976"/>
  <c r="BA55" i="976"/>
  <c r="BF54" i="976"/>
  <c r="BC32" i="976"/>
  <c r="BD17" i="976"/>
  <c r="BA23" i="976"/>
  <c r="BG27" i="976"/>
  <c r="AZ18" i="976"/>
  <c r="BA26" i="976"/>
  <c r="BB22" i="976"/>
  <c r="BH24" i="976"/>
  <c r="AF33" i="976"/>
  <c r="BG24" i="976"/>
  <c r="BI22" i="976"/>
  <c r="BH37" i="976"/>
  <c r="BH57" i="976"/>
  <c r="BB24" i="976"/>
  <c r="BC24" i="976"/>
  <c r="BG39" i="976"/>
  <c r="BM57" i="976"/>
  <c r="BF56" i="976"/>
  <c r="BC14" i="976"/>
  <c r="BH25" i="976"/>
  <c r="BA21" i="976"/>
  <c r="AK14" i="976"/>
  <c r="AG17" i="976"/>
  <c r="BI14" i="976" s="1"/>
  <c r="BM53" i="976"/>
  <c r="BA24" i="976"/>
  <c r="AJ49" i="976"/>
  <c r="BJ53" i="976"/>
  <c r="BD56" i="976"/>
  <c r="BD54" i="976"/>
  <c r="BI57" i="976"/>
  <c r="BB54" i="976"/>
  <c r="H19" i="976"/>
  <c r="AC31" i="976"/>
  <c r="BB13" i="976"/>
  <c r="BB27" i="976"/>
  <c r="BD23" i="976"/>
  <c r="BC23" i="976"/>
  <c r="BA20" i="976"/>
  <c r="BJ55" i="976"/>
  <c r="BK53" i="976"/>
  <c r="BD58" i="976"/>
  <c r="BG38" i="976"/>
  <c r="BC41" i="976"/>
  <c r="BB30" i="976"/>
  <c r="BB56" i="976"/>
  <c r="BH36" i="976"/>
  <c r="H22" i="976"/>
  <c r="AC26" i="976"/>
  <c r="BE23" i="976" s="1"/>
  <c r="BB31" i="976"/>
  <c r="BB11" i="976"/>
  <c r="BA27" i="976"/>
  <c r="AJ24" i="976"/>
  <c r="BL20" i="976" s="1"/>
  <c r="BK55" i="976"/>
  <c r="AF30" i="976"/>
  <c r="BH26" i="976" s="1"/>
  <c r="BG20" i="976"/>
  <c r="BB58" i="976"/>
  <c r="BC9" i="976"/>
  <c r="H25" i="976"/>
  <c r="BG18" i="976"/>
  <c r="BD10" i="976"/>
  <c r="BB26" i="976"/>
  <c r="BB10" i="976"/>
  <c r="BH18" i="976"/>
  <c r="BB12" i="975"/>
  <c r="BB107" i="975"/>
  <c r="AZ90" i="975"/>
  <c r="BD91" i="975"/>
  <c r="AZ91" i="975"/>
  <c r="AZ89" i="975"/>
  <c r="BC78" i="975"/>
  <c r="BA90" i="975"/>
  <c r="BJ108" i="975"/>
  <c r="BG103" i="975"/>
  <c r="BA91" i="975"/>
  <c r="BC101" i="975"/>
  <c r="BA110" i="975"/>
  <c r="BJ102" i="975"/>
  <c r="BD89" i="975"/>
  <c r="BC58" i="975"/>
  <c r="BC49" i="975"/>
  <c r="BD10" i="975"/>
  <c r="BH99" i="975"/>
  <c r="BB69" i="975"/>
  <c r="AZ49" i="975"/>
  <c r="BB11" i="975"/>
  <c r="BB23" i="975"/>
  <c r="BG8" i="975"/>
  <c r="AZ101" i="975"/>
  <c r="BJ95" i="975"/>
  <c r="BH84" i="975"/>
  <c r="BC61" i="975"/>
  <c r="BC25" i="975"/>
  <c r="BD99" i="975"/>
  <c r="BJ97" i="975"/>
  <c r="BB68" i="975"/>
  <c r="AZ97" i="975"/>
  <c r="H93" i="975"/>
  <c r="Y21" i="975" s="1"/>
  <c r="BF104" i="975"/>
  <c r="BJ106" i="975"/>
  <c r="BD107" i="975"/>
  <c r="BI90" i="975"/>
  <c r="BJ104" i="975"/>
  <c r="AF91" i="975"/>
  <c r="BH90" i="975" s="1"/>
  <c r="AE23" i="975"/>
  <c r="AJ23" i="975" s="1"/>
  <c r="BL12" i="975" s="1"/>
  <c r="BD96" i="975"/>
  <c r="BD87" i="975"/>
  <c r="BJ98" i="975"/>
  <c r="BJ101" i="975"/>
  <c r="BI49" i="975"/>
  <c r="BB10" i="975"/>
  <c r="BK51" i="975"/>
  <c r="BI46" i="975"/>
  <c r="BD85" i="975"/>
  <c r="BD73" i="975"/>
  <c r="BC81" i="975"/>
  <c r="AG88" i="975"/>
  <c r="BI87" i="975" s="1"/>
  <c r="BA35" i="975"/>
  <c r="BE108" i="975"/>
  <c r="BE99" i="975"/>
  <c r="AZ88" i="975"/>
  <c r="BL95" i="975"/>
  <c r="BI70" i="975"/>
  <c r="BM101" i="975"/>
  <c r="AZ37" i="975"/>
  <c r="BE106" i="975"/>
  <c r="BF103" i="975"/>
  <c r="BF107" i="975"/>
  <c r="BD76" i="975"/>
  <c r="BD60" i="975"/>
  <c r="BD47" i="975"/>
  <c r="BD13" i="975"/>
  <c r="BE102" i="975"/>
  <c r="BJ100" i="975"/>
  <c r="AZ99" i="975"/>
  <c r="AZ107" i="975"/>
  <c r="BG91" i="975"/>
  <c r="BA88" i="975"/>
  <c r="BI45" i="975"/>
  <c r="AJ8" i="975"/>
  <c r="BD37" i="975"/>
  <c r="BI52" i="975"/>
  <c r="BL110" i="975"/>
  <c r="BL107" i="975"/>
  <c r="BF94" i="975"/>
  <c r="BF51" i="975"/>
  <c r="BD55" i="975"/>
  <c r="AG16" i="975"/>
  <c r="BB8" i="975"/>
  <c r="BE94" i="975"/>
  <c r="BJ94" i="975"/>
  <c r="BF105" i="975"/>
  <c r="BA107" i="975"/>
  <c r="BM105" i="975"/>
  <c r="BD63" i="975"/>
  <c r="BA43" i="975"/>
  <c r="BD108" i="975"/>
  <c r="BK108" i="975"/>
  <c r="BB91" i="975"/>
  <c r="BJ105" i="975"/>
  <c r="BF98" i="975"/>
  <c r="BC97" i="975"/>
  <c r="BM107" i="975"/>
  <c r="BD42" i="975"/>
  <c r="BD62" i="975"/>
  <c r="BD104" i="975"/>
  <c r="BK106" i="975"/>
  <c r="BF102" i="975"/>
  <c r="BL105" i="975"/>
  <c r="BM95" i="975"/>
  <c r="BI67" i="975"/>
  <c r="BC69" i="975"/>
  <c r="BD102" i="975"/>
  <c r="BF110" i="975"/>
  <c r="BD97" i="975"/>
  <c r="BF100" i="975"/>
  <c r="BC107" i="975"/>
  <c r="BD64" i="975"/>
  <c r="BC51" i="975"/>
  <c r="BB24" i="975"/>
  <c r="BD35" i="975"/>
  <c r="BC50" i="975"/>
  <c r="BD100" i="975"/>
  <c r="BF97" i="975"/>
  <c r="BJ93" i="975"/>
  <c r="BG101" i="975"/>
  <c r="BF108" i="975"/>
  <c r="BB79" i="975"/>
  <c r="H61" i="975"/>
  <c r="BB37" i="975"/>
  <c r="BD16" i="975"/>
  <c r="AZ35" i="975"/>
  <c r="AF49" i="975"/>
  <c r="AK49" i="975" s="1"/>
  <c r="BE89" i="975"/>
  <c r="AH89" i="975"/>
  <c r="AI85" i="975"/>
  <c r="BB55" i="975"/>
  <c r="BB52" i="975"/>
  <c r="AE55" i="975"/>
  <c r="BE104" i="975"/>
  <c r="BD98" i="975"/>
  <c r="BK104" i="975"/>
  <c r="BG99" i="975"/>
  <c r="BE97" i="975"/>
  <c r="BE107" i="975"/>
  <c r="BF91" i="975"/>
  <c r="BF90" i="975"/>
  <c r="AI91" i="975"/>
  <c r="BK91" i="975" s="1"/>
  <c r="AI71" i="975"/>
  <c r="BK52" i="975"/>
  <c r="BK102" i="975"/>
  <c r="AE78" i="975"/>
  <c r="BG76" i="975" s="1"/>
  <c r="BB77" i="975"/>
  <c r="BB78" i="975"/>
  <c r="BK101" i="975"/>
  <c r="AC63" i="975"/>
  <c r="BC22" i="975"/>
  <c r="AF23" i="975"/>
  <c r="BC23" i="975"/>
  <c r="BE100" i="975"/>
  <c r="BD94" i="975"/>
  <c r="BK100" i="975"/>
  <c r="BK99" i="975"/>
  <c r="BC87" i="975"/>
  <c r="AF89" i="975"/>
  <c r="BG97" i="975"/>
  <c r="BH107" i="975"/>
  <c r="BD103" i="975"/>
  <c r="BD86" i="975"/>
  <c r="AG86" i="975"/>
  <c r="AK68" i="975"/>
  <c r="BH68" i="975"/>
  <c r="BB64" i="975"/>
  <c r="Y74" i="975"/>
  <c r="Y79" i="975"/>
  <c r="X79" i="975"/>
  <c r="X74" i="975"/>
  <c r="X87" i="975"/>
  <c r="Y69" i="975"/>
  <c r="X69" i="975"/>
  <c r="Y87" i="975"/>
  <c r="X83" i="975"/>
  <c r="Y83" i="975"/>
  <c r="BE98" i="975"/>
  <c r="BK96" i="975"/>
  <c r="BB90" i="975"/>
  <c r="AE90" i="975"/>
  <c r="BE88" i="975"/>
  <c r="BH97" i="975"/>
  <c r="BK107" i="975"/>
  <c r="BE103" i="975"/>
  <c r="BD95" i="975"/>
  <c r="AG85" i="975"/>
  <c r="BI82" i="975" s="1"/>
  <c r="BD82" i="975"/>
  <c r="BB81" i="975"/>
  <c r="AK43" i="975"/>
  <c r="AZ41" i="975"/>
  <c r="AC41" i="975"/>
  <c r="BE37" i="975" s="1"/>
  <c r="BH98" i="975"/>
  <c r="BH100" i="975"/>
  <c r="BH109" i="975"/>
  <c r="BH106" i="975"/>
  <c r="BH102" i="975"/>
  <c r="BH108" i="975"/>
  <c r="BH104" i="975"/>
  <c r="BH96" i="975"/>
  <c r="BH101" i="975"/>
  <c r="BH93" i="975"/>
  <c r="BH95" i="975"/>
  <c r="BH103" i="975"/>
  <c r="BH94" i="975"/>
  <c r="BK94" i="975"/>
  <c r="AE87" i="975"/>
  <c r="BB87" i="975"/>
  <c r="AE86" i="975"/>
  <c r="BB86" i="975"/>
  <c r="BD78" i="975"/>
  <c r="BI69" i="975"/>
  <c r="BI68" i="975"/>
  <c r="BG68" i="975"/>
  <c r="AJ72" i="975"/>
  <c r="BI51" i="975"/>
  <c r="BK53" i="975"/>
  <c r="AJ32" i="975"/>
  <c r="BG108" i="975"/>
  <c r="BG106" i="975"/>
  <c r="BG104" i="975"/>
  <c r="BG109" i="975"/>
  <c r="BG96" i="975"/>
  <c r="BG102" i="975"/>
  <c r="BG98" i="975"/>
  <c r="BG94" i="975"/>
  <c r="BG100" i="975"/>
  <c r="BG107" i="975"/>
  <c r="BG95" i="975"/>
  <c r="AJ74" i="975"/>
  <c r="BK103" i="975"/>
  <c r="BC89" i="975"/>
  <c r="BG93" i="975"/>
  <c r="BL81" i="975"/>
  <c r="BD81" i="975"/>
  <c r="AG81" i="975"/>
  <c r="BI81" i="975" s="1"/>
  <c r="AH40" i="975"/>
  <c r="AK69" i="975"/>
  <c r="BC66" i="975"/>
  <c r="BC63" i="975"/>
  <c r="BC55" i="975"/>
  <c r="BC65" i="975"/>
  <c r="BB84" i="975"/>
  <c r="AE84" i="975"/>
  <c r="BG81" i="975" s="1"/>
  <c r="BB82" i="975"/>
  <c r="BD105" i="975"/>
  <c r="BD93" i="975"/>
  <c r="BD80" i="975"/>
  <c r="AG80" i="975"/>
  <c r="BD79" i="975"/>
  <c r="AJ79" i="975"/>
  <c r="BL79" i="975" s="1"/>
  <c r="BG79" i="975"/>
  <c r="BL98" i="975"/>
  <c r="BL108" i="975"/>
  <c r="BL96" i="975"/>
  <c r="BL106" i="975"/>
  <c r="BL104" i="975"/>
  <c r="BL94" i="975"/>
  <c r="BL102" i="975"/>
  <c r="BL100" i="975"/>
  <c r="BL103" i="975"/>
  <c r="BL97" i="975"/>
  <c r="BL101" i="975"/>
  <c r="AF40" i="975"/>
  <c r="BC40" i="975"/>
  <c r="BC35" i="975"/>
  <c r="BC34" i="975"/>
  <c r="AH38" i="975"/>
  <c r="BD106" i="975"/>
  <c r="BI110" i="975"/>
  <c r="BI107" i="975"/>
  <c r="BG105" i="975"/>
  <c r="BI89" i="975"/>
  <c r="BC82" i="975"/>
  <c r="AF82" i="975"/>
  <c r="AC51" i="975"/>
  <c r="AZ51" i="975"/>
  <c r="AZ42" i="975"/>
  <c r="AZ50" i="975"/>
  <c r="AJ43" i="975"/>
  <c r="BB49" i="975"/>
  <c r="BK109" i="975"/>
  <c r="BK95" i="975"/>
  <c r="BK105" i="975"/>
  <c r="BK97" i="975"/>
  <c r="BK98" i="975"/>
  <c r="BE109" i="975"/>
  <c r="BE93" i="975"/>
  <c r="BE105" i="975"/>
  <c r="BE101" i="975"/>
  <c r="BE95" i="975"/>
  <c r="BE96" i="975"/>
  <c r="AE89" i="975"/>
  <c r="BB89" i="975"/>
  <c r="BH105" i="975"/>
  <c r="AH91" i="975"/>
  <c r="BJ91" i="975" s="1"/>
  <c r="BE91" i="975"/>
  <c r="AG28" i="975"/>
  <c r="BD26" i="975"/>
  <c r="BD28" i="975"/>
  <c r="BD27" i="975"/>
  <c r="BD101" i="975"/>
  <c r="AJ35" i="975"/>
  <c r="BD83" i="975"/>
  <c r="BC20" i="975"/>
  <c r="AF77" i="975"/>
  <c r="BH75" i="975" s="1"/>
  <c r="BC77" i="975"/>
  <c r="BC76" i="975"/>
  <c r="AE88" i="975"/>
  <c r="BB88" i="975"/>
  <c r="BH85" i="975"/>
  <c r="BA96" i="975"/>
  <c r="BA103" i="975"/>
  <c r="BA108" i="975"/>
  <c r="BA106" i="975"/>
  <c r="BA104" i="975"/>
  <c r="BA102" i="975"/>
  <c r="BA101" i="975"/>
  <c r="BA95" i="975"/>
  <c r="BA100" i="975"/>
  <c r="BA99" i="975"/>
  <c r="BC67" i="975"/>
  <c r="BA47" i="975"/>
  <c r="AC54" i="975"/>
  <c r="AZ52" i="975"/>
  <c r="AH34" i="975"/>
  <c r="AI37" i="975"/>
  <c r="AZ53" i="975"/>
  <c r="AZ47" i="975"/>
  <c r="BB34" i="975"/>
  <c r="BF50" i="975"/>
  <c r="BI48" i="975"/>
  <c r="BB38" i="975"/>
  <c r="BD29" i="975"/>
  <c r="AJ54" i="975"/>
  <c r="BD23" i="975"/>
  <c r="BA41" i="975"/>
  <c r="BD59" i="975"/>
  <c r="BC68" i="975"/>
  <c r="BB110" i="975"/>
  <c r="BI93" i="975"/>
  <c r="BI94" i="975"/>
  <c r="BI100" i="975"/>
  <c r="BI104" i="975"/>
  <c r="BI98" i="975"/>
  <c r="BI102" i="975"/>
  <c r="BI95" i="975"/>
  <c r="BI106" i="975"/>
  <c r="BI96" i="975"/>
  <c r="BI99" i="975"/>
  <c r="BI103" i="975"/>
  <c r="BI101" i="975"/>
  <c r="BJ96" i="975"/>
  <c r="BF99" i="975"/>
  <c r="BI105" i="975"/>
  <c r="BB105" i="975"/>
  <c r="AG78" i="975"/>
  <c r="BI75" i="975" s="1"/>
  <c r="BC85" i="975"/>
  <c r="AJ85" i="975"/>
  <c r="BB80" i="975"/>
  <c r="BA89" i="975"/>
  <c r="BM108" i="975"/>
  <c r="BM94" i="975"/>
  <c r="BM106" i="975"/>
  <c r="BM103" i="975"/>
  <c r="BM104" i="975"/>
  <c r="BM102" i="975"/>
  <c r="BM97" i="975"/>
  <c r="BM99" i="975"/>
  <c r="BM100" i="975"/>
  <c r="BM96" i="975"/>
  <c r="BM98" i="975"/>
  <c r="BC71" i="975"/>
  <c r="AK52" i="975"/>
  <c r="H52" i="975" s="1"/>
  <c r="BD72" i="975"/>
  <c r="BF52" i="975"/>
  <c r="BD49" i="975"/>
  <c r="AE38" i="975"/>
  <c r="BC28" i="975"/>
  <c r="BB54" i="975"/>
  <c r="BC36" i="975"/>
  <c r="BC37" i="975"/>
  <c r="BI53" i="975"/>
  <c r="BD33" i="975"/>
  <c r="AZ32" i="975"/>
  <c r="AZ34" i="975"/>
  <c r="AZ33" i="975"/>
  <c r="BD31" i="975"/>
  <c r="BD30" i="975"/>
  <c r="BB40" i="975"/>
  <c r="BB41" i="975"/>
  <c r="BD8" i="975"/>
  <c r="BD9" i="975"/>
  <c r="BI44" i="975"/>
  <c r="AK46" i="975"/>
  <c r="AZ45" i="975"/>
  <c r="BI108" i="975"/>
  <c r="BA94" i="975"/>
  <c r="BB18" i="975"/>
  <c r="BB76" i="975"/>
  <c r="BC88" i="975"/>
  <c r="BB74" i="975"/>
  <c r="BD90" i="975"/>
  <c r="AH71" i="975"/>
  <c r="BD58" i="975"/>
  <c r="BB28" i="975"/>
  <c r="BB27" i="975"/>
  <c r="BD46" i="975"/>
  <c r="BD34" i="975"/>
  <c r="BC45" i="975"/>
  <c r="BB33" i="975"/>
  <c r="BA33" i="975"/>
  <c r="BC52" i="975"/>
  <c r="BD50" i="975"/>
  <c r="BC33" i="975"/>
  <c r="BD56" i="975"/>
  <c r="BA53" i="975"/>
  <c r="BC19" i="975"/>
  <c r="BC17" i="975"/>
  <c r="BC14" i="975"/>
  <c r="BC18" i="975"/>
  <c r="BC31" i="975"/>
  <c r="AK41" i="975"/>
  <c r="BI47" i="975"/>
  <c r="BD45" i="975"/>
  <c r="BB35" i="975"/>
  <c r="BD88" i="975"/>
  <c r="BC105" i="975"/>
  <c r="BC110" i="975"/>
  <c r="BC102" i="975"/>
  <c r="BC100" i="975"/>
  <c r="BC99" i="975"/>
  <c r="BC96" i="975"/>
  <c r="BC98" i="975"/>
  <c r="BC108" i="975"/>
  <c r="BC106" i="975"/>
  <c r="BC94" i="975"/>
  <c r="BC95" i="975"/>
  <c r="AK85" i="975"/>
  <c r="BM85" i="975" s="1"/>
  <c r="BL80" i="975"/>
  <c r="BB72" i="975"/>
  <c r="BB83" i="975"/>
  <c r="BG80" i="975"/>
  <c r="AE48" i="975"/>
  <c r="BB46" i="975"/>
  <c r="BB47" i="975"/>
  <c r="BB60" i="975"/>
  <c r="AF47" i="975"/>
  <c r="BC47" i="975"/>
  <c r="BB50" i="975"/>
  <c r="BA39" i="975"/>
  <c r="BA38" i="975"/>
  <c r="AD39" i="975"/>
  <c r="BF32" i="975" s="1"/>
  <c r="AC49" i="975"/>
  <c r="BA36" i="975"/>
  <c r="BA46" i="975"/>
  <c r="BB43" i="975"/>
  <c r="AG29" i="975"/>
  <c r="AE37" i="975"/>
  <c r="AZ43" i="975"/>
  <c r="BI73" i="975"/>
  <c r="BB57" i="975"/>
  <c r="BD75" i="975"/>
  <c r="AZ98" i="975"/>
  <c r="AZ108" i="975"/>
  <c r="AZ109" i="975"/>
  <c r="AZ106" i="975"/>
  <c r="AZ96" i="975"/>
  <c r="AZ104" i="975"/>
  <c r="AZ102" i="975"/>
  <c r="AZ94" i="975"/>
  <c r="BF109" i="975"/>
  <c r="BF93" i="975"/>
  <c r="BF95" i="975"/>
  <c r="BJ99" i="975"/>
  <c r="BJ107" i="975"/>
  <c r="AZ105" i="975"/>
  <c r="BJ103" i="975"/>
  <c r="BB85" i="975"/>
  <c r="AE73" i="975"/>
  <c r="BG71" i="975" s="1"/>
  <c r="BB73" i="975"/>
  <c r="BE90" i="975"/>
  <c r="AJ77" i="975"/>
  <c r="AF60" i="975"/>
  <c r="BH50" i="975" s="1"/>
  <c r="BC60" i="975"/>
  <c r="BC59" i="975"/>
  <c r="BC56" i="975"/>
  <c r="AJ66" i="975"/>
  <c r="BD48" i="975"/>
  <c r="AC36" i="975"/>
  <c r="AZ36" i="975"/>
  <c r="BD51" i="975"/>
  <c r="AJ29" i="975"/>
  <c r="BB42" i="975"/>
  <c r="AE28" i="975"/>
  <c r="BC46" i="975"/>
  <c r="BD36" i="975"/>
  <c r="AF48" i="975"/>
  <c r="BC48" i="975"/>
  <c r="BK50" i="975"/>
  <c r="BD15" i="975"/>
  <c r="BC26" i="975"/>
  <c r="BC53" i="975"/>
  <c r="BB53" i="975"/>
  <c r="BC84" i="975"/>
  <c r="BC80" i="975"/>
  <c r="BH83" i="975"/>
  <c r="AF73" i="975"/>
  <c r="BC73" i="975"/>
  <c r="BB108" i="975"/>
  <c r="BB106" i="975"/>
  <c r="BB104" i="975"/>
  <c r="BB97" i="975"/>
  <c r="BB102" i="975"/>
  <c r="BB99" i="975"/>
  <c r="BB100" i="975"/>
  <c r="BB101" i="975"/>
  <c r="BB98" i="975"/>
  <c r="BB96" i="975"/>
  <c r="BB94" i="975"/>
  <c r="BB95" i="975"/>
  <c r="BD77" i="975"/>
  <c r="AH57" i="975"/>
  <c r="H57" i="975" s="1"/>
  <c r="AF67" i="975"/>
  <c r="BB44" i="975"/>
  <c r="BB65" i="975"/>
  <c r="BB67" i="975"/>
  <c r="BB66" i="975"/>
  <c r="BI72" i="975"/>
  <c r="BI50" i="975"/>
  <c r="AZ38" i="975"/>
  <c r="AI43" i="975"/>
  <c r="BA49" i="975"/>
  <c r="BD41" i="975"/>
  <c r="AK28" i="975"/>
  <c r="BC43" i="975"/>
  <c r="AJ41" i="975"/>
  <c r="BD19" i="975"/>
  <c r="BD32" i="975"/>
  <c r="BB63" i="975"/>
  <c r="BC75" i="975"/>
  <c r="BD84" i="975"/>
  <c r="BC11" i="975"/>
  <c r="BC8" i="975"/>
  <c r="BA97" i="975"/>
  <c r="AZ103" i="975"/>
  <c r="BC103" i="975"/>
  <c r="BC83" i="975"/>
  <c r="BD74" i="975"/>
  <c r="AE59" i="975"/>
  <c r="BB59" i="975"/>
  <c r="BB58" i="975"/>
  <c r="AE44" i="975"/>
  <c r="AJ47" i="975"/>
  <c r="AE67" i="975"/>
  <c r="BD25" i="975"/>
  <c r="BA51" i="975"/>
  <c r="AH42" i="975"/>
  <c r="BA48" i="975"/>
  <c r="BC27" i="975"/>
  <c r="AK35" i="975"/>
  <c r="AH25" i="975"/>
  <c r="BB51" i="975"/>
  <c r="AJ42" i="975"/>
  <c r="AD45" i="975"/>
  <c r="BA45" i="975"/>
  <c r="BA32" i="975"/>
  <c r="BB26" i="975"/>
  <c r="BD17" i="975"/>
  <c r="AG17" i="975"/>
  <c r="BC13" i="975"/>
  <c r="BB32" i="975"/>
  <c r="AF74" i="975"/>
  <c r="BC74" i="975"/>
  <c r="AJ11" i="975"/>
  <c r="BL11" i="975" s="1"/>
  <c r="BG10" i="975"/>
  <c r="BG11" i="975"/>
  <c r="BG9" i="975"/>
  <c r="BF101" i="975"/>
  <c r="AZ95" i="975"/>
  <c r="BF96" i="975"/>
  <c r="BF106" i="975"/>
  <c r="AD88" i="975"/>
  <c r="BF88" i="975" s="1"/>
  <c r="BC90" i="975"/>
  <c r="AH59" i="975"/>
  <c r="AG65" i="975"/>
  <c r="BI56" i="975" s="1"/>
  <c r="BD65" i="975"/>
  <c r="AC55" i="975"/>
  <c r="BB71" i="975"/>
  <c r="BB70" i="975"/>
  <c r="BD54" i="975"/>
  <c r="BB36" i="975"/>
  <c r="BI66" i="975"/>
  <c r="AE25" i="975"/>
  <c r="BB25" i="975"/>
  <c r="AG43" i="975"/>
  <c r="BI40" i="975" s="1"/>
  <c r="BD43" i="975"/>
  <c r="AK26" i="975"/>
  <c r="BD24" i="975"/>
  <c r="BD52" i="975"/>
  <c r="AH45" i="975"/>
  <c r="BB31" i="975"/>
  <c r="BB30" i="975"/>
  <c r="AF38" i="975"/>
  <c r="BC38" i="975"/>
  <c r="AG39" i="975"/>
  <c r="BD38" i="975"/>
  <c r="BD39" i="975"/>
  <c r="BI71" i="975"/>
  <c r="BD67" i="975"/>
  <c r="BD66" i="975"/>
  <c r="BC72" i="975"/>
  <c r="BC64" i="975"/>
  <c r="AF42" i="975"/>
  <c r="BC42" i="975"/>
  <c r="BA52" i="975"/>
  <c r="AD49" i="975"/>
  <c r="AF45" i="975"/>
  <c r="AG11" i="975"/>
  <c r="BD11" i="975"/>
  <c r="BC15" i="975"/>
  <c r="BB20" i="975"/>
  <c r="BC12" i="975"/>
  <c r="AZ44" i="975"/>
  <c r="BD61" i="975"/>
  <c r="AZ100" i="975"/>
  <c r="AI89" i="975"/>
  <c r="BF89" i="975"/>
  <c r="BB75" i="975"/>
  <c r="AF80" i="975"/>
  <c r="BD71" i="975"/>
  <c r="AJ53" i="975"/>
  <c r="H53" i="975" s="1"/>
  <c r="AZ39" i="975"/>
  <c r="AZ40" i="975"/>
  <c r="BC54" i="975"/>
  <c r="BA37" i="975"/>
  <c r="AK34" i="975"/>
  <c r="BB48" i="975"/>
  <c r="BA42" i="975"/>
  <c r="BD22" i="975"/>
  <c r="AF32" i="975"/>
  <c r="BC29" i="975"/>
  <c r="BC30" i="975"/>
  <c r="BC32" i="975"/>
  <c r="AF21" i="975"/>
  <c r="H21" i="975" s="1"/>
  <c r="BC21" i="975"/>
  <c r="BI97" i="975"/>
  <c r="BA98" i="975"/>
  <c r="BC79" i="975"/>
  <c r="BC86" i="975"/>
  <c r="AJ63" i="975"/>
  <c r="BD69" i="975"/>
  <c r="AK66" i="975"/>
  <c r="BB61" i="975"/>
  <c r="BD53" i="975"/>
  <c r="AI36" i="975"/>
  <c r="BC24" i="975"/>
  <c r="BB56" i="975"/>
  <c r="AZ48" i="975"/>
  <c r="AI42" i="975"/>
  <c r="BB19" i="975"/>
  <c r="BD70" i="975"/>
  <c r="BF53" i="975"/>
  <c r="BA34" i="975"/>
  <c r="AZ46" i="975"/>
  <c r="BB45" i="975"/>
  <c r="BD12" i="975"/>
  <c r="H10" i="975"/>
  <c r="H95" i="975"/>
  <c r="BD14" i="975"/>
  <c r="BC41" i="975"/>
  <c r="H31" i="975"/>
  <c r="H13" i="975"/>
  <c r="H75" i="975"/>
  <c r="H97" i="975"/>
  <c r="BC16" i="975"/>
  <c r="BA40" i="975"/>
  <c r="AF17" i="975"/>
  <c r="BD18" i="975"/>
  <c r="BD57" i="975"/>
  <c r="BB21" i="975"/>
  <c r="H92" i="975"/>
  <c r="H99" i="975"/>
  <c r="BB29" i="975"/>
  <c r="BD21" i="975"/>
  <c r="BD44" i="975"/>
  <c r="BD68" i="975"/>
  <c r="BB39" i="975"/>
  <c r="BB15" i="975"/>
  <c r="H19" i="975"/>
  <c r="H70" i="975"/>
  <c r="H76" i="975"/>
  <c r="H94" i="975"/>
  <c r="H101" i="975"/>
  <c r="BB13" i="975"/>
  <c r="BC44" i="975"/>
  <c r="BB62" i="975"/>
  <c r="BC39" i="975"/>
  <c r="H15" i="975"/>
  <c r="H27" i="975"/>
  <c r="H22" i="975"/>
  <c r="H96" i="975"/>
  <c r="H103" i="975"/>
  <c r="BD40" i="975"/>
  <c r="AG23" i="975"/>
  <c r="H9" i="975"/>
  <c r="H24" i="975"/>
  <c r="H98" i="975"/>
  <c r="H105" i="975"/>
  <c r="BD20" i="975"/>
  <c r="BB9" i="975"/>
  <c r="H100" i="975"/>
  <c r="H107" i="975"/>
  <c r="BC10" i="975"/>
  <c r="BC70" i="975"/>
  <c r="H18" i="975"/>
  <c r="H33" i="975"/>
  <c r="H50" i="975"/>
  <c r="H102" i="975"/>
  <c r="H109" i="975"/>
  <c r="BC9" i="975"/>
  <c r="BA50" i="975"/>
  <c r="BC57" i="975"/>
  <c r="H12" i="975"/>
  <c r="H104" i="975"/>
  <c r="BB17" i="975"/>
  <c r="BB16" i="975"/>
  <c r="BA44" i="975"/>
  <c r="H58" i="975"/>
  <c r="H56" i="975"/>
  <c r="H106" i="975"/>
  <c r="BB22" i="975"/>
  <c r="BB14" i="975"/>
  <c r="BC62" i="975"/>
  <c r="H30" i="975"/>
  <c r="H62" i="975"/>
  <c r="H64" i="975"/>
  <c r="BH71" i="974"/>
  <c r="BJ71" i="974"/>
  <c r="BD29" i="974"/>
  <c r="H77" i="974"/>
  <c r="X18" i="974" s="1"/>
  <c r="AC18" i="974" s="1"/>
  <c r="BL81" i="974"/>
  <c r="AZ79" i="974"/>
  <c r="H88" i="974"/>
  <c r="H78" i="974"/>
  <c r="Y10" i="974" s="1"/>
  <c r="AD10" i="974" s="1"/>
  <c r="H84" i="974"/>
  <c r="X25" i="974" s="1"/>
  <c r="AC25" i="974" s="1"/>
  <c r="AH25" i="974" s="1"/>
  <c r="H87" i="974"/>
  <c r="X60" i="974" s="1"/>
  <c r="H89" i="974"/>
  <c r="Y45" i="974" s="1"/>
  <c r="H91" i="974"/>
  <c r="BG70" i="974"/>
  <c r="BJ86" i="974"/>
  <c r="BL88" i="974"/>
  <c r="BL82" i="974"/>
  <c r="BL78" i="974"/>
  <c r="BL89" i="974"/>
  <c r="BL71" i="974"/>
  <c r="BL87" i="974"/>
  <c r="BI42" i="974"/>
  <c r="H86" i="974"/>
  <c r="X43" i="974" s="1"/>
  <c r="AC43" i="974" s="1"/>
  <c r="AH43" i="974" s="1"/>
  <c r="H92" i="974"/>
  <c r="BH83" i="974"/>
  <c r="BJ72" i="974"/>
  <c r="BM89" i="974"/>
  <c r="H82" i="974"/>
  <c r="Y23" i="974" s="1"/>
  <c r="BM83" i="974"/>
  <c r="BL72" i="974"/>
  <c r="BC89" i="974"/>
  <c r="BB79" i="974"/>
  <c r="BL80" i="974"/>
  <c r="Y50" i="974"/>
  <c r="AD50" i="974" s="1"/>
  <c r="AI50" i="974" s="1"/>
  <c r="Y58" i="974"/>
  <c r="AD58" i="974" s="1"/>
  <c r="AI58" i="974" s="1"/>
  <c r="H58" i="974" s="1"/>
  <c r="X50" i="974"/>
  <c r="AC50" i="974" s="1"/>
  <c r="H90" i="974"/>
  <c r="Y46" i="974" s="1"/>
  <c r="AD46" i="974" s="1"/>
  <c r="AI46" i="974" s="1"/>
  <c r="BC85" i="974"/>
  <c r="H79" i="974"/>
  <c r="H81" i="974"/>
  <c r="Y13" i="974" s="1"/>
  <c r="H80" i="974"/>
  <c r="X12" i="974" s="1"/>
  <c r="AC12" i="974" s="1"/>
  <c r="H83" i="974"/>
  <c r="X24" i="974" s="1"/>
  <c r="H76" i="974"/>
  <c r="BH77" i="974"/>
  <c r="BI61" i="974"/>
  <c r="BD69" i="974"/>
  <c r="BD92" i="974"/>
  <c r="BC79" i="974"/>
  <c r="BK68" i="974"/>
  <c r="BE92" i="974"/>
  <c r="BD88" i="974"/>
  <c r="BE90" i="974"/>
  <c r="BD86" i="974"/>
  <c r="BI69" i="974"/>
  <c r="BE88" i="974"/>
  <c r="BD84" i="974"/>
  <c r="BI67" i="974"/>
  <c r="BB72" i="974"/>
  <c r="BE80" i="974"/>
  <c r="BD82" i="974"/>
  <c r="AZ32" i="974"/>
  <c r="BE78" i="974"/>
  <c r="BD80" i="974"/>
  <c r="BF78" i="974"/>
  <c r="BE87" i="974"/>
  <c r="BB66" i="974"/>
  <c r="BB70" i="974"/>
  <c r="BK74" i="974"/>
  <c r="BE81" i="974"/>
  <c r="BD91" i="974"/>
  <c r="BD83" i="974"/>
  <c r="AZ78" i="974"/>
  <c r="BD89" i="974"/>
  <c r="BJ69" i="974"/>
  <c r="AC32" i="974"/>
  <c r="AH32" i="974" s="1"/>
  <c r="BJ28" i="974" s="1"/>
  <c r="BC29" i="974"/>
  <c r="BL92" i="974"/>
  <c r="BA91" i="974"/>
  <c r="BL65" i="974"/>
  <c r="BH29" i="974"/>
  <c r="BB21" i="974"/>
  <c r="BL90" i="974"/>
  <c r="BM79" i="974"/>
  <c r="BC59" i="974"/>
  <c r="BC42" i="974"/>
  <c r="BH30" i="974"/>
  <c r="AZ90" i="974"/>
  <c r="BM66" i="974"/>
  <c r="BF79" i="974"/>
  <c r="BB89" i="974"/>
  <c r="BF72" i="974"/>
  <c r="BD20" i="974"/>
  <c r="BC19" i="974"/>
  <c r="BG26" i="974"/>
  <c r="BI73" i="974"/>
  <c r="BH74" i="974"/>
  <c r="BK79" i="974"/>
  <c r="BM62" i="974"/>
  <c r="BH91" i="974"/>
  <c r="BC26" i="974"/>
  <c r="BI71" i="974"/>
  <c r="AZ88" i="974"/>
  <c r="BK84" i="974"/>
  <c r="BM67" i="974"/>
  <c r="BB83" i="974"/>
  <c r="BK72" i="974"/>
  <c r="BK82" i="974"/>
  <c r="BB56" i="974"/>
  <c r="BC10" i="974"/>
  <c r="BD70" i="974"/>
  <c r="BH87" i="974"/>
  <c r="BH85" i="974"/>
  <c r="BM91" i="974"/>
  <c r="BB52" i="974"/>
  <c r="BL64" i="974"/>
  <c r="BI41" i="974"/>
  <c r="AZ80" i="974"/>
  <c r="BI88" i="974"/>
  <c r="BL84" i="974"/>
  <c r="BH81" i="974"/>
  <c r="BH79" i="974"/>
  <c r="BJ65" i="974"/>
  <c r="BD55" i="974"/>
  <c r="BF89" i="974"/>
  <c r="BF86" i="974"/>
  <c r="BB69" i="974"/>
  <c r="BJ67" i="974"/>
  <c r="BD72" i="974"/>
  <c r="BD85" i="974"/>
  <c r="BB60" i="974"/>
  <c r="BB61" i="974"/>
  <c r="BB46" i="974"/>
  <c r="BD73" i="974"/>
  <c r="BG42" i="974"/>
  <c r="H17" i="974"/>
  <c r="AZ84" i="974"/>
  <c r="BK86" i="974"/>
  <c r="BH93" i="974"/>
  <c r="BK81" i="974"/>
  <c r="BJ79" i="974"/>
  <c r="BH89" i="974"/>
  <c r="BF88" i="974"/>
  <c r="BD61" i="974"/>
  <c r="BF85" i="974"/>
  <c r="BB38" i="974"/>
  <c r="BC57" i="974"/>
  <c r="H33" i="974"/>
  <c r="BC25" i="974"/>
  <c r="BH51" i="974"/>
  <c r="BL66" i="974"/>
  <c r="BB63" i="974"/>
  <c r="BF92" i="974"/>
  <c r="BH70" i="974"/>
  <c r="BD33" i="974"/>
  <c r="AD27" i="974"/>
  <c r="AI27" i="974" s="1"/>
  <c r="BF71" i="974"/>
  <c r="BI70" i="974"/>
  <c r="BB65" i="974"/>
  <c r="BC51" i="974"/>
  <c r="BI43" i="974"/>
  <c r="BM65" i="974"/>
  <c r="BM70" i="974"/>
  <c r="BM63" i="974"/>
  <c r="BD64" i="974"/>
  <c r="H57" i="974"/>
  <c r="BF69" i="974"/>
  <c r="BC69" i="974"/>
  <c r="BD46" i="974"/>
  <c r="BC46" i="974"/>
  <c r="BC37" i="974"/>
  <c r="AF26" i="974"/>
  <c r="BH19" i="974" s="1"/>
  <c r="BC27" i="974"/>
  <c r="BF80" i="974"/>
  <c r="BC66" i="974"/>
  <c r="BF90" i="974"/>
  <c r="BH65" i="974"/>
  <c r="BB62" i="974"/>
  <c r="BF83" i="974"/>
  <c r="BI65" i="974"/>
  <c r="BG32" i="974"/>
  <c r="BD14" i="974"/>
  <c r="BC71" i="974"/>
  <c r="BF87" i="974"/>
  <c r="BD68" i="974"/>
  <c r="BI66" i="974"/>
  <c r="H69" i="974"/>
  <c r="BC62" i="974"/>
  <c r="BM74" i="974"/>
  <c r="BM73" i="974"/>
  <c r="BG45" i="974"/>
  <c r="BC30" i="974"/>
  <c r="BC32" i="974"/>
  <c r="AZ26" i="974"/>
  <c r="BA28" i="974"/>
  <c r="BH69" i="974"/>
  <c r="AE62" i="974"/>
  <c r="AJ62" i="974" s="1"/>
  <c r="BG65" i="974"/>
  <c r="BB71" i="974"/>
  <c r="BF77" i="974"/>
  <c r="BH17" i="974"/>
  <c r="BD60" i="974"/>
  <c r="BK71" i="974"/>
  <c r="BH43" i="974"/>
  <c r="BF84" i="974"/>
  <c r="BC41" i="974"/>
  <c r="BL73" i="974"/>
  <c r="BD13" i="974"/>
  <c r="BC8" i="974"/>
  <c r="AJ59" i="974"/>
  <c r="BL53" i="974" s="1"/>
  <c r="BI46" i="974"/>
  <c r="BH16" i="974"/>
  <c r="AK24" i="974"/>
  <c r="BG63" i="974"/>
  <c r="AJ63" i="974"/>
  <c r="BL63" i="974" s="1"/>
  <c r="BG52" i="974"/>
  <c r="BG51" i="974"/>
  <c r="AJ52" i="974"/>
  <c r="BK65" i="974"/>
  <c r="BH62" i="974"/>
  <c r="BD44" i="974"/>
  <c r="BB22" i="974"/>
  <c r="BJ80" i="974"/>
  <c r="BJ88" i="974"/>
  <c r="BJ78" i="974"/>
  <c r="BJ82" i="974"/>
  <c r="BJ90" i="974"/>
  <c r="BJ84" i="974"/>
  <c r="BJ92" i="974"/>
  <c r="BC68" i="974"/>
  <c r="BC67" i="974"/>
  <c r="BC65" i="974"/>
  <c r="BD51" i="974"/>
  <c r="BJ91" i="974"/>
  <c r="BG83" i="974"/>
  <c r="BJ85" i="974"/>
  <c r="BI50" i="974"/>
  <c r="BI51" i="974"/>
  <c r="AK42" i="974"/>
  <c r="BH42" i="974"/>
  <c r="BL79" i="974"/>
  <c r="BL94" i="974"/>
  <c r="BG50" i="974"/>
  <c r="BH64" i="974"/>
  <c r="BM64" i="974"/>
  <c r="BD52" i="974"/>
  <c r="BC73" i="974"/>
  <c r="BC52" i="974"/>
  <c r="AF41" i="974"/>
  <c r="BD66" i="974"/>
  <c r="BC53" i="974"/>
  <c r="BB44" i="974"/>
  <c r="AD35" i="974"/>
  <c r="BB59" i="974"/>
  <c r="H8" i="974"/>
  <c r="BC58" i="974"/>
  <c r="H37" i="974"/>
  <c r="AD30" i="974"/>
  <c r="BA30" i="974"/>
  <c r="BB27" i="974"/>
  <c r="BD25" i="974"/>
  <c r="BC24" i="974"/>
  <c r="BB54" i="974"/>
  <c r="BI64" i="974"/>
  <c r="BI91" i="974"/>
  <c r="BI85" i="974"/>
  <c r="H74" i="974"/>
  <c r="BG74" i="974"/>
  <c r="BD50" i="974"/>
  <c r="BD43" i="974"/>
  <c r="AK27" i="974"/>
  <c r="BG30" i="974"/>
  <c r="AJ30" i="974"/>
  <c r="BL29" i="974" s="1"/>
  <c r="BB16" i="974"/>
  <c r="AE16" i="974"/>
  <c r="AK13" i="974"/>
  <c r="H13" i="974" s="1"/>
  <c r="H70" i="974"/>
  <c r="BI82" i="974"/>
  <c r="BI90" i="974"/>
  <c r="BI84" i="974"/>
  <c r="BI78" i="974"/>
  <c r="BI92" i="974"/>
  <c r="BI86" i="974"/>
  <c r="BI80" i="974"/>
  <c r="BD67" i="974"/>
  <c r="BK91" i="974"/>
  <c r="BH63" i="974"/>
  <c r="BK85" i="974"/>
  <c r="H48" i="974"/>
  <c r="BG48" i="974"/>
  <c r="BA86" i="974"/>
  <c r="BA81" i="974"/>
  <c r="BA85" i="974"/>
  <c r="BA89" i="974"/>
  <c r="BA94" i="974"/>
  <c r="BA84" i="974"/>
  <c r="BA82" i="974"/>
  <c r="BA92" i="974"/>
  <c r="BA80" i="974"/>
  <c r="BA87" i="974"/>
  <c r="BA79" i="974"/>
  <c r="BA90" i="974"/>
  <c r="BA78" i="974"/>
  <c r="BA88" i="974"/>
  <c r="AD41" i="974"/>
  <c r="BH49" i="974"/>
  <c r="BF73" i="974"/>
  <c r="BB49" i="974"/>
  <c r="BD48" i="974"/>
  <c r="BC44" i="974"/>
  <c r="BB37" i="974"/>
  <c r="AK25" i="974"/>
  <c r="BG43" i="974"/>
  <c r="BC14" i="974"/>
  <c r="BC15" i="974"/>
  <c r="AF15" i="974"/>
  <c r="BH12" i="974" s="1"/>
  <c r="BC20" i="974"/>
  <c r="BD40" i="974"/>
  <c r="BB51" i="974"/>
  <c r="BG28" i="974"/>
  <c r="BB18" i="974"/>
  <c r="AE19" i="974"/>
  <c r="AJ24" i="974"/>
  <c r="BG24" i="974"/>
  <c r="BB40" i="974"/>
  <c r="BC74" i="974"/>
  <c r="BI48" i="974"/>
  <c r="BI49" i="974"/>
  <c r="BB47" i="974"/>
  <c r="BB45" i="974"/>
  <c r="AG31" i="974"/>
  <c r="H31" i="974" s="1"/>
  <c r="BD31" i="974"/>
  <c r="BB26" i="974"/>
  <c r="BD26" i="974"/>
  <c r="BE86" i="974"/>
  <c r="BH80" i="974"/>
  <c r="BH78" i="974"/>
  <c r="BH92" i="974"/>
  <c r="BH86" i="974"/>
  <c r="BH88" i="974"/>
  <c r="BH82" i="974"/>
  <c r="BH84" i="974"/>
  <c r="BL86" i="974"/>
  <c r="BD74" i="974"/>
  <c r="BK80" i="974"/>
  <c r="AZ93" i="974"/>
  <c r="BF81" i="974"/>
  <c r="BH68" i="974"/>
  <c r="BL67" i="974"/>
  <c r="BJ64" i="974"/>
  <c r="BI68" i="974"/>
  <c r="AZ91" i="974"/>
  <c r="BI83" i="974"/>
  <c r="BK70" i="974"/>
  <c r="AZ85" i="974"/>
  <c r="H60" i="974"/>
  <c r="BF82" i="974"/>
  <c r="BM68" i="974"/>
  <c r="BM94" i="974"/>
  <c r="BM84" i="974"/>
  <c r="BM82" i="974"/>
  <c r="BM92" i="974"/>
  <c r="BM80" i="974"/>
  <c r="BM90" i="974"/>
  <c r="BM78" i="974"/>
  <c r="BM87" i="974"/>
  <c r="BM88" i="974"/>
  <c r="BM81" i="974"/>
  <c r="BB53" i="974"/>
  <c r="BJ77" i="974"/>
  <c r="BH47" i="974"/>
  <c r="AG40" i="974"/>
  <c r="BI40" i="974" s="1"/>
  <c r="BJ66" i="974"/>
  <c r="BB25" i="974"/>
  <c r="BD19" i="974"/>
  <c r="BC13" i="974"/>
  <c r="BC12" i="974"/>
  <c r="BD37" i="974"/>
  <c r="BD27" i="974"/>
  <c r="BD28" i="974"/>
  <c r="AG28" i="974"/>
  <c r="BG25" i="974"/>
  <c r="BB11" i="974"/>
  <c r="BE84" i="974"/>
  <c r="AZ86" i="974"/>
  <c r="BJ73" i="974"/>
  <c r="BK78" i="974"/>
  <c r="BJ68" i="974"/>
  <c r="BK67" i="974"/>
  <c r="BE89" i="974"/>
  <c r="BL91" i="974"/>
  <c r="BL69" i="974"/>
  <c r="BL68" i="974"/>
  <c r="BJ83" i="974"/>
  <c r="AF59" i="974"/>
  <c r="BH52" i="974" s="1"/>
  <c r="BL85" i="974"/>
  <c r="BH67" i="974"/>
  <c r="BL74" i="974"/>
  <c r="BB92" i="974"/>
  <c r="BB90" i="974"/>
  <c r="BB88" i="974"/>
  <c r="BB85" i="974"/>
  <c r="BB86" i="974"/>
  <c r="BB84" i="974"/>
  <c r="BB82" i="974"/>
  <c r="BB80" i="974"/>
  <c r="BB87" i="974"/>
  <c r="BB78" i="974"/>
  <c r="BB94" i="974"/>
  <c r="BB81" i="974"/>
  <c r="BM72" i="974"/>
  <c r="AK53" i="974"/>
  <c r="BK77" i="974"/>
  <c r="BK64" i="974"/>
  <c r="BB67" i="974"/>
  <c r="BB68" i="974"/>
  <c r="BD42" i="974"/>
  <c r="AC40" i="974"/>
  <c r="H35" i="974"/>
  <c r="AG16" i="974"/>
  <c r="BI12" i="974" s="1"/>
  <c r="AZ31" i="974"/>
  <c r="AZ30" i="974"/>
  <c r="AZ29" i="974"/>
  <c r="H21" i="974"/>
  <c r="AJ45" i="974"/>
  <c r="BC35" i="974"/>
  <c r="BH32" i="974"/>
  <c r="AK32" i="974"/>
  <c r="BG20" i="974"/>
  <c r="BD22" i="974"/>
  <c r="BC9" i="974"/>
  <c r="BE82" i="974"/>
  <c r="BD71" i="974"/>
  <c r="BE93" i="974"/>
  <c r="BI81" i="974"/>
  <c r="BC72" i="974"/>
  <c r="BK83" i="974"/>
  <c r="BL70" i="974"/>
  <c r="BG67" i="974"/>
  <c r="H67" i="974"/>
  <c r="H55" i="974"/>
  <c r="BC83" i="974"/>
  <c r="BC87" i="974"/>
  <c r="BC92" i="974"/>
  <c r="BC94" i="974"/>
  <c r="BC81" i="974"/>
  <c r="BC90" i="974"/>
  <c r="BC78" i="974"/>
  <c r="BC88" i="974"/>
  <c r="BC86" i="974"/>
  <c r="BC84" i="974"/>
  <c r="BC80" i="974"/>
  <c r="AZ77" i="974"/>
  <c r="AG38" i="974"/>
  <c r="H38" i="974" s="1"/>
  <c r="BC70" i="974"/>
  <c r="BG73" i="974"/>
  <c r="H44" i="974"/>
  <c r="BG44" i="974"/>
  <c r="AD40" i="974"/>
  <c r="BC55" i="974"/>
  <c r="BC23" i="974"/>
  <c r="AJ28" i="974"/>
  <c r="BM86" i="974"/>
  <c r="BG82" i="974"/>
  <c r="BG78" i="974"/>
  <c r="BG90" i="974"/>
  <c r="BG81" i="974"/>
  <c r="BG88" i="974"/>
  <c r="BG92" i="974"/>
  <c r="BG84" i="974"/>
  <c r="BG86" i="974"/>
  <c r="BG80" i="974"/>
  <c r="H93" i="974"/>
  <c r="BJ70" i="974"/>
  <c r="BG93" i="974"/>
  <c r="BG87" i="974"/>
  <c r="BJ81" i="974"/>
  <c r="BF66" i="974"/>
  <c r="BF67" i="974"/>
  <c r="BI79" i="974"/>
  <c r="BI72" i="974"/>
  <c r="BM71" i="974"/>
  <c r="BG89" i="974"/>
  <c r="AZ83" i="974"/>
  <c r="H65" i="974"/>
  <c r="BD87" i="974"/>
  <c r="BD78" i="974"/>
  <c r="BD81" i="974"/>
  <c r="BD94" i="974"/>
  <c r="BD79" i="974"/>
  <c r="BG53" i="974"/>
  <c r="BF64" i="974"/>
  <c r="BG49" i="974"/>
  <c r="H71" i="974"/>
  <c r="BG71" i="974"/>
  <c r="BH73" i="974"/>
  <c r="BD65" i="974"/>
  <c r="BC39" i="974"/>
  <c r="AF39" i="974"/>
  <c r="BC38" i="974"/>
  <c r="AD39" i="974"/>
  <c r="BH44" i="974"/>
  <c r="AG24" i="974"/>
  <c r="BI19" i="974" s="1"/>
  <c r="BD24" i="974"/>
  <c r="BC18" i="974"/>
  <c r="BI63" i="974"/>
  <c r="AI26" i="974"/>
  <c r="BB42" i="974"/>
  <c r="H49" i="974"/>
  <c r="BI44" i="974"/>
  <c r="BD21" i="974"/>
  <c r="BC43" i="974"/>
  <c r="BC54" i="974"/>
  <c r="BI62" i="974"/>
  <c r="BD38" i="974"/>
  <c r="AC35" i="974"/>
  <c r="AJ27" i="974"/>
  <c r="BG27" i="974"/>
  <c r="BD45" i="974"/>
  <c r="BC16" i="974"/>
  <c r="AJ36" i="974"/>
  <c r="BL32" i="974" s="1"/>
  <c r="BC22" i="974"/>
  <c r="BI93" i="974"/>
  <c r="BI87" i="974"/>
  <c r="AZ81" i="974"/>
  <c r="H66" i="974"/>
  <c r="BE79" i="974"/>
  <c r="BC63" i="974"/>
  <c r="H68" i="974"/>
  <c r="BG68" i="974"/>
  <c r="BI89" i="974"/>
  <c r="BB57" i="974"/>
  <c r="BE85" i="974"/>
  <c r="BG69" i="974"/>
  <c r="BD62" i="974"/>
  <c r="BB74" i="974"/>
  <c r="BD53" i="974"/>
  <c r="BD47" i="974"/>
  <c r="AF61" i="974"/>
  <c r="BH60" i="974" s="1"/>
  <c r="BC61" i="974"/>
  <c r="BB64" i="974"/>
  <c r="BC47" i="974"/>
  <c r="BC49" i="974"/>
  <c r="BC48" i="974"/>
  <c r="BK73" i="974"/>
  <c r="BG66" i="974"/>
  <c r="AD32" i="974"/>
  <c r="BA32" i="974"/>
  <c r="BA31" i="974"/>
  <c r="BB19" i="974"/>
  <c r="BB10" i="974"/>
  <c r="BB17" i="974"/>
  <c r="BD16" i="974"/>
  <c r="BD8" i="974"/>
  <c r="BD11" i="974"/>
  <c r="BD12" i="974"/>
  <c r="BD9" i="974"/>
  <c r="BG23" i="974"/>
  <c r="AJ23" i="974"/>
  <c r="BB34" i="974"/>
  <c r="BB33" i="974"/>
  <c r="BB32" i="974"/>
  <c r="BB48" i="974"/>
  <c r="AG30" i="974"/>
  <c r="BD30" i="974"/>
  <c r="BC82" i="974"/>
  <c r="BK92" i="974"/>
  <c r="BJ93" i="974"/>
  <c r="BJ87" i="974"/>
  <c r="H51" i="974"/>
  <c r="BH50" i="974"/>
  <c r="BH72" i="974"/>
  <c r="BD63" i="974"/>
  <c r="AG59" i="974"/>
  <c r="BI59" i="974" s="1"/>
  <c r="BD59" i="974"/>
  <c r="BJ89" i="974"/>
  <c r="BE91" i="974"/>
  <c r="BF70" i="974"/>
  <c r="BK69" i="974"/>
  <c r="BD49" i="974"/>
  <c r="AE61" i="974"/>
  <c r="BI77" i="974"/>
  <c r="BI60" i="974"/>
  <c r="BC64" i="974"/>
  <c r="BC60" i="974"/>
  <c r="BB50" i="974"/>
  <c r="BD41" i="974"/>
  <c r="BI47" i="974"/>
  <c r="BF65" i="974"/>
  <c r="AJ50" i="974"/>
  <c r="BH66" i="974"/>
  <c r="BB30" i="974"/>
  <c r="BC21" i="974"/>
  <c r="BD57" i="974"/>
  <c r="BD18" i="974"/>
  <c r="BB8" i="974"/>
  <c r="AE10" i="974"/>
  <c r="BG29" i="974"/>
  <c r="AG36" i="974"/>
  <c r="BD35" i="974"/>
  <c r="BD36" i="974"/>
  <c r="BB14" i="974"/>
  <c r="AK46" i="974"/>
  <c r="BH46" i="974"/>
  <c r="BB9" i="974"/>
  <c r="BJ74" i="974"/>
  <c r="BF68" i="974"/>
  <c r="AZ89" i="974"/>
  <c r="AZ82" i="974"/>
  <c r="AZ92" i="974"/>
  <c r="BK90" i="974"/>
  <c r="BK87" i="974"/>
  <c r="BH48" i="974"/>
  <c r="BG79" i="974"/>
  <c r="BB58" i="974"/>
  <c r="BK89" i="974"/>
  <c r="BG91" i="974"/>
  <c r="BD58" i="974"/>
  <c r="BG85" i="974"/>
  <c r="BM69" i="974"/>
  <c r="H72" i="974"/>
  <c r="BG72" i="974"/>
  <c r="BD56" i="974"/>
  <c r="AE39" i="974"/>
  <c r="BB39" i="974"/>
  <c r="AC41" i="974"/>
  <c r="BC50" i="974"/>
  <c r="BG47" i="974"/>
  <c r="H47" i="974"/>
  <c r="BC56" i="974"/>
  <c r="BB20" i="974"/>
  <c r="BC17" i="974"/>
  <c r="BG21" i="974"/>
  <c r="BG22" i="974"/>
  <c r="AJ22" i="974"/>
  <c r="BC45" i="974"/>
  <c r="BB13" i="974"/>
  <c r="BB35" i="974"/>
  <c r="BD17" i="974"/>
  <c r="AJ43" i="974"/>
  <c r="AZ28" i="974"/>
  <c r="AZ27" i="974"/>
  <c r="BD34" i="974"/>
  <c r="AE41" i="974"/>
  <c r="BB41" i="974"/>
  <c r="BI74" i="974"/>
  <c r="BK88" i="974"/>
  <c r="AZ87" i="974"/>
  <c r="AK45" i="974"/>
  <c r="BH45" i="974"/>
  <c r="BE83" i="974"/>
  <c r="AK54" i="974"/>
  <c r="BI45" i="974"/>
  <c r="BF74" i="974"/>
  <c r="BE77" i="974"/>
  <c r="BG64" i="974"/>
  <c r="H64" i="974"/>
  <c r="BB73" i="974"/>
  <c r="BG46" i="974"/>
  <c r="BK66" i="974"/>
  <c r="BB43" i="974"/>
  <c r="AK22" i="974"/>
  <c r="BD54" i="974"/>
  <c r="H12" i="974"/>
  <c r="BC34" i="974"/>
  <c r="AI29" i="974"/>
  <c r="H29" i="974" s="1"/>
  <c r="BA27" i="974"/>
  <c r="BA26" i="974"/>
  <c r="BH90" i="974"/>
  <c r="AC26" i="974"/>
  <c r="AD34" i="974"/>
  <c r="BB23" i="974"/>
  <c r="BB36" i="974"/>
  <c r="BB12" i="974"/>
  <c r="BC33" i="974"/>
  <c r="BH31" i="974"/>
  <c r="BB15" i="974"/>
  <c r="BC40" i="974"/>
  <c r="H56" i="974"/>
  <c r="BC36" i="974"/>
  <c r="BD32" i="974"/>
  <c r="H73" i="974"/>
  <c r="BB29" i="974"/>
  <c r="BD10" i="974"/>
  <c r="AG11" i="974"/>
  <c r="H75" i="974"/>
  <c r="BA29" i="974"/>
  <c r="BD15" i="974"/>
  <c r="AK34" i="974"/>
  <c r="AF28" i="974"/>
  <c r="BB24" i="974"/>
  <c r="BB55" i="974"/>
  <c r="BC28" i="974"/>
  <c r="BB28" i="974"/>
  <c r="BD39" i="974"/>
  <c r="AK36" i="974"/>
  <c r="BG31" i="974"/>
  <c r="AJ18" i="974"/>
  <c r="BC31" i="974"/>
  <c r="BB31" i="974"/>
  <c r="X58" i="974"/>
  <c r="Y42" i="974"/>
  <c r="X42" i="974"/>
  <c r="BF93" i="974"/>
  <c r="BF91" i="974"/>
  <c r="BD23" i="974"/>
  <c r="BC11" i="974"/>
  <c r="BF156" i="973"/>
  <c r="H92" i="973"/>
  <c r="BI168" i="973"/>
  <c r="BH162" i="973"/>
  <c r="BA150" i="973"/>
  <c r="BD120" i="973"/>
  <c r="BJ146" i="973"/>
  <c r="AG143" i="973"/>
  <c r="BI143" i="973" s="1"/>
  <c r="BD158" i="973"/>
  <c r="BC85" i="973"/>
  <c r="H169" i="973"/>
  <c r="X121" i="973" s="1"/>
  <c r="H167" i="973"/>
  <c r="Y119" i="973" s="1"/>
  <c r="H165" i="973"/>
  <c r="Y117" i="973" s="1"/>
  <c r="H145" i="973"/>
  <c r="Y9" i="973" s="1"/>
  <c r="H170" i="973"/>
  <c r="Y102" i="973" s="1"/>
  <c r="H168" i="973"/>
  <c r="H148" i="973"/>
  <c r="H146" i="973"/>
  <c r="X27" i="973" s="1"/>
  <c r="AC27" i="973" s="1"/>
  <c r="AH27" i="973" s="1"/>
  <c r="H144" i="973"/>
  <c r="Y8" i="973" s="1"/>
  <c r="BB103" i="973"/>
  <c r="BD100" i="973"/>
  <c r="BA168" i="973"/>
  <c r="BD139" i="973"/>
  <c r="BC76" i="973"/>
  <c r="BB142" i="973"/>
  <c r="BF154" i="973"/>
  <c r="BH126" i="973"/>
  <c r="BC70" i="973"/>
  <c r="BC81" i="973"/>
  <c r="BD135" i="973"/>
  <c r="BB140" i="973"/>
  <c r="BD23" i="973"/>
  <c r="BA170" i="973"/>
  <c r="BC136" i="973"/>
  <c r="BD103" i="973"/>
  <c r="BB21" i="973"/>
  <c r="BA164" i="973"/>
  <c r="BC139" i="973"/>
  <c r="BA162" i="973"/>
  <c r="BJ150" i="973"/>
  <c r="BA158" i="973"/>
  <c r="BJ148" i="973"/>
  <c r="BC126" i="973"/>
  <c r="BC96" i="973"/>
  <c r="BA152" i="973"/>
  <c r="BH160" i="973"/>
  <c r="BD134" i="973"/>
  <c r="BA142" i="973"/>
  <c r="BM125" i="973"/>
  <c r="BC125" i="973"/>
  <c r="AE103" i="973"/>
  <c r="AJ103" i="973" s="1"/>
  <c r="BC98" i="973"/>
  <c r="BA55" i="973"/>
  <c r="BA156" i="973"/>
  <c r="BJ166" i="973"/>
  <c r="BD131" i="973"/>
  <c r="BB51" i="973"/>
  <c r="BD43" i="973"/>
  <c r="BA56" i="973"/>
  <c r="BI150" i="973"/>
  <c r="BJ164" i="973"/>
  <c r="BI166" i="973"/>
  <c r="BD141" i="973"/>
  <c r="BB125" i="973"/>
  <c r="BB97" i="973"/>
  <c r="BA75" i="973"/>
  <c r="BJ160" i="973"/>
  <c r="BI160" i="973"/>
  <c r="BF168" i="973"/>
  <c r="BB124" i="973"/>
  <c r="BD130" i="973"/>
  <c r="H76" i="973"/>
  <c r="BJ158" i="973"/>
  <c r="BI158" i="973"/>
  <c r="BF160" i="973"/>
  <c r="BC124" i="973"/>
  <c r="BD119" i="973"/>
  <c r="BB82" i="973"/>
  <c r="AF70" i="973"/>
  <c r="AK70" i="973" s="1"/>
  <c r="BB35" i="973"/>
  <c r="BD8" i="973"/>
  <c r="BH152" i="973"/>
  <c r="BI154" i="973"/>
  <c r="BA141" i="973"/>
  <c r="BD122" i="973"/>
  <c r="BB130" i="973"/>
  <c r="BD126" i="973"/>
  <c r="BB19" i="973"/>
  <c r="BI152" i="973"/>
  <c r="BF170" i="973"/>
  <c r="BB136" i="973"/>
  <c r="BD69" i="973"/>
  <c r="BD125" i="973"/>
  <c r="AG103" i="973"/>
  <c r="BD102" i="973"/>
  <c r="BD81" i="973"/>
  <c r="BA69" i="973"/>
  <c r="AZ53" i="973"/>
  <c r="AD143" i="973"/>
  <c r="BF143" i="973" s="1"/>
  <c r="BD136" i="973"/>
  <c r="BA59" i="973"/>
  <c r="BD164" i="973"/>
  <c r="BF166" i="973"/>
  <c r="BD168" i="973"/>
  <c r="BC135" i="973"/>
  <c r="BD18" i="973"/>
  <c r="BM126" i="973"/>
  <c r="AK35" i="973"/>
  <c r="AJ132" i="973"/>
  <c r="AJ129" i="973"/>
  <c r="BG126" i="973"/>
  <c r="AK121" i="973"/>
  <c r="AJ111" i="973"/>
  <c r="AI48" i="973"/>
  <c r="AI85" i="973"/>
  <c r="H85" i="973" s="1"/>
  <c r="BD162" i="973"/>
  <c r="BM167" i="973"/>
  <c r="BM165" i="973"/>
  <c r="BM169" i="973"/>
  <c r="BM151" i="973"/>
  <c r="BM157" i="973"/>
  <c r="BM147" i="973"/>
  <c r="BM161" i="973"/>
  <c r="BM155" i="973"/>
  <c r="BM163" i="973"/>
  <c r="BM149" i="973"/>
  <c r="BM159" i="973"/>
  <c r="BM153" i="973"/>
  <c r="BM172" i="973"/>
  <c r="BM166" i="973"/>
  <c r="BM154" i="973"/>
  <c r="AZ141" i="973"/>
  <c r="AC138" i="973"/>
  <c r="AZ138" i="973"/>
  <c r="AH137" i="973"/>
  <c r="BG124" i="973"/>
  <c r="AF120" i="973"/>
  <c r="BC120" i="973"/>
  <c r="AC88" i="973"/>
  <c r="BE75" i="973" s="1"/>
  <c r="AE100" i="973"/>
  <c r="BB98" i="973"/>
  <c r="BB99" i="973"/>
  <c r="AG90" i="973"/>
  <c r="BD90" i="973"/>
  <c r="BD89" i="973"/>
  <c r="BD88" i="973"/>
  <c r="AG96" i="973"/>
  <c r="BD93" i="973"/>
  <c r="AI87" i="973"/>
  <c r="H87" i="973" s="1"/>
  <c r="BB84" i="973"/>
  <c r="BB74" i="973"/>
  <c r="AE74" i="973"/>
  <c r="AI62" i="973"/>
  <c r="BD62" i="973"/>
  <c r="AG62" i="973"/>
  <c r="AK113" i="973"/>
  <c r="AF61" i="973"/>
  <c r="BC60" i="973"/>
  <c r="BC61" i="973"/>
  <c r="BD160" i="973"/>
  <c r="BA172" i="973"/>
  <c r="BA163" i="973"/>
  <c r="BA149" i="973"/>
  <c r="BA161" i="973"/>
  <c r="BA147" i="973"/>
  <c r="BA165" i="973"/>
  <c r="BA153" i="973"/>
  <c r="BA157" i="973"/>
  <c r="BA155" i="973"/>
  <c r="BA169" i="973"/>
  <c r="BA151" i="973"/>
  <c r="BA167" i="973"/>
  <c r="BA159" i="973"/>
  <c r="BA166" i="973"/>
  <c r="BA154" i="973"/>
  <c r="BJ156" i="973"/>
  <c r="BH158" i="973"/>
  <c r="AG140" i="973"/>
  <c r="BD140" i="973"/>
  <c r="H128" i="973"/>
  <c r="BB117" i="973"/>
  <c r="BB116" i="973"/>
  <c r="AZ137" i="973"/>
  <c r="BB126" i="973"/>
  <c r="BB112" i="973"/>
  <c r="H127" i="973"/>
  <c r="BD110" i="973"/>
  <c r="AJ84" i="973"/>
  <c r="BB72" i="973"/>
  <c r="BC72" i="973"/>
  <c r="BB69" i="973"/>
  <c r="AH86" i="973"/>
  <c r="AK49" i="973"/>
  <c r="AE47" i="973"/>
  <c r="BB45" i="973"/>
  <c r="BB44" i="973"/>
  <c r="BB47" i="973"/>
  <c r="AK96" i="973"/>
  <c r="AZ68" i="973"/>
  <c r="AZ71" i="973"/>
  <c r="AZ74" i="973"/>
  <c r="AC74" i="973"/>
  <c r="BE68" i="973" s="1"/>
  <c r="BI171" i="973"/>
  <c r="BI165" i="973"/>
  <c r="BI163" i="973"/>
  <c r="BI161" i="973"/>
  <c r="BI155" i="973"/>
  <c r="BI153" i="973"/>
  <c r="BI159" i="973"/>
  <c r="BI148" i="973"/>
  <c r="BI157" i="973"/>
  <c r="BI151" i="973"/>
  <c r="BI146" i="973"/>
  <c r="BI149" i="973"/>
  <c r="BI145" i="973"/>
  <c r="BI169" i="973"/>
  <c r="BI147" i="973"/>
  <c r="BI167" i="973"/>
  <c r="BM164" i="973"/>
  <c r="BM152" i="973"/>
  <c r="BF167" i="973"/>
  <c r="BF159" i="973"/>
  <c r="BF151" i="973"/>
  <c r="BF165" i="973"/>
  <c r="BF157" i="973"/>
  <c r="BF149" i="973"/>
  <c r="BF163" i="973"/>
  <c r="BF155" i="973"/>
  <c r="BF171" i="973"/>
  <c r="BF147" i="973"/>
  <c r="BF145" i="973"/>
  <c r="BF169" i="973"/>
  <c r="BF161" i="973"/>
  <c r="BF153" i="973"/>
  <c r="BJ154" i="973"/>
  <c r="BC166" i="973"/>
  <c r="BC161" i="973"/>
  <c r="BC159" i="973"/>
  <c r="BC164" i="973"/>
  <c r="BC157" i="973"/>
  <c r="BC146" i="973"/>
  <c r="BC162" i="973"/>
  <c r="BC153" i="973"/>
  <c r="BC151" i="973"/>
  <c r="BC156" i="973"/>
  <c r="BC148" i="973"/>
  <c r="BC160" i="973"/>
  <c r="BC149" i="973"/>
  <c r="BC150" i="973"/>
  <c r="BC154" i="973"/>
  <c r="BC170" i="973"/>
  <c r="BC158" i="973"/>
  <c r="BC171" i="973"/>
  <c r="BC169" i="973"/>
  <c r="BC147" i="973"/>
  <c r="BC152" i="973"/>
  <c r="BC165" i="973"/>
  <c r="BC163" i="973"/>
  <c r="BC155" i="973"/>
  <c r="BC168" i="973"/>
  <c r="BC145" i="973"/>
  <c r="BC167" i="973"/>
  <c r="BD172" i="973"/>
  <c r="BH156" i="973"/>
  <c r="AZ142" i="973"/>
  <c r="AI140" i="973"/>
  <c r="BF152" i="973"/>
  <c r="BF148" i="973"/>
  <c r="BF158" i="973"/>
  <c r="BA138" i="973"/>
  <c r="BC141" i="973"/>
  <c r="AJ125" i="973"/>
  <c r="AD138" i="973"/>
  <c r="AG124" i="973"/>
  <c r="BA137" i="973"/>
  <c r="BB127" i="973"/>
  <c r="BC91" i="973"/>
  <c r="AF88" i="973"/>
  <c r="BC87" i="973"/>
  <c r="BC73" i="973"/>
  <c r="BD84" i="973"/>
  <c r="BC78" i="973"/>
  <c r="BC57" i="973"/>
  <c r="AK47" i="973"/>
  <c r="BC19" i="973"/>
  <c r="AZ161" i="973"/>
  <c r="AZ149" i="973"/>
  <c r="AZ168" i="973"/>
  <c r="AZ160" i="973"/>
  <c r="AZ152" i="973"/>
  <c r="AZ159" i="973"/>
  <c r="AZ147" i="973"/>
  <c r="AZ169" i="973"/>
  <c r="AZ157" i="973"/>
  <c r="AZ145" i="973"/>
  <c r="AZ166" i="973"/>
  <c r="AZ158" i="973"/>
  <c r="AZ150" i="973"/>
  <c r="AZ167" i="973"/>
  <c r="AZ155" i="973"/>
  <c r="AZ164" i="973"/>
  <c r="AZ156" i="973"/>
  <c r="AZ165" i="973"/>
  <c r="AZ153" i="973"/>
  <c r="AZ163" i="973"/>
  <c r="AZ170" i="973"/>
  <c r="AZ151" i="973"/>
  <c r="AZ162" i="973"/>
  <c r="AZ148" i="973"/>
  <c r="AZ154" i="973"/>
  <c r="AZ146" i="973"/>
  <c r="BD156" i="973"/>
  <c r="BL168" i="973"/>
  <c r="BL160" i="973"/>
  <c r="BL152" i="973"/>
  <c r="BL159" i="973"/>
  <c r="BL147" i="973"/>
  <c r="BL169" i="973"/>
  <c r="BL157" i="973"/>
  <c r="BL166" i="973"/>
  <c r="BL158" i="973"/>
  <c r="BL167" i="973"/>
  <c r="BL155" i="973"/>
  <c r="BL164" i="973"/>
  <c r="BL156" i="973"/>
  <c r="BL148" i="973"/>
  <c r="BL165" i="973"/>
  <c r="BL153" i="973"/>
  <c r="BL146" i="973"/>
  <c r="BL163" i="973"/>
  <c r="BL170" i="973"/>
  <c r="BL161" i="973"/>
  <c r="BL151" i="973"/>
  <c r="BL172" i="973"/>
  <c r="BL162" i="973"/>
  <c r="BL149" i="973"/>
  <c r="BL154" i="973"/>
  <c r="BL150" i="973"/>
  <c r="BJ152" i="973"/>
  <c r="BI170" i="973"/>
  <c r="BH154" i="973"/>
  <c r="AZ140" i="973"/>
  <c r="AF143" i="973"/>
  <c r="BC143" i="973"/>
  <c r="BA140" i="973"/>
  <c r="BD132" i="973"/>
  <c r="BC127" i="973"/>
  <c r="AK109" i="973"/>
  <c r="AE113" i="973"/>
  <c r="AI81" i="973"/>
  <c r="AG54" i="973"/>
  <c r="BD54" i="973"/>
  <c r="BD38" i="973"/>
  <c r="AH70" i="973"/>
  <c r="BD57" i="973"/>
  <c r="BD67" i="973"/>
  <c r="BD97" i="973"/>
  <c r="AK56" i="973"/>
  <c r="BD154" i="973"/>
  <c r="BM162" i="973"/>
  <c r="BM150" i="973"/>
  <c r="AC143" i="973"/>
  <c r="BE142" i="973" s="1"/>
  <c r="AE133" i="973"/>
  <c r="BG131" i="973" s="1"/>
  <c r="BB133" i="973"/>
  <c r="BB139" i="973"/>
  <c r="AJ124" i="973"/>
  <c r="BC117" i="973"/>
  <c r="BC121" i="973"/>
  <c r="BD137" i="973"/>
  <c r="BB113" i="973"/>
  <c r="BD123" i="973"/>
  <c r="BD127" i="973"/>
  <c r="AG100" i="973"/>
  <c r="BD98" i="973"/>
  <c r="AZ65" i="973"/>
  <c r="AK81" i="973"/>
  <c r="BC89" i="973"/>
  <c r="AH89" i="973"/>
  <c r="AI54" i="973"/>
  <c r="BD76" i="973"/>
  <c r="AE57" i="973"/>
  <c r="BB57" i="973"/>
  <c r="BB54" i="973"/>
  <c r="BA53" i="973"/>
  <c r="BA54" i="973"/>
  <c r="BA52" i="973"/>
  <c r="BB55" i="973"/>
  <c r="BC39" i="973"/>
  <c r="AF39" i="973"/>
  <c r="BA51" i="973"/>
  <c r="AI56" i="973"/>
  <c r="BK152" i="973"/>
  <c r="BK159" i="973"/>
  <c r="BK166" i="973"/>
  <c r="BK154" i="973"/>
  <c r="BK147" i="973"/>
  <c r="BK171" i="973"/>
  <c r="BK169" i="973"/>
  <c r="BK157" i="973"/>
  <c r="BK167" i="973"/>
  <c r="BK155" i="973"/>
  <c r="BK162" i="973"/>
  <c r="BK145" i="973"/>
  <c r="BK165" i="973"/>
  <c r="BK153" i="973"/>
  <c r="BK160" i="973"/>
  <c r="BK148" i="973"/>
  <c r="BK161" i="973"/>
  <c r="BK168" i="973"/>
  <c r="BK151" i="973"/>
  <c r="BK164" i="973"/>
  <c r="BK158" i="973"/>
  <c r="BK156" i="973"/>
  <c r="BK146" i="973"/>
  <c r="BK150" i="973"/>
  <c r="BK170" i="973"/>
  <c r="BK163" i="973"/>
  <c r="BK149" i="973"/>
  <c r="BD152" i="973"/>
  <c r="BH169" i="973"/>
  <c r="BH157" i="973"/>
  <c r="BH145" i="973"/>
  <c r="BH171" i="973"/>
  <c r="BH167" i="973"/>
  <c r="BH155" i="973"/>
  <c r="BH165" i="973"/>
  <c r="BH153" i="973"/>
  <c r="BH163" i="973"/>
  <c r="BH151" i="973"/>
  <c r="BH161" i="973"/>
  <c r="BH149" i="973"/>
  <c r="BH159" i="973"/>
  <c r="BH147" i="973"/>
  <c r="BD153" i="973"/>
  <c r="BD151" i="973"/>
  <c r="BD149" i="973"/>
  <c r="BD169" i="973"/>
  <c r="BD145" i="973"/>
  <c r="BD167" i="973"/>
  <c r="BD165" i="973"/>
  <c r="BD163" i="973"/>
  <c r="BD171" i="973"/>
  <c r="BD161" i="973"/>
  <c r="BD159" i="973"/>
  <c r="BD157" i="973"/>
  <c r="BD155" i="973"/>
  <c r="BD147" i="973"/>
  <c r="AZ171" i="973"/>
  <c r="BH150" i="973"/>
  <c r="BD142" i="973"/>
  <c r="BF146" i="973"/>
  <c r="AJ131" i="973"/>
  <c r="AG121" i="973"/>
  <c r="BD121" i="973"/>
  <c r="BC134" i="973"/>
  <c r="BC112" i="973"/>
  <c r="BC113" i="973"/>
  <c r="BG125" i="973"/>
  <c r="AK103" i="973"/>
  <c r="AJ110" i="973"/>
  <c r="BB108" i="973"/>
  <c r="BC106" i="973"/>
  <c r="AI137" i="973"/>
  <c r="BB106" i="973"/>
  <c r="BB105" i="973"/>
  <c r="BB104" i="973"/>
  <c r="AE106" i="973"/>
  <c r="AZ62" i="973"/>
  <c r="AE81" i="973"/>
  <c r="BB81" i="973"/>
  <c r="AJ93" i="973"/>
  <c r="BD82" i="973"/>
  <c r="AH75" i="973"/>
  <c r="AI64" i="973"/>
  <c r="BD75" i="973"/>
  <c r="AF55" i="973"/>
  <c r="BC54" i="973"/>
  <c r="BC55" i="973"/>
  <c r="BD51" i="973"/>
  <c r="BD150" i="973"/>
  <c r="BM160" i="973"/>
  <c r="BM148" i="973"/>
  <c r="BJ170" i="973"/>
  <c r="BI164" i="973"/>
  <c r="BB165" i="973"/>
  <c r="BB168" i="973"/>
  <c r="BB156" i="973"/>
  <c r="BB163" i="973"/>
  <c r="BB161" i="973"/>
  <c r="BB166" i="973"/>
  <c r="BB154" i="973"/>
  <c r="BB157" i="973"/>
  <c r="BB164" i="973"/>
  <c r="BB152" i="973"/>
  <c r="BB155" i="973"/>
  <c r="BB153" i="973"/>
  <c r="BB162" i="973"/>
  <c r="BB150" i="973"/>
  <c r="BB151" i="973"/>
  <c r="BB149" i="973"/>
  <c r="BB170" i="973"/>
  <c r="BB160" i="973"/>
  <c r="BB158" i="973"/>
  <c r="BB169" i="973"/>
  <c r="BB148" i="973"/>
  <c r="BB167" i="973"/>
  <c r="BB171" i="973"/>
  <c r="BB159" i="973"/>
  <c r="BB146" i="973"/>
  <c r="BB147" i="973"/>
  <c r="BB145" i="973"/>
  <c r="BH148" i="973"/>
  <c r="BE160" i="973"/>
  <c r="BE167" i="973"/>
  <c r="BE155" i="973"/>
  <c r="BE170" i="973"/>
  <c r="BE158" i="973"/>
  <c r="BE165" i="973"/>
  <c r="BE153" i="973"/>
  <c r="BE168" i="973"/>
  <c r="BE156" i="973"/>
  <c r="BE163" i="973"/>
  <c r="BE166" i="973"/>
  <c r="BE154" i="973"/>
  <c r="BE161" i="973"/>
  <c r="BE146" i="973"/>
  <c r="BE164" i="973"/>
  <c r="BE152" i="973"/>
  <c r="BE159" i="973"/>
  <c r="BE151" i="973"/>
  <c r="BE149" i="973"/>
  <c r="BE147" i="973"/>
  <c r="BE148" i="973"/>
  <c r="BE162" i="973"/>
  <c r="BE169" i="973"/>
  <c r="BE150" i="973"/>
  <c r="BE157" i="973"/>
  <c r="AE143" i="973"/>
  <c r="BG142" i="973" s="1"/>
  <c r="BB143" i="973"/>
  <c r="BD124" i="973"/>
  <c r="BB118" i="973"/>
  <c r="BD115" i="973"/>
  <c r="BB137" i="973"/>
  <c r="AG130" i="973"/>
  <c r="BI127" i="973" s="1"/>
  <c r="AK116" i="973"/>
  <c r="AG137" i="973"/>
  <c r="BB100" i="973"/>
  <c r="BC97" i="973"/>
  <c r="AZ59" i="973"/>
  <c r="AK93" i="973"/>
  <c r="AF46" i="973"/>
  <c r="BC46" i="973"/>
  <c r="AK37" i="973"/>
  <c r="H134" i="973"/>
  <c r="BJ149" i="973"/>
  <c r="BJ147" i="973"/>
  <c r="BJ171" i="973"/>
  <c r="BJ169" i="973"/>
  <c r="BJ145" i="973"/>
  <c r="BJ167" i="973"/>
  <c r="BJ165" i="973"/>
  <c r="BJ163" i="973"/>
  <c r="BJ161" i="973"/>
  <c r="BJ159" i="973"/>
  <c r="BJ157" i="973"/>
  <c r="BJ155" i="973"/>
  <c r="BJ153" i="973"/>
  <c r="BJ151" i="973"/>
  <c r="BD148" i="973"/>
  <c r="BG153" i="973"/>
  <c r="BG151" i="973"/>
  <c r="BG149" i="973"/>
  <c r="BG166" i="973"/>
  <c r="BG147" i="973"/>
  <c r="BG169" i="973"/>
  <c r="BG145" i="973"/>
  <c r="BG148" i="973"/>
  <c r="BG160" i="973"/>
  <c r="BG167" i="973"/>
  <c r="BG170" i="973"/>
  <c r="BG165" i="973"/>
  <c r="BG162" i="973"/>
  <c r="BG164" i="973"/>
  <c r="BG156" i="973"/>
  <c r="BG171" i="973"/>
  <c r="BG163" i="973"/>
  <c r="BG154" i="973"/>
  <c r="BG161" i="973"/>
  <c r="BG152" i="973"/>
  <c r="BG155" i="973"/>
  <c r="BG168" i="973"/>
  <c r="BG158" i="973"/>
  <c r="BG146" i="973"/>
  <c r="BG159" i="973"/>
  <c r="BG157" i="973"/>
  <c r="BG150" i="973"/>
  <c r="BA160" i="973"/>
  <c r="BA148" i="973"/>
  <c r="BJ168" i="973"/>
  <c r="BI162" i="973"/>
  <c r="BH170" i="973"/>
  <c r="BH146" i="973"/>
  <c r="AE140" i="973"/>
  <c r="BB132" i="973"/>
  <c r="BD128" i="973"/>
  <c r="BD117" i="973"/>
  <c r="AF137" i="973"/>
  <c r="BC137" i="973"/>
  <c r="BB111" i="973"/>
  <c r="AE115" i="973"/>
  <c r="BB114" i="973"/>
  <c r="BB115" i="973"/>
  <c r="AF111" i="973"/>
  <c r="BH109" i="973" s="1"/>
  <c r="BC111" i="973"/>
  <c r="BC110" i="973"/>
  <c r="BC103" i="973"/>
  <c r="AG105" i="973"/>
  <c r="BD105" i="973"/>
  <c r="BC79" i="973"/>
  <c r="BB63" i="973"/>
  <c r="AK75" i="973"/>
  <c r="AZ45" i="973"/>
  <c r="AC45" i="973"/>
  <c r="BC35" i="973"/>
  <c r="BD170" i="973"/>
  <c r="BD146" i="973"/>
  <c r="BM170" i="973"/>
  <c r="BM158" i="973"/>
  <c r="BM146" i="973"/>
  <c r="BH168" i="973"/>
  <c r="BF164" i="973"/>
  <c r="BB141" i="973"/>
  <c r="BB134" i="973"/>
  <c r="BC118" i="973"/>
  <c r="BC123" i="973"/>
  <c r="BB135" i="973"/>
  <c r="BC107" i="973"/>
  <c r="BC108" i="973"/>
  <c r="AE94" i="973"/>
  <c r="BB94" i="973"/>
  <c r="BB89" i="973"/>
  <c r="AG106" i="973"/>
  <c r="BD106" i="973"/>
  <c r="BC109" i="973"/>
  <c r="BC102" i="973"/>
  <c r="BC94" i="973"/>
  <c r="BC101" i="973"/>
  <c r="BC100" i="973"/>
  <c r="BB119" i="973"/>
  <c r="BB121" i="973"/>
  <c r="BB120" i="973"/>
  <c r="BB123" i="973"/>
  <c r="BB122" i="973"/>
  <c r="AE123" i="973"/>
  <c r="BG120" i="973" s="1"/>
  <c r="AE59" i="973"/>
  <c r="BB59" i="973"/>
  <c r="BD60" i="973"/>
  <c r="AH66" i="973"/>
  <c r="AH140" i="973"/>
  <c r="BH166" i="973"/>
  <c r="BA139" i="973"/>
  <c r="BB129" i="973"/>
  <c r="BC114" i="973"/>
  <c r="BH125" i="973"/>
  <c r="BD118" i="973"/>
  <c r="BD129" i="973"/>
  <c r="BC122" i="973"/>
  <c r="BB131" i="973"/>
  <c r="BB107" i="973"/>
  <c r="AK100" i="973"/>
  <c r="AE53" i="973"/>
  <c r="BB52" i="973"/>
  <c r="BB53" i="973"/>
  <c r="BC88" i="973"/>
  <c r="AJ69" i="973"/>
  <c r="AH48" i="973"/>
  <c r="BC32" i="973"/>
  <c r="AF32" i="973"/>
  <c r="BD166" i="973"/>
  <c r="BM168" i="973"/>
  <c r="BM156" i="973"/>
  <c r="BJ162" i="973"/>
  <c r="BI156" i="973"/>
  <c r="BH164" i="973"/>
  <c r="BF162" i="973"/>
  <c r="AZ139" i="973"/>
  <c r="BF150" i="973"/>
  <c r="AF140" i="973"/>
  <c r="BC140" i="973"/>
  <c r="AK119" i="973"/>
  <c r="BD138" i="973"/>
  <c r="AF124" i="973"/>
  <c r="BH122" i="973" s="1"/>
  <c r="BC115" i="973"/>
  <c r="BB128" i="973"/>
  <c r="BC131" i="973"/>
  <c r="AJ104" i="973"/>
  <c r="BD85" i="973"/>
  <c r="BD96" i="973"/>
  <c r="BD91" i="973"/>
  <c r="H79" i="973"/>
  <c r="BD87" i="973"/>
  <c r="BB78" i="973"/>
  <c r="AE78" i="973"/>
  <c r="BB87" i="973"/>
  <c r="AK74" i="973"/>
  <c r="BD72" i="973"/>
  <c r="AG73" i="973"/>
  <c r="BD73" i="973"/>
  <c r="AF69" i="973"/>
  <c r="BC69" i="973"/>
  <c r="BB76" i="973"/>
  <c r="AK68" i="973"/>
  <c r="AF50" i="973"/>
  <c r="BC50" i="973"/>
  <c r="AH50" i="973"/>
  <c r="AG59" i="973"/>
  <c r="BD58" i="973"/>
  <c r="BD59" i="973"/>
  <c r="AZ61" i="973"/>
  <c r="BD74" i="973"/>
  <c r="AZ64" i="973"/>
  <c r="AZ75" i="973"/>
  <c r="BB77" i="973"/>
  <c r="BC34" i="973"/>
  <c r="AF34" i="973"/>
  <c r="AI49" i="973"/>
  <c r="AG39" i="973"/>
  <c r="BD39" i="973"/>
  <c r="BD30" i="973"/>
  <c r="AG30" i="973"/>
  <c r="BC51" i="973"/>
  <c r="AG53" i="973"/>
  <c r="BD53" i="973"/>
  <c r="BC68" i="973"/>
  <c r="BC82" i="973"/>
  <c r="AJ20" i="973"/>
  <c r="AZ56" i="973"/>
  <c r="BC84" i="973"/>
  <c r="AZ67" i="973"/>
  <c r="AC67" i="973"/>
  <c r="AF73" i="973"/>
  <c r="AI65" i="973"/>
  <c r="BD64" i="973"/>
  <c r="AZ52" i="973"/>
  <c r="AK38" i="973"/>
  <c r="BC38" i="973"/>
  <c r="AJ49" i="973"/>
  <c r="AZ51" i="973"/>
  <c r="AG31" i="973"/>
  <c r="BD31" i="973"/>
  <c r="AF104" i="973"/>
  <c r="BC104" i="973"/>
  <c r="BC116" i="973"/>
  <c r="AH56" i="973"/>
  <c r="BC20" i="973"/>
  <c r="BB80" i="973"/>
  <c r="AZ50" i="973"/>
  <c r="AE71" i="973"/>
  <c r="BB71" i="973"/>
  <c r="BA73" i="973"/>
  <c r="BD61" i="973"/>
  <c r="AH77" i="973"/>
  <c r="AJ68" i="973"/>
  <c r="AZ55" i="973"/>
  <c r="AZ42" i="973"/>
  <c r="AZ44" i="973"/>
  <c r="AZ43" i="973"/>
  <c r="BC29" i="973"/>
  <c r="AD47" i="973"/>
  <c r="BA47" i="973"/>
  <c r="BB39" i="973"/>
  <c r="AC55" i="973"/>
  <c r="AK71" i="973"/>
  <c r="BA65" i="973"/>
  <c r="H82" i="973"/>
  <c r="BD86" i="973"/>
  <c r="BD133" i="973"/>
  <c r="AE31" i="973"/>
  <c r="BB29" i="973"/>
  <c r="BB31" i="973"/>
  <c r="BB30" i="973"/>
  <c r="BC21" i="973"/>
  <c r="AG80" i="973"/>
  <c r="H80" i="973" s="1"/>
  <c r="BD80" i="973"/>
  <c r="BD79" i="973"/>
  <c r="BB95" i="973"/>
  <c r="BB96" i="973"/>
  <c r="AG71" i="973"/>
  <c r="BD71" i="973"/>
  <c r="BB64" i="973"/>
  <c r="AZ54" i="973"/>
  <c r="AD69" i="973"/>
  <c r="BC75" i="973"/>
  <c r="BA70" i="973"/>
  <c r="AF65" i="973"/>
  <c r="BC65" i="973"/>
  <c r="AH62" i="973"/>
  <c r="BB68" i="973"/>
  <c r="BC37" i="973"/>
  <c r="BC43" i="973"/>
  <c r="AF45" i="973"/>
  <c r="BC45" i="973"/>
  <c r="BC44" i="973"/>
  <c r="BB34" i="973"/>
  <c r="AK60" i="973"/>
  <c r="AJ50" i="973"/>
  <c r="AE90" i="973"/>
  <c r="BB90" i="973"/>
  <c r="AF83" i="973"/>
  <c r="BC83" i="973"/>
  <c r="AH81" i="973"/>
  <c r="BD104" i="973"/>
  <c r="AG116" i="973"/>
  <c r="BD116" i="973"/>
  <c r="AJ56" i="973"/>
  <c r="BD13" i="973"/>
  <c r="BB110" i="973"/>
  <c r="AJ95" i="973"/>
  <c r="BB109" i="973"/>
  <c r="AE83" i="973"/>
  <c r="BB83" i="973"/>
  <c r="BD78" i="973"/>
  <c r="BC92" i="973"/>
  <c r="BD92" i="973"/>
  <c r="AZ63" i="973"/>
  <c r="BC52" i="973"/>
  <c r="BA74" i="973"/>
  <c r="AZ69" i="973"/>
  <c r="AZ66" i="973"/>
  <c r="AZ73" i="973"/>
  <c r="AZ72" i="973"/>
  <c r="BB70" i="973"/>
  <c r="AE70" i="973"/>
  <c r="BB65" i="973"/>
  <c r="BD68" i="973"/>
  <c r="AZ49" i="973"/>
  <c r="AC49" i="973"/>
  <c r="AG35" i="973"/>
  <c r="BD35" i="973"/>
  <c r="BD45" i="973"/>
  <c r="BD40" i="973"/>
  <c r="AG48" i="973"/>
  <c r="BD48" i="973"/>
  <c r="BB60" i="973"/>
  <c r="BD50" i="973"/>
  <c r="BD27" i="973"/>
  <c r="BD28" i="973"/>
  <c r="BD26" i="973"/>
  <c r="AJ51" i="973"/>
  <c r="H51" i="973" s="1"/>
  <c r="BC71" i="973"/>
  <c r="BC90" i="973"/>
  <c r="BD66" i="973"/>
  <c r="BC74" i="973"/>
  <c r="BA64" i="973"/>
  <c r="BA66" i="973"/>
  <c r="AG65" i="973"/>
  <c r="BD65" i="973"/>
  <c r="BA72" i="973"/>
  <c r="AD58" i="973"/>
  <c r="BA58" i="973"/>
  <c r="BA57" i="973"/>
  <c r="BC66" i="973"/>
  <c r="BD34" i="973"/>
  <c r="AG34" i="973"/>
  <c r="AZ47" i="973"/>
  <c r="AZ46" i="973"/>
  <c r="AC47" i="973"/>
  <c r="BD37" i="973"/>
  <c r="AF48" i="973"/>
  <c r="BC48" i="973"/>
  <c r="BC59" i="973"/>
  <c r="BA50" i="973"/>
  <c r="AD50" i="973"/>
  <c r="BC30" i="973"/>
  <c r="BB49" i="973"/>
  <c r="BC23" i="973"/>
  <c r="BD111" i="973"/>
  <c r="AF105" i="973"/>
  <c r="BC105" i="973"/>
  <c r="BD109" i="973"/>
  <c r="BB91" i="973"/>
  <c r="BB92" i="973"/>
  <c r="BB93" i="973"/>
  <c r="BB88" i="973"/>
  <c r="AJ62" i="973"/>
  <c r="AE66" i="973"/>
  <c r="BB66" i="973"/>
  <c r="BA62" i="973"/>
  <c r="BC77" i="973"/>
  <c r="AC64" i="973"/>
  <c r="AG69" i="973"/>
  <c r="AE58" i="973"/>
  <c r="BB58" i="973"/>
  <c r="BC64" i="973"/>
  <c r="BD55" i="973"/>
  <c r="AE46" i="973"/>
  <c r="BB46" i="973"/>
  <c r="AD46" i="973"/>
  <c r="BA46" i="973"/>
  <c r="BA43" i="973"/>
  <c r="BB43" i="973"/>
  <c r="AG32" i="973"/>
  <c r="BD32" i="973"/>
  <c r="BD36" i="973"/>
  <c r="AG45" i="973"/>
  <c r="BB50" i="973"/>
  <c r="AJ33" i="973"/>
  <c r="BD49" i="973"/>
  <c r="H29" i="973"/>
  <c r="BC47" i="973"/>
  <c r="BB27" i="973"/>
  <c r="BD107" i="973"/>
  <c r="BD108" i="973"/>
  <c r="BC93" i="973"/>
  <c r="AJ99" i="973"/>
  <c r="BB79" i="973"/>
  <c r="AD75" i="973"/>
  <c r="AE64" i="973"/>
  <c r="BC62" i="973"/>
  <c r="AZ70" i="973"/>
  <c r="BC63" i="973"/>
  <c r="AF58" i="973"/>
  <c r="BC58" i="973"/>
  <c r="AD74" i="973"/>
  <c r="BA63" i="973"/>
  <c r="AI43" i="973"/>
  <c r="H43" i="973" s="1"/>
  <c r="BC41" i="973"/>
  <c r="BC40" i="973"/>
  <c r="BB36" i="973"/>
  <c r="AE36" i="973"/>
  <c r="AI60" i="973"/>
  <c r="BA48" i="973"/>
  <c r="BC33" i="973"/>
  <c r="AE45" i="973"/>
  <c r="BD42" i="973"/>
  <c r="BB24" i="973"/>
  <c r="BA45" i="973"/>
  <c r="AE96" i="973"/>
  <c r="BB73" i="973"/>
  <c r="AC61" i="973"/>
  <c r="AG52" i="973"/>
  <c r="BD52" i="973"/>
  <c r="AG74" i="973"/>
  <c r="AD66" i="973"/>
  <c r="BD63" i="973"/>
  <c r="AK62" i="973"/>
  <c r="AJ77" i="973"/>
  <c r="AZ60" i="973"/>
  <c r="AE73" i="973"/>
  <c r="BA49" i="973"/>
  <c r="BD29" i="973"/>
  <c r="BB38" i="973"/>
  <c r="BB40" i="973"/>
  <c r="AC44" i="973"/>
  <c r="AK33" i="973"/>
  <c r="AH42" i="973"/>
  <c r="BB22" i="973"/>
  <c r="BB101" i="973"/>
  <c r="BB102" i="973"/>
  <c r="BD83" i="973"/>
  <c r="BB75" i="973"/>
  <c r="BB62" i="973"/>
  <c r="AC58" i="973"/>
  <c r="AZ58" i="973"/>
  <c r="AZ57" i="973"/>
  <c r="AZ48" i="973"/>
  <c r="H41" i="973"/>
  <c r="AJ52" i="973"/>
  <c r="BB32" i="973"/>
  <c r="BD24" i="973"/>
  <c r="BD25" i="973"/>
  <c r="AE42" i="973"/>
  <c r="BB42" i="973"/>
  <c r="BC25" i="973"/>
  <c r="BC24" i="973"/>
  <c r="BB85" i="973"/>
  <c r="H24" i="973"/>
  <c r="BB11" i="973"/>
  <c r="BB9" i="973"/>
  <c r="AE11" i="973"/>
  <c r="BB10" i="973"/>
  <c r="BB25" i="973"/>
  <c r="BC49" i="973"/>
  <c r="AD67" i="973"/>
  <c r="BA67" i="973"/>
  <c r="BD94" i="973"/>
  <c r="AF95" i="973"/>
  <c r="BC95" i="973"/>
  <c r="BC119" i="973"/>
  <c r="AG114" i="973"/>
  <c r="BD114" i="973"/>
  <c r="BD11" i="973"/>
  <c r="BD15" i="973"/>
  <c r="BD12" i="973"/>
  <c r="BD14" i="973"/>
  <c r="BD16" i="973"/>
  <c r="BC22" i="973"/>
  <c r="AE61" i="973"/>
  <c r="BB61" i="973"/>
  <c r="AD86" i="973"/>
  <c r="BC138" i="973"/>
  <c r="BC130" i="973"/>
  <c r="AE22" i="973"/>
  <c r="BB20" i="973"/>
  <c r="BB18" i="973"/>
  <c r="BD70" i="973"/>
  <c r="BD77" i="973"/>
  <c r="AH65" i="973"/>
  <c r="AD44" i="973"/>
  <c r="BA42" i="973"/>
  <c r="BB37" i="973"/>
  <c r="BB41" i="973"/>
  <c r="BC36" i="973"/>
  <c r="AE67" i="973"/>
  <c r="BB67" i="973"/>
  <c r="BD101" i="973"/>
  <c r="BC129" i="973"/>
  <c r="BC128" i="973"/>
  <c r="BC132" i="973"/>
  <c r="H8" i="973"/>
  <c r="AE17" i="973"/>
  <c r="BB17" i="973"/>
  <c r="BB15" i="973"/>
  <c r="AF19" i="973"/>
  <c r="BC18" i="973"/>
  <c r="BC9" i="973"/>
  <c r="BC11" i="973"/>
  <c r="BC16" i="973"/>
  <c r="BC10" i="973"/>
  <c r="BD47" i="973"/>
  <c r="BD46" i="973"/>
  <c r="BD21" i="973"/>
  <c r="BD22" i="973"/>
  <c r="BD19" i="973"/>
  <c r="BD44" i="973"/>
  <c r="BC31" i="973"/>
  <c r="AK53" i="973"/>
  <c r="AF86" i="973"/>
  <c r="BC86" i="973"/>
  <c r="BD95" i="973"/>
  <c r="AE138" i="973"/>
  <c r="BB138" i="973"/>
  <c r="AE28" i="973"/>
  <c r="BB26" i="973"/>
  <c r="BB28" i="973"/>
  <c r="AF67" i="973"/>
  <c r="BC67" i="973"/>
  <c r="AD83" i="973"/>
  <c r="AF99" i="973"/>
  <c r="BC99" i="973"/>
  <c r="BB56" i="973"/>
  <c r="BD20" i="973"/>
  <c r="AD68" i="973"/>
  <c r="BA68" i="973"/>
  <c r="AI89" i="973"/>
  <c r="AK89" i="973"/>
  <c r="BD56" i="973"/>
  <c r="BB48" i="973"/>
  <c r="BD33" i="973"/>
  <c r="BA44" i="973"/>
  <c r="AG99" i="973"/>
  <c r="BD99" i="973"/>
  <c r="BC53" i="973"/>
  <c r="AF42" i="973"/>
  <c r="BC42" i="973"/>
  <c r="BC26" i="973"/>
  <c r="BC27" i="973"/>
  <c r="BC28" i="973"/>
  <c r="AD71" i="973"/>
  <c r="BA71" i="973"/>
  <c r="AE86" i="973"/>
  <c r="BB86" i="973"/>
  <c r="BC56" i="973"/>
  <c r="BB13" i="973"/>
  <c r="BC8" i="973"/>
  <c r="BB33" i="973"/>
  <c r="BA61" i="973"/>
  <c r="BA60" i="973"/>
  <c r="AG42" i="973"/>
  <c r="BD41" i="973"/>
  <c r="BC80" i="973"/>
  <c r="AK101" i="973"/>
  <c r="AG113" i="973"/>
  <c r="BD113" i="973"/>
  <c r="BD112" i="973"/>
  <c r="AF133" i="973"/>
  <c r="BH128" i="973" s="1"/>
  <c r="BC133" i="973"/>
  <c r="BB23" i="973"/>
  <c r="BD17" i="973"/>
  <c r="BI11" i="973"/>
  <c r="BD10" i="973"/>
  <c r="BB16" i="973"/>
  <c r="BC15" i="973"/>
  <c r="AK16" i="973"/>
  <c r="BC12" i="973"/>
  <c r="BC14" i="973"/>
  <c r="AF14" i="973"/>
  <c r="BB14" i="973"/>
  <c r="AE14" i="973"/>
  <c r="AE10" i="973"/>
  <c r="BB8" i="973"/>
  <c r="H25" i="973"/>
  <c r="H163" i="973"/>
  <c r="H166" i="973"/>
  <c r="H141" i="973"/>
  <c r="H122" i="973"/>
  <c r="H97" i="973"/>
  <c r="H26" i="973"/>
  <c r="H161" i="973"/>
  <c r="H164" i="973"/>
  <c r="H118" i="973"/>
  <c r="H23" i="973"/>
  <c r="H159" i="973"/>
  <c r="H162" i="973"/>
  <c r="H135" i="973"/>
  <c r="H157" i="973"/>
  <c r="H160" i="973"/>
  <c r="H12" i="973"/>
  <c r="H155" i="973"/>
  <c r="H158" i="973"/>
  <c r="H112" i="973"/>
  <c r="H63" i="973"/>
  <c r="H9" i="973"/>
  <c r="H153" i="973"/>
  <c r="H156" i="973"/>
  <c r="H102" i="973"/>
  <c r="H117" i="973"/>
  <c r="H72" i="973"/>
  <c r="H142" i="973"/>
  <c r="H151" i="973"/>
  <c r="H154" i="973"/>
  <c r="H108" i="973"/>
  <c r="H40" i="973"/>
  <c r="H139" i="973"/>
  <c r="H149" i="973"/>
  <c r="H152" i="973"/>
  <c r="H91" i="973"/>
  <c r="H171" i="973"/>
  <c r="H147" i="973"/>
  <c r="H150" i="973"/>
  <c r="H107" i="973"/>
  <c r="BC13" i="973"/>
  <c r="AK10" i="973"/>
  <c r="BI12" i="973"/>
  <c r="AJ19" i="973"/>
  <c r="BI9" i="973"/>
  <c r="AF20" i="973"/>
  <c r="BD9" i="973"/>
  <c r="BI8" i="973"/>
  <c r="BI10" i="973"/>
  <c r="AE13" i="973"/>
  <c r="BB12" i="973"/>
  <c r="BC17" i="973"/>
  <c r="BI13" i="973"/>
  <c r="H93" i="972"/>
  <c r="H38" i="972"/>
  <c r="H35" i="972"/>
  <c r="H46" i="972"/>
  <c r="BB19" i="972"/>
  <c r="BB15" i="972"/>
  <c r="H79" i="972"/>
  <c r="X20" i="972" s="1"/>
  <c r="H80" i="972"/>
  <c r="Y12" i="972" s="1"/>
  <c r="AD12" i="972" s="1"/>
  <c r="AI12" i="972" s="1"/>
  <c r="BC84" i="972"/>
  <c r="BJ78" i="972"/>
  <c r="BE89" i="972"/>
  <c r="BB91" i="972"/>
  <c r="BE88" i="972"/>
  <c r="BJ84" i="972"/>
  <c r="H89" i="972"/>
  <c r="Y73" i="972" s="1"/>
  <c r="BJ94" i="972"/>
  <c r="BG83" i="972"/>
  <c r="BG46" i="972"/>
  <c r="BB12" i="972"/>
  <c r="H81" i="972"/>
  <c r="Y13" i="972" s="1"/>
  <c r="H77" i="972"/>
  <c r="X9" i="972" s="1"/>
  <c r="H91" i="972"/>
  <c r="H76" i="972"/>
  <c r="Y17" i="972" s="1"/>
  <c r="BM78" i="972"/>
  <c r="BJ83" i="972"/>
  <c r="H86" i="972"/>
  <c r="Y49" i="972" s="1"/>
  <c r="H90" i="972"/>
  <c r="Y61" i="972" s="1"/>
  <c r="H82" i="972"/>
  <c r="Y14" i="972" s="1"/>
  <c r="AD14" i="972" s="1"/>
  <c r="AZ82" i="972"/>
  <c r="BB64" i="972"/>
  <c r="H84" i="972"/>
  <c r="Y25" i="972" s="1"/>
  <c r="AD25" i="972" s="1"/>
  <c r="H85" i="972"/>
  <c r="X56" i="972" s="1"/>
  <c r="BD73" i="972"/>
  <c r="BB61" i="972"/>
  <c r="H78" i="972"/>
  <c r="X10" i="972" s="1"/>
  <c r="BI57" i="972"/>
  <c r="BC62" i="972"/>
  <c r="BH70" i="972"/>
  <c r="BC55" i="972"/>
  <c r="AZ28" i="972"/>
  <c r="BM70" i="972"/>
  <c r="BE91" i="972"/>
  <c r="Y75" i="972"/>
  <c r="BA75" i="972" s="1"/>
  <c r="X75" i="972"/>
  <c r="AZ75" i="972" s="1"/>
  <c r="Y71" i="972"/>
  <c r="BM74" i="972"/>
  <c r="BB85" i="972"/>
  <c r="BC14" i="972"/>
  <c r="AJ48" i="972"/>
  <c r="BL46" i="972" s="1"/>
  <c r="H87" i="972"/>
  <c r="H88" i="972"/>
  <c r="BH74" i="972"/>
  <c r="BD45" i="972"/>
  <c r="BB29" i="972"/>
  <c r="BC68" i="972"/>
  <c r="BI13" i="972"/>
  <c r="BH89" i="972"/>
  <c r="BJ81" i="972"/>
  <c r="BM73" i="972"/>
  <c r="AZ78" i="972"/>
  <c r="H17" i="972"/>
  <c r="H83" i="972"/>
  <c r="BE31" i="972"/>
  <c r="BB38" i="972"/>
  <c r="BD85" i="972"/>
  <c r="BJ80" i="972"/>
  <c r="AF62" i="972"/>
  <c r="BH61" i="972" s="1"/>
  <c r="BB18" i="972"/>
  <c r="BJ89" i="972"/>
  <c r="BI49" i="972"/>
  <c r="BI50" i="972"/>
  <c r="BD51" i="972"/>
  <c r="BJ88" i="972"/>
  <c r="BJ90" i="972"/>
  <c r="BB44" i="972"/>
  <c r="BC20" i="972"/>
  <c r="BI53" i="972"/>
  <c r="BI9" i="972"/>
  <c r="BA83" i="972"/>
  <c r="BE82" i="972"/>
  <c r="BB90" i="972"/>
  <c r="BM71" i="972"/>
  <c r="BB59" i="972"/>
  <c r="BA27" i="972"/>
  <c r="BB87" i="972"/>
  <c r="BI66" i="972"/>
  <c r="BE90" i="972"/>
  <c r="BG81" i="972"/>
  <c r="BB70" i="972"/>
  <c r="BI65" i="972"/>
  <c r="BD24" i="972"/>
  <c r="BD77" i="972"/>
  <c r="BH88" i="972"/>
  <c r="BE84" i="972"/>
  <c r="BD66" i="972"/>
  <c r="BC45" i="972"/>
  <c r="BC49" i="972"/>
  <c r="BE79" i="972"/>
  <c r="BE80" i="972"/>
  <c r="BH81" i="972"/>
  <c r="BL64" i="972"/>
  <c r="BH71" i="972"/>
  <c r="BB51" i="972"/>
  <c r="BC69" i="972"/>
  <c r="BB31" i="972"/>
  <c r="H18" i="972"/>
  <c r="BI67" i="972"/>
  <c r="BD80" i="972"/>
  <c r="BM52" i="972"/>
  <c r="BI68" i="972"/>
  <c r="BG45" i="972"/>
  <c r="BC51" i="972"/>
  <c r="BC57" i="972"/>
  <c r="AE31" i="972"/>
  <c r="BG29" i="972" s="1"/>
  <c r="BC25" i="972"/>
  <c r="BI64" i="972"/>
  <c r="BG63" i="972"/>
  <c r="BC58" i="972"/>
  <c r="BG58" i="972"/>
  <c r="BG73" i="972"/>
  <c r="H58" i="972"/>
  <c r="BB62" i="972"/>
  <c r="BC60" i="972"/>
  <c r="BG90" i="972"/>
  <c r="BB65" i="972"/>
  <c r="BI62" i="972"/>
  <c r="BD68" i="972"/>
  <c r="BD14" i="972"/>
  <c r="BD52" i="972"/>
  <c r="BE94" i="972"/>
  <c r="BD89" i="972"/>
  <c r="BI74" i="972"/>
  <c r="BH92" i="972"/>
  <c r="BD60" i="972"/>
  <c r="BD71" i="972"/>
  <c r="BM44" i="972"/>
  <c r="BD54" i="972"/>
  <c r="AE44" i="972"/>
  <c r="BG44" i="972" s="1"/>
  <c r="BD46" i="972"/>
  <c r="BL87" i="972"/>
  <c r="BB89" i="972"/>
  <c r="BC71" i="972"/>
  <c r="BI54" i="972"/>
  <c r="BL61" i="972"/>
  <c r="BD50" i="972"/>
  <c r="BE92" i="972"/>
  <c r="BE83" i="972"/>
  <c r="BM72" i="972"/>
  <c r="BE86" i="972"/>
  <c r="BI52" i="972"/>
  <c r="BC56" i="972"/>
  <c r="BB57" i="972"/>
  <c r="BJ85" i="972"/>
  <c r="BG10" i="972"/>
  <c r="BM65" i="972"/>
  <c r="BM64" i="972"/>
  <c r="BG61" i="972"/>
  <c r="BG62" i="972"/>
  <c r="BM50" i="972"/>
  <c r="BG69" i="972"/>
  <c r="BG67" i="972"/>
  <c r="AJ69" i="972"/>
  <c r="BL69" i="972" s="1"/>
  <c r="BG66" i="972"/>
  <c r="BG65" i="972"/>
  <c r="AI43" i="972"/>
  <c r="AI30" i="972"/>
  <c r="BF29" i="972"/>
  <c r="BF26" i="972"/>
  <c r="BF28" i="972"/>
  <c r="BF30" i="972"/>
  <c r="BF27" i="972"/>
  <c r="BI89" i="972"/>
  <c r="BI92" i="972"/>
  <c r="BI82" i="972"/>
  <c r="BC85" i="972"/>
  <c r="BI86" i="972"/>
  <c r="BD72" i="972"/>
  <c r="BC65" i="972"/>
  <c r="BH64" i="972"/>
  <c r="BH65" i="972"/>
  <c r="BC32" i="972"/>
  <c r="AF32" i="972"/>
  <c r="BD35" i="972"/>
  <c r="BD36" i="972"/>
  <c r="BC47" i="972"/>
  <c r="AH37" i="972"/>
  <c r="BJ34" i="972" s="1"/>
  <c r="BB11" i="972"/>
  <c r="BB10" i="972"/>
  <c r="BC43" i="972"/>
  <c r="BB50" i="972"/>
  <c r="BC46" i="972"/>
  <c r="BC36" i="972"/>
  <c r="BL94" i="972"/>
  <c r="AG73" i="972"/>
  <c r="BI73" i="972" s="1"/>
  <c r="BK89" i="972"/>
  <c r="BG91" i="972"/>
  <c r="AZ83" i="972"/>
  <c r="BE78" i="972"/>
  <c r="BG88" i="972"/>
  <c r="BJ92" i="972"/>
  <c r="BI81" i="972"/>
  <c r="BJ82" i="972"/>
  <c r="BG92" i="972"/>
  <c r="BL83" i="972"/>
  <c r="BA79" i="972"/>
  <c r="BJ86" i="972"/>
  <c r="H63" i="972"/>
  <c r="BD55" i="972"/>
  <c r="BM81" i="972"/>
  <c r="BL88" i="972"/>
  <c r="BD65" i="972"/>
  <c r="BI56" i="972"/>
  <c r="AG48" i="972"/>
  <c r="BI48" i="972" s="1"/>
  <c r="BD47" i="972"/>
  <c r="BB26" i="972"/>
  <c r="AF60" i="972"/>
  <c r="AH31" i="972"/>
  <c r="BB36" i="972"/>
  <c r="BB35" i="972"/>
  <c r="BB21" i="972"/>
  <c r="BD44" i="972"/>
  <c r="BB66" i="972"/>
  <c r="AZ92" i="972"/>
  <c r="BH84" i="972"/>
  <c r="AF24" i="972"/>
  <c r="BH18" i="972" s="1"/>
  <c r="BC24" i="972"/>
  <c r="BD32" i="972"/>
  <c r="BC16" i="972"/>
  <c r="BC18" i="972"/>
  <c r="BC17" i="972"/>
  <c r="BH94" i="972"/>
  <c r="BH78" i="972"/>
  <c r="BI88" i="972"/>
  <c r="BI91" i="972"/>
  <c r="BC79" i="972"/>
  <c r="BK92" i="972"/>
  <c r="BK81" i="972"/>
  <c r="H75" i="972"/>
  <c r="BK82" i="972"/>
  <c r="BE85" i="972"/>
  <c r="BH82" i="972"/>
  <c r="BB78" i="972"/>
  <c r="BK86" i="972"/>
  <c r="BM83" i="972"/>
  <c r="H72" i="972"/>
  <c r="AI33" i="972"/>
  <c r="AJ34" i="972"/>
  <c r="AG43" i="972"/>
  <c r="BD42" i="972"/>
  <c r="AF69" i="972"/>
  <c r="BH68" i="972" s="1"/>
  <c r="BB34" i="972"/>
  <c r="AE54" i="972"/>
  <c r="BB54" i="972"/>
  <c r="BB53" i="972"/>
  <c r="BB45" i="972"/>
  <c r="BE34" i="972"/>
  <c r="H20" i="972"/>
  <c r="BG16" i="972"/>
  <c r="AH10" i="972"/>
  <c r="BB24" i="972"/>
  <c r="BD56" i="972"/>
  <c r="BD70" i="972"/>
  <c r="BD49" i="972"/>
  <c r="BH87" i="972"/>
  <c r="AG34" i="972"/>
  <c r="BD34" i="972"/>
  <c r="BD33" i="972"/>
  <c r="BC44" i="972"/>
  <c r="BK94" i="972"/>
  <c r="BD84" i="972"/>
  <c r="BD86" i="972"/>
  <c r="BK91" i="972"/>
  <c r="BD79" i="972"/>
  <c r="AZ84" i="972"/>
  <c r="AZ80" i="972"/>
  <c r="BA92" i="972"/>
  <c r="BI80" i="972"/>
  <c r="BA82" i="972"/>
  <c r="BD90" i="972"/>
  <c r="BG85" i="972"/>
  <c r="BC66" i="972"/>
  <c r="H53" i="972"/>
  <c r="BA86" i="972"/>
  <c r="BE33" i="972"/>
  <c r="BC41" i="972"/>
  <c r="AJ42" i="972"/>
  <c r="BD57" i="972"/>
  <c r="BI63" i="972"/>
  <c r="AG28" i="972"/>
  <c r="AF54" i="972"/>
  <c r="BC53" i="972"/>
  <c r="BC54" i="972"/>
  <c r="AK16" i="972"/>
  <c r="BB27" i="972"/>
  <c r="BC67" i="972"/>
  <c r="BG47" i="972"/>
  <c r="BB58" i="972"/>
  <c r="BC28" i="972"/>
  <c r="BB49" i="972"/>
  <c r="BH79" i="972"/>
  <c r="BC93" i="972"/>
  <c r="AZ31" i="972"/>
  <c r="BD8" i="972"/>
  <c r="BK88" i="972"/>
  <c r="BI90" i="972"/>
  <c r="BL85" i="972"/>
  <c r="BL79" i="972"/>
  <c r="BM92" i="972"/>
  <c r="BM82" i="972"/>
  <c r="BA89" i="972"/>
  <c r="BI85" i="972"/>
  <c r="BB92" i="972"/>
  <c r="BM86" i="972"/>
  <c r="BG78" i="972"/>
  <c r="BM89" i="972"/>
  <c r="BD31" i="972"/>
  <c r="BG60" i="972"/>
  <c r="AK43" i="972"/>
  <c r="BB41" i="972"/>
  <c r="BB25" i="972"/>
  <c r="AE25" i="972"/>
  <c r="BG17" i="972" s="1"/>
  <c r="BB17" i="972"/>
  <c r="BB20" i="972"/>
  <c r="BB23" i="972"/>
  <c r="BB30" i="972"/>
  <c r="BM87" i="972"/>
  <c r="BL49" i="972"/>
  <c r="BM61" i="972"/>
  <c r="BD64" i="972"/>
  <c r="BB74" i="972"/>
  <c r="BB52" i="972"/>
  <c r="AZ87" i="972"/>
  <c r="BL78" i="972"/>
  <c r="BI61" i="972"/>
  <c r="H61" i="972"/>
  <c r="BA88" i="972"/>
  <c r="BG79" i="972"/>
  <c r="BC92" i="972"/>
  <c r="BK80" i="972"/>
  <c r="BB88" i="972"/>
  <c r="BC82" i="972"/>
  <c r="AZ88" i="972"/>
  <c r="BK85" i="972"/>
  <c r="BB79" i="972"/>
  <c r="AZ91" i="972"/>
  <c r="BC86" i="972"/>
  <c r="BC74" i="972"/>
  <c r="BH73" i="972"/>
  <c r="AE57" i="972"/>
  <c r="BL65" i="972"/>
  <c r="BB42" i="972"/>
  <c r="BC31" i="972"/>
  <c r="AF39" i="972"/>
  <c r="BH34" i="972" s="1"/>
  <c r="BC37" i="972"/>
  <c r="BD69" i="972"/>
  <c r="BB68" i="972"/>
  <c r="AE43" i="972"/>
  <c r="BB43" i="972"/>
  <c r="BI8" i="972"/>
  <c r="BA32" i="972"/>
  <c r="BD62" i="972"/>
  <c r="BB22" i="972"/>
  <c r="BI55" i="972"/>
  <c r="BI58" i="972"/>
  <c r="BM79" i="972"/>
  <c r="AF30" i="972"/>
  <c r="BC26" i="972"/>
  <c r="BC29" i="972"/>
  <c r="BC13" i="972"/>
  <c r="H8" i="972"/>
  <c r="BM88" i="972"/>
  <c r="BK90" i="972"/>
  <c r="BI79" i="972"/>
  <c r="BA80" i="972"/>
  <c r="BC83" i="972"/>
  <c r="BI84" i="972"/>
  <c r="BC78" i="972"/>
  <c r="BD92" i="972"/>
  <c r="BC87" i="972"/>
  <c r="H59" i="972"/>
  <c r="BC73" i="972"/>
  <c r="BG72" i="972"/>
  <c r="BJ91" i="972"/>
  <c r="BI60" i="972"/>
  <c r="BH45" i="972"/>
  <c r="AD39" i="972"/>
  <c r="AD42" i="972"/>
  <c r="BC50" i="972"/>
  <c r="BC61" i="972"/>
  <c r="BC30" i="972"/>
  <c r="BH44" i="972"/>
  <c r="BC70" i="972"/>
  <c r="BC38" i="972"/>
  <c r="AZ81" i="972"/>
  <c r="BH91" i="972"/>
  <c r="BA85" i="972"/>
  <c r="BG86" i="972"/>
  <c r="AG30" i="972"/>
  <c r="BD29" i="972"/>
  <c r="BD30" i="972"/>
  <c r="BB69" i="972"/>
  <c r="H11" i="972"/>
  <c r="AZ33" i="972"/>
  <c r="BM94" i="972"/>
  <c r="BC88" i="972"/>
  <c r="BA90" i="972"/>
  <c r="BK79" i="972"/>
  <c r="BM80" i="972"/>
  <c r="BD83" i="972"/>
  <c r="BL81" i="972"/>
  <c r="BG80" i="972"/>
  <c r="BA91" i="972"/>
  <c r="BD74" i="972"/>
  <c r="BD87" i="972"/>
  <c r="BH83" i="972"/>
  <c r="AJ73" i="972"/>
  <c r="BH72" i="972"/>
  <c r="BI59" i="972"/>
  <c r="BL84" i="972"/>
  <c r="H47" i="972"/>
  <c r="BD41" i="972"/>
  <c r="AK29" i="972"/>
  <c r="BD61" i="972"/>
  <c r="BC39" i="972"/>
  <c r="BA30" i="972"/>
  <c r="BD59" i="972"/>
  <c r="BD43" i="972"/>
  <c r="BC34" i="972"/>
  <c r="BG84" i="972"/>
  <c r="BB63" i="972"/>
  <c r="BB83" i="972"/>
  <c r="BL86" i="972"/>
  <c r="BI77" i="972"/>
  <c r="BJ87" i="972"/>
  <c r="BI93" i="972"/>
  <c r="BE30" i="972"/>
  <c r="AJ22" i="972"/>
  <c r="BC23" i="972"/>
  <c r="BB8" i="972"/>
  <c r="BC89" i="972"/>
  <c r="BM90" i="972"/>
  <c r="BI78" i="972"/>
  <c r="BC80" i="972"/>
  <c r="BH80" i="972"/>
  <c r="BK84" i="972"/>
  <c r="H64" i="972"/>
  <c r="AZ90" i="972"/>
  <c r="BE87" i="972"/>
  <c r="BL92" i="972"/>
  <c r="BD48" i="972"/>
  <c r="BD28" i="972"/>
  <c r="BD25" i="972"/>
  <c r="H55" i="972"/>
  <c r="H36" i="972"/>
  <c r="BG68" i="972"/>
  <c r="H68" i="972"/>
  <c r="BC63" i="972"/>
  <c r="BC40" i="972"/>
  <c r="AC29" i="972"/>
  <c r="BE27" i="972" s="1"/>
  <c r="AZ27" i="972"/>
  <c r="AZ29" i="972"/>
  <c r="H51" i="972"/>
  <c r="AE39" i="972"/>
  <c r="BB39" i="972"/>
  <c r="BB37" i="972"/>
  <c r="BI11" i="972"/>
  <c r="BI12" i="972"/>
  <c r="BB67" i="972"/>
  <c r="BA31" i="972"/>
  <c r="BB28" i="972"/>
  <c r="BG71" i="972"/>
  <c r="BB71" i="972"/>
  <c r="AZ86" i="972"/>
  <c r="BL90" i="972"/>
  <c r="BD93" i="972"/>
  <c r="BB94" i="972"/>
  <c r="AH30" i="972"/>
  <c r="BC33" i="972"/>
  <c r="AJ14" i="972"/>
  <c r="BL9" i="972" s="1"/>
  <c r="BG14" i="972"/>
  <c r="BG13" i="972"/>
  <c r="BG11" i="972"/>
  <c r="BG12" i="972"/>
  <c r="BC8" i="972"/>
  <c r="BC90" i="972"/>
  <c r="BC81" i="972"/>
  <c r="BD78" i="972"/>
  <c r="BA84" i="972"/>
  <c r="BG87" i="972"/>
  <c r="BB81" i="972"/>
  <c r="H71" i="972"/>
  <c r="AF49" i="972"/>
  <c r="BM85" i="972"/>
  <c r="BL82" i="972"/>
  <c r="BB60" i="972"/>
  <c r="AK26" i="972"/>
  <c r="BM51" i="972"/>
  <c r="BD63" i="972"/>
  <c r="AK28" i="972"/>
  <c r="H50" i="972"/>
  <c r="AJ28" i="972"/>
  <c r="AZ32" i="972"/>
  <c r="BB9" i="972"/>
  <c r="BG59" i="972"/>
  <c r="BC42" i="972"/>
  <c r="BD82" i="972"/>
  <c r="BA81" i="972"/>
  <c r="BC52" i="972"/>
  <c r="BM91" i="972"/>
  <c r="AZ30" i="972"/>
  <c r="AG22" i="972"/>
  <c r="BD21" i="972"/>
  <c r="BD17" i="972"/>
  <c r="BD19" i="972"/>
  <c r="BD20" i="972"/>
  <c r="BD22" i="972"/>
  <c r="BD10" i="972"/>
  <c r="BE32" i="972"/>
  <c r="AJ19" i="972"/>
  <c r="BC91" i="972"/>
  <c r="BK78" i="972"/>
  <c r="BD81" i="972"/>
  <c r="BI83" i="972"/>
  <c r="BG82" i="972"/>
  <c r="BI87" i="972"/>
  <c r="BB80" i="972"/>
  <c r="BB72" i="972"/>
  <c r="BL80" i="972"/>
  <c r="BM45" i="972"/>
  <c r="AJ40" i="972"/>
  <c r="H40" i="972" s="1"/>
  <c r="AK23" i="972"/>
  <c r="BI44" i="972"/>
  <c r="BI69" i="972"/>
  <c r="BB48" i="972"/>
  <c r="AJ60" i="972"/>
  <c r="AH33" i="972"/>
  <c r="BI51" i="972"/>
  <c r="AG39" i="972"/>
  <c r="BD38" i="972"/>
  <c r="BD39" i="972"/>
  <c r="BA33" i="972"/>
  <c r="BA34" i="972"/>
  <c r="BD40" i="972"/>
  <c r="BB82" i="972"/>
  <c r="BB73" i="972"/>
  <c r="BD67" i="972"/>
  <c r="AZ85" i="972"/>
  <c r="BH85" i="972"/>
  <c r="BI10" i="972"/>
  <c r="BG8" i="972"/>
  <c r="AZ34" i="972"/>
  <c r="BA94" i="972"/>
  <c r="BG94" i="972"/>
  <c r="BC77" i="972"/>
  <c r="BD91" i="972"/>
  <c r="BL89" i="972"/>
  <c r="BA78" i="972"/>
  <c r="BG74" i="972"/>
  <c r="BD88" i="972"/>
  <c r="BK83" i="972"/>
  <c r="AZ89" i="972"/>
  <c r="BD58" i="972"/>
  <c r="BG70" i="972"/>
  <c r="AZ79" i="972"/>
  <c r="H67" i="972"/>
  <c r="BB55" i="972"/>
  <c r="BC72" i="972"/>
  <c r="BC59" i="972"/>
  <c r="BG64" i="972"/>
  <c r="BB56" i="972"/>
  <c r="BC48" i="972"/>
  <c r="AC26" i="972"/>
  <c r="AZ26" i="972"/>
  <c r="BC64" i="972"/>
  <c r="BC22" i="972"/>
  <c r="BB86" i="972"/>
  <c r="BH86" i="972"/>
  <c r="BA26" i="972"/>
  <c r="BA29" i="972"/>
  <c r="BA28" i="972"/>
  <c r="BC35" i="972"/>
  <c r="BC10" i="972"/>
  <c r="BD13" i="972"/>
  <c r="BB13" i="972"/>
  <c r="BB40" i="972"/>
  <c r="BD53" i="972"/>
  <c r="BD18" i="972"/>
  <c r="AK10" i="972"/>
  <c r="BD27" i="972"/>
  <c r="AF13" i="972"/>
  <c r="H41" i="972"/>
  <c r="H27" i="972"/>
  <c r="X71" i="972"/>
  <c r="X55" i="972"/>
  <c r="Y67" i="972"/>
  <c r="X67" i="972"/>
  <c r="Y63" i="972"/>
  <c r="X63" i="972"/>
  <c r="Y55" i="972"/>
  <c r="BD9" i="972"/>
  <c r="BD37" i="972"/>
  <c r="BC21" i="972"/>
  <c r="H9" i="972"/>
  <c r="BB14" i="972"/>
  <c r="BG9" i="972"/>
  <c r="BC9" i="972"/>
  <c r="BD23" i="972"/>
  <c r="BD26" i="972"/>
  <c r="BD11" i="972"/>
  <c r="BD16" i="972"/>
  <c r="BG15" i="972"/>
  <c r="BD15" i="972"/>
  <c r="BC19" i="972"/>
  <c r="AF15" i="972"/>
  <c r="BH14" i="972" s="1"/>
  <c r="BC15" i="972"/>
  <c r="BD12" i="972"/>
  <c r="AK21" i="972"/>
  <c r="BC27" i="972"/>
  <c r="BB32" i="972"/>
  <c r="BB33" i="972"/>
  <c r="BC12" i="972"/>
  <c r="BC11" i="972"/>
  <c r="H25" i="971"/>
  <c r="H24" i="971"/>
  <c r="H58" i="971"/>
  <c r="H61" i="971"/>
  <c r="H63" i="971"/>
  <c r="X9" i="971" s="1"/>
  <c r="AC9" i="971" s="1"/>
  <c r="AH9" i="971" s="1"/>
  <c r="H71" i="971"/>
  <c r="X41" i="971" s="1"/>
  <c r="AC41" i="971" s="1"/>
  <c r="AH41" i="971" s="1"/>
  <c r="H60" i="971"/>
  <c r="H62" i="971"/>
  <c r="Y14" i="971" s="1"/>
  <c r="AD14" i="971" s="1"/>
  <c r="AI14" i="971" s="1"/>
  <c r="H64" i="971"/>
  <c r="Y16" i="971" s="1"/>
  <c r="BL71" i="971"/>
  <c r="BE69" i="971"/>
  <c r="H69" i="971"/>
  <c r="Y39" i="971" s="1"/>
  <c r="AD39" i="971" s="1"/>
  <c r="AI39" i="971" s="1"/>
  <c r="BB52" i="971"/>
  <c r="H68" i="971"/>
  <c r="X46" i="971" s="1"/>
  <c r="AC46" i="971" s="1"/>
  <c r="AH46" i="971" s="1"/>
  <c r="H70" i="971"/>
  <c r="Y48" i="971" s="1"/>
  <c r="BD56" i="971"/>
  <c r="BA67" i="971"/>
  <c r="H59" i="971"/>
  <c r="H65" i="971"/>
  <c r="Y17" i="971" s="1"/>
  <c r="AD17" i="971" s="1"/>
  <c r="AI17" i="971" s="1"/>
  <c r="H67" i="971"/>
  <c r="Y19" i="971" s="1"/>
  <c r="AD19" i="971" s="1"/>
  <c r="AI19" i="971" s="1"/>
  <c r="BB36" i="971"/>
  <c r="BD29" i="971"/>
  <c r="BC23" i="971"/>
  <c r="BB53" i="971"/>
  <c r="BC22" i="971"/>
  <c r="BG20" i="971"/>
  <c r="BC19" i="971"/>
  <c r="BB26" i="971"/>
  <c r="BC65" i="971"/>
  <c r="BL69" i="971"/>
  <c r="Y18" i="971"/>
  <c r="X18" i="971"/>
  <c r="BM67" i="971"/>
  <c r="AE52" i="971"/>
  <c r="AJ52" i="971" s="1"/>
  <c r="BL50" i="971" s="1"/>
  <c r="AZ31" i="971"/>
  <c r="BB42" i="971"/>
  <c r="BB66" i="971"/>
  <c r="H72" i="971"/>
  <c r="BE68" i="971"/>
  <c r="BB64" i="971"/>
  <c r="AE26" i="971"/>
  <c r="BG21" i="971" s="1"/>
  <c r="BB18" i="971"/>
  <c r="H23" i="971"/>
  <c r="BD40" i="971"/>
  <c r="BC43" i="971"/>
  <c r="BD68" i="971"/>
  <c r="BB49" i="971"/>
  <c r="BB34" i="971"/>
  <c r="BA28" i="971"/>
  <c r="BD53" i="971"/>
  <c r="BC71" i="971"/>
  <c r="AE49" i="971"/>
  <c r="AF27" i="971"/>
  <c r="AK27" i="971" s="1"/>
  <c r="BM22" i="971" s="1"/>
  <c r="BA27" i="971"/>
  <c r="BA26" i="971"/>
  <c r="BC48" i="971"/>
  <c r="BC68" i="971"/>
  <c r="BA65" i="971"/>
  <c r="BL73" i="971"/>
  <c r="BL70" i="971"/>
  <c r="BC29" i="971"/>
  <c r="BC17" i="971"/>
  <c r="BA21" i="971"/>
  <c r="BD24" i="971"/>
  <c r="BA30" i="971"/>
  <c r="BL66" i="971"/>
  <c r="AZ24" i="971"/>
  <c r="BC26" i="971"/>
  <c r="BC25" i="971"/>
  <c r="BC38" i="971"/>
  <c r="AG26" i="971"/>
  <c r="BI22" i="971" s="1"/>
  <c r="BA73" i="971"/>
  <c r="AE54" i="971"/>
  <c r="BG53" i="971" s="1"/>
  <c r="BB47" i="971"/>
  <c r="BA24" i="971"/>
  <c r="BB17" i="971"/>
  <c r="BC20" i="971"/>
  <c r="BC33" i="971"/>
  <c r="AG56" i="971"/>
  <c r="BI56" i="971" s="1"/>
  <c r="BB68" i="971"/>
  <c r="BD54" i="971"/>
  <c r="BC24" i="971"/>
  <c r="BA23" i="971"/>
  <c r="BI14" i="971"/>
  <c r="BD39" i="971"/>
  <c r="AD21" i="971"/>
  <c r="AI21" i="971" s="1"/>
  <c r="BL67" i="971"/>
  <c r="BK71" i="971"/>
  <c r="BD21" i="971"/>
  <c r="AF17" i="971"/>
  <c r="AK17" i="971" s="1"/>
  <c r="BC21" i="971"/>
  <c r="BB56" i="971"/>
  <c r="BC51" i="971"/>
  <c r="AC37" i="971"/>
  <c r="AH37" i="971" s="1"/>
  <c r="BA22" i="971"/>
  <c r="BD22" i="971"/>
  <c r="BD55" i="971"/>
  <c r="BC50" i="971"/>
  <c r="AC31" i="971"/>
  <c r="BD51" i="971"/>
  <c r="BI63" i="971"/>
  <c r="BB21" i="971"/>
  <c r="BA25" i="971"/>
  <c r="BD10" i="971"/>
  <c r="AK54" i="971"/>
  <c r="AK40" i="971"/>
  <c r="AJ55" i="971"/>
  <c r="BD36" i="971"/>
  <c r="BD37" i="971"/>
  <c r="BC55" i="971"/>
  <c r="BC46" i="971"/>
  <c r="AF47" i="971"/>
  <c r="BH45" i="971" s="1"/>
  <c r="AJ21" i="971"/>
  <c r="AE57" i="971"/>
  <c r="BG55" i="971" s="1"/>
  <c r="BB57" i="971"/>
  <c r="BH73" i="971"/>
  <c r="BH65" i="971"/>
  <c r="BH70" i="971"/>
  <c r="BH66" i="971"/>
  <c r="BH64" i="971"/>
  <c r="BH71" i="971"/>
  <c r="BH69" i="971"/>
  <c r="BH67" i="971"/>
  <c r="BE71" i="971"/>
  <c r="BE73" i="971"/>
  <c r="BE70" i="971"/>
  <c r="BE66" i="971"/>
  <c r="BE64" i="971"/>
  <c r="BE65" i="971"/>
  <c r="BB46" i="971"/>
  <c r="AK56" i="971"/>
  <c r="BG43" i="971"/>
  <c r="AG21" i="971"/>
  <c r="BI16" i="971" s="1"/>
  <c r="AH20" i="971"/>
  <c r="AK9" i="971"/>
  <c r="AG33" i="971"/>
  <c r="BD33" i="971"/>
  <c r="AZ70" i="971"/>
  <c r="AZ66" i="971"/>
  <c r="AZ69" i="971"/>
  <c r="AZ64" i="971"/>
  <c r="AZ71" i="971"/>
  <c r="AZ72" i="971"/>
  <c r="BI71" i="971"/>
  <c r="BI70" i="971"/>
  <c r="BI66" i="971"/>
  <c r="BI65" i="971"/>
  <c r="BI69" i="971"/>
  <c r="BI64" i="971"/>
  <c r="BI73" i="971"/>
  <c r="BD72" i="971"/>
  <c r="BD70" i="971"/>
  <c r="BD66" i="971"/>
  <c r="BD64" i="971"/>
  <c r="BD69" i="971"/>
  <c r="AG52" i="971"/>
  <c r="BD52" i="971"/>
  <c r="AE38" i="971"/>
  <c r="BB37" i="971"/>
  <c r="BB38" i="971"/>
  <c r="BG16" i="971"/>
  <c r="BD20" i="971"/>
  <c r="BD19" i="971"/>
  <c r="BD57" i="971"/>
  <c r="BC54" i="971"/>
  <c r="AZ67" i="971"/>
  <c r="BJ71" i="971"/>
  <c r="AG50" i="971"/>
  <c r="BD50" i="971"/>
  <c r="BD49" i="971"/>
  <c r="AG28" i="971"/>
  <c r="BD27" i="971"/>
  <c r="BD28" i="971"/>
  <c r="BD25" i="971"/>
  <c r="BD23" i="971"/>
  <c r="BD26" i="971"/>
  <c r="BD46" i="971"/>
  <c r="BD47" i="971"/>
  <c r="AG47" i="971"/>
  <c r="BI45" i="971" s="1"/>
  <c r="BD45" i="971"/>
  <c r="BJ66" i="971"/>
  <c r="BC37" i="971"/>
  <c r="AJ20" i="971"/>
  <c r="BG15" i="971"/>
  <c r="AJ15" i="971"/>
  <c r="BG14" i="971"/>
  <c r="BD30" i="971"/>
  <c r="AZ65" i="971"/>
  <c r="BK69" i="971"/>
  <c r="BJ69" i="971"/>
  <c r="BB13" i="971"/>
  <c r="BB12" i="971"/>
  <c r="AE13" i="971"/>
  <c r="AK10" i="971"/>
  <c r="BC64" i="971"/>
  <c r="BC73" i="971"/>
  <c r="BC66" i="971"/>
  <c r="BM68" i="971"/>
  <c r="BM66" i="971"/>
  <c r="BM71" i="971"/>
  <c r="BK67" i="971"/>
  <c r="BJ67" i="971"/>
  <c r="BI68" i="971"/>
  <c r="AK39" i="971"/>
  <c r="BH39" i="971"/>
  <c r="BM64" i="971"/>
  <c r="AC35" i="971"/>
  <c r="AK16" i="971"/>
  <c r="BC53" i="971"/>
  <c r="BJ70" i="971"/>
  <c r="BK70" i="971"/>
  <c r="BK66" i="971"/>
  <c r="BK72" i="971"/>
  <c r="BJ68" i="971"/>
  <c r="BJ64" i="971"/>
  <c r="BJ72" i="971"/>
  <c r="BA68" i="971"/>
  <c r="BA64" i="971"/>
  <c r="BA66" i="971"/>
  <c r="BA70" i="971"/>
  <c r="BA71" i="971"/>
  <c r="BM69" i="971"/>
  <c r="AZ63" i="971"/>
  <c r="BK65" i="971"/>
  <c r="BJ65" i="971"/>
  <c r="BK68" i="971"/>
  <c r="AF52" i="971"/>
  <c r="BC52" i="971"/>
  <c r="AC32" i="971"/>
  <c r="BC45" i="971"/>
  <c r="BB32" i="971"/>
  <c r="AG13" i="971"/>
  <c r="BD12" i="971"/>
  <c r="BD13" i="971"/>
  <c r="BD11" i="971"/>
  <c r="AG37" i="971"/>
  <c r="AH33" i="971"/>
  <c r="BM21" i="971"/>
  <c r="BD71" i="971"/>
  <c r="AJ56" i="971"/>
  <c r="AZ68" i="971"/>
  <c r="AF43" i="971"/>
  <c r="BG73" i="971"/>
  <c r="BG68" i="971"/>
  <c r="BG71" i="971"/>
  <c r="BG70" i="971"/>
  <c r="BG66" i="971"/>
  <c r="BG64" i="971"/>
  <c r="BG69" i="971"/>
  <c r="BG67" i="971"/>
  <c r="BG65" i="971"/>
  <c r="AF44" i="971"/>
  <c r="BC44" i="971"/>
  <c r="BK64" i="971"/>
  <c r="AK48" i="971"/>
  <c r="AZ26" i="971"/>
  <c r="AZ27" i="971"/>
  <c r="AK46" i="971"/>
  <c r="AC27" i="971"/>
  <c r="AI33" i="971"/>
  <c r="BD67" i="971"/>
  <c r="AJ42" i="971"/>
  <c r="BG42" i="971"/>
  <c r="BB33" i="971"/>
  <c r="AE35" i="971"/>
  <c r="BB35" i="971"/>
  <c r="BD48" i="971"/>
  <c r="AZ28" i="971"/>
  <c r="AC28" i="971"/>
  <c r="AI29" i="971"/>
  <c r="BK27" i="971" s="1"/>
  <c r="AJ19" i="971"/>
  <c r="BG19" i="971"/>
  <c r="BG18" i="971"/>
  <c r="BG17" i="971"/>
  <c r="AJ18" i="971"/>
  <c r="H30" i="971"/>
  <c r="BF28" i="971"/>
  <c r="BG40" i="971"/>
  <c r="BD65" i="971"/>
  <c r="BC69" i="971"/>
  <c r="AJ44" i="971"/>
  <c r="AZ22" i="971"/>
  <c r="AC22" i="971"/>
  <c r="AZ20" i="971"/>
  <c r="AZ21" i="971"/>
  <c r="AJ29" i="971"/>
  <c r="BD18" i="971"/>
  <c r="AZ25" i="971"/>
  <c r="BG41" i="971"/>
  <c r="BC47" i="971"/>
  <c r="AE28" i="971"/>
  <c r="BB27" i="971"/>
  <c r="BB28" i="971"/>
  <c r="BB24" i="971"/>
  <c r="AE31" i="971"/>
  <c r="BB31" i="971"/>
  <c r="BB29" i="971"/>
  <c r="BB30" i="971"/>
  <c r="AK42" i="971"/>
  <c r="AF34" i="971"/>
  <c r="BH33" i="971" s="1"/>
  <c r="BC34" i="971"/>
  <c r="BM70" i="971"/>
  <c r="AE36" i="971"/>
  <c r="BD63" i="971"/>
  <c r="BC67" i="971"/>
  <c r="BM65" i="971"/>
  <c r="AF57" i="971"/>
  <c r="BH55" i="971" s="1"/>
  <c r="AG41" i="971"/>
  <c r="BI38" i="971" s="1"/>
  <c r="BD41" i="971"/>
  <c r="AG42" i="971"/>
  <c r="BD42" i="971"/>
  <c r="BD38" i="971"/>
  <c r="BH38" i="971"/>
  <c r="AK38" i="971"/>
  <c r="BB23" i="971"/>
  <c r="AK18" i="971"/>
  <c r="AF14" i="971"/>
  <c r="BH9" i="971" s="1"/>
  <c r="BC14" i="971"/>
  <c r="BC9" i="971"/>
  <c r="BC10" i="971"/>
  <c r="AG43" i="971"/>
  <c r="BI43" i="971" s="1"/>
  <c r="BD43" i="971"/>
  <c r="AD34" i="971"/>
  <c r="BF29" i="971" s="1"/>
  <c r="AK33" i="971"/>
  <c r="BL65" i="971"/>
  <c r="AG54" i="971"/>
  <c r="BL68" i="971"/>
  <c r="BD34" i="971"/>
  <c r="AF51" i="971"/>
  <c r="BB10" i="971"/>
  <c r="AE11" i="971"/>
  <c r="AD26" i="971"/>
  <c r="AZ23" i="971"/>
  <c r="BD16" i="971"/>
  <c r="BB20" i="971"/>
  <c r="AE32" i="971"/>
  <c r="AF20" i="971"/>
  <c r="BB8" i="971"/>
  <c r="AK28" i="971"/>
  <c r="BD15" i="971"/>
  <c r="BG39" i="971"/>
  <c r="BC49" i="971"/>
  <c r="BD31" i="971"/>
  <c r="BC36" i="971"/>
  <c r="AJ33" i="971"/>
  <c r="AJ12" i="971"/>
  <c r="H12" i="971" s="1"/>
  <c r="BC15" i="971"/>
  <c r="BD9" i="971"/>
  <c r="AG31" i="971"/>
  <c r="BA29" i="971"/>
  <c r="BH53" i="971"/>
  <c r="BB45" i="971"/>
  <c r="BB73" i="971"/>
  <c r="BD8" i="971"/>
  <c r="BC30" i="971"/>
  <c r="BC11" i="971"/>
  <c r="BD35" i="971"/>
  <c r="BC56" i="971"/>
  <c r="BB65" i="971"/>
  <c r="BB11" i="971"/>
  <c r="BD14" i="971"/>
  <c r="AZ29" i="971"/>
  <c r="BC32" i="971"/>
  <c r="BB70" i="971"/>
  <c r="BC31" i="971"/>
  <c r="BB67" i="971"/>
  <c r="BB48" i="971"/>
  <c r="BC28" i="971"/>
  <c r="AF29" i="971"/>
  <c r="BH28" i="971" s="1"/>
  <c r="BB9" i="971"/>
  <c r="BC16" i="971"/>
  <c r="BC8" i="971"/>
  <c r="BH21" i="971"/>
  <c r="BD32" i="971"/>
  <c r="BC39" i="971"/>
  <c r="BB16" i="971"/>
  <c r="BB69" i="971"/>
  <c r="BI67" i="971"/>
  <c r="BC27" i="971"/>
  <c r="BB15" i="971"/>
  <c r="AK8" i="971"/>
  <c r="BH8" i="971"/>
  <c r="AJ46" i="971"/>
  <c r="BB14" i="971"/>
  <c r="BC40" i="971"/>
  <c r="BC35" i="971"/>
  <c r="BB19" i="971"/>
  <c r="BB44" i="971"/>
  <c r="BI72" i="971"/>
  <c r="BB51" i="971"/>
  <c r="BF27" i="971"/>
  <c r="Y12" i="971"/>
  <c r="X12" i="971"/>
  <c r="AE47" i="971"/>
  <c r="BG44" i="971" s="1"/>
  <c r="BA20" i="971"/>
  <c r="AJ16" i="971"/>
  <c r="BB22" i="971"/>
  <c r="BB55" i="971"/>
  <c r="BI15" i="971"/>
  <c r="BC18" i="971"/>
  <c r="BC41" i="971"/>
  <c r="BA31" i="971"/>
  <c r="BB25" i="971"/>
  <c r="BB50" i="971"/>
  <c r="BB54" i="971"/>
  <c r="AZ30" i="971"/>
  <c r="BC12" i="971"/>
  <c r="BC42" i="971"/>
  <c r="BB43" i="971"/>
  <c r="BD17" i="971"/>
  <c r="BC13" i="971"/>
  <c r="BD44" i="971"/>
  <c r="H95" i="970"/>
  <c r="Y25" i="970" s="1"/>
  <c r="AD25" i="970" s="1"/>
  <c r="BL113" i="970"/>
  <c r="H103" i="970"/>
  <c r="X61" i="970" s="1"/>
  <c r="AC61" i="970" s="1"/>
  <c r="AH61" i="970" s="1"/>
  <c r="H94" i="970"/>
  <c r="Y24" i="970" s="1"/>
  <c r="AD24" i="970" s="1"/>
  <c r="AI24" i="970" s="1"/>
  <c r="H108" i="970"/>
  <c r="X87" i="970" s="1"/>
  <c r="AC87" i="970" s="1"/>
  <c r="H96" i="970"/>
  <c r="X26" i="970" s="1"/>
  <c r="AC26" i="970" s="1"/>
  <c r="AH26" i="970" s="1"/>
  <c r="H105" i="970"/>
  <c r="X35" i="970" s="1"/>
  <c r="AZ35" i="970" s="1"/>
  <c r="H111" i="970"/>
  <c r="X69" i="970" s="1"/>
  <c r="H93" i="970"/>
  <c r="X9" i="970" s="1"/>
  <c r="AC9" i="970" s="1"/>
  <c r="AH9" i="970" s="1"/>
  <c r="BC90" i="970"/>
  <c r="BC105" i="970"/>
  <c r="BH99" i="970"/>
  <c r="BC65" i="970"/>
  <c r="BL99" i="970"/>
  <c r="BH93" i="970"/>
  <c r="H99" i="970"/>
  <c r="Y57" i="970" s="1"/>
  <c r="AD57" i="970" s="1"/>
  <c r="AI57" i="970" s="1"/>
  <c r="BD91" i="970"/>
  <c r="BL106" i="970"/>
  <c r="H110" i="970"/>
  <c r="X75" i="970" s="1"/>
  <c r="H100" i="970"/>
  <c r="X30" i="970" s="1"/>
  <c r="AC30" i="970" s="1"/>
  <c r="BF101" i="970"/>
  <c r="BF113" i="970"/>
  <c r="AG77" i="970"/>
  <c r="BI74" i="970" s="1"/>
  <c r="BD75" i="970"/>
  <c r="H101" i="970"/>
  <c r="X31" i="970" s="1"/>
  <c r="BG113" i="970"/>
  <c r="BJ96" i="970"/>
  <c r="H104" i="970"/>
  <c r="Y34" i="970" s="1"/>
  <c r="BB61" i="970"/>
  <c r="BC111" i="970"/>
  <c r="H109" i="970"/>
  <c r="Y81" i="970" s="1"/>
  <c r="AD81" i="970" s="1"/>
  <c r="BD8" i="970"/>
  <c r="BJ95" i="970"/>
  <c r="H102" i="970"/>
  <c r="X18" i="970" s="1"/>
  <c r="H97" i="970"/>
  <c r="Y13" i="970" s="1"/>
  <c r="BC100" i="970"/>
  <c r="BD67" i="970"/>
  <c r="BD16" i="970"/>
  <c r="H92" i="970"/>
  <c r="Y8" i="970" s="1"/>
  <c r="AD8" i="970" s="1"/>
  <c r="AI8" i="970" s="1"/>
  <c r="X70" i="970"/>
  <c r="AC70" i="970" s="1"/>
  <c r="AH70" i="970" s="1"/>
  <c r="Y91" i="970"/>
  <c r="BA91" i="970" s="1"/>
  <c r="X91" i="970"/>
  <c r="AZ91" i="970" s="1"/>
  <c r="Y84" i="970"/>
  <c r="AD84" i="970" s="1"/>
  <c r="AI84" i="970" s="1"/>
  <c r="Y70" i="970"/>
  <c r="AD70" i="970" s="1"/>
  <c r="AI70" i="970" s="1"/>
  <c r="X77" i="970"/>
  <c r="AC77" i="970" s="1"/>
  <c r="AH77" i="970" s="1"/>
  <c r="X84" i="970"/>
  <c r="AC84" i="970" s="1"/>
  <c r="Y77" i="970"/>
  <c r="AD77" i="970" s="1"/>
  <c r="AI77" i="970" s="1"/>
  <c r="BF105" i="970"/>
  <c r="BF100" i="970"/>
  <c r="BD74" i="970"/>
  <c r="H98" i="970"/>
  <c r="X56" i="970" s="1"/>
  <c r="H106" i="970"/>
  <c r="Y71" i="970" s="1"/>
  <c r="BF99" i="970"/>
  <c r="BC67" i="970"/>
  <c r="BJ101" i="970"/>
  <c r="BF109" i="970"/>
  <c r="BF98" i="970"/>
  <c r="BB13" i="970"/>
  <c r="BF104" i="970"/>
  <c r="BD66" i="970"/>
  <c r="BB14" i="970"/>
  <c r="BF107" i="970"/>
  <c r="BC58" i="970"/>
  <c r="BF93" i="970"/>
  <c r="BE104" i="970"/>
  <c r="BC88" i="970"/>
  <c r="BD87" i="970"/>
  <c r="BJ110" i="970"/>
  <c r="BA94" i="970"/>
  <c r="BC84" i="970"/>
  <c r="BF94" i="970"/>
  <c r="BD30" i="970"/>
  <c r="H107" i="970"/>
  <c r="X65" i="970" s="1"/>
  <c r="BJ113" i="970"/>
  <c r="BL97" i="970"/>
  <c r="BD17" i="970"/>
  <c r="H11" i="970"/>
  <c r="BD37" i="970"/>
  <c r="BI93" i="970"/>
  <c r="BI112" i="970"/>
  <c r="AG38" i="970"/>
  <c r="AF58" i="970"/>
  <c r="H58" i="970" s="1"/>
  <c r="BL93" i="970"/>
  <c r="BD86" i="970"/>
  <c r="BI94" i="970"/>
  <c r="BF106" i="970"/>
  <c r="BD102" i="970"/>
  <c r="BB18" i="970"/>
  <c r="BI95" i="970"/>
  <c r="BD84" i="970"/>
  <c r="BJ98" i="970"/>
  <c r="BD108" i="970"/>
  <c r="BC16" i="970"/>
  <c r="BC21" i="970"/>
  <c r="BD22" i="970"/>
  <c r="BB77" i="970"/>
  <c r="BI113" i="970"/>
  <c r="BI105" i="970"/>
  <c r="BI101" i="970"/>
  <c r="BD88" i="970"/>
  <c r="BF95" i="970"/>
  <c r="BI98" i="970"/>
  <c r="BI111" i="970"/>
  <c r="BB83" i="970"/>
  <c r="BD90" i="970"/>
  <c r="BJ105" i="970"/>
  <c r="BJ107" i="970"/>
  <c r="BD83" i="970"/>
  <c r="BB11" i="970"/>
  <c r="BE103" i="970"/>
  <c r="BI104" i="970"/>
  <c r="BB8" i="970"/>
  <c r="BI103" i="970"/>
  <c r="BC78" i="970"/>
  <c r="BC14" i="970"/>
  <c r="BI99" i="970"/>
  <c r="BB86" i="970"/>
  <c r="BA97" i="970"/>
  <c r="BI107" i="970"/>
  <c r="BF102" i="970"/>
  <c r="BJ94" i="970"/>
  <c r="BL98" i="970"/>
  <c r="BJ100" i="970"/>
  <c r="BF110" i="970"/>
  <c r="BC93" i="970"/>
  <c r="BI100" i="970"/>
  <c r="BB81" i="970"/>
  <c r="BD89" i="970"/>
  <c r="BJ97" i="970"/>
  <c r="BJ93" i="970"/>
  <c r="BB76" i="970"/>
  <c r="BD111" i="970"/>
  <c r="BA103" i="970"/>
  <c r="BB103" i="970"/>
  <c r="BJ99" i="970"/>
  <c r="BD82" i="970"/>
  <c r="BJ104" i="970"/>
  <c r="BI96" i="970"/>
  <c r="BE108" i="970"/>
  <c r="AZ36" i="970"/>
  <c r="BI110" i="970"/>
  <c r="BJ111" i="970"/>
  <c r="BH97" i="970"/>
  <c r="BJ109" i="970"/>
  <c r="BI102" i="970"/>
  <c r="BL111" i="970"/>
  <c r="BD13" i="970"/>
  <c r="BA36" i="970"/>
  <c r="BC20" i="970"/>
  <c r="BI109" i="970"/>
  <c r="BC75" i="970"/>
  <c r="BJ103" i="970"/>
  <c r="BC91" i="970"/>
  <c r="BI97" i="970"/>
  <c r="BI106" i="970"/>
  <c r="BD25" i="970"/>
  <c r="BB26" i="970"/>
  <c r="AD36" i="970"/>
  <c r="AI36" i="970" s="1"/>
  <c r="AK87" i="970"/>
  <c r="AG72" i="970"/>
  <c r="BD72" i="970"/>
  <c r="BG95" i="970"/>
  <c r="BC80" i="970"/>
  <c r="BG98" i="970"/>
  <c r="BB94" i="970"/>
  <c r="BB100" i="970"/>
  <c r="BB105" i="970"/>
  <c r="BB112" i="970"/>
  <c r="BB107" i="970"/>
  <c r="BB110" i="970"/>
  <c r="BB95" i="970"/>
  <c r="BB101" i="970"/>
  <c r="BB111" i="970"/>
  <c r="BB108" i="970"/>
  <c r="BB106" i="970"/>
  <c r="BB102" i="970"/>
  <c r="BB93" i="970"/>
  <c r="BB98" i="970"/>
  <c r="BB99" i="970"/>
  <c r="BB96" i="970"/>
  <c r="BB109" i="970"/>
  <c r="BB113" i="970"/>
  <c r="BK94" i="970"/>
  <c r="BK98" i="970"/>
  <c r="BK108" i="970"/>
  <c r="BK101" i="970"/>
  <c r="BK104" i="970"/>
  <c r="BK105" i="970"/>
  <c r="BK97" i="970"/>
  <c r="BK112" i="970"/>
  <c r="BK102" i="970"/>
  <c r="BK107" i="970"/>
  <c r="BK103" i="970"/>
  <c r="BM90" i="970"/>
  <c r="BM89" i="970"/>
  <c r="BD101" i="970"/>
  <c r="BD100" i="970"/>
  <c r="BD107" i="970"/>
  <c r="BD110" i="970"/>
  <c r="BD94" i="970"/>
  <c r="BD113" i="970"/>
  <c r="BD106" i="970"/>
  <c r="BD93" i="970"/>
  <c r="BD104" i="970"/>
  <c r="BD109" i="970"/>
  <c r="BD99" i="970"/>
  <c r="BD98" i="970"/>
  <c r="BD96" i="970"/>
  <c r="BD105" i="970"/>
  <c r="BD97" i="970"/>
  <c r="BC64" i="970"/>
  <c r="BC59" i="970"/>
  <c r="BC66" i="970"/>
  <c r="BC68" i="970"/>
  <c r="AF68" i="970"/>
  <c r="BA96" i="970"/>
  <c r="AF69" i="970"/>
  <c r="BC69" i="970"/>
  <c r="BM51" i="970"/>
  <c r="BI91" i="970"/>
  <c r="BI90" i="970"/>
  <c r="BD78" i="970"/>
  <c r="BD80" i="970"/>
  <c r="BB84" i="970"/>
  <c r="AE84" i="970"/>
  <c r="BB91" i="970"/>
  <c r="BB90" i="970"/>
  <c r="AE91" i="970"/>
  <c r="AK76" i="970"/>
  <c r="AI38" i="970"/>
  <c r="BA108" i="970"/>
  <c r="BA93" i="970"/>
  <c r="BA95" i="970"/>
  <c r="BA101" i="970"/>
  <c r="BA111" i="970"/>
  <c r="BA99" i="970"/>
  <c r="BA110" i="970"/>
  <c r="BA106" i="970"/>
  <c r="BA100" i="970"/>
  <c r="BA107" i="970"/>
  <c r="BA102" i="970"/>
  <c r="BA98" i="970"/>
  <c r="BA113" i="970"/>
  <c r="BA109" i="970"/>
  <c r="BH89" i="970"/>
  <c r="BD63" i="970"/>
  <c r="BK96" i="970"/>
  <c r="BB88" i="970"/>
  <c r="BE113" i="970"/>
  <c r="AF35" i="970"/>
  <c r="BC23" i="970"/>
  <c r="BC34" i="970"/>
  <c r="BC35" i="970"/>
  <c r="BG102" i="970"/>
  <c r="BG93" i="970"/>
  <c r="BG105" i="970"/>
  <c r="BG103" i="970"/>
  <c r="BG112" i="970"/>
  <c r="BG110" i="970"/>
  <c r="BG108" i="970"/>
  <c r="BG94" i="970"/>
  <c r="BG100" i="970"/>
  <c r="BG104" i="970"/>
  <c r="BG106" i="970"/>
  <c r="BG96" i="970"/>
  <c r="AK73" i="970"/>
  <c r="AF85" i="970"/>
  <c r="BC85" i="970"/>
  <c r="BH100" i="970"/>
  <c r="BH106" i="970"/>
  <c r="BH105" i="970"/>
  <c r="BH108" i="970"/>
  <c r="BH102" i="970"/>
  <c r="BH94" i="970"/>
  <c r="BH104" i="970"/>
  <c r="BH98" i="970"/>
  <c r="BH110" i="970"/>
  <c r="BH112" i="970"/>
  <c r="BM110" i="970"/>
  <c r="BM101" i="970"/>
  <c r="BM108" i="970"/>
  <c r="BM113" i="970"/>
  <c r="BM98" i="970"/>
  <c r="BM93" i="970"/>
  <c r="BM100" i="970"/>
  <c r="BM106" i="970"/>
  <c r="BM112" i="970"/>
  <c r="BM96" i="970"/>
  <c r="BM95" i="970"/>
  <c r="BM102" i="970"/>
  <c r="BM94" i="970"/>
  <c r="BM97" i="970"/>
  <c r="BM107" i="970"/>
  <c r="BM99" i="970"/>
  <c r="BM109" i="970"/>
  <c r="AJ90" i="970"/>
  <c r="BM103" i="970"/>
  <c r="AI60" i="970"/>
  <c r="AJ85" i="970"/>
  <c r="AE61" i="970"/>
  <c r="BB60" i="970"/>
  <c r="AG56" i="970"/>
  <c r="BD56" i="970"/>
  <c r="BD43" i="970"/>
  <c r="BD48" i="970"/>
  <c r="BK99" i="970"/>
  <c r="AH38" i="970"/>
  <c r="BG109" i="970"/>
  <c r="BG99" i="970"/>
  <c r="BC102" i="970"/>
  <c r="BC109" i="970"/>
  <c r="BC108" i="970"/>
  <c r="BC96" i="970"/>
  <c r="BC98" i="970"/>
  <c r="BC95" i="970"/>
  <c r="BC103" i="970"/>
  <c r="BC112" i="970"/>
  <c r="BC113" i="970"/>
  <c r="BC101" i="970"/>
  <c r="BC110" i="970"/>
  <c r="BC106" i="970"/>
  <c r="BH101" i="970"/>
  <c r="AJ88" i="970"/>
  <c r="BH103" i="970"/>
  <c r="BC71" i="970"/>
  <c r="BC72" i="970"/>
  <c r="BC73" i="970"/>
  <c r="BH107" i="970"/>
  <c r="BC87" i="970"/>
  <c r="BD60" i="970"/>
  <c r="BD57" i="970"/>
  <c r="BD55" i="970"/>
  <c r="BC79" i="970"/>
  <c r="BB73" i="970"/>
  <c r="AJ65" i="970"/>
  <c r="AE34" i="970"/>
  <c r="BB34" i="970"/>
  <c r="BB29" i="970"/>
  <c r="AK24" i="970"/>
  <c r="BH109" i="970"/>
  <c r="BG101" i="970"/>
  <c r="AG70" i="970"/>
  <c r="BD69" i="970"/>
  <c r="BK106" i="970"/>
  <c r="BC94" i="970"/>
  <c r="BC63" i="970"/>
  <c r="AF43" i="970"/>
  <c r="BC38" i="970"/>
  <c r="BC42" i="970"/>
  <c r="BC43" i="970"/>
  <c r="AG19" i="970"/>
  <c r="BD19" i="970"/>
  <c r="AE71" i="970"/>
  <c r="BG70" i="970" s="1"/>
  <c r="BB71" i="970"/>
  <c r="BB66" i="970"/>
  <c r="BB68" i="970"/>
  <c r="AG82" i="970"/>
  <c r="BD81" i="970"/>
  <c r="BD79" i="970"/>
  <c r="BB53" i="970"/>
  <c r="BB52" i="970"/>
  <c r="BB51" i="970"/>
  <c r="AE53" i="970"/>
  <c r="BK113" i="970"/>
  <c r="BC99" i="970"/>
  <c r="BH111" i="970"/>
  <c r="BI89" i="970"/>
  <c r="BI87" i="970"/>
  <c r="BC107" i="970"/>
  <c r="BB97" i="970"/>
  <c r="AZ96" i="970"/>
  <c r="BH96" i="970"/>
  <c r="BG97" i="970"/>
  <c r="BD59" i="970"/>
  <c r="BB47" i="970"/>
  <c r="BD68" i="970"/>
  <c r="AG68" i="970"/>
  <c r="AE89" i="970"/>
  <c r="BB89" i="970"/>
  <c r="BB75" i="970"/>
  <c r="BB79" i="970"/>
  <c r="AE79" i="970"/>
  <c r="BD70" i="970"/>
  <c r="BC89" i="970"/>
  <c r="AF88" i="970"/>
  <c r="BC97" i="970"/>
  <c r="BK100" i="970"/>
  <c r="BD95" i="970"/>
  <c r="BH90" i="970"/>
  <c r="BA105" i="970"/>
  <c r="AG60" i="970"/>
  <c r="BD53" i="970"/>
  <c r="AZ94" i="970"/>
  <c r="AZ106" i="970"/>
  <c r="AZ107" i="970"/>
  <c r="AZ112" i="970"/>
  <c r="AZ105" i="970"/>
  <c r="AZ109" i="970"/>
  <c r="AZ98" i="970"/>
  <c r="AZ102" i="970"/>
  <c r="AZ100" i="970"/>
  <c r="AZ97" i="970"/>
  <c r="AZ99" i="970"/>
  <c r="AZ93" i="970"/>
  <c r="AZ95" i="970"/>
  <c r="AZ110" i="970"/>
  <c r="AZ104" i="970"/>
  <c r="AZ103" i="970"/>
  <c r="BK111" i="970"/>
  <c r="BC86" i="970"/>
  <c r="BK93" i="970"/>
  <c r="BK109" i="970"/>
  <c r="AZ108" i="970"/>
  <c r="BD76" i="970"/>
  <c r="BH113" i="970"/>
  <c r="AZ111" i="970"/>
  <c r="BM111" i="970"/>
  <c r="BG111" i="970"/>
  <c r="AJ83" i="970"/>
  <c r="AF84" i="970"/>
  <c r="BC83" i="970"/>
  <c r="BC82" i="970"/>
  <c r="BE96" i="970"/>
  <c r="BE98" i="970"/>
  <c r="BE101" i="970"/>
  <c r="BE109" i="970"/>
  <c r="BE100" i="970"/>
  <c r="BE102" i="970"/>
  <c r="BE93" i="970"/>
  <c r="BE94" i="970"/>
  <c r="BE107" i="970"/>
  <c r="BE97" i="970"/>
  <c r="BE111" i="970"/>
  <c r="BE110" i="970"/>
  <c r="BE99" i="970"/>
  <c r="BE105" i="970"/>
  <c r="BE106" i="970"/>
  <c r="BD50" i="970"/>
  <c r="BA104" i="970"/>
  <c r="BE95" i="970"/>
  <c r="BM105" i="970"/>
  <c r="BK110" i="970"/>
  <c r="AZ113" i="970"/>
  <c r="BD112" i="970"/>
  <c r="BB70" i="970"/>
  <c r="AK81" i="970"/>
  <c r="AJ80" i="970"/>
  <c r="BD54" i="970"/>
  <c r="BC74" i="970"/>
  <c r="AF77" i="970"/>
  <c r="BH77" i="970" s="1"/>
  <c r="BC77" i="970"/>
  <c r="BC76" i="970"/>
  <c r="AF48" i="970"/>
  <c r="BH44" i="970" s="1"/>
  <c r="BC44" i="970"/>
  <c r="BC48" i="970"/>
  <c r="BC47" i="970"/>
  <c r="BJ112" i="970"/>
  <c r="AE69" i="970"/>
  <c r="BB69" i="970"/>
  <c r="BM49" i="970"/>
  <c r="BC50" i="970"/>
  <c r="BD73" i="970"/>
  <c r="H44" i="970"/>
  <c r="BB23" i="970"/>
  <c r="BM46" i="970"/>
  <c r="BC39" i="970"/>
  <c r="AJ22" i="970"/>
  <c r="BB36" i="970"/>
  <c r="BL109" i="970"/>
  <c r="BC81" i="970"/>
  <c r="AF62" i="970"/>
  <c r="BC53" i="970"/>
  <c r="BC61" i="970"/>
  <c r="BC54" i="970"/>
  <c r="BC60" i="970"/>
  <c r="AE17" i="970"/>
  <c r="BG10" i="970" s="1"/>
  <c r="BB15" i="970"/>
  <c r="BB16" i="970"/>
  <c r="BB17" i="970"/>
  <c r="AJ23" i="970"/>
  <c r="AK19" i="970"/>
  <c r="BB31" i="970"/>
  <c r="AE32" i="970"/>
  <c r="BB32" i="970"/>
  <c r="BD58" i="970"/>
  <c r="AJ86" i="970"/>
  <c r="BL112" i="970"/>
  <c r="BL94" i="970"/>
  <c r="AK78" i="970"/>
  <c r="AK74" i="970"/>
  <c r="BM48" i="970"/>
  <c r="BB50" i="970"/>
  <c r="AE50" i="970"/>
  <c r="BC27" i="970"/>
  <c r="BM50" i="970"/>
  <c r="AK9" i="970"/>
  <c r="AI45" i="970"/>
  <c r="H45" i="970" s="1"/>
  <c r="AJ87" i="970"/>
  <c r="BL100" i="970"/>
  <c r="AE78" i="970"/>
  <c r="BB78" i="970"/>
  <c r="BD64" i="970"/>
  <c r="BB40" i="970"/>
  <c r="BB41" i="970"/>
  <c r="AE41" i="970"/>
  <c r="BB37" i="970"/>
  <c r="AC44" i="970"/>
  <c r="AE67" i="970"/>
  <c r="BB67" i="970"/>
  <c r="BD39" i="970"/>
  <c r="BD46" i="970"/>
  <c r="AG46" i="970"/>
  <c r="BD45" i="970"/>
  <c r="AK27" i="970"/>
  <c r="H16" i="970"/>
  <c r="BC45" i="970"/>
  <c r="Y72" i="970"/>
  <c r="BB12" i="970"/>
  <c r="AE64" i="970"/>
  <c r="BB64" i="970"/>
  <c r="BB63" i="970"/>
  <c r="BB62" i="970"/>
  <c r="BB74" i="970"/>
  <c r="BC56" i="970"/>
  <c r="AJ62" i="970"/>
  <c r="BB39" i="970"/>
  <c r="BD40" i="970"/>
  <c r="AG42" i="970"/>
  <c r="AG18" i="970"/>
  <c r="BD18" i="970"/>
  <c r="AI37" i="970"/>
  <c r="BB21" i="970"/>
  <c r="AJ29" i="970"/>
  <c r="H49" i="970"/>
  <c r="AJ81" i="970"/>
  <c r="AE48" i="970"/>
  <c r="BB48" i="970"/>
  <c r="BB44" i="970"/>
  <c r="BI88" i="970"/>
  <c r="BD44" i="970"/>
  <c r="BB43" i="970"/>
  <c r="AJ18" i="970"/>
  <c r="AE66" i="970"/>
  <c r="BB65" i="970"/>
  <c r="AF37" i="970"/>
  <c r="BC37" i="970"/>
  <c r="BC36" i="970"/>
  <c r="BB46" i="970"/>
  <c r="BB27" i="970"/>
  <c r="BD34" i="970"/>
  <c r="H39" i="970"/>
  <c r="BD38" i="970"/>
  <c r="BB85" i="970"/>
  <c r="AG86" i="970"/>
  <c r="BI86" i="970" s="1"/>
  <c r="BL101" i="970"/>
  <c r="AK80" i="970"/>
  <c r="BD27" i="970"/>
  <c r="BD33" i="970"/>
  <c r="AJ43" i="970"/>
  <c r="BD24" i="970"/>
  <c r="BB49" i="970"/>
  <c r="BB25" i="970"/>
  <c r="AE59" i="970"/>
  <c r="BB58" i="970"/>
  <c r="BB59" i="970"/>
  <c r="BB56" i="970"/>
  <c r="BB57" i="970"/>
  <c r="BD71" i="970"/>
  <c r="BD65" i="970"/>
  <c r="AG55" i="970"/>
  <c r="BD51" i="970"/>
  <c r="BD62" i="970"/>
  <c r="AC41" i="970"/>
  <c r="BB45" i="970"/>
  <c r="BD42" i="970"/>
  <c r="BB42" i="970"/>
  <c r="BD9" i="970"/>
  <c r="AK12" i="970"/>
  <c r="BL110" i="970"/>
  <c r="BL96" i="970"/>
  <c r="BL107" i="970"/>
  <c r="BL104" i="970"/>
  <c r="BL95" i="970"/>
  <c r="BL103" i="970"/>
  <c r="BL108" i="970"/>
  <c r="BD85" i="970"/>
  <c r="BL105" i="970"/>
  <c r="BB72" i="970"/>
  <c r="BB80" i="970"/>
  <c r="BD47" i="970"/>
  <c r="BC62" i="970"/>
  <c r="BC52" i="970"/>
  <c r="BC41" i="970"/>
  <c r="BD41" i="970"/>
  <c r="AE30" i="970"/>
  <c r="BB30" i="970"/>
  <c r="BC26" i="970"/>
  <c r="BB38" i="970"/>
  <c r="BM45" i="970"/>
  <c r="BM47" i="970"/>
  <c r="BC18" i="970"/>
  <c r="BC17" i="970"/>
  <c r="AF20" i="970"/>
  <c r="BH9" i="970" s="1"/>
  <c r="BC19" i="970"/>
  <c r="H31" i="970"/>
  <c r="BD61" i="970"/>
  <c r="BB82" i="970"/>
  <c r="BB87" i="970"/>
  <c r="AJ73" i="970"/>
  <c r="BJ106" i="970"/>
  <c r="BJ108" i="970"/>
  <c r="AK65" i="970"/>
  <c r="BM54" i="970" s="1"/>
  <c r="AF70" i="970"/>
  <c r="BH70" i="970" s="1"/>
  <c r="BC70" i="970"/>
  <c r="BD49" i="970"/>
  <c r="BD77" i="970"/>
  <c r="BD52" i="970"/>
  <c r="AI43" i="970"/>
  <c r="BB54" i="970"/>
  <c r="BD31" i="970"/>
  <c r="BM44" i="970"/>
  <c r="BC24" i="970"/>
  <c r="BC22" i="970"/>
  <c r="BC25" i="970"/>
  <c r="AE9" i="970"/>
  <c r="BB9" i="970"/>
  <c r="AJ14" i="970"/>
  <c r="AK36" i="970"/>
  <c r="BF97" i="970"/>
  <c r="BF96" i="970"/>
  <c r="BF112" i="970"/>
  <c r="BB19" i="970"/>
  <c r="BC51" i="970"/>
  <c r="BB35" i="970"/>
  <c r="BC33" i="970"/>
  <c r="AJ40" i="970"/>
  <c r="H40" i="970" s="1"/>
  <c r="BC46" i="970"/>
  <c r="AJ20" i="970"/>
  <c r="BC9" i="970"/>
  <c r="BC15" i="970"/>
  <c r="AE38" i="970"/>
  <c r="BC12" i="970"/>
  <c r="BD29" i="970"/>
  <c r="BD23" i="970"/>
  <c r="H25" i="970"/>
  <c r="BD14" i="970"/>
  <c r="BC29" i="970"/>
  <c r="BC32" i="970"/>
  <c r="BD15" i="970"/>
  <c r="BD21" i="970"/>
  <c r="AJ8" i="970"/>
  <c r="AE77" i="970"/>
  <c r="BB33" i="970"/>
  <c r="AJ24" i="970"/>
  <c r="BC49" i="970"/>
  <c r="BD12" i="970"/>
  <c r="BC11" i="970"/>
  <c r="BC13" i="970"/>
  <c r="BD26" i="970"/>
  <c r="BC55" i="970"/>
  <c r="AF26" i="970"/>
  <c r="BC31" i="970"/>
  <c r="AE27" i="970"/>
  <c r="BD35" i="970"/>
  <c r="BD11" i="970"/>
  <c r="BC10" i="970"/>
  <c r="AE47" i="970"/>
  <c r="BB22" i="970"/>
  <c r="AJ10" i="970"/>
  <c r="BC57" i="970"/>
  <c r="BD36" i="970"/>
  <c r="BC30" i="970"/>
  <c r="AG22" i="970"/>
  <c r="BI22" i="970" s="1"/>
  <c r="BB20" i="970"/>
  <c r="BD10" i="970"/>
  <c r="AJ15" i="970"/>
  <c r="BD20" i="970"/>
  <c r="BC40" i="970"/>
  <c r="AG36" i="970"/>
  <c r="BB28" i="970"/>
  <c r="AE26" i="970"/>
  <c r="AJ12" i="970"/>
  <c r="AF28" i="970"/>
  <c r="BC28" i="970"/>
  <c r="BC8" i="970"/>
  <c r="BD28" i="970"/>
  <c r="BB10" i="970"/>
  <c r="BB24" i="970"/>
  <c r="BB55" i="970"/>
  <c r="BF103" i="970"/>
  <c r="BF111" i="970"/>
  <c r="BF108" i="970"/>
  <c r="BD32" i="970"/>
  <c r="C2" i="1"/>
  <c r="BH113" i="990" l="1"/>
  <c r="BG12" i="980"/>
  <c r="AI10" i="980"/>
  <c r="BK10" i="980" s="1"/>
  <c r="BG13" i="980"/>
  <c r="BJ27" i="974"/>
  <c r="BE28" i="974"/>
  <c r="Y19" i="970"/>
  <c r="AD19" i="970" s="1"/>
  <c r="AI19" i="970" s="1"/>
  <c r="Y27" i="992"/>
  <c r="AD27" i="992" s="1"/>
  <c r="X27" i="992"/>
  <c r="AC27" i="992" s="1"/>
  <c r="Y14" i="992"/>
  <c r="AD14" i="992" s="1"/>
  <c r="BG103" i="992"/>
  <c r="H34" i="992"/>
  <c r="AC117" i="992"/>
  <c r="BG88" i="992"/>
  <c r="BG85" i="992"/>
  <c r="X12" i="992"/>
  <c r="AC12" i="992" s="1"/>
  <c r="AD117" i="992"/>
  <c r="BF117" i="992" s="1"/>
  <c r="Y12" i="992"/>
  <c r="AD12" i="992" s="1"/>
  <c r="X25" i="992"/>
  <c r="AC25" i="992" s="1"/>
  <c r="H58" i="992"/>
  <c r="BI45" i="992"/>
  <c r="Y24" i="991"/>
  <c r="AD24" i="991" s="1"/>
  <c r="Y98" i="991"/>
  <c r="AD98" i="991" s="1"/>
  <c r="AK137" i="991"/>
  <c r="BM137" i="991" s="1"/>
  <c r="BH87" i="992"/>
  <c r="H113" i="992"/>
  <c r="BG29" i="992"/>
  <c r="X24" i="991"/>
  <c r="AC24" i="991" s="1"/>
  <c r="BI73" i="992"/>
  <c r="BI46" i="992"/>
  <c r="BL83" i="992"/>
  <c r="BI38" i="992"/>
  <c r="H104" i="992"/>
  <c r="BG46" i="992"/>
  <c r="BH34" i="992"/>
  <c r="X22" i="992"/>
  <c r="AC22" i="992" s="1"/>
  <c r="BG89" i="992"/>
  <c r="BG107" i="992"/>
  <c r="BG12" i="992"/>
  <c r="BG92" i="992"/>
  <c r="BH35" i="992"/>
  <c r="BH49" i="992"/>
  <c r="BG94" i="992"/>
  <c r="BH77" i="992"/>
  <c r="X26" i="991"/>
  <c r="AC26" i="991" s="1"/>
  <c r="BH28" i="992"/>
  <c r="BI60" i="992"/>
  <c r="BG91" i="992"/>
  <c r="BG90" i="992"/>
  <c r="Y31" i="991"/>
  <c r="AD31" i="991" s="1"/>
  <c r="BG32" i="992"/>
  <c r="BG15" i="992"/>
  <c r="BJ47" i="992"/>
  <c r="BI101" i="992"/>
  <c r="BG71" i="992"/>
  <c r="BH104" i="992"/>
  <c r="H62" i="992"/>
  <c r="BM25" i="992"/>
  <c r="BH21" i="992"/>
  <c r="BI16" i="992"/>
  <c r="H56" i="992"/>
  <c r="BF43" i="992"/>
  <c r="BE59" i="992"/>
  <c r="BI88" i="992"/>
  <c r="BE34" i="992"/>
  <c r="BI108" i="992"/>
  <c r="BI29" i="992"/>
  <c r="BE41" i="992"/>
  <c r="BG59" i="992"/>
  <c r="BF45" i="992"/>
  <c r="BI34" i="992"/>
  <c r="BH90" i="992"/>
  <c r="BE45" i="992"/>
  <c r="BI68" i="992"/>
  <c r="BH89" i="992"/>
  <c r="BG102" i="992"/>
  <c r="BE37" i="992"/>
  <c r="BI72" i="992"/>
  <c r="BG93" i="992"/>
  <c r="BE38" i="992"/>
  <c r="BG26" i="992"/>
  <c r="BH30" i="992"/>
  <c r="BF46" i="992"/>
  <c r="BI86" i="992"/>
  <c r="BH105" i="992"/>
  <c r="BG108" i="992"/>
  <c r="BH48" i="992"/>
  <c r="BH91" i="992"/>
  <c r="Y10" i="991"/>
  <c r="AD10" i="991" s="1"/>
  <c r="BI23" i="992"/>
  <c r="BI27" i="992"/>
  <c r="BE60" i="992"/>
  <c r="BG65" i="992"/>
  <c r="BI111" i="992"/>
  <c r="Y22" i="992"/>
  <c r="AD22" i="992" s="1"/>
  <c r="AI22" i="992" s="1"/>
  <c r="X9" i="992"/>
  <c r="AC9" i="992" s="1"/>
  <c r="AH9" i="992" s="1"/>
  <c r="BH12" i="992"/>
  <c r="BI85" i="992"/>
  <c r="BG51" i="992"/>
  <c r="BG48" i="992"/>
  <c r="BH13" i="992"/>
  <c r="BH33" i="992"/>
  <c r="BF42" i="992"/>
  <c r="BH84" i="992"/>
  <c r="BI97" i="992"/>
  <c r="X15" i="991"/>
  <c r="AC15" i="991" s="1"/>
  <c r="BF40" i="992"/>
  <c r="BH85" i="992"/>
  <c r="BH64" i="992"/>
  <c r="X31" i="991"/>
  <c r="AC31" i="991" s="1"/>
  <c r="BF41" i="992"/>
  <c r="BG81" i="992"/>
  <c r="BG73" i="992"/>
  <c r="BH110" i="992"/>
  <c r="X80" i="992"/>
  <c r="X98" i="992"/>
  <c r="Y80" i="992"/>
  <c r="Y89" i="992"/>
  <c r="Y116" i="992"/>
  <c r="BA116" i="992" s="1"/>
  <c r="X107" i="992"/>
  <c r="Y98" i="992"/>
  <c r="Y107" i="992"/>
  <c r="X89" i="992"/>
  <c r="X116" i="992"/>
  <c r="AZ116" i="992" s="1"/>
  <c r="Y32" i="992"/>
  <c r="X19" i="992"/>
  <c r="Y19" i="992"/>
  <c r="X32" i="992"/>
  <c r="AI37" i="992"/>
  <c r="BF35" i="992"/>
  <c r="BF37" i="992"/>
  <c r="BF36" i="992"/>
  <c r="BF38" i="992"/>
  <c r="AI38" i="992"/>
  <c r="AK9" i="992"/>
  <c r="BH9" i="992"/>
  <c r="BI82" i="992"/>
  <c r="BI79" i="992"/>
  <c r="BI78" i="992"/>
  <c r="AK43" i="992"/>
  <c r="BH43" i="992"/>
  <c r="BH42" i="992"/>
  <c r="BG22" i="992"/>
  <c r="BG18" i="992"/>
  <c r="AJ22" i="992"/>
  <c r="BG21" i="992"/>
  <c r="BG45" i="992"/>
  <c r="AJ45" i="992"/>
  <c r="BG44" i="992"/>
  <c r="BG40" i="992"/>
  <c r="BI50" i="992"/>
  <c r="BI49" i="992"/>
  <c r="BI48" i="992"/>
  <c r="BI44" i="992"/>
  <c r="BG77" i="992"/>
  <c r="AJ77" i="992"/>
  <c r="BG76" i="992"/>
  <c r="BI90" i="992"/>
  <c r="X76" i="992"/>
  <c r="X112" i="992"/>
  <c r="Y112" i="992"/>
  <c r="Y85" i="992"/>
  <c r="Y103" i="992"/>
  <c r="X103" i="992"/>
  <c r="Y76" i="992"/>
  <c r="X94" i="992"/>
  <c r="X85" i="992"/>
  <c r="Y94" i="992"/>
  <c r="X17" i="992"/>
  <c r="X30" i="992"/>
  <c r="Y17" i="992"/>
  <c r="Y30" i="992"/>
  <c r="X15" i="992"/>
  <c r="X28" i="992"/>
  <c r="Y15" i="992"/>
  <c r="Y28" i="992"/>
  <c r="X26" i="992"/>
  <c r="Y13" i="992"/>
  <c r="X13" i="992"/>
  <c r="Y26" i="992"/>
  <c r="BG36" i="992"/>
  <c r="AJ36" i="992"/>
  <c r="BG23" i="992"/>
  <c r="BI11" i="992"/>
  <c r="BI12" i="992"/>
  <c r="BI13" i="992"/>
  <c r="AK22" i="992"/>
  <c r="BH20" i="992"/>
  <c r="BH19" i="992"/>
  <c r="BH22" i="992"/>
  <c r="BI39" i="992"/>
  <c r="BI47" i="992"/>
  <c r="BI22" i="992"/>
  <c r="BH37" i="992"/>
  <c r="AK61" i="992"/>
  <c r="BH61" i="992"/>
  <c r="AI63" i="992"/>
  <c r="BK52" i="992" s="1"/>
  <c r="BF53" i="992"/>
  <c r="BH60" i="992"/>
  <c r="BF54" i="992"/>
  <c r="BF56" i="992"/>
  <c r="BL96" i="992"/>
  <c r="BE55" i="992"/>
  <c r="BG104" i="992"/>
  <c r="BH74" i="992"/>
  <c r="BH73" i="992"/>
  <c r="AK74" i="992"/>
  <c r="BH72" i="992"/>
  <c r="BH106" i="992"/>
  <c r="AK76" i="992"/>
  <c r="BH76" i="992"/>
  <c r="BF51" i="992"/>
  <c r="BG70" i="992"/>
  <c r="BI110" i="992"/>
  <c r="BG96" i="992"/>
  <c r="H44" i="992"/>
  <c r="Y101" i="992"/>
  <c r="Y83" i="992"/>
  <c r="Y92" i="992"/>
  <c r="Y110" i="992"/>
  <c r="X92" i="992"/>
  <c r="X101" i="992"/>
  <c r="X83" i="992"/>
  <c r="X74" i="992"/>
  <c r="X110" i="992"/>
  <c r="Y74" i="992"/>
  <c r="X20" i="992"/>
  <c r="X33" i="992"/>
  <c r="Y33" i="992"/>
  <c r="Y20" i="992"/>
  <c r="X18" i="992"/>
  <c r="Y31" i="992"/>
  <c r="X31" i="992"/>
  <c r="Y18" i="992"/>
  <c r="BH27" i="992"/>
  <c r="AK41" i="992"/>
  <c r="BH41" i="992"/>
  <c r="BH40" i="992"/>
  <c r="BH39" i="992"/>
  <c r="AD25" i="992"/>
  <c r="AI66" i="992"/>
  <c r="BG16" i="992"/>
  <c r="BE58" i="992"/>
  <c r="BG33" i="992"/>
  <c r="BF57" i="992"/>
  <c r="BH99" i="992"/>
  <c r="BH58" i="992"/>
  <c r="BH109" i="992"/>
  <c r="AK109" i="992"/>
  <c r="BM103" i="992" s="1"/>
  <c r="BH107" i="992"/>
  <c r="BI42" i="992"/>
  <c r="BG78" i="992"/>
  <c r="BG31" i="992"/>
  <c r="BG13" i="992"/>
  <c r="BF60" i="992"/>
  <c r="BI74" i="992"/>
  <c r="BG72" i="992"/>
  <c r="BG111" i="992"/>
  <c r="BI71" i="992"/>
  <c r="BG68" i="992"/>
  <c r="BG50" i="992"/>
  <c r="BH50" i="992"/>
  <c r="AK50" i="992"/>
  <c r="BG101" i="992"/>
  <c r="BI96" i="992"/>
  <c r="H35" i="992"/>
  <c r="AK23" i="992"/>
  <c r="BM23" i="992" s="1"/>
  <c r="BH23" i="992"/>
  <c r="AH43" i="992"/>
  <c r="BE42" i="992"/>
  <c r="BE43" i="992"/>
  <c r="BG17" i="992"/>
  <c r="BI24" i="992"/>
  <c r="BI32" i="992"/>
  <c r="AK18" i="992"/>
  <c r="BH17" i="992"/>
  <c r="BH15" i="992"/>
  <c r="BH18" i="992"/>
  <c r="BH14" i="992"/>
  <c r="BH16" i="992"/>
  <c r="BF58" i="992"/>
  <c r="BI14" i="992"/>
  <c r="BI17" i="992"/>
  <c r="BG34" i="992"/>
  <c r="BG75" i="992"/>
  <c r="BL84" i="992"/>
  <c r="BI10" i="992"/>
  <c r="BH47" i="992"/>
  <c r="BI100" i="992"/>
  <c r="BH108" i="992"/>
  <c r="BJ48" i="992"/>
  <c r="AH67" i="992"/>
  <c r="BG35" i="992"/>
  <c r="AK79" i="992"/>
  <c r="BH79" i="992"/>
  <c r="BH78" i="992"/>
  <c r="BH96" i="992"/>
  <c r="BG69" i="992"/>
  <c r="BG100" i="992"/>
  <c r="BE49" i="992"/>
  <c r="BH83" i="992"/>
  <c r="BI87" i="992"/>
  <c r="BE50" i="992"/>
  <c r="X25" i="991"/>
  <c r="AC25" i="991" s="1"/>
  <c r="BG9" i="992"/>
  <c r="BG10" i="992"/>
  <c r="BG8" i="992"/>
  <c r="AJ10" i="992"/>
  <c r="X24" i="992"/>
  <c r="Y24" i="992"/>
  <c r="Y11" i="992"/>
  <c r="X11" i="992"/>
  <c r="AD9" i="992"/>
  <c r="BG41" i="992"/>
  <c r="BG28" i="992"/>
  <c r="AJ28" i="992"/>
  <c r="BG19" i="992"/>
  <c r="AH36" i="992"/>
  <c r="BE36" i="992"/>
  <c r="BE35" i="992"/>
  <c r="BI18" i="992"/>
  <c r="BH88" i="992"/>
  <c r="AK88" i="992"/>
  <c r="BI103" i="992"/>
  <c r="BI20" i="992"/>
  <c r="BH54" i="992"/>
  <c r="AK54" i="992"/>
  <c r="BH97" i="992"/>
  <c r="BI8" i="992"/>
  <c r="BE39" i="992"/>
  <c r="AK68" i="992"/>
  <c r="BH68" i="992"/>
  <c r="AK92" i="992"/>
  <c r="BM91" i="992" s="1"/>
  <c r="BH92" i="992"/>
  <c r="BH10" i="992"/>
  <c r="BI58" i="992"/>
  <c r="BI59" i="992"/>
  <c r="BG87" i="992"/>
  <c r="BF34" i="992"/>
  <c r="BH65" i="992"/>
  <c r="BL85" i="992"/>
  <c r="BI65" i="992"/>
  <c r="X9" i="991"/>
  <c r="AC9" i="991" s="1"/>
  <c r="BG20" i="992"/>
  <c r="X16" i="992"/>
  <c r="Y29" i="992"/>
  <c r="X29" i="992"/>
  <c r="Y16" i="992"/>
  <c r="AK38" i="992"/>
  <c r="BM27" i="992" s="1"/>
  <c r="BH38" i="992"/>
  <c r="BH31" i="992"/>
  <c r="BH29" i="992"/>
  <c r="AJ14" i="992"/>
  <c r="BG14" i="992"/>
  <c r="BH32" i="992"/>
  <c r="AK100" i="992"/>
  <c r="BM94" i="992" s="1"/>
  <c r="BH100" i="992"/>
  <c r="BI19" i="992"/>
  <c r="BI93" i="992"/>
  <c r="BG115" i="992"/>
  <c r="AJ115" i="992"/>
  <c r="BG113" i="992"/>
  <c r="BI9" i="992"/>
  <c r="BI76" i="992"/>
  <c r="BI75" i="992"/>
  <c r="BH67" i="992"/>
  <c r="BG67" i="992"/>
  <c r="BG98" i="992"/>
  <c r="BH66" i="992"/>
  <c r="BH101" i="992"/>
  <c r="BI66" i="992"/>
  <c r="Y94" i="991"/>
  <c r="AD94" i="991" s="1"/>
  <c r="BH59" i="992"/>
  <c r="AC14" i="992"/>
  <c r="BH36" i="992"/>
  <c r="BG42" i="992"/>
  <c r="BG30" i="992"/>
  <c r="BI21" i="992"/>
  <c r="BG47" i="992"/>
  <c r="BG82" i="992"/>
  <c r="AJ82" i="992"/>
  <c r="BL78" i="992" s="1"/>
  <c r="BG79" i="992"/>
  <c r="BH82" i="992"/>
  <c r="AK82" i="992"/>
  <c r="BH11" i="992"/>
  <c r="AH68" i="992"/>
  <c r="AH70" i="992"/>
  <c r="BI40" i="992"/>
  <c r="AJ66" i="992"/>
  <c r="BG66" i="992"/>
  <c r="BG37" i="992"/>
  <c r="BG80" i="992"/>
  <c r="BI92" i="992"/>
  <c r="BH57" i="992"/>
  <c r="BH56" i="992"/>
  <c r="AK57" i="992"/>
  <c r="BG53" i="992"/>
  <c r="BF55" i="992"/>
  <c r="BI64" i="992"/>
  <c r="BI63" i="992"/>
  <c r="BI94" i="992"/>
  <c r="BH102" i="992"/>
  <c r="BI84" i="992"/>
  <c r="BI67" i="992"/>
  <c r="X104" i="991"/>
  <c r="AC104" i="991" s="1"/>
  <c r="Y23" i="992"/>
  <c r="X23" i="992"/>
  <c r="X10" i="992"/>
  <c r="Y10" i="992"/>
  <c r="X106" i="992"/>
  <c r="Y97" i="992"/>
  <c r="X88" i="992"/>
  <c r="Y115" i="992"/>
  <c r="X97" i="992"/>
  <c r="X115" i="992"/>
  <c r="X79" i="992"/>
  <c r="Y106" i="992"/>
  <c r="Y79" i="992"/>
  <c r="Y88" i="992"/>
  <c r="BG43" i="992"/>
  <c r="AH46" i="992"/>
  <c r="BE46" i="992"/>
  <c r="BI52" i="992"/>
  <c r="BI51" i="992"/>
  <c r="BI57" i="992"/>
  <c r="BG49" i="992"/>
  <c r="BG83" i="992"/>
  <c r="BG84" i="992"/>
  <c r="AK52" i="992"/>
  <c r="BH52" i="992"/>
  <c r="AH66" i="992"/>
  <c r="BI106" i="992"/>
  <c r="BI105" i="992"/>
  <c r="BH75" i="992"/>
  <c r="BH51" i="992"/>
  <c r="BG109" i="992"/>
  <c r="AJ109" i="992"/>
  <c r="BF52" i="992"/>
  <c r="BG64" i="992"/>
  <c r="BG62" i="992"/>
  <c r="BG63" i="992"/>
  <c r="BI112" i="992"/>
  <c r="BI77" i="992"/>
  <c r="BI69" i="992"/>
  <c r="BL97" i="992"/>
  <c r="Y77" i="992"/>
  <c r="X77" i="992"/>
  <c r="X104" i="992"/>
  <c r="X86" i="992"/>
  <c r="Y113" i="992"/>
  <c r="Y86" i="992"/>
  <c r="Y95" i="992"/>
  <c r="X95" i="992"/>
  <c r="Y104" i="992"/>
  <c r="X113" i="992"/>
  <c r="AK55" i="992"/>
  <c r="BH55" i="992"/>
  <c r="BG25" i="992"/>
  <c r="BG24" i="992"/>
  <c r="BI99" i="992"/>
  <c r="BI80" i="992"/>
  <c r="BI102" i="992"/>
  <c r="AJ95" i="992"/>
  <c r="BL87" i="992" s="1"/>
  <c r="BG95" i="992"/>
  <c r="BE54" i="992"/>
  <c r="BI91" i="992"/>
  <c r="BI98" i="992"/>
  <c r="BG74" i="992"/>
  <c r="AJ74" i="992"/>
  <c r="BH93" i="992"/>
  <c r="BH98" i="992"/>
  <c r="BG97" i="992"/>
  <c r="X21" i="992"/>
  <c r="Y21" i="992"/>
  <c r="X8" i="992"/>
  <c r="Y8" i="992"/>
  <c r="AJ27" i="992"/>
  <c r="BG27" i="992"/>
  <c r="BI28" i="992"/>
  <c r="BI25" i="992"/>
  <c r="BI26" i="992"/>
  <c r="AJ60" i="992"/>
  <c r="BG60" i="992"/>
  <c r="BH46" i="992"/>
  <c r="AK46" i="992"/>
  <c r="BH26" i="992"/>
  <c r="BI35" i="992"/>
  <c r="BI31" i="992"/>
  <c r="BI30" i="992"/>
  <c r="BI33" i="992"/>
  <c r="AJ57" i="992"/>
  <c r="BG57" i="992"/>
  <c r="BI37" i="992"/>
  <c r="BI36" i="992"/>
  <c r="BE57" i="992"/>
  <c r="BI89" i="992"/>
  <c r="BE53" i="992"/>
  <c r="BH94" i="992"/>
  <c r="BI41" i="992"/>
  <c r="AI67" i="992"/>
  <c r="BI83" i="992"/>
  <c r="BH86" i="992"/>
  <c r="AK86" i="992"/>
  <c r="BI109" i="992"/>
  <c r="BL100" i="992"/>
  <c r="BL99" i="992"/>
  <c r="BH53" i="992"/>
  <c r="BH70" i="992"/>
  <c r="BH69" i="992"/>
  <c r="AK70" i="992"/>
  <c r="BG39" i="992"/>
  <c r="BG38" i="992"/>
  <c r="AJ39" i="992"/>
  <c r="BG55" i="992"/>
  <c r="BG112" i="992"/>
  <c r="BG114" i="992"/>
  <c r="Y100" i="992"/>
  <c r="X82" i="992"/>
  <c r="X100" i="992"/>
  <c r="Y109" i="992"/>
  <c r="X91" i="992"/>
  <c r="X73" i="992"/>
  <c r="X109" i="992"/>
  <c r="Y91" i="992"/>
  <c r="Y73" i="992"/>
  <c r="Y82" i="992"/>
  <c r="BH25" i="992"/>
  <c r="BH24" i="992"/>
  <c r="BG11" i="992"/>
  <c r="BH62" i="992"/>
  <c r="BE40" i="992"/>
  <c r="BH44" i="992"/>
  <c r="BG52" i="992"/>
  <c r="AJ52" i="992"/>
  <c r="BI43" i="992"/>
  <c r="BI70" i="992"/>
  <c r="BH80" i="992"/>
  <c r="BG58" i="992"/>
  <c r="BG56" i="992"/>
  <c r="BH103" i="992"/>
  <c r="BI81" i="992"/>
  <c r="BG105" i="992"/>
  <c r="BI95" i="992"/>
  <c r="H64" i="992"/>
  <c r="Y75" i="992"/>
  <c r="X75" i="992"/>
  <c r="Y84" i="992"/>
  <c r="X84" i="992"/>
  <c r="Y111" i="992"/>
  <c r="X102" i="992"/>
  <c r="Y93" i="992"/>
  <c r="Y102" i="992"/>
  <c r="X93" i="992"/>
  <c r="X111" i="992"/>
  <c r="Y96" i="992"/>
  <c r="X78" i="992"/>
  <c r="Y87" i="992"/>
  <c r="X114" i="992"/>
  <c r="X105" i="992"/>
  <c r="Y78" i="992"/>
  <c r="X96" i="992"/>
  <c r="Y114" i="992"/>
  <c r="X87" i="992"/>
  <c r="Y105" i="992"/>
  <c r="AJ61" i="992"/>
  <c r="BG61" i="992"/>
  <c r="BH8" i="992"/>
  <c r="AH61" i="992"/>
  <c r="BJ52" i="992" s="1"/>
  <c r="BE56" i="992"/>
  <c r="AI50" i="992"/>
  <c r="BF50" i="992"/>
  <c r="BF49" i="992"/>
  <c r="BH112" i="992"/>
  <c r="AK112" i="992"/>
  <c r="BM110" i="992" s="1"/>
  <c r="BF47" i="992"/>
  <c r="BF44" i="992"/>
  <c r="AI48" i="992"/>
  <c r="BF48" i="992"/>
  <c r="BF39" i="992"/>
  <c r="BH45" i="992"/>
  <c r="BI62" i="992"/>
  <c r="BI61" i="992"/>
  <c r="BL86" i="992"/>
  <c r="BF59" i="992"/>
  <c r="BH111" i="992"/>
  <c r="BM24" i="992"/>
  <c r="BI56" i="992"/>
  <c r="BI55" i="992"/>
  <c r="BI53" i="992"/>
  <c r="BI54" i="992"/>
  <c r="BH71" i="992"/>
  <c r="BE51" i="992"/>
  <c r="BH81" i="992"/>
  <c r="BG54" i="992"/>
  <c r="BH63" i="992"/>
  <c r="BL98" i="992"/>
  <c r="BI107" i="992"/>
  <c r="X117" i="991"/>
  <c r="AC117" i="991" s="1"/>
  <c r="X29" i="991"/>
  <c r="AC29" i="991" s="1"/>
  <c r="Y29" i="991"/>
  <c r="AD29" i="991" s="1"/>
  <c r="Y13" i="991"/>
  <c r="AD13" i="991" s="1"/>
  <c r="X98" i="991"/>
  <c r="AC98" i="991" s="1"/>
  <c r="X88" i="991"/>
  <c r="AZ73" i="991" s="1"/>
  <c r="Y120" i="991"/>
  <c r="AD120" i="991" s="1"/>
  <c r="X100" i="991"/>
  <c r="AC100" i="991" s="1"/>
  <c r="X28" i="991"/>
  <c r="AC28" i="991" s="1"/>
  <c r="AH28" i="991" s="1"/>
  <c r="H28" i="991" s="1"/>
  <c r="Y8" i="991"/>
  <c r="AD8" i="991" s="1"/>
  <c r="AI8" i="991" s="1"/>
  <c r="Y101" i="991"/>
  <c r="AD101" i="991" s="1"/>
  <c r="X91" i="991"/>
  <c r="AC91" i="991" s="1"/>
  <c r="X111" i="991"/>
  <c r="AC111" i="991" s="1"/>
  <c r="Y91" i="991"/>
  <c r="AD91" i="991" s="1"/>
  <c r="X37" i="991"/>
  <c r="AZ37" i="991" s="1"/>
  <c r="X10" i="991"/>
  <c r="AC10" i="991" s="1"/>
  <c r="AH10" i="991" s="1"/>
  <c r="X109" i="991"/>
  <c r="AC109" i="991" s="1"/>
  <c r="Y89" i="991"/>
  <c r="AD89" i="991" s="1"/>
  <c r="Y109" i="991"/>
  <c r="AD109" i="991" s="1"/>
  <c r="X129" i="991"/>
  <c r="AC129" i="991" s="1"/>
  <c r="Y99" i="991"/>
  <c r="AD99" i="991" s="1"/>
  <c r="X89" i="991"/>
  <c r="AC89" i="991" s="1"/>
  <c r="Y14" i="991"/>
  <c r="AD14" i="991" s="1"/>
  <c r="X90" i="991"/>
  <c r="AC90" i="991" s="1"/>
  <c r="AH90" i="991" s="1"/>
  <c r="X14" i="991"/>
  <c r="AC14" i="991" s="1"/>
  <c r="H70" i="991"/>
  <c r="Y110" i="991"/>
  <c r="AD110" i="991" s="1"/>
  <c r="AI110" i="991" s="1"/>
  <c r="Y130" i="991"/>
  <c r="AD130" i="991" s="1"/>
  <c r="AI130" i="991" s="1"/>
  <c r="Y90" i="991"/>
  <c r="AD90" i="991" s="1"/>
  <c r="AI90" i="991" s="1"/>
  <c r="Y35" i="991"/>
  <c r="AD35" i="991" s="1"/>
  <c r="X35" i="991"/>
  <c r="AC35" i="991" s="1"/>
  <c r="Y118" i="991"/>
  <c r="AD118" i="991" s="1"/>
  <c r="AI118" i="991" s="1"/>
  <c r="Y102" i="991"/>
  <c r="AD102" i="991" s="1"/>
  <c r="X92" i="991"/>
  <c r="AC92" i="991" s="1"/>
  <c r="Y106" i="991"/>
  <c r="AD106" i="991" s="1"/>
  <c r="AI106" i="991" s="1"/>
  <c r="H106" i="991" s="1"/>
  <c r="X108" i="991"/>
  <c r="AC108" i="991" s="1"/>
  <c r="AH108" i="991" s="1"/>
  <c r="Y25" i="991"/>
  <c r="AD25" i="991" s="1"/>
  <c r="AI25" i="991" s="1"/>
  <c r="BI13" i="991"/>
  <c r="BI134" i="991"/>
  <c r="BI133" i="991"/>
  <c r="Y105" i="991"/>
  <c r="X119" i="991"/>
  <c r="AC119" i="991" s="1"/>
  <c r="AH119" i="991" s="1"/>
  <c r="X130" i="991"/>
  <c r="AC130" i="991" s="1"/>
  <c r="AH130" i="991" s="1"/>
  <c r="AZ39" i="991"/>
  <c r="X99" i="991"/>
  <c r="AC99" i="991" s="1"/>
  <c r="AH99" i="991" s="1"/>
  <c r="Y37" i="991"/>
  <c r="BG117" i="991"/>
  <c r="Y20" i="991"/>
  <c r="AD20" i="991" s="1"/>
  <c r="BG44" i="991"/>
  <c r="Y21" i="991"/>
  <c r="Y129" i="991"/>
  <c r="AD129" i="991" s="1"/>
  <c r="AI129" i="991" s="1"/>
  <c r="BI111" i="991"/>
  <c r="X19" i="991"/>
  <c r="AC19" i="991" s="1"/>
  <c r="AH19" i="991" s="1"/>
  <c r="X110" i="991"/>
  <c r="AC110" i="991" s="1"/>
  <c r="AH110" i="991" s="1"/>
  <c r="BI135" i="991"/>
  <c r="Y126" i="991"/>
  <c r="AD126" i="991" s="1"/>
  <c r="AI126" i="991" s="1"/>
  <c r="X120" i="991"/>
  <c r="AC120" i="991" s="1"/>
  <c r="AH120" i="991" s="1"/>
  <c r="Y115" i="991"/>
  <c r="BI28" i="991"/>
  <c r="X105" i="991"/>
  <c r="X95" i="991"/>
  <c r="BI109" i="991"/>
  <c r="Y88" i="991"/>
  <c r="X118" i="991"/>
  <c r="AC118" i="991" s="1"/>
  <c r="AH118" i="991" s="1"/>
  <c r="Y108" i="991"/>
  <c r="AD108" i="991" s="1"/>
  <c r="AI108" i="991" s="1"/>
  <c r="X128" i="991"/>
  <c r="AC128" i="991" s="1"/>
  <c r="AH128" i="991" s="1"/>
  <c r="X30" i="991"/>
  <c r="AC30" i="991" s="1"/>
  <c r="BI108" i="991"/>
  <c r="Y116" i="991"/>
  <c r="AD116" i="991" s="1"/>
  <c r="AI116" i="991" s="1"/>
  <c r="X93" i="991"/>
  <c r="AC93" i="991" s="1"/>
  <c r="X107" i="991"/>
  <c r="AC107" i="991" s="1"/>
  <c r="AH107" i="991" s="1"/>
  <c r="Y93" i="991"/>
  <c r="AD93" i="991" s="1"/>
  <c r="Y136" i="991"/>
  <c r="AD136" i="991" s="1"/>
  <c r="AI136" i="991" s="1"/>
  <c r="Y137" i="991"/>
  <c r="BA137" i="991" s="1"/>
  <c r="X103" i="991"/>
  <c r="X137" i="991"/>
  <c r="X127" i="991"/>
  <c r="AC127" i="991" s="1"/>
  <c r="AH127" i="991" s="1"/>
  <c r="X116" i="991"/>
  <c r="Y117" i="991"/>
  <c r="AD117" i="991" s="1"/>
  <c r="Y127" i="991"/>
  <c r="AD127" i="991" s="1"/>
  <c r="AI127" i="991" s="1"/>
  <c r="X96" i="991"/>
  <c r="AC96" i="991" s="1"/>
  <c r="X97" i="991"/>
  <c r="AC97" i="991" s="1"/>
  <c r="X126" i="991"/>
  <c r="AC126" i="991" s="1"/>
  <c r="AH126" i="991" s="1"/>
  <c r="Y107" i="991"/>
  <c r="AD107" i="991" s="1"/>
  <c r="X18" i="991"/>
  <c r="AC18" i="991" s="1"/>
  <c r="AH18" i="991" s="1"/>
  <c r="Y18" i="991"/>
  <c r="AD18" i="991" s="1"/>
  <c r="AI18" i="991" s="1"/>
  <c r="X34" i="991"/>
  <c r="AC34" i="991" s="1"/>
  <c r="AH34" i="991" s="1"/>
  <c r="Y34" i="991"/>
  <c r="AD34" i="991" s="1"/>
  <c r="AI34" i="991" s="1"/>
  <c r="BM25" i="991"/>
  <c r="BG106" i="991"/>
  <c r="X33" i="991"/>
  <c r="AC33" i="991" s="1"/>
  <c r="Y27" i="991"/>
  <c r="AD27" i="991" s="1"/>
  <c r="AI27" i="991" s="1"/>
  <c r="X27" i="991"/>
  <c r="AC27" i="991" s="1"/>
  <c r="AH27" i="991" s="1"/>
  <c r="Y11" i="991"/>
  <c r="AD11" i="991" s="1"/>
  <c r="AI11" i="991" s="1"/>
  <c r="H11" i="991" s="1"/>
  <c r="Y33" i="991"/>
  <c r="AD33" i="991" s="1"/>
  <c r="X17" i="991"/>
  <c r="AC17" i="991" s="1"/>
  <c r="X136" i="991"/>
  <c r="Y96" i="991"/>
  <c r="AD96" i="991" s="1"/>
  <c r="AI96" i="991" s="1"/>
  <c r="BI132" i="991"/>
  <c r="X134" i="991"/>
  <c r="AC134" i="991" s="1"/>
  <c r="AH134" i="991" s="1"/>
  <c r="X124" i="991"/>
  <c r="AC124" i="991" s="1"/>
  <c r="AH124" i="991" s="1"/>
  <c r="Y134" i="991"/>
  <c r="AD134" i="991" s="1"/>
  <c r="AI134" i="991" s="1"/>
  <c r="X94" i="991"/>
  <c r="AC94" i="991" s="1"/>
  <c r="AH94" i="991" s="1"/>
  <c r="Y124" i="991"/>
  <c r="AD124" i="991" s="1"/>
  <c r="AI124" i="991" s="1"/>
  <c r="Y114" i="991"/>
  <c r="AD114" i="991" s="1"/>
  <c r="AI114" i="991" s="1"/>
  <c r="X114" i="991"/>
  <c r="AC114" i="991" s="1"/>
  <c r="AH114" i="991" s="1"/>
  <c r="Y131" i="991"/>
  <c r="AD131" i="991" s="1"/>
  <c r="AI131" i="991" s="1"/>
  <c r="X131" i="991"/>
  <c r="AC131" i="991" s="1"/>
  <c r="AH131" i="991" s="1"/>
  <c r="Y121" i="991"/>
  <c r="AD121" i="991" s="1"/>
  <c r="AI121" i="991" s="1"/>
  <c r="Y111" i="991"/>
  <c r="AD111" i="991" s="1"/>
  <c r="AI111" i="991" s="1"/>
  <c r="X121" i="991"/>
  <c r="AC121" i="991" s="1"/>
  <c r="AH121" i="991" s="1"/>
  <c r="X12" i="991"/>
  <c r="AC12" i="991" s="1"/>
  <c r="AH12" i="991" s="1"/>
  <c r="Y12" i="991"/>
  <c r="AD12" i="991" s="1"/>
  <c r="AI12" i="991" s="1"/>
  <c r="X112" i="991"/>
  <c r="AC112" i="991" s="1"/>
  <c r="AH112" i="991" s="1"/>
  <c r="X102" i="991"/>
  <c r="AC102" i="991" s="1"/>
  <c r="AH102" i="991" s="1"/>
  <c r="X132" i="991"/>
  <c r="AC132" i="991" s="1"/>
  <c r="AH132" i="991" s="1"/>
  <c r="Y112" i="991"/>
  <c r="AD112" i="991" s="1"/>
  <c r="AI112" i="991" s="1"/>
  <c r="Y132" i="991"/>
  <c r="AD132" i="991" s="1"/>
  <c r="AI132" i="991" s="1"/>
  <c r="Y122" i="991"/>
  <c r="AD122" i="991" s="1"/>
  <c r="AI122" i="991" s="1"/>
  <c r="X122" i="991"/>
  <c r="AC122" i="991" s="1"/>
  <c r="AH122" i="991" s="1"/>
  <c r="BH71" i="991"/>
  <c r="X133" i="991"/>
  <c r="X113" i="991"/>
  <c r="AC113" i="991" s="1"/>
  <c r="AH113" i="991" s="1"/>
  <c r="Y133" i="991"/>
  <c r="Y103" i="991"/>
  <c r="AD103" i="991" s="1"/>
  <c r="AI103" i="991" s="1"/>
  <c r="Y123" i="991"/>
  <c r="X123" i="991"/>
  <c r="Y36" i="991"/>
  <c r="X36" i="991"/>
  <c r="AC36" i="991" s="1"/>
  <c r="AH36" i="991" s="1"/>
  <c r="BH33" i="991"/>
  <c r="BI19" i="991"/>
  <c r="BI26" i="991"/>
  <c r="AD39" i="991"/>
  <c r="AI39" i="991" s="1"/>
  <c r="H39" i="991" s="1"/>
  <c r="BG24" i="991"/>
  <c r="BG127" i="991"/>
  <c r="BH126" i="991"/>
  <c r="BH103" i="991"/>
  <c r="BG107" i="991"/>
  <c r="BF62" i="991"/>
  <c r="X125" i="991"/>
  <c r="X135" i="991"/>
  <c r="Y125" i="991"/>
  <c r="Y135" i="991"/>
  <c r="X115" i="991"/>
  <c r="BE42" i="991"/>
  <c r="Y22" i="991"/>
  <c r="AD22" i="991" s="1"/>
  <c r="AI22" i="991" s="1"/>
  <c r="Y38" i="991"/>
  <c r="X22" i="991"/>
  <c r="AC22" i="991" s="1"/>
  <c r="AH22" i="991" s="1"/>
  <c r="BG137" i="991"/>
  <c r="BF51" i="991"/>
  <c r="BI43" i="991"/>
  <c r="BG132" i="991"/>
  <c r="H44" i="991"/>
  <c r="BG133" i="991"/>
  <c r="BG48" i="991"/>
  <c r="BI16" i="991"/>
  <c r="BE44" i="991"/>
  <c r="BG71" i="991"/>
  <c r="BI91" i="991"/>
  <c r="BI35" i="991"/>
  <c r="BH93" i="991"/>
  <c r="BG135" i="991"/>
  <c r="X16" i="991"/>
  <c r="AC16" i="991" s="1"/>
  <c r="AH16" i="991" s="1"/>
  <c r="Y16" i="991"/>
  <c r="AD16" i="991" s="1"/>
  <c r="AI16" i="991" s="1"/>
  <c r="Y32" i="991"/>
  <c r="AD32" i="991" s="1"/>
  <c r="AI32" i="991" s="1"/>
  <c r="X32" i="991"/>
  <c r="AC32" i="991" s="1"/>
  <c r="AH32" i="991" s="1"/>
  <c r="BG61" i="991"/>
  <c r="BG131" i="991"/>
  <c r="BG134" i="991"/>
  <c r="BG130" i="991"/>
  <c r="BH20" i="991"/>
  <c r="BI93" i="991"/>
  <c r="BF58" i="991"/>
  <c r="BH42" i="991"/>
  <c r="H78" i="991"/>
  <c r="BF44" i="991"/>
  <c r="BI131" i="991"/>
  <c r="BH133" i="991"/>
  <c r="BG62" i="991"/>
  <c r="BG36" i="991"/>
  <c r="BF67" i="991"/>
  <c r="BG85" i="991"/>
  <c r="BI81" i="991"/>
  <c r="BI114" i="991"/>
  <c r="BI103" i="991"/>
  <c r="BI119" i="991"/>
  <c r="BI117" i="991"/>
  <c r="BE66" i="991"/>
  <c r="BE54" i="991"/>
  <c r="BF60" i="991"/>
  <c r="BH125" i="991"/>
  <c r="BI53" i="991"/>
  <c r="BH61" i="991"/>
  <c r="BI120" i="991"/>
  <c r="BG115" i="991"/>
  <c r="BH40" i="991"/>
  <c r="BH100" i="991"/>
  <c r="BI80" i="991"/>
  <c r="BE39" i="991"/>
  <c r="BH36" i="991"/>
  <c r="BH30" i="991"/>
  <c r="BI17" i="991"/>
  <c r="BM23" i="991"/>
  <c r="BI59" i="991"/>
  <c r="BI49" i="991"/>
  <c r="BI87" i="991"/>
  <c r="BG57" i="991"/>
  <c r="BG34" i="991"/>
  <c r="BI118" i="991"/>
  <c r="BH88" i="991"/>
  <c r="BE46" i="991"/>
  <c r="BI75" i="991"/>
  <c r="BF68" i="991"/>
  <c r="BI84" i="991"/>
  <c r="BH39" i="991"/>
  <c r="BI92" i="991"/>
  <c r="BH37" i="991"/>
  <c r="BF48" i="991"/>
  <c r="BE72" i="991"/>
  <c r="BH62" i="991"/>
  <c r="BH106" i="991"/>
  <c r="BH90" i="991"/>
  <c r="BI136" i="991"/>
  <c r="BI8" i="991"/>
  <c r="BI9" i="991"/>
  <c r="AJ19" i="991"/>
  <c r="BG19" i="991"/>
  <c r="BG18" i="991"/>
  <c r="AK22" i="991"/>
  <c r="BM20" i="991" s="1"/>
  <c r="BH22" i="991"/>
  <c r="BH21" i="991"/>
  <c r="BH136" i="991"/>
  <c r="AK136" i="991"/>
  <c r="BH135" i="991"/>
  <c r="BH116" i="991"/>
  <c r="AK116" i="991"/>
  <c r="BH115" i="991"/>
  <c r="AI128" i="991"/>
  <c r="AK55" i="991"/>
  <c r="BH55" i="991"/>
  <c r="BG122" i="991"/>
  <c r="AJ122" i="991"/>
  <c r="AH60" i="991"/>
  <c r="BE60" i="991"/>
  <c r="BE56" i="991"/>
  <c r="BH131" i="991"/>
  <c r="AK131" i="991"/>
  <c r="AJ51" i="991"/>
  <c r="BG51" i="991"/>
  <c r="BF69" i="991"/>
  <c r="AI54" i="991"/>
  <c r="BF54" i="991"/>
  <c r="BF53" i="991"/>
  <c r="BH15" i="991"/>
  <c r="BH13" i="991"/>
  <c r="AK15" i="991"/>
  <c r="BH8" i="991"/>
  <c r="BH14" i="991"/>
  <c r="BG28" i="991"/>
  <c r="BH19" i="991"/>
  <c r="AI83" i="991"/>
  <c r="BI73" i="991"/>
  <c r="BI72" i="991"/>
  <c r="BG35" i="991"/>
  <c r="BI39" i="991"/>
  <c r="BI38" i="991"/>
  <c r="BH128" i="991"/>
  <c r="BG33" i="991"/>
  <c r="BF46" i="991"/>
  <c r="BH114" i="991"/>
  <c r="AK114" i="991"/>
  <c r="BE70" i="991"/>
  <c r="BG50" i="991"/>
  <c r="BG49" i="991"/>
  <c r="AJ50" i="991"/>
  <c r="BG47" i="991"/>
  <c r="BI82" i="991"/>
  <c r="BI78" i="991"/>
  <c r="BH29" i="991"/>
  <c r="AH84" i="991"/>
  <c r="BG108" i="991"/>
  <c r="H63" i="991"/>
  <c r="BI61" i="991"/>
  <c r="BI62" i="991"/>
  <c r="BI63" i="991"/>
  <c r="BI52" i="991"/>
  <c r="BI50" i="991"/>
  <c r="BE53" i="991"/>
  <c r="BH122" i="991"/>
  <c r="AK122" i="991"/>
  <c r="BM118" i="991" s="1"/>
  <c r="BG13" i="991"/>
  <c r="BH96" i="991"/>
  <c r="AK96" i="991"/>
  <c r="BH95" i="991"/>
  <c r="BF66" i="991"/>
  <c r="BH44" i="991"/>
  <c r="BH57" i="991"/>
  <c r="AK57" i="991"/>
  <c r="H57" i="991" s="1"/>
  <c r="BH56" i="991"/>
  <c r="BH28" i="991"/>
  <c r="BH27" i="991"/>
  <c r="BH23" i="991"/>
  <c r="BH25" i="991"/>
  <c r="AK77" i="991"/>
  <c r="BH77" i="991"/>
  <c r="AJ97" i="991"/>
  <c r="BG97" i="991"/>
  <c r="BE57" i="991"/>
  <c r="BG52" i="991"/>
  <c r="AJ52" i="991"/>
  <c r="AJ88" i="991"/>
  <c r="BG88" i="991"/>
  <c r="BI95" i="991"/>
  <c r="BI102" i="991"/>
  <c r="BH64" i="991"/>
  <c r="BH130" i="991"/>
  <c r="AJ101" i="991"/>
  <c r="BG101" i="991"/>
  <c r="BG100" i="991"/>
  <c r="BI123" i="991"/>
  <c r="H43" i="991"/>
  <c r="BI77" i="991"/>
  <c r="BH113" i="991"/>
  <c r="AK113" i="991"/>
  <c r="BE68" i="991"/>
  <c r="AJ26" i="991"/>
  <c r="BG25" i="991"/>
  <c r="BG26" i="991"/>
  <c r="BH99" i="991"/>
  <c r="AK99" i="991"/>
  <c r="BH98" i="991"/>
  <c r="BH127" i="991"/>
  <c r="BI37" i="991"/>
  <c r="AJ124" i="991"/>
  <c r="BG124" i="991"/>
  <c r="BI51" i="991"/>
  <c r="BI74" i="991"/>
  <c r="BI113" i="991"/>
  <c r="BE67" i="991"/>
  <c r="BH102" i="991"/>
  <c r="BH16" i="991"/>
  <c r="BH9" i="991"/>
  <c r="BI12" i="991"/>
  <c r="BH78" i="991"/>
  <c r="BH24" i="991"/>
  <c r="BH81" i="991"/>
  <c r="BH82" i="991"/>
  <c r="BH117" i="991"/>
  <c r="BI98" i="991"/>
  <c r="BI99" i="991"/>
  <c r="AI77" i="991"/>
  <c r="BH59" i="991"/>
  <c r="AK59" i="991"/>
  <c r="BF56" i="991"/>
  <c r="BI96" i="991"/>
  <c r="BH89" i="991"/>
  <c r="AH61" i="991"/>
  <c r="BE61" i="991"/>
  <c r="BG43" i="991"/>
  <c r="BH52" i="991"/>
  <c r="AK52" i="991"/>
  <c r="AJ103" i="991"/>
  <c r="BG103" i="991"/>
  <c r="BI125" i="991"/>
  <c r="AJ123" i="991"/>
  <c r="BG123" i="991"/>
  <c r="BE69" i="991"/>
  <c r="BH69" i="991"/>
  <c r="BG116" i="991"/>
  <c r="BI124" i="991"/>
  <c r="BH73" i="991"/>
  <c r="BH97" i="991"/>
  <c r="BH118" i="991"/>
  <c r="BI126" i="991"/>
  <c r="BH10" i="991"/>
  <c r="AH13" i="991"/>
  <c r="BG38" i="991"/>
  <c r="BG39" i="991"/>
  <c r="BG37" i="991"/>
  <c r="AJ41" i="991"/>
  <c r="BL31" i="991" s="1"/>
  <c r="BG40" i="991"/>
  <c r="BG41" i="991"/>
  <c r="BF61" i="991"/>
  <c r="AI61" i="991"/>
  <c r="AI9" i="991"/>
  <c r="AI30" i="991"/>
  <c r="BH50" i="991"/>
  <c r="AK50" i="991"/>
  <c r="BI48" i="991"/>
  <c r="BI47" i="991"/>
  <c r="BI46" i="991"/>
  <c r="BG11" i="991"/>
  <c r="BI21" i="991"/>
  <c r="BI22" i="991"/>
  <c r="BI23" i="991"/>
  <c r="BI20" i="991"/>
  <c r="AJ69" i="991"/>
  <c r="H69" i="991" s="1"/>
  <c r="BG69" i="991"/>
  <c r="BG68" i="991"/>
  <c r="BE51" i="991"/>
  <c r="AK80" i="991"/>
  <c r="BH80" i="991"/>
  <c r="BE71" i="991"/>
  <c r="BH119" i="991"/>
  <c r="BG31" i="991"/>
  <c r="BG121" i="991"/>
  <c r="AI119" i="991"/>
  <c r="AI19" i="991"/>
  <c r="BI71" i="991"/>
  <c r="BG80" i="991"/>
  <c r="AJ80" i="991"/>
  <c r="BH87" i="991"/>
  <c r="AJ112" i="991"/>
  <c r="BG112" i="991"/>
  <c r="BG118" i="991"/>
  <c r="AJ118" i="991"/>
  <c r="BI115" i="991"/>
  <c r="AJ22" i="991"/>
  <c r="BG22" i="991"/>
  <c r="BI24" i="991"/>
  <c r="BF70" i="991"/>
  <c r="BF64" i="991"/>
  <c r="BF65" i="991"/>
  <c r="AI65" i="991"/>
  <c r="BF63" i="991"/>
  <c r="BG14" i="991"/>
  <c r="BG12" i="991"/>
  <c r="AJ14" i="991"/>
  <c r="BG59" i="991"/>
  <c r="AJ59" i="991"/>
  <c r="BG56" i="991"/>
  <c r="AH81" i="991"/>
  <c r="H81" i="991" s="1"/>
  <c r="AK75" i="991"/>
  <c r="H75" i="991" s="1"/>
  <c r="BH75" i="991"/>
  <c r="BG90" i="991"/>
  <c r="AJ90" i="991"/>
  <c r="AJ77" i="991"/>
  <c r="BG77" i="991"/>
  <c r="BH67" i="991"/>
  <c r="AK67" i="991"/>
  <c r="AJ94" i="991"/>
  <c r="BG94" i="991"/>
  <c r="BE52" i="991"/>
  <c r="BI90" i="991"/>
  <c r="BH129" i="991"/>
  <c r="BG83" i="991"/>
  <c r="H71" i="991"/>
  <c r="H76" i="991"/>
  <c r="BG75" i="991"/>
  <c r="BG76" i="991"/>
  <c r="BH86" i="991"/>
  <c r="AC101" i="991"/>
  <c r="BI11" i="991"/>
  <c r="AH58" i="991"/>
  <c r="BE58" i="991"/>
  <c r="BI25" i="991"/>
  <c r="BI44" i="991"/>
  <c r="BI41" i="991"/>
  <c r="BI40" i="991"/>
  <c r="BH12" i="991"/>
  <c r="BE43" i="991"/>
  <c r="BI54" i="991"/>
  <c r="BI107" i="991"/>
  <c r="BI105" i="991"/>
  <c r="BI79" i="991"/>
  <c r="BI76" i="991"/>
  <c r="BF55" i="991"/>
  <c r="BI55" i="991"/>
  <c r="BH58" i="991"/>
  <c r="AK58" i="991"/>
  <c r="H23" i="991"/>
  <c r="BG29" i="991"/>
  <c r="BI56" i="991"/>
  <c r="BH94" i="991"/>
  <c r="AK94" i="991"/>
  <c r="BI94" i="991"/>
  <c r="BE65" i="991"/>
  <c r="BI15" i="991"/>
  <c r="BG32" i="991"/>
  <c r="BG84" i="991"/>
  <c r="BH112" i="991"/>
  <c r="BG119" i="991"/>
  <c r="BI130" i="991"/>
  <c r="AD104" i="991"/>
  <c r="AC20" i="991"/>
  <c r="BG8" i="991"/>
  <c r="BH11" i="991"/>
  <c r="BI14" i="991"/>
  <c r="H73" i="991"/>
  <c r="BG73" i="991"/>
  <c r="BG72" i="991"/>
  <c r="BG20" i="991"/>
  <c r="BH41" i="991"/>
  <c r="AK41" i="991"/>
  <c r="BH68" i="991"/>
  <c r="AJ67" i="991"/>
  <c r="BG67" i="991"/>
  <c r="BG66" i="991"/>
  <c r="BG64" i="991"/>
  <c r="BG65" i="991"/>
  <c r="BG63" i="991"/>
  <c r="BG60" i="991"/>
  <c r="BF45" i="991"/>
  <c r="BH84" i="991"/>
  <c r="AK84" i="991"/>
  <c r="BG30" i="991"/>
  <c r="BH18" i="991"/>
  <c r="BH34" i="991"/>
  <c r="BH79" i="991"/>
  <c r="BG99" i="991"/>
  <c r="AJ99" i="991"/>
  <c r="BG98" i="991"/>
  <c r="BE47" i="991"/>
  <c r="BH109" i="991"/>
  <c r="AK111" i="991"/>
  <c r="BH111" i="991"/>
  <c r="BH31" i="991"/>
  <c r="BF49" i="991"/>
  <c r="AI49" i="991"/>
  <c r="BI97" i="991"/>
  <c r="BH120" i="991"/>
  <c r="BG16" i="991"/>
  <c r="AJ16" i="991"/>
  <c r="BI122" i="991"/>
  <c r="BI58" i="991"/>
  <c r="BI57" i="991"/>
  <c r="BI127" i="991"/>
  <c r="BI110" i="991"/>
  <c r="AC38" i="991"/>
  <c r="AZ38" i="991"/>
  <c r="BI42" i="991"/>
  <c r="AK51" i="991"/>
  <c r="BH51" i="991"/>
  <c r="AH64" i="991"/>
  <c r="BE63" i="991"/>
  <c r="BE62" i="991"/>
  <c r="BE64" i="991"/>
  <c r="BH43" i="991"/>
  <c r="BH38" i="991"/>
  <c r="AK54" i="991"/>
  <c r="BH54" i="991"/>
  <c r="BH53" i="991"/>
  <c r="BI104" i="991"/>
  <c r="BG81" i="991"/>
  <c r="BG21" i="991"/>
  <c r="BH26" i="991"/>
  <c r="AK104" i="991"/>
  <c r="BH104" i="991"/>
  <c r="BH66" i="991"/>
  <c r="BE49" i="991"/>
  <c r="BF50" i="991"/>
  <c r="AI50" i="991"/>
  <c r="BH35" i="991"/>
  <c r="BH108" i="991"/>
  <c r="BH123" i="991"/>
  <c r="BH124" i="991"/>
  <c r="BF52" i="991"/>
  <c r="BI88" i="991"/>
  <c r="BI86" i="991"/>
  <c r="AJ93" i="991"/>
  <c r="BG93" i="991"/>
  <c r="BG92" i="991"/>
  <c r="AJ92" i="991"/>
  <c r="BG91" i="991"/>
  <c r="BH32" i="991"/>
  <c r="BH65" i="991"/>
  <c r="BI101" i="991"/>
  <c r="BI45" i="991"/>
  <c r="BG70" i="991"/>
  <c r="BI121" i="991"/>
  <c r="AH45" i="991"/>
  <c r="BJ39" i="991" s="1"/>
  <c r="BE45" i="991"/>
  <c r="BE41" i="991"/>
  <c r="BG9" i="991"/>
  <c r="AH74" i="991"/>
  <c r="BF71" i="991"/>
  <c r="BF43" i="991"/>
  <c r="BI85" i="991"/>
  <c r="BG45" i="991"/>
  <c r="AJ79" i="991"/>
  <c r="H79" i="991" s="1"/>
  <c r="BG78" i="991"/>
  <c r="BG79" i="991"/>
  <c r="BH76" i="991"/>
  <c r="AK74" i="991"/>
  <c r="BH74" i="991"/>
  <c r="AJ10" i="991"/>
  <c r="BG10" i="991"/>
  <c r="BE40" i="991"/>
  <c r="BG114" i="991"/>
  <c r="AJ74" i="991"/>
  <c r="BG74" i="991"/>
  <c r="BG55" i="991"/>
  <c r="BH134" i="991"/>
  <c r="AK134" i="991"/>
  <c r="BG109" i="991"/>
  <c r="BG111" i="991"/>
  <c r="AJ111" i="991"/>
  <c r="AJ113" i="991"/>
  <c r="BG113" i="991"/>
  <c r="BG58" i="991"/>
  <c r="AH83" i="991"/>
  <c r="BH83" i="991"/>
  <c r="AK83" i="991"/>
  <c r="BI100" i="991"/>
  <c r="BM24" i="991"/>
  <c r="BG110" i="991"/>
  <c r="BG128" i="991"/>
  <c r="AJ128" i="991"/>
  <c r="BL126" i="991" s="1"/>
  <c r="BF41" i="991"/>
  <c r="BG27" i="991"/>
  <c r="AJ27" i="991"/>
  <c r="BH105" i="991"/>
  <c r="BI129" i="991"/>
  <c r="BG129" i="991"/>
  <c r="BH63" i="991"/>
  <c r="AD92" i="991"/>
  <c r="H42" i="991"/>
  <c r="AK92" i="991"/>
  <c r="BH92" i="991"/>
  <c r="AH8" i="991"/>
  <c r="AI80" i="991"/>
  <c r="BI69" i="991"/>
  <c r="BI67" i="991"/>
  <c r="BI66" i="991"/>
  <c r="BI65" i="991"/>
  <c r="BI70" i="991"/>
  <c r="BI68" i="991"/>
  <c r="BG54" i="991"/>
  <c r="BG53" i="991"/>
  <c r="AJ54" i="991"/>
  <c r="BG17" i="991"/>
  <c r="BG46" i="991"/>
  <c r="BI29" i="991"/>
  <c r="BI30" i="991"/>
  <c r="BI32" i="991"/>
  <c r="BI31" i="991"/>
  <c r="BE59" i="991"/>
  <c r="AJ96" i="991"/>
  <c r="BG95" i="991"/>
  <c r="BG96" i="991"/>
  <c r="BE48" i="991"/>
  <c r="BH91" i="991"/>
  <c r="BI33" i="991"/>
  <c r="BI34" i="991"/>
  <c r="BI36" i="991"/>
  <c r="H86" i="991"/>
  <c r="AK101" i="991"/>
  <c r="BH101" i="991"/>
  <c r="BH107" i="991"/>
  <c r="BF40" i="991"/>
  <c r="BG102" i="991"/>
  <c r="AJ102" i="991"/>
  <c r="BG126" i="991"/>
  <c r="AD113" i="991"/>
  <c r="BI27" i="991"/>
  <c r="BG15" i="991"/>
  <c r="AK45" i="991"/>
  <c r="BH45" i="991"/>
  <c r="AK60" i="991"/>
  <c r="BH60" i="991"/>
  <c r="BG42" i="991"/>
  <c r="BE55" i="991"/>
  <c r="AH55" i="991"/>
  <c r="BG23" i="991"/>
  <c r="BE50" i="991"/>
  <c r="BH48" i="991"/>
  <c r="BH47" i="991"/>
  <c r="BH46" i="991"/>
  <c r="BH49" i="991"/>
  <c r="AK49" i="991"/>
  <c r="BI64" i="991"/>
  <c r="AJ104" i="991"/>
  <c r="BG104" i="991"/>
  <c r="BH70" i="991"/>
  <c r="BH17" i="991"/>
  <c r="H48" i="991"/>
  <c r="BI10" i="991"/>
  <c r="BF59" i="991"/>
  <c r="BI18" i="991"/>
  <c r="H82" i="991"/>
  <c r="BG82" i="991"/>
  <c r="BF57" i="991"/>
  <c r="BI60" i="991"/>
  <c r="AK72" i="991"/>
  <c r="BH72" i="991"/>
  <c r="AI72" i="991"/>
  <c r="BF72" i="991"/>
  <c r="AI100" i="991"/>
  <c r="BI128" i="991"/>
  <c r="AH80" i="991"/>
  <c r="AK110" i="991"/>
  <c r="BH110" i="991"/>
  <c r="BF47" i="991"/>
  <c r="BG86" i="991"/>
  <c r="BI83" i="991"/>
  <c r="AJ87" i="991"/>
  <c r="H87" i="991" s="1"/>
  <c r="BG87" i="991"/>
  <c r="BI106" i="991"/>
  <c r="BG136" i="991"/>
  <c r="AJ136" i="991"/>
  <c r="BL130" i="991" s="1"/>
  <c r="BG89" i="991"/>
  <c r="BH85" i="991"/>
  <c r="BG105" i="991"/>
  <c r="BF42" i="991"/>
  <c r="BG120" i="991"/>
  <c r="BI89" i="991"/>
  <c r="BH132" i="991"/>
  <c r="BH111" i="990"/>
  <c r="X102" i="990"/>
  <c r="AC102" i="990" s="1"/>
  <c r="Y102" i="990"/>
  <c r="AD102" i="990" s="1"/>
  <c r="X111" i="990"/>
  <c r="AC111" i="990" s="1"/>
  <c r="H89" i="990"/>
  <c r="BH140" i="990"/>
  <c r="BI50" i="990"/>
  <c r="H55" i="990"/>
  <c r="Y135" i="990"/>
  <c r="AD135" i="990" s="1"/>
  <c r="BH109" i="990"/>
  <c r="BE44" i="990"/>
  <c r="X108" i="990"/>
  <c r="AC108" i="990" s="1"/>
  <c r="Y127" i="990"/>
  <c r="AD127" i="990" s="1"/>
  <c r="Y108" i="990"/>
  <c r="AD108" i="990" s="1"/>
  <c r="X117" i="990"/>
  <c r="AC117" i="990" s="1"/>
  <c r="Y117" i="990"/>
  <c r="AD117" i="990" s="1"/>
  <c r="Y99" i="990"/>
  <c r="AD99" i="990" s="1"/>
  <c r="Y14" i="989"/>
  <c r="AD14" i="989" s="1"/>
  <c r="BI96" i="990"/>
  <c r="BH114" i="990"/>
  <c r="X113" i="990"/>
  <c r="H86" i="990"/>
  <c r="Y113" i="990"/>
  <c r="BG111" i="990"/>
  <c r="BH108" i="990"/>
  <c r="BH127" i="990"/>
  <c r="BH120" i="990"/>
  <c r="BG125" i="990"/>
  <c r="BI94" i="990"/>
  <c r="BI106" i="990"/>
  <c r="X14" i="989"/>
  <c r="H91" i="990"/>
  <c r="BH64" i="990"/>
  <c r="BG127" i="990"/>
  <c r="BI51" i="990"/>
  <c r="BG105" i="990"/>
  <c r="BE43" i="990"/>
  <c r="BE45" i="990"/>
  <c r="BG56" i="990"/>
  <c r="X103" i="990"/>
  <c r="AC103" i="990" s="1"/>
  <c r="BG121" i="990"/>
  <c r="BE42" i="990"/>
  <c r="X112" i="990"/>
  <c r="AC112" i="990" s="1"/>
  <c r="BI43" i="990"/>
  <c r="Y139" i="990"/>
  <c r="AD139" i="990" s="1"/>
  <c r="BH59" i="990"/>
  <c r="BI44" i="990"/>
  <c r="BG126" i="990"/>
  <c r="BE55" i="990"/>
  <c r="X26" i="990"/>
  <c r="AC26" i="990" s="1"/>
  <c r="BH8" i="990"/>
  <c r="BI36" i="990"/>
  <c r="BI49" i="990"/>
  <c r="BH110" i="990"/>
  <c r="BG101" i="990"/>
  <c r="BH74" i="990"/>
  <c r="BI93" i="990"/>
  <c r="BG91" i="990"/>
  <c r="BH38" i="990"/>
  <c r="BH112" i="990"/>
  <c r="BG55" i="990"/>
  <c r="X135" i="990"/>
  <c r="AC135" i="990" s="1"/>
  <c r="AH135" i="990" s="1"/>
  <c r="H135" i="990" s="1"/>
  <c r="Y126" i="990"/>
  <c r="AD126" i="990" s="1"/>
  <c r="X126" i="990"/>
  <c r="AC126" i="990" s="1"/>
  <c r="AH126" i="990" s="1"/>
  <c r="H126" i="990" s="1"/>
  <c r="BH60" i="990"/>
  <c r="BI38" i="990"/>
  <c r="BI73" i="990"/>
  <c r="BI53" i="990"/>
  <c r="BI12" i="990"/>
  <c r="BG15" i="990"/>
  <c r="BG51" i="990"/>
  <c r="X22" i="989"/>
  <c r="BG17" i="990"/>
  <c r="BG103" i="990"/>
  <c r="BI52" i="990"/>
  <c r="BG115" i="990"/>
  <c r="BG123" i="990"/>
  <c r="BG14" i="990"/>
  <c r="X8" i="990"/>
  <c r="AC8" i="990" s="1"/>
  <c r="AH8" i="990" s="1"/>
  <c r="Y8" i="990"/>
  <c r="AD8" i="990" s="1"/>
  <c r="H78" i="990"/>
  <c r="BG92" i="990"/>
  <c r="BI105" i="990"/>
  <c r="BG58" i="990"/>
  <c r="BG13" i="990"/>
  <c r="BH29" i="990"/>
  <c r="BF79" i="990"/>
  <c r="BH92" i="990"/>
  <c r="BH101" i="990"/>
  <c r="BG135" i="990"/>
  <c r="BI79" i="990"/>
  <c r="Y103" i="990"/>
  <c r="AD103" i="990" s="1"/>
  <c r="Y121" i="990"/>
  <c r="AD121" i="990" s="1"/>
  <c r="X130" i="990"/>
  <c r="AC130" i="990" s="1"/>
  <c r="AH130" i="990" s="1"/>
  <c r="H130" i="990" s="1"/>
  <c r="X139" i="990"/>
  <c r="AC139" i="990" s="1"/>
  <c r="AH139" i="990" s="1"/>
  <c r="Y112" i="990"/>
  <c r="AD112" i="990" s="1"/>
  <c r="Y130" i="990"/>
  <c r="AD130" i="990" s="1"/>
  <c r="BI29" i="990"/>
  <c r="BI74" i="990"/>
  <c r="BF68" i="990"/>
  <c r="BH103" i="990"/>
  <c r="BI61" i="990"/>
  <c r="BH94" i="990"/>
  <c r="Y122" i="990"/>
  <c r="X131" i="990"/>
  <c r="X122" i="990"/>
  <c r="Y104" i="990"/>
  <c r="Y140" i="990"/>
  <c r="X104" i="990"/>
  <c r="X140" i="990"/>
  <c r="BH44" i="990"/>
  <c r="BG95" i="990"/>
  <c r="BH68" i="990"/>
  <c r="BH104" i="990"/>
  <c r="BG94" i="990"/>
  <c r="BH70" i="990"/>
  <c r="Y120" i="990"/>
  <c r="AD120" i="990" s="1"/>
  <c r="X120" i="990"/>
  <c r="AC120" i="990" s="1"/>
  <c r="AH120" i="990" s="1"/>
  <c r="Y129" i="990"/>
  <c r="AD129" i="990" s="1"/>
  <c r="Y138" i="990"/>
  <c r="AD138" i="990" s="1"/>
  <c r="X129" i="990"/>
  <c r="AC129" i="990" s="1"/>
  <c r="AH129" i="990" s="1"/>
  <c r="H129" i="990" s="1"/>
  <c r="X138" i="990"/>
  <c r="AC138" i="990" s="1"/>
  <c r="AH138" i="990" s="1"/>
  <c r="BG48" i="990"/>
  <c r="BI95" i="990"/>
  <c r="BF46" i="990"/>
  <c r="BI20" i="990"/>
  <c r="BH97" i="990"/>
  <c r="BG122" i="990"/>
  <c r="BH31" i="990"/>
  <c r="BE46" i="990"/>
  <c r="BG89" i="990"/>
  <c r="BI71" i="990"/>
  <c r="BG57" i="990"/>
  <c r="BI115" i="990"/>
  <c r="BG104" i="990"/>
  <c r="BI103" i="990"/>
  <c r="Y109" i="990"/>
  <c r="AD109" i="990" s="1"/>
  <c r="Y100" i="990"/>
  <c r="AD100" i="990" s="1"/>
  <c r="X109" i="990"/>
  <c r="AC109" i="990" s="1"/>
  <c r="AH109" i="990" s="1"/>
  <c r="H109" i="990" s="1"/>
  <c r="X127" i="990"/>
  <c r="AC127" i="990" s="1"/>
  <c r="AH127" i="990" s="1"/>
  <c r="X100" i="990"/>
  <c r="AC100" i="990" s="1"/>
  <c r="AH100" i="990" s="1"/>
  <c r="Y136" i="990"/>
  <c r="AD136" i="990" s="1"/>
  <c r="X118" i="990"/>
  <c r="AC118" i="990" s="1"/>
  <c r="AH118" i="990" s="1"/>
  <c r="H118" i="990" s="1"/>
  <c r="X136" i="990"/>
  <c r="AC136" i="990" s="1"/>
  <c r="AH136" i="990" s="1"/>
  <c r="H136" i="990" s="1"/>
  <c r="BI40" i="990"/>
  <c r="BI37" i="990"/>
  <c r="BI18" i="990"/>
  <c r="BI27" i="990"/>
  <c r="H80" i="990"/>
  <c r="BI47" i="990"/>
  <c r="BG109" i="990"/>
  <c r="BF70" i="990"/>
  <c r="BI86" i="990"/>
  <c r="BI9" i="990"/>
  <c r="H48" i="990"/>
  <c r="BI57" i="990"/>
  <c r="BI17" i="990"/>
  <c r="BH137" i="990"/>
  <c r="BH55" i="990"/>
  <c r="BH99" i="990"/>
  <c r="BH106" i="990"/>
  <c r="BF44" i="990"/>
  <c r="BE48" i="990"/>
  <c r="BI112" i="990"/>
  <c r="BH102" i="990"/>
  <c r="BI75" i="990"/>
  <c r="BF77" i="990"/>
  <c r="BI104" i="990"/>
  <c r="BG28" i="990"/>
  <c r="BI100" i="990"/>
  <c r="BF64" i="990"/>
  <c r="BH82" i="990"/>
  <c r="BI13" i="990"/>
  <c r="BG139" i="990"/>
  <c r="BJ52" i="990"/>
  <c r="BE67" i="990"/>
  <c r="BI63" i="990"/>
  <c r="BH69" i="990"/>
  <c r="BI33" i="990"/>
  <c r="BI24" i="990"/>
  <c r="X16" i="989"/>
  <c r="BH10" i="990"/>
  <c r="BG25" i="990"/>
  <c r="Y32" i="990"/>
  <c r="X32" i="990"/>
  <c r="Y14" i="990"/>
  <c r="X14" i="990"/>
  <c r="Y41" i="990"/>
  <c r="X41" i="990"/>
  <c r="X23" i="990"/>
  <c r="Y23" i="990"/>
  <c r="X114" i="990"/>
  <c r="Y105" i="990"/>
  <c r="Y114" i="990"/>
  <c r="X105" i="990"/>
  <c r="X123" i="990"/>
  <c r="Y141" i="990"/>
  <c r="X132" i="990"/>
  <c r="X141" i="990"/>
  <c r="Y123" i="990"/>
  <c r="Y132" i="990"/>
  <c r="AI56" i="990"/>
  <c r="BF56" i="990"/>
  <c r="BG38" i="990"/>
  <c r="AC99" i="990"/>
  <c r="BH26" i="990"/>
  <c r="BH24" i="990"/>
  <c r="BH25" i="990"/>
  <c r="BI10" i="990"/>
  <c r="AH73" i="990"/>
  <c r="BE72" i="990"/>
  <c r="BE73" i="990"/>
  <c r="AI58" i="990"/>
  <c r="BF58" i="990"/>
  <c r="BE65" i="990"/>
  <c r="BH131" i="990"/>
  <c r="BI130" i="990"/>
  <c r="BI129" i="990"/>
  <c r="BI62" i="990"/>
  <c r="BF61" i="990"/>
  <c r="BF55" i="990"/>
  <c r="X8" i="989"/>
  <c r="BG43" i="990"/>
  <c r="AD111" i="990"/>
  <c r="BG23" i="990"/>
  <c r="X34" i="990"/>
  <c r="X16" i="990"/>
  <c r="Y16" i="990"/>
  <c r="Y34" i="990"/>
  <c r="Y29" i="990"/>
  <c r="Y11" i="990"/>
  <c r="X11" i="990"/>
  <c r="X29" i="990"/>
  <c r="X33" i="990"/>
  <c r="X15" i="990"/>
  <c r="Y33" i="990"/>
  <c r="Y15" i="990"/>
  <c r="AK54" i="990"/>
  <c r="BH54" i="990"/>
  <c r="BH53" i="990"/>
  <c r="BE66" i="990"/>
  <c r="BE61" i="990"/>
  <c r="BF69" i="990"/>
  <c r="BH133" i="990"/>
  <c r="AK49" i="990"/>
  <c r="BH49" i="990"/>
  <c r="BH46" i="990"/>
  <c r="BG120" i="990"/>
  <c r="BG119" i="990"/>
  <c r="BG117" i="990"/>
  <c r="BH126" i="990"/>
  <c r="BH124" i="990"/>
  <c r="Y16" i="989"/>
  <c r="BH48" i="990"/>
  <c r="AJ45" i="990"/>
  <c r="BG44" i="990"/>
  <c r="BG42" i="990"/>
  <c r="BG45" i="990"/>
  <c r="BH36" i="990"/>
  <c r="BH35" i="990"/>
  <c r="BI32" i="990"/>
  <c r="BI19" i="990"/>
  <c r="BI42" i="990"/>
  <c r="BH122" i="990"/>
  <c r="AK45" i="990"/>
  <c r="BH43" i="990"/>
  <c r="BH45" i="990"/>
  <c r="BH39" i="990"/>
  <c r="BH41" i="990"/>
  <c r="BI28" i="990"/>
  <c r="AJ49" i="990"/>
  <c r="BG49" i="990"/>
  <c r="BI133" i="990"/>
  <c r="BI135" i="990"/>
  <c r="BI137" i="990"/>
  <c r="BG84" i="990"/>
  <c r="BH88" i="990"/>
  <c r="BH89" i="990"/>
  <c r="BH87" i="990"/>
  <c r="BI136" i="990"/>
  <c r="BG118" i="990"/>
  <c r="BG86" i="990"/>
  <c r="BE47" i="990"/>
  <c r="BI101" i="990"/>
  <c r="BG107" i="990"/>
  <c r="BI84" i="990"/>
  <c r="BI111" i="990"/>
  <c r="BH22" i="990"/>
  <c r="BH20" i="990"/>
  <c r="BH21" i="990"/>
  <c r="BH18" i="990"/>
  <c r="BH19" i="990"/>
  <c r="BH17" i="990"/>
  <c r="AJ47" i="990"/>
  <c r="BG47" i="990"/>
  <c r="BG46" i="990"/>
  <c r="Y18" i="990"/>
  <c r="X18" i="990"/>
  <c r="Y36" i="990"/>
  <c r="X36" i="990"/>
  <c r="X17" i="990"/>
  <c r="Y35" i="990"/>
  <c r="X35" i="990"/>
  <c r="Y17" i="990"/>
  <c r="BF48" i="990"/>
  <c r="BE58" i="990"/>
  <c r="AI54" i="990"/>
  <c r="BF53" i="990"/>
  <c r="BF54" i="990"/>
  <c r="BF52" i="990"/>
  <c r="BJ53" i="990"/>
  <c r="BI26" i="990"/>
  <c r="BI89" i="990"/>
  <c r="AJ61" i="990"/>
  <c r="BG61" i="990"/>
  <c r="BG60" i="990"/>
  <c r="BG59" i="990"/>
  <c r="BH123" i="990"/>
  <c r="BI65" i="990"/>
  <c r="BH129" i="990"/>
  <c r="BH107" i="990"/>
  <c r="BH105" i="990"/>
  <c r="BG85" i="990"/>
  <c r="BG108" i="990"/>
  <c r="BH134" i="990"/>
  <c r="BI138" i="990"/>
  <c r="BI92" i="990"/>
  <c r="BI102" i="990"/>
  <c r="BI8" i="990"/>
  <c r="Y38" i="990"/>
  <c r="X38" i="990"/>
  <c r="Y20" i="990"/>
  <c r="X20" i="990"/>
  <c r="BH34" i="990"/>
  <c r="BG26" i="990"/>
  <c r="BE62" i="990"/>
  <c r="AJ77" i="990"/>
  <c r="BG75" i="990"/>
  <c r="BG77" i="990"/>
  <c r="BG74" i="990"/>
  <c r="BG73" i="990"/>
  <c r="BG76" i="990"/>
  <c r="BG72" i="990"/>
  <c r="BI67" i="990"/>
  <c r="BI82" i="990"/>
  <c r="BI83" i="990"/>
  <c r="BI81" i="990"/>
  <c r="BI80" i="990"/>
  <c r="BI25" i="990"/>
  <c r="BH61" i="990"/>
  <c r="BH56" i="990"/>
  <c r="BI68" i="990"/>
  <c r="BH125" i="990"/>
  <c r="AJ66" i="990"/>
  <c r="BG66" i="990"/>
  <c r="BG65" i="990"/>
  <c r="BI70" i="990"/>
  <c r="BI110" i="990"/>
  <c r="BH78" i="990"/>
  <c r="BI97" i="990"/>
  <c r="BH130" i="990"/>
  <c r="BG18" i="990"/>
  <c r="X22" i="990"/>
  <c r="X40" i="990"/>
  <c r="Y40" i="990"/>
  <c r="Y22" i="990"/>
  <c r="X39" i="990"/>
  <c r="X21" i="990"/>
  <c r="Y21" i="990"/>
  <c r="Y39" i="990"/>
  <c r="BH11" i="990"/>
  <c r="BI16" i="990"/>
  <c r="BI15" i="990"/>
  <c r="BG20" i="990"/>
  <c r="AI76" i="990"/>
  <c r="BF75" i="990"/>
  <c r="BF74" i="990"/>
  <c r="BF76" i="990"/>
  <c r="BH57" i="990"/>
  <c r="BH119" i="990"/>
  <c r="BG114" i="990"/>
  <c r="BE76" i="990"/>
  <c r="BG98" i="990"/>
  <c r="BG99" i="990"/>
  <c r="BG100" i="990"/>
  <c r="BG96" i="990"/>
  <c r="BG97" i="990"/>
  <c r="BG90" i="990"/>
  <c r="BG93" i="990"/>
  <c r="BG116" i="990"/>
  <c r="BH76" i="990"/>
  <c r="BG133" i="990"/>
  <c r="BI126" i="990"/>
  <c r="BG39" i="990"/>
  <c r="BF43" i="990"/>
  <c r="H64" i="990"/>
  <c r="X24" i="990"/>
  <c r="Y24" i="990"/>
  <c r="Y42" i="990"/>
  <c r="X42" i="990"/>
  <c r="X27" i="990"/>
  <c r="X9" i="990"/>
  <c r="Y27" i="990"/>
  <c r="Y9" i="990"/>
  <c r="BG21" i="990"/>
  <c r="H95" i="990"/>
  <c r="BG34" i="990"/>
  <c r="BE77" i="990"/>
  <c r="BI34" i="990"/>
  <c r="BI69" i="990"/>
  <c r="BH63" i="990"/>
  <c r="BH90" i="990"/>
  <c r="BH91" i="990"/>
  <c r="BI123" i="990"/>
  <c r="AJ71" i="990"/>
  <c r="BG71" i="990"/>
  <c r="AI60" i="990"/>
  <c r="BF59" i="990"/>
  <c r="BF60" i="990"/>
  <c r="H83" i="990"/>
  <c r="BG81" i="990"/>
  <c r="BG82" i="990"/>
  <c r="BG83" i="990"/>
  <c r="BG41" i="990"/>
  <c r="BH96" i="990"/>
  <c r="AJ70" i="990"/>
  <c r="H70" i="990" s="1"/>
  <c r="BG69" i="990"/>
  <c r="BG70" i="990"/>
  <c r="BG68" i="990"/>
  <c r="BH77" i="990"/>
  <c r="BE70" i="990"/>
  <c r="BE69" i="990"/>
  <c r="BE68" i="990"/>
  <c r="BE71" i="990"/>
  <c r="AH71" i="990"/>
  <c r="BI114" i="990"/>
  <c r="BI109" i="990"/>
  <c r="BI14" i="990"/>
  <c r="BG22" i="990"/>
  <c r="BG33" i="990"/>
  <c r="BI35" i="990"/>
  <c r="BG24" i="990"/>
  <c r="BI31" i="990"/>
  <c r="BI23" i="990"/>
  <c r="BI21" i="990"/>
  <c r="BI48" i="990"/>
  <c r="BI45" i="990"/>
  <c r="BI46" i="990"/>
  <c r="AK66" i="990"/>
  <c r="BH66" i="990"/>
  <c r="BH58" i="990"/>
  <c r="BG32" i="990"/>
  <c r="AJ54" i="990"/>
  <c r="BG54" i="990"/>
  <c r="BG53" i="990"/>
  <c r="BI122" i="990"/>
  <c r="BE63" i="990"/>
  <c r="AJ67" i="990"/>
  <c r="BG67" i="990"/>
  <c r="AI67" i="990"/>
  <c r="BF67" i="990"/>
  <c r="BG87" i="990"/>
  <c r="BI107" i="990"/>
  <c r="BG113" i="990"/>
  <c r="BI134" i="990"/>
  <c r="BI88" i="990"/>
  <c r="BI131" i="990"/>
  <c r="BH135" i="990"/>
  <c r="BG132" i="990"/>
  <c r="BH75" i="990"/>
  <c r="BH23" i="990"/>
  <c r="BF72" i="990"/>
  <c r="Y43" i="990"/>
  <c r="BA43" i="990" s="1"/>
  <c r="X43" i="990"/>
  <c r="AZ43" i="990" s="1"/>
  <c r="Y25" i="990"/>
  <c r="X25" i="990"/>
  <c r="X125" i="990"/>
  <c r="X98" i="990"/>
  <c r="Y125" i="990"/>
  <c r="Y116" i="990"/>
  <c r="Y107" i="990"/>
  <c r="X107" i="990"/>
  <c r="Y134" i="990"/>
  <c r="X134" i="990"/>
  <c r="Y98" i="990"/>
  <c r="X116" i="990"/>
  <c r="BG27" i="990"/>
  <c r="AH85" i="990"/>
  <c r="BJ80" i="990" s="1"/>
  <c r="BE79" i="990"/>
  <c r="AI51" i="990"/>
  <c r="BF49" i="990"/>
  <c r="BF51" i="990"/>
  <c r="BF50" i="990"/>
  <c r="BF47" i="990"/>
  <c r="BF80" i="990"/>
  <c r="BF78" i="990"/>
  <c r="BE59" i="990"/>
  <c r="BE51" i="990"/>
  <c r="BE50" i="990"/>
  <c r="AH51" i="990"/>
  <c r="BJ45" i="990" s="1"/>
  <c r="BI77" i="990"/>
  <c r="BI76" i="990"/>
  <c r="BI72" i="990"/>
  <c r="BI66" i="990"/>
  <c r="BE57" i="990"/>
  <c r="BI124" i="990"/>
  <c r="AI45" i="990"/>
  <c r="BF45" i="990"/>
  <c r="BG88" i="990"/>
  <c r="BG141" i="990"/>
  <c r="BG140" i="990"/>
  <c r="BI108" i="990"/>
  <c r="BI128" i="990"/>
  <c r="BH33" i="990"/>
  <c r="BI125" i="990"/>
  <c r="BI85" i="990"/>
  <c r="AI73" i="990"/>
  <c r="BF73" i="990"/>
  <c r="BF71" i="990"/>
  <c r="BG138" i="990"/>
  <c r="BG78" i="990"/>
  <c r="BI120" i="990"/>
  <c r="BI118" i="990"/>
  <c r="BI119" i="990"/>
  <c r="BI117" i="990"/>
  <c r="BG134" i="990"/>
  <c r="BH47" i="990"/>
  <c r="BH42" i="990"/>
  <c r="AD26" i="990"/>
  <c r="X28" i="990"/>
  <c r="X10" i="990"/>
  <c r="Y10" i="990"/>
  <c r="Y28" i="990"/>
  <c r="BI11" i="990"/>
  <c r="BH9" i="990"/>
  <c r="BH37" i="990"/>
  <c r="AC121" i="990"/>
  <c r="BG37" i="990"/>
  <c r="AK52" i="990"/>
  <c r="BH51" i="990"/>
  <c r="BH52" i="990"/>
  <c r="BH50" i="990"/>
  <c r="BE78" i="990"/>
  <c r="BF66" i="990"/>
  <c r="BH86" i="990"/>
  <c r="BH81" i="990"/>
  <c r="BG52" i="990"/>
  <c r="BH71" i="990"/>
  <c r="BI78" i="990"/>
  <c r="BG29" i="990"/>
  <c r="BG16" i="990"/>
  <c r="BG19" i="990"/>
  <c r="BH118" i="990"/>
  <c r="BG112" i="990"/>
  <c r="BG110" i="990"/>
  <c r="BI91" i="990"/>
  <c r="BH95" i="990"/>
  <c r="BG131" i="990"/>
  <c r="BH84" i="990"/>
  <c r="BM77" i="990"/>
  <c r="BM79" i="990"/>
  <c r="BM76" i="990"/>
  <c r="BM78" i="990"/>
  <c r="BM74" i="990"/>
  <c r="BG106" i="990"/>
  <c r="BG102" i="990"/>
  <c r="BI132" i="990"/>
  <c r="BG35" i="990"/>
  <c r="BG30" i="990"/>
  <c r="BE56" i="990"/>
  <c r="BG79" i="990"/>
  <c r="BI39" i="990"/>
  <c r="BF57" i="990"/>
  <c r="BH83" i="990"/>
  <c r="BI127" i="990"/>
  <c r="BI54" i="990"/>
  <c r="BI56" i="990"/>
  <c r="BI55" i="990"/>
  <c r="BH93" i="990"/>
  <c r="BI98" i="990"/>
  <c r="BI121" i="990"/>
  <c r="BE60" i="990"/>
  <c r="BH136" i="990"/>
  <c r="BH85" i="990"/>
  <c r="AD118" i="990"/>
  <c r="Y124" i="990"/>
  <c r="Y142" i="990"/>
  <c r="X133" i="990"/>
  <c r="Y115" i="990"/>
  <c r="Y133" i="990"/>
  <c r="X106" i="990"/>
  <c r="X142" i="990"/>
  <c r="X124" i="990"/>
  <c r="X115" i="990"/>
  <c r="Y106" i="990"/>
  <c r="Y13" i="990"/>
  <c r="X13" i="990"/>
  <c r="Y31" i="990"/>
  <c r="X31" i="990"/>
  <c r="AI65" i="990"/>
  <c r="BF65" i="990"/>
  <c r="BF62" i="990"/>
  <c r="BF63" i="990"/>
  <c r="BH28" i="990"/>
  <c r="BH27" i="990"/>
  <c r="BH15" i="990"/>
  <c r="AJ50" i="990"/>
  <c r="BG50" i="990"/>
  <c r="BF42" i="990"/>
  <c r="BH30" i="990"/>
  <c r="BH32" i="990"/>
  <c r="Y12" i="990"/>
  <c r="X12" i="990"/>
  <c r="Y30" i="990"/>
  <c r="X30" i="990"/>
  <c r="Y19" i="990"/>
  <c r="X19" i="990"/>
  <c r="Y37" i="990"/>
  <c r="X37" i="990"/>
  <c r="Y119" i="990"/>
  <c r="X101" i="990"/>
  <c r="Y101" i="990"/>
  <c r="Y110" i="990"/>
  <c r="X110" i="990"/>
  <c r="Y128" i="990"/>
  <c r="Y137" i="990"/>
  <c r="X128" i="990"/>
  <c r="X137" i="990"/>
  <c r="X119" i="990"/>
  <c r="H79" i="990"/>
  <c r="BH65" i="990"/>
  <c r="BH12" i="990"/>
  <c r="BH14" i="990"/>
  <c r="BH13" i="990"/>
  <c r="BH40" i="990"/>
  <c r="BG40" i="990"/>
  <c r="BH16" i="990"/>
  <c r="BG31" i="990"/>
  <c r="BI22" i="990"/>
  <c r="BI30" i="990"/>
  <c r="BH80" i="990"/>
  <c r="BH79" i="990"/>
  <c r="AK73" i="990"/>
  <c r="BH72" i="990"/>
  <c r="BH73" i="990"/>
  <c r="BI99" i="990"/>
  <c r="BI113" i="990"/>
  <c r="BG64" i="990"/>
  <c r="BG80" i="990"/>
  <c r="BI41" i="990"/>
  <c r="BH62" i="990"/>
  <c r="BG36" i="990"/>
  <c r="BH67" i="990"/>
  <c r="BG137" i="990"/>
  <c r="BH141" i="990"/>
  <c r="BH139" i="990"/>
  <c r="AJ63" i="990"/>
  <c r="BG62" i="990"/>
  <c r="BG63" i="990"/>
  <c r="BE74" i="990"/>
  <c r="BG136" i="990"/>
  <c r="BH132" i="990"/>
  <c r="BI64" i="990"/>
  <c r="BI58" i="990"/>
  <c r="BI59" i="990"/>
  <c r="BI60" i="990"/>
  <c r="BI87" i="990"/>
  <c r="BI116" i="990"/>
  <c r="BE64" i="990"/>
  <c r="BE80" i="990"/>
  <c r="BI90" i="990"/>
  <c r="Y49" i="989"/>
  <c r="Y56" i="989"/>
  <c r="X49" i="989"/>
  <c r="AC49" i="989" s="1"/>
  <c r="X69" i="989"/>
  <c r="AC69" i="989" s="1"/>
  <c r="Y69" i="989"/>
  <c r="Y10" i="989"/>
  <c r="AD10" i="989" s="1"/>
  <c r="X47" i="981"/>
  <c r="AC47" i="981" s="1"/>
  <c r="AH47" i="981" s="1"/>
  <c r="Y18" i="989"/>
  <c r="AD18" i="989" s="1"/>
  <c r="X18" i="989"/>
  <c r="AC18" i="989" s="1"/>
  <c r="X50" i="989"/>
  <c r="AC50" i="989" s="1"/>
  <c r="Y57" i="989"/>
  <c r="AD57" i="989" s="1"/>
  <c r="Y52" i="989"/>
  <c r="X59" i="989"/>
  <c r="X72" i="989"/>
  <c r="Y59" i="989"/>
  <c r="Y72" i="989"/>
  <c r="X66" i="989"/>
  <c r="Y66" i="989"/>
  <c r="X52" i="989"/>
  <c r="X19" i="989"/>
  <c r="X11" i="989"/>
  <c r="Y77" i="989"/>
  <c r="AD77" i="989" s="1"/>
  <c r="X23" i="989"/>
  <c r="AC23" i="989" s="1"/>
  <c r="Y15" i="989"/>
  <c r="AD15" i="989" s="1"/>
  <c r="Y23" i="989"/>
  <c r="AD23" i="989" s="1"/>
  <c r="AC80" i="989"/>
  <c r="BE79" i="989" s="1"/>
  <c r="Y61" i="989"/>
  <c r="AD61" i="989" s="1"/>
  <c r="Y74" i="989"/>
  <c r="AD74" i="989" s="1"/>
  <c r="X54" i="989"/>
  <c r="AC54" i="989" s="1"/>
  <c r="X61" i="989"/>
  <c r="AC61" i="989" s="1"/>
  <c r="X68" i="989"/>
  <c r="AC68" i="989" s="1"/>
  <c r="Y68" i="989"/>
  <c r="AD68" i="989" s="1"/>
  <c r="X48" i="989"/>
  <c r="AC48" i="989" s="1"/>
  <c r="AH48" i="989" s="1"/>
  <c r="Y13" i="989"/>
  <c r="X70" i="989"/>
  <c r="AC70" i="989" s="1"/>
  <c r="AH70" i="989" s="1"/>
  <c r="H70" i="989" s="1"/>
  <c r="X74" i="989"/>
  <c r="AC74" i="989" s="1"/>
  <c r="AH74" i="989" s="1"/>
  <c r="Y54" i="989"/>
  <c r="AD54" i="989" s="1"/>
  <c r="AI54" i="989" s="1"/>
  <c r="Y76" i="989"/>
  <c r="AD76" i="989" s="1"/>
  <c r="Y50" i="989"/>
  <c r="AD50" i="989" s="1"/>
  <c r="X64" i="989"/>
  <c r="AC64" i="989" s="1"/>
  <c r="Y64" i="989"/>
  <c r="AD64" i="989" s="1"/>
  <c r="AI64" i="989" s="1"/>
  <c r="X57" i="989"/>
  <c r="AC57" i="989" s="1"/>
  <c r="AH57" i="989" s="1"/>
  <c r="X62" i="989"/>
  <c r="AC62" i="989" s="1"/>
  <c r="AH62" i="989" s="1"/>
  <c r="H62" i="989" s="1"/>
  <c r="Y55" i="989"/>
  <c r="AD55" i="989" s="1"/>
  <c r="AI55" i="989" s="1"/>
  <c r="Y80" i="989"/>
  <c r="AD80" i="989" s="1"/>
  <c r="BF80" i="989" s="1"/>
  <c r="X76" i="989"/>
  <c r="AC76" i="989" s="1"/>
  <c r="AH76" i="989" s="1"/>
  <c r="X55" i="989"/>
  <c r="AC55" i="989" s="1"/>
  <c r="AH55" i="989" s="1"/>
  <c r="Y48" i="989"/>
  <c r="AD48" i="989" s="1"/>
  <c r="AI48" i="989" s="1"/>
  <c r="Y71" i="989"/>
  <c r="AD71" i="989" s="1"/>
  <c r="Y65" i="989"/>
  <c r="AD65" i="989" s="1"/>
  <c r="Y58" i="989"/>
  <c r="AD58" i="989" s="1"/>
  <c r="X71" i="989"/>
  <c r="AC71" i="989" s="1"/>
  <c r="Y51" i="989"/>
  <c r="AD51" i="989" s="1"/>
  <c r="X58" i="989"/>
  <c r="AC58" i="989" s="1"/>
  <c r="X65" i="989"/>
  <c r="AC65" i="989" s="1"/>
  <c r="Y75" i="989"/>
  <c r="X75" i="989"/>
  <c r="AC75" i="989" s="1"/>
  <c r="X56" i="989"/>
  <c r="AC56" i="989" s="1"/>
  <c r="Y63" i="989"/>
  <c r="X21" i="989"/>
  <c r="AC21" i="989" s="1"/>
  <c r="Y21" i="989"/>
  <c r="Y19" i="989"/>
  <c r="X77" i="989"/>
  <c r="AC77" i="989" s="1"/>
  <c r="Y20" i="989"/>
  <c r="AZ78" i="989"/>
  <c r="X20" i="989"/>
  <c r="AC20" i="989" s="1"/>
  <c r="X12" i="989"/>
  <c r="AC12" i="989" s="1"/>
  <c r="BI82" i="989"/>
  <c r="Y78" i="989"/>
  <c r="BA78" i="989" s="1"/>
  <c r="Y9" i="989"/>
  <c r="BH85" i="989"/>
  <c r="AZ79" i="989"/>
  <c r="BI48" i="989"/>
  <c r="BM85" i="989"/>
  <c r="BE82" i="989"/>
  <c r="BI50" i="989"/>
  <c r="BE35" i="989"/>
  <c r="BI49" i="989"/>
  <c r="BH30" i="989"/>
  <c r="BH58" i="989"/>
  <c r="BF33" i="989"/>
  <c r="BG85" i="989"/>
  <c r="BG84" i="989"/>
  <c r="BG83" i="989"/>
  <c r="BG23" i="989"/>
  <c r="X17" i="989"/>
  <c r="X9" i="989"/>
  <c r="AJ86" i="989"/>
  <c r="BL86" i="989" s="1"/>
  <c r="H30" i="989"/>
  <c r="BG33" i="989"/>
  <c r="BG31" i="989"/>
  <c r="BI77" i="989"/>
  <c r="BI74" i="989"/>
  <c r="BG43" i="989"/>
  <c r="BH61" i="989"/>
  <c r="BH26" i="989"/>
  <c r="BH21" i="989"/>
  <c r="BL58" i="989"/>
  <c r="BI58" i="989"/>
  <c r="BH11" i="989"/>
  <c r="BI60" i="989"/>
  <c r="BG12" i="989"/>
  <c r="BL56" i="989"/>
  <c r="BI40" i="989"/>
  <c r="BH45" i="989"/>
  <c r="BG71" i="989"/>
  <c r="BH55" i="989"/>
  <c r="BI61" i="989"/>
  <c r="BI80" i="989"/>
  <c r="BL57" i="989"/>
  <c r="BI55" i="989"/>
  <c r="BI56" i="989"/>
  <c r="BH34" i="989"/>
  <c r="BH65" i="989"/>
  <c r="BF29" i="989"/>
  <c r="BH60" i="989"/>
  <c r="BH63" i="989"/>
  <c r="BE81" i="989"/>
  <c r="BI31" i="989"/>
  <c r="BI38" i="989"/>
  <c r="BH59" i="989"/>
  <c r="BH80" i="989"/>
  <c r="BH27" i="989"/>
  <c r="BF24" i="989"/>
  <c r="BI47" i="989"/>
  <c r="H65" i="989"/>
  <c r="BL62" i="989"/>
  <c r="BF30" i="989"/>
  <c r="BE28" i="989"/>
  <c r="BI30" i="989"/>
  <c r="BG24" i="989"/>
  <c r="BI34" i="989"/>
  <c r="BG9" i="989"/>
  <c r="BJ34" i="989"/>
  <c r="BL66" i="989"/>
  <c r="BG8" i="989"/>
  <c r="BK84" i="989"/>
  <c r="BI29" i="989"/>
  <c r="BE34" i="989"/>
  <c r="BF27" i="989"/>
  <c r="BI57" i="989"/>
  <c r="BH29" i="989"/>
  <c r="BG22" i="989"/>
  <c r="BL64" i="989"/>
  <c r="BG11" i="989"/>
  <c r="H72" i="989"/>
  <c r="BK85" i="989"/>
  <c r="BK83" i="989"/>
  <c r="AK41" i="989"/>
  <c r="BH41" i="989"/>
  <c r="H25" i="989"/>
  <c r="AK20" i="989"/>
  <c r="BH20" i="989"/>
  <c r="BH19" i="989"/>
  <c r="BH10" i="989"/>
  <c r="AK10" i="989"/>
  <c r="BG54" i="989"/>
  <c r="AJ55" i="989"/>
  <c r="BG55" i="989"/>
  <c r="BG50" i="989"/>
  <c r="BG49" i="989"/>
  <c r="BJ83" i="989"/>
  <c r="BJ85" i="989"/>
  <c r="AD22" i="989"/>
  <c r="AJ46" i="989"/>
  <c r="BG46" i="989"/>
  <c r="BI26" i="989"/>
  <c r="BM60" i="989"/>
  <c r="AD60" i="989"/>
  <c r="AK53" i="989"/>
  <c r="BH53" i="989"/>
  <c r="BH52" i="989"/>
  <c r="BH50" i="989"/>
  <c r="BH49" i="989"/>
  <c r="AD12" i="989"/>
  <c r="AI41" i="989"/>
  <c r="BI23" i="989"/>
  <c r="AK24" i="989"/>
  <c r="BH24" i="989"/>
  <c r="AK23" i="989"/>
  <c r="BH23" i="989"/>
  <c r="BH22" i="989"/>
  <c r="BI20" i="989"/>
  <c r="BH79" i="989"/>
  <c r="BF38" i="989"/>
  <c r="AK54" i="989"/>
  <c r="BH54" i="989"/>
  <c r="AJ38" i="989"/>
  <c r="H38" i="989" s="1"/>
  <c r="BG38" i="989"/>
  <c r="BH38" i="989"/>
  <c r="BM71" i="989"/>
  <c r="BM70" i="989"/>
  <c r="BM69" i="989"/>
  <c r="BM73" i="989"/>
  <c r="BE37" i="989"/>
  <c r="BF37" i="989"/>
  <c r="AI37" i="989"/>
  <c r="AK12" i="989"/>
  <c r="BH12" i="989"/>
  <c r="BG29" i="989"/>
  <c r="AJ29" i="989"/>
  <c r="BE36" i="989"/>
  <c r="BG79" i="989"/>
  <c r="AJ79" i="989"/>
  <c r="AK42" i="989"/>
  <c r="BH42" i="989"/>
  <c r="AI79" i="989"/>
  <c r="BH51" i="989"/>
  <c r="BJ82" i="989"/>
  <c r="BI81" i="989"/>
  <c r="BI59" i="989"/>
  <c r="BE29" i="989"/>
  <c r="AH29" i="989"/>
  <c r="BJ24" i="989" s="1"/>
  <c r="BE26" i="989"/>
  <c r="BI45" i="989"/>
  <c r="BI46" i="989"/>
  <c r="AI17" i="989"/>
  <c r="BH39" i="989"/>
  <c r="BG19" i="989"/>
  <c r="BG18" i="989"/>
  <c r="AJ20" i="989"/>
  <c r="BG20" i="989"/>
  <c r="BF34" i="989"/>
  <c r="AI34" i="989"/>
  <c r="AK14" i="989"/>
  <c r="BH14" i="989"/>
  <c r="BE39" i="989"/>
  <c r="BG17" i="989"/>
  <c r="BG15" i="989"/>
  <c r="BG16" i="989"/>
  <c r="AJ17" i="989"/>
  <c r="BL48" i="989"/>
  <c r="BL65" i="989"/>
  <c r="BG78" i="989"/>
  <c r="AH53" i="989"/>
  <c r="BF39" i="989"/>
  <c r="BI32" i="989"/>
  <c r="BE25" i="989"/>
  <c r="BG41" i="989"/>
  <c r="BG42" i="989"/>
  <c r="BG40" i="989"/>
  <c r="AJ42" i="989"/>
  <c r="BG39" i="989"/>
  <c r="BG70" i="989"/>
  <c r="AI44" i="989"/>
  <c r="BG67" i="989"/>
  <c r="BL63" i="989"/>
  <c r="BH82" i="989"/>
  <c r="BH78" i="989"/>
  <c r="BH77" i="989"/>
  <c r="AK82" i="989"/>
  <c r="BM77" i="989" s="1"/>
  <c r="BH81" i="989"/>
  <c r="BG37" i="989"/>
  <c r="AK18" i="989"/>
  <c r="BH18" i="989"/>
  <c r="AK40" i="989"/>
  <c r="H40" i="989" s="1"/>
  <c r="BH37" i="989"/>
  <c r="BH40" i="989"/>
  <c r="BG52" i="989"/>
  <c r="AH10" i="989"/>
  <c r="AH67" i="989"/>
  <c r="AK67" i="989"/>
  <c r="BH66" i="989"/>
  <c r="BH67" i="989"/>
  <c r="BE27" i="989"/>
  <c r="AK13" i="989"/>
  <c r="BH13" i="989"/>
  <c r="BL61" i="989"/>
  <c r="BG77" i="989"/>
  <c r="H77" i="989"/>
  <c r="BE38" i="989"/>
  <c r="BH44" i="989"/>
  <c r="AK44" i="989"/>
  <c r="BH43" i="989"/>
  <c r="BI39" i="989"/>
  <c r="AC63" i="989"/>
  <c r="BI35" i="989"/>
  <c r="BH8" i="989"/>
  <c r="BH48" i="989"/>
  <c r="AK48" i="989"/>
  <c r="BH46" i="989"/>
  <c r="BH47" i="989"/>
  <c r="AJ47" i="989"/>
  <c r="BG47" i="989"/>
  <c r="AH47" i="989"/>
  <c r="AI36" i="989"/>
  <c r="BF35" i="989"/>
  <c r="BF36" i="989"/>
  <c r="BH17" i="989"/>
  <c r="BI85" i="989"/>
  <c r="AK33" i="989"/>
  <c r="BH32" i="989"/>
  <c r="BH33" i="989"/>
  <c r="BG36" i="989"/>
  <c r="BG34" i="989"/>
  <c r="AJ36" i="989"/>
  <c r="BI33" i="989"/>
  <c r="AK36" i="989"/>
  <c r="BH36" i="989"/>
  <c r="BH35" i="989"/>
  <c r="AI47" i="989"/>
  <c r="BI28" i="989"/>
  <c r="BI27" i="989"/>
  <c r="AH13" i="989"/>
  <c r="BH84" i="989"/>
  <c r="AK84" i="989"/>
  <c r="H84" i="989" s="1"/>
  <c r="AI73" i="989"/>
  <c r="BH69" i="989"/>
  <c r="BH70" i="989"/>
  <c r="BH71" i="989"/>
  <c r="H71" i="989"/>
  <c r="BF32" i="989"/>
  <c r="AJ45" i="989"/>
  <c r="H45" i="989" s="1"/>
  <c r="BG45" i="989"/>
  <c r="BH83" i="989"/>
  <c r="BI24" i="989"/>
  <c r="BI25" i="989"/>
  <c r="BI22" i="989"/>
  <c r="BK81" i="989"/>
  <c r="BG44" i="989"/>
  <c r="AK31" i="989"/>
  <c r="BH28" i="989"/>
  <c r="BH31" i="989"/>
  <c r="BI19" i="989"/>
  <c r="AC15" i="989"/>
  <c r="BE24" i="989"/>
  <c r="AH44" i="989"/>
  <c r="BG26" i="989"/>
  <c r="BG25" i="989"/>
  <c r="AJ28" i="989"/>
  <c r="BG27" i="989"/>
  <c r="BG28" i="989"/>
  <c r="BJ81" i="989"/>
  <c r="H85" i="989"/>
  <c r="BM76" i="989"/>
  <c r="BJ84" i="989"/>
  <c r="BG32" i="989"/>
  <c r="BG30" i="989"/>
  <c r="AJ32" i="989"/>
  <c r="AH42" i="989"/>
  <c r="BJ36" i="989" s="1"/>
  <c r="BM59" i="989"/>
  <c r="BH16" i="989"/>
  <c r="H35" i="989"/>
  <c r="BG53" i="989"/>
  <c r="BH9" i="989"/>
  <c r="BM58" i="989"/>
  <c r="BG10" i="989"/>
  <c r="BG82" i="989"/>
  <c r="AJ82" i="989"/>
  <c r="BL80" i="989" s="1"/>
  <c r="BI11" i="989"/>
  <c r="AJ73" i="989"/>
  <c r="BG72" i="989"/>
  <c r="BG73" i="989"/>
  <c r="BI9" i="989"/>
  <c r="BI10" i="989"/>
  <c r="BI8" i="989"/>
  <c r="BM68" i="989"/>
  <c r="BI79" i="989"/>
  <c r="BI78" i="989"/>
  <c r="BH57" i="989"/>
  <c r="AK57" i="989"/>
  <c r="BH56" i="989"/>
  <c r="BM75" i="989"/>
  <c r="BI21" i="989"/>
  <c r="AJ76" i="989"/>
  <c r="BG76" i="989"/>
  <c r="BG74" i="989"/>
  <c r="BG75" i="989"/>
  <c r="AC73" i="989"/>
  <c r="BF31" i="989"/>
  <c r="AI31" i="989"/>
  <c r="BF28" i="989"/>
  <c r="BE32" i="989"/>
  <c r="BE33" i="989"/>
  <c r="AH33" i="989"/>
  <c r="BE31" i="989"/>
  <c r="BE30" i="989"/>
  <c r="BH25" i="989"/>
  <c r="BG35" i="989"/>
  <c r="BG21" i="989"/>
  <c r="AK15" i="989"/>
  <c r="BH15" i="989"/>
  <c r="AJ14" i="989"/>
  <c r="BG14" i="989"/>
  <c r="BG13" i="989"/>
  <c r="AI26" i="989"/>
  <c r="BF26" i="989"/>
  <c r="BF25" i="989"/>
  <c r="BI42" i="989"/>
  <c r="BH62" i="989"/>
  <c r="BI83" i="989"/>
  <c r="BI84" i="989"/>
  <c r="BG81" i="989"/>
  <c r="H39" i="989"/>
  <c r="BM72" i="989"/>
  <c r="BH64" i="989"/>
  <c r="BI44" i="989"/>
  <c r="BI43" i="989"/>
  <c r="BI41" i="989"/>
  <c r="H27" i="989"/>
  <c r="BL60" i="989"/>
  <c r="BK82" i="989"/>
  <c r="H58" i="989"/>
  <c r="BI54" i="989"/>
  <c r="BI51" i="989"/>
  <c r="BI53" i="989"/>
  <c r="BI52" i="989"/>
  <c r="BG69" i="989"/>
  <c r="BI76" i="989"/>
  <c r="Y47" i="987"/>
  <c r="AD47" i="987" s="1"/>
  <c r="AI47" i="987" s="1"/>
  <c r="Y42" i="987"/>
  <c r="AD42" i="987" s="1"/>
  <c r="BF24" i="988"/>
  <c r="BG35" i="988"/>
  <c r="BL12" i="988"/>
  <c r="BL13" i="988"/>
  <c r="BL11" i="988"/>
  <c r="BG37" i="988"/>
  <c r="BG12" i="988"/>
  <c r="BM43" i="988"/>
  <c r="H20" i="988"/>
  <c r="BG11" i="988"/>
  <c r="BG13" i="988"/>
  <c r="BM40" i="988"/>
  <c r="BG10" i="988"/>
  <c r="BG14" i="988"/>
  <c r="BG38" i="988"/>
  <c r="BL10" i="988"/>
  <c r="X17" i="987"/>
  <c r="AC17" i="987" s="1"/>
  <c r="AJ38" i="988"/>
  <c r="BL35" i="988" s="1"/>
  <c r="BH22" i="988"/>
  <c r="BE23" i="988"/>
  <c r="BI29" i="988"/>
  <c r="BL21" i="988"/>
  <c r="BI42" i="988"/>
  <c r="H19" i="988"/>
  <c r="BM41" i="988"/>
  <c r="BF22" i="988"/>
  <c r="BK24" i="988"/>
  <c r="BI31" i="988"/>
  <c r="BF23" i="988"/>
  <c r="BI30" i="988"/>
  <c r="BL19" i="988"/>
  <c r="BL20" i="988"/>
  <c r="BI32" i="988"/>
  <c r="BF19" i="988"/>
  <c r="BH31" i="988"/>
  <c r="BJ20" i="988"/>
  <c r="BL22" i="988"/>
  <c r="BF18" i="988"/>
  <c r="BI15" i="988"/>
  <c r="H23" i="988"/>
  <c r="BI40" i="988"/>
  <c r="BI41" i="988"/>
  <c r="BH23" i="988"/>
  <c r="BI8" i="988"/>
  <c r="BI23" i="988"/>
  <c r="BH51" i="987"/>
  <c r="BH20" i="988"/>
  <c r="BK22" i="988"/>
  <c r="Y59" i="987"/>
  <c r="AD59" i="987" s="1"/>
  <c r="BH52" i="987"/>
  <c r="BI22" i="988"/>
  <c r="BH19" i="988"/>
  <c r="BH21" i="988"/>
  <c r="AK24" i="988"/>
  <c r="BM20" i="988" s="1"/>
  <c r="BH24" i="988"/>
  <c r="BI20" i="988"/>
  <c r="Y15" i="988"/>
  <c r="X15" i="988"/>
  <c r="Y10" i="988"/>
  <c r="X10" i="988"/>
  <c r="BM47" i="988"/>
  <c r="BM45" i="988"/>
  <c r="BM46" i="988"/>
  <c r="X59" i="987"/>
  <c r="AC59" i="987" s="1"/>
  <c r="Y12" i="988"/>
  <c r="X12" i="988"/>
  <c r="Y17" i="988"/>
  <c r="BA17" i="988" s="1"/>
  <c r="X17" i="988"/>
  <c r="AZ17" i="988" s="1"/>
  <c r="AH27" i="988"/>
  <c r="BE25" i="988"/>
  <c r="BE27" i="988"/>
  <c r="BE26" i="988"/>
  <c r="AK34" i="988"/>
  <c r="BM34" i="988" s="1"/>
  <c r="BH34" i="988"/>
  <c r="BK26" i="988"/>
  <c r="H26" i="988"/>
  <c r="BK25" i="988"/>
  <c r="BM44" i="988"/>
  <c r="AI21" i="988"/>
  <c r="BK18" i="988" s="1"/>
  <c r="BF21" i="988"/>
  <c r="BF20" i="988"/>
  <c r="AJ33" i="988"/>
  <c r="BG32" i="988"/>
  <c r="BG33" i="988"/>
  <c r="BG31" i="988"/>
  <c r="AI31" i="988"/>
  <c r="H31" i="988" s="1"/>
  <c r="X35" i="988"/>
  <c r="X43" i="988"/>
  <c r="X39" i="988"/>
  <c r="Y33" i="988"/>
  <c r="X33" i="988"/>
  <c r="Y39" i="988"/>
  <c r="Y43" i="988"/>
  <c r="Y35" i="988"/>
  <c r="X47" i="988"/>
  <c r="Y47" i="988"/>
  <c r="BJ18" i="988"/>
  <c r="BJ17" i="988"/>
  <c r="Y9" i="988"/>
  <c r="X9" i="988"/>
  <c r="Y14" i="988"/>
  <c r="X14" i="988"/>
  <c r="BI10" i="988"/>
  <c r="BI11" i="988"/>
  <c r="Y13" i="988"/>
  <c r="X13" i="988"/>
  <c r="X8" i="988"/>
  <c r="Y8" i="988"/>
  <c r="BG29" i="988"/>
  <c r="X44" i="988"/>
  <c r="Y40" i="988"/>
  <c r="X40" i="988"/>
  <c r="Y36" i="988"/>
  <c r="X36" i="988"/>
  <c r="Y48" i="988"/>
  <c r="X48" i="988"/>
  <c r="Y44" i="988"/>
  <c r="X11" i="988"/>
  <c r="Y16" i="988"/>
  <c r="X16" i="988"/>
  <c r="Y11" i="988"/>
  <c r="BH32" i="988"/>
  <c r="AK33" i="988"/>
  <c r="BH33" i="988"/>
  <c r="BL45" i="988"/>
  <c r="BL44" i="988"/>
  <c r="BL46" i="988"/>
  <c r="BJ28" i="988"/>
  <c r="BI14" i="988"/>
  <c r="BI13" i="988"/>
  <c r="BI12" i="988"/>
  <c r="AK14" i="988"/>
  <c r="BH12" i="988"/>
  <c r="BH14" i="988"/>
  <c r="BG30" i="988"/>
  <c r="BI9" i="988"/>
  <c r="Y38" i="988"/>
  <c r="Y34" i="988"/>
  <c r="X38" i="988"/>
  <c r="Y46" i="988"/>
  <c r="Y42" i="988"/>
  <c r="X46" i="988"/>
  <c r="X42" i="988"/>
  <c r="X34" i="988"/>
  <c r="BH10" i="988"/>
  <c r="BH28" i="988"/>
  <c r="AK29" i="988"/>
  <c r="BH25" i="988"/>
  <c r="BH29" i="988"/>
  <c r="BH11" i="988"/>
  <c r="BH23" i="987"/>
  <c r="BI21" i="988"/>
  <c r="X45" i="988"/>
  <c r="Y37" i="988"/>
  <c r="X37" i="988"/>
  <c r="Y45" i="988"/>
  <c r="Y49" i="988"/>
  <c r="BA49" i="988" s="1"/>
  <c r="Y41" i="988"/>
  <c r="X49" i="988"/>
  <c r="AZ49" i="988" s="1"/>
  <c r="X41" i="988"/>
  <c r="BM18" i="988"/>
  <c r="BM17" i="988"/>
  <c r="BM19" i="988"/>
  <c r="BM15" i="988"/>
  <c r="BH30" i="988"/>
  <c r="BF28" i="988"/>
  <c r="BK23" i="988"/>
  <c r="BH27" i="988"/>
  <c r="X54" i="987"/>
  <c r="AC54" i="987" s="1"/>
  <c r="BH49" i="987"/>
  <c r="Y14" i="987"/>
  <c r="AD14" i="987" s="1"/>
  <c r="Y17" i="987"/>
  <c r="AD17" i="987" s="1"/>
  <c r="Y41" i="987"/>
  <c r="AD41" i="987" s="1"/>
  <c r="AI41" i="987" s="1"/>
  <c r="Y10" i="987"/>
  <c r="AD10" i="987" s="1"/>
  <c r="X11" i="987"/>
  <c r="AC11" i="987" s="1"/>
  <c r="X65" i="987"/>
  <c r="AC65" i="987" s="1"/>
  <c r="AH65" i="987" s="1"/>
  <c r="BG64" i="987"/>
  <c r="Y53" i="987"/>
  <c r="AD53" i="987" s="1"/>
  <c r="AI53" i="987" s="1"/>
  <c r="BI28" i="987"/>
  <c r="BI66" i="987"/>
  <c r="X18" i="987"/>
  <c r="AC18" i="987" s="1"/>
  <c r="BG21" i="987"/>
  <c r="AJ22" i="987"/>
  <c r="BL22" i="987" s="1"/>
  <c r="X39" i="987"/>
  <c r="X12" i="987"/>
  <c r="AC12" i="987" s="1"/>
  <c r="Y18" i="987"/>
  <c r="AD18" i="987" s="1"/>
  <c r="BG20" i="987"/>
  <c r="Y65" i="987"/>
  <c r="AD65" i="987" s="1"/>
  <c r="AI65" i="987" s="1"/>
  <c r="X53" i="987"/>
  <c r="AC53" i="987" s="1"/>
  <c r="AH53" i="987" s="1"/>
  <c r="X41" i="987"/>
  <c r="AC41" i="987" s="1"/>
  <c r="AH41" i="987" s="1"/>
  <c r="Y15" i="987"/>
  <c r="BM37" i="987"/>
  <c r="BH15" i="987"/>
  <c r="BM27" i="987"/>
  <c r="BH34" i="987"/>
  <c r="BG8" i="987"/>
  <c r="BI30" i="987"/>
  <c r="Y38" i="987"/>
  <c r="BA33" i="987" s="1"/>
  <c r="Y50" i="987"/>
  <c r="AD50" i="987" s="1"/>
  <c r="X44" i="987"/>
  <c r="AC44" i="987" s="1"/>
  <c r="X15" i="987"/>
  <c r="Y9" i="987"/>
  <c r="BM52" i="987"/>
  <c r="BI65" i="987"/>
  <c r="BI27" i="987"/>
  <c r="BG40" i="987"/>
  <c r="BH54" i="987"/>
  <c r="X55" i="987"/>
  <c r="AC55" i="987" s="1"/>
  <c r="AH55" i="987" s="1"/>
  <c r="X67" i="987"/>
  <c r="X49" i="987"/>
  <c r="AC49" i="987" s="1"/>
  <c r="AH49" i="987" s="1"/>
  <c r="X61" i="987"/>
  <c r="Y43" i="987"/>
  <c r="AD43" i="987" s="1"/>
  <c r="AI43" i="987" s="1"/>
  <c r="X43" i="987"/>
  <c r="AC43" i="987" s="1"/>
  <c r="AH43" i="987" s="1"/>
  <c r="Y55" i="987"/>
  <c r="AD55" i="987" s="1"/>
  <c r="AI55" i="987" s="1"/>
  <c r="Y67" i="987"/>
  <c r="Y49" i="987"/>
  <c r="AD49" i="987" s="1"/>
  <c r="AI49" i="987" s="1"/>
  <c r="Y61" i="987"/>
  <c r="AD61" i="987" s="1"/>
  <c r="AI61" i="987" s="1"/>
  <c r="X56" i="987"/>
  <c r="AC56" i="987" s="1"/>
  <c r="AH56" i="987" s="1"/>
  <c r="X38" i="987"/>
  <c r="Y62" i="987"/>
  <c r="AD62" i="987" s="1"/>
  <c r="AI62" i="987" s="1"/>
  <c r="X62" i="987"/>
  <c r="X50" i="987"/>
  <c r="AC50" i="987" s="1"/>
  <c r="AH50" i="987" s="1"/>
  <c r="Y56" i="987"/>
  <c r="AD56" i="987" s="1"/>
  <c r="AI56" i="987" s="1"/>
  <c r="X63" i="987"/>
  <c r="Y63" i="987"/>
  <c r="X45" i="987"/>
  <c r="X57" i="987"/>
  <c r="Y57" i="987"/>
  <c r="Y45" i="987"/>
  <c r="Y51" i="987"/>
  <c r="X51" i="987"/>
  <c r="BL31" i="987"/>
  <c r="Y66" i="987"/>
  <c r="Y54" i="987"/>
  <c r="X66" i="987"/>
  <c r="X60" i="987"/>
  <c r="Y48" i="987"/>
  <c r="AD48" i="987" s="1"/>
  <c r="AI48" i="987" s="1"/>
  <c r="X48" i="987"/>
  <c r="Y60" i="987"/>
  <c r="AD60" i="987" s="1"/>
  <c r="AI60" i="987" s="1"/>
  <c r="BM51" i="987"/>
  <c r="Y13" i="987"/>
  <c r="AD13" i="987" s="1"/>
  <c r="AI13" i="987" s="1"/>
  <c r="Y19" i="987"/>
  <c r="X19" i="987"/>
  <c r="X13" i="987"/>
  <c r="AC13" i="987" s="1"/>
  <c r="AH13" i="987" s="1"/>
  <c r="X10" i="987"/>
  <c r="AC10" i="987" s="1"/>
  <c r="AH10" i="987" s="1"/>
  <c r="X16" i="987"/>
  <c r="H52" i="987"/>
  <c r="BH31" i="987"/>
  <c r="BH30" i="987"/>
  <c r="BG56" i="987"/>
  <c r="X14" i="987"/>
  <c r="AC14" i="987" s="1"/>
  <c r="AH14" i="987" s="1"/>
  <c r="Y8" i="987"/>
  <c r="AD8" i="987" s="1"/>
  <c r="AI8" i="987" s="1"/>
  <c r="BF20" i="987"/>
  <c r="BH44" i="987"/>
  <c r="BM28" i="987"/>
  <c r="BH64" i="987"/>
  <c r="BI57" i="987"/>
  <c r="BM36" i="987"/>
  <c r="BI47" i="987"/>
  <c r="BH53" i="987"/>
  <c r="BI11" i="987"/>
  <c r="BH56" i="987"/>
  <c r="H33" i="987"/>
  <c r="BG38" i="987"/>
  <c r="BE21" i="987"/>
  <c r="BF21" i="987"/>
  <c r="BI39" i="987"/>
  <c r="BI58" i="987"/>
  <c r="BM26" i="987"/>
  <c r="BM24" i="987"/>
  <c r="BM23" i="987"/>
  <c r="BM25" i="987"/>
  <c r="BG57" i="987"/>
  <c r="BI31" i="987"/>
  <c r="BH24" i="987"/>
  <c r="BL30" i="987"/>
  <c r="BH9" i="987"/>
  <c r="BI46" i="987"/>
  <c r="H39" i="987"/>
  <c r="BI12" i="987"/>
  <c r="H26" i="987"/>
  <c r="BM13" i="987"/>
  <c r="BL35" i="987"/>
  <c r="BH25" i="987"/>
  <c r="BH50" i="987"/>
  <c r="BL28" i="987"/>
  <c r="BH26" i="987"/>
  <c r="AI40" i="987"/>
  <c r="BI19" i="987"/>
  <c r="BI18" i="987"/>
  <c r="AJ53" i="987"/>
  <c r="BL50" i="987" s="1"/>
  <c r="BG53" i="987"/>
  <c r="BH67" i="987"/>
  <c r="AK67" i="987"/>
  <c r="BM67" i="987" s="1"/>
  <c r="AI32" i="987"/>
  <c r="BF31" i="987"/>
  <c r="BF29" i="987"/>
  <c r="BF30" i="987"/>
  <c r="BF32" i="987"/>
  <c r="BH43" i="987"/>
  <c r="AK43" i="987"/>
  <c r="BM39" i="987" s="1"/>
  <c r="BH42" i="987"/>
  <c r="AH24" i="987"/>
  <c r="BJ21" i="987" s="1"/>
  <c r="BE24" i="987"/>
  <c r="AD64" i="987"/>
  <c r="H57" i="987"/>
  <c r="BI17" i="987"/>
  <c r="BH63" i="987"/>
  <c r="AC58" i="987"/>
  <c r="AD44" i="987"/>
  <c r="AD16" i="987"/>
  <c r="BH46" i="987"/>
  <c r="BH45" i="987"/>
  <c r="AK46" i="987"/>
  <c r="BL33" i="987"/>
  <c r="BG52" i="987"/>
  <c r="AJ41" i="987"/>
  <c r="BG41" i="987"/>
  <c r="AH34" i="987"/>
  <c r="BG50" i="987"/>
  <c r="BI34" i="987"/>
  <c r="BH57" i="987"/>
  <c r="BH55" i="987"/>
  <c r="BH58" i="987"/>
  <c r="AK58" i="987"/>
  <c r="AD58" i="987"/>
  <c r="AI25" i="987"/>
  <c r="BF25" i="987"/>
  <c r="BH65" i="987"/>
  <c r="BH47" i="987"/>
  <c r="AK47" i="987"/>
  <c r="BM47" i="987" s="1"/>
  <c r="BL8" i="987"/>
  <c r="BG49" i="987"/>
  <c r="AJ49" i="987"/>
  <c r="BH62" i="987"/>
  <c r="BI15" i="987"/>
  <c r="BE20" i="987"/>
  <c r="AJ62" i="987"/>
  <c r="BL59" i="987" s="1"/>
  <c r="BG62" i="987"/>
  <c r="BI16" i="987"/>
  <c r="BH17" i="987"/>
  <c r="BG43" i="987"/>
  <c r="AJ43" i="987"/>
  <c r="BM12" i="987"/>
  <c r="BI48" i="987"/>
  <c r="BH16" i="987"/>
  <c r="BH18" i="987"/>
  <c r="BI44" i="987"/>
  <c r="BI43" i="987"/>
  <c r="BI42" i="987"/>
  <c r="BE22" i="987"/>
  <c r="AK60" i="987"/>
  <c r="BH60" i="987"/>
  <c r="BE28" i="987"/>
  <c r="BE29" i="987"/>
  <c r="BE31" i="987"/>
  <c r="BE30" i="987"/>
  <c r="AH32" i="987"/>
  <c r="BE32" i="987"/>
  <c r="BI45" i="987"/>
  <c r="BL34" i="987"/>
  <c r="BL23" i="987"/>
  <c r="BG39" i="987"/>
  <c r="BM49" i="987"/>
  <c r="BI14" i="987"/>
  <c r="AK35" i="987"/>
  <c r="BH35" i="987"/>
  <c r="BH32" i="987"/>
  <c r="BG67" i="987"/>
  <c r="AJ67" i="987"/>
  <c r="BG37" i="987"/>
  <c r="BI40" i="987"/>
  <c r="BL10" i="987"/>
  <c r="BL11" i="987"/>
  <c r="BF27" i="987"/>
  <c r="AJ46" i="987"/>
  <c r="BG46" i="987"/>
  <c r="BH38" i="987"/>
  <c r="BF28" i="987"/>
  <c r="AJ19" i="987"/>
  <c r="BL16" i="987" s="1"/>
  <c r="BG19" i="987"/>
  <c r="BG18" i="987"/>
  <c r="BG17" i="987"/>
  <c r="BG44" i="987"/>
  <c r="AK66" i="987"/>
  <c r="BH66" i="987"/>
  <c r="BL13" i="987"/>
  <c r="BG36" i="987"/>
  <c r="BL24" i="987"/>
  <c r="BG42" i="987"/>
  <c r="BM50" i="987"/>
  <c r="AI34" i="987"/>
  <c r="BI35" i="987"/>
  <c r="BM48" i="987"/>
  <c r="BL32" i="987"/>
  <c r="BH41" i="987"/>
  <c r="AJ58" i="987"/>
  <c r="BL55" i="987" s="1"/>
  <c r="BG58" i="987"/>
  <c r="BG55" i="987"/>
  <c r="H36" i="987"/>
  <c r="BI60" i="987"/>
  <c r="BI59" i="987"/>
  <c r="BG60" i="987"/>
  <c r="AJ47" i="987"/>
  <c r="BG47" i="987"/>
  <c r="BG61" i="987"/>
  <c r="BH21" i="987"/>
  <c r="BH22" i="987"/>
  <c r="AK22" i="987"/>
  <c r="AJ65" i="987"/>
  <c r="BG65" i="987"/>
  <c r="BH39" i="987"/>
  <c r="BI64" i="987"/>
  <c r="BI63" i="987"/>
  <c r="H37" i="987"/>
  <c r="BI33" i="987"/>
  <c r="BL29" i="987"/>
  <c r="BG63" i="987"/>
  <c r="BI62" i="987"/>
  <c r="AC42" i="987"/>
  <c r="AK19" i="987"/>
  <c r="BH19" i="987"/>
  <c r="BF23" i="987"/>
  <c r="AH8" i="987"/>
  <c r="BG15" i="987"/>
  <c r="AI22" i="987"/>
  <c r="BF22" i="987"/>
  <c r="BG48" i="987"/>
  <c r="BG59" i="987"/>
  <c r="BI61" i="987"/>
  <c r="BH61" i="987"/>
  <c r="BH11" i="987"/>
  <c r="BH10" i="987"/>
  <c r="AK11" i="987"/>
  <c r="BM9" i="987" s="1"/>
  <c r="BG45" i="987"/>
  <c r="BG14" i="987"/>
  <c r="BL27" i="987"/>
  <c r="BI32" i="987"/>
  <c r="BG51" i="987"/>
  <c r="AH47" i="987"/>
  <c r="BI56" i="987"/>
  <c r="BG49" i="986"/>
  <c r="BI57" i="986"/>
  <c r="BM52" i="986"/>
  <c r="BI48" i="986"/>
  <c r="BI19" i="986"/>
  <c r="BG9" i="986"/>
  <c r="BH57" i="986"/>
  <c r="H15" i="986"/>
  <c r="BG13" i="986"/>
  <c r="BI70" i="986"/>
  <c r="BG41" i="986"/>
  <c r="BI47" i="986"/>
  <c r="BH26" i="986"/>
  <c r="BG42" i="986"/>
  <c r="H67" i="986"/>
  <c r="BH37" i="986"/>
  <c r="BI74" i="986"/>
  <c r="BI50" i="986"/>
  <c r="BI63" i="986"/>
  <c r="BF34" i="986"/>
  <c r="BM51" i="986"/>
  <c r="BM54" i="986"/>
  <c r="BH8" i="986"/>
  <c r="BF42" i="986"/>
  <c r="H30" i="986"/>
  <c r="BI64" i="986"/>
  <c r="BM53" i="986"/>
  <c r="BI72" i="986"/>
  <c r="BM55" i="986"/>
  <c r="BM63" i="986"/>
  <c r="BH29" i="986"/>
  <c r="BG22" i="986"/>
  <c r="BI35" i="986"/>
  <c r="BG44" i="986"/>
  <c r="BM72" i="986"/>
  <c r="BI30" i="986"/>
  <c r="BH20" i="986"/>
  <c r="BL40" i="986"/>
  <c r="BG61" i="986"/>
  <c r="BM64" i="986"/>
  <c r="BI56" i="986"/>
  <c r="BH13" i="986"/>
  <c r="BL36" i="986"/>
  <c r="BM74" i="986"/>
  <c r="BH60" i="986"/>
  <c r="BG73" i="986"/>
  <c r="BH14" i="986"/>
  <c r="BH45" i="986"/>
  <c r="BE28" i="986"/>
  <c r="BG69" i="986"/>
  <c r="BH61" i="986"/>
  <c r="BH40" i="986"/>
  <c r="BH59" i="986"/>
  <c r="BI37" i="986"/>
  <c r="BG40" i="986"/>
  <c r="BI71" i="986"/>
  <c r="BG64" i="986"/>
  <c r="BG20" i="986"/>
  <c r="BI58" i="986"/>
  <c r="H73" i="986"/>
  <c r="H47" i="986"/>
  <c r="BI18" i="986"/>
  <c r="BM68" i="986"/>
  <c r="BL15" i="986"/>
  <c r="H23" i="986"/>
  <c r="BG67" i="986"/>
  <c r="BG66" i="986"/>
  <c r="X53" i="986"/>
  <c r="Y65" i="986"/>
  <c r="Y71" i="986"/>
  <c r="Y77" i="986"/>
  <c r="Y59" i="986"/>
  <c r="Y53" i="986"/>
  <c r="X59" i="986"/>
  <c r="X77" i="986"/>
  <c r="X71" i="986"/>
  <c r="X65" i="986"/>
  <c r="AK12" i="986"/>
  <c r="BH12" i="986"/>
  <c r="Y11" i="986"/>
  <c r="Y19" i="986"/>
  <c r="X11" i="986"/>
  <c r="X19" i="986"/>
  <c r="AH39" i="986"/>
  <c r="BE38" i="986"/>
  <c r="BE39" i="986"/>
  <c r="BH34" i="986"/>
  <c r="AK35" i="986"/>
  <c r="BH35" i="986"/>
  <c r="AI31" i="986"/>
  <c r="BF29" i="986"/>
  <c r="BF31" i="986"/>
  <c r="AK44" i="986"/>
  <c r="BM44" i="986" s="1"/>
  <c r="BH44" i="986"/>
  <c r="BF26" i="986"/>
  <c r="BH28" i="986"/>
  <c r="AK24" i="986"/>
  <c r="BH24" i="986"/>
  <c r="Y23" i="986"/>
  <c r="X23" i="986"/>
  <c r="X15" i="986"/>
  <c r="Y15" i="986"/>
  <c r="BI25" i="986"/>
  <c r="BG16" i="986"/>
  <c r="BH15" i="986"/>
  <c r="BI17" i="986"/>
  <c r="BI51" i="986"/>
  <c r="BH62" i="986"/>
  <c r="AK62" i="986"/>
  <c r="AH41" i="986"/>
  <c r="BI59" i="986"/>
  <c r="BH31" i="986"/>
  <c r="X68" i="986"/>
  <c r="Y50" i="986"/>
  <c r="X62" i="986"/>
  <c r="X50" i="986"/>
  <c r="Y56" i="986"/>
  <c r="Y74" i="986"/>
  <c r="X74" i="986"/>
  <c r="X56" i="986"/>
  <c r="Y68" i="986"/>
  <c r="Y62" i="986"/>
  <c r="BI10" i="986"/>
  <c r="BI9" i="986"/>
  <c r="BI8" i="986"/>
  <c r="BI31" i="986"/>
  <c r="BI29" i="986"/>
  <c r="BL16" i="986"/>
  <c r="BF40" i="986"/>
  <c r="AJ35" i="986"/>
  <c r="BL33" i="986" s="1"/>
  <c r="BG34" i="986"/>
  <c r="BG35" i="986"/>
  <c r="BI52" i="986"/>
  <c r="AH27" i="986"/>
  <c r="BE27" i="986"/>
  <c r="BE24" i="986"/>
  <c r="BM77" i="986"/>
  <c r="BM76" i="986"/>
  <c r="BG70" i="986"/>
  <c r="AH36" i="986"/>
  <c r="BE36" i="986"/>
  <c r="BG21" i="986"/>
  <c r="BI69" i="986"/>
  <c r="BI68" i="986"/>
  <c r="BI67" i="986"/>
  <c r="BI66" i="986"/>
  <c r="BG29" i="986"/>
  <c r="BG54" i="986"/>
  <c r="BG14" i="986"/>
  <c r="BG15" i="986"/>
  <c r="BH17" i="986"/>
  <c r="BH16" i="986"/>
  <c r="AK17" i="986"/>
  <c r="BI11" i="986"/>
  <c r="BI12" i="986"/>
  <c r="BI33" i="986"/>
  <c r="BI32" i="986"/>
  <c r="BG33" i="986"/>
  <c r="BH41" i="986"/>
  <c r="AK41" i="986"/>
  <c r="BI46" i="986"/>
  <c r="BI65" i="986"/>
  <c r="AK18" i="986"/>
  <c r="BH18" i="986"/>
  <c r="H49" i="986"/>
  <c r="Y63" i="986"/>
  <c r="Y75" i="986"/>
  <c r="X57" i="986"/>
  <c r="X69" i="986"/>
  <c r="Y69" i="986"/>
  <c r="X63" i="986"/>
  <c r="X51" i="986"/>
  <c r="Y51" i="986"/>
  <c r="X75" i="986"/>
  <c r="Y57" i="986"/>
  <c r="H40" i="986"/>
  <c r="Y16" i="986"/>
  <c r="X8" i="986"/>
  <c r="X16" i="986"/>
  <c r="Y8" i="986"/>
  <c r="BH30" i="986"/>
  <c r="BG56" i="986"/>
  <c r="AJ56" i="986"/>
  <c r="AK9" i="986"/>
  <c r="BH9" i="986"/>
  <c r="BL37" i="986"/>
  <c r="BF41" i="986"/>
  <c r="BF32" i="986"/>
  <c r="AI33" i="986"/>
  <c r="BF33" i="986"/>
  <c r="BG47" i="986"/>
  <c r="BG43" i="986"/>
  <c r="BG46" i="986"/>
  <c r="AC22" i="986"/>
  <c r="AJ28" i="986"/>
  <c r="BG28" i="986"/>
  <c r="BG32" i="986"/>
  <c r="BI21" i="986"/>
  <c r="BI22" i="986"/>
  <c r="BG30" i="986"/>
  <c r="AJ11" i="986"/>
  <c r="BL8" i="986" s="1"/>
  <c r="BG11" i="986"/>
  <c r="Y18" i="986"/>
  <c r="X18" i="986"/>
  <c r="Y10" i="986"/>
  <c r="X10" i="986"/>
  <c r="Y54" i="986"/>
  <c r="Y60" i="986"/>
  <c r="Y72" i="986"/>
  <c r="Y48" i="986"/>
  <c r="X72" i="986"/>
  <c r="Y66" i="986"/>
  <c r="X54" i="986"/>
  <c r="X48" i="986"/>
  <c r="X66" i="986"/>
  <c r="X60" i="986"/>
  <c r="X17" i="986"/>
  <c r="Y17" i="986"/>
  <c r="Y9" i="986"/>
  <c r="X9" i="986"/>
  <c r="BE35" i="986"/>
  <c r="AH35" i="986"/>
  <c r="BI39" i="986"/>
  <c r="BI40" i="986"/>
  <c r="BI38" i="986"/>
  <c r="BI24" i="986"/>
  <c r="BF35" i="986"/>
  <c r="AI35" i="986"/>
  <c r="AJ63" i="986"/>
  <c r="BG63" i="986"/>
  <c r="BG59" i="986"/>
  <c r="BL76" i="986"/>
  <c r="BG60" i="986"/>
  <c r="AD22" i="986"/>
  <c r="BL13" i="986"/>
  <c r="BI73" i="986"/>
  <c r="AJ68" i="986"/>
  <c r="BG68" i="986"/>
  <c r="AI25" i="986"/>
  <c r="BF25" i="986"/>
  <c r="BH46" i="986"/>
  <c r="Y12" i="986"/>
  <c r="X20" i="986"/>
  <c r="X12" i="986"/>
  <c r="Y20" i="986"/>
  <c r="BG8" i="986"/>
  <c r="AI28" i="986"/>
  <c r="BF28" i="986"/>
  <c r="BF27" i="986"/>
  <c r="BH22" i="986"/>
  <c r="BH21" i="986"/>
  <c r="AK22" i="986"/>
  <c r="BF30" i="986"/>
  <c r="BL38" i="986"/>
  <c r="BG62" i="986"/>
  <c r="BG52" i="986"/>
  <c r="BG53" i="986"/>
  <c r="AJ53" i="986"/>
  <c r="AC14" i="986"/>
  <c r="BM70" i="986"/>
  <c r="BM71" i="986"/>
  <c r="BM66" i="986"/>
  <c r="BH10" i="986"/>
  <c r="BL12" i="986"/>
  <c r="BE34" i="986"/>
  <c r="AH34" i="986"/>
  <c r="BG26" i="986"/>
  <c r="BG27" i="986"/>
  <c r="AJ27" i="986"/>
  <c r="BG25" i="986"/>
  <c r="BH43" i="986"/>
  <c r="AK43" i="986"/>
  <c r="H43" i="986" s="1"/>
  <c r="BH42" i="986"/>
  <c r="BL14" i="986"/>
  <c r="BI36" i="986"/>
  <c r="BG23" i="986"/>
  <c r="BE33" i="986"/>
  <c r="BE32" i="986"/>
  <c r="AH33" i="986"/>
  <c r="BE31" i="986"/>
  <c r="AD14" i="986"/>
  <c r="BM73" i="986"/>
  <c r="BM69" i="986"/>
  <c r="BH36" i="985"/>
  <c r="Y49" i="986"/>
  <c r="X55" i="986"/>
  <c r="Y73" i="986"/>
  <c r="Y55" i="986"/>
  <c r="X73" i="986"/>
  <c r="X67" i="986"/>
  <c r="X61" i="986"/>
  <c r="Y67" i="986"/>
  <c r="Y61" i="986"/>
  <c r="X49" i="986"/>
  <c r="Y21" i="986"/>
  <c r="X13" i="986"/>
  <c r="Y13" i="986"/>
  <c r="X21" i="986"/>
  <c r="BL45" i="986"/>
  <c r="BL44" i="986"/>
  <c r="BL39" i="986"/>
  <c r="H45" i="986"/>
  <c r="AI46" i="986"/>
  <c r="BK40" i="986" s="1"/>
  <c r="AK39" i="986"/>
  <c r="BH39" i="986"/>
  <c r="BG24" i="986"/>
  <c r="AJ24" i="986"/>
  <c r="BG74" i="986"/>
  <c r="AJ74" i="986"/>
  <c r="BF24" i="986"/>
  <c r="BI53" i="986"/>
  <c r="AK33" i="986"/>
  <c r="BM27" i="986" s="1"/>
  <c r="BH33" i="986"/>
  <c r="BI62" i="986"/>
  <c r="BI26" i="986"/>
  <c r="BL75" i="986"/>
  <c r="BH11" i="986"/>
  <c r="BI61" i="986"/>
  <c r="BI54" i="986"/>
  <c r="BE26" i="986"/>
  <c r="BI16" i="986"/>
  <c r="BI14" i="986"/>
  <c r="BI15" i="986"/>
  <c r="BI13" i="986"/>
  <c r="X64" i="986"/>
  <c r="X70" i="986"/>
  <c r="Y58" i="986"/>
  <c r="X58" i="986"/>
  <c r="Y52" i="986"/>
  <c r="Y76" i="986"/>
  <c r="X52" i="986"/>
  <c r="X76" i="986"/>
  <c r="Y70" i="986"/>
  <c r="Y64" i="986"/>
  <c r="BJ42" i="986"/>
  <c r="AH37" i="986"/>
  <c r="BE37" i="986"/>
  <c r="BH32" i="986"/>
  <c r="BE30" i="986"/>
  <c r="H38" i="986"/>
  <c r="BH19" i="986"/>
  <c r="BH23" i="986"/>
  <c r="BI28" i="986"/>
  <c r="BH36" i="986"/>
  <c r="AK36" i="986"/>
  <c r="BI27" i="986"/>
  <c r="BG18" i="986"/>
  <c r="BG51" i="986"/>
  <c r="BG17" i="986"/>
  <c r="BG10" i="986"/>
  <c r="BG48" i="986"/>
  <c r="BM25" i="986"/>
  <c r="BL41" i="986"/>
  <c r="BL42" i="986"/>
  <c r="BI60" i="986"/>
  <c r="BE29" i="986"/>
  <c r="BI34" i="986"/>
  <c r="BH38" i="986"/>
  <c r="BM75" i="986"/>
  <c r="BF36" i="986"/>
  <c r="BF37" i="986"/>
  <c r="AI37" i="986"/>
  <c r="BF39" i="986"/>
  <c r="BG71" i="986"/>
  <c r="AJ71" i="986"/>
  <c r="BK38" i="986"/>
  <c r="BG19" i="986"/>
  <c r="BI55" i="986"/>
  <c r="BE39" i="985"/>
  <c r="BH34" i="985"/>
  <c r="BI40" i="985"/>
  <c r="BE40" i="985"/>
  <c r="BE37" i="985"/>
  <c r="BJ37" i="985"/>
  <c r="BH80" i="985"/>
  <c r="BG47" i="985"/>
  <c r="BH53" i="985"/>
  <c r="BE31" i="985"/>
  <c r="BG78" i="985"/>
  <c r="BE35" i="985"/>
  <c r="BG48" i="985"/>
  <c r="BE34" i="985"/>
  <c r="BE36" i="985"/>
  <c r="BM79" i="985"/>
  <c r="BF39" i="985"/>
  <c r="BH79" i="985"/>
  <c r="BI38" i="985"/>
  <c r="BG35" i="985"/>
  <c r="BI78" i="985"/>
  <c r="BG39" i="985"/>
  <c r="BM71" i="985"/>
  <c r="BI79" i="985"/>
  <c r="BI77" i="985"/>
  <c r="BI65" i="985"/>
  <c r="BI26" i="985"/>
  <c r="BH26" i="985"/>
  <c r="BH27" i="985"/>
  <c r="BG38" i="985"/>
  <c r="BG60" i="985"/>
  <c r="BE41" i="985"/>
  <c r="BH32" i="985"/>
  <c r="BG49" i="985"/>
  <c r="BI27" i="985"/>
  <c r="BH29" i="985"/>
  <c r="BI29" i="985"/>
  <c r="BJ33" i="985"/>
  <c r="BH28" i="985"/>
  <c r="BF26" i="985"/>
  <c r="BH59" i="985"/>
  <c r="BG34" i="985"/>
  <c r="BL54" i="985"/>
  <c r="BF34" i="985"/>
  <c r="BM12" i="985"/>
  <c r="BG40" i="985"/>
  <c r="BI57" i="985"/>
  <c r="BM72" i="985"/>
  <c r="BG62" i="985"/>
  <c r="BG80" i="985"/>
  <c r="AJ80" i="985"/>
  <c r="BI31" i="985"/>
  <c r="BI44" i="985"/>
  <c r="BG76" i="985"/>
  <c r="AJ77" i="985"/>
  <c r="BL73" i="985" s="1"/>
  <c r="BI35" i="985"/>
  <c r="BL56" i="985"/>
  <c r="BH54" i="985"/>
  <c r="BI70" i="985"/>
  <c r="BL55" i="985"/>
  <c r="BI42" i="985"/>
  <c r="BH63" i="985"/>
  <c r="BG61" i="985"/>
  <c r="BI25" i="985"/>
  <c r="BH18" i="985"/>
  <c r="BI64" i="985"/>
  <c r="BG58" i="985"/>
  <c r="BG74" i="985"/>
  <c r="BG73" i="985"/>
  <c r="BH42" i="985"/>
  <c r="BG77" i="985"/>
  <c r="BI32" i="985"/>
  <c r="BG65" i="985"/>
  <c r="BI76" i="985"/>
  <c r="BG75" i="985"/>
  <c r="BI73" i="985"/>
  <c r="BI60" i="985"/>
  <c r="BH65" i="985"/>
  <c r="BH55" i="985"/>
  <c r="BG64" i="985"/>
  <c r="BH39" i="985"/>
  <c r="BE33" i="985"/>
  <c r="BG69" i="985"/>
  <c r="BI21" i="985"/>
  <c r="BG63" i="985"/>
  <c r="Y12" i="985"/>
  <c r="X12" i="985"/>
  <c r="Y20" i="985"/>
  <c r="X20" i="985"/>
  <c r="BF28" i="985"/>
  <c r="X17" i="985"/>
  <c r="X9" i="985"/>
  <c r="Y17" i="985"/>
  <c r="Y9" i="985"/>
  <c r="AH29" i="985"/>
  <c r="BE29" i="985"/>
  <c r="BI19" i="985"/>
  <c r="BH9" i="985"/>
  <c r="BH8" i="985"/>
  <c r="AK24" i="985"/>
  <c r="BM21" i="985" s="1"/>
  <c r="BH24" i="985"/>
  <c r="AI25" i="985"/>
  <c r="BF25" i="985"/>
  <c r="BI58" i="985"/>
  <c r="Y14" i="985"/>
  <c r="X14" i="985"/>
  <c r="X22" i="985"/>
  <c r="Y22" i="985"/>
  <c r="BF31" i="985"/>
  <c r="BH37" i="985"/>
  <c r="BH19" i="985"/>
  <c r="BJ36" i="985"/>
  <c r="BG27" i="985"/>
  <c r="BI17" i="985"/>
  <c r="BG66" i="985"/>
  <c r="AJ66" i="985"/>
  <c r="BL58" i="985" s="1"/>
  <c r="BI39" i="985"/>
  <c r="BG32" i="985"/>
  <c r="AH45" i="985"/>
  <c r="BJ38" i="985" s="1"/>
  <c r="BI61" i="985"/>
  <c r="AI40" i="985"/>
  <c r="BF40" i="985"/>
  <c r="BI72" i="985"/>
  <c r="BI41" i="985"/>
  <c r="BH58" i="985"/>
  <c r="AK58" i="985"/>
  <c r="BL57" i="985"/>
  <c r="AJ16" i="985"/>
  <c r="BL13" i="985" s="1"/>
  <c r="BG11" i="985"/>
  <c r="BG16" i="985"/>
  <c r="X67" i="985"/>
  <c r="Y49" i="985"/>
  <c r="Y67" i="985"/>
  <c r="X77" i="985"/>
  <c r="Y72" i="985"/>
  <c r="Y77" i="985"/>
  <c r="X49" i="985"/>
  <c r="X72" i="985"/>
  <c r="X58" i="985"/>
  <c r="Y58" i="985"/>
  <c r="Y11" i="985"/>
  <c r="Y19" i="985"/>
  <c r="X19" i="985"/>
  <c r="X11" i="985"/>
  <c r="X54" i="985"/>
  <c r="Y63" i="985"/>
  <c r="X63" i="985"/>
  <c r="Y54" i="985"/>
  <c r="BG26" i="985"/>
  <c r="AJ26" i="985"/>
  <c r="H26" i="985" s="1"/>
  <c r="BF30" i="985"/>
  <c r="AI30" i="985"/>
  <c r="BF29" i="985"/>
  <c r="BI56" i="985"/>
  <c r="AK52" i="985"/>
  <c r="BH52" i="985"/>
  <c r="BI49" i="985"/>
  <c r="BI48" i="985"/>
  <c r="BF27" i="985"/>
  <c r="BF24" i="985"/>
  <c r="AI24" i="985"/>
  <c r="AK33" i="985"/>
  <c r="BM31" i="985" s="1"/>
  <c r="BH33" i="985"/>
  <c r="BH50" i="985"/>
  <c r="BI75" i="985"/>
  <c r="BI18" i="985"/>
  <c r="AJ24" i="985"/>
  <c r="BG24" i="985"/>
  <c r="BG21" i="985"/>
  <c r="BG22" i="985"/>
  <c r="BG23" i="985"/>
  <c r="BG9" i="985"/>
  <c r="BG8" i="985"/>
  <c r="BG28" i="985"/>
  <c r="AI37" i="985"/>
  <c r="BF37" i="985"/>
  <c r="X62" i="985"/>
  <c r="Y76" i="985"/>
  <c r="X76" i="985"/>
  <c r="Y53" i="985"/>
  <c r="Y71" i="985"/>
  <c r="X53" i="985"/>
  <c r="Y62" i="985"/>
  <c r="X71" i="985"/>
  <c r="BG13" i="985"/>
  <c r="X52" i="985"/>
  <c r="Y52" i="985"/>
  <c r="Y80" i="985"/>
  <c r="X70" i="985"/>
  <c r="X75" i="985"/>
  <c r="Y61" i="985"/>
  <c r="X80" i="985"/>
  <c r="X61" i="985"/>
  <c r="Y70" i="985"/>
  <c r="Y75" i="985"/>
  <c r="BI12" i="985"/>
  <c r="BI11" i="985"/>
  <c r="BI9" i="985"/>
  <c r="BI10" i="985"/>
  <c r="BE27" i="985"/>
  <c r="AH27" i="985"/>
  <c r="BE26" i="985"/>
  <c r="BE24" i="985"/>
  <c r="BG72" i="985"/>
  <c r="AJ72" i="985"/>
  <c r="BL68" i="985" s="1"/>
  <c r="BG17" i="985"/>
  <c r="AK70" i="985"/>
  <c r="BH70" i="985"/>
  <c r="BH51" i="985"/>
  <c r="BH48" i="985"/>
  <c r="BI68" i="985"/>
  <c r="BH21" i="985"/>
  <c r="Y55" i="985"/>
  <c r="X55" i="985"/>
  <c r="Y64" i="985"/>
  <c r="X64" i="985"/>
  <c r="H31" i="985"/>
  <c r="BH66" i="985"/>
  <c r="AK66" i="985"/>
  <c r="BH62" i="985"/>
  <c r="BF38" i="985"/>
  <c r="AI38" i="985"/>
  <c r="H38" i="985" s="1"/>
  <c r="BG25" i="985"/>
  <c r="AJ25" i="985"/>
  <c r="BH60" i="985"/>
  <c r="BI69" i="985"/>
  <c r="Y8" i="985"/>
  <c r="X8" i="985"/>
  <c r="Y16" i="985"/>
  <c r="X16" i="985"/>
  <c r="AJ10" i="985"/>
  <c r="BG10" i="985"/>
  <c r="AK20" i="985"/>
  <c r="BH20" i="985"/>
  <c r="AI33" i="985"/>
  <c r="BF33" i="985"/>
  <c r="BF32" i="985"/>
  <c r="BI55" i="985"/>
  <c r="BI66" i="985"/>
  <c r="BI22" i="985"/>
  <c r="BI23" i="985"/>
  <c r="BG33" i="985"/>
  <c r="AJ33" i="985"/>
  <c r="BL29" i="985" s="1"/>
  <c r="BG18" i="985"/>
  <c r="BI37" i="985"/>
  <c r="BI34" i="985"/>
  <c r="Y23" i="985"/>
  <c r="Y15" i="985"/>
  <c r="X15" i="985"/>
  <c r="X23" i="985"/>
  <c r="BI16" i="985"/>
  <c r="BG20" i="985"/>
  <c r="AK44" i="985"/>
  <c r="H44" i="985" s="1"/>
  <c r="BH43" i="985"/>
  <c r="BH44" i="985"/>
  <c r="BH41" i="985"/>
  <c r="BJ35" i="985"/>
  <c r="BJ34" i="985"/>
  <c r="BH46" i="985"/>
  <c r="AK46" i="985"/>
  <c r="BH78" i="985"/>
  <c r="BH77" i="985"/>
  <c r="AK78" i="985"/>
  <c r="BI33" i="985"/>
  <c r="AH30" i="985"/>
  <c r="BE30" i="985"/>
  <c r="BI45" i="985"/>
  <c r="BH40" i="985"/>
  <c r="AK40" i="985"/>
  <c r="BM35" i="985" s="1"/>
  <c r="BH67" i="985"/>
  <c r="BH74" i="985"/>
  <c r="BE25" i="985"/>
  <c r="BG15" i="985"/>
  <c r="BI20" i="985"/>
  <c r="BE32" i="985"/>
  <c r="AH32" i="985"/>
  <c r="BM25" i="985"/>
  <c r="BI54" i="985"/>
  <c r="AJ52" i="985"/>
  <c r="BG52" i="985"/>
  <c r="AH28" i="985"/>
  <c r="BE28" i="985"/>
  <c r="BH10" i="985"/>
  <c r="BH13" i="985"/>
  <c r="BH12" i="985"/>
  <c r="BH11" i="985"/>
  <c r="BH64" i="985"/>
  <c r="BL53" i="985"/>
  <c r="AI35" i="985"/>
  <c r="BF35" i="985"/>
  <c r="BG31" i="985"/>
  <c r="Y10" i="985"/>
  <c r="X10" i="985"/>
  <c r="X18" i="985"/>
  <c r="Y18" i="985"/>
  <c r="H47" i="985"/>
  <c r="X66" i="985"/>
  <c r="Y57" i="985"/>
  <c r="Y66" i="985"/>
  <c r="X57" i="985"/>
  <c r="BI30" i="985"/>
  <c r="BG14" i="985"/>
  <c r="BI59" i="985"/>
  <c r="AI41" i="985"/>
  <c r="BF41" i="985"/>
  <c r="BI62" i="985"/>
  <c r="BH76" i="985"/>
  <c r="BG50" i="985"/>
  <c r="AJ50" i="985"/>
  <c r="BH57" i="985"/>
  <c r="AK57" i="985"/>
  <c r="BH56" i="985"/>
  <c r="BG68" i="985"/>
  <c r="BH47" i="985"/>
  <c r="X60" i="985"/>
  <c r="X74" i="985"/>
  <c r="Y69" i="985"/>
  <c r="Y79" i="985"/>
  <c r="X79" i="985"/>
  <c r="X69" i="985"/>
  <c r="X51" i="985"/>
  <c r="Y51" i="985"/>
  <c r="Y74" i="985"/>
  <c r="Y60" i="985"/>
  <c r="Y48" i="985"/>
  <c r="X48" i="985"/>
  <c r="X56" i="985"/>
  <c r="X65" i="985"/>
  <c r="Y65" i="985"/>
  <c r="Y56" i="985"/>
  <c r="BI67" i="985"/>
  <c r="BG12" i="985"/>
  <c r="BG46" i="985"/>
  <c r="AJ46" i="985"/>
  <c r="BI63" i="985"/>
  <c r="AJ42" i="985"/>
  <c r="BG42" i="985"/>
  <c r="BH17" i="985"/>
  <c r="BH14" i="985"/>
  <c r="BH15" i="985"/>
  <c r="BH16" i="985"/>
  <c r="BH22" i="985"/>
  <c r="BI53" i="985"/>
  <c r="BG70" i="985"/>
  <c r="BG30" i="985"/>
  <c r="Y50" i="985"/>
  <c r="X50" i="985"/>
  <c r="X78" i="985"/>
  <c r="X59" i="985"/>
  <c r="X73" i="985"/>
  <c r="X68" i="985"/>
  <c r="Y68" i="985"/>
  <c r="Y59" i="985"/>
  <c r="Y73" i="985"/>
  <c r="Y78" i="985"/>
  <c r="Y21" i="985"/>
  <c r="X21" i="985"/>
  <c r="X13" i="985"/>
  <c r="Y13" i="985"/>
  <c r="BG19" i="985"/>
  <c r="BG41" i="985"/>
  <c r="BI47" i="985"/>
  <c r="BG43" i="985"/>
  <c r="AJ37" i="985"/>
  <c r="BG36" i="985"/>
  <c r="BG37" i="985"/>
  <c r="BG45" i="985"/>
  <c r="BH45" i="985"/>
  <c r="BG67" i="985"/>
  <c r="BI36" i="985"/>
  <c r="BH38" i="985"/>
  <c r="BH23" i="985"/>
  <c r="AI36" i="985"/>
  <c r="BF36" i="985"/>
  <c r="BH31" i="985"/>
  <c r="BG44" i="985"/>
  <c r="BI43" i="985"/>
  <c r="BM73" i="985"/>
  <c r="BI74" i="985"/>
  <c r="BH68" i="985"/>
  <c r="BF34" i="984"/>
  <c r="BG35" i="984"/>
  <c r="BF37" i="984"/>
  <c r="Y70" i="983"/>
  <c r="AD70" i="983" s="1"/>
  <c r="BK24" i="984"/>
  <c r="BG47" i="984"/>
  <c r="BE37" i="984"/>
  <c r="BI20" i="984"/>
  <c r="BH74" i="984"/>
  <c r="BI23" i="984"/>
  <c r="Y16" i="983"/>
  <c r="AD16" i="983" s="1"/>
  <c r="Y28" i="983"/>
  <c r="AD28" i="983" s="1"/>
  <c r="BI19" i="984"/>
  <c r="BH21" i="984"/>
  <c r="BM64" i="984"/>
  <c r="BH36" i="984"/>
  <c r="BI22" i="984"/>
  <c r="BI46" i="984"/>
  <c r="H50" i="984"/>
  <c r="BE27" i="984"/>
  <c r="BF31" i="984"/>
  <c r="BK23" i="984"/>
  <c r="BL9" i="984"/>
  <c r="BH67" i="984"/>
  <c r="BI35" i="984"/>
  <c r="BH59" i="984"/>
  <c r="BH61" i="984"/>
  <c r="BG63" i="984"/>
  <c r="BE32" i="984"/>
  <c r="BI33" i="984"/>
  <c r="BK22" i="984"/>
  <c r="BI40" i="984"/>
  <c r="BH71" i="984"/>
  <c r="BE29" i="984"/>
  <c r="BI21" i="984"/>
  <c r="BE30" i="984"/>
  <c r="BF30" i="984"/>
  <c r="BG23" i="984"/>
  <c r="BL57" i="984"/>
  <c r="Y88" i="983"/>
  <c r="AD88" i="983" s="1"/>
  <c r="Y76" i="983"/>
  <c r="AD76" i="983" s="1"/>
  <c r="X18" i="983"/>
  <c r="BH31" i="984"/>
  <c r="BG16" i="984"/>
  <c r="Y94" i="983"/>
  <c r="AD94" i="983" s="1"/>
  <c r="Y18" i="983"/>
  <c r="BI25" i="984"/>
  <c r="BM56" i="984"/>
  <c r="BH69" i="984"/>
  <c r="BG45" i="984"/>
  <c r="X30" i="983"/>
  <c r="BI68" i="984"/>
  <c r="BG60" i="984"/>
  <c r="BE22" i="984"/>
  <c r="BG33" i="984"/>
  <c r="BG65" i="984"/>
  <c r="BH62" i="984"/>
  <c r="BL56" i="984"/>
  <c r="BL33" i="984"/>
  <c r="BG73" i="984"/>
  <c r="BG64" i="984"/>
  <c r="BI27" i="984"/>
  <c r="BI26" i="984"/>
  <c r="BG72" i="984"/>
  <c r="BI73" i="984"/>
  <c r="X16" i="983"/>
  <c r="AC16" i="983" s="1"/>
  <c r="BG75" i="984"/>
  <c r="BI28" i="984"/>
  <c r="BH22" i="984"/>
  <c r="BE23" i="984"/>
  <c r="BH45" i="984"/>
  <c r="X70" i="983"/>
  <c r="AC70" i="983" s="1"/>
  <c r="H71" i="984"/>
  <c r="BH58" i="984"/>
  <c r="BI24" i="984"/>
  <c r="BH17" i="984"/>
  <c r="BH18" i="984"/>
  <c r="BH16" i="984"/>
  <c r="AK18" i="984"/>
  <c r="BH14" i="984"/>
  <c r="BH13" i="984"/>
  <c r="BH51" i="984"/>
  <c r="BH50" i="984"/>
  <c r="BH49" i="984"/>
  <c r="Y53" i="984"/>
  <c r="Y46" i="984"/>
  <c r="X53" i="984"/>
  <c r="X67" i="984"/>
  <c r="X46" i="984"/>
  <c r="Y74" i="984"/>
  <c r="X60" i="984"/>
  <c r="Y60" i="984"/>
  <c r="X74" i="984"/>
  <c r="Y67" i="984"/>
  <c r="BH40" i="984"/>
  <c r="BH41" i="984"/>
  <c r="BH42" i="984"/>
  <c r="AK42" i="984"/>
  <c r="BH37" i="984"/>
  <c r="Y58" i="984"/>
  <c r="X44" i="984"/>
  <c r="Y44" i="984"/>
  <c r="Y51" i="984"/>
  <c r="X65" i="984"/>
  <c r="X72" i="984"/>
  <c r="X58" i="984"/>
  <c r="Y65" i="984"/>
  <c r="Y72" i="984"/>
  <c r="X51" i="984"/>
  <c r="BI70" i="984"/>
  <c r="BE28" i="984"/>
  <c r="AH28" i="984"/>
  <c r="BL27" i="984"/>
  <c r="BG14" i="984"/>
  <c r="AJ42" i="984"/>
  <c r="BL42" i="984" s="1"/>
  <c r="BG42" i="984"/>
  <c r="X8" i="984"/>
  <c r="Y15" i="984"/>
  <c r="X15" i="984"/>
  <c r="Y8" i="984"/>
  <c r="H51" i="984"/>
  <c r="BH19" i="984"/>
  <c r="BE31" i="984"/>
  <c r="AH31" i="984"/>
  <c r="BG71" i="984"/>
  <c r="BE24" i="984"/>
  <c r="BG38" i="984"/>
  <c r="BG15" i="984"/>
  <c r="BH53" i="984"/>
  <c r="BH46" i="984"/>
  <c r="BH57" i="984"/>
  <c r="BG32" i="984"/>
  <c r="BH77" i="984"/>
  <c r="AK77" i="984"/>
  <c r="BM77" i="984" s="1"/>
  <c r="AI39" i="984"/>
  <c r="BL44" i="984"/>
  <c r="BL43" i="984"/>
  <c r="BL45" i="984"/>
  <c r="BI69" i="984"/>
  <c r="BG21" i="984"/>
  <c r="BM65" i="984"/>
  <c r="BM66" i="984"/>
  <c r="BI53" i="984"/>
  <c r="H33" i="984"/>
  <c r="Y12" i="984"/>
  <c r="X19" i="984"/>
  <c r="X12" i="984"/>
  <c r="Y19" i="984"/>
  <c r="AH42" i="984"/>
  <c r="BE26" i="984"/>
  <c r="AJ52" i="984"/>
  <c r="BG52" i="984"/>
  <c r="BL31" i="984"/>
  <c r="BI63" i="984"/>
  <c r="BL30" i="984"/>
  <c r="BL10" i="984"/>
  <c r="AH40" i="984"/>
  <c r="BG17" i="984"/>
  <c r="BE36" i="984"/>
  <c r="AJ54" i="984"/>
  <c r="BG54" i="984"/>
  <c r="BI54" i="984"/>
  <c r="BI76" i="984"/>
  <c r="BH63" i="984"/>
  <c r="AK63" i="984"/>
  <c r="BM63" i="984" s="1"/>
  <c r="BH60" i="984"/>
  <c r="BI36" i="984"/>
  <c r="BI34" i="984"/>
  <c r="BI31" i="984"/>
  <c r="BI64" i="984"/>
  <c r="BL32" i="984"/>
  <c r="AK35" i="984"/>
  <c r="BH34" i="984"/>
  <c r="BH33" i="984"/>
  <c r="BH35" i="984"/>
  <c r="BG50" i="984"/>
  <c r="BG51" i="984"/>
  <c r="BG49" i="984"/>
  <c r="AK8" i="984"/>
  <c r="BM8" i="984" s="1"/>
  <c r="BH8" i="984"/>
  <c r="BL28" i="984"/>
  <c r="BI75" i="984"/>
  <c r="AJ69" i="984"/>
  <c r="BG69" i="984"/>
  <c r="BG67" i="984"/>
  <c r="BG34" i="984"/>
  <c r="BH73" i="984"/>
  <c r="AK73" i="984"/>
  <c r="BM68" i="984" s="1"/>
  <c r="BH72" i="984"/>
  <c r="BI30" i="984"/>
  <c r="BH70" i="984"/>
  <c r="BI65" i="984"/>
  <c r="BL58" i="984"/>
  <c r="BL59" i="984"/>
  <c r="BG53" i="984"/>
  <c r="AJ20" i="984"/>
  <c r="BG20" i="984"/>
  <c r="BL29" i="984"/>
  <c r="BI67" i="984"/>
  <c r="X68" i="984"/>
  <c r="X47" i="984"/>
  <c r="Y54" i="984"/>
  <c r="Y61" i="984"/>
  <c r="Y47" i="984"/>
  <c r="X54" i="984"/>
  <c r="X61" i="984"/>
  <c r="Y68" i="984"/>
  <c r="Y75" i="984"/>
  <c r="X75" i="984"/>
  <c r="BK25" i="984"/>
  <c r="BF35" i="984"/>
  <c r="BF36" i="984"/>
  <c r="BF33" i="984"/>
  <c r="AI36" i="984"/>
  <c r="BG68" i="984"/>
  <c r="AJ25" i="984"/>
  <c r="BG25" i="984"/>
  <c r="BG24" i="984"/>
  <c r="BG19" i="984"/>
  <c r="AJ19" i="984"/>
  <c r="BG13" i="984"/>
  <c r="BG18" i="984"/>
  <c r="X62" i="984"/>
  <c r="Y48" i="984"/>
  <c r="X48" i="984"/>
  <c r="Y76" i="984"/>
  <c r="X55" i="984"/>
  <c r="Y69" i="984"/>
  <c r="X69" i="984"/>
  <c r="X76" i="984"/>
  <c r="Y55" i="984"/>
  <c r="Y62" i="984"/>
  <c r="X45" i="984"/>
  <c r="Y52" i="984"/>
  <c r="X52" i="984"/>
  <c r="Y45" i="984"/>
  <c r="Y59" i="984"/>
  <c r="Y66" i="984"/>
  <c r="X59" i="984"/>
  <c r="Y73" i="984"/>
  <c r="X73" i="984"/>
  <c r="X66" i="984"/>
  <c r="AK48" i="984"/>
  <c r="BH48" i="984"/>
  <c r="BE35" i="984"/>
  <c r="BI52" i="984"/>
  <c r="BG26" i="984"/>
  <c r="AJ26" i="984"/>
  <c r="BL26" i="984" s="1"/>
  <c r="X11" i="984"/>
  <c r="X18" i="984"/>
  <c r="Y11" i="984"/>
  <c r="Y18" i="984"/>
  <c r="BI74" i="984"/>
  <c r="H44" i="984"/>
  <c r="H30" i="984"/>
  <c r="Y17" i="984"/>
  <c r="X17" i="984"/>
  <c r="Y10" i="984"/>
  <c r="X10" i="984"/>
  <c r="AK54" i="984"/>
  <c r="BH54" i="984"/>
  <c r="BH12" i="984"/>
  <c r="BI42" i="984"/>
  <c r="BI41" i="984"/>
  <c r="BI50" i="984"/>
  <c r="BI47" i="984"/>
  <c r="BI49" i="984"/>
  <c r="BG37" i="984"/>
  <c r="BI72" i="984"/>
  <c r="BH9" i="984"/>
  <c r="AK32" i="984"/>
  <c r="BH32" i="984"/>
  <c r="BH29" i="984"/>
  <c r="BK29" i="984"/>
  <c r="Y71" i="984"/>
  <c r="X50" i="984"/>
  <c r="Y43" i="984"/>
  <c r="X43" i="984"/>
  <c r="Y57" i="984"/>
  <c r="Y64" i="984"/>
  <c r="X71" i="984"/>
  <c r="X64" i="984"/>
  <c r="X57" i="984"/>
  <c r="Y50" i="984"/>
  <c r="BG70" i="984"/>
  <c r="AJ70" i="984"/>
  <c r="BL70" i="984" s="1"/>
  <c r="BK27" i="984"/>
  <c r="BM55" i="984"/>
  <c r="BI51" i="984"/>
  <c r="BH47" i="984"/>
  <c r="BL8" i="984"/>
  <c r="BL12" i="984"/>
  <c r="AJ55" i="984"/>
  <c r="BL55" i="984" s="1"/>
  <c r="BG55" i="984"/>
  <c r="Y16" i="984"/>
  <c r="X16" i="984"/>
  <c r="X9" i="984"/>
  <c r="Y9" i="984"/>
  <c r="Y70" i="984"/>
  <c r="Y56" i="984"/>
  <c r="X56" i="984"/>
  <c r="X70" i="984"/>
  <c r="X63" i="984"/>
  <c r="Y49" i="984"/>
  <c r="X77" i="984"/>
  <c r="Y77" i="984"/>
  <c r="X49" i="984"/>
  <c r="Y63" i="984"/>
  <c r="H65" i="984"/>
  <c r="Y21" i="984"/>
  <c r="X21" i="984"/>
  <c r="Y14" i="984"/>
  <c r="X14" i="984"/>
  <c r="BH39" i="984"/>
  <c r="BH38" i="984"/>
  <c r="AK39" i="984"/>
  <c r="BG77" i="984"/>
  <c r="AJ77" i="984"/>
  <c r="BL76" i="984" s="1"/>
  <c r="AJ22" i="984"/>
  <c r="BG22" i="984"/>
  <c r="BG36" i="984"/>
  <c r="BK26" i="984"/>
  <c r="BG66" i="984"/>
  <c r="AJ66" i="984"/>
  <c r="BL60" i="984" s="1"/>
  <c r="BH64" i="984"/>
  <c r="BG62" i="984"/>
  <c r="AJ41" i="984"/>
  <c r="BG41" i="984"/>
  <c r="BG40" i="984"/>
  <c r="BG46" i="984"/>
  <c r="BH44" i="984"/>
  <c r="BH15" i="984"/>
  <c r="BH28" i="984"/>
  <c r="BH27" i="984"/>
  <c r="AK28" i="984"/>
  <c r="BH26" i="984"/>
  <c r="AH25" i="984"/>
  <c r="BE25" i="984"/>
  <c r="BK28" i="984"/>
  <c r="BI39" i="984"/>
  <c r="BI38" i="984"/>
  <c r="BI37" i="984"/>
  <c r="BE33" i="984"/>
  <c r="BE34" i="984"/>
  <c r="AH34" i="984"/>
  <c r="BJ32" i="984" s="1"/>
  <c r="X20" i="984"/>
  <c r="Y20" i="984"/>
  <c r="X13" i="984"/>
  <c r="Y13" i="984"/>
  <c r="H38" i="984"/>
  <c r="BG39" i="984"/>
  <c r="BI45" i="984"/>
  <c r="BI44" i="984"/>
  <c r="BH30" i="984"/>
  <c r="BH76" i="984"/>
  <c r="AK76" i="984"/>
  <c r="BI71" i="984"/>
  <c r="AK24" i="984"/>
  <c r="BM20" i="984" s="1"/>
  <c r="BH24" i="984"/>
  <c r="BH23" i="984"/>
  <c r="BI62" i="984"/>
  <c r="BG61" i="984"/>
  <c r="BG76" i="984"/>
  <c r="BG48" i="984"/>
  <c r="BH75" i="984"/>
  <c r="BI66" i="984"/>
  <c r="BG43" i="984"/>
  <c r="BM86" i="983"/>
  <c r="Y21" i="983"/>
  <c r="AD21" i="983" s="1"/>
  <c r="X77" i="983"/>
  <c r="AC77" i="983" s="1"/>
  <c r="X71" i="983"/>
  <c r="AC71" i="983" s="1"/>
  <c r="AD43" i="981"/>
  <c r="BF37" i="981" s="1"/>
  <c r="Y77" i="983"/>
  <c r="AD77" i="983" s="1"/>
  <c r="BI91" i="983"/>
  <c r="Y85" i="983"/>
  <c r="X79" i="983"/>
  <c r="Y79" i="983"/>
  <c r="BI96" i="983"/>
  <c r="X85" i="983"/>
  <c r="Y97" i="983"/>
  <c r="BA97" i="983" s="1"/>
  <c r="BM85" i="983"/>
  <c r="Y91" i="983"/>
  <c r="Y24" i="983"/>
  <c r="AD24" i="983" s="1"/>
  <c r="Y89" i="983"/>
  <c r="AD89" i="983" s="1"/>
  <c r="BH73" i="983"/>
  <c r="X24" i="983"/>
  <c r="AC24" i="983" s="1"/>
  <c r="Y12" i="983"/>
  <c r="AD12" i="983" s="1"/>
  <c r="BH24" i="983"/>
  <c r="Y71" i="983"/>
  <c r="AD71" i="983" s="1"/>
  <c r="BH22" i="983"/>
  <c r="X83" i="983"/>
  <c r="AC83" i="983" s="1"/>
  <c r="Y23" i="983"/>
  <c r="Y83" i="983"/>
  <c r="AD83" i="983" s="1"/>
  <c r="BG57" i="983"/>
  <c r="X89" i="983"/>
  <c r="AC89" i="983" s="1"/>
  <c r="BH20" i="983"/>
  <c r="BM87" i="983"/>
  <c r="BG29" i="983"/>
  <c r="BH76" i="983"/>
  <c r="BH74" i="983"/>
  <c r="BH47" i="983"/>
  <c r="BI94" i="983"/>
  <c r="BI62" i="983"/>
  <c r="BG17" i="983"/>
  <c r="H38" i="983"/>
  <c r="BH58" i="983"/>
  <c r="BH45" i="983"/>
  <c r="X10" i="983"/>
  <c r="X69" i="983"/>
  <c r="AC69" i="983" s="1"/>
  <c r="BI82" i="983"/>
  <c r="Y69" i="983"/>
  <c r="AD69" i="983" s="1"/>
  <c r="BH52" i="983"/>
  <c r="BI61" i="983"/>
  <c r="BH57" i="983"/>
  <c r="X15" i="983"/>
  <c r="AC15" i="983" s="1"/>
  <c r="BH51" i="983"/>
  <c r="Y15" i="983"/>
  <c r="AD15" i="983" s="1"/>
  <c r="X27" i="983"/>
  <c r="AC27" i="983" s="1"/>
  <c r="BH33" i="983"/>
  <c r="BI71" i="983"/>
  <c r="X76" i="983"/>
  <c r="AC76" i="983" s="1"/>
  <c r="AH76" i="983" s="1"/>
  <c r="H33" i="983"/>
  <c r="X68" i="983"/>
  <c r="BI24" i="983"/>
  <c r="BM82" i="983"/>
  <c r="Y68" i="983"/>
  <c r="AD68" i="983" s="1"/>
  <c r="BF57" i="983" s="1"/>
  <c r="X80" i="983"/>
  <c r="X74" i="983"/>
  <c r="Y80" i="983"/>
  <c r="AD80" i="983" s="1"/>
  <c r="Y92" i="983"/>
  <c r="AD92" i="983" s="1"/>
  <c r="BM83" i="983"/>
  <c r="Y74" i="983"/>
  <c r="AD74" i="983" s="1"/>
  <c r="H46" i="983"/>
  <c r="Y11" i="983"/>
  <c r="X23" i="983"/>
  <c r="X86" i="983"/>
  <c r="AC86" i="983" s="1"/>
  <c r="Y86" i="983"/>
  <c r="BI30" i="983"/>
  <c r="BH48" i="983"/>
  <c r="X95" i="983"/>
  <c r="AC95" i="983" s="1"/>
  <c r="BF31" i="983"/>
  <c r="BE45" i="983"/>
  <c r="BG59" i="983"/>
  <c r="BI42" i="983"/>
  <c r="BH42" i="983"/>
  <c r="BE30" i="983"/>
  <c r="BE32" i="983"/>
  <c r="BE44" i="983"/>
  <c r="BE31" i="983"/>
  <c r="X72" i="983"/>
  <c r="AC72" i="983" s="1"/>
  <c r="AH72" i="983" s="1"/>
  <c r="Y84" i="983"/>
  <c r="AD84" i="983" s="1"/>
  <c r="AI84" i="983" s="1"/>
  <c r="X84" i="983"/>
  <c r="AC84" i="983" s="1"/>
  <c r="AH84" i="983" s="1"/>
  <c r="Y72" i="983"/>
  <c r="AD72" i="983" s="1"/>
  <c r="AI72" i="983" s="1"/>
  <c r="X90" i="983"/>
  <c r="AC90" i="983" s="1"/>
  <c r="AH90" i="983" s="1"/>
  <c r="Y96" i="983"/>
  <c r="AD96" i="983" s="1"/>
  <c r="BF95" i="983" s="1"/>
  <c r="X96" i="983"/>
  <c r="Y78" i="983"/>
  <c r="AD78" i="983" s="1"/>
  <c r="AI78" i="983" s="1"/>
  <c r="Y90" i="983"/>
  <c r="AD90" i="983" s="1"/>
  <c r="AI90" i="983" s="1"/>
  <c r="X78" i="983"/>
  <c r="AC78" i="983" s="1"/>
  <c r="AH78" i="983" s="1"/>
  <c r="BI34" i="983"/>
  <c r="X9" i="983"/>
  <c r="AC9" i="983" s="1"/>
  <c r="BG11" i="983"/>
  <c r="X11" i="982"/>
  <c r="Y9" i="983"/>
  <c r="AD9" i="983" s="1"/>
  <c r="X14" i="983"/>
  <c r="AC14" i="983" s="1"/>
  <c r="BE46" i="983"/>
  <c r="BI16" i="983"/>
  <c r="BE48" i="983"/>
  <c r="AH56" i="983"/>
  <c r="BJ45" i="983" s="1"/>
  <c r="X19" i="983"/>
  <c r="X31" i="983"/>
  <c r="AZ31" i="983" s="1"/>
  <c r="Y31" i="983"/>
  <c r="BA31" i="983" s="1"/>
  <c r="BG44" i="983"/>
  <c r="BG60" i="983"/>
  <c r="Y93" i="983"/>
  <c r="AD93" i="983" s="1"/>
  <c r="AI93" i="983" s="1"/>
  <c r="Y81" i="983"/>
  <c r="AD81" i="983" s="1"/>
  <c r="AI81" i="983" s="1"/>
  <c r="X81" i="983"/>
  <c r="AC81" i="983" s="1"/>
  <c r="AH81" i="983" s="1"/>
  <c r="X75" i="983"/>
  <c r="AC75" i="983" s="1"/>
  <c r="AH75" i="983" s="1"/>
  <c r="Y75" i="983"/>
  <c r="AD75" i="983" s="1"/>
  <c r="AI75" i="983" s="1"/>
  <c r="Y87" i="983"/>
  <c r="AD87" i="983" s="1"/>
  <c r="AI87" i="983" s="1"/>
  <c r="X87" i="983"/>
  <c r="AC87" i="983" s="1"/>
  <c r="AH87" i="983" s="1"/>
  <c r="H32" i="983"/>
  <c r="BE34" i="983"/>
  <c r="Y14" i="983"/>
  <c r="AD14" i="983" s="1"/>
  <c r="X26" i="983"/>
  <c r="AC26" i="983" s="1"/>
  <c r="X13" i="983"/>
  <c r="AC13" i="983" s="1"/>
  <c r="AH13" i="983" s="1"/>
  <c r="Y25" i="983"/>
  <c r="AD25" i="983" s="1"/>
  <c r="AI25" i="983" s="1"/>
  <c r="X25" i="983"/>
  <c r="AC25" i="983" s="1"/>
  <c r="AH25" i="983" s="1"/>
  <c r="Y13" i="983"/>
  <c r="AD13" i="983" s="1"/>
  <c r="AI13" i="983" s="1"/>
  <c r="X91" i="983"/>
  <c r="Y73" i="983"/>
  <c r="X73" i="983"/>
  <c r="BE33" i="983"/>
  <c r="BJ31" i="983"/>
  <c r="X20" i="983"/>
  <c r="AC20" i="983" s="1"/>
  <c r="X8" i="983"/>
  <c r="AC8" i="983" s="1"/>
  <c r="Y8" i="983"/>
  <c r="AD8" i="983" s="1"/>
  <c r="Y20" i="983"/>
  <c r="AD20" i="983" s="1"/>
  <c r="BG32" i="983"/>
  <c r="BI11" i="983"/>
  <c r="Y22" i="983"/>
  <c r="AD22" i="983" s="1"/>
  <c r="AI22" i="983" s="1"/>
  <c r="X22" i="983"/>
  <c r="BF45" i="983"/>
  <c r="BE40" i="983"/>
  <c r="BE50" i="983"/>
  <c r="X88" i="983"/>
  <c r="AC88" i="983" s="1"/>
  <c r="AH88" i="983" s="1"/>
  <c r="X94" i="983"/>
  <c r="BM51" i="983"/>
  <c r="BG43" i="983"/>
  <c r="X82" i="983"/>
  <c r="AC82" i="983" s="1"/>
  <c r="AH82" i="983" s="1"/>
  <c r="BH34" i="983"/>
  <c r="BH36" i="983"/>
  <c r="BH37" i="983"/>
  <c r="BH43" i="983"/>
  <c r="BI31" i="983"/>
  <c r="BI50" i="983"/>
  <c r="BI41" i="983"/>
  <c r="H37" i="983"/>
  <c r="BL65" i="983"/>
  <c r="BI48" i="983"/>
  <c r="BI93" i="983"/>
  <c r="BI27" i="983"/>
  <c r="BH62" i="983"/>
  <c r="BI49" i="983"/>
  <c r="BH35" i="983"/>
  <c r="BI40" i="983"/>
  <c r="BI20" i="983"/>
  <c r="BE35" i="983"/>
  <c r="BH39" i="983"/>
  <c r="BI39" i="983"/>
  <c r="BM8" i="983"/>
  <c r="BH40" i="983"/>
  <c r="BG52" i="983"/>
  <c r="BG41" i="983"/>
  <c r="BE37" i="983"/>
  <c r="BG28" i="983"/>
  <c r="BI47" i="983"/>
  <c r="BI92" i="983"/>
  <c r="H41" i="983"/>
  <c r="BI45" i="983"/>
  <c r="BI77" i="983"/>
  <c r="BI22" i="983"/>
  <c r="BI35" i="983"/>
  <c r="BI26" i="983"/>
  <c r="BM32" i="983"/>
  <c r="BI14" i="983"/>
  <c r="BE29" i="983"/>
  <c r="BI21" i="983"/>
  <c r="BI17" i="983"/>
  <c r="BG46" i="983"/>
  <c r="BG85" i="983"/>
  <c r="BI76" i="983"/>
  <c r="BI29" i="983"/>
  <c r="BI15" i="983"/>
  <c r="BI43" i="983"/>
  <c r="BI73" i="983"/>
  <c r="BL72" i="983"/>
  <c r="BL71" i="983"/>
  <c r="AI43" i="983"/>
  <c r="BF43" i="983"/>
  <c r="BF41" i="983"/>
  <c r="BF40" i="983"/>
  <c r="BF42" i="983"/>
  <c r="BF32" i="983"/>
  <c r="Y11" i="982"/>
  <c r="AC28" i="983"/>
  <c r="BH55" i="983"/>
  <c r="AD17" i="983"/>
  <c r="BI64" i="983"/>
  <c r="BG40" i="983"/>
  <c r="AJ40" i="983"/>
  <c r="BJ44" i="983"/>
  <c r="BH28" i="983"/>
  <c r="AK28" i="983"/>
  <c r="BM20" i="983" s="1"/>
  <c r="BH25" i="983"/>
  <c r="BH18" i="983"/>
  <c r="BH17" i="983"/>
  <c r="BH21" i="983"/>
  <c r="BH26" i="983"/>
  <c r="BH27" i="983"/>
  <c r="BH19" i="983"/>
  <c r="BH44" i="983"/>
  <c r="BH41" i="983"/>
  <c r="AK44" i="983"/>
  <c r="BM35" i="983" s="1"/>
  <c r="BH65" i="983"/>
  <c r="AI57" i="983"/>
  <c r="AC21" i="983"/>
  <c r="BL9" i="983"/>
  <c r="AC17" i="983"/>
  <c r="BG67" i="983"/>
  <c r="AK64" i="983"/>
  <c r="BM55" i="983" s="1"/>
  <c r="BH64" i="983"/>
  <c r="BH59" i="983"/>
  <c r="BL8" i="983"/>
  <c r="X19" i="982"/>
  <c r="AI53" i="983"/>
  <c r="BF53" i="983"/>
  <c r="BI32" i="983"/>
  <c r="BL24" i="983"/>
  <c r="BL23" i="983"/>
  <c r="BL25" i="983"/>
  <c r="BL27" i="983"/>
  <c r="BL26" i="983"/>
  <c r="BF33" i="983"/>
  <c r="BM31" i="983"/>
  <c r="BE39" i="983"/>
  <c r="AD29" i="983"/>
  <c r="BF29" i="983" s="1"/>
  <c r="BE38" i="983"/>
  <c r="AH60" i="983"/>
  <c r="BM30" i="983"/>
  <c r="AI34" i="983"/>
  <c r="BF34" i="983"/>
  <c r="BE52" i="983"/>
  <c r="BG54" i="983"/>
  <c r="BG55" i="983"/>
  <c r="AJ55" i="983"/>
  <c r="BH61" i="983"/>
  <c r="BI51" i="983"/>
  <c r="BG78" i="983"/>
  <c r="BG77" i="983"/>
  <c r="AJ78" i="983"/>
  <c r="BL74" i="983" s="1"/>
  <c r="BF36" i="983"/>
  <c r="BG82" i="983"/>
  <c r="BH53" i="983"/>
  <c r="H66" i="983"/>
  <c r="BH54" i="983"/>
  <c r="BH96" i="983"/>
  <c r="AK96" i="983"/>
  <c r="BM93" i="983" s="1"/>
  <c r="BH95" i="983"/>
  <c r="BG83" i="983"/>
  <c r="BI18" i="983"/>
  <c r="BF38" i="983"/>
  <c r="BH63" i="983"/>
  <c r="BG73" i="983"/>
  <c r="BI79" i="983"/>
  <c r="BI80" i="983"/>
  <c r="BI81" i="983"/>
  <c r="BM88" i="983"/>
  <c r="AK69" i="983"/>
  <c r="BH69" i="983"/>
  <c r="BH68" i="983"/>
  <c r="BH67" i="983"/>
  <c r="BM15" i="983"/>
  <c r="BM16" i="983"/>
  <c r="BM14" i="983"/>
  <c r="BM13" i="983"/>
  <c r="BI75" i="983"/>
  <c r="BI74" i="983"/>
  <c r="BI72" i="983"/>
  <c r="AD26" i="983"/>
  <c r="BM11" i="983"/>
  <c r="BG53" i="983"/>
  <c r="AJ53" i="983"/>
  <c r="BL66" i="983"/>
  <c r="BH60" i="983"/>
  <c r="AH61" i="983"/>
  <c r="BI19" i="983"/>
  <c r="BF50" i="983"/>
  <c r="AI44" i="983"/>
  <c r="BF44" i="983"/>
  <c r="BF52" i="983"/>
  <c r="BF51" i="983"/>
  <c r="AI52" i="983"/>
  <c r="BF46" i="983"/>
  <c r="BI28" i="983"/>
  <c r="AC12" i="983"/>
  <c r="AD10" i="983"/>
  <c r="BF48" i="983"/>
  <c r="BM10" i="983"/>
  <c r="H49" i="983"/>
  <c r="BM29" i="983"/>
  <c r="AJ50" i="983"/>
  <c r="BG47" i="983"/>
  <c r="BG50" i="983"/>
  <c r="BG49" i="983"/>
  <c r="BG48" i="983"/>
  <c r="BG21" i="983"/>
  <c r="BG92" i="983"/>
  <c r="BG91" i="983"/>
  <c r="AJ92" i="983"/>
  <c r="BE56" i="983"/>
  <c r="BL80" i="983"/>
  <c r="BL79" i="983"/>
  <c r="BE49" i="983"/>
  <c r="AI60" i="983"/>
  <c r="BI44" i="983"/>
  <c r="BF56" i="983"/>
  <c r="BF54" i="983"/>
  <c r="AI56" i="983"/>
  <c r="BG12" i="983"/>
  <c r="AC93" i="983"/>
  <c r="AJ39" i="983"/>
  <c r="BL28" i="983" s="1"/>
  <c r="BG33" i="983"/>
  <c r="BG35" i="983"/>
  <c r="BG38" i="983"/>
  <c r="BG30" i="983"/>
  <c r="BG39" i="983"/>
  <c r="BG31" i="983"/>
  <c r="BL69" i="983"/>
  <c r="BG37" i="983"/>
  <c r="AD27" i="983"/>
  <c r="BI69" i="983"/>
  <c r="BI68" i="983"/>
  <c r="BI67" i="983"/>
  <c r="BG74" i="983"/>
  <c r="BL62" i="983"/>
  <c r="BG15" i="983"/>
  <c r="BG36" i="983"/>
  <c r="BL70" i="983"/>
  <c r="BG20" i="983"/>
  <c r="BE54" i="983"/>
  <c r="BG61" i="983"/>
  <c r="AJ61" i="983"/>
  <c r="BL61" i="983" s="1"/>
  <c r="AJ45" i="983"/>
  <c r="BG42" i="983"/>
  <c r="BG45" i="983"/>
  <c r="BI70" i="983"/>
  <c r="BI46" i="983"/>
  <c r="BM9" i="983"/>
  <c r="BF37" i="983"/>
  <c r="BI13" i="983"/>
  <c r="BI9" i="983"/>
  <c r="H36" i="983"/>
  <c r="AH43" i="983"/>
  <c r="BJ38" i="983" s="1"/>
  <c r="BE43" i="983"/>
  <c r="BE42" i="983"/>
  <c r="BE41" i="983"/>
  <c r="BI10" i="983"/>
  <c r="BG18" i="983"/>
  <c r="BI63" i="983"/>
  <c r="AJ93" i="983"/>
  <c r="BG93" i="983"/>
  <c r="BE55" i="983"/>
  <c r="BI66" i="983"/>
  <c r="BG90" i="983"/>
  <c r="BG88" i="983"/>
  <c r="BG89" i="983"/>
  <c r="AJ90" i="983"/>
  <c r="AJ56" i="983"/>
  <c r="BG56" i="983"/>
  <c r="BH93" i="983"/>
  <c r="BG13" i="983"/>
  <c r="BI58" i="983"/>
  <c r="AJ87" i="983"/>
  <c r="BG86" i="983"/>
  <c r="BG87" i="983"/>
  <c r="BF47" i="983"/>
  <c r="BG34" i="983"/>
  <c r="BH56" i="983"/>
  <c r="BG96" i="983"/>
  <c r="BG95" i="983"/>
  <c r="AJ96" i="983"/>
  <c r="BF39" i="983"/>
  <c r="BI86" i="983"/>
  <c r="BI87" i="983"/>
  <c r="BI84" i="983"/>
  <c r="BI85" i="983"/>
  <c r="BH91" i="983"/>
  <c r="BL81" i="983"/>
  <c r="BI33" i="983"/>
  <c r="BH78" i="983"/>
  <c r="BH77" i="983"/>
  <c r="AK78" i="983"/>
  <c r="BI65" i="983"/>
  <c r="BM90" i="983"/>
  <c r="BE53" i="983"/>
  <c r="H11" i="983"/>
  <c r="BF35" i="983"/>
  <c r="BG22" i="983"/>
  <c r="AJ22" i="983"/>
  <c r="BL15" i="983" s="1"/>
  <c r="BM12" i="983"/>
  <c r="AK50" i="983"/>
  <c r="BH50" i="983"/>
  <c r="BE36" i="983"/>
  <c r="BH66" i="983"/>
  <c r="BE51" i="983"/>
  <c r="H97" i="983"/>
  <c r="BH94" i="983"/>
  <c r="BF55" i="983"/>
  <c r="BM89" i="983"/>
  <c r="BI38" i="983"/>
  <c r="BL10" i="983"/>
  <c r="BI23" i="983"/>
  <c r="BG16" i="983"/>
  <c r="BJ30" i="983"/>
  <c r="BI37" i="983"/>
  <c r="BI36" i="983"/>
  <c r="BI25" i="983"/>
  <c r="BI12" i="983"/>
  <c r="BG14" i="983"/>
  <c r="BJ29" i="983"/>
  <c r="H58" i="983"/>
  <c r="H59" i="983"/>
  <c r="BF49" i="983"/>
  <c r="BH46" i="983"/>
  <c r="BM52" i="983"/>
  <c r="BL64" i="983"/>
  <c r="BL63" i="983"/>
  <c r="BI78" i="983"/>
  <c r="AJ51" i="983"/>
  <c r="H51" i="983" s="1"/>
  <c r="BG51" i="983"/>
  <c r="BI60" i="983"/>
  <c r="BL68" i="983"/>
  <c r="BG75" i="983"/>
  <c r="BG94" i="983"/>
  <c r="BG84" i="983"/>
  <c r="BI59" i="983"/>
  <c r="X10" i="982"/>
  <c r="X18" i="982"/>
  <c r="X23" i="982"/>
  <c r="AZ23" i="982" s="1"/>
  <c r="X15" i="982"/>
  <c r="AC15" i="982" s="1"/>
  <c r="Y15" i="982"/>
  <c r="AD15" i="982" s="1"/>
  <c r="Y10" i="982"/>
  <c r="X12" i="982"/>
  <c r="Y12" i="982"/>
  <c r="BG57" i="982"/>
  <c r="X14" i="982"/>
  <c r="AC14" i="982" s="1"/>
  <c r="Y14" i="982"/>
  <c r="AD14" i="982" s="1"/>
  <c r="X22" i="982"/>
  <c r="AC22" i="982" s="1"/>
  <c r="X9" i="982"/>
  <c r="X48" i="982"/>
  <c r="AZ41" i="982" s="1"/>
  <c r="X56" i="982"/>
  <c r="X52" i="982"/>
  <c r="Y52" i="982"/>
  <c r="Y48" i="982"/>
  <c r="BA41" i="982" s="1"/>
  <c r="BI15" i="982"/>
  <c r="BF35" i="982"/>
  <c r="BF33" i="982"/>
  <c r="X13" i="982"/>
  <c r="X21" i="982"/>
  <c r="Y21" i="982"/>
  <c r="BA21" i="982" s="1"/>
  <c r="BF32" i="982"/>
  <c r="BI31" i="982"/>
  <c r="BI54" i="982"/>
  <c r="BG23" i="982"/>
  <c r="AJ59" i="982"/>
  <c r="BL59" i="982" s="1"/>
  <c r="BA23" i="982"/>
  <c r="BI17" i="982"/>
  <c r="BK38" i="982"/>
  <c r="X16" i="982"/>
  <c r="X8" i="982"/>
  <c r="Y8" i="982"/>
  <c r="AD8" i="982" s="1"/>
  <c r="BI18" i="982"/>
  <c r="AK59" i="982"/>
  <c r="BM59" i="982" s="1"/>
  <c r="BM53" i="982"/>
  <c r="BI19" i="982"/>
  <c r="BE26" i="982"/>
  <c r="BI30" i="982"/>
  <c r="X20" i="982"/>
  <c r="Y17" i="982"/>
  <c r="X17" i="982"/>
  <c r="BL40" i="982"/>
  <c r="BH47" i="982"/>
  <c r="BL42" i="982"/>
  <c r="BH24" i="982"/>
  <c r="BI57" i="982"/>
  <c r="X50" i="982"/>
  <c r="AC50" i="982" s="1"/>
  <c r="X58" i="982"/>
  <c r="AC58" i="982" s="1"/>
  <c r="AH58" i="982" s="1"/>
  <c r="Y50" i="982"/>
  <c r="AD50" i="982" s="1"/>
  <c r="BF43" i="982" s="1"/>
  <c r="X54" i="982"/>
  <c r="AC54" i="982" s="1"/>
  <c r="BE52" i="982" s="1"/>
  <c r="Y54" i="982"/>
  <c r="AD54" i="982" s="1"/>
  <c r="BF52" i="982" s="1"/>
  <c r="Y58" i="982"/>
  <c r="AD58" i="982" s="1"/>
  <c r="AI58" i="982" s="1"/>
  <c r="BI52" i="982"/>
  <c r="BF26" i="982"/>
  <c r="BH20" i="982"/>
  <c r="Y57" i="982"/>
  <c r="X53" i="982"/>
  <c r="Y53" i="982"/>
  <c r="X57" i="982"/>
  <c r="BG25" i="982"/>
  <c r="AD22" i="982"/>
  <c r="BA22" i="982"/>
  <c r="BE31" i="982"/>
  <c r="BF23" i="982"/>
  <c r="BF27" i="982"/>
  <c r="BF40" i="982"/>
  <c r="Y49" i="982"/>
  <c r="AC59" i="982"/>
  <c r="AZ59" i="982"/>
  <c r="BF42" i="982"/>
  <c r="X49" i="982"/>
  <c r="AH55" i="982"/>
  <c r="BH31" i="982"/>
  <c r="BA59" i="982"/>
  <c r="AD59" i="982"/>
  <c r="BG50" i="982"/>
  <c r="AJ50" i="982"/>
  <c r="BL47" i="982" s="1"/>
  <c r="BI14" i="982"/>
  <c r="BI13" i="982"/>
  <c r="BL8" i="982"/>
  <c r="BL15" i="982"/>
  <c r="BL10" i="982"/>
  <c r="BL12" i="982"/>
  <c r="BL14" i="982"/>
  <c r="BL11" i="982"/>
  <c r="BL9" i="982"/>
  <c r="BL13" i="982"/>
  <c r="AJ37" i="982"/>
  <c r="BG35" i="982"/>
  <c r="BG34" i="982"/>
  <c r="BG36" i="982"/>
  <c r="BG33" i="982"/>
  <c r="BG37" i="982"/>
  <c r="BG32" i="982"/>
  <c r="AK46" i="982"/>
  <c r="H46" i="982" s="1"/>
  <c r="BH46" i="982"/>
  <c r="BH44" i="982"/>
  <c r="BH45" i="982"/>
  <c r="BG49" i="982"/>
  <c r="BI43" i="982"/>
  <c r="BI42" i="982"/>
  <c r="BI46" i="982"/>
  <c r="BI41" i="982"/>
  <c r="BI44" i="982"/>
  <c r="BI45" i="982"/>
  <c r="AK58" i="982"/>
  <c r="BH58" i="982"/>
  <c r="BG47" i="982"/>
  <c r="AK37" i="982"/>
  <c r="BM37" i="982" s="1"/>
  <c r="BH36" i="982"/>
  <c r="BH37" i="982"/>
  <c r="BH14" i="982"/>
  <c r="AK14" i="982"/>
  <c r="BH11" i="982"/>
  <c r="BH12" i="982"/>
  <c r="BH10" i="982"/>
  <c r="BH13" i="982"/>
  <c r="BE25" i="982"/>
  <c r="AH25" i="982"/>
  <c r="BE24" i="982"/>
  <c r="BL54" i="982"/>
  <c r="BL51" i="982"/>
  <c r="BL53" i="982"/>
  <c r="H20" i="982"/>
  <c r="BI39" i="982"/>
  <c r="BI35" i="982"/>
  <c r="AJ24" i="982"/>
  <c r="BL20" i="982" s="1"/>
  <c r="BG24" i="982"/>
  <c r="BM16" i="982"/>
  <c r="BH39" i="982"/>
  <c r="BH30" i="982"/>
  <c r="BG20" i="982"/>
  <c r="BH9" i="982"/>
  <c r="BG26" i="982"/>
  <c r="BH49" i="982"/>
  <c r="AK50" i="982"/>
  <c r="BH50" i="982"/>
  <c r="BH40" i="982"/>
  <c r="BM54" i="982"/>
  <c r="BG44" i="982"/>
  <c r="BH8" i="982"/>
  <c r="BG46" i="982"/>
  <c r="AJ58" i="982"/>
  <c r="BG58" i="982"/>
  <c r="BG56" i="982"/>
  <c r="BH43" i="982"/>
  <c r="BG22" i="982"/>
  <c r="BM18" i="982"/>
  <c r="BJ34" i="982"/>
  <c r="BJ33" i="982"/>
  <c r="BH55" i="982"/>
  <c r="BG55" i="982"/>
  <c r="BH26" i="982"/>
  <c r="BH21" i="982"/>
  <c r="AK26" i="982"/>
  <c r="BM20" i="982" s="1"/>
  <c r="BH23" i="982"/>
  <c r="BH25" i="982"/>
  <c r="BH22" i="982"/>
  <c r="BG18" i="982"/>
  <c r="BG43" i="982"/>
  <c r="BI33" i="982"/>
  <c r="BE28" i="982"/>
  <c r="AH28" i="982"/>
  <c r="BE27" i="982"/>
  <c r="BI40" i="982"/>
  <c r="AC51" i="982"/>
  <c r="AI29" i="982"/>
  <c r="BK29" i="982" s="1"/>
  <c r="BF29" i="982"/>
  <c r="BI32" i="982"/>
  <c r="BF25" i="982"/>
  <c r="BH52" i="982"/>
  <c r="AK52" i="982"/>
  <c r="BM52" i="982" s="1"/>
  <c r="BI51" i="982"/>
  <c r="BI38" i="982"/>
  <c r="H48" i="982"/>
  <c r="BG17" i="982"/>
  <c r="BI22" i="982"/>
  <c r="BI21" i="982"/>
  <c r="BI37" i="982"/>
  <c r="AD51" i="982"/>
  <c r="BG45" i="982"/>
  <c r="BG31" i="982"/>
  <c r="AJ31" i="982"/>
  <c r="BG48" i="982"/>
  <c r="BI9" i="982"/>
  <c r="BL16" i="982"/>
  <c r="AK34" i="982"/>
  <c r="BM28" i="982" s="1"/>
  <c r="BH34" i="982"/>
  <c r="BH33" i="982"/>
  <c r="BI34" i="982"/>
  <c r="BH32" i="982"/>
  <c r="BH57" i="982"/>
  <c r="AH32" i="982"/>
  <c r="BJ29" i="982" s="1"/>
  <c r="BE32" i="982"/>
  <c r="BE30" i="982"/>
  <c r="BG40" i="982"/>
  <c r="H40" i="982"/>
  <c r="AK15" i="982"/>
  <c r="BM15" i="982" s="1"/>
  <c r="BH15" i="982"/>
  <c r="AJ39" i="982"/>
  <c r="BL39" i="982" s="1"/>
  <c r="BG39" i="982"/>
  <c r="BG38" i="982"/>
  <c r="H56" i="982"/>
  <c r="AJ30" i="982"/>
  <c r="H30" i="982" s="1"/>
  <c r="BG29" i="982"/>
  <c r="BG27" i="982"/>
  <c r="BG30" i="982"/>
  <c r="BG28" i="982"/>
  <c r="BI36" i="982"/>
  <c r="BL41" i="982"/>
  <c r="BI49" i="982"/>
  <c r="BI55" i="982"/>
  <c r="BI11" i="982"/>
  <c r="AI47" i="982"/>
  <c r="BL52" i="982"/>
  <c r="BI20" i="982"/>
  <c r="H36" i="982"/>
  <c r="BI53" i="982"/>
  <c r="BH42" i="982"/>
  <c r="BI47" i="982"/>
  <c r="BI50" i="982"/>
  <c r="BG21" i="982"/>
  <c r="BI12" i="982"/>
  <c r="BG19" i="982"/>
  <c r="BH28" i="982"/>
  <c r="BF37" i="982"/>
  <c r="BF34" i="982"/>
  <c r="BF36" i="982"/>
  <c r="AI37" i="982"/>
  <c r="BK34" i="982" s="1"/>
  <c r="BF30" i="982"/>
  <c r="BH35" i="982"/>
  <c r="BM17" i="982"/>
  <c r="BF28" i="982"/>
  <c r="BH29" i="982"/>
  <c r="BI56" i="982"/>
  <c r="BI10" i="982"/>
  <c r="BH56" i="982"/>
  <c r="BI58" i="982"/>
  <c r="Y17" i="981"/>
  <c r="X17" i="981"/>
  <c r="X10" i="981"/>
  <c r="BA21" i="981"/>
  <c r="X9" i="981"/>
  <c r="X8" i="981"/>
  <c r="AC8" i="981" s="1"/>
  <c r="X15" i="981"/>
  <c r="AC15" i="981" s="1"/>
  <c r="Y15" i="981"/>
  <c r="AD15" i="981" s="1"/>
  <c r="Y47" i="981"/>
  <c r="AD47" i="981" s="1"/>
  <c r="AI47" i="981" s="1"/>
  <c r="X44" i="981"/>
  <c r="AC44" i="981" s="1"/>
  <c r="AH44" i="981" s="1"/>
  <c r="X21" i="981"/>
  <c r="AZ21" i="981" s="1"/>
  <c r="Y14" i="981"/>
  <c r="AD14" i="981" s="1"/>
  <c r="Y19" i="981"/>
  <c r="BA18" i="981" s="1"/>
  <c r="X12" i="981"/>
  <c r="Y12" i="981"/>
  <c r="Y11" i="981"/>
  <c r="AD11" i="981" s="1"/>
  <c r="X18" i="981"/>
  <c r="AC18" i="981" s="1"/>
  <c r="X11" i="981"/>
  <c r="AC11" i="981" s="1"/>
  <c r="Y102" i="978"/>
  <c r="AD102" i="978" s="1"/>
  <c r="BL10" i="981"/>
  <c r="BG11" i="981"/>
  <c r="X13" i="981"/>
  <c r="AC13" i="981" s="1"/>
  <c r="AI50" i="981"/>
  <c r="BK50" i="981" s="1"/>
  <c r="AH50" i="981"/>
  <c r="BJ50" i="981" s="1"/>
  <c r="BA50" i="981"/>
  <c r="X14" i="981"/>
  <c r="AC14" i="981" s="1"/>
  <c r="AH14" i="981" s="1"/>
  <c r="BL8" i="981"/>
  <c r="BG10" i="981"/>
  <c r="BG8" i="981"/>
  <c r="Y13" i="981"/>
  <c r="AD13" i="981" s="1"/>
  <c r="X20" i="981"/>
  <c r="BG23" i="981"/>
  <c r="BG21" i="981"/>
  <c r="BG9" i="981"/>
  <c r="BM32" i="981"/>
  <c r="BG33" i="981"/>
  <c r="Y45" i="981"/>
  <c r="BA43" i="981" s="1"/>
  <c r="Y48" i="981"/>
  <c r="AD48" i="981" s="1"/>
  <c r="AI48" i="981" s="1"/>
  <c r="X48" i="981"/>
  <c r="AC48" i="981" s="1"/>
  <c r="AH48" i="981" s="1"/>
  <c r="X16" i="981"/>
  <c r="Y16" i="981"/>
  <c r="BG24" i="981"/>
  <c r="BL9" i="981"/>
  <c r="AJ26" i="981"/>
  <c r="BL23" i="981" s="1"/>
  <c r="BG20" i="981"/>
  <c r="AJ49" i="981"/>
  <c r="BL49" i="981" s="1"/>
  <c r="AZ37" i="981"/>
  <c r="BG49" i="981"/>
  <c r="BM24" i="981"/>
  <c r="BA38" i="981"/>
  <c r="AZ50" i="981"/>
  <c r="H27" i="981"/>
  <c r="BH11" i="981"/>
  <c r="BH12" i="981"/>
  <c r="BH9" i="981"/>
  <c r="BI41" i="981"/>
  <c r="BI8" i="981"/>
  <c r="BH18" i="981"/>
  <c r="BH8" i="981"/>
  <c r="BG36" i="981"/>
  <c r="AJ36" i="981"/>
  <c r="BL36" i="981" s="1"/>
  <c r="BM22" i="981"/>
  <c r="BK27" i="981"/>
  <c r="BM29" i="981"/>
  <c r="H25" i="981"/>
  <c r="BI35" i="981"/>
  <c r="BJ34" i="981"/>
  <c r="BM30" i="981"/>
  <c r="BE31" i="981"/>
  <c r="BK24" i="981"/>
  <c r="BL37" i="981"/>
  <c r="BK25" i="981"/>
  <c r="BE23" i="981"/>
  <c r="BG22" i="981"/>
  <c r="BK28" i="981"/>
  <c r="BI42" i="981"/>
  <c r="BH17" i="981"/>
  <c r="BG29" i="981"/>
  <c r="BI21" i="981"/>
  <c r="H39" i="981"/>
  <c r="BI32" i="981"/>
  <c r="BE37" i="981"/>
  <c r="BI40" i="981"/>
  <c r="BI45" i="981"/>
  <c r="BM23" i="981"/>
  <c r="BE35" i="981"/>
  <c r="H30" i="981"/>
  <c r="BG30" i="981"/>
  <c r="AD46" i="981"/>
  <c r="AD18" i="981"/>
  <c r="AJ45" i="981"/>
  <c r="BL39" i="981" s="1"/>
  <c r="BG45" i="981"/>
  <c r="BG44" i="981"/>
  <c r="BG41" i="981"/>
  <c r="BF23" i="981"/>
  <c r="AI23" i="981"/>
  <c r="H23" i="981" s="1"/>
  <c r="BF22" i="981"/>
  <c r="BI31" i="981"/>
  <c r="BI28" i="981"/>
  <c r="BG40" i="981"/>
  <c r="AK21" i="981"/>
  <c r="BH19" i="981"/>
  <c r="BH20" i="981"/>
  <c r="BH21" i="981"/>
  <c r="AC49" i="981"/>
  <c r="AZ49" i="981"/>
  <c r="BI48" i="981"/>
  <c r="AC46" i="981"/>
  <c r="BG43" i="981"/>
  <c r="BI30" i="981"/>
  <c r="BI44" i="981"/>
  <c r="BI22" i="981"/>
  <c r="BF29" i="981"/>
  <c r="BG50" i="981"/>
  <c r="BG48" i="981"/>
  <c r="AJ50" i="981"/>
  <c r="BL50" i="981" s="1"/>
  <c r="BH16" i="981"/>
  <c r="BI9" i="981"/>
  <c r="BI10" i="981"/>
  <c r="BI11" i="981"/>
  <c r="AD49" i="981"/>
  <c r="BA49" i="981"/>
  <c r="BM25" i="981"/>
  <c r="BH44" i="981"/>
  <c r="AK44" i="981"/>
  <c r="BM38" i="981" s="1"/>
  <c r="BH41" i="981"/>
  <c r="AH45" i="981"/>
  <c r="BL19" i="981"/>
  <c r="BH40" i="981"/>
  <c r="BM28" i="981"/>
  <c r="BM27" i="981"/>
  <c r="BH39" i="981"/>
  <c r="AJ34" i="981"/>
  <c r="H34" i="981" s="1"/>
  <c r="BG34" i="981"/>
  <c r="BI33" i="981"/>
  <c r="BI34" i="981"/>
  <c r="BI18" i="981"/>
  <c r="AH41" i="981"/>
  <c r="BJ36" i="981" s="1"/>
  <c r="BI20" i="981"/>
  <c r="AH29" i="981"/>
  <c r="BJ23" i="981" s="1"/>
  <c r="BE28" i="981"/>
  <c r="BE29" i="981"/>
  <c r="BE26" i="981"/>
  <c r="BE27" i="981"/>
  <c r="BG31" i="981"/>
  <c r="BG32" i="981"/>
  <c r="AJ32" i="981"/>
  <c r="H32" i="981" s="1"/>
  <c r="BI27" i="981"/>
  <c r="BI26" i="981"/>
  <c r="BE24" i="981"/>
  <c r="AH22" i="981"/>
  <c r="BE22" i="981"/>
  <c r="BM45" i="981"/>
  <c r="BM26" i="981"/>
  <c r="BI29" i="981"/>
  <c r="BE36" i="981"/>
  <c r="BG39" i="981"/>
  <c r="BI19" i="981"/>
  <c r="BH42" i="981"/>
  <c r="BI39" i="981"/>
  <c r="BI38" i="981"/>
  <c r="BI37" i="981"/>
  <c r="BI25" i="981"/>
  <c r="BM34" i="981"/>
  <c r="BM33" i="981"/>
  <c r="BK36" i="981"/>
  <c r="BE32" i="981"/>
  <c r="BF31" i="981"/>
  <c r="AD20" i="981"/>
  <c r="BA20" i="981"/>
  <c r="BF21" i="981"/>
  <c r="AK14" i="981"/>
  <c r="BM9" i="981" s="1"/>
  <c r="BH14" i="981"/>
  <c r="BH13" i="981"/>
  <c r="H28" i="981"/>
  <c r="BG26" i="981"/>
  <c r="AI35" i="981"/>
  <c r="BK31" i="981" s="1"/>
  <c r="BF35" i="981"/>
  <c r="BF34" i="981"/>
  <c r="BM49" i="981"/>
  <c r="BH38" i="981"/>
  <c r="BG28" i="981"/>
  <c r="BF30" i="981"/>
  <c r="BI13" i="981"/>
  <c r="BI14" i="981"/>
  <c r="BI15" i="981"/>
  <c r="BI12" i="981"/>
  <c r="BM37" i="981"/>
  <c r="BI23" i="981"/>
  <c r="BI24" i="981"/>
  <c r="BH50" i="981"/>
  <c r="AK50" i="981"/>
  <c r="BM50" i="981" s="1"/>
  <c r="BG42" i="981"/>
  <c r="AH33" i="981"/>
  <c r="BJ30" i="981" s="1"/>
  <c r="BE33" i="981"/>
  <c r="BE25" i="981"/>
  <c r="BI47" i="981"/>
  <c r="BH48" i="981"/>
  <c r="BM47" i="981"/>
  <c r="BF32" i="981"/>
  <c r="H31" i="981"/>
  <c r="BK26" i="981"/>
  <c r="BE18" i="977"/>
  <c r="AI18" i="980"/>
  <c r="BK18" i="980" s="1"/>
  <c r="AJ18" i="980"/>
  <c r="BL18" i="980" s="1"/>
  <c r="BH16" i="980"/>
  <c r="X17" i="980"/>
  <c r="AC17" i="980" s="1"/>
  <c r="Y16" i="980"/>
  <c r="BA16" i="980" s="1"/>
  <c r="BH10" i="980"/>
  <c r="AJ12" i="980"/>
  <c r="BL12" i="980" s="1"/>
  <c r="BE10" i="980"/>
  <c r="Y14" i="980"/>
  <c r="AD14" i="980" s="1"/>
  <c r="H25" i="977"/>
  <c r="X13" i="980"/>
  <c r="X16" i="980"/>
  <c r="AZ16" i="980" s="1"/>
  <c r="X15" i="980"/>
  <c r="AZ15" i="980" s="1"/>
  <c r="Y17" i="980"/>
  <c r="BA17" i="980" s="1"/>
  <c r="BE18" i="980"/>
  <c r="AZ14" i="980"/>
  <c r="Y13" i="980"/>
  <c r="BA12" i="980" s="1"/>
  <c r="AH14" i="980"/>
  <c r="BJ14" i="980" s="1"/>
  <c r="Y15" i="980"/>
  <c r="AD15" i="980" s="1"/>
  <c r="BI12" i="980"/>
  <c r="AJ15" i="980"/>
  <c r="BL15" i="980" s="1"/>
  <c r="AD8" i="980"/>
  <c r="BA8" i="980"/>
  <c r="AK13" i="980"/>
  <c r="BM13" i="980" s="1"/>
  <c r="BH13" i="980"/>
  <c r="BH17" i="980"/>
  <c r="AK17" i="980"/>
  <c r="BM17" i="980" s="1"/>
  <c r="AC9" i="980"/>
  <c r="AZ9" i="980"/>
  <c r="AK8" i="980"/>
  <c r="BM8" i="980" s="1"/>
  <c r="BH8" i="980"/>
  <c r="AK14" i="980"/>
  <c r="BH14" i="980"/>
  <c r="AK11" i="980"/>
  <c r="BM11" i="980" s="1"/>
  <c r="BH11" i="980"/>
  <c r="AC8" i="980"/>
  <c r="AZ8" i="980"/>
  <c r="AI9" i="980"/>
  <c r="BK9" i="980" s="1"/>
  <c r="BF9" i="980"/>
  <c r="X9" i="979"/>
  <c r="AZ9" i="979" s="1"/>
  <c r="AC8" i="979"/>
  <c r="AH8" i="979" s="1"/>
  <c r="BJ8" i="979" s="1"/>
  <c r="Y9" i="979"/>
  <c r="BA9" i="979" s="1"/>
  <c r="Y8" i="979"/>
  <c r="BA8" i="979" s="1"/>
  <c r="AJ15" i="979"/>
  <c r="BL15" i="979" s="1"/>
  <c r="AI18" i="979"/>
  <c r="BK18" i="979" s="1"/>
  <c r="AZ16" i="979"/>
  <c r="BE15" i="979"/>
  <c r="AZ15" i="979"/>
  <c r="BH10" i="979"/>
  <c r="AJ9" i="979"/>
  <c r="BL9" i="979" s="1"/>
  <c r="BH16" i="979"/>
  <c r="BA17" i="979"/>
  <c r="AH14" i="979"/>
  <c r="BJ14" i="979" s="1"/>
  <c r="AI17" i="979"/>
  <c r="BK17" i="979" s="1"/>
  <c r="AZ14" i="979"/>
  <c r="Y14" i="978"/>
  <c r="AD14" i="978" s="1"/>
  <c r="AZ13" i="979"/>
  <c r="AC13" i="979"/>
  <c r="BE13" i="979" s="1"/>
  <c r="AJ12" i="979"/>
  <c r="BL12" i="979" s="1"/>
  <c r="AD14" i="979"/>
  <c r="BA14" i="979"/>
  <c r="AD15" i="979"/>
  <c r="BA15" i="979"/>
  <c r="AC17" i="979"/>
  <c r="AZ17" i="979"/>
  <c r="BH8" i="979"/>
  <c r="AK8" i="979"/>
  <c r="BM8" i="979" s="1"/>
  <c r="BA16" i="979"/>
  <c r="AD16" i="979"/>
  <c r="AK17" i="979"/>
  <c r="BM17" i="979" s="1"/>
  <c r="BH17" i="979"/>
  <c r="BA13" i="979"/>
  <c r="AD13" i="979"/>
  <c r="BA12" i="979"/>
  <c r="AK11" i="979"/>
  <c r="BM11" i="979" s="1"/>
  <c r="BH11" i="979"/>
  <c r="BH9" i="979"/>
  <c r="AK9" i="979"/>
  <c r="BM9" i="979" s="1"/>
  <c r="BI13" i="979"/>
  <c r="AH10" i="979"/>
  <c r="BE10" i="979"/>
  <c r="AK14" i="979"/>
  <c r="BM14" i="979" s="1"/>
  <c r="BH14" i="979"/>
  <c r="AH16" i="979"/>
  <c r="BE16" i="979"/>
  <c r="Y29" i="978"/>
  <c r="AD29" i="978" s="1"/>
  <c r="X29" i="978"/>
  <c r="AC29" i="978" s="1"/>
  <c r="Y36" i="978"/>
  <c r="X81" i="978"/>
  <c r="AC81" i="978" s="1"/>
  <c r="Y80" i="978"/>
  <c r="Y34" i="978"/>
  <c r="AD34" i="978" s="1"/>
  <c r="BG35" i="978"/>
  <c r="Y18" i="978"/>
  <c r="AD18" i="978" s="1"/>
  <c r="X34" i="978"/>
  <c r="AC34" i="978" s="1"/>
  <c r="X94" i="978"/>
  <c r="Y12" i="978"/>
  <c r="AD12" i="978" s="1"/>
  <c r="X28" i="978"/>
  <c r="AC28" i="978" s="1"/>
  <c r="Y28" i="978"/>
  <c r="AD28" i="978" s="1"/>
  <c r="X79" i="978"/>
  <c r="Y79" i="978"/>
  <c r="Y77" i="978"/>
  <c r="AD77" i="978" s="1"/>
  <c r="Y83" i="978"/>
  <c r="AD83" i="978" s="1"/>
  <c r="Y27" i="978"/>
  <c r="AD27" i="978" s="1"/>
  <c r="Y25" i="978"/>
  <c r="AD25" i="978" s="1"/>
  <c r="X25" i="978"/>
  <c r="AC25" i="978" s="1"/>
  <c r="BI43" i="978"/>
  <c r="X92" i="978"/>
  <c r="AC92" i="978" s="1"/>
  <c r="Y92" i="978"/>
  <c r="AD92" i="978" s="1"/>
  <c r="Y9" i="978"/>
  <c r="AD9" i="978" s="1"/>
  <c r="X101" i="978"/>
  <c r="AC101" i="978" s="1"/>
  <c r="Y101" i="978"/>
  <c r="AD101" i="978" s="1"/>
  <c r="X83" i="978"/>
  <c r="AC83" i="978" s="1"/>
  <c r="X74" i="978"/>
  <c r="AC74" i="978" s="1"/>
  <c r="X110" i="978"/>
  <c r="AC110" i="978" s="1"/>
  <c r="X20" i="978"/>
  <c r="Y20" i="978"/>
  <c r="Y38" i="978"/>
  <c r="Y89" i="978"/>
  <c r="X19" i="978"/>
  <c r="AC19" i="978" s="1"/>
  <c r="Y86" i="978"/>
  <c r="AD86" i="978" s="1"/>
  <c r="X14" i="978"/>
  <c r="AC14" i="978" s="1"/>
  <c r="X77" i="978"/>
  <c r="AC77" i="978" s="1"/>
  <c r="X30" i="978"/>
  <c r="AC30" i="978" s="1"/>
  <c r="X95" i="978"/>
  <c r="AC95" i="978" s="1"/>
  <c r="Y95" i="978"/>
  <c r="AD95" i="978" s="1"/>
  <c r="X86" i="978"/>
  <c r="AC86" i="978" s="1"/>
  <c r="X76" i="978"/>
  <c r="Y26" i="978"/>
  <c r="AD26" i="978" s="1"/>
  <c r="Y21" i="978"/>
  <c r="BH63" i="978"/>
  <c r="X37" i="978"/>
  <c r="X21" i="978"/>
  <c r="BE47" i="978"/>
  <c r="X113" i="978"/>
  <c r="AC113" i="978" s="1"/>
  <c r="AH113" i="978" s="1"/>
  <c r="H73" i="978"/>
  <c r="BI29" i="978"/>
  <c r="Y39" i="978"/>
  <c r="BA39" i="978" s="1"/>
  <c r="X39" i="978"/>
  <c r="AZ39" i="978" s="1"/>
  <c r="X23" i="978"/>
  <c r="Y93" i="978"/>
  <c r="AD93" i="978" s="1"/>
  <c r="X93" i="978"/>
  <c r="AC93" i="978" s="1"/>
  <c r="BI102" i="978"/>
  <c r="Y17" i="978"/>
  <c r="Y33" i="978"/>
  <c r="Y104" i="978"/>
  <c r="AD104" i="978" s="1"/>
  <c r="AI104" i="978" s="1"/>
  <c r="BG95" i="978"/>
  <c r="X17" i="978"/>
  <c r="Y113" i="978"/>
  <c r="AD113" i="978" s="1"/>
  <c r="AI113" i="978" s="1"/>
  <c r="X84" i="978"/>
  <c r="AC84" i="978" s="1"/>
  <c r="X75" i="978"/>
  <c r="AC75" i="978" s="1"/>
  <c r="X111" i="978"/>
  <c r="AC111" i="978" s="1"/>
  <c r="Y84" i="978"/>
  <c r="AD84" i="978" s="1"/>
  <c r="X11" i="978"/>
  <c r="AC11" i="978" s="1"/>
  <c r="Y11" i="978"/>
  <c r="AD11" i="978" s="1"/>
  <c r="BI9" i="978"/>
  <c r="BH10" i="978"/>
  <c r="X78" i="978"/>
  <c r="AC78" i="978" s="1"/>
  <c r="BI78" i="978"/>
  <c r="X96" i="978"/>
  <c r="AC96" i="978" s="1"/>
  <c r="Y96" i="978"/>
  <c r="AD96" i="978" s="1"/>
  <c r="Y75" i="978"/>
  <c r="AD75" i="978" s="1"/>
  <c r="Y13" i="978"/>
  <c r="AD13" i="978" s="1"/>
  <c r="AI13" i="978" s="1"/>
  <c r="Y111" i="978"/>
  <c r="AD111" i="978" s="1"/>
  <c r="Y31" i="978"/>
  <c r="AD31" i="978" s="1"/>
  <c r="X31" i="978"/>
  <c r="AC31" i="978" s="1"/>
  <c r="X15" i="978"/>
  <c r="AC15" i="978" s="1"/>
  <c r="Y15" i="978"/>
  <c r="AD15" i="978" s="1"/>
  <c r="Y16" i="978"/>
  <c r="X35" i="978"/>
  <c r="AC35" i="978" s="1"/>
  <c r="AH35" i="978" s="1"/>
  <c r="Y35" i="978"/>
  <c r="AD35" i="978" s="1"/>
  <c r="AI35" i="978" s="1"/>
  <c r="Y74" i="978"/>
  <c r="AD74" i="978" s="1"/>
  <c r="AI74" i="978" s="1"/>
  <c r="Y8" i="978"/>
  <c r="AD8" i="978" s="1"/>
  <c r="AI8" i="978" s="1"/>
  <c r="H8" i="978" s="1"/>
  <c r="Y24" i="978"/>
  <c r="AD24" i="978" s="1"/>
  <c r="AI24" i="978" s="1"/>
  <c r="X89" i="978"/>
  <c r="X107" i="978"/>
  <c r="X80" i="978"/>
  <c r="X98" i="978"/>
  <c r="Y116" i="978"/>
  <c r="BA116" i="978" s="1"/>
  <c r="X116" i="978"/>
  <c r="AZ116" i="978" s="1"/>
  <c r="Y107" i="978"/>
  <c r="X32" i="978"/>
  <c r="Y32" i="978"/>
  <c r="X24" i="978"/>
  <c r="AC24" i="978" s="1"/>
  <c r="AH24" i="978" s="1"/>
  <c r="X26" i="978"/>
  <c r="AC26" i="978" s="1"/>
  <c r="AH26" i="978" s="1"/>
  <c r="H26" i="978" s="1"/>
  <c r="Y10" i="978"/>
  <c r="AD10" i="978" s="1"/>
  <c r="BI76" i="978"/>
  <c r="BL18" i="978"/>
  <c r="BL17" i="978"/>
  <c r="BL61" i="978"/>
  <c r="BI84" i="978"/>
  <c r="BI97" i="978"/>
  <c r="Y114" i="978"/>
  <c r="AD114" i="978" s="1"/>
  <c r="Y87" i="978"/>
  <c r="AD87" i="978" s="1"/>
  <c r="AI87" i="978" s="1"/>
  <c r="X114" i="978"/>
  <c r="AC114" i="978" s="1"/>
  <c r="Y78" i="978"/>
  <c r="AD78" i="978" s="1"/>
  <c r="AI78" i="978" s="1"/>
  <c r="Y105" i="978"/>
  <c r="AD105" i="978" s="1"/>
  <c r="AI105" i="978" s="1"/>
  <c r="X87" i="978"/>
  <c r="AC87" i="978" s="1"/>
  <c r="AH87" i="978" s="1"/>
  <c r="Y112" i="978"/>
  <c r="Y94" i="978"/>
  <c r="Y76" i="978"/>
  <c r="X112" i="978"/>
  <c r="X103" i="978"/>
  <c r="X85" i="978"/>
  <c r="Y103" i="978"/>
  <c r="BG60" i="978"/>
  <c r="BG65" i="978"/>
  <c r="BL13" i="978"/>
  <c r="BI27" i="978"/>
  <c r="BI16" i="978"/>
  <c r="BI73" i="978"/>
  <c r="BF37" i="978"/>
  <c r="BI63" i="978"/>
  <c r="BI77" i="978"/>
  <c r="BG80" i="978"/>
  <c r="BH21" i="978"/>
  <c r="BH67" i="978"/>
  <c r="BH47" i="978"/>
  <c r="BI37" i="978"/>
  <c r="BL68" i="978"/>
  <c r="BG83" i="978"/>
  <c r="BI28" i="978"/>
  <c r="BE38" i="978"/>
  <c r="X106" i="978"/>
  <c r="X88" i="978"/>
  <c r="Y115" i="978"/>
  <c r="X97" i="978"/>
  <c r="Y106" i="978"/>
  <c r="X115" i="978"/>
  <c r="Y88" i="978"/>
  <c r="Y22" i="978"/>
  <c r="X22" i="978"/>
  <c r="BI36" i="978"/>
  <c r="BI75" i="978"/>
  <c r="BI30" i="978"/>
  <c r="BI35" i="978"/>
  <c r="BI33" i="978"/>
  <c r="BG109" i="978"/>
  <c r="Y108" i="978"/>
  <c r="Y81" i="978"/>
  <c r="AD81" i="978" s="1"/>
  <c r="AI81" i="978" s="1"/>
  <c r="X90" i="978"/>
  <c r="AC90" i="978" s="1"/>
  <c r="AH90" i="978" s="1"/>
  <c r="Y72" i="978"/>
  <c r="X108" i="978"/>
  <c r="AC108" i="978" s="1"/>
  <c r="AH108" i="978" s="1"/>
  <c r="X72" i="978"/>
  <c r="Y90" i="978"/>
  <c r="AD90" i="978" s="1"/>
  <c r="AI90" i="978" s="1"/>
  <c r="Y99" i="978"/>
  <c r="AD99" i="978" s="1"/>
  <c r="AI99" i="978" s="1"/>
  <c r="BH48" i="978"/>
  <c r="BI39" i="978"/>
  <c r="BI22" i="978"/>
  <c r="BI13" i="978"/>
  <c r="BG71" i="978"/>
  <c r="BH33" i="978"/>
  <c r="BI113" i="978"/>
  <c r="BG64" i="978"/>
  <c r="BL62" i="978"/>
  <c r="BG55" i="978"/>
  <c r="BG46" i="978"/>
  <c r="BI11" i="978"/>
  <c r="BH94" i="978"/>
  <c r="BI8" i="978"/>
  <c r="BI66" i="978"/>
  <c r="BI91" i="978"/>
  <c r="BE49" i="978"/>
  <c r="BG97" i="978"/>
  <c r="BI83" i="978"/>
  <c r="BG70" i="978"/>
  <c r="BG26" i="978"/>
  <c r="BH42" i="978"/>
  <c r="BI61" i="978"/>
  <c r="BI10" i="978"/>
  <c r="BE48" i="978"/>
  <c r="BL67" i="978"/>
  <c r="BI74" i="978"/>
  <c r="BI56" i="978"/>
  <c r="BG112" i="978"/>
  <c r="BH46" i="978"/>
  <c r="BH105" i="978"/>
  <c r="BI111" i="978"/>
  <c r="BG54" i="978"/>
  <c r="BH26" i="978"/>
  <c r="BG81" i="978"/>
  <c r="BG113" i="978"/>
  <c r="BG67" i="978"/>
  <c r="BI60" i="978"/>
  <c r="BG47" i="978"/>
  <c r="BH102" i="978"/>
  <c r="BG76" i="978"/>
  <c r="BI64" i="978"/>
  <c r="BH45" i="978"/>
  <c r="BG48" i="978"/>
  <c r="BG69" i="978"/>
  <c r="BH93" i="978"/>
  <c r="BG94" i="978"/>
  <c r="BF54" i="978"/>
  <c r="BL63" i="978"/>
  <c r="BE42" i="978"/>
  <c r="BM77" i="978"/>
  <c r="BH12" i="978"/>
  <c r="BH96" i="978"/>
  <c r="BH32" i="978"/>
  <c r="BI88" i="978"/>
  <c r="BI101" i="978"/>
  <c r="BH79" i="978"/>
  <c r="AI51" i="978"/>
  <c r="BF50" i="978"/>
  <c r="BF49" i="978"/>
  <c r="BF51" i="978"/>
  <c r="BF46" i="978"/>
  <c r="H11" i="978"/>
  <c r="BG11" i="978"/>
  <c r="BG10" i="978"/>
  <c r="AD30" i="978"/>
  <c r="BH20" i="978"/>
  <c r="BG43" i="978"/>
  <c r="AJ43" i="978"/>
  <c r="BG40" i="978"/>
  <c r="BG32" i="978"/>
  <c r="BL60" i="978"/>
  <c r="BL59" i="978"/>
  <c r="BG31" i="978"/>
  <c r="H31" i="978"/>
  <c r="BG30" i="978"/>
  <c r="BG28" i="978"/>
  <c r="BG29" i="978"/>
  <c r="BH18" i="978"/>
  <c r="BH31" i="978"/>
  <c r="BH30" i="978"/>
  <c r="BH43" i="978"/>
  <c r="AI52" i="978"/>
  <c r="H52" i="978" s="1"/>
  <c r="BF52" i="978"/>
  <c r="H48" i="978"/>
  <c r="BF44" i="978"/>
  <c r="AI44" i="978"/>
  <c r="AK40" i="978"/>
  <c r="H40" i="978" s="1"/>
  <c r="BH38" i="978"/>
  <c r="BH39" i="978"/>
  <c r="BH37" i="978"/>
  <c r="BH40" i="978"/>
  <c r="AJ92" i="978"/>
  <c r="BG90" i="978"/>
  <c r="BG91" i="978"/>
  <c r="BG92" i="978"/>
  <c r="BG88" i="978"/>
  <c r="BG89" i="978"/>
  <c r="BH25" i="978"/>
  <c r="AK92" i="978"/>
  <c r="BM90" i="978" s="1"/>
  <c r="BH92" i="978"/>
  <c r="BH88" i="978"/>
  <c r="BH91" i="978"/>
  <c r="BH90" i="978"/>
  <c r="AK29" i="978"/>
  <c r="BM17" i="978" s="1"/>
  <c r="BH29" i="978"/>
  <c r="BH27" i="978"/>
  <c r="BH28" i="978"/>
  <c r="BH70" i="978"/>
  <c r="BH71" i="978"/>
  <c r="BH72" i="978"/>
  <c r="AK72" i="978"/>
  <c r="BM58" i="978" s="1"/>
  <c r="BI53" i="978"/>
  <c r="BI54" i="978"/>
  <c r="AH46" i="978"/>
  <c r="BE44" i="978"/>
  <c r="BE45" i="978"/>
  <c r="BE46" i="978"/>
  <c r="AC12" i="978"/>
  <c r="BH19" i="978"/>
  <c r="BF47" i="978"/>
  <c r="BF45" i="978"/>
  <c r="BG41" i="978"/>
  <c r="BG8" i="978"/>
  <c r="BI20" i="978"/>
  <c r="BI21" i="978"/>
  <c r="BE39" i="978"/>
  <c r="BG25" i="978"/>
  <c r="BE37" i="978"/>
  <c r="AK74" i="978"/>
  <c r="BH74" i="978"/>
  <c r="BH73" i="978"/>
  <c r="BG66" i="978"/>
  <c r="BH64" i="978"/>
  <c r="BI103" i="978"/>
  <c r="BI58" i="978"/>
  <c r="BH112" i="978"/>
  <c r="BH24" i="978"/>
  <c r="BH80" i="978"/>
  <c r="BG100" i="978"/>
  <c r="BI89" i="978"/>
  <c r="BI90" i="978"/>
  <c r="BH107" i="978"/>
  <c r="AD19" i="978"/>
  <c r="AC91" i="978"/>
  <c r="BI14" i="978"/>
  <c r="BI12" i="978"/>
  <c r="BH23" i="978"/>
  <c r="BE51" i="978"/>
  <c r="BI40" i="978"/>
  <c r="BI34" i="978"/>
  <c r="BI38" i="978"/>
  <c r="BI104" i="978"/>
  <c r="BG17" i="978"/>
  <c r="BL77" i="978"/>
  <c r="BH83" i="978"/>
  <c r="BI59" i="978"/>
  <c r="BI49" i="978"/>
  <c r="BI17" i="978"/>
  <c r="BH68" i="978"/>
  <c r="AH60" i="978"/>
  <c r="BG49" i="978"/>
  <c r="AD91" i="978"/>
  <c r="BH22" i="978"/>
  <c r="BF41" i="978"/>
  <c r="BI47" i="978"/>
  <c r="H14" i="978"/>
  <c r="BE54" i="978"/>
  <c r="AK86" i="978"/>
  <c r="BM81" i="978" s="1"/>
  <c r="BH85" i="978"/>
  <c r="BH86" i="978"/>
  <c r="AH43" i="978"/>
  <c r="BE43" i="978"/>
  <c r="BH65" i="978"/>
  <c r="BI107" i="978"/>
  <c r="BG9" i="978"/>
  <c r="BI50" i="978"/>
  <c r="BH58" i="978"/>
  <c r="BE41" i="978"/>
  <c r="AH104" i="978"/>
  <c r="AK113" i="978"/>
  <c r="BH113" i="978"/>
  <c r="BH78" i="978"/>
  <c r="BH11" i="978"/>
  <c r="BH9" i="978"/>
  <c r="BH8" i="978"/>
  <c r="BI109" i="978"/>
  <c r="BM11" i="978"/>
  <c r="AC99" i="978"/>
  <c r="AC9" i="978"/>
  <c r="AD100" i="978"/>
  <c r="BF36" i="978"/>
  <c r="BG36" i="978"/>
  <c r="H41" i="978"/>
  <c r="BI23" i="978"/>
  <c r="BI24" i="978"/>
  <c r="BI25" i="978"/>
  <c r="BE53" i="978"/>
  <c r="BG61" i="978"/>
  <c r="H63" i="978"/>
  <c r="BG63" i="978"/>
  <c r="BG62" i="978"/>
  <c r="BG39" i="978"/>
  <c r="BG21" i="978"/>
  <c r="H62" i="978"/>
  <c r="BH61" i="978"/>
  <c r="BH62" i="978"/>
  <c r="BG20" i="978"/>
  <c r="BH66" i="978"/>
  <c r="BL14" i="978"/>
  <c r="BH15" i="978"/>
  <c r="BH13" i="978"/>
  <c r="BH14" i="978"/>
  <c r="BL65" i="978"/>
  <c r="BL66" i="978"/>
  <c r="BL64" i="978"/>
  <c r="BL71" i="978"/>
  <c r="BL72" i="978"/>
  <c r="BL70" i="978"/>
  <c r="BL69" i="978"/>
  <c r="BG23" i="978"/>
  <c r="BH95" i="978"/>
  <c r="BI15" i="978"/>
  <c r="BG84" i="978"/>
  <c r="BG78" i="978"/>
  <c r="BM12" i="978"/>
  <c r="BH103" i="978"/>
  <c r="BG110" i="978"/>
  <c r="BH36" i="978"/>
  <c r="BI26" i="978"/>
  <c r="BI31" i="978"/>
  <c r="BG24" i="978"/>
  <c r="BI95" i="978"/>
  <c r="BI94" i="978"/>
  <c r="BG107" i="978"/>
  <c r="AJ108" i="978"/>
  <c r="BL104" i="978" s="1"/>
  <c r="BG108" i="978"/>
  <c r="BG106" i="978"/>
  <c r="H55" i="978"/>
  <c r="BH59" i="978"/>
  <c r="BH101" i="978"/>
  <c r="BI96" i="978"/>
  <c r="BH99" i="978"/>
  <c r="BH97" i="978"/>
  <c r="AK99" i="978"/>
  <c r="BM95" i="978" s="1"/>
  <c r="BH98" i="978"/>
  <c r="BM10" i="978"/>
  <c r="AH109" i="978"/>
  <c r="H109" i="978" s="1"/>
  <c r="BI106" i="978"/>
  <c r="BF48" i="978"/>
  <c r="AC105" i="978"/>
  <c r="AC10" i="978"/>
  <c r="BG37" i="978"/>
  <c r="BG38" i="978"/>
  <c r="BF42" i="978"/>
  <c r="AI43" i="978"/>
  <c r="BF39" i="978"/>
  <c r="BF38" i="978"/>
  <c r="BF40" i="978"/>
  <c r="BF43" i="978"/>
  <c r="BG58" i="978"/>
  <c r="AH13" i="978"/>
  <c r="H67" i="978"/>
  <c r="BG53" i="978"/>
  <c r="BG22" i="978"/>
  <c r="BI18" i="978"/>
  <c r="BI92" i="978"/>
  <c r="BH60" i="978"/>
  <c r="BG85" i="978"/>
  <c r="BH108" i="978"/>
  <c r="BH87" i="978"/>
  <c r="BH100" i="978"/>
  <c r="AH100" i="978"/>
  <c r="H100" i="978" s="1"/>
  <c r="BI108" i="978"/>
  <c r="H111" i="978"/>
  <c r="AJ34" i="978"/>
  <c r="BL25" i="978" s="1"/>
  <c r="BG34" i="978"/>
  <c r="BG33" i="978"/>
  <c r="H58" i="978"/>
  <c r="BG19" i="978"/>
  <c r="BH17" i="978"/>
  <c r="BG59" i="978"/>
  <c r="BI52" i="978"/>
  <c r="BI51" i="978"/>
  <c r="H54" i="978"/>
  <c r="BI45" i="978"/>
  <c r="BI68" i="978"/>
  <c r="BI70" i="978"/>
  <c r="BI69" i="978"/>
  <c r="BI67" i="978"/>
  <c r="BI71" i="978"/>
  <c r="BI72" i="978"/>
  <c r="BL15" i="978"/>
  <c r="BL16" i="978"/>
  <c r="BG52" i="978"/>
  <c r="BH84" i="978"/>
  <c r="BH69" i="978"/>
  <c r="H82" i="978"/>
  <c r="BG82" i="978"/>
  <c r="BG79" i="978"/>
  <c r="BI62" i="978"/>
  <c r="BI100" i="978"/>
  <c r="BI82" i="978"/>
  <c r="BI80" i="978"/>
  <c r="BI79" i="978"/>
  <c r="BI81" i="978"/>
  <c r="BL75" i="978"/>
  <c r="AK44" i="978"/>
  <c r="BH44" i="978"/>
  <c r="BH41" i="978"/>
  <c r="BH35" i="978"/>
  <c r="BH34" i="978"/>
  <c r="AK35" i="978"/>
  <c r="BM13" i="978"/>
  <c r="BI48" i="978"/>
  <c r="BG57" i="978"/>
  <c r="BH16" i="978"/>
  <c r="BI44" i="978"/>
  <c r="BI19" i="978"/>
  <c r="BE36" i="978"/>
  <c r="AK110" i="978"/>
  <c r="BH110" i="978"/>
  <c r="BH82" i="978"/>
  <c r="BM75" i="978"/>
  <c r="BI99" i="978"/>
  <c r="BI98" i="978"/>
  <c r="BI57" i="978"/>
  <c r="BF56" i="978"/>
  <c r="AI57" i="978"/>
  <c r="BF55" i="978"/>
  <c r="BI112" i="978"/>
  <c r="BL57" i="978"/>
  <c r="BF53" i="978"/>
  <c r="BI93" i="978"/>
  <c r="BG102" i="978"/>
  <c r="AC27" i="978"/>
  <c r="BG16" i="978"/>
  <c r="BI46" i="978"/>
  <c r="BH56" i="978"/>
  <c r="BH54" i="978"/>
  <c r="BH53" i="978"/>
  <c r="BH52" i="978"/>
  <c r="BH51" i="978"/>
  <c r="BH57" i="978"/>
  <c r="BH55" i="978"/>
  <c r="AK57" i="978"/>
  <c r="AH57" i="978"/>
  <c r="BE56" i="978"/>
  <c r="BE55" i="978"/>
  <c r="BE50" i="978"/>
  <c r="BE52" i="978"/>
  <c r="AI60" i="978"/>
  <c r="AJ12" i="978"/>
  <c r="BG12" i="978"/>
  <c r="AJ99" i="978"/>
  <c r="BG99" i="978"/>
  <c r="AJ51" i="978"/>
  <c r="BG50" i="978"/>
  <c r="BG51" i="978"/>
  <c r="BH109" i="978"/>
  <c r="BM76" i="978"/>
  <c r="BG93" i="978"/>
  <c r="BH106" i="978"/>
  <c r="BI41" i="978"/>
  <c r="BG104" i="978"/>
  <c r="BG96" i="978"/>
  <c r="AJ96" i="978"/>
  <c r="BG114" i="978"/>
  <c r="AJ114" i="978"/>
  <c r="BL58" i="978"/>
  <c r="BI85" i="978"/>
  <c r="BI86" i="978"/>
  <c r="H102" i="978"/>
  <c r="BM9" i="978"/>
  <c r="BM8" i="978"/>
  <c r="BL76" i="978"/>
  <c r="AH66" i="978"/>
  <c r="BG42" i="978"/>
  <c r="BE40" i="978"/>
  <c r="AK50" i="978"/>
  <c r="BH50" i="978"/>
  <c r="BH49" i="978"/>
  <c r="AJ56" i="978"/>
  <c r="BG56" i="978"/>
  <c r="BG74" i="978"/>
  <c r="H75" i="978"/>
  <c r="BG73" i="978"/>
  <c r="BG72" i="978"/>
  <c r="BG68" i="978"/>
  <c r="BG75" i="978"/>
  <c r="AI61" i="978"/>
  <c r="BG27" i="978"/>
  <c r="BG98" i="978"/>
  <c r="BL78" i="978"/>
  <c r="BL73" i="978"/>
  <c r="BI105" i="978"/>
  <c r="AJ45" i="978"/>
  <c r="H45" i="978" s="1"/>
  <c r="BG44" i="978"/>
  <c r="BG45" i="978"/>
  <c r="BH104" i="978"/>
  <c r="BI42" i="978"/>
  <c r="BI87" i="978"/>
  <c r="BG105" i="978"/>
  <c r="AJ87" i="978"/>
  <c r="BG87" i="978"/>
  <c r="BG86" i="978"/>
  <c r="BI110" i="978"/>
  <c r="BI65" i="978"/>
  <c r="BG103" i="978"/>
  <c r="X37" i="976"/>
  <c r="AC37" i="976" s="1"/>
  <c r="Y43" i="976"/>
  <c r="AD43" i="976" s="1"/>
  <c r="X9" i="976"/>
  <c r="AC9" i="976" s="1"/>
  <c r="BH22" i="977"/>
  <c r="X13" i="976"/>
  <c r="AC13" i="976" s="1"/>
  <c r="BM54" i="977"/>
  <c r="BM53" i="977"/>
  <c r="BM55" i="977"/>
  <c r="Y9" i="976"/>
  <c r="AD9" i="976" s="1"/>
  <c r="X35" i="976"/>
  <c r="AC35" i="976" s="1"/>
  <c r="X38" i="976"/>
  <c r="AC38" i="976" s="1"/>
  <c r="H20" i="977"/>
  <c r="Y34" i="976"/>
  <c r="AD34" i="976" s="1"/>
  <c r="AI34" i="976" s="1"/>
  <c r="BE24" i="977"/>
  <c r="BE20" i="977"/>
  <c r="BF21" i="977"/>
  <c r="BM29" i="977"/>
  <c r="BL29" i="977"/>
  <c r="X11" i="976"/>
  <c r="AC11" i="976" s="1"/>
  <c r="BH31" i="977"/>
  <c r="Y11" i="976"/>
  <c r="AD11" i="976" s="1"/>
  <c r="BI53" i="977"/>
  <c r="BI55" i="977"/>
  <c r="BI54" i="977"/>
  <c r="BF27" i="977"/>
  <c r="BE26" i="977"/>
  <c r="BI32" i="977"/>
  <c r="BH11" i="977"/>
  <c r="BI9" i="977"/>
  <c r="BM49" i="977"/>
  <c r="BF53" i="977"/>
  <c r="BI31" i="977"/>
  <c r="BL27" i="977"/>
  <c r="BL28" i="977"/>
  <c r="BI10" i="977"/>
  <c r="AZ16" i="976"/>
  <c r="BG55" i="977"/>
  <c r="BG54" i="977"/>
  <c r="AJ55" i="977"/>
  <c r="BL52" i="977" s="1"/>
  <c r="AK28" i="977"/>
  <c r="BM24" i="977" s="1"/>
  <c r="BH28" i="977"/>
  <c r="BL23" i="977"/>
  <c r="BI46" i="977"/>
  <c r="BI45" i="977"/>
  <c r="AI29" i="977"/>
  <c r="BK25" i="977" s="1"/>
  <c r="BF26" i="977"/>
  <c r="X35" i="977"/>
  <c r="X51" i="977"/>
  <c r="Y43" i="977"/>
  <c r="Y39" i="977"/>
  <c r="X39" i="977"/>
  <c r="Y35" i="977"/>
  <c r="X47" i="977"/>
  <c r="X43" i="977"/>
  <c r="Y51" i="977"/>
  <c r="Y47" i="977"/>
  <c r="BH37" i="977"/>
  <c r="AK38" i="977"/>
  <c r="BH38" i="977"/>
  <c r="BH35" i="977"/>
  <c r="AH27" i="977"/>
  <c r="BE27" i="977"/>
  <c r="BI36" i="977"/>
  <c r="BL21" i="977"/>
  <c r="BL25" i="977"/>
  <c r="BH24" i="977"/>
  <c r="BH9" i="977"/>
  <c r="AK15" i="977"/>
  <c r="BH15" i="977"/>
  <c r="BG13" i="977"/>
  <c r="AJ13" i="977"/>
  <c r="BG12" i="977"/>
  <c r="BG11" i="977"/>
  <c r="X12" i="976"/>
  <c r="AC12" i="976" s="1"/>
  <c r="X8" i="977"/>
  <c r="Y8" i="977"/>
  <c r="Y13" i="977"/>
  <c r="X13" i="977"/>
  <c r="AK48" i="977"/>
  <c r="BH48" i="977"/>
  <c r="BH45" i="977"/>
  <c r="BH46" i="977"/>
  <c r="AH22" i="977"/>
  <c r="BE22" i="977"/>
  <c r="BE23" i="977"/>
  <c r="BE21" i="977"/>
  <c r="BM33" i="977"/>
  <c r="BH14" i="977"/>
  <c r="BF20" i="977"/>
  <c r="Y12" i="976"/>
  <c r="AD12" i="976" s="1"/>
  <c r="Y12" i="977"/>
  <c r="Y17" i="977"/>
  <c r="BA17" i="977" s="1"/>
  <c r="X17" i="977"/>
  <c r="X12" i="977"/>
  <c r="Y37" i="977"/>
  <c r="X37" i="977"/>
  <c r="X45" i="977"/>
  <c r="X49" i="977"/>
  <c r="X33" i="977"/>
  <c r="Y33" i="977"/>
  <c r="X41" i="977"/>
  <c r="Y45" i="977"/>
  <c r="Y41" i="977"/>
  <c r="Y49" i="977"/>
  <c r="AJ38" i="977"/>
  <c r="BL31" i="977" s="1"/>
  <c r="BG37" i="977"/>
  <c r="BG38" i="977"/>
  <c r="BM50" i="977"/>
  <c r="AK18" i="977"/>
  <c r="BH17" i="977"/>
  <c r="BH18" i="977"/>
  <c r="BH16" i="977"/>
  <c r="BG32" i="977"/>
  <c r="BJ55" i="977"/>
  <c r="X46" i="977"/>
  <c r="Y42" i="977"/>
  <c r="X42" i="977"/>
  <c r="Y46" i="977"/>
  <c r="Y34" i="977"/>
  <c r="X50" i="977"/>
  <c r="Y50" i="977"/>
  <c r="X34" i="977"/>
  <c r="Y38" i="977"/>
  <c r="X38" i="977"/>
  <c r="BL49" i="977"/>
  <c r="AK23" i="977"/>
  <c r="BM20" i="977" s="1"/>
  <c r="BH23" i="977"/>
  <c r="BH19" i="977"/>
  <c r="X52" i="977"/>
  <c r="Y40" i="977"/>
  <c r="Y48" i="977"/>
  <c r="X44" i="977"/>
  <c r="X48" i="977"/>
  <c r="X36" i="977"/>
  <c r="X40" i="977"/>
  <c r="Y36" i="977"/>
  <c r="Y52" i="977"/>
  <c r="Y44" i="977"/>
  <c r="Y16" i="977"/>
  <c r="X16" i="977"/>
  <c r="X11" i="977"/>
  <c r="Y11" i="977"/>
  <c r="AJ43" i="977"/>
  <c r="BL40" i="977" s="1"/>
  <c r="BG43" i="977"/>
  <c r="BG41" i="977"/>
  <c r="BG42" i="977"/>
  <c r="BI8" i="977"/>
  <c r="AK39" i="977"/>
  <c r="BM39" i="977" s="1"/>
  <c r="BH39" i="977"/>
  <c r="BI44" i="977"/>
  <c r="BI43" i="977"/>
  <c r="BL39" i="977"/>
  <c r="BH25" i="977"/>
  <c r="BH20" i="977"/>
  <c r="BG40" i="977"/>
  <c r="BH32" i="977"/>
  <c r="AI23" i="977"/>
  <c r="BF23" i="977"/>
  <c r="AI19" i="977"/>
  <c r="BF19" i="977"/>
  <c r="BL50" i="977"/>
  <c r="BL24" i="977"/>
  <c r="BE53" i="977"/>
  <c r="AH54" i="977"/>
  <c r="BE54" i="977"/>
  <c r="BG53" i="977"/>
  <c r="BH26" i="977"/>
  <c r="BI35" i="977"/>
  <c r="BF25" i="977"/>
  <c r="BH44" i="977"/>
  <c r="BH43" i="977"/>
  <c r="BH42" i="977"/>
  <c r="AK44" i="977"/>
  <c r="BM42" i="977" s="1"/>
  <c r="BG52" i="977"/>
  <c r="BF22" i="977"/>
  <c r="BM51" i="977"/>
  <c r="BG35" i="977"/>
  <c r="BI42" i="977"/>
  <c r="AI55" i="977"/>
  <c r="BF55" i="977"/>
  <c r="BF24" i="977"/>
  <c r="AI24" i="977"/>
  <c r="BF17" i="977"/>
  <c r="AK13" i="977"/>
  <c r="BH13" i="977"/>
  <c r="BH12" i="977"/>
  <c r="BH36" i="977"/>
  <c r="AI56" i="977"/>
  <c r="BF56" i="977"/>
  <c r="BL26" i="977"/>
  <c r="BI30" i="977"/>
  <c r="BG36" i="977"/>
  <c r="X15" i="977"/>
  <c r="X10" i="977"/>
  <c r="Y15" i="977"/>
  <c r="Y10" i="977"/>
  <c r="BG10" i="977"/>
  <c r="AJ10" i="977"/>
  <c r="BG9" i="977"/>
  <c r="BG8" i="977"/>
  <c r="BI13" i="977"/>
  <c r="BI12" i="977"/>
  <c r="BG31" i="977"/>
  <c r="BG17" i="977"/>
  <c r="AJ19" i="977"/>
  <c r="BG19" i="977"/>
  <c r="BG16" i="977"/>
  <c r="BG18" i="977"/>
  <c r="BL22" i="977"/>
  <c r="BI37" i="977"/>
  <c r="BL33" i="977"/>
  <c r="Y9" i="977"/>
  <c r="Y14" i="977"/>
  <c r="X9" i="977"/>
  <c r="X14" i="977"/>
  <c r="BL45" i="977"/>
  <c r="BL46" i="977"/>
  <c r="AI31" i="977"/>
  <c r="H31" i="977" s="1"/>
  <c r="BH27" i="977"/>
  <c r="BF54" i="977"/>
  <c r="BH47" i="977"/>
  <c r="Y46" i="976"/>
  <c r="AD46" i="976" s="1"/>
  <c r="AI46" i="976" s="1"/>
  <c r="X43" i="976"/>
  <c r="AC43" i="976" s="1"/>
  <c r="X34" i="976"/>
  <c r="AC34" i="976" s="1"/>
  <c r="AH34" i="976" s="1"/>
  <c r="Y44" i="976"/>
  <c r="AD44" i="976" s="1"/>
  <c r="Y16" i="976"/>
  <c r="AD16" i="976" s="1"/>
  <c r="AI16" i="976" s="1"/>
  <c r="H16" i="976" s="1"/>
  <c r="Y41" i="976"/>
  <c r="AD41" i="976" s="1"/>
  <c r="AI41" i="976" s="1"/>
  <c r="BE16" i="976"/>
  <c r="BH32" i="976"/>
  <c r="X8" i="976"/>
  <c r="AC8" i="976" s="1"/>
  <c r="Y13" i="976"/>
  <c r="Y35" i="976"/>
  <c r="AD35" i="976" s="1"/>
  <c r="AI35" i="976" s="1"/>
  <c r="Y40" i="976"/>
  <c r="AD40" i="976" s="1"/>
  <c r="AI40" i="976" s="1"/>
  <c r="AZ17" i="976"/>
  <c r="Y14" i="976"/>
  <c r="AD14" i="976" s="1"/>
  <c r="X44" i="976"/>
  <c r="AC44" i="976" s="1"/>
  <c r="AH44" i="976" s="1"/>
  <c r="Y17" i="976"/>
  <c r="AD17" i="976" s="1"/>
  <c r="AI17" i="976" s="1"/>
  <c r="X41" i="976"/>
  <c r="AC41" i="976" s="1"/>
  <c r="AH41" i="976" s="1"/>
  <c r="Y47" i="976"/>
  <c r="X40" i="976"/>
  <c r="AC40" i="976" s="1"/>
  <c r="AH40" i="976" s="1"/>
  <c r="X46" i="976"/>
  <c r="AC46" i="976" s="1"/>
  <c r="AH46" i="976" s="1"/>
  <c r="X47" i="976"/>
  <c r="AC47" i="976" s="1"/>
  <c r="AH47" i="976" s="1"/>
  <c r="Y45" i="976"/>
  <c r="AD45" i="976" s="1"/>
  <c r="AI45" i="976" s="1"/>
  <c r="X33" i="976"/>
  <c r="AC33" i="976" s="1"/>
  <c r="AH33" i="976" s="1"/>
  <c r="X39" i="976"/>
  <c r="Y42" i="976"/>
  <c r="AD42" i="976" s="1"/>
  <c r="AI42" i="976" s="1"/>
  <c r="X42" i="976"/>
  <c r="AC42" i="976" s="1"/>
  <c r="AH42" i="976" s="1"/>
  <c r="X36" i="976"/>
  <c r="Y36" i="976"/>
  <c r="BA37" i="976"/>
  <c r="Y33" i="976"/>
  <c r="AD33" i="976" s="1"/>
  <c r="AI33" i="976" s="1"/>
  <c r="X45" i="976"/>
  <c r="AC45" i="976" s="1"/>
  <c r="Y10" i="976"/>
  <c r="X15" i="976"/>
  <c r="AC15" i="976" s="1"/>
  <c r="BE14" i="976" s="1"/>
  <c r="X10" i="976"/>
  <c r="BG13" i="976"/>
  <c r="BI30" i="976"/>
  <c r="BG15" i="976"/>
  <c r="AK47" i="976"/>
  <c r="BM46" i="976" s="1"/>
  <c r="BG12" i="976"/>
  <c r="BI38" i="976"/>
  <c r="BH39" i="976"/>
  <c r="BI26" i="976"/>
  <c r="BH34" i="976"/>
  <c r="BK22" i="976"/>
  <c r="BI48" i="976"/>
  <c r="BK48" i="976"/>
  <c r="BH38" i="976"/>
  <c r="AK50" i="976"/>
  <c r="BM50" i="976" s="1"/>
  <c r="BL39" i="976"/>
  <c r="BM18" i="976"/>
  <c r="BH47" i="976"/>
  <c r="BI32" i="976"/>
  <c r="BK18" i="976"/>
  <c r="BL36" i="976"/>
  <c r="BH40" i="976"/>
  <c r="BK19" i="976"/>
  <c r="BI15" i="976"/>
  <c r="BG30" i="976"/>
  <c r="BL38" i="976"/>
  <c r="BL40" i="976"/>
  <c r="BG44" i="976"/>
  <c r="BG45" i="976"/>
  <c r="BL26" i="976"/>
  <c r="BI36" i="976"/>
  <c r="BI28" i="976"/>
  <c r="BK25" i="976"/>
  <c r="AJ45" i="976"/>
  <c r="BL45" i="976" s="1"/>
  <c r="BI13" i="976"/>
  <c r="H24" i="976"/>
  <c r="BG31" i="976"/>
  <c r="BM24" i="976"/>
  <c r="H29" i="976"/>
  <c r="BG50" i="976"/>
  <c r="AJ50" i="976"/>
  <c r="BL50" i="976" s="1"/>
  <c r="BH48" i="976"/>
  <c r="BI31" i="976"/>
  <c r="BK27" i="976"/>
  <c r="BG49" i="976"/>
  <c r="AJ15" i="976"/>
  <c r="BL11" i="976" s="1"/>
  <c r="BG11" i="976"/>
  <c r="BI49" i="976"/>
  <c r="BI43" i="976"/>
  <c r="BH49" i="976"/>
  <c r="AK49" i="976"/>
  <c r="AH17" i="976"/>
  <c r="BE17" i="976"/>
  <c r="AI38" i="976"/>
  <c r="BI44" i="976"/>
  <c r="BK26" i="976"/>
  <c r="AK45" i="976"/>
  <c r="BH45" i="976"/>
  <c r="AH31" i="976"/>
  <c r="AJ33" i="976"/>
  <c r="BG33" i="976"/>
  <c r="BE27" i="976"/>
  <c r="BK24" i="976"/>
  <c r="BL21" i="976"/>
  <c r="AK33" i="976"/>
  <c r="BM33" i="976" s="1"/>
  <c r="BH33" i="976"/>
  <c r="AK13" i="976"/>
  <c r="BH13" i="976"/>
  <c r="BH11" i="976"/>
  <c r="BH12" i="976"/>
  <c r="BE24" i="976"/>
  <c r="AK41" i="976"/>
  <c r="BH41" i="976"/>
  <c r="BG28" i="976"/>
  <c r="BF37" i="976"/>
  <c r="AI37" i="976"/>
  <c r="BG32" i="976"/>
  <c r="BI29" i="976"/>
  <c r="AK30" i="976"/>
  <c r="H30" i="976" s="1"/>
  <c r="BH29" i="976"/>
  <c r="BH30" i="976"/>
  <c r="BJ20" i="976"/>
  <c r="BJ19" i="976"/>
  <c r="H32" i="976"/>
  <c r="BL27" i="976"/>
  <c r="BL41" i="976"/>
  <c r="BH8" i="976"/>
  <c r="AK9" i="976"/>
  <c r="BH9" i="976"/>
  <c r="BL46" i="976"/>
  <c r="BG29" i="976"/>
  <c r="BL16" i="976"/>
  <c r="BH28" i="976"/>
  <c r="BM16" i="976"/>
  <c r="BM17" i="976"/>
  <c r="BL22" i="976"/>
  <c r="BL23" i="976"/>
  <c r="BL24" i="976"/>
  <c r="BL25" i="976"/>
  <c r="BL10" i="976"/>
  <c r="BM19" i="976"/>
  <c r="BH27" i="976"/>
  <c r="BI17" i="976"/>
  <c r="BI16" i="976"/>
  <c r="H28" i="976"/>
  <c r="BL8" i="976"/>
  <c r="BL9" i="976"/>
  <c r="H20" i="976"/>
  <c r="BJ50" i="976"/>
  <c r="BH44" i="976"/>
  <c r="BH43" i="976"/>
  <c r="BM14" i="976"/>
  <c r="BJ49" i="976"/>
  <c r="AI8" i="976"/>
  <c r="BJ18" i="976"/>
  <c r="AJ34" i="976"/>
  <c r="BL34" i="976" s="1"/>
  <c r="BG34" i="976"/>
  <c r="BE48" i="976"/>
  <c r="AH48" i="976"/>
  <c r="BM42" i="976"/>
  <c r="BL47" i="976"/>
  <c r="BM15" i="976"/>
  <c r="AH14" i="976"/>
  <c r="BE25" i="976"/>
  <c r="AH26" i="976"/>
  <c r="BE26" i="976"/>
  <c r="BE22" i="976"/>
  <c r="BG77" i="975"/>
  <c r="BH31" i="976"/>
  <c r="BM38" i="976"/>
  <c r="BK50" i="976"/>
  <c r="BK49" i="976"/>
  <c r="H34" i="975"/>
  <c r="H81" i="975"/>
  <c r="X10" i="974"/>
  <c r="AC10" i="974" s="1"/>
  <c r="H84" i="975"/>
  <c r="BJ29" i="974"/>
  <c r="AK26" i="974"/>
  <c r="BM19" i="974" s="1"/>
  <c r="BE27" i="974"/>
  <c r="BH18" i="974"/>
  <c r="X19" i="974"/>
  <c r="AC19" i="974" s="1"/>
  <c r="X9" i="975"/>
  <c r="AC9" i="975" s="1"/>
  <c r="Y9" i="975"/>
  <c r="AD9" i="975" s="1"/>
  <c r="X21" i="975"/>
  <c r="AC21" i="975" s="1"/>
  <c r="BH80" i="975"/>
  <c r="BI88" i="975"/>
  <c r="BG12" i="975"/>
  <c r="BH51" i="975"/>
  <c r="BL13" i="975"/>
  <c r="BI64" i="975"/>
  <c r="H88" i="975"/>
  <c r="BG60" i="975"/>
  <c r="Y14" i="974"/>
  <c r="AD14" i="974" s="1"/>
  <c r="BE39" i="975"/>
  <c r="BH57" i="975"/>
  <c r="BH55" i="975"/>
  <c r="BF36" i="975"/>
  <c r="BL9" i="975"/>
  <c r="BH66" i="975"/>
  <c r="H85" i="975"/>
  <c r="BG39" i="975"/>
  <c r="H65" i="975"/>
  <c r="BH28" i="975"/>
  <c r="BH46" i="975"/>
  <c r="BG35" i="975"/>
  <c r="BE38" i="975"/>
  <c r="BG13" i="975"/>
  <c r="BE42" i="975"/>
  <c r="BG47" i="975"/>
  <c r="BH33" i="975"/>
  <c r="BI76" i="975"/>
  <c r="BI86" i="975"/>
  <c r="BG50" i="975"/>
  <c r="BH88" i="975"/>
  <c r="BI34" i="975"/>
  <c r="AK91" i="975"/>
  <c r="BM90" i="975" s="1"/>
  <c r="BI14" i="975"/>
  <c r="BI16" i="975"/>
  <c r="BH91" i="975"/>
  <c r="H55" i="975"/>
  <c r="BG45" i="975"/>
  <c r="BG46" i="975"/>
  <c r="BG65" i="975"/>
  <c r="BE29" i="974"/>
  <c r="BG41" i="975"/>
  <c r="BG52" i="975"/>
  <c r="BG49" i="975"/>
  <c r="BI20" i="975"/>
  <c r="BK90" i="975"/>
  <c r="BF37" i="975"/>
  <c r="BJ31" i="974"/>
  <c r="BL8" i="975"/>
  <c r="BF33" i="975"/>
  <c r="BJ90" i="975"/>
  <c r="BG74" i="975"/>
  <c r="BI12" i="975"/>
  <c r="BG26" i="975"/>
  <c r="Y19" i="974"/>
  <c r="AD19" i="974" s="1"/>
  <c r="BG85" i="975"/>
  <c r="BG69" i="975"/>
  <c r="BG61" i="975"/>
  <c r="BH53" i="975"/>
  <c r="BG63" i="975"/>
  <c r="BE45" i="975"/>
  <c r="BF40" i="975"/>
  <c r="BG64" i="975"/>
  <c r="BH64" i="975"/>
  <c r="BH39" i="975"/>
  <c r="H66" i="975"/>
  <c r="BH37" i="975"/>
  <c r="BI60" i="975"/>
  <c r="BH49" i="975"/>
  <c r="BI35" i="975"/>
  <c r="BG54" i="975"/>
  <c r="BI33" i="975"/>
  <c r="H80" i="975"/>
  <c r="BL10" i="975"/>
  <c r="BI78" i="975"/>
  <c r="BI83" i="975"/>
  <c r="BH8" i="975"/>
  <c r="AK17" i="975"/>
  <c r="BH14" i="975"/>
  <c r="BH15" i="975"/>
  <c r="BH16" i="975"/>
  <c r="BH9" i="975"/>
  <c r="BH10" i="975"/>
  <c r="BH12" i="975"/>
  <c r="BH17" i="975"/>
  <c r="BH13" i="975"/>
  <c r="AI49" i="975"/>
  <c r="BF49" i="975"/>
  <c r="BF48" i="975"/>
  <c r="BF46" i="975"/>
  <c r="BF47" i="975"/>
  <c r="BG25" i="975"/>
  <c r="BG23" i="975"/>
  <c r="BG24" i="975"/>
  <c r="AJ25" i="975"/>
  <c r="H25" i="975" s="1"/>
  <c r="BG16" i="975"/>
  <c r="BG19" i="975"/>
  <c r="BG22" i="975"/>
  <c r="BH73" i="975"/>
  <c r="AK73" i="975"/>
  <c r="BM69" i="975" s="1"/>
  <c r="BH71" i="975"/>
  <c r="AH36" i="975"/>
  <c r="BE36" i="975"/>
  <c r="BE35" i="975"/>
  <c r="BG38" i="975"/>
  <c r="AJ38" i="975"/>
  <c r="BI28" i="975"/>
  <c r="BI27" i="975"/>
  <c r="AJ90" i="975"/>
  <c r="BL90" i="975" s="1"/>
  <c r="BG90" i="975"/>
  <c r="AD79" i="975"/>
  <c r="AK23" i="975"/>
  <c r="BH23" i="975"/>
  <c r="BH22" i="975"/>
  <c r="BG20" i="975"/>
  <c r="BE34" i="975"/>
  <c r="BI17" i="975"/>
  <c r="BF43" i="975"/>
  <c r="AK48" i="975"/>
  <c r="BM48" i="975" s="1"/>
  <c r="BH48" i="975"/>
  <c r="BH60" i="975"/>
  <c r="BH58" i="975"/>
  <c r="AK60" i="975"/>
  <c r="BM52" i="975" s="1"/>
  <c r="BE48" i="975"/>
  <c r="BE49" i="975"/>
  <c r="AH49" i="975"/>
  <c r="BE44" i="975"/>
  <c r="BE47" i="975"/>
  <c r="AJ89" i="975"/>
  <c r="BG89" i="975"/>
  <c r="BI25" i="975"/>
  <c r="BI80" i="975"/>
  <c r="AD74" i="975"/>
  <c r="BI79" i="975"/>
  <c r="BI23" i="975"/>
  <c r="BI22" i="975"/>
  <c r="X11" i="975"/>
  <c r="Y11" i="975"/>
  <c r="Y23" i="975"/>
  <c r="X23" i="975"/>
  <c r="BI65" i="975"/>
  <c r="BI54" i="975"/>
  <c r="BI18" i="975"/>
  <c r="AJ48" i="975"/>
  <c r="BL47" i="975" s="1"/>
  <c r="BG48" i="975"/>
  <c r="BH70" i="975"/>
  <c r="BG33" i="975"/>
  <c r="BH69" i="975"/>
  <c r="BH61" i="975"/>
  <c r="BM84" i="975"/>
  <c r="BG58" i="975"/>
  <c r="H46" i="975"/>
  <c r="BI13" i="975"/>
  <c r="BI58" i="975"/>
  <c r="BI63" i="975"/>
  <c r="X13" i="975"/>
  <c r="Y25" i="975"/>
  <c r="Y13" i="975"/>
  <c r="X25" i="975"/>
  <c r="BH32" i="975"/>
  <c r="BH29" i="975"/>
  <c r="BH30" i="975"/>
  <c r="AK32" i="975"/>
  <c r="BM24" i="975" s="1"/>
  <c r="BH24" i="975"/>
  <c r="BH31" i="975"/>
  <c r="BI15" i="975"/>
  <c r="BG30" i="975"/>
  <c r="BH79" i="975"/>
  <c r="BI32" i="975"/>
  <c r="BI57" i="975"/>
  <c r="BG21" i="975"/>
  <c r="BG88" i="975"/>
  <c r="BE46" i="975"/>
  <c r="BG72" i="975"/>
  <c r="BG56" i="975"/>
  <c r="X71" i="975"/>
  <c r="Y66" i="975"/>
  <c r="X66" i="975"/>
  <c r="X81" i="975"/>
  <c r="Y76" i="975"/>
  <c r="Y85" i="975"/>
  <c r="X76" i="975"/>
  <c r="Y71" i="975"/>
  <c r="Y81" i="975"/>
  <c r="X85" i="975"/>
  <c r="X19" i="975"/>
  <c r="X31" i="975"/>
  <c r="Y31" i="975"/>
  <c r="Y19" i="975"/>
  <c r="H35" i="975"/>
  <c r="AD21" i="975"/>
  <c r="AJ44" i="975"/>
  <c r="BG44" i="975"/>
  <c r="BG40" i="975"/>
  <c r="BF39" i="975"/>
  <c r="BF38" i="975"/>
  <c r="AI39" i="975"/>
  <c r="BK34" i="975" s="1"/>
  <c r="BF34" i="975"/>
  <c r="BI84" i="975"/>
  <c r="BH54" i="975"/>
  <c r="BI31" i="975"/>
  <c r="BG43" i="975"/>
  <c r="BE40" i="975"/>
  <c r="AJ87" i="975"/>
  <c r="BG87" i="975"/>
  <c r="BG70" i="975"/>
  <c r="AD83" i="975"/>
  <c r="BH72" i="975"/>
  <c r="Y77" i="975"/>
  <c r="X77" i="975"/>
  <c r="Y72" i="975"/>
  <c r="X72" i="975"/>
  <c r="Y67" i="975"/>
  <c r="X67" i="975"/>
  <c r="Y84" i="975"/>
  <c r="Y70" i="975"/>
  <c r="Y65" i="975"/>
  <c r="Y75" i="975"/>
  <c r="X65" i="975"/>
  <c r="X84" i="975"/>
  <c r="X75" i="975"/>
  <c r="X70" i="975"/>
  <c r="Y80" i="975"/>
  <c r="X80" i="975"/>
  <c r="Y73" i="975"/>
  <c r="X68" i="975"/>
  <c r="Y78" i="975"/>
  <c r="X73" i="975"/>
  <c r="X86" i="975"/>
  <c r="Y82" i="975"/>
  <c r="X82" i="975"/>
  <c r="Y68" i="975"/>
  <c r="X78" i="975"/>
  <c r="Y86" i="975"/>
  <c r="Y26" i="975"/>
  <c r="X26" i="975"/>
  <c r="X14" i="975"/>
  <c r="Y14" i="975"/>
  <c r="Y12" i="975"/>
  <c r="X12" i="975"/>
  <c r="X24" i="975"/>
  <c r="Y24" i="975"/>
  <c r="X17" i="975"/>
  <c r="Y17" i="975"/>
  <c r="X29" i="975"/>
  <c r="Y29" i="975"/>
  <c r="BH18" i="975"/>
  <c r="BG34" i="975"/>
  <c r="BG31" i="975"/>
  <c r="BH42" i="975"/>
  <c r="AK42" i="975"/>
  <c r="BI39" i="975"/>
  <c r="BI38" i="975"/>
  <c r="BI59" i="975"/>
  <c r="BG37" i="975"/>
  <c r="AJ37" i="975"/>
  <c r="H37" i="975" s="1"/>
  <c r="BE32" i="975"/>
  <c r="BG36" i="975"/>
  <c r="AC83" i="975"/>
  <c r="BH87" i="975"/>
  <c r="BH89" i="975"/>
  <c r="AK89" i="975"/>
  <c r="BH86" i="975"/>
  <c r="BG78" i="975"/>
  <c r="AJ78" i="975"/>
  <c r="BL78" i="975" s="1"/>
  <c r="BG55" i="975"/>
  <c r="BG53" i="975"/>
  <c r="X22" i="974"/>
  <c r="Y18" i="975"/>
  <c r="X18" i="975"/>
  <c r="Y30" i="975"/>
  <c r="X30" i="975"/>
  <c r="Y28" i="975"/>
  <c r="X28" i="975"/>
  <c r="X16" i="975"/>
  <c r="Y16" i="975"/>
  <c r="X22" i="975"/>
  <c r="X10" i="975"/>
  <c r="Y10" i="975"/>
  <c r="Y22" i="975"/>
  <c r="BI10" i="975"/>
  <c r="BI11" i="975"/>
  <c r="BG17" i="975"/>
  <c r="AK67" i="975"/>
  <c r="BM67" i="975" s="1"/>
  <c r="BH67" i="975"/>
  <c r="BH62" i="975"/>
  <c r="AJ28" i="975"/>
  <c r="BG28" i="975"/>
  <c r="BG27" i="975"/>
  <c r="BI29" i="975"/>
  <c r="BH19" i="975"/>
  <c r="AK77" i="975"/>
  <c r="BH77" i="975"/>
  <c r="BH76" i="975"/>
  <c r="BI9" i="975"/>
  <c r="BG82" i="975"/>
  <c r="BG84" i="975"/>
  <c r="BI85" i="975"/>
  <c r="AD87" i="975"/>
  <c r="BA87" i="975"/>
  <c r="BI62" i="975"/>
  <c r="Y22" i="974"/>
  <c r="BH11" i="975"/>
  <c r="BK89" i="975"/>
  <c r="BK88" i="975"/>
  <c r="BH38" i="975"/>
  <c r="AK38" i="975"/>
  <c r="BH26" i="975"/>
  <c r="BF45" i="975"/>
  <c r="AI45" i="975"/>
  <c r="BG18" i="975"/>
  <c r="BH27" i="975"/>
  <c r="BH65" i="975"/>
  <c r="AJ73" i="975"/>
  <c r="BL72" i="975" s="1"/>
  <c r="BG73" i="975"/>
  <c r="BI8" i="975"/>
  <c r="BF44" i="975"/>
  <c r="BH20" i="975"/>
  <c r="BG42" i="975"/>
  <c r="BH56" i="975"/>
  <c r="AC69" i="975"/>
  <c r="BI21" i="975"/>
  <c r="X13" i="974"/>
  <c r="H71" i="975"/>
  <c r="BH59" i="975"/>
  <c r="BF42" i="975"/>
  <c r="BG29" i="975"/>
  <c r="BI55" i="975"/>
  <c r="BI61" i="975"/>
  <c r="BH63" i="975"/>
  <c r="BH34" i="975"/>
  <c r="BI77" i="975"/>
  <c r="BL82" i="975"/>
  <c r="BI24" i="975"/>
  <c r="BG32" i="975"/>
  <c r="AH41" i="975"/>
  <c r="BJ37" i="975" s="1"/>
  <c r="BE41" i="975"/>
  <c r="AD69" i="975"/>
  <c r="BM68" i="975"/>
  <c r="AH63" i="975"/>
  <c r="AK74" i="975"/>
  <c r="BH74" i="975"/>
  <c r="BI30" i="975"/>
  <c r="BG59" i="975"/>
  <c r="AJ59" i="975"/>
  <c r="BG15" i="975"/>
  <c r="BG57" i="975"/>
  <c r="BE33" i="975"/>
  <c r="BH41" i="975"/>
  <c r="BH52" i="975"/>
  <c r="BG51" i="975"/>
  <c r="AH54" i="975"/>
  <c r="BE53" i="975"/>
  <c r="BE52" i="975"/>
  <c r="BF41" i="975"/>
  <c r="AC87" i="975"/>
  <c r="AZ87" i="975"/>
  <c r="BL68" i="975"/>
  <c r="BF35" i="975"/>
  <c r="BM83" i="975"/>
  <c r="BG75" i="975"/>
  <c r="Y27" i="975"/>
  <c r="X15" i="975"/>
  <c r="Y15" i="975"/>
  <c r="X27" i="975"/>
  <c r="BH45" i="975"/>
  <c r="BH44" i="975"/>
  <c r="AK45" i="975"/>
  <c r="BI43" i="975"/>
  <c r="BI42" i="975"/>
  <c r="BG14" i="975"/>
  <c r="BH78" i="975"/>
  <c r="AK47" i="975"/>
  <c r="BH47" i="975"/>
  <c r="BM49" i="975"/>
  <c r="BI26" i="975"/>
  <c r="AH51" i="975"/>
  <c r="BE51" i="975"/>
  <c r="BE50" i="975"/>
  <c r="BH40" i="975"/>
  <c r="AK40" i="975"/>
  <c r="BI41" i="975"/>
  <c r="AC74" i="975"/>
  <c r="BJ88" i="975"/>
  <c r="BI37" i="975"/>
  <c r="BJ89" i="975"/>
  <c r="H43" i="975"/>
  <c r="X20" i="975"/>
  <c r="X8" i="975"/>
  <c r="Y8" i="975"/>
  <c r="Y20" i="975"/>
  <c r="BH21" i="975"/>
  <c r="BH35" i="975"/>
  <c r="BG67" i="975"/>
  <c r="BG66" i="975"/>
  <c r="AJ67" i="975"/>
  <c r="BL67" i="975" s="1"/>
  <c r="BE43" i="975"/>
  <c r="BI19" i="975"/>
  <c r="BG83" i="975"/>
  <c r="BH25" i="975"/>
  <c r="BH81" i="975"/>
  <c r="AK82" i="975"/>
  <c r="BH82" i="975"/>
  <c r="BI74" i="975"/>
  <c r="BH36" i="975"/>
  <c r="AJ86" i="975"/>
  <c r="BG86" i="975"/>
  <c r="BH43" i="975"/>
  <c r="AC79" i="975"/>
  <c r="BG62" i="975"/>
  <c r="BI36" i="975"/>
  <c r="X102" i="973"/>
  <c r="Y112" i="973"/>
  <c r="Y122" i="973"/>
  <c r="X122" i="973"/>
  <c r="X112" i="973"/>
  <c r="Y9" i="974"/>
  <c r="AD9" i="974" s="1"/>
  <c r="Y18" i="974"/>
  <c r="AD18" i="974" s="1"/>
  <c r="Y59" i="974"/>
  <c r="AD59" i="974" s="1"/>
  <c r="X15" i="974"/>
  <c r="AC15" i="974" s="1"/>
  <c r="BH33" i="974"/>
  <c r="BJ32" i="974"/>
  <c r="Y21" i="974"/>
  <c r="X21" i="974"/>
  <c r="AC21" i="974" s="1"/>
  <c r="X9" i="974"/>
  <c r="AC9" i="974" s="1"/>
  <c r="X53" i="974"/>
  <c r="AC53" i="974" s="1"/>
  <c r="Y53" i="974"/>
  <c r="AD53" i="974" s="1"/>
  <c r="X45" i="974"/>
  <c r="AZ34" i="974" s="1"/>
  <c r="Y60" i="974"/>
  <c r="AD60" i="974" s="1"/>
  <c r="X59" i="974"/>
  <c r="AC59" i="974" s="1"/>
  <c r="BM17" i="974"/>
  <c r="X51" i="974"/>
  <c r="AC51" i="974" s="1"/>
  <c r="Y51" i="974"/>
  <c r="AD51" i="974" s="1"/>
  <c r="AZ25" i="974"/>
  <c r="Y16" i="974"/>
  <c r="AD16" i="974" s="1"/>
  <c r="AI16" i="974" s="1"/>
  <c r="BE32" i="974"/>
  <c r="BM46" i="974"/>
  <c r="BH34" i="974"/>
  <c r="Y25" i="974"/>
  <c r="X16" i="974"/>
  <c r="AC16" i="974" s="1"/>
  <c r="AH16" i="974" s="1"/>
  <c r="X73" i="974"/>
  <c r="Y64" i="974"/>
  <c r="X64" i="974"/>
  <c r="Y55" i="974"/>
  <c r="X55" i="974"/>
  <c r="Y73" i="974"/>
  <c r="Y47" i="974"/>
  <c r="X70" i="974"/>
  <c r="X47" i="974"/>
  <c r="X67" i="974"/>
  <c r="Y70" i="974"/>
  <c r="Y67" i="974"/>
  <c r="Y62" i="974"/>
  <c r="AD62" i="974" s="1"/>
  <c r="AI62" i="974" s="1"/>
  <c r="X62" i="974"/>
  <c r="AC62" i="974" s="1"/>
  <c r="AH62" i="974" s="1"/>
  <c r="Y52" i="974"/>
  <c r="AD52" i="974" s="1"/>
  <c r="AI52" i="974" s="1"/>
  <c r="Y61" i="974"/>
  <c r="AD61" i="974" s="1"/>
  <c r="AI61" i="974" s="1"/>
  <c r="X52" i="974"/>
  <c r="AC52" i="974" s="1"/>
  <c r="AH52" i="974" s="1"/>
  <c r="X61" i="974"/>
  <c r="AC61" i="974" s="1"/>
  <c r="AH61" i="974" s="1"/>
  <c r="Y12" i="974"/>
  <c r="BH36" i="974"/>
  <c r="Y43" i="974"/>
  <c r="AD43" i="974" s="1"/>
  <c r="AI43" i="974" s="1"/>
  <c r="X23" i="974"/>
  <c r="AC23" i="974" s="1"/>
  <c r="AH23" i="974" s="1"/>
  <c r="X14" i="974"/>
  <c r="AC14" i="974" s="1"/>
  <c r="AH14" i="974" s="1"/>
  <c r="X72" i="974"/>
  <c r="Y69" i="974"/>
  <c r="X66" i="974"/>
  <c r="Y66" i="974"/>
  <c r="X75" i="974"/>
  <c r="Y49" i="974"/>
  <c r="X69" i="974"/>
  <c r="X49" i="974"/>
  <c r="AC49" i="974" s="1"/>
  <c r="Y75" i="974"/>
  <c r="Y57" i="974"/>
  <c r="X57" i="974"/>
  <c r="AC57" i="974" s="1"/>
  <c r="Y72" i="974"/>
  <c r="BI26" i="974"/>
  <c r="BF29" i="974"/>
  <c r="BL62" i="974"/>
  <c r="BM45" i="974"/>
  <c r="BI141" i="973"/>
  <c r="BI142" i="973"/>
  <c r="Y17" i="974"/>
  <c r="X8" i="974"/>
  <c r="X17" i="974"/>
  <c r="BG62" i="974"/>
  <c r="Y15" i="974"/>
  <c r="AD15" i="974" s="1"/>
  <c r="AI15" i="974" s="1"/>
  <c r="Y24" i="974"/>
  <c r="Y8" i="974"/>
  <c r="BL28" i="974"/>
  <c r="Y11" i="974"/>
  <c r="AD11" i="974" s="1"/>
  <c r="AI11" i="974" s="1"/>
  <c r="X20" i="974"/>
  <c r="AC20" i="974" s="1"/>
  <c r="AH20" i="974" s="1"/>
  <c r="X11" i="974"/>
  <c r="AC11" i="974" s="1"/>
  <c r="AH11" i="974" s="1"/>
  <c r="Y20" i="974"/>
  <c r="AD20" i="974" s="1"/>
  <c r="AI20" i="974" s="1"/>
  <c r="X46" i="974"/>
  <c r="AC46" i="974" s="1"/>
  <c r="AH46" i="974" s="1"/>
  <c r="H46" i="974" s="1"/>
  <c r="X63" i="974"/>
  <c r="Y63" i="974"/>
  <c r="Y54" i="974"/>
  <c r="AD54" i="974" s="1"/>
  <c r="AI54" i="974" s="1"/>
  <c r="X54" i="974"/>
  <c r="AC54" i="974" s="1"/>
  <c r="AH54" i="974" s="1"/>
  <c r="BL52" i="974"/>
  <c r="BI56" i="974"/>
  <c r="BF31" i="974"/>
  <c r="BJ30" i="974"/>
  <c r="BL17" i="974"/>
  <c r="BI57" i="974"/>
  <c r="BH54" i="974"/>
  <c r="BH10" i="974"/>
  <c r="BG35" i="974"/>
  <c r="BI53" i="974"/>
  <c r="BL43" i="974"/>
  <c r="BI25" i="974"/>
  <c r="BM29" i="974"/>
  <c r="BE31" i="974"/>
  <c r="BF28" i="974"/>
  <c r="X97" i="973"/>
  <c r="BH11" i="974"/>
  <c r="BI15" i="974"/>
  <c r="BL31" i="974"/>
  <c r="BI17" i="974"/>
  <c r="BL50" i="974"/>
  <c r="BI18" i="974"/>
  <c r="BG34" i="974"/>
  <c r="BM44" i="974"/>
  <c r="BF26" i="974"/>
  <c r="BI11" i="974"/>
  <c r="BM47" i="974"/>
  <c r="AD42" i="974"/>
  <c r="AK28" i="974"/>
  <c r="BM28" i="974" s="1"/>
  <c r="BH28" i="974"/>
  <c r="BL21" i="974"/>
  <c r="BL22" i="974"/>
  <c r="BG61" i="974"/>
  <c r="AJ61" i="974"/>
  <c r="BL59" i="974" s="1"/>
  <c r="BG60" i="974"/>
  <c r="BL20" i="974"/>
  <c r="AJ16" i="974"/>
  <c r="BG16" i="974"/>
  <c r="BG13" i="974"/>
  <c r="BG15" i="974"/>
  <c r="AC58" i="974"/>
  <c r="BL19" i="974"/>
  <c r="BM30" i="974"/>
  <c r="BL26" i="974"/>
  <c r="BL27" i="974"/>
  <c r="BL44" i="974"/>
  <c r="BL45" i="974"/>
  <c r="AK59" i="974"/>
  <c r="BM52" i="974" s="1"/>
  <c r="BH59" i="974"/>
  <c r="BG58" i="974"/>
  <c r="BI52" i="974"/>
  <c r="AD23" i="974"/>
  <c r="BI10" i="974"/>
  <c r="BE26" i="974"/>
  <c r="AH26" i="974"/>
  <c r="BE25" i="974"/>
  <c r="H22" i="974"/>
  <c r="BF32" i="974"/>
  <c r="AI32" i="974"/>
  <c r="BE30" i="974"/>
  <c r="BH26" i="974"/>
  <c r="BH56" i="974"/>
  <c r="BL51" i="974"/>
  <c r="BI29" i="974"/>
  <c r="BI30" i="974"/>
  <c r="BH21" i="974"/>
  <c r="BI54" i="974"/>
  <c r="BH53" i="974"/>
  <c r="BG55" i="974"/>
  <c r="BI39" i="974"/>
  <c r="BI31" i="974"/>
  <c r="AK15" i="974"/>
  <c r="BM12" i="974" s="1"/>
  <c r="BH14" i="974"/>
  <c r="BH15" i="974"/>
  <c r="BL42" i="974"/>
  <c r="BL30" i="974"/>
  <c r="BH9" i="974"/>
  <c r="BG54" i="974"/>
  <c r="BG12" i="974"/>
  <c r="BI36" i="974"/>
  <c r="BI33" i="974"/>
  <c r="BI32" i="974"/>
  <c r="BI35" i="974"/>
  <c r="BG14" i="974"/>
  <c r="BM48" i="974"/>
  <c r="BG36" i="974"/>
  <c r="BI24" i="974"/>
  <c r="BI22" i="974"/>
  <c r="BI20" i="974"/>
  <c r="BI23" i="974"/>
  <c r="BI9" i="974"/>
  <c r="BL24" i="974"/>
  <c r="BG37" i="974"/>
  <c r="BH41" i="974"/>
  <c r="BH40" i="974"/>
  <c r="AK41" i="974"/>
  <c r="H50" i="974"/>
  <c r="AC60" i="974"/>
  <c r="BG11" i="974"/>
  <c r="BG41" i="974"/>
  <c r="AJ41" i="974"/>
  <c r="AZ33" i="974"/>
  <c r="BM16" i="974"/>
  <c r="BM49" i="974"/>
  <c r="AK61" i="974"/>
  <c r="BH61" i="974"/>
  <c r="H36" i="974"/>
  <c r="AH40" i="974"/>
  <c r="BI21" i="974"/>
  <c r="BH27" i="974"/>
  <c r="BH23" i="974"/>
  <c r="BM50" i="974"/>
  <c r="BG59" i="974"/>
  <c r="BI58" i="974"/>
  <c r="AH41" i="974"/>
  <c r="BG40" i="974"/>
  <c r="BL49" i="974"/>
  <c r="AI40" i="974"/>
  <c r="BG19" i="974"/>
  <c r="BG17" i="974"/>
  <c r="BG18" i="974"/>
  <c r="H19" i="974"/>
  <c r="BH8" i="974"/>
  <c r="BM51" i="974"/>
  <c r="BH58" i="974"/>
  <c r="BG33" i="974"/>
  <c r="BL48" i="974"/>
  <c r="BI38" i="974"/>
  <c r="BI37" i="974"/>
  <c r="BF27" i="974"/>
  <c r="BI13" i="974"/>
  <c r="BH24" i="974"/>
  <c r="BI34" i="974"/>
  <c r="BH57" i="974"/>
  <c r="BH20" i="974"/>
  <c r="BH25" i="974"/>
  <c r="AI41" i="974"/>
  <c r="BM43" i="974"/>
  <c r="BG56" i="974"/>
  <c r="BI8" i="974"/>
  <c r="BG57" i="974"/>
  <c r="AJ39" i="974"/>
  <c r="BG39" i="974"/>
  <c r="AI39" i="974"/>
  <c r="BL47" i="974"/>
  <c r="BM31" i="974"/>
  <c r="BM32" i="974"/>
  <c r="BM42" i="974"/>
  <c r="BL18" i="974"/>
  <c r="BH22" i="974"/>
  <c r="BG38" i="974"/>
  <c r="H10" i="974"/>
  <c r="BG10" i="974"/>
  <c r="BG9" i="974"/>
  <c r="BG8" i="974"/>
  <c r="BL23" i="974"/>
  <c r="BI28" i="974"/>
  <c r="BI55" i="974"/>
  <c r="BL25" i="974"/>
  <c r="AD45" i="974"/>
  <c r="AC42" i="974"/>
  <c r="AZ24" i="974"/>
  <c r="AC24" i="974"/>
  <c r="AI34" i="974"/>
  <c r="BL46" i="974"/>
  <c r="BI27" i="974"/>
  <c r="H27" i="974"/>
  <c r="AK39" i="974"/>
  <c r="BH39" i="974"/>
  <c r="BH38" i="974"/>
  <c r="BH37" i="974"/>
  <c r="BH35" i="974"/>
  <c r="BH55" i="974"/>
  <c r="BI16" i="974"/>
  <c r="BI14" i="974"/>
  <c r="BH13" i="974"/>
  <c r="BF30" i="974"/>
  <c r="AI30" i="974"/>
  <c r="BG97" i="973"/>
  <c r="BG95" i="973"/>
  <c r="BE141" i="973"/>
  <c r="Y10" i="973"/>
  <c r="AD10" i="973" s="1"/>
  <c r="X10" i="973"/>
  <c r="AC10" i="973" s="1"/>
  <c r="Y27" i="973"/>
  <c r="AD27" i="973" s="1"/>
  <c r="BE140" i="973"/>
  <c r="BG134" i="973"/>
  <c r="Y26" i="973"/>
  <c r="H60" i="973"/>
  <c r="BG141" i="973"/>
  <c r="BG99" i="973"/>
  <c r="BI136" i="973"/>
  <c r="X101" i="973"/>
  <c r="AC101" i="973" s="1"/>
  <c r="Y101" i="973"/>
  <c r="AD101" i="973" s="1"/>
  <c r="BE72" i="973"/>
  <c r="BE71" i="973"/>
  <c r="H90" i="973"/>
  <c r="X99" i="973"/>
  <c r="AC99" i="973" s="1"/>
  <c r="X119" i="973"/>
  <c r="AC119" i="973" s="1"/>
  <c r="BI81" i="973"/>
  <c r="BH89" i="973"/>
  <c r="BE41" i="973"/>
  <c r="H52" i="973"/>
  <c r="BI140" i="973"/>
  <c r="BH101" i="973"/>
  <c r="BI132" i="973"/>
  <c r="X117" i="973"/>
  <c r="BF48" i="973"/>
  <c r="Y97" i="973"/>
  <c r="BI114" i="973"/>
  <c r="Y134" i="973"/>
  <c r="X107" i="973"/>
  <c r="X134" i="973"/>
  <c r="BH66" i="973"/>
  <c r="X127" i="973"/>
  <c r="Y107" i="973"/>
  <c r="Y127" i="973"/>
  <c r="H56" i="973"/>
  <c r="BF70" i="973"/>
  <c r="BE42" i="973"/>
  <c r="BE66" i="973"/>
  <c r="BF139" i="973"/>
  <c r="Y25" i="973"/>
  <c r="X25" i="973"/>
  <c r="BG116" i="973"/>
  <c r="BE70" i="973"/>
  <c r="BE73" i="973"/>
  <c r="Y12" i="973"/>
  <c r="X12" i="973"/>
  <c r="Y29" i="973"/>
  <c r="X29" i="973"/>
  <c r="BF42" i="973"/>
  <c r="Y110" i="973"/>
  <c r="AD110" i="973" s="1"/>
  <c r="AI110" i="973" s="1"/>
  <c r="Y100" i="973"/>
  <c r="AD100" i="973" s="1"/>
  <c r="AI100" i="973" s="1"/>
  <c r="Y120" i="973"/>
  <c r="AD120" i="973" s="1"/>
  <c r="AI120" i="973" s="1"/>
  <c r="X110" i="973"/>
  <c r="AC110" i="973" s="1"/>
  <c r="AH110" i="973" s="1"/>
  <c r="X120" i="973"/>
  <c r="AC120" i="973" s="1"/>
  <c r="AH120" i="973" s="1"/>
  <c r="X100" i="973"/>
  <c r="AC100" i="973" s="1"/>
  <c r="AH100" i="973" s="1"/>
  <c r="BG18" i="973"/>
  <c r="BE65" i="973"/>
  <c r="BH25" i="973"/>
  <c r="BI103" i="973"/>
  <c r="X26" i="973"/>
  <c r="X9" i="973"/>
  <c r="X109" i="973"/>
  <c r="AC109" i="973" s="1"/>
  <c r="AH109" i="973" s="1"/>
  <c r="Y99" i="973"/>
  <c r="AD99" i="973" s="1"/>
  <c r="AI99" i="973" s="1"/>
  <c r="Y129" i="973"/>
  <c r="AD129" i="973" s="1"/>
  <c r="AI129" i="973" s="1"/>
  <c r="X129" i="973"/>
  <c r="AC129" i="973" s="1"/>
  <c r="AH129" i="973" s="1"/>
  <c r="X136" i="973"/>
  <c r="Y109" i="973"/>
  <c r="AD109" i="973" s="1"/>
  <c r="AI109" i="973" s="1"/>
  <c r="Y136" i="973"/>
  <c r="BI117" i="973"/>
  <c r="Y111" i="973"/>
  <c r="AD111" i="973" s="1"/>
  <c r="AI111" i="973" s="1"/>
  <c r="Y121" i="973"/>
  <c r="AD121" i="973" s="1"/>
  <c r="AI121" i="973" s="1"/>
  <c r="X111" i="973"/>
  <c r="AC111" i="973" s="1"/>
  <c r="AH111" i="973" s="1"/>
  <c r="X8" i="973"/>
  <c r="BI111" i="973"/>
  <c r="BI54" i="973"/>
  <c r="BI20" i="973"/>
  <c r="BH56" i="973"/>
  <c r="BG139" i="973"/>
  <c r="BF51" i="973"/>
  <c r="H77" i="973"/>
  <c r="BI36" i="973"/>
  <c r="BH63" i="973"/>
  <c r="H62" i="973"/>
  <c r="BG92" i="973"/>
  <c r="BH37" i="973"/>
  <c r="BH91" i="973"/>
  <c r="BI74" i="973"/>
  <c r="BH118" i="973"/>
  <c r="BH62" i="973"/>
  <c r="BG136" i="973"/>
  <c r="BG52" i="973"/>
  <c r="BG35" i="973"/>
  <c r="BF53" i="973"/>
  <c r="BF142" i="973"/>
  <c r="BG111" i="973"/>
  <c r="BG34" i="973"/>
  <c r="BH68" i="973"/>
  <c r="BF140" i="973"/>
  <c r="BH54" i="973"/>
  <c r="BG40" i="973"/>
  <c r="BH22" i="973"/>
  <c r="BI91" i="973"/>
  <c r="BF54" i="973"/>
  <c r="BH36" i="973"/>
  <c r="BI28" i="973"/>
  <c r="BI72" i="973"/>
  <c r="BG84" i="973"/>
  <c r="BH53" i="973"/>
  <c r="BL124" i="973"/>
  <c r="BH108" i="973"/>
  <c r="BG19" i="973"/>
  <c r="BG8" i="973"/>
  <c r="BG50" i="973"/>
  <c r="BH47" i="973"/>
  <c r="BH103" i="973"/>
  <c r="BG102" i="973"/>
  <c r="BI133" i="973"/>
  <c r="BI122" i="973"/>
  <c r="BF141" i="973"/>
  <c r="BG11" i="973"/>
  <c r="BI67" i="973"/>
  <c r="BI38" i="973"/>
  <c r="BI55" i="973"/>
  <c r="BH106" i="973"/>
  <c r="BF137" i="973"/>
  <c r="BG20" i="973"/>
  <c r="BF73" i="973"/>
  <c r="BE62" i="973"/>
  <c r="BI31" i="973"/>
  <c r="BI14" i="973"/>
  <c r="AI143" i="973"/>
  <c r="BK142" i="973" s="1"/>
  <c r="BI37" i="973"/>
  <c r="BG76" i="973"/>
  <c r="BE52" i="973"/>
  <c r="BE138" i="973"/>
  <c r="AH138" i="973"/>
  <c r="AK14" i="973"/>
  <c r="BH14" i="973"/>
  <c r="BH12" i="973"/>
  <c r="BH10" i="973"/>
  <c r="AK83" i="973"/>
  <c r="BH83" i="973"/>
  <c r="BH82" i="973"/>
  <c r="X113" i="973"/>
  <c r="X123" i="973"/>
  <c r="X93" i="973"/>
  <c r="Y103" i="973"/>
  <c r="X103" i="973"/>
  <c r="Y113" i="973"/>
  <c r="X130" i="973"/>
  <c r="Y93" i="973"/>
  <c r="Y130" i="973"/>
  <c r="Y123" i="973"/>
  <c r="AI68" i="973"/>
  <c r="BF68" i="973"/>
  <c r="BH8" i="973"/>
  <c r="BI16" i="973"/>
  <c r="BG87" i="973"/>
  <c r="BF55" i="973"/>
  <c r="BI52" i="973"/>
  <c r="BI65" i="973"/>
  <c r="BF61" i="973"/>
  <c r="BH59" i="973"/>
  <c r="BF65" i="973"/>
  <c r="BF59" i="973"/>
  <c r="BI22" i="973"/>
  <c r="BI29" i="973"/>
  <c r="BG123" i="973"/>
  <c r="AJ123" i="973"/>
  <c r="BG109" i="973"/>
  <c r="BH55" i="973"/>
  <c r="AK55" i="973"/>
  <c r="BI107" i="973"/>
  <c r="AH143" i="973"/>
  <c r="BJ140" i="973" s="1"/>
  <c r="BE143" i="973"/>
  <c r="BG101" i="973"/>
  <c r="AI138" i="973"/>
  <c r="BF138" i="973"/>
  <c r="BH49" i="973"/>
  <c r="BG38" i="973"/>
  <c r="BF60" i="973"/>
  <c r="BH121" i="973"/>
  <c r="BG110" i="973"/>
  <c r="BI98" i="973"/>
  <c r="BI99" i="973"/>
  <c r="BH9" i="973"/>
  <c r="X31" i="973"/>
  <c r="Y14" i="973"/>
  <c r="X14" i="973"/>
  <c r="Y31" i="973"/>
  <c r="AJ86" i="973"/>
  <c r="BG86" i="973"/>
  <c r="BI46" i="973"/>
  <c r="BI17" i="973"/>
  <c r="BG73" i="973"/>
  <c r="BG72" i="973"/>
  <c r="AJ73" i="973"/>
  <c r="BE61" i="973"/>
  <c r="AH61" i="973"/>
  <c r="BI34" i="973"/>
  <c r="BI33" i="973"/>
  <c r="BG90" i="973"/>
  <c r="BG89" i="973"/>
  <c r="BG88" i="973"/>
  <c r="BI80" i="973"/>
  <c r="BI78" i="973"/>
  <c r="BI79" i="973"/>
  <c r="BH140" i="973"/>
  <c r="AK140" i="973"/>
  <c r="BH139" i="973"/>
  <c r="BE45" i="973"/>
  <c r="AH45" i="973"/>
  <c r="BG108" i="973"/>
  <c r="BG119" i="973"/>
  <c r="BF57" i="973"/>
  <c r="AJ57" i="973"/>
  <c r="BG57" i="973"/>
  <c r="BH79" i="973"/>
  <c r="BI109" i="973"/>
  <c r="BE74" i="973"/>
  <c r="AH74" i="973"/>
  <c r="BJ70" i="973" s="1"/>
  <c r="BI89" i="973"/>
  <c r="BG39" i="973"/>
  <c r="BG100" i="973"/>
  <c r="AJ100" i="973"/>
  <c r="BG98" i="973"/>
  <c r="BI119" i="973"/>
  <c r="BH137" i="973"/>
  <c r="AK137" i="973"/>
  <c r="BI124" i="973"/>
  <c r="BI123" i="973"/>
  <c r="BI70" i="973"/>
  <c r="BI15" i="973"/>
  <c r="BG133" i="973"/>
  <c r="AJ133" i="973"/>
  <c r="BL129" i="973" s="1"/>
  <c r="X11" i="973"/>
  <c r="Y11" i="973"/>
  <c r="Y28" i="973"/>
  <c r="X28" i="973"/>
  <c r="Y16" i="973"/>
  <c r="X16" i="973"/>
  <c r="Y33" i="973"/>
  <c r="X33" i="973"/>
  <c r="Y128" i="973"/>
  <c r="X128" i="973"/>
  <c r="Y98" i="973"/>
  <c r="X98" i="973"/>
  <c r="Y108" i="973"/>
  <c r="X135" i="973"/>
  <c r="Y118" i="973"/>
  <c r="Y135" i="973"/>
  <c r="X108" i="973"/>
  <c r="X118" i="973"/>
  <c r="AK95" i="973"/>
  <c r="BH95" i="973"/>
  <c r="BE58" i="973"/>
  <c r="AH58" i="973"/>
  <c r="BE57" i="973"/>
  <c r="BG63" i="973"/>
  <c r="BG64" i="973"/>
  <c r="AJ64" i="973"/>
  <c r="BI32" i="973"/>
  <c r="AJ58" i="973"/>
  <c r="BG58" i="973"/>
  <c r="BG75" i="973"/>
  <c r="BE51" i="973"/>
  <c r="BI50" i="973"/>
  <c r="BG56" i="973"/>
  <c r="AI47" i="973"/>
  <c r="BF47" i="973"/>
  <c r="BE56" i="973"/>
  <c r="BH11" i="973"/>
  <c r="BF49" i="973"/>
  <c r="BG104" i="973"/>
  <c r="BH23" i="973"/>
  <c r="AK32" i="973"/>
  <c r="BH32" i="973"/>
  <c r="BH29" i="973"/>
  <c r="BH78" i="973"/>
  <c r="BI106" i="973"/>
  <c r="AK111" i="973"/>
  <c r="BM106" i="973" s="1"/>
  <c r="BH111" i="973"/>
  <c r="AJ115" i="973"/>
  <c r="BG115" i="973"/>
  <c r="BG114" i="973"/>
  <c r="BI82" i="973"/>
  <c r="BG107" i="973"/>
  <c r="BI129" i="973"/>
  <c r="BF56" i="973"/>
  <c r="BH81" i="973"/>
  <c r="BH143" i="973"/>
  <c r="BH141" i="973"/>
  <c r="BH142" i="973"/>
  <c r="AK143" i="973"/>
  <c r="BL125" i="973"/>
  <c r="BI88" i="973"/>
  <c r="BF62" i="973"/>
  <c r="BI96" i="973"/>
  <c r="BG122" i="973"/>
  <c r="BH136" i="973"/>
  <c r="AJ46" i="973"/>
  <c r="BG46" i="973"/>
  <c r="BI23" i="973"/>
  <c r="BH120" i="973"/>
  <c r="AK120" i="973"/>
  <c r="BH114" i="973"/>
  <c r="BI87" i="973"/>
  <c r="BH40" i="973"/>
  <c r="BI84" i="973"/>
  <c r="BH13" i="973"/>
  <c r="Y30" i="973"/>
  <c r="X13" i="973"/>
  <c r="Y13" i="973"/>
  <c r="X30" i="973"/>
  <c r="Y18" i="973"/>
  <c r="X35" i="973"/>
  <c r="X18" i="973"/>
  <c r="Y35" i="973"/>
  <c r="H89" i="973"/>
  <c r="Y125" i="973"/>
  <c r="X125" i="973"/>
  <c r="X105" i="973"/>
  <c r="Y115" i="973"/>
  <c r="X95" i="973"/>
  <c r="Y95" i="973"/>
  <c r="X115" i="973"/>
  <c r="Y132" i="973"/>
  <c r="X132" i="973"/>
  <c r="Y105" i="973"/>
  <c r="BI42" i="973"/>
  <c r="BI41" i="973"/>
  <c r="BI40" i="973"/>
  <c r="BF71" i="973"/>
  <c r="AI71" i="973"/>
  <c r="BG48" i="973"/>
  <c r="BH43" i="973"/>
  <c r="BE44" i="973"/>
  <c r="BE43" i="973"/>
  <c r="AH44" i="973"/>
  <c r="BE40" i="973"/>
  <c r="BG77" i="973"/>
  <c r="BG96" i="973"/>
  <c r="AJ96" i="973"/>
  <c r="BG44" i="973"/>
  <c r="AJ45" i="973"/>
  <c r="BG45" i="973"/>
  <c r="AI75" i="973"/>
  <c r="BF75" i="973"/>
  <c r="BI69" i="973"/>
  <c r="BF50" i="973"/>
  <c r="AI50" i="973"/>
  <c r="BI47" i="973"/>
  <c r="BH94" i="973"/>
  <c r="BE53" i="973"/>
  <c r="BI71" i="973"/>
  <c r="BH71" i="973"/>
  <c r="BG49" i="973"/>
  <c r="AK73" i="973"/>
  <c r="BH73" i="973"/>
  <c r="BH70" i="973"/>
  <c r="BI30" i="973"/>
  <c r="BH34" i="973"/>
  <c r="AK34" i="973"/>
  <c r="BH87" i="973"/>
  <c r="BH127" i="973"/>
  <c r="BI27" i="973"/>
  <c r="BH130" i="973"/>
  <c r="BI128" i="973"/>
  <c r="BF64" i="973"/>
  <c r="BI64" i="973"/>
  <c r="BH80" i="973"/>
  <c r="BI100" i="973"/>
  <c r="BG117" i="973"/>
  <c r="BG118" i="973"/>
  <c r="BH77" i="973"/>
  <c r="BE60" i="973"/>
  <c r="BG74" i="973"/>
  <c r="AJ74" i="973"/>
  <c r="BH138" i="973"/>
  <c r="AI69" i="973"/>
  <c r="BF69" i="973"/>
  <c r="BG37" i="973"/>
  <c r="AC121" i="973"/>
  <c r="Y32" i="973"/>
  <c r="Y15" i="973"/>
  <c r="X15" i="973"/>
  <c r="X32" i="973"/>
  <c r="X37" i="973"/>
  <c r="X20" i="973"/>
  <c r="Y20" i="973"/>
  <c r="Y37" i="973"/>
  <c r="H84" i="973"/>
  <c r="BF44" i="973"/>
  <c r="AI44" i="973"/>
  <c r="BI139" i="973"/>
  <c r="BF72" i="973"/>
  <c r="BH31" i="973"/>
  <c r="BE64" i="973"/>
  <c r="BE63" i="973"/>
  <c r="AH64" i="973"/>
  <c r="BH26" i="973"/>
  <c r="BI35" i="973"/>
  <c r="BE67" i="973"/>
  <c r="AH67" i="973"/>
  <c r="AK69" i="973"/>
  <c r="BH69" i="973"/>
  <c r="BI63" i="973"/>
  <c r="BI26" i="973"/>
  <c r="BI137" i="973"/>
  <c r="BG81" i="973"/>
  <c r="BG80" i="973"/>
  <c r="AJ81" i="973"/>
  <c r="BG79" i="973"/>
  <c r="BI131" i="973"/>
  <c r="BH39" i="973"/>
  <c r="BH38" i="973"/>
  <c r="BI110" i="973"/>
  <c r="BI134" i="973"/>
  <c r="BE59" i="973"/>
  <c r="AH88" i="973"/>
  <c r="BJ75" i="973" s="1"/>
  <c r="Y38" i="973"/>
  <c r="Y21" i="973"/>
  <c r="X21" i="973"/>
  <c r="X38" i="973"/>
  <c r="BI105" i="973"/>
  <c r="BI104" i="973"/>
  <c r="BI130" i="973"/>
  <c r="BI126" i="973"/>
  <c r="BI86" i="973"/>
  <c r="Y17" i="973"/>
  <c r="X17" i="973"/>
  <c r="X34" i="973"/>
  <c r="Y34" i="973"/>
  <c r="BH98" i="973"/>
  <c r="BH97" i="973"/>
  <c r="BH99" i="973"/>
  <c r="AK99" i="973"/>
  <c r="BG24" i="973"/>
  <c r="BG26" i="973"/>
  <c r="BG27" i="973"/>
  <c r="BG25" i="973"/>
  <c r="BG23" i="973"/>
  <c r="BG28" i="973"/>
  <c r="AK19" i="973"/>
  <c r="BH19" i="973"/>
  <c r="BH18" i="973"/>
  <c r="BH17" i="973"/>
  <c r="BH15" i="973"/>
  <c r="BG21" i="973"/>
  <c r="BG22" i="973"/>
  <c r="BH27" i="973"/>
  <c r="BE49" i="973"/>
  <c r="AH49" i="973"/>
  <c r="AJ83" i="973"/>
  <c r="BG83" i="973"/>
  <c r="BG82" i="973"/>
  <c r="BI116" i="973"/>
  <c r="BH51" i="973"/>
  <c r="BH57" i="973"/>
  <c r="BI57" i="973"/>
  <c r="AJ78" i="973"/>
  <c r="H78" i="973" s="1"/>
  <c r="BG78" i="973"/>
  <c r="BH102" i="973"/>
  <c r="BH124" i="973"/>
  <c r="AK124" i="973"/>
  <c r="BM121" i="973" s="1"/>
  <c r="BH123" i="973"/>
  <c r="BE48" i="973"/>
  <c r="BH75" i="973"/>
  <c r="BG140" i="973"/>
  <c r="AJ140" i="973"/>
  <c r="BH90" i="973"/>
  <c r="BH116" i="973"/>
  <c r="BI135" i="973"/>
  <c r="BI75" i="973"/>
  <c r="BG70" i="973"/>
  <c r="AJ70" i="973"/>
  <c r="BG65" i="973"/>
  <c r="AK20" i="973"/>
  <c r="BH20" i="973"/>
  <c r="Y133" i="973"/>
  <c r="X116" i="973"/>
  <c r="Y106" i="973"/>
  <c r="Y116" i="973"/>
  <c r="X106" i="973"/>
  <c r="X96" i="973"/>
  <c r="Y96" i="973"/>
  <c r="Y126" i="973"/>
  <c r="X126" i="973"/>
  <c r="X133" i="973"/>
  <c r="BI93" i="973"/>
  <c r="AK50" i="973"/>
  <c r="BH50" i="973"/>
  <c r="H54" i="973"/>
  <c r="Y39" i="973"/>
  <c r="X39" i="973"/>
  <c r="X22" i="973"/>
  <c r="Y22" i="973"/>
  <c r="AJ10" i="973"/>
  <c r="BG10" i="973"/>
  <c r="BG9" i="973"/>
  <c r="BH16" i="973"/>
  <c r="BH133" i="973"/>
  <c r="BH129" i="973"/>
  <c r="AK133" i="973"/>
  <c r="BH132" i="973"/>
  <c r="BG67" i="973"/>
  <c r="AJ67" i="973"/>
  <c r="BF67" i="973"/>
  <c r="AI67" i="973"/>
  <c r="BI92" i="973"/>
  <c r="BF74" i="973"/>
  <c r="AI74" i="973"/>
  <c r="AI46" i="973"/>
  <c r="BF46" i="973"/>
  <c r="BI56" i="973"/>
  <c r="BH28" i="973"/>
  <c r="BF40" i="973"/>
  <c r="AK104" i="973"/>
  <c r="BH104" i="973"/>
  <c r="BI39" i="973"/>
  <c r="BI59" i="973"/>
  <c r="BI58" i="973"/>
  <c r="BI73" i="973"/>
  <c r="AJ53" i="973"/>
  <c r="BG53" i="973"/>
  <c r="BH112" i="973"/>
  <c r="AJ59" i="973"/>
  <c r="BG59" i="973"/>
  <c r="BI97" i="973"/>
  <c r="BG94" i="973"/>
  <c r="BG91" i="973"/>
  <c r="AJ94" i="973"/>
  <c r="BG93" i="973"/>
  <c r="BH92" i="973"/>
  <c r="BG106" i="973"/>
  <c r="BG105" i="973"/>
  <c r="BG103" i="973"/>
  <c r="AJ106" i="973"/>
  <c r="BI120" i="973"/>
  <c r="BI121" i="973"/>
  <c r="BH30" i="973"/>
  <c r="BI77" i="973"/>
  <c r="BH117" i="973"/>
  <c r="BI118" i="973"/>
  <c r="BH96" i="973"/>
  <c r="BG127" i="973"/>
  <c r="BF41" i="973"/>
  <c r="BI90" i="973"/>
  <c r="BE137" i="973"/>
  <c r="BH135" i="973"/>
  <c r="AK45" i="973"/>
  <c r="BH45" i="973"/>
  <c r="BH44" i="973"/>
  <c r="BI102" i="973"/>
  <c r="BI83" i="973"/>
  <c r="Y40" i="973"/>
  <c r="X40" i="973"/>
  <c r="Y23" i="973"/>
  <c r="X23" i="973"/>
  <c r="AK86" i="973"/>
  <c r="BH86" i="973"/>
  <c r="BH84" i="973"/>
  <c r="BH85" i="973"/>
  <c r="BI61" i="973"/>
  <c r="BG12" i="973"/>
  <c r="BG13" i="973"/>
  <c r="AJ13" i="973"/>
  <c r="X36" i="973"/>
  <c r="Y19" i="973"/>
  <c r="X19" i="973"/>
  <c r="Y36" i="973"/>
  <c r="AJ14" i="973"/>
  <c r="BG14" i="973"/>
  <c r="AI83" i="973"/>
  <c r="AJ138" i="973"/>
  <c r="BG138" i="973"/>
  <c r="AI66" i="973"/>
  <c r="BF66" i="973"/>
  <c r="AJ36" i="973"/>
  <c r="BG36" i="973"/>
  <c r="BG32" i="973"/>
  <c r="BH48" i="973"/>
  <c r="AK48" i="973"/>
  <c r="BG51" i="973"/>
  <c r="BG55" i="973"/>
  <c r="BH65" i="973"/>
  <c r="AK65" i="973"/>
  <c r="BH64" i="973"/>
  <c r="BG54" i="973"/>
  <c r="BI21" i="973"/>
  <c r="BI68" i="973"/>
  <c r="BI85" i="973"/>
  <c r="BG135" i="973"/>
  <c r="BH93" i="973"/>
  <c r="BI76" i="973"/>
  <c r="BI49" i="973"/>
  <c r="AK61" i="973"/>
  <c r="BH60" i="973"/>
  <c r="BH61" i="973"/>
  <c r="BI62" i="973"/>
  <c r="BI24" i="973"/>
  <c r="BL126" i="973"/>
  <c r="BI125" i="973"/>
  <c r="BG132" i="973"/>
  <c r="Y114" i="973"/>
  <c r="Y104" i="973"/>
  <c r="X104" i="973"/>
  <c r="X94" i="973"/>
  <c r="X124" i="973"/>
  <c r="X131" i="973"/>
  <c r="Y94" i="973"/>
  <c r="Y124" i="973"/>
  <c r="X114" i="973"/>
  <c r="Y131" i="973"/>
  <c r="BH35" i="973"/>
  <c r="BG61" i="973"/>
  <c r="AJ61" i="973"/>
  <c r="BG60" i="973"/>
  <c r="BH42" i="973"/>
  <c r="BH41" i="973"/>
  <c r="AK42" i="973"/>
  <c r="BI138" i="973"/>
  <c r="BG17" i="973"/>
  <c r="AJ17" i="973"/>
  <c r="BG15" i="973"/>
  <c r="BG43" i="973"/>
  <c r="BF43" i="973"/>
  <c r="BI108" i="973"/>
  <c r="AK58" i="973"/>
  <c r="BH58" i="973"/>
  <c r="BG33" i="973"/>
  <c r="AJ66" i="973"/>
  <c r="BG66" i="973"/>
  <c r="BI48" i="973"/>
  <c r="BI94" i="973"/>
  <c r="BG68" i="973"/>
  <c r="AJ71" i="973"/>
  <c r="BG71" i="973"/>
  <c r="BI19" i="973"/>
  <c r="BI43" i="973"/>
  <c r="BI51" i="973"/>
  <c r="BG69" i="973"/>
  <c r="BH100" i="973"/>
  <c r="BI95" i="973"/>
  <c r="BH115" i="973"/>
  <c r="AK46" i="973"/>
  <c r="BH46" i="973"/>
  <c r="BG121" i="973"/>
  <c r="BH52" i="973"/>
  <c r="BG130" i="973"/>
  <c r="BH88" i="973"/>
  <c r="AK88" i="973"/>
  <c r="BH131" i="973"/>
  <c r="BH134" i="973"/>
  <c r="BG128" i="973"/>
  <c r="BI115" i="973"/>
  <c r="BG112" i="973"/>
  <c r="BG113" i="973"/>
  <c r="AJ113" i="973"/>
  <c r="BG47" i="973"/>
  <c r="AJ47" i="973"/>
  <c r="AD119" i="973"/>
  <c r="Y24" i="973"/>
  <c r="X24" i="973"/>
  <c r="Y41" i="973"/>
  <c r="BA41" i="973" s="1"/>
  <c r="X41" i="973"/>
  <c r="AZ41" i="973" s="1"/>
  <c r="BG16" i="973"/>
  <c r="BI113" i="973"/>
  <c r="BI112" i="973"/>
  <c r="BH67" i="973"/>
  <c r="AK67" i="973"/>
  <c r="BF52" i="973"/>
  <c r="BF45" i="973"/>
  <c r="AI86" i="973"/>
  <c r="AJ42" i="973"/>
  <c r="BG42" i="973"/>
  <c r="BG41" i="973"/>
  <c r="BH24" i="973"/>
  <c r="BH33" i="973"/>
  <c r="BI60" i="973"/>
  <c r="BH21" i="973"/>
  <c r="BI66" i="973"/>
  <c r="BI45" i="973"/>
  <c r="BI44" i="973"/>
  <c r="BG62" i="973"/>
  <c r="BH105" i="973"/>
  <c r="AK105" i="973"/>
  <c r="BE46" i="973"/>
  <c r="AH47" i="973"/>
  <c r="BE47" i="973"/>
  <c r="AI58" i="973"/>
  <c r="BF58" i="973"/>
  <c r="BG30" i="973"/>
  <c r="BG31" i="973"/>
  <c r="AJ31" i="973"/>
  <c r="BL19" i="973" s="1"/>
  <c r="BG29" i="973"/>
  <c r="BE55" i="973"/>
  <c r="AH55" i="973"/>
  <c r="BE54" i="973"/>
  <c r="BG85" i="973"/>
  <c r="BI53" i="973"/>
  <c r="BI18" i="973"/>
  <c r="BE50" i="973"/>
  <c r="BH74" i="973"/>
  <c r="BH119" i="973"/>
  <c r="BH76" i="973"/>
  <c r="BG137" i="973"/>
  <c r="BI25" i="973"/>
  <c r="BH72" i="973"/>
  <c r="BH110" i="973"/>
  <c r="BG143" i="973"/>
  <c r="AJ143" i="973"/>
  <c r="BF63" i="973"/>
  <c r="BI101" i="973"/>
  <c r="BH113" i="973"/>
  <c r="BE69" i="973"/>
  <c r="BH107" i="973"/>
  <c r="BG129" i="973"/>
  <c r="BE139" i="973"/>
  <c r="Y11" i="972"/>
  <c r="Y20" i="972"/>
  <c r="X19" i="970"/>
  <c r="AC19" i="970" s="1"/>
  <c r="BL48" i="972"/>
  <c r="Y23" i="970"/>
  <c r="AD23" i="970" s="1"/>
  <c r="AI23" i="970" s="1"/>
  <c r="Y8" i="972"/>
  <c r="X19" i="972"/>
  <c r="Y19" i="972"/>
  <c r="AD19" i="972" s="1"/>
  <c r="BG19" i="972"/>
  <c r="X11" i="972"/>
  <c r="X21" i="972"/>
  <c r="AC21" i="972" s="1"/>
  <c r="AH21" i="972" s="1"/>
  <c r="X14" i="972"/>
  <c r="AC14" i="972" s="1"/>
  <c r="AH14" i="972" s="1"/>
  <c r="Y52" i="972"/>
  <c r="AD52" i="972" s="1"/>
  <c r="X12" i="972"/>
  <c r="AC12" i="972" s="1"/>
  <c r="AH12" i="972" s="1"/>
  <c r="H12" i="972" s="1"/>
  <c r="BL47" i="972"/>
  <c r="H37" i="972"/>
  <c r="BL45" i="972"/>
  <c r="Y21" i="972"/>
  <c r="AD21" i="972" s="1"/>
  <c r="AI21" i="972" s="1"/>
  <c r="X53" i="972"/>
  <c r="Y53" i="972"/>
  <c r="X65" i="972"/>
  <c r="AC65" i="972" s="1"/>
  <c r="X73" i="972"/>
  <c r="AC73" i="972" s="1"/>
  <c r="X52" i="972"/>
  <c r="AC52" i="972" s="1"/>
  <c r="X61" i="972"/>
  <c r="BH26" i="972"/>
  <c r="BH48" i="972"/>
  <c r="Y56" i="972"/>
  <c r="AD56" i="972" s="1"/>
  <c r="BG22" i="972"/>
  <c r="X16" i="972"/>
  <c r="AC16" i="972" s="1"/>
  <c r="X13" i="972"/>
  <c r="AC13" i="972" s="1"/>
  <c r="Y16" i="972"/>
  <c r="AD16" i="972" s="1"/>
  <c r="X25" i="972"/>
  <c r="AZ25" i="972" s="1"/>
  <c r="BI26" i="972"/>
  <c r="BA25" i="972"/>
  <c r="BG18" i="972"/>
  <c r="BH63" i="972"/>
  <c r="Y57" i="972"/>
  <c r="AD57" i="972" s="1"/>
  <c r="X57" i="972"/>
  <c r="AC57" i="972" s="1"/>
  <c r="AH57" i="972" s="1"/>
  <c r="Y45" i="972"/>
  <c r="AD45" i="972" s="1"/>
  <c r="AI45" i="972" s="1"/>
  <c r="X45" i="972"/>
  <c r="AC45" i="972" s="1"/>
  <c r="AH45" i="972" s="1"/>
  <c r="X17" i="972"/>
  <c r="X8" i="972"/>
  <c r="AJ44" i="972"/>
  <c r="BL44" i="972" s="1"/>
  <c r="X62" i="972"/>
  <c r="AC62" i="972" s="1"/>
  <c r="AH62" i="972" s="1"/>
  <c r="Y70" i="972"/>
  <c r="AD70" i="972" s="1"/>
  <c r="AI70" i="972" s="1"/>
  <c r="Y66" i="972"/>
  <c r="AD66" i="972" s="1"/>
  <c r="AI66" i="972" s="1"/>
  <c r="X66" i="972"/>
  <c r="AC66" i="972" s="1"/>
  <c r="Y74" i="972"/>
  <c r="BA73" i="972" s="1"/>
  <c r="Y54" i="972"/>
  <c r="AD54" i="972" s="1"/>
  <c r="AI54" i="972" s="1"/>
  <c r="Y62" i="972"/>
  <c r="AD62" i="972" s="1"/>
  <c r="AI62" i="972" s="1"/>
  <c r="X70" i="972"/>
  <c r="AC70" i="972" s="1"/>
  <c r="AH70" i="972" s="1"/>
  <c r="X74" i="972"/>
  <c r="AC74" i="972" s="1"/>
  <c r="X54" i="972"/>
  <c r="AC54" i="972" s="1"/>
  <c r="AH54" i="972" s="1"/>
  <c r="BH62" i="972"/>
  <c r="X18" i="972"/>
  <c r="Y9" i="972"/>
  <c r="Y18" i="972"/>
  <c r="Y22" i="972"/>
  <c r="AD22" i="972" s="1"/>
  <c r="AI22" i="972" s="1"/>
  <c r="X22" i="972"/>
  <c r="AC22" i="972" s="1"/>
  <c r="AH22" i="972" s="1"/>
  <c r="BH36" i="972"/>
  <c r="BL10" i="972"/>
  <c r="X49" i="972"/>
  <c r="BG35" i="972"/>
  <c r="BH29" i="972"/>
  <c r="X69" i="972"/>
  <c r="AC69" i="972" s="1"/>
  <c r="Y69" i="972"/>
  <c r="AD69" i="972" s="1"/>
  <c r="Y65" i="972"/>
  <c r="AD65" i="972" s="1"/>
  <c r="AI65" i="972" s="1"/>
  <c r="X60" i="972"/>
  <c r="AC60" i="972" s="1"/>
  <c r="AH60" i="972" s="1"/>
  <c r="Y60" i="972"/>
  <c r="AD60" i="972" s="1"/>
  <c r="BJ33" i="972"/>
  <c r="BG40" i="972"/>
  <c r="X48" i="972"/>
  <c r="AC48" i="972" s="1"/>
  <c r="AH48" i="972" s="1"/>
  <c r="Y48" i="972"/>
  <c r="AD48" i="972" s="1"/>
  <c r="Y44" i="972"/>
  <c r="AD44" i="972" s="1"/>
  <c r="X44" i="972"/>
  <c r="AC44" i="972" s="1"/>
  <c r="BH33" i="972"/>
  <c r="Y10" i="972"/>
  <c r="AD10" i="972" s="1"/>
  <c r="AI10" i="972" s="1"/>
  <c r="H10" i="972" s="1"/>
  <c r="BG20" i="972"/>
  <c r="Y23" i="972"/>
  <c r="AD23" i="972" s="1"/>
  <c r="AI23" i="972" s="1"/>
  <c r="X23" i="972"/>
  <c r="AC23" i="972" s="1"/>
  <c r="AH23" i="972" s="1"/>
  <c r="BG21" i="972"/>
  <c r="BG34" i="972"/>
  <c r="H28" i="972"/>
  <c r="BJ30" i="972"/>
  <c r="BI70" i="972"/>
  <c r="H34" i="972"/>
  <c r="Y15" i="972"/>
  <c r="AD15" i="972" s="1"/>
  <c r="AI15" i="972" s="1"/>
  <c r="Y24" i="972"/>
  <c r="X24" i="972"/>
  <c r="AC24" i="972" s="1"/>
  <c r="AH24" i="972" s="1"/>
  <c r="X15" i="972"/>
  <c r="AC15" i="972" s="1"/>
  <c r="AH15" i="972" s="1"/>
  <c r="X51" i="972"/>
  <c r="X68" i="972"/>
  <c r="Y59" i="972"/>
  <c r="Y68" i="972"/>
  <c r="X72" i="972"/>
  <c r="Y72" i="972"/>
  <c r="Y51" i="972"/>
  <c r="BH9" i="972"/>
  <c r="X50" i="972"/>
  <c r="Y58" i="972"/>
  <c r="Y50" i="972"/>
  <c r="Y46" i="972"/>
  <c r="X46" i="972"/>
  <c r="X58" i="972"/>
  <c r="BG27" i="972"/>
  <c r="BG26" i="972"/>
  <c r="BI45" i="972"/>
  <c r="X47" i="972"/>
  <c r="BI47" i="972"/>
  <c r="AJ31" i="972"/>
  <c r="Y47" i="972"/>
  <c r="BI46" i="972"/>
  <c r="BG30" i="972"/>
  <c r="X59" i="972"/>
  <c r="X64" i="972"/>
  <c r="Y64" i="972"/>
  <c r="BG24" i="972"/>
  <c r="BI23" i="972"/>
  <c r="BI36" i="972"/>
  <c r="BH22" i="972"/>
  <c r="BH28" i="972"/>
  <c r="BI71" i="972"/>
  <c r="BH17" i="972"/>
  <c r="BI37" i="972"/>
  <c r="BH20" i="972"/>
  <c r="BH21" i="972"/>
  <c r="BH23" i="972"/>
  <c r="BH16" i="972"/>
  <c r="BK27" i="972"/>
  <c r="BH19" i="972"/>
  <c r="BH46" i="972"/>
  <c r="BH54" i="972"/>
  <c r="BF31" i="972"/>
  <c r="BG28" i="972"/>
  <c r="BI21" i="972"/>
  <c r="BI22" i="972"/>
  <c r="BI19" i="972"/>
  <c r="BI15" i="972"/>
  <c r="AI25" i="972"/>
  <c r="BF25" i="972"/>
  <c r="BG53" i="972"/>
  <c r="BG48" i="972"/>
  <c r="BG51" i="972"/>
  <c r="BG50" i="972"/>
  <c r="BG52" i="972"/>
  <c r="BG54" i="972"/>
  <c r="BL11" i="972"/>
  <c r="BG33" i="972"/>
  <c r="BH8" i="972"/>
  <c r="BL63" i="972"/>
  <c r="BI14" i="972"/>
  <c r="AK30" i="972"/>
  <c r="BH30" i="972"/>
  <c r="BG31" i="972"/>
  <c r="BH42" i="972"/>
  <c r="AK24" i="972"/>
  <c r="BM17" i="972" s="1"/>
  <c r="BH24" i="972"/>
  <c r="BL68" i="972"/>
  <c r="AH26" i="972"/>
  <c r="BE26" i="972"/>
  <c r="BI39" i="972"/>
  <c r="BI38" i="972"/>
  <c r="BI35" i="972"/>
  <c r="AI14" i="972"/>
  <c r="BH41" i="972"/>
  <c r="BI34" i="972"/>
  <c r="BI33" i="972"/>
  <c r="BH43" i="972"/>
  <c r="BJ32" i="972"/>
  <c r="BK30" i="972"/>
  <c r="BK26" i="972"/>
  <c r="BH51" i="972"/>
  <c r="BL62" i="972"/>
  <c r="BL70" i="972"/>
  <c r="BL73" i="972"/>
  <c r="BL71" i="972"/>
  <c r="BL72" i="972"/>
  <c r="AI42" i="972"/>
  <c r="BI20" i="972"/>
  <c r="BH52" i="972"/>
  <c r="AJ57" i="972"/>
  <c r="BG57" i="972"/>
  <c r="BG56" i="972"/>
  <c r="BL8" i="972"/>
  <c r="BI27" i="972"/>
  <c r="BI28" i="972"/>
  <c r="BI25" i="972"/>
  <c r="BH50" i="972"/>
  <c r="BK29" i="972"/>
  <c r="BH47" i="972"/>
  <c r="BL66" i="972"/>
  <c r="BH53" i="972"/>
  <c r="BG49" i="972"/>
  <c r="BL16" i="972"/>
  <c r="BH25" i="972"/>
  <c r="BH27" i="972"/>
  <c r="AC56" i="972"/>
  <c r="AK13" i="972"/>
  <c r="BH12" i="972"/>
  <c r="BH13" i="972"/>
  <c r="AD73" i="972"/>
  <c r="BL60" i="972"/>
  <c r="BL58" i="972"/>
  <c r="BL59" i="972"/>
  <c r="AJ39" i="972"/>
  <c r="BL34" i="972" s="1"/>
  <c r="BG39" i="972"/>
  <c r="BG36" i="972"/>
  <c r="BG38" i="972"/>
  <c r="AI39" i="972"/>
  <c r="BK31" i="972" s="1"/>
  <c r="BF34" i="972"/>
  <c r="AJ43" i="972"/>
  <c r="BG43" i="972"/>
  <c r="BL15" i="972"/>
  <c r="H33" i="972"/>
  <c r="BH15" i="972"/>
  <c r="AK15" i="972"/>
  <c r="BG42" i="972"/>
  <c r="BI29" i="972"/>
  <c r="BI30" i="972"/>
  <c r="BG55" i="972"/>
  <c r="BH69" i="972"/>
  <c r="AK69" i="972"/>
  <c r="BH67" i="972"/>
  <c r="BJ31" i="972"/>
  <c r="BG32" i="972"/>
  <c r="BH10" i="972"/>
  <c r="BI18" i="972"/>
  <c r="AD49" i="972"/>
  <c r="BI31" i="972"/>
  <c r="BH40" i="972"/>
  <c r="BI32" i="972"/>
  <c r="AD13" i="972"/>
  <c r="BI17" i="972"/>
  <c r="BL13" i="972"/>
  <c r="BL14" i="972"/>
  <c r="BL12" i="972"/>
  <c r="AJ25" i="972"/>
  <c r="BL17" i="972" s="1"/>
  <c r="BG23" i="972"/>
  <c r="BG25" i="972"/>
  <c r="BI42" i="972"/>
  <c r="BI40" i="972"/>
  <c r="BI41" i="972"/>
  <c r="BI43" i="972"/>
  <c r="AK60" i="972"/>
  <c r="BH57" i="972"/>
  <c r="BH59" i="972"/>
  <c r="BH56" i="972"/>
  <c r="BH60" i="972"/>
  <c r="BH55" i="972"/>
  <c r="BH58" i="972"/>
  <c r="BG41" i="972"/>
  <c r="AK49" i="972"/>
  <c r="BM41" i="972" s="1"/>
  <c r="BH49" i="972"/>
  <c r="AH29" i="972"/>
  <c r="BE29" i="972"/>
  <c r="BE28" i="972"/>
  <c r="BK28" i="972"/>
  <c r="BI24" i="972"/>
  <c r="BI16" i="972"/>
  <c r="AK32" i="972"/>
  <c r="BH31" i="972"/>
  <c r="BH32" i="972"/>
  <c r="BH66" i="972"/>
  <c r="BI72" i="972"/>
  <c r="BL67" i="972"/>
  <c r="BH11" i="972"/>
  <c r="BG37" i="972"/>
  <c r="BH39" i="972"/>
  <c r="BH37" i="972"/>
  <c r="BH35" i="972"/>
  <c r="BH38" i="972"/>
  <c r="AK39" i="972"/>
  <c r="BF32" i="972"/>
  <c r="BF33" i="972"/>
  <c r="Y42" i="971"/>
  <c r="AD42" i="971" s="1"/>
  <c r="Y50" i="971"/>
  <c r="AD50" i="971" s="1"/>
  <c r="X16" i="971"/>
  <c r="AC16" i="971" s="1"/>
  <c r="Y40" i="971"/>
  <c r="AD40" i="971" s="1"/>
  <c r="X8" i="971"/>
  <c r="AC8" i="971" s="1"/>
  <c r="Y49" i="971"/>
  <c r="AD49" i="971" s="1"/>
  <c r="X53" i="971"/>
  <c r="AC53" i="971" s="1"/>
  <c r="AH53" i="971" s="1"/>
  <c r="Y41" i="971"/>
  <c r="Y53" i="971"/>
  <c r="AD53" i="971" s="1"/>
  <c r="Y8" i="971"/>
  <c r="AD8" i="971" s="1"/>
  <c r="Y38" i="971"/>
  <c r="Y45" i="971"/>
  <c r="AD45" i="971" s="1"/>
  <c r="AI45" i="971" s="1"/>
  <c r="X49" i="971"/>
  <c r="AC49" i="971" s="1"/>
  <c r="AH49" i="971" s="1"/>
  <c r="X14" i="971"/>
  <c r="AC14" i="971" s="1"/>
  <c r="AH14" i="971" s="1"/>
  <c r="X48" i="971"/>
  <c r="AC48" i="971" s="1"/>
  <c r="X11" i="971"/>
  <c r="AC11" i="971" s="1"/>
  <c r="X55" i="971"/>
  <c r="AC55" i="971" s="1"/>
  <c r="AH55" i="971" s="1"/>
  <c r="X39" i="971"/>
  <c r="AC39" i="971" s="1"/>
  <c r="AH39" i="971" s="1"/>
  <c r="H39" i="971" s="1"/>
  <c r="X8" i="970"/>
  <c r="AC8" i="970" s="1"/>
  <c r="Y9" i="971"/>
  <c r="AD9" i="971" s="1"/>
  <c r="AI9" i="971" s="1"/>
  <c r="H9" i="971" s="1"/>
  <c r="Y55" i="971"/>
  <c r="AD55" i="971" s="1"/>
  <c r="X45" i="971"/>
  <c r="AC45" i="971" s="1"/>
  <c r="AH45" i="971" s="1"/>
  <c r="Y57" i="971"/>
  <c r="Y43" i="971"/>
  <c r="AD43" i="971" s="1"/>
  <c r="AI43" i="971" s="1"/>
  <c r="X51" i="971"/>
  <c r="AC51" i="971" s="1"/>
  <c r="AH51" i="971" s="1"/>
  <c r="Y15" i="971"/>
  <c r="AD15" i="971" s="1"/>
  <c r="AI15" i="971" s="1"/>
  <c r="Y47" i="971"/>
  <c r="AD47" i="971" s="1"/>
  <c r="AI47" i="971" s="1"/>
  <c r="X15" i="971"/>
  <c r="AC15" i="971" s="1"/>
  <c r="AH15" i="971" s="1"/>
  <c r="X57" i="971"/>
  <c r="AC57" i="971" s="1"/>
  <c r="BE57" i="971" s="1"/>
  <c r="AJ26" i="971"/>
  <c r="BL22" i="971" s="1"/>
  <c r="BG50" i="971"/>
  <c r="X10" i="971"/>
  <c r="AC10" i="971" s="1"/>
  <c r="AH10" i="971" s="1"/>
  <c r="Y10" i="971"/>
  <c r="AD10" i="971" s="1"/>
  <c r="AI10" i="971" s="1"/>
  <c r="X47" i="971"/>
  <c r="AC47" i="971" s="1"/>
  <c r="AH47" i="971" s="1"/>
  <c r="Y51" i="971"/>
  <c r="AD51" i="971" s="1"/>
  <c r="AI51" i="971" s="1"/>
  <c r="X11" i="970"/>
  <c r="AC11" i="970" s="1"/>
  <c r="BG49" i="971"/>
  <c r="BE23" i="971"/>
  <c r="BI54" i="971"/>
  <c r="BM38" i="971"/>
  <c r="BH15" i="971"/>
  <c r="BI24" i="971"/>
  <c r="X43" i="971"/>
  <c r="AC43" i="971" s="1"/>
  <c r="AH43" i="971" s="1"/>
  <c r="BF30" i="971"/>
  <c r="BK18" i="971"/>
  <c r="Y52" i="971"/>
  <c r="AD52" i="971" s="1"/>
  <c r="AI52" i="971" s="1"/>
  <c r="Y44" i="971"/>
  <c r="AD44" i="971" s="1"/>
  <c r="AI44" i="971" s="1"/>
  <c r="Y56" i="971"/>
  <c r="X52" i="971"/>
  <c r="AC52" i="971" s="1"/>
  <c r="AH52" i="971" s="1"/>
  <c r="X44" i="971"/>
  <c r="X56" i="971"/>
  <c r="AC56" i="971" s="1"/>
  <c r="AH56" i="971" s="1"/>
  <c r="X40" i="971"/>
  <c r="X42" i="971"/>
  <c r="AC42" i="971" s="1"/>
  <c r="AH42" i="971" s="1"/>
  <c r="X50" i="971"/>
  <c r="AC50" i="971" s="1"/>
  <c r="AH50" i="971" s="1"/>
  <c r="Y54" i="971"/>
  <c r="AD54" i="971" s="1"/>
  <c r="AI54" i="971" s="1"/>
  <c r="X38" i="971"/>
  <c r="Y46" i="971"/>
  <c r="AD46" i="971" s="1"/>
  <c r="AI46" i="971" s="1"/>
  <c r="H46" i="971" s="1"/>
  <c r="X54" i="971"/>
  <c r="AC54" i="971" s="1"/>
  <c r="AH54" i="971" s="1"/>
  <c r="Y20" i="970"/>
  <c r="AD20" i="970" s="1"/>
  <c r="X13" i="971"/>
  <c r="AC13" i="971" s="1"/>
  <c r="AH13" i="971" s="1"/>
  <c r="BE30" i="971"/>
  <c r="BH46" i="971"/>
  <c r="BI46" i="971"/>
  <c r="X24" i="970"/>
  <c r="AC24" i="970" s="1"/>
  <c r="X22" i="970"/>
  <c r="AC22" i="970" s="1"/>
  <c r="BF20" i="971"/>
  <c r="BA19" i="971"/>
  <c r="Y11" i="971"/>
  <c r="AD11" i="971" s="1"/>
  <c r="BF31" i="971"/>
  <c r="BA17" i="971"/>
  <c r="X17" i="971"/>
  <c r="AC17" i="971" s="1"/>
  <c r="X19" i="971"/>
  <c r="AC19" i="971" s="1"/>
  <c r="AH19" i="971" s="1"/>
  <c r="H19" i="971" s="1"/>
  <c r="BA18" i="971"/>
  <c r="Y13" i="971"/>
  <c r="AD13" i="971" s="1"/>
  <c r="AI13" i="971" s="1"/>
  <c r="BK19" i="971"/>
  <c r="BF17" i="971"/>
  <c r="BI23" i="971"/>
  <c r="BG52" i="971"/>
  <c r="BI32" i="971"/>
  <c r="BH41" i="971"/>
  <c r="BG9" i="971"/>
  <c r="BG51" i="971"/>
  <c r="BG22" i="971"/>
  <c r="BH49" i="971"/>
  <c r="BH42" i="971"/>
  <c r="BG23" i="971"/>
  <c r="BH48" i="971"/>
  <c r="BH25" i="971"/>
  <c r="BM53" i="971"/>
  <c r="BK20" i="971"/>
  <c r="AH31" i="971"/>
  <c r="H37" i="971"/>
  <c r="BH36" i="971"/>
  <c r="BE26" i="971"/>
  <c r="BE31" i="971"/>
  <c r="H21" i="971"/>
  <c r="BF19" i="971"/>
  <c r="AJ54" i="971"/>
  <c r="BK17" i="971"/>
  <c r="BE29" i="971"/>
  <c r="X53" i="970"/>
  <c r="AC53" i="970" s="1"/>
  <c r="H33" i="971"/>
  <c r="BI44" i="971"/>
  <c r="BI39" i="971"/>
  <c r="BI55" i="971"/>
  <c r="BF18" i="971"/>
  <c r="BH13" i="971"/>
  <c r="BI20" i="971"/>
  <c r="BH56" i="971"/>
  <c r="BH24" i="971"/>
  <c r="BG54" i="971"/>
  <c r="BG48" i="971"/>
  <c r="BH12" i="971"/>
  <c r="BG56" i="971"/>
  <c r="AJ49" i="971"/>
  <c r="Y11" i="970"/>
  <c r="AD11" i="970" s="1"/>
  <c r="BG8" i="971"/>
  <c r="BL20" i="971"/>
  <c r="BH23" i="971"/>
  <c r="BH10" i="971"/>
  <c r="BH22" i="971"/>
  <c r="Y62" i="970"/>
  <c r="AD62" i="970" s="1"/>
  <c r="BI25" i="971"/>
  <c r="BI50" i="971"/>
  <c r="BI49" i="971"/>
  <c r="BG37" i="971"/>
  <c r="BG38" i="971"/>
  <c r="AJ38" i="971"/>
  <c r="H18" i="971"/>
  <c r="BI13" i="971"/>
  <c r="BI11" i="971"/>
  <c r="AI26" i="971"/>
  <c r="BF23" i="971"/>
  <c r="BF22" i="971"/>
  <c r="BF25" i="971"/>
  <c r="BF21" i="971"/>
  <c r="BF24" i="971"/>
  <c r="BF26" i="971"/>
  <c r="AI34" i="971"/>
  <c r="BK31" i="971" s="1"/>
  <c r="BH18" i="971"/>
  <c r="BI9" i="971"/>
  <c r="BI52" i="971"/>
  <c r="BG57" i="971"/>
  <c r="AJ57" i="971"/>
  <c r="BL57" i="971" s="1"/>
  <c r="BG33" i="971"/>
  <c r="AJ35" i="971"/>
  <c r="BG34" i="971"/>
  <c r="BG35" i="971"/>
  <c r="AJ11" i="971"/>
  <c r="BG11" i="971"/>
  <c r="BG10" i="971"/>
  <c r="AJ36" i="971"/>
  <c r="BG36" i="971"/>
  <c r="BE21" i="971"/>
  <c r="BE22" i="971"/>
  <c r="AH22" i="971"/>
  <c r="BJ20" i="971" s="1"/>
  <c r="AJ13" i="971"/>
  <c r="BL13" i="971" s="1"/>
  <c r="BG12" i="971"/>
  <c r="BG13" i="971"/>
  <c r="BL16" i="971"/>
  <c r="AD16" i="971"/>
  <c r="BA16" i="971"/>
  <c r="BI51" i="971"/>
  <c r="BL42" i="971"/>
  <c r="AK43" i="971"/>
  <c r="BM40" i="971" s="1"/>
  <c r="BH43" i="971"/>
  <c r="AK52" i="971"/>
  <c r="BM52" i="971" s="1"/>
  <c r="BH52" i="971"/>
  <c r="AH35" i="971"/>
  <c r="BI53" i="971"/>
  <c r="BE20" i="971"/>
  <c r="BI10" i="971"/>
  <c r="BL14" i="971"/>
  <c r="BL19" i="971"/>
  <c r="AK44" i="971"/>
  <c r="BH44" i="971"/>
  <c r="BH16" i="971"/>
  <c r="BI42" i="971"/>
  <c r="BI8" i="971"/>
  <c r="BI26" i="971"/>
  <c r="BI27" i="971"/>
  <c r="BI28" i="971"/>
  <c r="BG25" i="971"/>
  <c r="BI33" i="971"/>
  <c r="BG47" i="971"/>
  <c r="BG46" i="971"/>
  <c r="AJ47" i="971"/>
  <c r="BG45" i="971"/>
  <c r="AK51" i="971"/>
  <c r="BH50" i="971"/>
  <c r="BH51" i="971"/>
  <c r="AK34" i="971"/>
  <c r="BH34" i="971"/>
  <c r="BH32" i="971"/>
  <c r="BH31" i="971"/>
  <c r="BK28" i="971"/>
  <c r="BL39" i="971"/>
  <c r="BH40" i="971"/>
  <c r="BG26" i="971"/>
  <c r="BL40" i="971"/>
  <c r="AK20" i="971"/>
  <c r="BM15" i="971" s="1"/>
  <c r="BH19" i="971"/>
  <c r="BH20" i="971"/>
  <c r="BH17" i="971"/>
  <c r="AJ31" i="971"/>
  <c r="BG30" i="971"/>
  <c r="BG31" i="971"/>
  <c r="BM39" i="971"/>
  <c r="BG27" i="971"/>
  <c r="BL15" i="971"/>
  <c r="BH37" i="971"/>
  <c r="BG24" i="971"/>
  <c r="BI21" i="971"/>
  <c r="BI19" i="971"/>
  <c r="BI17" i="971"/>
  <c r="BI18" i="971"/>
  <c r="AD48" i="971"/>
  <c r="AJ32" i="971"/>
  <c r="BG32" i="971"/>
  <c r="BI40" i="971"/>
  <c r="BI41" i="971"/>
  <c r="BI36" i="971"/>
  <c r="BI37" i="971"/>
  <c r="BI34" i="971"/>
  <c r="BL43" i="971"/>
  <c r="BI47" i="971"/>
  <c r="BH35" i="971"/>
  <c r="BI12" i="971"/>
  <c r="AK47" i="971"/>
  <c r="BM47" i="971" s="1"/>
  <c r="BH47" i="971"/>
  <c r="BL41" i="971"/>
  <c r="AK29" i="971"/>
  <c r="BM24" i="971" s="1"/>
  <c r="BH29" i="971"/>
  <c r="BH26" i="971"/>
  <c r="BH27" i="971"/>
  <c r="BH57" i="971"/>
  <c r="AK57" i="971"/>
  <c r="BM57" i="971" s="1"/>
  <c r="BG29" i="971"/>
  <c r="AH27" i="971"/>
  <c r="BE27" i="971"/>
  <c r="BE24" i="971"/>
  <c r="BE25" i="971"/>
  <c r="BH30" i="971"/>
  <c r="AH32" i="971"/>
  <c r="BI48" i="971"/>
  <c r="BH54" i="971"/>
  <c r="AJ28" i="971"/>
  <c r="BG28" i="971"/>
  <c r="BM8" i="971"/>
  <c r="BI31" i="971"/>
  <c r="BI30" i="971"/>
  <c r="BI29" i="971"/>
  <c r="BH14" i="971"/>
  <c r="BH11" i="971"/>
  <c r="AK14" i="971"/>
  <c r="BM10" i="971" s="1"/>
  <c r="BL18" i="971"/>
  <c r="BL17" i="971"/>
  <c r="AH28" i="971"/>
  <c r="BE28" i="971"/>
  <c r="BI35" i="971"/>
  <c r="BM23" i="971"/>
  <c r="Y78" i="970"/>
  <c r="AD78" i="970" s="1"/>
  <c r="X78" i="970"/>
  <c r="AC78" i="970" s="1"/>
  <c r="Y10" i="970"/>
  <c r="AD10" i="970" s="1"/>
  <c r="X15" i="970"/>
  <c r="AC15" i="970" s="1"/>
  <c r="X52" i="970"/>
  <c r="AC52" i="970" s="1"/>
  <c r="X73" i="970"/>
  <c r="AC73" i="970" s="1"/>
  <c r="X80" i="970"/>
  <c r="X89" i="970"/>
  <c r="AC89" i="970" s="1"/>
  <c r="Y63" i="970"/>
  <c r="AD63" i="970" s="1"/>
  <c r="Y35" i="970"/>
  <c r="AD35" i="970" s="1"/>
  <c r="BF35" i="970" s="1"/>
  <c r="Y53" i="970"/>
  <c r="AD53" i="970" s="1"/>
  <c r="Y68" i="970"/>
  <c r="AD68" i="970" s="1"/>
  <c r="Y26" i="970"/>
  <c r="AD26" i="970" s="1"/>
  <c r="Y54" i="970"/>
  <c r="AD54" i="970" s="1"/>
  <c r="Y12" i="970"/>
  <c r="AD12" i="970" s="1"/>
  <c r="AC35" i="970"/>
  <c r="AH35" i="970" s="1"/>
  <c r="H35" i="970" s="1"/>
  <c r="Y61" i="970"/>
  <c r="AD61" i="970" s="1"/>
  <c r="AI61" i="970" s="1"/>
  <c r="Y87" i="970"/>
  <c r="AD87" i="970" s="1"/>
  <c r="AI87" i="970" s="1"/>
  <c r="Y67" i="970"/>
  <c r="AD67" i="970" s="1"/>
  <c r="AI67" i="970" s="1"/>
  <c r="X25" i="970"/>
  <c r="AC25" i="970" s="1"/>
  <c r="BH50" i="970"/>
  <c r="Y86" i="970"/>
  <c r="AD86" i="970" s="1"/>
  <c r="X16" i="970"/>
  <c r="AC16" i="970" s="1"/>
  <c r="Y9" i="970"/>
  <c r="AD9" i="970" s="1"/>
  <c r="X58" i="970"/>
  <c r="AC58" i="970" s="1"/>
  <c r="X23" i="970"/>
  <c r="AC23" i="970" s="1"/>
  <c r="X33" i="970"/>
  <c r="AC33" i="970" s="1"/>
  <c r="AH33" i="970" s="1"/>
  <c r="Y33" i="970"/>
  <c r="AD33" i="970" s="1"/>
  <c r="AI33" i="970" s="1"/>
  <c r="X83" i="970"/>
  <c r="AC83" i="970" s="1"/>
  <c r="X90" i="970"/>
  <c r="AZ90" i="970" s="1"/>
  <c r="Y83" i="970"/>
  <c r="AD83" i="970" s="1"/>
  <c r="Y16" i="970"/>
  <c r="AD16" i="970" s="1"/>
  <c r="Y30" i="970"/>
  <c r="AD30" i="970" s="1"/>
  <c r="BG11" i="970"/>
  <c r="X51" i="970"/>
  <c r="AC51" i="970" s="1"/>
  <c r="Y32" i="970"/>
  <c r="Y51" i="970"/>
  <c r="AD51" i="970" s="1"/>
  <c r="AI51" i="970" s="1"/>
  <c r="X32" i="970"/>
  <c r="X60" i="970"/>
  <c r="Y60" i="970"/>
  <c r="Y73" i="970"/>
  <c r="AD73" i="970" s="1"/>
  <c r="AI73" i="970" s="1"/>
  <c r="BI64" i="970"/>
  <c r="X13" i="970"/>
  <c r="Y27" i="970"/>
  <c r="AD27" i="970" s="1"/>
  <c r="Y18" i="970"/>
  <c r="X88" i="970"/>
  <c r="AC88" i="970" s="1"/>
  <c r="AH88" i="970" s="1"/>
  <c r="BG88" i="970"/>
  <c r="BH74" i="970"/>
  <c r="BI73" i="970"/>
  <c r="BI75" i="970"/>
  <c r="BI77" i="970"/>
  <c r="Y58" i="970"/>
  <c r="AD58" i="970" s="1"/>
  <c r="BI72" i="970"/>
  <c r="Y80" i="970"/>
  <c r="AD80" i="970" s="1"/>
  <c r="AI80" i="970" s="1"/>
  <c r="X66" i="970"/>
  <c r="AC66" i="970" s="1"/>
  <c r="AH66" i="970" s="1"/>
  <c r="Y66" i="970"/>
  <c r="AD66" i="970" s="1"/>
  <c r="AI66" i="970" s="1"/>
  <c r="X12" i="970"/>
  <c r="AC12" i="970" s="1"/>
  <c r="AH12" i="970" s="1"/>
  <c r="X54" i="970"/>
  <c r="AC54" i="970" s="1"/>
  <c r="AH54" i="970" s="1"/>
  <c r="X10" i="970"/>
  <c r="AC10" i="970" s="1"/>
  <c r="AH10" i="970" s="1"/>
  <c r="Y52" i="970"/>
  <c r="AD52" i="970" s="1"/>
  <c r="AI52" i="970" s="1"/>
  <c r="Y31" i="970"/>
  <c r="BH84" i="970"/>
  <c r="X63" i="970"/>
  <c r="AC63" i="970" s="1"/>
  <c r="AH63" i="970" s="1"/>
  <c r="Y17" i="970"/>
  <c r="Y21" i="970"/>
  <c r="AD21" i="970" s="1"/>
  <c r="Y59" i="970"/>
  <c r="X21" i="970"/>
  <c r="AC21" i="970" s="1"/>
  <c r="AH21" i="970" s="1"/>
  <c r="H21" i="970" s="1"/>
  <c r="Y90" i="970"/>
  <c r="AD90" i="970" s="1"/>
  <c r="AI90" i="970" s="1"/>
  <c r="X76" i="970"/>
  <c r="AC76" i="970" s="1"/>
  <c r="AH76" i="970" s="1"/>
  <c r="Y76" i="970"/>
  <c r="AD76" i="970" s="1"/>
  <c r="AI76" i="970" s="1"/>
  <c r="Y69" i="970"/>
  <c r="AD69" i="970" s="1"/>
  <c r="AI69" i="970" s="1"/>
  <c r="X34" i="970"/>
  <c r="AC34" i="970" s="1"/>
  <c r="X50" i="970"/>
  <c r="BG42" i="970"/>
  <c r="BM53" i="970"/>
  <c r="BI71" i="970"/>
  <c r="Y15" i="970"/>
  <c r="AD15" i="970" s="1"/>
  <c r="X29" i="970"/>
  <c r="Y29" i="970"/>
  <c r="AD91" i="970"/>
  <c r="AI91" i="970" s="1"/>
  <c r="BK91" i="970" s="1"/>
  <c r="X57" i="970"/>
  <c r="BG12" i="970"/>
  <c r="BH31" i="970"/>
  <c r="Y50" i="970"/>
  <c r="BG8" i="970"/>
  <c r="BM72" i="970"/>
  <c r="Y75" i="970"/>
  <c r="AD75" i="970" s="1"/>
  <c r="AI75" i="970" s="1"/>
  <c r="X68" i="970"/>
  <c r="AC68" i="970" s="1"/>
  <c r="AH68" i="970" s="1"/>
  <c r="Y89" i="970"/>
  <c r="Y82" i="970"/>
  <c r="AD82" i="970" s="1"/>
  <c r="AI82" i="970" s="1"/>
  <c r="X82" i="970"/>
  <c r="AC82" i="970" s="1"/>
  <c r="AH82" i="970" s="1"/>
  <c r="BG33" i="970"/>
  <c r="BI53" i="970"/>
  <c r="Y22" i="970"/>
  <c r="AD22" i="970" s="1"/>
  <c r="AI22" i="970" s="1"/>
  <c r="BI50" i="970"/>
  <c r="BE36" i="970"/>
  <c r="Y88" i="970"/>
  <c r="X74" i="970"/>
  <c r="AC74" i="970" s="1"/>
  <c r="AH74" i="970" s="1"/>
  <c r="X67" i="970"/>
  <c r="AC67" i="970" s="1"/>
  <c r="AH67" i="970" s="1"/>
  <c r="X20" i="970"/>
  <c r="AC20" i="970" s="1"/>
  <c r="AH20" i="970" s="1"/>
  <c r="X62" i="970"/>
  <c r="AC62" i="970" s="1"/>
  <c r="AH62" i="970" s="1"/>
  <c r="BH82" i="970"/>
  <c r="BG83" i="970"/>
  <c r="Y74" i="970"/>
  <c r="AD74" i="970" s="1"/>
  <c r="AI74" i="970" s="1"/>
  <c r="BH51" i="970"/>
  <c r="X59" i="970"/>
  <c r="X17" i="970"/>
  <c r="BG49" i="970"/>
  <c r="X81" i="970"/>
  <c r="AC81" i="970" s="1"/>
  <c r="AH81" i="970" s="1"/>
  <c r="X55" i="970"/>
  <c r="X27" i="970"/>
  <c r="Y55" i="970"/>
  <c r="AD55" i="970" s="1"/>
  <c r="AI55" i="970" s="1"/>
  <c r="H55" i="970" s="1"/>
  <c r="X28" i="970"/>
  <c r="BM70" i="970"/>
  <c r="BM10" i="970"/>
  <c r="BI54" i="970"/>
  <c r="BH63" i="970"/>
  <c r="BH79" i="970"/>
  <c r="BI51" i="970"/>
  <c r="BG82" i="970"/>
  <c r="X79" i="970"/>
  <c r="AC79" i="970" s="1"/>
  <c r="AH79" i="970" s="1"/>
  <c r="Y65" i="970"/>
  <c r="AD65" i="970" s="1"/>
  <c r="AI65" i="970" s="1"/>
  <c r="Y79" i="970"/>
  <c r="AD79" i="970" s="1"/>
  <c r="AI79" i="970" s="1"/>
  <c r="X72" i="970"/>
  <c r="AC72" i="970" s="1"/>
  <c r="AH72" i="970" s="1"/>
  <c r="X86" i="970"/>
  <c r="AC86" i="970" s="1"/>
  <c r="AH86" i="970" s="1"/>
  <c r="BH46" i="970"/>
  <c r="BI30" i="970"/>
  <c r="BH52" i="970"/>
  <c r="BH80" i="970"/>
  <c r="BM75" i="970"/>
  <c r="BH53" i="970"/>
  <c r="AC91" i="970"/>
  <c r="BE91" i="970" s="1"/>
  <c r="BG36" i="970"/>
  <c r="BG29" i="970"/>
  <c r="BG81" i="970"/>
  <c r="BH32" i="970"/>
  <c r="X64" i="970"/>
  <c r="AC64" i="970" s="1"/>
  <c r="AH64" i="970" s="1"/>
  <c r="Y64" i="970"/>
  <c r="AD64" i="970" s="1"/>
  <c r="AI64" i="970" s="1"/>
  <c r="X85" i="970"/>
  <c r="AC85" i="970" s="1"/>
  <c r="AH85" i="970" s="1"/>
  <c r="X71" i="970"/>
  <c r="Y85" i="970"/>
  <c r="AD85" i="970" s="1"/>
  <c r="AI85" i="970" s="1"/>
  <c r="Y14" i="970"/>
  <c r="AD14" i="970" s="1"/>
  <c r="AI14" i="970" s="1"/>
  <c r="Y28" i="970"/>
  <c r="AD28" i="970" s="1"/>
  <c r="AI28" i="970" s="1"/>
  <c r="X14" i="970"/>
  <c r="AC14" i="970" s="1"/>
  <c r="AH14" i="970" s="1"/>
  <c r="Y56" i="970"/>
  <c r="AD56" i="970" s="1"/>
  <c r="AI56" i="970" s="1"/>
  <c r="BH27" i="970"/>
  <c r="BH45" i="970"/>
  <c r="BI18" i="970"/>
  <c r="BI20" i="970"/>
  <c r="BI83" i="970"/>
  <c r="BF36" i="970"/>
  <c r="BG35" i="970"/>
  <c r="BH17" i="970"/>
  <c r="BH36" i="970"/>
  <c r="BI85" i="970"/>
  <c r="BI31" i="970"/>
  <c r="BG72" i="970"/>
  <c r="BG40" i="970"/>
  <c r="BI61" i="970"/>
  <c r="BM71" i="970"/>
  <c r="BH64" i="970"/>
  <c r="BH72" i="970"/>
  <c r="BG85" i="970"/>
  <c r="BI58" i="970"/>
  <c r="BH75" i="970"/>
  <c r="BG56" i="970"/>
  <c r="BI28" i="970"/>
  <c r="BI25" i="970"/>
  <c r="BG16" i="970"/>
  <c r="BH23" i="970"/>
  <c r="BG62" i="970"/>
  <c r="BH81" i="970"/>
  <c r="BH83" i="970"/>
  <c r="BG74" i="970"/>
  <c r="AC80" i="970"/>
  <c r="AJ66" i="970"/>
  <c r="BG66" i="970"/>
  <c r="BI78" i="970"/>
  <c r="BI80" i="970"/>
  <c r="BI76" i="970"/>
  <c r="BI82" i="970"/>
  <c r="BI81" i="970"/>
  <c r="AI81" i="970"/>
  <c r="BH40" i="970"/>
  <c r="AJ47" i="970"/>
  <c r="H47" i="970" s="1"/>
  <c r="BG47" i="970"/>
  <c r="BH13" i="970"/>
  <c r="BH14" i="970"/>
  <c r="BG9" i="970"/>
  <c r="AJ9" i="970"/>
  <c r="BL9" i="970" s="1"/>
  <c r="BH58" i="970"/>
  <c r="BI16" i="970"/>
  <c r="BG18" i="970"/>
  <c r="BM55" i="970"/>
  <c r="BG23" i="970"/>
  <c r="BI84" i="970"/>
  <c r="BI21" i="970"/>
  <c r="BI8" i="970"/>
  <c r="BI40" i="970"/>
  <c r="H18" i="970"/>
  <c r="BI35" i="970"/>
  <c r="BI36" i="970"/>
  <c r="BI23" i="970"/>
  <c r="BI26" i="970"/>
  <c r="BI34" i="970"/>
  <c r="BI32" i="970"/>
  <c r="BG22" i="970"/>
  <c r="BI17" i="970"/>
  <c r="BG43" i="970"/>
  <c r="BI12" i="970"/>
  <c r="BG48" i="970"/>
  <c r="AJ48" i="970"/>
  <c r="H48" i="970" s="1"/>
  <c r="AC65" i="970"/>
  <c r="BI45" i="970"/>
  <c r="BI46" i="970"/>
  <c r="BI44" i="970"/>
  <c r="H46" i="970"/>
  <c r="BI59" i="970"/>
  <c r="BI33" i="970"/>
  <c r="BH78" i="970"/>
  <c r="BM52" i="970"/>
  <c r="BI9" i="970"/>
  <c r="BG87" i="970"/>
  <c r="AJ91" i="970"/>
  <c r="BL91" i="970" s="1"/>
  <c r="BG91" i="970"/>
  <c r="AJ27" i="970"/>
  <c r="BG27" i="970"/>
  <c r="H42" i="970"/>
  <c r="BI42" i="970"/>
  <c r="BI39" i="970"/>
  <c r="BH43" i="970"/>
  <c r="BH42" i="970"/>
  <c r="BH41" i="970"/>
  <c r="AK43" i="970"/>
  <c r="H43" i="970" s="1"/>
  <c r="BH38" i="970"/>
  <c r="BH39" i="970"/>
  <c r="AJ38" i="970"/>
  <c r="BG38" i="970"/>
  <c r="BG37" i="970"/>
  <c r="BI57" i="970"/>
  <c r="H59" i="970"/>
  <c r="BG59" i="970"/>
  <c r="BG58" i="970"/>
  <c r="BG57" i="970"/>
  <c r="BI41" i="970"/>
  <c r="AC75" i="970"/>
  <c r="BI14" i="970"/>
  <c r="AD72" i="970"/>
  <c r="BG41" i="970"/>
  <c r="AJ41" i="970"/>
  <c r="BH16" i="970"/>
  <c r="BG50" i="970"/>
  <c r="AJ50" i="970"/>
  <c r="BH62" i="970"/>
  <c r="BH60" i="970"/>
  <c r="BH59" i="970"/>
  <c r="BH61" i="970"/>
  <c r="BH57" i="970"/>
  <c r="BH49" i="970"/>
  <c r="BH48" i="970"/>
  <c r="BH47" i="970"/>
  <c r="AJ71" i="970"/>
  <c r="BG71" i="970"/>
  <c r="BG65" i="970"/>
  <c r="BG73" i="970"/>
  <c r="BH67" i="970"/>
  <c r="BH66" i="970"/>
  <c r="BH68" i="970"/>
  <c r="BH65" i="970"/>
  <c r="BG90" i="970"/>
  <c r="BG15" i="970"/>
  <c r="AJ79" i="970"/>
  <c r="BG79" i="970"/>
  <c r="BH28" i="970"/>
  <c r="AK28" i="970"/>
  <c r="BL12" i="970"/>
  <c r="BL11" i="970"/>
  <c r="BI10" i="970"/>
  <c r="H36" i="970"/>
  <c r="BI43" i="970"/>
  <c r="BM77" i="970"/>
  <c r="BM78" i="970"/>
  <c r="BG21" i="970"/>
  <c r="H53" i="970"/>
  <c r="BG53" i="970"/>
  <c r="BG52" i="970"/>
  <c r="BG51" i="970"/>
  <c r="AK85" i="970"/>
  <c r="BM80" i="970" s="1"/>
  <c r="BH85" i="970"/>
  <c r="AK69" i="970"/>
  <c r="BM57" i="970" s="1"/>
  <c r="BH69" i="970"/>
  <c r="BI70" i="970"/>
  <c r="BI69" i="970"/>
  <c r="BG20" i="970"/>
  <c r="BH56" i="970"/>
  <c r="AD13" i="970"/>
  <c r="BI47" i="970"/>
  <c r="AH41" i="970"/>
  <c r="AC69" i="970"/>
  <c r="BH21" i="970"/>
  <c r="BH15" i="970"/>
  <c r="BH55" i="970"/>
  <c r="BH22" i="970"/>
  <c r="BG54" i="970"/>
  <c r="H60" i="970"/>
  <c r="BI60" i="970"/>
  <c r="BI19" i="970"/>
  <c r="BH71" i="970"/>
  <c r="BI38" i="970"/>
  <c r="AJ84" i="970"/>
  <c r="BL80" i="970" s="1"/>
  <c r="BG84" i="970"/>
  <c r="BG80" i="970"/>
  <c r="AJ32" i="970"/>
  <c r="BG31" i="970"/>
  <c r="BG32" i="970"/>
  <c r="BG60" i="970"/>
  <c r="BG61" i="970"/>
  <c r="AJ61" i="970"/>
  <c r="BH29" i="970"/>
  <c r="BH35" i="970"/>
  <c r="BH33" i="970"/>
  <c r="AD71" i="970"/>
  <c r="H30" i="970"/>
  <c r="BG30" i="970"/>
  <c r="BH12" i="970"/>
  <c r="BH10" i="970"/>
  <c r="BI27" i="970"/>
  <c r="AJ78" i="970"/>
  <c r="BG78" i="970"/>
  <c r="BI62" i="970"/>
  <c r="BH18" i="970"/>
  <c r="BH34" i="970"/>
  <c r="BG89" i="970"/>
  <c r="H70" i="970"/>
  <c r="BH76" i="970"/>
  <c r="AJ64" i="970"/>
  <c r="BG63" i="970"/>
  <c r="BG64" i="970"/>
  <c r="BG34" i="970"/>
  <c r="AJ34" i="970"/>
  <c r="BH25" i="970"/>
  <c r="AK26" i="970"/>
  <c r="BH26" i="970"/>
  <c r="BG55" i="970"/>
  <c r="AD34" i="970"/>
  <c r="BI24" i="970"/>
  <c r="BG46" i="970"/>
  <c r="BM11" i="970"/>
  <c r="BM12" i="970"/>
  <c r="BG39" i="970"/>
  <c r="BH11" i="970"/>
  <c r="BM8" i="970"/>
  <c r="BG45" i="970"/>
  <c r="H17" i="970"/>
  <c r="BG17" i="970"/>
  <c r="BI65" i="970"/>
  <c r="BH24" i="970"/>
  <c r="BH73" i="970"/>
  <c r="BG86" i="970"/>
  <c r="BG19" i="970"/>
  <c r="AJ69" i="970"/>
  <c r="BG69" i="970"/>
  <c r="BG68" i="970"/>
  <c r="BK36" i="970"/>
  <c r="BK35" i="970"/>
  <c r="BG14" i="970"/>
  <c r="BH30" i="970"/>
  <c r="BI49" i="970"/>
  <c r="BI52" i="970"/>
  <c r="BI55" i="970"/>
  <c r="AH84" i="970"/>
  <c r="BI15" i="970"/>
  <c r="AK37" i="970"/>
  <c r="BH37" i="970"/>
  <c r="BI48" i="970"/>
  <c r="BI37" i="970"/>
  <c r="BH54" i="970"/>
  <c r="AK88" i="970"/>
  <c r="BM88" i="970" s="1"/>
  <c r="BH88" i="970"/>
  <c r="BI68" i="970"/>
  <c r="BI67" i="970"/>
  <c r="BI66" i="970"/>
  <c r="BI63" i="970"/>
  <c r="BM73" i="970"/>
  <c r="BH86" i="970"/>
  <c r="BL10" i="970"/>
  <c r="AJ26" i="970"/>
  <c r="BG25" i="970"/>
  <c r="BG24" i="970"/>
  <c r="BG26" i="970"/>
  <c r="BH20" i="970"/>
  <c r="BH19" i="970"/>
  <c r="BI11" i="970"/>
  <c r="BI29" i="970"/>
  <c r="AC56" i="970"/>
  <c r="BI13" i="970"/>
  <c r="AJ77" i="970"/>
  <c r="BG76" i="970"/>
  <c r="BG75" i="970"/>
  <c r="BG77" i="970"/>
  <c r="BG13" i="970"/>
  <c r="BH8" i="970"/>
  <c r="BI79" i="970"/>
  <c r="BG28" i="970"/>
  <c r="AJ67" i="970"/>
  <c r="BG67" i="970"/>
  <c r="BM9" i="970"/>
  <c r="BM74" i="970"/>
  <c r="BG44" i="970"/>
  <c r="BI56" i="970"/>
  <c r="BM76" i="970"/>
  <c r="AH87" i="970"/>
  <c r="BH87" i="970"/>
  <c r="B2" i="1"/>
  <c r="C4" i="1"/>
  <c r="BA21" i="989" l="1"/>
  <c r="H10" i="980"/>
  <c r="AB8" i="1"/>
  <c r="Y34" i="1"/>
  <c r="Z34" i="1"/>
  <c r="AA34" i="1"/>
  <c r="AB34" i="1"/>
  <c r="Z35" i="1"/>
  <c r="AB9" i="1"/>
  <c r="Z47" i="1"/>
  <c r="AA8" i="1"/>
  <c r="AA50" i="1"/>
  <c r="AA98" i="1"/>
  <c r="Z50" i="1"/>
  <c r="AD68" i="1"/>
  <c r="AI68" i="1" s="1"/>
  <c r="AB73" i="1"/>
  <c r="AA37" i="1"/>
  <c r="AB91" i="1"/>
  <c r="Z46" i="1"/>
  <c r="Y65" i="1"/>
  <c r="AD65" i="1" s="1"/>
  <c r="AI65" i="1" s="1"/>
  <c r="AB108" i="1"/>
  <c r="Z60" i="1"/>
  <c r="AB36" i="1"/>
  <c r="AB64" i="1"/>
  <c r="Y51" i="1"/>
  <c r="AB14" i="1"/>
  <c r="Y57" i="1"/>
  <c r="AA102" i="1"/>
  <c r="AB20" i="1"/>
  <c r="Y54" i="1"/>
  <c r="AC34" i="1"/>
  <c r="AA47" i="1"/>
  <c r="AA109" i="1"/>
  <c r="Z61" i="1"/>
  <c r="Y37" i="1"/>
  <c r="Z44" i="1"/>
  <c r="AA106" i="1"/>
  <c r="AB117" i="1"/>
  <c r="Y58" i="1"/>
  <c r="AA60" i="1"/>
  <c r="AE103" i="1"/>
  <c r="Z53" i="1"/>
  <c r="Y40" i="1"/>
  <c r="AB39" i="1"/>
  <c r="Y38" i="1"/>
  <c r="AB65" i="1"/>
  <c r="Z64" i="1"/>
  <c r="Z57" i="1"/>
  <c r="AA90" i="1"/>
  <c r="AA93" i="1"/>
  <c r="Z54" i="1"/>
  <c r="AA35" i="1"/>
  <c r="AB109" i="1"/>
  <c r="AA61" i="1"/>
  <c r="AB37" i="1"/>
  <c r="AB11" i="1"/>
  <c r="AA116" i="1"/>
  <c r="AA107" i="1"/>
  <c r="AA54" i="1"/>
  <c r="AB50" i="1"/>
  <c r="AA108" i="1"/>
  <c r="Y72" i="1"/>
  <c r="AD72" i="1" s="1"/>
  <c r="AB60" i="1"/>
  <c r="AA24" i="1"/>
  <c r="Z72" i="1"/>
  <c r="BB72" i="1" s="1"/>
  <c r="AA99" i="1"/>
  <c r="Y39" i="1"/>
  <c r="Z38" i="1"/>
  <c r="AA101" i="1"/>
  <c r="AA64" i="1"/>
  <c r="AB100" i="1"/>
  <c r="AB106" i="1"/>
  <c r="Y45" i="1"/>
  <c r="AA81" i="1"/>
  <c r="AB54" i="1"/>
  <c r="AB103" i="1"/>
  <c r="Y59" i="1"/>
  <c r="AB61" i="1"/>
  <c r="Z59" i="1"/>
  <c r="AA117" i="1"/>
  <c r="BC117" i="1" s="1"/>
  <c r="Y70" i="1"/>
  <c r="AD70" i="1" s="1"/>
  <c r="AI70" i="1" s="1"/>
  <c r="Z70" i="1"/>
  <c r="AB94" i="1"/>
  <c r="AB115" i="1"/>
  <c r="AB72" i="1"/>
  <c r="Z48" i="1"/>
  <c r="AB24" i="1"/>
  <c r="AB99" i="1"/>
  <c r="AB75" i="1"/>
  <c r="Z39" i="1"/>
  <c r="AA38" i="1"/>
  <c r="AB101" i="1"/>
  <c r="AA65" i="1"/>
  <c r="AA82" i="1"/>
  <c r="AB93" i="1"/>
  <c r="Z45" i="1"/>
  <c r="AA45" i="1"/>
  <c r="AA97" i="1"/>
  <c r="Y71" i="1"/>
  <c r="AA18" i="1"/>
  <c r="AB18" i="1"/>
  <c r="AA115" i="1"/>
  <c r="AA27" i="1"/>
  <c r="AA33" i="1"/>
  <c r="AA48" i="1"/>
  <c r="AB12" i="1"/>
  <c r="AB63" i="1"/>
  <c r="AA110" i="1"/>
  <c r="AB38" i="1"/>
  <c r="AB112" i="1"/>
  <c r="Z52" i="1"/>
  <c r="Y64" i="1"/>
  <c r="AD64" i="1" s="1"/>
  <c r="AI64" i="1" s="1"/>
  <c r="AB70" i="1"/>
  <c r="AA66" i="1"/>
  <c r="AA71" i="1"/>
  <c r="Y47" i="1"/>
  <c r="AB97" i="1"/>
  <c r="Y61" i="1"/>
  <c r="AD61" i="1" s="1"/>
  <c r="AI61" i="1" s="1"/>
  <c r="AA70" i="1"/>
  <c r="AA31" i="1"/>
  <c r="AB53" i="1"/>
  <c r="AA91" i="1"/>
  <c r="AA74" i="1"/>
  <c r="Z67" i="1"/>
  <c r="AB48" i="1"/>
  <c r="AB83" i="1"/>
  <c r="AA15" i="1"/>
  <c r="AB110" i="1"/>
  <c r="AA26" i="1"/>
  <c r="AA53" i="1"/>
  <c r="AA52" i="1"/>
  <c r="AA22" i="1"/>
  <c r="AA21" i="1"/>
  <c r="AB44" i="1"/>
  <c r="AB25" i="1"/>
  <c r="AB46" i="1"/>
  <c r="AA89" i="1"/>
  <c r="Z51" i="1"/>
  <c r="AB33" i="1"/>
  <c r="AB84" i="1"/>
  <c r="AA12" i="1"/>
  <c r="Y63" i="1"/>
  <c r="AD63" i="1" s="1"/>
  <c r="AI63" i="1" s="1"/>
  <c r="AB15" i="1"/>
  <c r="AB26" i="1"/>
  <c r="AB40" i="1"/>
  <c r="Y53" i="1"/>
  <c r="AA100" i="1"/>
  <c r="Y52" i="1"/>
  <c r="AB81" i="1"/>
  <c r="AB92" i="1"/>
  <c r="AA103" i="1"/>
  <c r="AB59" i="1"/>
  <c r="Y35" i="1"/>
  <c r="AA25" i="1"/>
  <c r="AB57" i="1"/>
  <c r="Z58" i="1"/>
  <c r="AA11" i="1"/>
  <c r="AA112" i="1"/>
  <c r="AA72" i="1"/>
  <c r="AC47" i="1"/>
  <c r="Z66" i="1"/>
  <c r="AA111" i="1"/>
  <c r="AA63" i="1"/>
  <c r="Z41" i="1"/>
  <c r="AA88" i="1"/>
  <c r="AB102" i="1"/>
  <c r="AB67" i="1"/>
  <c r="AB35" i="1"/>
  <c r="AB22" i="1"/>
  <c r="AA85" i="1"/>
  <c r="AA79" i="1"/>
  <c r="Z65" i="1"/>
  <c r="AB27" i="1"/>
  <c r="AA28" i="1"/>
  <c r="AC35" i="1"/>
  <c r="AB111" i="1"/>
  <c r="AB51" i="1"/>
  <c r="AB62" i="1"/>
  <c r="AA41" i="1"/>
  <c r="AA76" i="1"/>
  <c r="Z40" i="1"/>
  <c r="AB90" i="1"/>
  <c r="AA9" i="1"/>
  <c r="Z71" i="1"/>
  <c r="AB49" i="1"/>
  <c r="AA13" i="1"/>
  <c r="AA19" i="1"/>
  <c r="AA94" i="1"/>
  <c r="Y67" i="1"/>
  <c r="AD67" i="1" s="1"/>
  <c r="AI67" i="1" s="1"/>
  <c r="AA57" i="1"/>
  <c r="AA84" i="1"/>
  <c r="AE21" i="1"/>
  <c r="AA51" i="1"/>
  <c r="AB41" i="1"/>
  <c r="AB76" i="1"/>
  <c r="AA40" i="1"/>
  <c r="AB66" i="1"/>
  <c r="AA44" i="1"/>
  <c r="AA39" i="1"/>
  <c r="AA73" i="1"/>
  <c r="Z37" i="1"/>
  <c r="AB13" i="1"/>
  <c r="AA20" i="1"/>
  <c r="AB31" i="1"/>
  <c r="AA80" i="1"/>
  <c r="AB74" i="1"/>
  <c r="Y60" i="1"/>
  <c r="AE22" i="1"/>
  <c r="AB88" i="1"/>
  <c r="Y50" i="1"/>
  <c r="AA14" i="1"/>
  <c r="AE8" i="1"/>
  <c r="AB28" i="1"/>
  <c r="Y66" i="1"/>
  <c r="AD66" i="1" s="1"/>
  <c r="AI66" i="1" s="1"/>
  <c r="AA59" i="1"/>
  <c r="AB82" i="1"/>
  <c r="AB85" i="1"/>
  <c r="Y44" i="1"/>
  <c r="AA32" i="1"/>
  <c r="Y41" i="1"/>
  <c r="AB21" i="1"/>
  <c r="AA58" i="1"/>
  <c r="Y48" i="1"/>
  <c r="Z63" i="1"/>
  <c r="AA92" i="1"/>
  <c r="AA46" i="1"/>
  <c r="AA67" i="1"/>
  <c r="AB79" i="1"/>
  <c r="AA83" i="1"/>
  <c r="AA75" i="1"/>
  <c r="AB47" i="1"/>
  <c r="Y46" i="1"/>
  <c r="AB52" i="1"/>
  <c r="AE88" i="1"/>
  <c r="AI95" i="1"/>
  <c r="AF42" i="1"/>
  <c r="AD49" i="1"/>
  <c r="AE10" i="1"/>
  <c r="AC53" i="1"/>
  <c r="AE62" i="1"/>
  <c r="AF29" i="1"/>
  <c r="AG16" i="1"/>
  <c r="AC64" i="1"/>
  <c r="AH64" i="1" s="1"/>
  <c r="AC62" i="1"/>
  <c r="AH62" i="1" s="1"/>
  <c r="AE25" i="1"/>
  <c r="AE68" i="1"/>
  <c r="AH10" i="1"/>
  <c r="AC68" i="1"/>
  <c r="AH68" i="1" s="1"/>
  <c r="AH86" i="1"/>
  <c r="AG86" i="1"/>
  <c r="AH95" i="1"/>
  <c r="AE18" i="1"/>
  <c r="AH29" i="1"/>
  <c r="AE101" i="1"/>
  <c r="AC59" i="1"/>
  <c r="AI104" i="1"/>
  <c r="AE76" i="1"/>
  <c r="AG23" i="1"/>
  <c r="AE82" i="1"/>
  <c r="AE9" i="1"/>
  <c r="AE110" i="1"/>
  <c r="AC63" i="1"/>
  <c r="AH63" i="1" s="1"/>
  <c r="AH77" i="1"/>
  <c r="AI16" i="1"/>
  <c r="AH113" i="1"/>
  <c r="AG29" i="1"/>
  <c r="AF49" i="1"/>
  <c r="AE29" i="1"/>
  <c r="AC66" i="1"/>
  <c r="AH66" i="1" s="1"/>
  <c r="AE73" i="1"/>
  <c r="AC40" i="1"/>
  <c r="AC48" i="1"/>
  <c r="AE102" i="1"/>
  <c r="AC54" i="1"/>
  <c r="AC37" i="1"/>
  <c r="AE24" i="1"/>
  <c r="AG77" i="1"/>
  <c r="AE115" i="1"/>
  <c r="AF77" i="1"/>
  <c r="AE77" i="1"/>
  <c r="AC55" i="1"/>
  <c r="AD62" i="1"/>
  <c r="AI62" i="1" s="1"/>
  <c r="AE106" i="1"/>
  <c r="AC67" i="1"/>
  <c r="AH67" i="1" s="1"/>
  <c r="AH23" i="1"/>
  <c r="AE109" i="1"/>
  <c r="AC72" i="1"/>
  <c r="AG113" i="1"/>
  <c r="AE113" i="1"/>
  <c r="AE14" i="1"/>
  <c r="AC42" i="1"/>
  <c r="AE12" i="1"/>
  <c r="AE31" i="1"/>
  <c r="AC41" i="1"/>
  <c r="AC61" i="1"/>
  <c r="AH61" i="1" s="1"/>
  <c r="AE93" i="1"/>
  <c r="AH104" i="1"/>
  <c r="AC38" i="1"/>
  <c r="AE26" i="1"/>
  <c r="AC51" i="1"/>
  <c r="AC50" i="1"/>
  <c r="AD36" i="1"/>
  <c r="AC36" i="1"/>
  <c r="AC46" i="1"/>
  <c r="AE15" i="1"/>
  <c r="AD42" i="1"/>
  <c r="AE75" i="1"/>
  <c r="AE95" i="1"/>
  <c r="AC65" i="1"/>
  <c r="AH65" i="1" s="1"/>
  <c r="AF95" i="1"/>
  <c r="AF36" i="1"/>
  <c r="AE112" i="1"/>
  <c r="AE84" i="1"/>
  <c r="AC39" i="1"/>
  <c r="AE49" i="1"/>
  <c r="AC70" i="1"/>
  <c r="AH70" i="1" s="1"/>
  <c r="AI77" i="1"/>
  <c r="AF62" i="1"/>
  <c r="AD55" i="1"/>
  <c r="AI86" i="1"/>
  <c r="AE74" i="1"/>
  <c r="AF113" i="1"/>
  <c r="AE23" i="1"/>
  <c r="AH16" i="1"/>
  <c r="AE97" i="1"/>
  <c r="AE42" i="1"/>
  <c r="AC52" i="1"/>
  <c r="AI29" i="1"/>
  <c r="AC44" i="1"/>
  <c r="AG95" i="1"/>
  <c r="AE111" i="1"/>
  <c r="AE55" i="1"/>
  <c r="AF23" i="1"/>
  <c r="AE11" i="1"/>
  <c r="AC57" i="1"/>
  <c r="AF68" i="1"/>
  <c r="AI113" i="1"/>
  <c r="AF86" i="1"/>
  <c r="AG55" i="1"/>
  <c r="AE104" i="1"/>
  <c r="AG10" i="1"/>
  <c r="AE92" i="1"/>
  <c r="AE36" i="1"/>
  <c r="AG68" i="1"/>
  <c r="AC49" i="1"/>
  <c r="AG42" i="1"/>
  <c r="AE86" i="1"/>
  <c r="AE16" i="1"/>
  <c r="AF55" i="1"/>
  <c r="AE91" i="1"/>
  <c r="AF104" i="1"/>
  <c r="AG104" i="1"/>
  <c r="AE83" i="1"/>
  <c r="AE79" i="1"/>
  <c r="AC60" i="1"/>
  <c r="AE13" i="1"/>
  <c r="AE85" i="1"/>
  <c r="AE100" i="1"/>
  <c r="AE27" i="1"/>
  <c r="AE28" i="1"/>
  <c r="AF10" i="1"/>
  <c r="AF16" i="1"/>
  <c r="AE94" i="1"/>
  <c r="BE117" i="992"/>
  <c r="BE116" i="992"/>
  <c r="BL11" i="992"/>
  <c r="BL61" i="992"/>
  <c r="BM93" i="992"/>
  <c r="BF116" i="992"/>
  <c r="H50" i="992"/>
  <c r="H43" i="992"/>
  <c r="BM10" i="992"/>
  <c r="BK57" i="992"/>
  <c r="BA29" i="992"/>
  <c r="AZ27" i="992"/>
  <c r="H38" i="992"/>
  <c r="BK53" i="992"/>
  <c r="BM83" i="992"/>
  <c r="BM26" i="992"/>
  <c r="BJ40" i="992"/>
  <c r="BM101" i="992"/>
  <c r="AC88" i="991"/>
  <c r="BE74" i="991" s="1"/>
  <c r="BJ39" i="992"/>
  <c r="BM102" i="992"/>
  <c r="BL74" i="992"/>
  <c r="BJ32" i="992"/>
  <c r="BL23" i="992"/>
  <c r="BM14" i="992"/>
  <c r="BL37" i="992"/>
  <c r="AZ114" i="992"/>
  <c r="BM63" i="992"/>
  <c r="BK39" i="992"/>
  <c r="BM11" i="992"/>
  <c r="BJ45" i="992"/>
  <c r="BM31" i="992"/>
  <c r="BA105" i="992"/>
  <c r="BA114" i="992"/>
  <c r="BJ38" i="992"/>
  <c r="BJ59" i="992"/>
  <c r="AZ78" i="992"/>
  <c r="BL49" i="992"/>
  <c r="BM55" i="992"/>
  <c r="BA14" i="992"/>
  <c r="BL55" i="992"/>
  <c r="BM32" i="992"/>
  <c r="BK59" i="992"/>
  <c r="BM45" i="992"/>
  <c r="BL35" i="992"/>
  <c r="BM62" i="992"/>
  <c r="BA9" i="992"/>
  <c r="BK45" i="992"/>
  <c r="BK58" i="992"/>
  <c r="BM49" i="992"/>
  <c r="BM33" i="992"/>
  <c r="BM65" i="992"/>
  <c r="BA87" i="992"/>
  <c r="BL50" i="992"/>
  <c r="BA12" i="992"/>
  <c r="H36" i="992"/>
  <c r="AZ30" i="992"/>
  <c r="AZ77" i="992"/>
  <c r="BL28" i="992"/>
  <c r="BL79" i="992"/>
  <c r="BJ44" i="992"/>
  <c r="AC102" i="992"/>
  <c r="AZ102" i="992"/>
  <c r="AZ91" i="992"/>
  <c r="AC91" i="992"/>
  <c r="AZ90" i="992"/>
  <c r="AC21" i="992"/>
  <c r="AZ21" i="992"/>
  <c r="BL109" i="992"/>
  <c r="BL105" i="992"/>
  <c r="BL107" i="992"/>
  <c r="BL108" i="992"/>
  <c r="BL104" i="992"/>
  <c r="BL102" i="992"/>
  <c r="BL103" i="992"/>
  <c r="BL106" i="992"/>
  <c r="AZ10" i="992"/>
  <c r="AZ9" i="992"/>
  <c r="BL115" i="992"/>
  <c r="BL113" i="992"/>
  <c r="BL114" i="992"/>
  <c r="BL111" i="992"/>
  <c r="AC24" i="992"/>
  <c r="AZ24" i="992"/>
  <c r="BM79" i="992"/>
  <c r="BM78" i="992"/>
  <c r="BM77" i="992"/>
  <c r="AZ22" i="992"/>
  <c r="AD20" i="992"/>
  <c r="BA20" i="992"/>
  <c r="BA83" i="992"/>
  <c r="AD83" i="992"/>
  <c r="BL101" i="992"/>
  <c r="BL45" i="992"/>
  <c r="BL41" i="992"/>
  <c r="BK37" i="992"/>
  <c r="BK36" i="992"/>
  <c r="H37" i="992"/>
  <c r="BK32" i="992"/>
  <c r="BK35" i="992"/>
  <c r="BA80" i="992"/>
  <c r="AZ96" i="992"/>
  <c r="BA111" i="992"/>
  <c r="AD111" i="992"/>
  <c r="BA109" i="992"/>
  <c r="AD109" i="992"/>
  <c r="BA108" i="992"/>
  <c r="BL60" i="992"/>
  <c r="BL59" i="992"/>
  <c r="H60" i="992"/>
  <c r="BL95" i="992"/>
  <c r="H95" i="992"/>
  <c r="BL93" i="992"/>
  <c r="BL94" i="992"/>
  <c r="BL90" i="992"/>
  <c r="BA77" i="992"/>
  <c r="BA88" i="992"/>
  <c r="AD88" i="992"/>
  <c r="AZ23" i="992"/>
  <c r="BM57" i="992"/>
  <c r="BM56" i="992"/>
  <c r="BM104" i="992"/>
  <c r="BM90" i="992"/>
  <c r="AH22" i="992"/>
  <c r="AD33" i="992"/>
  <c r="BA33" i="992"/>
  <c r="AD101" i="992"/>
  <c r="BA101" i="992"/>
  <c r="AZ17" i="992"/>
  <c r="AZ32" i="992"/>
  <c r="AZ98" i="992"/>
  <c r="H61" i="992"/>
  <c r="BJ49" i="992"/>
  <c r="BA78" i="992"/>
  <c r="AZ84" i="992"/>
  <c r="AC84" i="992"/>
  <c r="AZ100" i="992"/>
  <c r="AC100" i="992"/>
  <c r="AZ99" i="992"/>
  <c r="BM70" i="992"/>
  <c r="BM69" i="992"/>
  <c r="BJ60" i="992"/>
  <c r="AD79" i="992"/>
  <c r="BA79" i="992"/>
  <c r="AD23" i="992"/>
  <c r="BA23" i="992"/>
  <c r="BA22" i="992"/>
  <c r="H68" i="992"/>
  <c r="BM106" i="992"/>
  <c r="BM88" i="992"/>
  <c r="BM87" i="992"/>
  <c r="AZ25" i="992"/>
  <c r="H55" i="992"/>
  <c r="BL110" i="992"/>
  <c r="BM109" i="992"/>
  <c r="BM107" i="992"/>
  <c r="BM105" i="992"/>
  <c r="BM108" i="992"/>
  <c r="BK55" i="992"/>
  <c r="BM41" i="992"/>
  <c r="BM40" i="992"/>
  <c r="BM39" i="992"/>
  <c r="AC33" i="992"/>
  <c r="AZ33" i="992"/>
  <c r="AD26" i="992"/>
  <c r="BA26" i="992"/>
  <c r="BA94" i="992"/>
  <c r="AD94" i="992"/>
  <c r="BA19" i="992"/>
  <c r="AZ80" i="992"/>
  <c r="AZ105" i="992"/>
  <c r="BA84" i="992"/>
  <c r="AD84" i="992"/>
  <c r="AZ82" i="992"/>
  <c r="AC82" i="992"/>
  <c r="AZ81" i="992"/>
  <c r="BL67" i="992"/>
  <c r="BJ50" i="992"/>
  <c r="AD106" i="992"/>
  <c r="BA106" i="992"/>
  <c r="BM38" i="992"/>
  <c r="BM37" i="992"/>
  <c r="BM28" i="992"/>
  <c r="BM29" i="992"/>
  <c r="BM30" i="992"/>
  <c r="BM34" i="992"/>
  <c r="BM36" i="992"/>
  <c r="AH25" i="992"/>
  <c r="H67" i="992"/>
  <c r="BJ58" i="992"/>
  <c r="AZ20" i="992"/>
  <c r="AC20" i="992"/>
  <c r="BM74" i="992"/>
  <c r="BM71" i="992"/>
  <c r="BM72" i="992"/>
  <c r="BM73" i="992"/>
  <c r="AC13" i="992"/>
  <c r="AZ13" i="992"/>
  <c r="AZ85" i="992"/>
  <c r="AC85" i="992"/>
  <c r="BL77" i="992"/>
  <c r="BL76" i="992"/>
  <c r="BL75" i="992"/>
  <c r="H77" i="992"/>
  <c r="BL22" i="992"/>
  <c r="BL21" i="992"/>
  <c r="BL18" i="992"/>
  <c r="BL20" i="992"/>
  <c r="BL19" i="992"/>
  <c r="BL15" i="992"/>
  <c r="BL17" i="992"/>
  <c r="BL16" i="992"/>
  <c r="AZ19" i="992"/>
  <c r="BK47" i="992"/>
  <c r="BK48" i="992"/>
  <c r="BK46" i="992"/>
  <c r="H48" i="992"/>
  <c r="AZ75" i="992"/>
  <c r="AC75" i="992"/>
  <c r="BL42" i="992"/>
  <c r="BA100" i="992"/>
  <c r="AD100" i="992"/>
  <c r="BA99" i="992"/>
  <c r="BL57" i="992"/>
  <c r="BL54" i="992"/>
  <c r="H57" i="992"/>
  <c r="BL112" i="992"/>
  <c r="AZ113" i="992"/>
  <c r="BL91" i="992"/>
  <c r="AZ79" i="992"/>
  <c r="AC79" i="992"/>
  <c r="BM82" i="992"/>
  <c r="BM81" i="992"/>
  <c r="BM80" i="992"/>
  <c r="BJ51" i="992"/>
  <c r="BA16" i="992"/>
  <c r="BJ56" i="992"/>
  <c r="BM92" i="992"/>
  <c r="BM89" i="992"/>
  <c r="BL10" i="992"/>
  <c r="BL9" i="992"/>
  <c r="BL8" i="992"/>
  <c r="AI12" i="992"/>
  <c r="BK40" i="992"/>
  <c r="BA74" i="992"/>
  <c r="AD74" i="992"/>
  <c r="BL88" i="992"/>
  <c r="BM21" i="992"/>
  <c r="BM22" i="992"/>
  <c r="BM19" i="992"/>
  <c r="BM20" i="992"/>
  <c r="AD13" i="992"/>
  <c r="BA13" i="992"/>
  <c r="AZ94" i="992"/>
  <c r="AC94" i="992"/>
  <c r="BA32" i="992"/>
  <c r="BK41" i="992"/>
  <c r="BA75" i="992"/>
  <c r="AD75" i="992"/>
  <c r="BA104" i="992"/>
  <c r="AZ115" i="992"/>
  <c r="AC115" i="992"/>
  <c r="AH14" i="992"/>
  <c r="BK43" i="992"/>
  <c r="BM100" i="992"/>
  <c r="BM98" i="992"/>
  <c r="BM97" i="992"/>
  <c r="BM99" i="992"/>
  <c r="BM96" i="992"/>
  <c r="BM95" i="992"/>
  <c r="AZ29" i="992"/>
  <c r="AH27" i="992"/>
  <c r="BA27" i="992"/>
  <c r="BJ53" i="992"/>
  <c r="BM12" i="992"/>
  <c r="AC110" i="992"/>
  <c r="AZ110" i="992"/>
  <c r="H63" i="992"/>
  <c r="BK60" i="992"/>
  <c r="BK51" i="992"/>
  <c r="BK54" i="992"/>
  <c r="AC26" i="992"/>
  <c r="AZ26" i="992"/>
  <c r="AD76" i="992"/>
  <c r="BA76" i="992"/>
  <c r="BM9" i="992"/>
  <c r="AZ95" i="992"/>
  <c r="AZ97" i="992"/>
  <c r="AC97" i="992"/>
  <c r="AZ14" i="992"/>
  <c r="BL68" i="992"/>
  <c r="BM68" i="992"/>
  <c r="BM35" i="992"/>
  <c r="AI27" i="992"/>
  <c r="BJ55" i="992"/>
  <c r="BM64" i="992"/>
  <c r="BM13" i="992"/>
  <c r="AC74" i="992"/>
  <c r="AZ74" i="992"/>
  <c r="AD28" i="992"/>
  <c r="BA28" i="992"/>
  <c r="AZ103" i="992"/>
  <c r="AC103" i="992"/>
  <c r="BK38" i="992"/>
  <c r="AZ89" i="992"/>
  <c r="BK42" i="992"/>
  <c r="BL56" i="992"/>
  <c r="BL43" i="992"/>
  <c r="BM112" i="992"/>
  <c r="BM111" i="992"/>
  <c r="BA96" i="992"/>
  <c r="BL52" i="992"/>
  <c r="BL48" i="992"/>
  <c r="H52" i="992"/>
  <c r="BL46" i="992"/>
  <c r="BL47" i="992"/>
  <c r="BA82" i="992"/>
  <c r="AD82" i="992"/>
  <c r="BA81" i="992"/>
  <c r="BL24" i="992"/>
  <c r="BL26" i="992"/>
  <c r="BL27" i="992"/>
  <c r="BL25" i="992"/>
  <c r="BA95" i="992"/>
  <c r="H66" i="992"/>
  <c r="BA115" i="992"/>
  <c r="AD115" i="992"/>
  <c r="BJ37" i="992"/>
  <c r="BJ57" i="992"/>
  <c r="BL70" i="992"/>
  <c r="AZ16" i="992"/>
  <c r="BL73" i="992"/>
  <c r="BL89" i="992"/>
  <c r="BJ54" i="992"/>
  <c r="BJ33" i="992"/>
  <c r="AZ83" i="992"/>
  <c r="AC83" i="992"/>
  <c r="BM61" i="992"/>
  <c r="BM60" i="992"/>
  <c r="BM59" i="992"/>
  <c r="BM58" i="992"/>
  <c r="AD15" i="992"/>
  <c r="BA15" i="992"/>
  <c r="BA103" i="992"/>
  <c r="AD103" i="992"/>
  <c r="BM44" i="992"/>
  <c r="BA107" i="992"/>
  <c r="BK56" i="992"/>
  <c r="AZ111" i="992"/>
  <c r="AC111" i="992"/>
  <c r="BA73" i="992"/>
  <c r="BA71" i="992"/>
  <c r="AD73" i="992"/>
  <c r="BA72" i="992"/>
  <c r="BA69" i="992"/>
  <c r="BA61" i="992"/>
  <c r="BA64" i="992"/>
  <c r="BA70" i="992"/>
  <c r="BA62" i="992"/>
  <c r="BA68" i="992"/>
  <c r="BA65" i="992"/>
  <c r="BA67" i="992"/>
  <c r="BA66" i="992"/>
  <c r="BA63" i="992"/>
  <c r="BL51" i="992"/>
  <c r="BA86" i="992"/>
  <c r="AZ88" i="992"/>
  <c r="AC88" i="992"/>
  <c r="BL65" i="992"/>
  <c r="BL66" i="992"/>
  <c r="BL62" i="992"/>
  <c r="BL63" i="992"/>
  <c r="BL64" i="992"/>
  <c r="BL82" i="992"/>
  <c r="BL80" i="992"/>
  <c r="BL81" i="992"/>
  <c r="BK34" i="992"/>
  <c r="BL69" i="992"/>
  <c r="BL13" i="992"/>
  <c r="BL14" i="992"/>
  <c r="BL12" i="992"/>
  <c r="BL92" i="992"/>
  <c r="AI9" i="992"/>
  <c r="BL72" i="992"/>
  <c r="BM50" i="992"/>
  <c r="BM47" i="992"/>
  <c r="BM48" i="992"/>
  <c r="BJ34" i="992"/>
  <c r="AD18" i="992"/>
  <c r="BA18" i="992"/>
  <c r="AZ101" i="992"/>
  <c r="AC101" i="992"/>
  <c r="BL58" i="992"/>
  <c r="AH12" i="992"/>
  <c r="AZ28" i="992"/>
  <c r="AC28" i="992"/>
  <c r="BA85" i="992"/>
  <c r="AD85" i="992"/>
  <c r="BM8" i="992"/>
  <c r="BA98" i="992"/>
  <c r="H41" i="992"/>
  <c r="H45" i="992"/>
  <c r="AC93" i="992"/>
  <c r="AZ93" i="992"/>
  <c r="BA91" i="992"/>
  <c r="AD91" i="992"/>
  <c r="BA90" i="992"/>
  <c r="BM86" i="992"/>
  <c r="H86" i="992"/>
  <c r="AD8" i="992"/>
  <c r="BA8" i="992"/>
  <c r="BA113" i="992"/>
  <c r="BJ46" i="992"/>
  <c r="H46" i="992"/>
  <c r="BA97" i="992"/>
  <c r="AD97" i="992"/>
  <c r="BJ41" i="992"/>
  <c r="BK33" i="992"/>
  <c r="BM66" i="992"/>
  <c r="BL44" i="992"/>
  <c r="BM67" i="992"/>
  <c r="AC11" i="992"/>
  <c r="AZ11" i="992"/>
  <c r="BL71" i="992"/>
  <c r="BJ43" i="992"/>
  <c r="BJ42" i="992"/>
  <c r="BA25" i="992"/>
  <c r="AC31" i="992"/>
  <c r="AZ31" i="992"/>
  <c r="AC92" i="992"/>
  <c r="AZ92" i="992"/>
  <c r="AZ12" i="992"/>
  <c r="AC15" i="992"/>
  <c r="AZ15" i="992"/>
  <c r="BA112" i="992"/>
  <c r="AD112" i="992"/>
  <c r="AZ107" i="992"/>
  <c r="BM84" i="992"/>
  <c r="BA102" i="992"/>
  <c r="AD102" i="992"/>
  <c r="AZ109" i="992"/>
  <c r="AC109" i="992"/>
  <c r="AZ108" i="992"/>
  <c r="BM46" i="992"/>
  <c r="AC8" i="992"/>
  <c r="AZ8" i="992"/>
  <c r="AZ86" i="992"/>
  <c r="AZ106" i="992"/>
  <c r="AC106" i="992"/>
  <c r="H70" i="992"/>
  <c r="BM54" i="992"/>
  <c r="BM53" i="992"/>
  <c r="H54" i="992"/>
  <c r="BJ36" i="992"/>
  <c r="BJ35" i="992"/>
  <c r="AD11" i="992"/>
  <c r="BA11" i="992"/>
  <c r="BM85" i="992"/>
  <c r="AI25" i="992"/>
  <c r="AD31" i="992"/>
  <c r="BA31" i="992"/>
  <c r="BA110" i="992"/>
  <c r="AD110" i="992"/>
  <c r="BM75" i="992"/>
  <c r="BM76" i="992"/>
  <c r="BA30" i="992"/>
  <c r="AZ112" i="992"/>
  <c r="AC112" i="992"/>
  <c r="BK50" i="992"/>
  <c r="BK49" i="992"/>
  <c r="AZ87" i="992"/>
  <c r="BA93" i="992"/>
  <c r="AD93" i="992"/>
  <c r="AZ72" i="992"/>
  <c r="AZ71" i="992"/>
  <c r="AZ73" i="992"/>
  <c r="AC73" i="992"/>
  <c r="AZ70" i="992"/>
  <c r="AZ69" i="992"/>
  <c r="AZ65" i="992"/>
  <c r="AZ66" i="992"/>
  <c r="AZ68" i="992"/>
  <c r="AZ63" i="992"/>
  <c r="AZ67" i="992"/>
  <c r="AZ64" i="992"/>
  <c r="AZ61" i="992"/>
  <c r="AZ62" i="992"/>
  <c r="BL39" i="992"/>
  <c r="H39" i="992"/>
  <c r="BL38" i="992"/>
  <c r="AD21" i="992"/>
  <c r="BA21" i="992"/>
  <c r="AZ104" i="992"/>
  <c r="BL53" i="992"/>
  <c r="BM52" i="992"/>
  <c r="BM51" i="992"/>
  <c r="BK44" i="992"/>
  <c r="AD10" i="992"/>
  <c r="BA10" i="992"/>
  <c r="AI14" i="992"/>
  <c r="AD24" i="992"/>
  <c r="BA24" i="992"/>
  <c r="BM17" i="992"/>
  <c r="BM18" i="992"/>
  <c r="BM16" i="992"/>
  <c r="BM15" i="992"/>
  <c r="AC18" i="992"/>
  <c r="AZ18" i="992"/>
  <c r="BA92" i="992"/>
  <c r="AD92" i="992"/>
  <c r="BL36" i="992"/>
  <c r="BL30" i="992"/>
  <c r="BL34" i="992"/>
  <c r="BL32" i="992"/>
  <c r="BL33" i="992"/>
  <c r="BL29" i="992"/>
  <c r="BL31" i="992"/>
  <c r="BA17" i="992"/>
  <c r="AZ76" i="992"/>
  <c r="AC76" i="992"/>
  <c r="BM43" i="992"/>
  <c r="BM42" i="992"/>
  <c r="BA89" i="992"/>
  <c r="BL40" i="992"/>
  <c r="AZ74" i="991"/>
  <c r="AZ75" i="991"/>
  <c r="AZ76" i="991"/>
  <c r="H49" i="991"/>
  <c r="H130" i="991"/>
  <c r="BA90" i="991"/>
  <c r="BA75" i="991"/>
  <c r="BL27" i="991"/>
  <c r="AZ77" i="991"/>
  <c r="H132" i="991"/>
  <c r="BL106" i="991"/>
  <c r="AZ78" i="991"/>
  <c r="BL34" i="991"/>
  <c r="BM17" i="991"/>
  <c r="BM16" i="991"/>
  <c r="BL55" i="991"/>
  <c r="H131" i="991"/>
  <c r="BA35" i="991"/>
  <c r="H108" i="991"/>
  <c r="BA134" i="991"/>
  <c r="BA85" i="991"/>
  <c r="BA78" i="991"/>
  <c r="BA86" i="991"/>
  <c r="BA81" i="991"/>
  <c r="H121" i="991"/>
  <c r="BL60" i="991"/>
  <c r="H34" i="991"/>
  <c r="BL33" i="991"/>
  <c r="BA88" i="991"/>
  <c r="BL114" i="991"/>
  <c r="AZ91" i="991"/>
  <c r="BK51" i="991"/>
  <c r="BL105" i="991"/>
  <c r="AZ85" i="991"/>
  <c r="BA112" i="991"/>
  <c r="AZ93" i="991"/>
  <c r="BA113" i="991"/>
  <c r="AZ92" i="991"/>
  <c r="AZ87" i="991"/>
  <c r="AZ36" i="991"/>
  <c r="AZ82" i="991"/>
  <c r="AZ84" i="991"/>
  <c r="BA119" i="991"/>
  <c r="AZ83" i="991"/>
  <c r="AZ88" i="991"/>
  <c r="AZ89" i="991"/>
  <c r="H12" i="991"/>
  <c r="BA31" i="991"/>
  <c r="H54" i="991"/>
  <c r="AZ33" i="991"/>
  <c r="AZ86" i="991"/>
  <c r="BL36" i="991"/>
  <c r="AZ102" i="991"/>
  <c r="AZ18" i="991"/>
  <c r="AZ98" i="991"/>
  <c r="AZ79" i="991"/>
  <c r="AZ25" i="991"/>
  <c r="AZ21" i="991"/>
  <c r="H19" i="991"/>
  <c r="H32" i="991"/>
  <c r="BK52" i="991"/>
  <c r="AZ80" i="991"/>
  <c r="H84" i="991"/>
  <c r="AZ81" i="991"/>
  <c r="AZ35" i="991"/>
  <c r="AZ90" i="991"/>
  <c r="AZ94" i="991"/>
  <c r="BA76" i="991"/>
  <c r="AZ22" i="991"/>
  <c r="AZ30" i="991"/>
  <c r="BA82" i="991"/>
  <c r="BA77" i="991"/>
  <c r="BA87" i="991"/>
  <c r="AZ95" i="991"/>
  <c r="BL117" i="991"/>
  <c r="AZ17" i="991"/>
  <c r="AZ100" i="991"/>
  <c r="AZ125" i="991"/>
  <c r="BA109" i="991"/>
  <c r="BA74" i="991"/>
  <c r="AZ20" i="991"/>
  <c r="AZ101" i="991"/>
  <c r="BA91" i="991"/>
  <c r="AZ99" i="991"/>
  <c r="AZ97" i="991"/>
  <c r="BA79" i="991"/>
  <c r="BL113" i="991"/>
  <c r="BA89" i="991"/>
  <c r="BA93" i="991"/>
  <c r="BA84" i="991"/>
  <c r="AZ96" i="991"/>
  <c r="AC103" i="991"/>
  <c r="BE99" i="991" s="1"/>
  <c r="BA80" i="991"/>
  <c r="BA11" i="991"/>
  <c r="AZ31" i="991"/>
  <c r="AZ29" i="991"/>
  <c r="AD137" i="991"/>
  <c r="BF135" i="991" s="1"/>
  <c r="BA13" i="991"/>
  <c r="AZ24" i="991"/>
  <c r="BA136" i="991"/>
  <c r="BA110" i="991"/>
  <c r="AZ113" i="991"/>
  <c r="BA105" i="991"/>
  <c r="BA92" i="991"/>
  <c r="AZ19" i="991"/>
  <c r="AZ26" i="991"/>
  <c r="AZ32" i="991"/>
  <c r="BA94" i="991"/>
  <c r="BA111" i="991"/>
  <c r="AZ128" i="991"/>
  <c r="BA117" i="991"/>
  <c r="AZ115" i="991"/>
  <c r="H110" i="991"/>
  <c r="AZ124" i="991"/>
  <c r="BA114" i="991"/>
  <c r="AZ114" i="991"/>
  <c r="BA120" i="991"/>
  <c r="BA99" i="991"/>
  <c r="AC116" i="991"/>
  <c r="BE113" i="991" s="1"/>
  <c r="BA21" i="991"/>
  <c r="AZ126" i="991"/>
  <c r="BA106" i="991"/>
  <c r="BA115" i="991"/>
  <c r="AZ110" i="991"/>
  <c r="AZ123" i="991"/>
  <c r="BA104" i="991"/>
  <c r="AZ107" i="991"/>
  <c r="BA73" i="991"/>
  <c r="AD88" i="991"/>
  <c r="BF74" i="991" s="1"/>
  <c r="AZ116" i="991"/>
  <c r="BA30" i="991"/>
  <c r="BA27" i="991"/>
  <c r="BA97" i="991"/>
  <c r="BA14" i="991"/>
  <c r="AZ122" i="991"/>
  <c r="AZ111" i="991"/>
  <c r="BA107" i="991"/>
  <c r="BA19" i="991"/>
  <c r="BA28" i="991"/>
  <c r="BA18" i="991"/>
  <c r="BA96" i="991"/>
  <c r="BA102" i="991"/>
  <c r="BA26" i="991"/>
  <c r="BA9" i="991"/>
  <c r="BA15" i="991"/>
  <c r="BA118" i="991"/>
  <c r="BA33" i="991"/>
  <c r="BA29" i="991"/>
  <c r="AZ105" i="991"/>
  <c r="AZ129" i="991"/>
  <c r="AZ121" i="991"/>
  <c r="BA25" i="991"/>
  <c r="H51" i="991"/>
  <c r="BA100" i="991"/>
  <c r="BA98" i="991"/>
  <c r="BA101" i="991"/>
  <c r="AZ117" i="991"/>
  <c r="BL104" i="991"/>
  <c r="AZ103" i="991"/>
  <c r="BA23" i="991"/>
  <c r="AZ104" i="991"/>
  <c r="AZ108" i="991"/>
  <c r="BA20" i="991"/>
  <c r="AZ127" i="991"/>
  <c r="BA16" i="991"/>
  <c r="BA108" i="991"/>
  <c r="BA17" i="991"/>
  <c r="BE105" i="991"/>
  <c r="BA24" i="991"/>
  <c r="AZ120" i="991"/>
  <c r="BA10" i="991"/>
  <c r="AZ109" i="991"/>
  <c r="BA34" i="991"/>
  <c r="BF39" i="991"/>
  <c r="BA83" i="991"/>
  <c r="BF90" i="991"/>
  <c r="BA103" i="991"/>
  <c r="H90" i="991"/>
  <c r="BA32" i="991"/>
  <c r="BA127" i="991"/>
  <c r="AZ137" i="991"/>
  <c r="AC137" i="991"/>
  <c r="AZ27" i="991"/>
  <c r="BA135" i="991"/>
  <c r="BK50" i="991"/>
  <c r="BA95" i="991"/>
  <c r="AZ23" i="991"/>
  <c r="BA126" i="991"/>
  <c r="AZ28" i="991"/>
  <c r="BM113" i="991"/>
  <c r="BA123" i="991"/>
  <c r="BA125" i="991"/>
  <c r="AZ136" i="991"/>
  <c r="AC136" i="991"/>
  <c r="BM36" i="991"/>
  <c r="AZ34" i="991"/>
  <c r="BM69" i="991"/>
  <c r="BE22" i="991"/>
  <c r="AZ106" i="991"/>
  <c r="AD38" i="991"/>
  <c r="BA37" i="991"/>
  <c r="BA38" i="991"/>
  <c r="AZ112" i="991"/>
  <c r="BA131" i="991"/>
  <c r="BF100" i="991"/>
  <c r="BA12" i="991"/>
  <c r="BA8" i="991"/>
  <c r="AD36" i="991"/>
  <c r="BF21" i="991" s="1"/>
  <c r="BA36" i="991"/>
  <c r="AC123" i="991"/>
  <c r="BE120" i="991" s="1"/>
  <c r="AZ119" i="991"/>
  <c r="AZ118" i="991"/>
  <c r="BA121" i="991"/>
  <c r="AD123" i="991"/>
  <c r="BF119" i="991" s="1"/>
  <c r="AZ135" i="991"/>
  <c r="AZ134" i="991"/>
  <c r="BA129" i="991"/>
  <c r="BA132" i="991"/>
  <c r="AD133" i="991"/>
  <c r="BA122" i="991"/>
  <c r="AC133" i="991"/>
  <c r="AZ130" i="991"/>
  <c r="AZ132" i="991"/>
  <c r="AZ131" i="991"/>
  <c r="AZ133" i="991"/>
  <c r="BA133" i="991"/>
  <c r="BA130" i="991"/>
  <c r="BA124" i="991"/>
  <c r="BA128" i="991"/>
  <c r="BA116" i="991"/>
  <c r="BM112" i="991"/>
  <c r="AZ13" i="991"/>
  <c r="H122" i="991"/>
  <c r="BE21" i="991"/>
  <c r="BL71" i="991"/>
  <c r="BM119" i="991"/>
  <c r="AZ14" i="991"/>
  <c r="BK72" i="991"/>
  <c r="H16" i="991"/>
  <c r="AZ9" i="991"/>
  <c r="BJ52" i="991"/>
  <c r="AZ10" i="991"/>
  <c r="BL24" i="991"/>
  <c r="BJ40" i="991"/>
  <c r="AZ12" i="991"/>
  <c r="AZ15" i="991"/>
  <c r="AZ11" i="991"/>
  <c r="BM117" i="991"/>
  <c r="AZ8" i="991"/>
  <c r="AZ16" i="991"/>
  <c r="BM111" i="991"/>
  <c r="BA22" i="991"/>
  <c r="BK56" i="991"/>
  <c r="BE13" i="991"/>
  <c r="H80" i="991"/>
  <c r="H77" i="991"/>
  <c r="BL121" i="991"/>
  <c r="BL78" i="991"/>
  <c r="BJ70" i="991"/>
  <c r="BJ41" i="991"/>
  <c r="BL70" i="991"/>
  <c r="BE8" i="991"/>
  <c r="BL108" i="991"/>
  <c r="BJ57" i="991"/>
  <c r="BL132" i="991"/>
  <c r="BL102" i="991"/>
  <c r="H112" i="991"/>
  <c r="BL84" i="991"/>
  <c r="BF9" i="991"/>
  <c r="BK49" i="991"/>
  <c r="BL42" i="991"/>
  <c r="H55" i="991"/>
  <c r="BK46" i="991"/>
  <c r="BK43" i="991"/>
  <c r="BJ44" i="991"/>
  <c r="BK47" i="991"/>
  <c r="BJ48" i="991"/>
  <c r="BL57" i="991"/>
  <c r="BJ47" i="991"/>
  <c r="BM64" i="991"/>
  <c r="BL12" i="991"/>
  <c r="BE27" i="991"/>
  <c r="H27" i="991"/>
  <c r="H74" i="991"/>
  <c r="BL131" i="991"/>
  <c r="BL66" i="991"/>
  <c r="BL67" i="991"/>
  <c r="BL63" i="991"/>
  <c r="BL64" i="991"/>
  <c r="BL65" i="991"/>
  <c r="BF104" i="991"/>
  <c r="AI104" i="991"/>
  <c r="BF103" i="991"/>
  <c r="BJ71" i="991"/>
  <c r="BL112" i="991"/>
  <c r="BL32" i="991"/>
  <c r="AH100" i="991"/>
  <c r="BL124" i="991"/>
  <c r="BL88" i="991"/>
  <c r="BL97" i="991"/>
  <c r="BM57" i="991"/>
  <c r="BM56" i="991"/>
  <c r="BK48" i="991"/>
  <c r="BK39" i="991"/>
  <c r="BL47" i="991"/>
  <c r="BJ65" i="991"/>
  <c r="BL87" i="991"/>
  <c r="BL81" i="991"/>
  <c r="BJ55" i="991"/>
  <c r="BJ54" i="991"/>
  <c r="BJ46" i="991"/>
  <c r="BJ50" i="991"/>
  <c r="BJ53" i="991"/>
  <c r="BM83" i="991"/>
  <c r="BM81" i="991"/>
  <c r="BM82" i="991"/>
  <c r="BM74" i="991"/>
  <c r="BM73" i="991"/>
  <c r="AH109" i="991"/>
  <c r="BL58" i="991"/>
  <c r="BK58" i="991"/>
  <c r="BL23" i="991"/>
  <c r="BK70" i="991"/>
  <c r="AI33" i="991"/>
  <c r="BE106" i="991"/>
  <c r="BM58" i="991"/>
  <c r="AH30" i="991"/>
  <c r="BE30" i="991"/>
  <c r="BE10" i="991"/>
  <c r="AH29" i="991"/>
  <c r="BE29" i="991"/>
  <c r="BE28" i="991"/>
  <c r="H126" i="991"/>
  <c r="BL29" i="991"/>
  <c r="BL103" i="991"/>
  <c r="BE35" i="991"/>
  <c r="AH35" i="991"/>
  <c r="BE34" i="991"/>
  <c r="AH25" i="991"/>
  <c r="BE25" i="991"/>
  <c r="H124" i="991"/>
  <c r="BM131" i="991"/>
  <c r="BM129" i="991"/>
  <c r="BM128" i="991"/>
  <c r="BM123" i="991"/>
  <c r="BM126" i="991"/>
  <c r="BM125" i="991"/>
  <c r="BM130" i="991"/>
  <c r="BM127" i="991"/>
  <c r="BM124" i="991"/>
  <c r="BL11" i="991"/>
  <c r="BM49" i="991"/>
  <c r="BM46" i="991"/>
  <c r="BM48" i="991"/>
  <c r="BM47" i="991"/>
  <c r="BF109" i="991"/>
  <c r="AI109" i="991"/>
  <c r="BF108" i="991"/>
  <c r="BK40" i="991"/>
  <c r="BL53" i="991"/>
  <c r="BL54" i="991"/>
  <c r="AI92" i="991"/>
  <c r="BF92" i="991"/>
  <c r="AH38" i="991"/>
  <c r="BE38" i="991"/>
  <c r="BE37" i="991"/>
  <c r="BE36" i="991"/>
  <c r="BL16" i="991"/>
  <c r="BM84" i="991"/>
  <c r="BJ69" i="991"/>
  <c r="BK71" i="991"/>
  <c r="BE33" i="991"/>
  <c r="AH33" i="991"/>
  <c r="BE32" i="991"/>
  <c r="H22" i="991"/>
  <c r="AI94" i="991"/>
  <c r="BF94" i="991"/>
  <c r="BJ43" i="991"/>
  <c r="AH9" i="991"/>
  <c r="BE9" i="991"/>
  <c r="AH98" i="991"/>
  <c r="BM114" i="991"/>
  <c r="BK67" i="991"/>
  <c r="BL51" i="991"/>
  <c r="BL15" i="991"/>
  <c r="H45" i="991"/>
  <c r="AI113" i="991"/>
  <c r="BF113" i="991"/>
  <c r="BF112" i="991"/>
  <c r="H8" i="991"/>
  <c r="BM134" i="991"/>
  <c r="H134" i="991"/>
  <c r="H127" i="991"/>
  <c r="BL92" i="991"/>
  <c r="BJ64" i="991"/>
  <c r="BJ63" i="991"/>
  <c r="BJ62" i="991"/>
  <c r="H64" i="991"/>
  <c r="BF102" i="991"/>
  <c r="AI102" i="991"/>
  <c r="BM41" i="991"/>
  <c r="BM29" i="991"/>
  <c r="BM38" i="991"/>
  <c r="BM40" i="991"/>
  <c r="BM26" i="991"/>
  <c r="BM35" i="991"/>
  <c r="BM27" i="991"/>
  <c r="BM28" i="991"/>
  <c r="BM33" i="991"/>
  <c r="BM37" i="991"/>
  <c r="BM31" i="991"/>
  <c r="BM39" i="991"/>
  <c r="BF110" i="991"/>
  <c r="AH101" i="991"/>
  <c r="BL22" i="991"/>
  <c r="BL21" i="991"/>
  <c r="BL20" i="991"/>
  <c r="BK60" i="991"/>
  <c r="BL107" i="991"/>
  <c r="BK61" i="991"/>
  <c r="BM52" i="991"/>
  <c r="BL13" i="991"/>
  <c r="AI101" i="991"/>
  <c r="BF101" i="991"/>
  <c r="H114" i="991"/>
  <c r="BL26" i="991"/>
  <c r="BL25" i="991"/>
  <c r="AH117" i="991"/>
  <c r="BK42" i="991"/>
  <c r="BM63" i="991"/>
  <c r="BM22" i="991"/>
  <c r="BM21" i="991"/>
  <c r="BM19" i="991"/>
  <c r="BM18" i="991"/>
  <c r="AH129" i="991"/>
  <c r="BL115" i="991"/>
  <c r="H72" i="991"/>
  <c r="AI10" i="991"/>
  <c r="BF10" i="991"/>
  <c r="BF8" i="991"/>
  <c r="BL128" i="991"/>
  <c r="BL125" i="991"/>
  <c r="BL127" i="991"/>
  <c r="BF93" i="991"/>
  <c r="AI93" i="991"/>
  <c r="BE31" i="991"/>
  <c r="AH31" i="991"/>
  <c r="BM75" i="991"/>
  <c r="BF14" i="991"/>
  <c r="AI14" i="991"/>
  <c r="BK55" i="991"/>
  <c r="BL101" i="991"/>
  <c r="BL100" i="991"/>
  <c r="BL52" i="991"/>
  <c r="BM77" i="991"/>
  <c r="BM76" i="991"/>
  <c r="BJ49" i="991"/>
  <c r="BM72" i="991"/>
  <c r="BM70" i="991"/>
  <c r="BM92" i="991"/>
  <c r="BM87" i="991"/>
  <c r="BM90" i="991"/>
  <c r="BM89" i="991"/>
  <c r="BM91" i="991"/>
  <c r="BM85" i="991"/>
  <c r="H83" i="991"/>
  <c r="BL10" i="991"/>
  <c r="BL8" i="991"/>
  <c r="BL9" i="991"/>
  <c r="BM51" i="991"/>
  <c r="AH20" i="991"/>
  <c r="BE20" i="991"/>
  <c r="BE19" i="991"/>
  <c r="BM133" i="991"/>
  <c r="BM67" i="991"/>
  <c r="BM66" i="991"/>
  <c r="BM65" i="991"/>
  <c r="BL80" i="991"/>
  <c r="BM80" i="991"/>
  <c r="BM71" i="991"/>
  <c r="BM96" i="991"/>
  <c r="BM95" i="991"/>
  <c r="AI24" i="991"/>
  <c r="BM15" i="991"/>
  <c r="BM14" i="991"/>
  <c r="BM10" i="991"/>
  <c r="BM12" i="991"/>
  <c r="BM8" i="991"/>
  <c r="BM13" i="991"/>
  <c r="BM11" i="991"/>
  <c r="BM9" i="991"/>
  <c r="BF99" i="991"/>
  <c r="AI99" i="991"/>
  <c r="BL86" i="991"/>
  <c r="BM30" i="991"/>
  <c r="BM110" i="991"/>
  <c r="BM109" i="991"/>
  <c r="BM101" i="991"/>
  <c r="H128" i="991"/>
  <c r="BK68" i="991"/>
  <c r="BM34" i="991"/>
  <c r="BL79" i="991"/>
  <c r="BJ66" i="991"/>
  <c r="BM100" i="991"/>
  <c r="BL99" i="991"/>
  <c r="BL98" i="991"/>
  <c r="BM94" i="991"/>
  <c r="BL94" i="991"/>
  <c r="BK65" i="991"/>
  <c r="BK64" i="991"/>
  <c r="BK63" i="991"/>
  <c r="BK62" i="991"/>
  <c r="H65" i="991"/>
  <c r="BL62" i="991"/>
  <c r="H52" i="991"/>
  <c r="AI35" i="991"/>
  <c r="BL50" i="991"/>
  <c r="BL49" i="991"/>
  <c r="BJ60" i="991"/>
  <c r="BJ59" i="991"/>
  <c r="BL85" i="991"/>
  <c r="H60" i="991"/>
  <c r="BL136" i="991"/>
  <c r="BL135" i="991"/>
  <c r="BM60" i="991"/>
  <c r="BK66" i="991"/>
  <c r="BM61" i="991"/>
  <c r="BM104" i="991"/>
  <c r="BM103" i="991"/>
  <c r="BM53" i="991"/>
  <c r="BM54" i="991"/>
  <c r="AH17" i="991"/>
  <c r="BE17" i="991"/>
  <c r="BE16" i="991"/>
  <c r="AI31" i="991"/>
  <c r="BM102" i="991"/>
  <c r="AH14" i="991"/>
  <c r="BE14" i="991"/>
  <c r="BE12" i="991"/>
  <c r="BL39" i="991"/>
  <c r="BL40" i="991"/>
  <c r="BL41" i="991"/>
  <c r="BL38" i="991"/>
  <c r="BL28" i="991"/>
  <c r="BL37" i="991"/>
  <c r="BL35" i="991"/>
  <c r="AH91" i="991"/>
  <c r="BE91" i="991"/>
  <c r="BL123" i="991"/>
  <c r="BJ68" i="991"/>
  <c r="BL133" i="991"/>
  <c r="BL61" i="991"/>
  <c r="AI107" i="991"/>
  <c r="BF107" i="991"/>
  <c r="BF105" i="991"/>
  <c r="BF106" i="991"/>
  <c r="BL122" i="991"/>
  <c r="BL19" i="991"/>
  <c r="BL17" i="991"/>
  <c r="BL18" i="991"/>
  <c r="AH97" i="991"/>
  <c r="BJ56" i="991"/>
  <c r="AI117" i="991"/>
  <c r="AI89" i="991"/>
  <c r="BF89" i="991"/>
  <c r="BE92" i="991"/>
  <c r="AH92" i="991"/>
  <c r="BJ67" i="991"/>
  <c r="BJ58" i="991"/>
  <c r="H58" i="991"/>
  <c r="BL119" i="991"/>
  <c r="BL59" i="991"/>
  <c r="BL118" i="991"/>
  <c r="BL116" i="991"/>
  <c r="BM50" i="991"/>
  <c r="BJ61" i="991"/>
  <c r="H61" i="991"/>
  <c r="BM59" i="991"/>
  <c r="BE90" i="991"/>
  <c r="BM93" i="991"/>
  <c r="BM136" i="991"/>
  <c r="BM135" i="991"/>
  <c r="BK59" i="991"/>
  <c r="BM107" i="991"/>
  <c r="BM45" i="991"/>
  <c r="BM42" i="991"/>
  <c r="BM44" i="991"/>
  <c r="BM43" i="991"/>
  <c r="BL93" i="991"/>
  <c r="AI20" i="991"/>
  <c r="BF20" i="991"/>
  <c r="BF17" i="991"/>
  <c r="BF16" i="991"/>
  <c r="BF18" i="991"/>
  <c r="BM86" i="991"/>
  <c r="AI29" i="991"/>
  <c r="BM108" i="991"/>
  <c r="BL77" i="991"/>
  <c r="BL76" i="991"/>
  <c r="BL75" i="991"/>
  <c r="BF91" i="991"/>
  <c r="AI91" i="991"/>
  <c r="BF15" i="991"/>
  <c r="BL82" i="991"/>
  <c r="H41" i="991"/>
  <c r="AI98" i="991"/>
  <c r="BF98" i="991"/>
  <c r="BF95" i="991"/>
  <c r="BF97" i="991"/>
  <c r="BF96" i="991"/>
  <c r="BJ51" i="991"/>
  <c r="BL56" i="991"/>
  <c r="BM99" i="991"/>
  <c r="BM98" i="991"/>
  <c r="BM97" i="991"/>
  <c r="BK57" i="991"/>
  <c r="BM122" i="991"/>
  <c r="BM120" i="991"/>
  <c r="BM121" i="991"/>
  <c r="H119" i="991"/>
  <c r="H50" i="991"/>
  <c r="AH96" i="991"/>
  <c r="BL129" i="991"/>
  <c r="BM106" i="991"/>
  <c r="BJ72" i="991"/>
  <c r="BL95" i="991"/>
  <c r="BL96" i="991"/>
  <c r="BL120" i="991"/>
  <c r="BM32" i="991"/>
  <c r="BK41" i="991"/>
  <c r="AH26" i="991"/>
  <c r="BE26" i="991"/>
  <c r="BM78" i="991"/>
  <c r="AI13" i="991"/>
  <c r="H13" i="991" s="1"/>
  <c r="BF13" i="991"/>
  <c r="BF11" i="991"/>
  <c r="BF12" i="991"/>
  <c r="BM88" i="991"/>
  <c r="BL90" i="991"/>
  <c r="BL89" i="991"/>
  <c r="H59" i="991"/>
  <c r="H118" i="991"/>
  <c r="BF19" i="991"/>
  <c r="BL83" i="991"/>
  <c r="BL69" i="991"/>
  <c r="BL68" i="991"/>
  <c r="BF111" i="991"/>
  <c r="BK44" i="991"/>
  <c r="BE18" i="991"/>
  <c r="AI120" i="991"/>
  <c r="H120" i="991" s="1"/>
  <c r="BL45" i="991"/>
  <c r="BE89" i="991"/>
  <c r="AH89" i="991"/>
  <c r="BK54" i="991"/>
  <c r="BK53" i="991"/>
  <c r="BE24" i="991"/>
  <c r="AH24" i="991"/>
  <c r="BE23" i="991"/>
  <c r="BM116" i="991"/>
  <c r="BM115" i="991"/>
  <c r="BL46" i="991"/>
  <c r="BJ42" i="991"/>
  <c r="BM105" i="991"/>
  <c r="BM132" i="991"/>
  <c r="BL111" i="991"/>
  <c r="BL109" i="991"/>
  <c r="BL110" i="991"/>
  <c r="BL73" i="991"/>
  <c r="BL74" i="991"/>
  <c r="BL72" i="991"/>
  <c r="BE11" i="991"/>
  <c r="BJ45" i="991"/>
  <c r="BM79" i="991"/>
  <c r="AH93" i="991"/>
  <c r="BE93" i="991"/>
  <c r="H67" i="991"/>
  <c r="BL91" i="991"/>
  <c r="BE104" i="991"/>
  <c r="AH104" i="991"/>
  <c r="BL44" i="991"/>
  <c r="BL14" i="991"/>
  <c r="BE15" i="991"/>
  <c r="AH15" i="991"/>
  <c r="BL43" i="991"/>
  <c r="BL30" i="991"/>
  <c r="BL134" i="991"/>
  <c r="H18" i="991"/>
  <c r="BM62" i="991"/>
  <c r="AH111" i="991"/>
  <c r="BM68" i="991"/>
  <c r="BM55" i="991"/>
  <c r="BL48" i="991"/>
  <c r="BK45" i="991"/>
  <c r="BK69" i="991"/>
  <c r="BK70" i="990"/>
  <c r="BJ56" i="990"/>
  <c r="BJ57" i="990"/>
  <c r="BJ74" i="990"/>
  <c r="BJ79" i="990"/>
  <c r="BJ78" i="990"/>
  <c r="BJ47" i="990"/>
  <c r="BJ75" i="990"/>
  <c r="BA102" i="990"/>
  <c r="BJ67" i="990"/>
  <c r="BL51" i="990"/>
  <c r="AZ117" i="990"/>
  <c r="BM58" i="990"/>
  <c r="BJ76" i="990"/>
  <c r="BJ55" i="990"/>
  <c r="BA135" i="990"/>
  <c r="BK61" i="990"/>
  <c r="BA127" i="990"/>
  <c r="BA111" i="990"/>
  <c r="H49" i="990"/>
  <c r="H54" i="990"/>
  <c r="BA126" i="990"/>
  <c r="BJ42" i="990"/>
  <c r="BK63" i="990"/>
  <c r="BJ44" i="990"/>
  <c r="BM63" i="990"/>
  <c r="BL67" i="990"/>
  <c r="BK48" i="990"/>
  <c r="AZ45" i="981"/>
  <c r="BM69" i="990"/>
  <c r="BE45" i="981"/>
  <c r="BJ43" i="990"/>
  <c r="BM70" i="990"/>
  <c r="BJ46" i="990"/>
  <c r="AZ103" i="990"/>
  <c r="BL71" i="990"/>
  <c r="AZ111" i="990"/>
  <c r="AC110" i="990"/>
  <c r="AZ109" i="990"/>
  <c r="AZ110" i="990"/>
  <c r="AD12" i="990"/>
  <c r="BA12" i="990"/>
  <c r="AC31" i="990"/>
  <c r="AZ31" i="990"/>
  <c r="BA142" i="990"/>
  <c r="AD142" i="990"/>
  <c r="BF142" i="990" s="1"/>
  <c r="AH121" i="990"/>
  <c r="BK28" i="990"/>
  <c r="BK35" i="990"/>
  <c r="BK43" i="990"/>
  <c r="BK30" i="990"/>
  <c r="BK31" i="990"/>
  <c r="BK44" i="990"/>
  <c r="BK29" i="990"/>
  <c r="BK36" i="990"/>
  <c r="BK32" i="990"/>
  <c r="BK39" i="990"/>
  <c r="BK45" i="990"/>
  <c r="BK42" i="990"/>
  <c r="BK38" i="990"/>
  <c r="H45" i="990"/>
  <c r="BK34" i="990"/>
  <c r="BK41" i="990"/>
  <c r="BK40" i="990"/>
  <c r="BK37" i="990"/>
  <c r="BK33" i="990"/>
  <c r="AZ125" i="990"/>
  <c r="AC125" i="990"/>
  <c r="AD9" i="990"/>
  <c r="BA9" i="990"/>
  <c r="BA8" i="990"/>
  <c r="AC22" i="990"/>
  <c r="AZ22" i="990"/>
  <c r="AD35" i="990"/>
  <c r="BA35" i="990"/>
  <c r="BL35" i="990"/>
  <c r="BL31" i="990"/>
  <c r="BL30" i="990"/>
  <c r="BL40" i="990"/>
  <c r="BL39" i="990"/>
  <c r="BL38" i="990"/>
  <c r="BL45" i="990"/>
  <c r="BL42" i="990"/>
  <c r="BL43" i="990"/>
  <c r="BL36" i="990"/>
  <c r="BL29" i="990"/>
  <c r="BL33" i="990"/>
  <c r="BL32" i="990"/>
  <c r="BL44" i="990"/>
  <c r="BL34" i="990"/>
  <c r="BL28" i="990"/>
  <c r="BL41" i="990"/>
  <c r="BL37" i="990"/>
  <c r="AH108" i="990"/>
  <c r="AD29" i="990"/>
  <c r="BA29" i="990"/>
  <c r="BJ73" i="990"/>
  <c r="BJ72" i="990"/>
  <c r="BA132" i="990"/>
  <c r="AD132" i="990"/>
  <c r="AC41" i="990"/>
  <c r="AZ41" i="990"/>
  <c r="BA110" i="990"/>
  <c r="AD110" i="990"/>
  <c r="BA109" i="990"/>
  <c r="AD31" i="990"/>
  <c r="BA31" i="990"/>
  <c r="BA124" i="990"/>
  <c r="AD124" i="990"/>
  <c r="AD27" i="990"/>
  <c r="BA27" i="990"/>
  <c r="BL65" i="990"/>
  <c r="BL66" i="990"/>
  <c r="H66" i="990"/>
  <c r="BL64" i="990"/>
  <c r="BA117" i="990"/>
  <c r="BK54" i="990"/>
  <c r="BK52" i="990"/>
  <c r="BK53" i="990"/>
  <c r="AZ17" i="990"/>
  <c r="AC17" i="990"/>
  <c r="BM49" i="990"/>
  <c r="BM48" i="990"/>
  <c r="BM47" i="990"/>
  <c r="BM46" i="990"/>
  <c r="AD34" i="990"/>
  <c r="BA34" i="990"/>
  <c r="AD123" i="990"/>
  <c r="BA123" i="990"/>
  <c r="BA122" i="990"/>
  <c r="BA120" i="990"/>
  <c r="BA121" i="990"/>
  <c r="AD41" i="990"/>
  <c r="BF41" i="990" s="1"/>
  <c r="BA41" i="990"/>
  <c r="BA101" i="990"/>
  <c r="AD101" i="990"/>
  <c r="BA100" i="990"/>
  <c r="AC13" i="990"/>
  <c r="AZ13" i="990"/>
  <c r="BJ48" i="990"/>
  <c r="H139" i="990"/>
  <c r="BK73" i="990"/>
  <c r="BK71" i="990"/>
  <c r="BK72" i="990"/>
  <c r="BA139" i="990"/>
  <c r="AZ25" i="990"/>
  <c r="AC9" i="990"/>
  <c r="AZ9" i="990"/>
  <c r="AZ8" i="990"/>
  <c r="BK47" i="990"/>
  <c r="AC36" i="990"/>
  <c r="AZ36" i="990"/>
  <c r="BM59" i="990"/>
  <c r="AD16" i="990"/>
  <c r="BA16" i="990"/>
  <c r="AZ141" i="990"/>
  <c r="AC141" i="990"/>
  <c r="AZ140" i="990"/>
  <c r="AZ138" i="990"/>
  <c r="AZ139" i="990"/>
  <c r="AZ14" i="990"/>
  <c r="AC14" i="990"/>
  <c r="AC101" i="990"/>
  <c r="AZ101" i="990"/>
  <c r="AZ100" i="990"/>
  <c r="BL50" i="990"/>
  <c r="AD13" i="990"/>
  <c r="BA13" i="990"/>
  <c r="AC116" i="990"/>
  <c r="AZ116" i="990"/>
  <c r="BA25" i="990"/>
  <c r="BL70" i="990"/>
  <c r="BL69" i="990"/>
  <c r="BL68" i="990"/>
  <c r="AC27" i="990"/>
  <c r="AZ27" i="990"/>
  <c r="BA113" i="990"/>
  <c r="BK46" i="990"/>
  <c r="AD36" i="990"/>
  <c r="BA36" i="990"/>
  <c r="BM44" i="990"/>
  <c r="BM29" i="990"/>
  <c r="BM39" i="990"/>
  <c r="BM32" i="990"/>
  <c r="BM38" i="990"/>
  <c r="BM35" i="990"/>
  <c r="BM28" i="990"/>
  <c r="BM40" i="990"/>
  <c r="BM42" i="990"/>
  <c r="BM45" i="990"/>
  <c r="BM37" i="990"/>
  <c r="BM34" i="990"/>
  <c r="BM36" i="990"/>
  <c r="BM30" i="990"/>
  <c r="BM33" i="990"/>
  <c r="BM41" i="990"/>
  <c r="BM31" i="990"/>
  <c r="BM43" i="990"/>
  <c r="BM60" i="990"/>
  <c r="BM53" i="990"/>
  <c r="BM54" i="990"/>
  <c r="AC16" i="990"/>
  <c r="AZ16" i="990"/>
  <c r="AZ132" i="990"/>
  <c r="AZ131" i="990"/>
  <c r="AC132" i="990"/>
  <c r="AZ129" i="990"/>
  <c r="AZ130" i="990"/>
  <c r="AD14" i="990"/>
  <c r="BA14" i="990"/>
  <c r="H73" i="990"/>
  <c r="BA119" i="990"/>
  <c r="AD119" i="990"/>
  <c r="BM64" i="990"/>
  <c r="AD106" i="990"/>
  <c r="BA106" i="990"/>
  <c r="AD28" i="990"/>
  <c r="BA28" i="990"/>
  <c r="BA94" i="990"/>
  <c r="BA90" i="990"/>
  <c r="AD98" i="990"/>
  <c r="BA95" i="990"/>
  <c r="BA91" i="990"/>
  <c r="BA92" i="990"/>
  <c r="BA89" i="990"/>
  <c r="BA98" i="990"/>
  <c r="BA85" i="990"/>
  <c r="BA88" i="990"/>
  <c r="BA84" i="990"/>
  <c r="BA93" i="990"/>
  <c r="BA83" i="990"/>
  <c r="BA86" i="990"/>
  <c r="BA87" i="990"/>
  <c r="BA81" i="990"/>
  <c r="BA82" i="990"/>
  <c r="BA96" i="990"/>
  <c r="BA97" i="990"/>
  <c r="BJ71" i="990"/>
  <c r="BJ70" i="990"/>
  <c r="BJ69" i="990"/>
  <c r="BJ60" i="990"/>
  <c r="BJ63" i="990"/>
  <c r="BJ61" i="990"/>
  <c r="BJ68" i="990"/>
  <c r="H71" i="990"/>
  <c r="AZ42" i="990"/>
  <c r="BM61" i="990"/>
  <c r="AH117" i="990"/>
  <c r="AC18" i="990"/>
  <c r="AZ18" i="990"/>
  <c r="BL49" i="990"/>
  <c r="AD15" i="990"/>
  <c r="BA15" i="990"/>
  <c r="AC34" i="990"/>
  <c r="AZ34" i="990"/>
  <c r="BA141" i="990"/>
  <c r="AD141" i="990"/>
  <c r="BA140" i="990"/>
  <c r="AZ32" i="990"/>
  <c r="AC32" i="990"/>
  <c r="BM72" i="990"/>
  <c r="BM73" i="990"/>
  <c r="AZ37" i="990"/>
  <c r="AC37" i="990"/>
  <c r="AZ115" i="990"/>
  <c r="AC115" i="990"/>
  <c r="BA118" i="990"/>
  <c r="AD10" i="990"/>
  <c r="BA10" i="990"/>
  <c r="AZ134" i="990"/>
  <c r="AC134" i="990"/>
  <c r="BK59" i="990"/>
  <c r="BK60" i="990"/>
  <c r="H60" i="990"/>
  <c r="BA42" i="990"/>
  <c r="BA39" i="990"/>
  <c r="BJ59" i="990"/>
  <c r="AZ113" i="990"/>
  <c r="BL61" i="990"/>
  <c r="BL59" i="990"/>
  <c r="BL60" i="990"/>
  <c r="H61" i="990"/>
  <c r="BK64" i="990"/>
  <c r="AD18" i="990"/>
  <c r="BA18" i="990"/>
  <c r="BL57" i="990"/>
  <c r="BK55" i="990"/>
  <c r="AD33" i="990"/>
  <c r="BA33" i="990"/>
  <c r="AH99" i="990"/>
  <c r="AC123" i="990"/>
  <c r="AZ123" i="990"/>
  <c r="AZ122" i="990"/>
  <c r="AZ120" i="990"/>
  <c r="AD32" i="990"/>
  <c r="BA32" i="990"/>
  <c r="BM67" i="990"/>
  <c r="BA37" i="990"/>
  <c r="AD37" i="990"/>
  <c r="AC124" i="990"/>
  <c r="AZ124" i="990"/>
  <c r="AZ102" i="990"/>
  <c r="AC10" i="990"/>
  <c r="AZ10" i="990"/>
  <c r="AD134" i="990"/>
  <c r="BA134" i="990"/>
  <c r="BL54" i="990"/>
  <c r="BL53" i="990"/>
  <c r="BL52" i="990"/>
  <c r="AH103" i="990"/>
  <c r="BA24" i="990"/>
  <c r="BA21" i="990"/>
  <c r="BL48" i="990"/>
  <c r="BK62" i="990"/>
  <c r="BJ62" i="990"/>
  <c r="BL56" i="990"/>
  <c r="AC15" i="990"/>
  <c r="AZ15" i="990"/>
  <c r="AZ99" i="990"/>
  <c r="AZ105" i="990"/>
  <c r="AC105" i="990"/>
  <c r="AZ104" i="990"/>
  <c r="BA130" i="990"/>
  <c r="AZ119" i="990"/>
  <c r="AC119" i="990"/>
  <c r="AZ118" i="990"/>
  <c r="AC19" i="990"/>
  <c r="AZ19" i="990"/>
  <c r="AC142" i="990"/>
  <c r="AZ142" i="990"/>
  <c r="AH102" i="990"/>
  <c r="AC28" i="990"/>
  <c r="AZ28" i="990"/>
  <c r="BJ51" i="990"/>
  <c r="BJ50" i="990"/>
  <c r="BJ49" i="990"/>
  <c r="H51" i="990"/>
  <c r="BK50" i="990"/>
  <c r="BK51" i="990"/>
  <c r="BK49" i="990"/>
  <c r="AC107" i="990"/>
  <c r="AZ107" i="990"/>
  <c r="AH112" i="990"/>
  <c r="AZ24" i="990"/>
  <c r="AZ21" i="990"/>
  <c r="AZ20" i="990"/>
  <c r="H100" i="990"/>
  <c r="BJ64" i="990"/>
  <c r="AC33" i="990"/>
  <c r="AZ33" i="990"/>
  <c r="BL58" i="990"/>
  <c r="BA114" i="990"/>
  <c r="AD114" i="990"/>
  <c r="BA112" i="990"/>
  <c r="AZ137" i="990"/>
  <c r="AC137" i="990"/>
  <c r="AZ135" i="990"/>
  <c r="AZ136" i="990"/>
  <c r="AD19" i="990"/>
  <c r="BA19" i="990"/>
  <c r="AZ106" i="990"/>
  <c r="AC106" i="990"/>
  <c r="BA107" i="990"/>
  <c r="AD107" i="990"/>
  <c r="AH26" i="990"/>
  <c r="AZ112" i="990"/>
  <c r="BA131" i="990"/>
  <c r="BK75" i="990"/>
  <c r="BK74" i="990"/>
  <c r="BK76" i="990"/>
  <c r="H76" i="990"/>
  <c r="AZ39" i="990"/>
  <c r="BK69" i="990"/>
  <c r="BL77" i="990"/>
  <c r="BL75" i="990"/>
  <c r="BL74" i="990"/>
  <c r="BL73" i="990"/>
  <c r="BL72" i="990"/>
  <c r="H77" i="990"/>
  <c r="BL76" i="990"/>
  <c r="BA20" i="990"/>
  <c r="BJ54" i="990"/>
  <c r="H50" i="990"/>
  <c r="BJ65" i="990"/>
  <c r="BJ77" i="990"/>
  <c r="BM56" i="990"/>
  <c r="AD105" i="990"/>
  <c r="BA105" i="990"/>
  <c r="BA103" i="990"/>
  <c r="BA104" i="990"/>
  <c r="AZ128" i="990"/>
  <c r="AC128" i="990"/>
  <c r="AZ126" i="990"/>
  <c r="AZ127" i="990"/>
  <c r="AC30" i="990"/>
  <c r="AZ30" i="990"/>
  <c r="AD133" i="990"/>
  <c r="BA133" i="990"/>
  <c r="BL55" i="990"/>
  <c r="BM50" i="990"/>
  <c r="BM52" i="990"/>
  <c r="BM51" i="990"/>
  <c r="H52" i="990"/>
  <c r="BA26" i="990"/>
  <c r="BA116" i="990"/>
  <c r="AD116" i="990"/>
  <c r="AZ26" i="990"/>
  <c r="BM57" i="990"/>
  <c r="BA129" i="990"/>
  <c r="AD22" i="990"/>
  <c r="BA22" i="990"/>
  <c r="AZ38" i="990"/>
  <c r="BJ66" i="990"/>
  <c r="H127" i="990"/>
  <c r="H120" i="990"/>
  <c r="AZ29" i="990"/>
  <c r="AC29" i="990"/>
  <c r="BK58" i="990"/>
  <c r="BK57" i="990"/>
  <c r="H58" i="990"/>
  <c r="AC114" i="990"/>
  <c r="AZ114" i="990"/>
  <c r="AH111" i="990"/>
  <c r="H8" i="990"/>
  <c r="BL63" i="990"/>
  <c r="BL62" i="990"/>
  <c r="H63" i="990"/>
  <c r="BA137" i="990"/>
  <c r="AD137" i="990"/>
  <c r="BA136" i="990"/>
  <c r="AD30" i="990"/>
  <c r="BA30" i="990"/>
  <c r="BA115" i="990"/>
  <c r="AD115" i="990"/>
  <c r="BM71" i="990"/>
  <c r="BA125" i="990"/>
  <c r="AD125" i="990"/>
  <c r="BK66" i="990"/>
  <c r="BK67" i="990"/>
  <c r="H67" i="990"/>
  <c r="BM66" i="990"/>
  <c r="BM55" i="990"/>
  <c r="BA99" i="990"/>
  <c r="AD40" i="990"/>
  <c r="BA40" i="990"/>
  <c r="BK68" i="990"/>
  <c r="BA38" i="990"/>
  <c r="BA17" i="990"/>
  <c r="AD17" i="990"/>
  <c r="AC11" i="990"/>
  <c r="AZ11" i="990"/>
  <c r="BK56" i="990"/>
  <c r="H56" i="990"/>
  <c r="AD23" i="990"/>
  <c r="BA23" i="990"/>
  <c r="BA128" i="990"/>
  <c r="AD128" i="990"/>
  <c r="AC12" i="990"/>
  <c r="AZ12" i="990"/>
  <c r="BK65" i="990"/>
  <c r="H65" i="990"/>
  <c r="AZ133" i="990"/>
  <c r="AC133" i="990"/>
  <c r="H138" i="990"/>
  <c r="BJ58" i="990"/>
  <c r="AZ121" i="990"/>
  <c r="H85" i="990"/>
  <c r="AZ90" i="990"/>
  <c r="AZ93" i="990"/>
  <c r="AZ95" i="990"/>
  <c r="AZ91" i="990"/>
  <c r="AZ98" i="990"/>
  <c r="AZ96" i="990"/>
  <c r="AC98" i="990"/>
  <c r="AZ94" i="990"/>
  <c r="AZ97" i="990"/>
  <c r="AZ92" i="990"/>
  <c r="AZ83" i="990"/>
  <c r="AZ85" i="990"/>
  <c r="AZ81" i="990"/>
  <c r="AZ84" i="990"/>
  <c r="AZ88" i="990"/>
  <c r="AZ89" i="990"/>
  <c r="AZ87" i="990"/>
  <c r="AZ86" i="990"/>
  <c r="AZ82" i="990"/>
  <c r="BM62" i="990"/>
  <c r="AZ40" i="990"/>
  <c r="AC40" i="990"/>
  <c r="AZ35" i="990"/>
  <c r="AC35" i="990"/>
  <c r="BL47" i="990"/>
  <c r="BL46" i="990"/>
  <c r="H47" i="990"/>
  <c r="BM68" i="990"/>
  <c r="BA108" i="990"/>
  <c r="AZ108" i="990"/>
  <c r="BA11" i="990"/>
  <c r="AD11" i="990"/>
  <c r="BM65" i="990"/>
  <c r="AC23" i="990"/>
  <c r="AZ23" i="990"/>
  <c r="BA138" i="990"/>
  <c r="BA56" i="989"/>
  <c r="BE78" i="989"/>
  <c r="BE77" i="989"/>
  <c r="BE80" i="989"/>
  <c r="BA22" i="989"/>
  <c r="AH80" i="989"/>
  <c r="BJ79" i="989" s="1"/>
  <c r="BA23" i="989"/>
  <c r="AZ22" i="989"/>
  <c r="AZ23" i="989"/>
  <c r="BA9" i="989"/>
  <c r="BA10" i="989"/>
  <c r="AZ69" i="989"/>
  <c r="AZ68" i="989"/>
  <c r="AZ40" i="989"/>
  <c r="AD13" i="989"/>
  <c r="BF11" i="989" s="1"/>
  <c r="AZ71" i="989"/>
  <c r="BA11" i="989"/>
  <c r="AZ48" i="989"/>
  <c r="BF62" i="989"/>
  <c r="AZ41" i="989"/>
  <c r="BA64" i="989"/>
  <c r="AZ64" i="989"/>
  <c r="BA52" i="989"/>
  <c r="BA54" i="989"/>
  <c r="BA53" i="989"/>
  <c r="BA55" i="989"/>
  <c r="BA12" i="989"/>
  <c r="BJ74" i="989"/>
  <c r="BF77" i="989"/>
  <c r="BF78" i="989"/>
  <c r="BA80" i="989"/>
  <c r="AI80" i="989"/>
  <c r="BK80" i="989" s="1"/>
  <c r="BF79" i="989"/>
  <c r="BA79" i="989"/>
  <c r="BA58" i="989"/>
  <c r="BA72" i="989"/>
  <c r="BA63" i="989"/>
  <c r="BA70" i="989"/>
  <c r="BA65" i="989"/>
  <c r="BA66" i="989"/>
  <c r="AZ42" i="989"/>
  <c r="BE75" i="989"/>
  <c r="BA62" i="989"/>
  <c r="BA61" i="989"/>
  <c r="AD21" i="989"/>
  <c r="AI21" i="989" s="1"/>
  <c r="BA69" i="989"/>
  <c r="AZ21" i="989"/>
  <c r="AZ49" i="989"/>
  <c r="BA67" i="989"/>
  <c r="BA18" i="989"/>
  <c r="BA60" i="989"/>
  <c r="BA68" i="989"/>
  <c r="BA51" i="989"/>
  <c r="BA49" i="989"/>
  <c r="BA46" i="989"/>
  <c r="BA48" i="989"/>
  <c r="BA44" i="989"/>
  <c r="AZ60" i="989"/>
  <c r="H55" i="989"/>
  <c r="BE76" i="989"/>
  <c r="AZ61" i="989"/>
  <c r="BA59" i="989"/>
  <c r="BA57" i="989"/>
  <c r="BA47" i="989"/>
  <c r="AZ66" i="989"/>
  <c r="BA41" i="989"/>
  <c r="BA43" i="989"/>
  <c r="AZ58" i="989"/>
  <c r="AZ62" i="989"/>
  <c r="AZ65" i="989"/>
  <c r="AZ59" i="989"/>
  <c r="BA42" i="989"/>
  <c r="BA45" i="989"/>
  <c r="AZ63" i="989"/>
  <c r="BA50" i="989"/>
  <c r="BA40" i="989"/>
  <c r="AZ67" i="989"/>
  <c r="BF42" i="989"/>
  <c r="AZ57" i="989"/>
  <c r="AZ51" i="989"/>
  <c r="AZ45" i="989"/>
  <c r="BA71" i="989"/>
  <c r="AZ47" i="989"/>
  <c r="AZ52" i="989"/>
  <c r="AZ55" i="989"/>
  <c r="AZ44" i="989"/>
  <c r="BE56" i="989"/>
  <c r="AZ56" i="989"/>
  <c r="AZ54" i="989"/>
  <c r="BE53" i="989"/>
  <c r="AZ43" i="989"/>
  <c r="AZ53" i="989"/>
  <c r="AZ46" i="989"/>
  <c r="AZ70" i="989"/>
  <c r="AZ50" i="989"/>
  <c r="AZ75" i="989"/>
  <c r="BE74" i="989"/>
  <c r="BA19" i="989"/>
  <c r="BA20" i="989"/>
  <c r="AD20" i="989"/>
  <c r="AZ74" i="989"/>
  <c r="AZ76" i="989"/>
  <c r="BA15" i="989"/>
  <c r="AZ73" i="989"/>
  <c r="BA13" i="989"/>
  <c r="BA17" i="989"/>
  <c r="BA14" i="989"/>
  <c r="AZ72" i="989"/>
  <c r="BA16" i="989"/>
  <c r="AZ77" i="989"/>
  <c r="BA77" i="989"/>
  <c r="AZ19" i="989"/>
  <c r="AD9" i="989"/>
  <c r="AI9" i="989" s="1"/>
  <c r="AZ20" i="989"/>
  <c r="AZ10" i="989"/>
  <c r="AZ18" i="989"/>
  <c r="BA74" i="989"/>
  <c r="BA73" i="989"/>
  <c r="BA8" i="989"/>
  <c r="BA76" i="989"/>
  <c r="BA75" i="989"/>
  <c r="AZ8" i="989"/>
  <c r="BE66" i="989"/>
  <c r="AZ14" i="989"/>
  <c r="AC9" i="989"/>
  <c r="AH9" i="989" s="1"/>
  <c r="AZ16" i="989"/>
  <c r="AZ15" i="989"/>
  <c r="AZ9" i="989"/>
  <c r="AZ12" i="989"/>
  <c r="AC17" i="989"/>
  <c r="BE17" i="989" s="1"/>
  <c r="AZ17" i="989"/>
  <c r="AZ11" i="989"/>
  <c r="AZ13" i="989"/>
  <c r="BF72" i="989"/>
  <c r="BM79" i="989"/>
  <c r="BL22" i="989"/>
  <c r="BM78" i="989"/>
  <c r="BK27" i="989"/>
  <c r="BM17" i="989"/>
  <c r="H53" i="989"/>
  <c r="BL34" i="989"/>
  <c r="BM16" i="989"/>
  <c r="H67" i="989"/>
  <c r="BL85" i="989"/>
  <c r="BL83" i="989"/>
  <c r="H86" i="989"/>
  <c r="BL84" i="989"/>
  <c r="BL53" i="989"/>
  <c r="H44" i="989"/>
  <c r="BM45" i="989"/>
  <c r="BL51" i="989"/>
  <c r="BL47" i="989"/>
  <c r="BM15" i="989"/>
  <c r="BK24" i="989"/>
  <c r="BL11" i="989"/>
  <c r="BM9" i="989"/>
  <c r="H47" i="989"/>
  <c r="BL21" i="989"/>
  <c r="BL32" i="989"/>
  <c r="BF65" i="989"/>
  <c r="BM29" i="989"/>
  <c r="BF44" i="989"/>
  <c r="BL49" i="989"/>
  <c r="BM21" i="989"/>
  <c r="BL37" i="989"/>
  <c r="BL33" i="989"/>
  <c r="BF63" i="989"/>
  <c r="BF64" i="989"/>
  <c r="BF45" i="989"/>
  <c r="BK32" i="989"/>
  <c r="BE47" i="989"/>
  <c r="BL12" i="989"/>
  <c r="H28" i="989"/>
  <c r="BF73" i="989"/>
  <c r="BE51" i="989"/>
  <c r="BF58" i="989"/>
  <c r="H36" i="989"/>
  <c r="BF43" i="989"/>
  <c r="BL52" i="989"/>
  <c r="BE42" i="989"/>
  <c r="H42" i="989"/>
  <c r="BE45" i="989"/>
  <c r="BE44" i="989"/>
  <c r="H32" i="989"/>
  <c r="BJ38" i="989"/>
  <c r="BE43" i="989"/>
  <c r="BM30" i="989"/>
  <c r="BM27" i="989"/>
  <c r="BJ35" i="989"/>
  <c r="BM57" i="989"/>
  <c r="BM55" i="989"/>
  <c r="BM56" i="989"/>
  <c r="AI74" i="989"/>
  <c r="BK69" i="989" s="1"/>
  <c r="BF74" i="989"/>
  <c r="BF69" i="989"/>
  <c r="BF71" i="989"/>
  <c r="BF70" i="989"/>
  <c r="BM83" i="989"/>
  <c r="BM84" i="989"/>
  <c r="BF46" i="989"/>
  <c r="BE64" i="989"/>
  <c r="AH64" i="989"/>
  <c r="BK30" i="989"/>
  <c r="BF47" i="989"/>
  <c r="AH12" i="989"/>
  <c r="AI18" i="989"/>
  <c r="BF41" i="989"/>
  <c r="BL46" i="989"/>
  <c r="BL55" i="989"/>
  <c r="BL54" i="989"/>
  <c r="BL50" i="989"/>
  <c r="BM20" i="989"/>
  <c r="BM19" i="989"/>
  <c r="BL14" i="989"/>
  <c r="BL13" i="989"/>
  <c r="BL8" i="989"/>
  <c r="BJ33" i="989"/>
  <c r="BJ32" i="989"/>
  <c r="BJ30" i="989"/>
  <c r="BJ31" i="989"/>
  <c r="BL28" i="989"/>
  <c r="BL27" i="989"/>
  <c r="BL25" i="989"/>
  <c r="BL26" i="989"/>
  <c r="BL23" i="989"/>
  <c r="AH15" i="989"/>
  <c r="BL44" i="989"/>
  <c r="BL45" i="989"/>
  <c r="BL43" i="989"/>
  <c r="BM67" i="989"/>
  <c r="BM63" i="989"/>
  <c r="BM65" i="989"/>
  <c r="BM62" i="989"/>
  <c r="BM66" i="989"/>
  <c r="BM64" i="989"/>
  <c r="BJ37" i="989"/>
  <c r="BM12" i="989"/>
  <c r="BM11" i="989"/>
  <c r="BF40" i="989"/>
  <c r="BL76" i="989"/>
  <c r="BL75" i="989"/>
  <c r="BL74" i="989"/>
  <c r="BE67" i="989"/>
  <c r="AH50" i="989"/>
  <c r="BE50" i="989"/>
  <c r="BL19" i="989"/>
  <c r="BL20" i="989"/>
  <c r="BL18" i="989"/>
  <c r="BM42" i="989"/>
  <c r="BK37" i="989"/>
  <c r="H37" i="989"/>
  <c r="BM23" i="989"/>
  <c r="BM22" i="989"/>
  <c r="BM50" i="989"/>
  <c r="BM53" i="989"/>
  <c r="BM51" i="989"/>
  <c r="BM52" i="989"/>
  <c r="BM49" i="989"/>
  <c r="AI22" i="989"/>
  <c r="BF22" i="989"/>
  <c r="AH20" i="989"/>
  <c r="BE20" i="989"/>
  <c r="BE19" i="989"/>
  <c r="BE52" i="989"/>
  <c r="BL79" i="989"/>
  <c r="BL77" i="989"/>
  <c r="BL78" i="989"/>
  <c r="AI76" i="989"/>
  <c r="BF76" i="989"/>
  <c r="BF75" i="989"/>
  <c r="AI12" i="989"/>
  <c r="AI60" i="989"/>
  <c r="BF59" i="989"/>
  <c r="BF60" i="989"/>
  <c r="BM10" i="989"/>
  <c r="BE18" i="989"/>
  <c r="AH18" i="989"/>
  <c r="BM36" i="989"/>
  <c r="BM35" i="989"/>
  <c r="BM33" i="989"/>
  <c r="BM32" i="989"/>
  <c r="BE63" i="989"/>
  <c r="BE62" i="989"/>
  <c r="BM28" i="989"/>
  <c r="BM24" i="989"/>
  <c r="H24" i="989"/>
  <c r="BM25" i="989"/>
  <c r="BK31" i="989"/>
  <c r="BK28" i="989"/>
  <c r="AH68" i="989"/>
  <c r="BJ66" i="989" s="1"/>
  <c r="BE68" i="989"/>
  <c r="BK35" i="989"/>
  <c r="BK36" i="989"/>
  <c r="BM40" i="989"/>
  <c r="BM39" i="989"/>
  <c r="BM37" i="989"/>
  <c r="BM38" i="989"/>
  <c r="BJ29" i="989"/>
  <c r="BJ27" i="989"/>
  <c r="BJ28" i="989"/>
  <c r="BJ26" i="989"/>
  <c r="BJ25" i="989"/>
  <c r="H79" i="989"/>
  <c r="BK33" i="989"/>
  <c r="BE55" i="989"/>
  <c r="AI15" i="989"/>
  <c r="BE54" i="989"/>
  <c r="AH54" i="989"/>
  <c r="BJ52" i="989" s="1"/>
  <c r="BL73" i="989"/>
  <c r="BL69" i="989"/>
  <c r="BL71" i="989"/>
  <c r="BL70" i="989"/>
  <c r="BL72" i="989"/>
  <c r="H31" i="989"/>
  <c r="BF61" i="989"/>
  <c r="AI61" i="989"/>
  <c r="BK61" i="989" s="1"/>
  <c r="BL24" i="989"/>
  <c r="BL30" i="989"/>
  <c r="BM61" i="989"/>
  <c r="AI68" i="989"/>
  <c r="BK62" i="989" s="1"/>
  <c r="BF68" i="989"/>
  <c r="BF66" i="989"/>
  <c r="BF67" i="989"/>
  <c r="H41" i="989"/>
  <c r="BL42" i="989"/>
  <c r="BL40" i="989"/>
  <c r="BL41" i="989"/>
  <c r="BL39" i="989"/>
  <c r="BM14" i="989"/>
  <c r="BL38" i="989"/>
  <c r="BL31" i="989"/>
  <c r="BM41" i="989"/>
  <c r="BK26" i="989"/>
  <c r="H26" i="989"/>
  <c r="BK25" i="989"/>
  <c r="BE73" i="989"/>
  <c r="AH73" i="989"/>
  <c r="BE72" i="989"/>
  <c r="BE71" i="989"/>
  <c r="BE70" i="989"/>
  <c r="BL81" i="989"/>
  <c r="BL82" i="989"/>
  <c r="BE65" i="989"/>
  <c r="BM48" i="989"/>
  <c r="BM47" i="989"/>
  <c r="H48" i="989"/>
  <c r="BM46" i="989"/>
  <c r="BM13" i="989"/>
  <c r="BM82" i="989"/>
  <c r="BM81" i="989"/>
  <c r="AI50" i="989"/>
  <c r="BF49" i="989"/>
  <c r="BF50" i="989"/>
  <c r="BF48" i="989"/>
  <c r="BF23" i="989"/>
  <c r="AI23" i="989"/>
  <c r="BK23" i="989" s="1"/>
  <c r="BK39" i="989"/>
  <c r="BE49" i="989"/>
  <c r="BE48" i="989"/>
  <c r="BE40" i="989"/>
  <c r="BE41" i="989"/>
  <c r="BF56" i="989"/>
  <c r="BF57" i="989"/>
  <c r="AI57" i="989"/>
  <c r="BF52" i="989"/>
  <c r="BF54" i="989"/>
  <c r="BF53" i="989"/>
  <c r="BF51" i="989"/>
  <c r="BF55" i="989"/>
  <c r="BM80" i="989"/>
  <c r="AH61" i="989"/>
  <c r="BE61" i="989"/>
  <c r="BE60" i="989"/>
  <c r="BE57" i="989"/>
  <c r="BE58" i="989"/>
  <c r="BE59" i="989"/>
  <c r="AH23" i="989"/>
  <c r="BE23" i="989"/>
  <c r="BE22" i="989"/>
  <c r="BJ39" i="989"/>
  <c r="BM31" i="989"/>
  <c r="BM26" i="989"/>
  <c r="BL68" i="989"/>
  <c r="BL9" i="989"/>
  <c r="BM34" i="989"/>
  <c r="BM43" i="989"/>
  <c r="BM44" i="989"/>
  <c r="BM8" i="989"/>
  <c r="BM18" i="989"/>
  <c r="BE69" i="989"/>
  <c r="BK38" i="989"/>
  <c r="BL29" i="989"/>
  <c r="H33" i="989"/>
  <c r="H82" i="989"/>
  <c r="BL35" i="989"/>
  <c r="BE46" i="989"/>
  <c r="AH21" i="989"/>
  <c r="BE21" i="989"/>
  <c r="AI14" i="989"/>
  <c r="BL10" i="989"/>
  <c r="BL36" i="989"/>
  <c r="BL67" i="989"/>
  <c r="BL17" i="989"/>
  <c r="BL16" i="989"/>
  <c r="BL15" i="989"/>
  <c r="BK34" i="989"/>
  <c r="H34" i="989"/>
  <c r="H29" i="989"/>
  <c r="BM54" i="989"/>
  <c r="AI10" i="989"/>
  <c r="H46" i="989"/>
  <c r="BK29" i="989"/>
  <c r="BL36" i="988"/>
  <c r="BL38" i="988"/>
  <c r="BL37" i="988"/>
  <c r="BL21" i="987"/>
  <c r="BA41" i="988"/>
  <c r="BA45" i="988"/>
  <c r="H24" i="988"/>
  <c r="BM23" i="988"/>
  <c r="BK19" i="988"/>
  <c r="AZ15" i="988"/>
  <c r="AZ48" i="988"/>
  <c r="AZ37" i="988"/>
  <c r="BM24" i="988"/>
  <c r="BM22" i="988"/>
  <c r="BM21" i="988"/>
  <c r="AZ45" i="988"/>
  <c r="BA40" i="988"/>
  <c r="AC42" i="988"/>
  <c r="AZ42" i="988"/>
  <c r="BM13" i="988"/>
  <c r="BM14" i="988"/>
  <c r="BM10" i="988"/>
  <c r="BM12" i="988"/>
  <c r="BM11" i="988"/>
  <c r="BM33" i="988"/>
  <c r="BM32" i="988"/>
  <c r="BM30" i="988"/>
  <c r="BM31" i="988"/>
  <c r="AD9" i="988"/>
  <c r="BA9" i="988"/>
  <c r="AC43" i="988"/>
  <c r="AZ43" i="988"/>
  <c r="AC46" i="988"/>
  <c r="AZ46" i="988"/>
  <c r="AZ44" i="988"/>
  <c r="AC35" i="988"/>
  <c r="AZ35" i="988"/>
  <c r="AZ12" i="988"/>
  <c r="AZ41" i="988"/>
  <c r="BA42" i="988"/>
  <c r="AD42" i="988"/>
  <c r="AD11" i="988"/>
  <c r="BA11" i="988"/>
  <c r="BA12" i="988"/>
  <c r="AD46" i="988"/>
  <c r="BA46" i="988"/>
  <c r="AC16" i="988"/>
  <c r="AZ16" i="988"/>
  <c r="BA8" i="988"/>
  <c r="AD8" i="988"/>
  <c r="AZ38" i="988"/>
  <c r="AC38" i="988"/>
  <c r="AD16" i="988"/>
  <c r="BA16" i="988"/>
  <c r="AZ8" i="988"/>
  <c r="AC8" i="988"/>
  <c r="AD47" i="988"/>
  <c r="BA47" i="988"/>
  <c r="BK28" i="988"/>
  <c r="BK27" i="988"/>
  <c r="AD34" i="988"/>
  <c r="BA34" i="988"/>
  <c r="AC11" i="988"/>
  <c r="AZ11" i="988"/>
  <c r="AC13" i="988"/>
  <c r="AZ13" i="988"/>
  <c r="AC47" i="988"/>
  <c r="AZ47" i="988"/>
  <c r="AD38" i="988"/>
  <c r="BA38" i="988"/>
  <c r="BA44" i="988"/>
  <c r="AD13" i="988"/>
  <c r="BA13" i="988"/>
  <c r="AD35" i="988"/>
  <c r="BA35" i="988"/>
  <c r="BM29" i="988"/>
  <c r="BM27" i="988"/>
  <c r="BM26" i="988"/>
  <c r="BM25" i="988"/>
  <c r="BM28" i="988"/>
  <c r="H29" i="988"/>
  <c r="AD43" i="988"/>
  <c r="BA43" i="988"/>
  <c r="BA37" i="988"/>
  <c r="BA48" i="988"/>
  <c r="BA39" i="988"/>
  <c r="AD39" i="988"/>
  <c r="BL32" i="988"/>
  <c r="BL33" i="988"/>
  <c r="BL30" i="988"/>
  <c r="BL29" i="988"/>
  <c r="BL31" i="988"/>
  <c r="AZ10" i="988"/>
  <c r="AZ36" i="988"/>
  <c r="AC14" i="988"/>
  <c r="AZ14" i="988"/>
  <c r="AZ32" i="988"/>
  <c r="AC33" i="988"/>
  <c r="AZ33" i="988"/>
  <c r="AZ31" i="988"/>
  <c r="AZ29" i="988"/>
  <c r="AZ30" i="988"/>
  <c r="BA10" i="988"/>
  <c r="BA36" i="988"/>
  <c r="BA14" i="988"/>
  <c r="AD14" i="988"/>
  <c r="AD33" i="988"/>
  <c r="BA33" i="988"/>
  <c r="BA32" i="988"/>
  <c r="BA29" i="988"/>
  <c r="BA31" i="988"/>
  <c r="BA30" i="988"/>
  <c r="BJ27" i="988"/>
  <c r="BJ25" i="988"/>
  <c r="BJ24" i="988"/>
  <c r="BJ26" i="988"/>
  <c r="BJ23" i="988"/>
  <c r="H27" i="988"/>
  <c r="AC34" i="988"/>
  <c r="AZ34" i="988"/>
  <c r="AZ40" i="988"/>
  <c r="AZ9" i="988"/>
  <c r="AC9" i="988"/>
  <c r="AC39" i="988"/>
  <c r="AZ39" i="988"/>
  <c r="BK21" i="988"/>
  <c r="BK20" i="988"/>
  <c r="H21" i="988"/>
  <c r="BK17" i="988"/>
  <c r="BA15" i="988"/>
  <c r="BL20" i="987"/>
  <c r="BA34" i="987"/>
  <c r="BA36" i="987"/>
  <c r="AZ18" i="987"/>
  <c r="BA35" i="987"/>
  <c r="AD38" i="987"/>
  <c r="BF33" i="987" s="1"/>
  <c r="BA37" i="987"/>
  <c r="BA38" i="987"/>
  <c r="AZ34" i="987"/>
  <c r="AZ49" i="987"/>
  <c r="BA18" i="987"/>
  <c r="AZ50" i="987"/>
  <c r="AZ42" i="987"/>
  <c r="BK22" i="987"/>
  <c r="H41" i="987"/>
  <c r="AZ37" i="987"/>
  <c r="BA50" i="987"/>
  <c r="BM65" i="987"/>
  <c r="AZ58" i="987"/>
  <c r="BA15" i="987"/>
  <c r="BM62" i="987"/>
  <c r="BA55" i="987"/>
  <c r="AZ44" i="987"/>
  <c r="BA14" i="987"/>
  <c r="BF46" i="987"/>
  <c r="BM38" i="987"/>
  <c r="BL49" i="987"/>
  <c r="BA49" i="987"/>
  <c r="BA54" i="987"/>
  <c r="BA48" i="987"/>
  <c r="AZ36" i="987"/>
  <c r="BA44" i="987"/>
  <c r="BA53" i="987"/>
  <c r="BA58" i="987"/>
  <c r="AZ12" i="987"/>
  <c r="AZ10" i="987"/>
  <c r="BA17" i="987"/>
  <c r="BA41" i="987"/>
  <c r="BA46" i="987"/>
  <c r="BA42" i="987"/>
  <c r="BF13" i="987"/>
  <c r="BA43" i="987"/>
  <c r="BA13" i="987"/>
  <c r="BA11" i="987"/>
  <c r="H53" i="987"/>
  <c r="AZ52" i="987"/>
  <c r="BA9" i="987"/>
  <c r="BA62" i="987"/>
  <c r="BA12" i="987"/>
  <c r="AZ51" i="987"/>
  <c r="AZ39" i="987"/>
  <c r="AZ41" i="987"/>
  <c r="BA45" i="987"/>
  <c r="AZ38" i="987"/>
  <c r="AZ53" i="987"/>
  <c r="AZ59" i="987"/>
  <c r="BA8" i="987"/>
  <c r="BA10" i="987"/>
  <c r="AZ55" i="987"/>
  <c r="AZ56" i="987"/>
  <c r="AZ43" i="987"/>
  <c r="BA63" i="987"/>
  <c r="AZ13" i="987"/>
  <c r="AZ11" i="987"/>
  <c r="BF45" i="987"/>
  <c r="BA40" i="987"/>
  <c r="BL36" i="987"/>
  <c r="BL14" i="987"/>
  <c r="AZ40" i="987"/>
  <c r="BA59" i="987"/>
  <c r="BL15" i="987"/>
  <c r="H56" i="987"/>
  <c r="BE8" i="987"/>
  <c r="AC60" i="987"/>
  <c r="AZ60" i="987"/>
  <c r="BL38" i="987"/>
  <c r="AC16" i="987"/>
  <c r="AH16" i="987" s="1"/>
  <c r="AZ16" i="987"/>
  <c r="AZ15" i="987"/>
  <c r="AC66" i="987"/>
  <c r="AZ64" i="987"/>
  <c r="AZ66" i="987"/>
  <c r="AZ65" i="987"/>
  <c r="AZ63" i="987"/>
  <c r="AD54" i="987"/>
  <c r="BF54" i="987" s="1"/>
  <c r="BA52" i="987"/>
  <c r="BA65" i="987"/>
  <c r="AD66" i="987"/>
  <c r="BF61" i="987" s="1"/>
  <c r="BA66" i="987"/>
  <c r="AC61" i="987"/>
  <c r="AZ61" i="987"/>
  <c r="AZ57" i="987"/>
  <c r="AC19" i="987"/>
  <c r="BE18" i="987" s="1"/>
  <c r="AZ19" i="987"/>
  <c r="AC62" i="987"/>
  <c r="AZ62" i="987"/>
  <c r="AZ67" i="987"/>
  <c r="AC67" i="987"/>
  <c r="AD19" i="987"/>
  <c r="BF17" i="987" s="1"/>
  <c r="BA19" i="987"/>
  <c r="H55" i="987"/>
  <c r="BA51" i="987"/>
  <c r="AC38" i="987"/>
  <c r="BE38" i="987" s="1"/>
  <c r="AZ33" i="987"/>
  <c r="BF39" i="987"/>
  <c r="AZ54" i="987"/>
  <c r="AZ8" i="987"/>
  <c r="BL37" i="987"/>
  <c r="BA47" i="987"/>
  <c r="BA56" i="987"/>
  <c r="BA39" i="987"/>
  <c r="BF47" i="987"/>
  <c r="AZ35" i="987"/>
  <c r="AZ9" i="987"/>
  <c r="BM61" i="987"/>
  <c r="BA60" i="987"/>
  <c r="BE50" i="987"/>
  <c r="AZ17" i="987"/>
  <c r="BA57" i="987"/>
  <c r="BA16" i="987"/>
  <c r="BA64" i="987"/>
  <c r="AC48" i="987"/>
  <c r="BE44" i="987" s="1"/>
  <c r="AZ48" i="987"/>
  <c r="AZ47" i="987"/>
  <c r="AZ46" i="987"/>
  <c r="AZ14" i="987"/>
  <c r="BA61" i="987"/>
  <c r="AZ45" i="987"/>
  <c r="BA67" i="987"/>
  <c r="AD67" i="987"/>
  <c r="BL61" i="987"/>
  <c r="BL52" i="987"/>
  <c r="BL47" i="987"/>
  <c r="BL56" i="987"/>
  <c r="BM19" i="987"/>
  <c r="BM15" i="987"/>
  <c r="BM14" i="987"/>
  <c r="BL53" i="987"/>
  <c r="BF48" i="987"/>
  <c r="BJ22" i="987"/>
  <c r="BM16" i="987"/>
  <c r="BL64" i="987"/>
  <c r="H65" i="987"/>
  <c r="BL46" i="987"/>
  <c r="AH18" i="987"/>
  <c r="BL19" i="987"/>
  <c r="BL17" i="987"/>
  <c r="BL18" i="987"/>
  <c r="BL67" i="987"/>
  <c r="BL66" i="987"/>
  <c r="BM18" i="987"/>
  <c r="BK25" i="987"/>
  <c r="BK24" i="987"/>
  <c r="BK23" i="987"/>
  <c r="H25" i="987"/>
  <c r="BM58" i="987"/>
  <c r="BM55" i="987"/>
  <c r="BM57" i="987"/>
  <c r="BM56" i="987"/>
  <c r="BM54" i="987"/>
  <c r="BM53" i="987"/>
  <c r="H34" i="987"/>
  <c r="AH11" i="987"/>
  <c r="AI10" i="987"/>
  <c r="H10" i="987" s="1"/>
  <c r="BF10" i="987"/>
  <c r="BF8" i="987"/>
  <c r="BF9" i="987"/>
  <c r="BM43" i="987"/>
  <c r="BM41" i="987"/>
  <c r="BM42" i="987"/>
  <c r="BM40" i="987"/>
  <c r="BK32" i="987"/>
  <c r="BK31" i="987"/>
  <c r="BK27" i="987"/>
  <c r="BK30" i="987"/>
  <c r="BK29" i="987"/>
  <c r="BK28" i="987"/>
  <c r="H40" i="987"/>
  <c r="BM22" i="987"/>
  <c r="BM21" i="987"/>
  <c r="BM20" i="987"/>
  <c r="H47" i="987"/>
  <c r="BL39" i="987"/>
  <c r="BF12" i="987"/>
  <c r="BL43" i="987"/>
  <c r="BL42" i="987"/>
  <c r="H49" i="987"/>
  <c r="AI18" i="987"/>
  <c r="AH44" i="987"/>
  <c r="BF40" i="987"/>
  <c r="BM10" i="987"/>
  <c r="BM11" i="987"/>
  <c r="BM8" i="987"/>
  <c r="BE42" i="987"/>
  <c r="AH42" i="987"/>
  <c r="BE40" i="987"/>
  <c r="BE41" i="987"/>
  <c r="BE39" i="987"/>
  <c r="BL58" i="987"/>
  <c r="BL57" i="987"/>
  <c r="H46" i="987"/>
  <c r="BJ31" i="987"/>
  <c r="BJ32" i="987"/>
  <c r="BJ29" i="987"/>
  <c r="BJ28" i="987"/>
  <c r="BJ30" i="987"/>
  <c r="BJ27" i="987"/>
  <c r="H32" i="987"/>
  <c r="H43" i="987"/>
  <c r="H13" i="987"/>
  <c r="BL51" i="987"/>
  <c r="AH12" i="987"/>
  <c r="AI16" i="987"/>
  <c r="AI50" i="987"/>
  <c r="BK46" i="987" s="1"/>
  <c r="AI59" i="987"/>
  <c r="BF59" i="987"/>
  <c r="BF58" i="987"/>
  <c r="BF55" i="987"/>
  <c r="AI58" i="987"/>
  <c r="BF56" i="987"/>
  <c r="BF57" i="987"/>
  <c r="BL41" i="987"/>
  <c r="AI64" i="987"/>
  <c r="BF60" i="987"/>
  <c r="BE54" i="987"/>
  <c r="AH54" i="987"/>
  <c r="BJ49" i="987" s="1"/>
  <c r="BM35" i="987"/>
  <c r="BM32" i="987"/>
  <c r="BM34" i="987"/>
  <c r="BM31" i="987"/>
  <c r="BM30" i="987"/>
  <c r="BM33" i="987"/>
  <c r="H35" i="987"/>
  <c r="AI17" i="987"/>
  <c r="BF44" i="987"/>
  <c r="AI44" i="987"/>
  <c r="BF43" i="987"/>
  <c r="H8" i="987"/>
  <c r="BK20" i="987"/>
  <c r="BL48" i="987"/>
  <c r="BE51" i="987"/>
  <c r="AI42" i="987"/>
  <c r="BF42" i="987"/>
  <c r="BF41" i="987"/>
  <c r="BL65" i="987"/>
  <c r="BL63" i="987"/>
  <c r="BK21" i="987"/>
  <c r="BM66" i="987"/>
  <c r="BM63" i="987"/>
  <c r="AH59" i="987"/>
  <c r="BL44" i="987"/>
  <c r="BM60" i="987"/>
  <c r="BM59" i="987"/>
  <c r="BE10" i="987"/>
  <c r="H22" i="987"/>
  <c r="BM44" i="987"/>
  <c r="BM46" i="987"/>
  <c r="BM45" i="987"/>
  <c r="BE49" i="987"/>
  <c r="BE52" i="987"/>
  <c r="BL45" i="987"/>
  <c r="BL62" i="987"/>
  <c r="BE9" i="987"/>
  <c r="AH17" i="987"/>
  <c r="BM64" i="987"/>
  <c r="BL60" i="987"/>
  <c r="AI14" i="987"/>
  <c r="BF11" i="987"/>
  <c r="BE53" i="987"/>
  <c r="BL40" i="987"/>
  <c r="BM17" i="987"/>
  <c r="AH58" i="987"/>
  <c r="BJ23" i="987"/>
  <c r="BJ24" i="987"/>
  <c r="H24" i="987"/>
  <c r="BJ20" i="987"/>
  <c r="BL54" i="987"/>
  <c r="BA76" i="986"/>
  <c r="BL51" i="986"/>
  <c r="BL29" i="986"/>
  <c r="BL31" i="986"/>
  <c r="H44" i="986"/>
  <c r="AZ76" i="986"/>
  <c r="AZ52" i="986"/>
  <c r="BK42" i="986"/>
  <c r="BM30" i="986"/>
  <c r="AZ21" i="986"/>
  <c r="AZ64" i="986"/>
  <c r="BL28" i="986"/>
  <c r="BM19" i="986"/>
  <c r="BM14" i="986"/>
  <c r="BK35" i="986"/>
  <c r="H27" i="986"/>
  <c r="BA52" i="986"/>
  <c r="AZ58" i="986"/>
  <c r="BJ29" i="986"/>
  <c r="H35" i="986"/>
  <c r="AZ61" i="986"/>
  <c r="AZ67" i="986"/>
  <c r="BM28" i="986"/>
  <c r="BM36" i="986"/>
  <c r="BA73" i="986"/>
  <c r="BM20" i="986"/>
  <c r="AZ14" i="986"/>
  <c r="BA41" i="986"/>
  <c r="BA48" i="986"/>
  <c r="BA42" i="986"/>
  <c r="BA44" i="986"/>
  <c r="BA47" i="986"/>
  <c r="BA45" i="986"/>
  <c r="BA46" i="986"/>
  <c r="BA43" i="986"/>
  <c r="AZ56" i="986"/>
  <c r="AC56" i="986"/>
  <c r="BA63" i="986"/>
  <c r="AD63" i="986"/>
  <c r="BA65" i="986"/>
  <c r="AD65" i="986"/>
  <c r="BL71" i="986"/>
  <c r="BL70" i="986"/>
  <c r="AZ55" i="986"/>
  <c r="BJ33" i="986"/>
  <c r="BJ31" i="986"/>
  <c r="H33" i="986"/>
  <c r="BJ32" i="986"/>
  <c r="BK25" i="986"/>
  <c r="H25" i="986"/>
  <c r="BL63" i="986"/>
  <c r="BL60" i="986"/>
  <c r="BL58" i="986"/>
  <c r="BL59" i="986"/>
  <c r="BL62" i="986"/>
  <c r="BL61" i="986"/>
  <c r="BA72" i="986"/>
  <c r="BK33" i="986"/>
  <c r="BK32" i="986"/>
  <c r="AD16" i="986"/>
  <c r="BA16" i="986"/>
  <c r="AZ74" i="986"/>
  <c r="AC74" i="986"/>
  <c r="AC23" i="986"/>
  <c r="BE23" i="986" s="1"/>
  <c r="AZ23" i="986"/>
  <c r="BK31" i="986"/>
  <c r="AC53" i="986"/>
  <c r="AZ53" i="986"/>
  <c r="BL24" i="986"/>
  <c r="BL23" i="986"/>
  <c r="H24" i="986"/>
  <c r="BL21" i="986"/>
  <c r="BL20" i="986"/>
  <c r="BA13" i="986"/>
  <c r="BA49" i="986"/>
  <c r="BL27" i="986"/>
  <c r="BL26" i="986"/>
  <c r="BL25" i="986"/>
  <c r="AH14" i="986"/>
  <c r="BK28" i="986"/>
  <c r="H28" i="986"/>
  <c r="BK26" i="986"/>
  <c r="BK27" i="986"/>
  <c r="AC9" i="986"/>
  <c r="AZ9" i="986"/>
  <c r="BA60" i="986"/>
  <c r="H31" i="986"/>
  <c r="BA74" i="986"/>
  <c r="AD74" i="986"/>
  <c r="BM62" i="986"/>
  <c r="BM59" i="986"/>
  <c r="BM60" i="986"/>
  <c r="BM61" i="986"/>
  <c r="BM58" i="986"/>
  <c r="BM57" i="986"/>
  <c r="AD23" i="986"/>
  <c r="BF23" i="986" s="1"/>
  <c r="BA23" i="986"/>
  <c r="BM12" i="986"/>
  <c r="BM10" i="986"/>
  <c r="BJ37" i="986"/>
  <c r="AZ13" i="986"/>
  <c r="BL53" i="986"/>
  <c r="BL47" i="986"/>
  <c r="BL49" i="986"/>
  <c r="BL50" i="986"/>
  <c r="BL52" i="986"/>
  <c r="BL46" i="986"/>
  <c r="BL68" i="986"/>
  <c r="BL67" i="986"/>
  <c r="BL66" i="986"/>
  <c r="BL64" i="986"/>
  <c r="BL65" i="986"/>
  <c r="AD9" i="986"/>
  <c r="BA9" i="986"/>
  <c r="BA54" i="986"/>
  <c r="AD57" i="986"/>
  <c r="BA57" i="986"/>
  <c r="BM18" i="986"/>
  <c r="BA56" i="986"/>
  <c r="AD56" i="986"/>
  <c r="BJ41" i="986"/>
  <c r="H41" i="986"/>
  <c r="BK37" i="986"/>
  <c r="BK36" i="986"/>
  <c r="BM26" i="986"/>
  <c r="BA58" i="986"/>
  <c r="BA21" i="986"/>
  <c r="BJ30" i="986"/>
  <c r="BK24" i="986"/>
  <c r="AD20" i="986"/>
  <c r="BA20" i="986"/>
  <c r="BL69" i="986"/>
  <c r="BA17" i="986"/>
  <c r="AD17" i="986"/>
  <c r="AC10" i="986"/>
  <c r="AZ10" i="986"/>
  <c r="AZ75" i="986"/>
  <c r="AC75" i="986"/>
  <c r="AC50" i="986"/>
  <c r="AZ50" i="986"/>
  <c r="BM24" i="986"/>
  <c r="BM23" i="986"/>
  <c r="BM35" i="986"/>
  <c r="BM34" i="986"/>
  <c r="AC65" i="986"/>
  <c r="AZ65" i="986"/>
  <c r="AC8" i="986"/>
  <c r="AZ8" i="986"/>
  <c r="AZ70" i="986"/>
  <c r="BM39" i="986"/>
  <c r="AZ49" i="986"/>
  <c r="BJ34" i="986"/>
  <c r="H34" i="986"/>
  <c r="AC12" i="986"/>
  <c r="AZ12" i="986"/>
  <c r="AC17" i="986"/>
  <c r="AZ17" i="986"/>
  <c r="BA10" i="986"/>
  <c r="AD10" i="986"/>
  <c r="BA51" i="986"/>
  <c r="AD51" i="986"/>
  <c r="BM31" i="986"/>
  <c r="BJ27" i="986"/>
  <c r="BJ24" i="986"/>
  <c r="BJ23" i="986"/>
  <c r="BJ25" i="986"/>
  <c r="BJ26" i="986"/>
  <c r="AZ62" i="986"/>
  <c r="AC62" i="986"/>
  <c r="AZ71" i="986"/>
  <c r="AC71" i="986"/>
  <c r="BL48" i="986"/>
  <c r="H46" i="986"/>
  <c r="BA61" i="986"/>
  <c r="AC20" i="986"/>
  <c r="AZ20" i="986"/>
  <c r="BK41" i="986"/>
  <c r="AZ60" i="986"/>
  <c r="AC60" i="986"/>
  <c r="AC18" i="986"/>
  <c r="AZ18" i="986"/>
  <c r="AZ22" i="986"/>
  <c r="BM9" i="986"/>
  <c r="BM8" i="986"/>
  <c r="AZ51" i="986"/>
  <c r="AC51" i="986"/>
  <c r="BM41" i="986"/>
  <c r="BM40" i="986"/>
  <c r="BM17" i="986"/>
  <c r="BM16" i="986"/>
  <c r="BM15" i="986"/>
  <c r="AD50" i="986"/>
  <c r="BA50" i="986"/>
  <c r="AC77" i="986"/>
  <c r="AZ77" i="986"/>
  <c r="AD11" i="986"/>
  <c r="BA11" i="986"/>
  <c r="BA67" i="986"/>
  <c r="BA12" i="986"/>
  <c r="AD12" i="986"/>
  <c r="BA22" i="986"/>
  <c r="BL17" i="986"/>
  <c r="AZ66" i="986"/>
  <c r="AC66" i="986"/>
  <c r="AD18" i="986"/>
  <c r="BA18" i="986"/>
  <c r="AH22" i="986"/>
  <c r="BL56" i="986"/>
  <c r="BL55" i="986"/>
  <c r="BL54" i="986"/>
  <c r="AZ63" i="986"/>
  <c r="AC63" i="986"/>
  <c r="AZ68" i="986"/>
  <c r="AC68" i="986"/>
  <c r="AZ59" i="986"/>
  <c r="AC59" i="986"/>
  <c r="BK29" i="986"/>
  <c r="BM33" i="986"/>
  <c r="BM32" i="986"/>
  <c r="BK30" i="986"/>
  <c r="BM29" i="986"/>
  <c r="AI22" i="986"/>
  <c r="AZ47" i="986"/>
  <c r="AZ43" i="986"/>
  <c r="AC48" i="986"/>
  <c r="AZ48" i="986"/>
  <c r="AZ42" i="986"/>
  <c r="AZ45" i="986"/>
  <c r="AZ46" i="986"/>
  <c r="AZ44" i="986"/>
  <c r="AZ41" i="986"/>
  <c r="BL18" i="986"/>
  <c r="BA69" i="986"/>
  <c r="AD69" i="986"/>
  <c r="BJ36" i="986"/>
  <c r="H36" i="986"/>
  <c r="BJ39" i="986"/>
  <c r="BJ38" i="986"/>
  <c r="H39" i="986"/>
  <c r="AD53" i="986"/>
  <c r="BA53" i="986"/>
  <c r="BK23" i="986"/>
  <c r="AC15" i="986"/>
  <c r="AZ15" i="986"/>
  <c r="BA64" i="986"/>
  <c r="BM11" i="986"/>
  <c r="BM22" i="986"/>
  <c r="BM21" i="986"/>
  <c r="AZ54" i="986"/>
  <c r="AC54" i="986"/>
  <c r="BL11" i="986"/>
  <c r="BL10" i="986"/>
  <c r="BL9" i="986"/>
  <c r="AZ69" i="986"/>
  <c r="AC69" i="986"/>
  <c r="BK34" i="986"/>
  <c r="BL19" i="986"/>
  <c r="BL35" i="986"/>
  <c r="BL34" i="986"/>
  <c r="BJ40" i="986"/>
  <c r="BM37" i="986"/>
  <c r="AC19" i="986"/>
  <c r="AZ19" i="986"/>
  <c r="BA59" i="986"/>
  <c r="AD59" i="986"/>
  <c r="BK39" i="986"/>
  <c r="BA70" i="986"/>
  <c r="AZ73" i="986"/>
  <c r="BA14" i="986"/>
  <c r="BA66" i="986"/>
  <c r="AD8" i="986"/>
  <c r="BA8" i="986"/>
  <c r="AC57" i="986"/>
  <c r="AZ57" i="986"/>
  <c r="BJ28" i="986"/>
  <c r="BL32" i="986"/>
  <c r="BM13" i="986"/>
  <c r="AD62" i="986"/>
  <c r="BA62" i="986"/>
  <c r="BL22" i="986"/>
  <c r="H37" i="986"/>
  <c r="BM38" i="986"/>
  <c r="AZ11" i="986"/>
  <c r="AC11" i="986"/>
  <c r="AD77" i="986"/>
  <c r="BA77" i="986"/>
  <c r="BL74" i="986"/>
  <c r="BL73" i="986"/>
  <c r="BL72" i="986"/>
  <c r="BA55" i="986"/>
  <c r="AI14" i="986"/>
  <c r="BM43" i="986"/>
  <c r="BM42" i="986"/>
  <c r="BJ35" i="986"/>
  <c r="AC72" i="986"/>
  <c r="AZ72" i="986"/>
  <c r="AC16" i="986"/>
  <c r="AZ16" i="986"/>
  <c r="BA75" i="986"/>
  <c r="AD75" i="986"/>
  <c r="AD68" i="986"/>
  <c r="BA68" i="986"/>
  <c r="AD15" i="986"/>
  <c r="BA15" i="986"/>
  <c r="AD19" i="986"/>
  <c r="BA19" i="986"/>
  <c r="AD71" i="986"/>
  <c r="BA71" i="986"/>
  <c r="BL30" i="986"/>
  <c r="BM27" i="985"/>
  <c r="BL15" i="985"/>
  <c r="BL18" i="985"/>
  <c r="BL14" i="985"/>
  <c r="BL59" i="985"/>
  <c r="BL70" i="985"/>
  <c r="BL60" i="985"/>
  <c r="H37" i="985"/>
  <c r="BL74" i="985"/>
  <c r="AZ79" i="985"/>
  <c r="BK39" i="985"/>
  <c r="BL19" i="985"/>
  <c r="BK26" i="985"/>
  <c r="BL80" i="985"/>
  <c r="BL79" i="985"/>
  <c r="BL78" i="985"/>
  <c r="BM38" i="985"/>
  <c r="BL28" i="985"/>
  <c r="BL20" i="985"/>
  <c r="BL61" i="985"/>
  <c r="BL43" i="985"/>
  <c r="AZ69" i="985"/>
  <c r="BM22" i="985"/>
  <c r="BL49" i="985"/>
  <c r="BA14" i="985"/>
  <c r="BL75" i="985"/>
  <c r="BK28" i="985"/>
  <c r="H33" i="985"/>
  <c r="H24" i="985"/>
  <c r="BM33" i="985"/>
  <c r="BA54" i="985"/>
  <c r="BL77" i="985"/>
  <c r="BL76" i="985"/>
  <c r="BM42" i="985"/>
  <c r="BA71" i="985"/>
  <c r="BL32" i="985"/>
  <c r="AC59" i="985"/>
  <c r="AZ59" i="985"/>
  <c r="AZ23" i="985"/>
  <c r="AC23" i="985"/>
  <c r="AZ61" i="985"/>
  <c r="AC61" i="985"/>
  <c r="AZ78" i="985"/>
  <c r="AC78" i="985"/>
  <c r="BM45" i="985"/>
  <c r="BM46" i="985"/>
  <c r="AZ15" i="985"/>
  <c r="AC15" i="985"/>
  <c r="BM20" i="985"/>
  <c r="BM14" i="985"/>
  <c r="BM13" i="985"/>
  <c r="BM19" i="985"/>
  <c r="BM70" i="985"/>
  <c r="BM69" i="985"/>
  <c r="AZ80" i="985"/>
  <c r="AC80" i="985"/>
  <c r="BA77" i="985"/>
  <c r="AD77" i="985"/>
  <c r="BJ29" i="985"/>
  <c r="H29" i="985"/>
  <c r="AD12" i="985"/>
  <c r="BA12" i="985"/>
  <c r="AD13" i="985"/>
  <c r="BA13" i="985"/>
  <c r="AZ50" i="985"/>
  <c r="AC50" i="985"/>
  <c r="BA56" i="985"/>
  <c r="BA79" i="985"/>
  <c r="AZ57" i="985"/>
  <c r="AC57" i="985"/>
  <c r="BK35" i="985"/>
  <c r="BK34" i="985"/>
  <c r="H35" i="985"/>
  <c r="BL52" i="985"/>
  <c r="BL51" i="985"/>
  <c r="BM40" i="985"/>
  <c r="BM39" i="985"/>
  <c r="BM36" i="985"/>
  <c r="BA15" i="985"/>
  <c r="AD15" i="985"/>
  <c r="BM32" i="985"/>
  <c r="BL25" i="985"/>
  <c r="BA61" i="985"/>
  <c r="AD61" i="985"/>
  <c r="BA53" i="985"/>
  <c r="AZ63" i="985"/>
  <c r="BA72" i="985"/>
  <c r="AD72" i="985"/>
  <c r="BK31" i="985"/>
  <c r="BM57" i="985"/>
  <c r="BM55" i="985"/>
  <c r="BM53" i="985"/>
  <c r="BM56" i="985"/>
  <c r="BM54" i="985"/>
  <c r="AC13" i="985"/>
  <c r="AZ13" i="985"/>
  <c r="AD50" i="985"/>
  <c r="BA50" i="985"/>
  <c r="BA65" i="985"/>
  <c r="BA69" i="985"/>
  <c r="BA66" i="985"/>
  <c r="AD66" i="985"/>
  <c r="BK27" i="985"/>
  <c r="BA23" i="985"/>
  <c r="AD23" i="985"/>
  <c r="AZ64" i="985"/>
  <c r="BJ27" i="985"/>
  <c r="BJ26" i="985"/>
  <c r="H27" i="985"/>
  <c r="BJ25" i="985"/>
  <c r="BJ24" i="985"/>
  <c r="AZ75" i="985"/>
  <c r="AC75" i="985"/>
  <c r="AZ76" i="985"/>
  <c r="BL24" i="985"/>
  <c r="BL23" i="985"/>
  <c r="BL21" i="985"/>
  <c r="BL22" i="985"/>
  <c r="BA63" i="985"/>
  <c r="AZ77" i="985"/>
  <c r="AC77" i="985"/>
  <c r="BM28" i="985"/>
  <c r="AD9" i="985"/>
  <c r="BA9" i="985"/>
  <c r="BM15" i="985"/>
  <c r="AC21" i="985"/>
  <c r="AZ21" i="985"/>
  <c r="AZ65" i="985"/>
  <c r="AZ74" i="985"/>
  <c r="BL50" i="985"/>
  <c r="BL47" i="985"/>
  <c r="BL48" i="985"/>
  <c r="BA57" i="985"/>
  <c r="AD57" i="985"/>
  <c r="BK38" i="985"/>
  <c r="BA64" i="985"/>
  <c r="BM16" i="985"/>
  <c r="AC70" i="985"/>
  <c r="AZ70" i="985"/>
  <c r="BA76" i="985"/>
  <c r="AZ54" i="985"/>
  <c r="BA67" i="985"/>
  <c r="AD67" i="985"/>
  <c r="BK40" i="985"/>
  <c r="H40" i="985"/>
  <c r="BM29" i="985"/>
  <c r="AD17" i="985"/>
  <c r="BA17" i="985"/>
  <c r="BM34" i="985"/>
  <c r="AZ53" i="985"/>
  <c r="AD21" i="985"/>
  <c r="BA21" i="985"/>
  <c r="AZ56" i="985"/>
  <c r="AZ60" i="985"/>
  <c r="AZ66" i="985"/>
  <c r="AC66" i="985"/>
  <c r="AZ55" i="985"/>
  <c r="BM17" i="985"/>
  <c r="BA80" i="985"/>
  <c r="AD80" i="985"/>
  <c r="AZ62" i="985"/>
  <c r="AZ11" i="985"/>
  <c r="BA49" i="985"/>
  <c r="AD49" i="985"/>
  <c r="AC9" i="985"/>
  <c r="AZ9" i="985"/>
  <c r="BL36" i="985"/>
  <c r="BL37" i="985"/>
  <c r="BL34" i="985"/>
  <c r="BL35" i="985"/>
  <c r="BA78" i="985"/>
  <c r="AD78" i="985"/>
  <c r="BL41" i="985"/>
  <c r="BL42" i="985"/>
  <c r="H42" i="985"/>
  <c r="BL39" i="985"/>
  <c r="AZ48" i="985"/>
  <c r="AZ43" i="985"/>
  <c r="AZ46" i="985"/>
  <c r="AZ44" i="985"/>
  <c r="AZ45" i="985"/>
  <c r="AZ41" i="985"/>
  <c r="AZ47" i="985"/>
  <c r="AZ42" i="985"/>
  <c r="BM67" i="985"/>
  <c r="BJ32" i="985"/>
  <c r="H32" i="985"/>
  <c r="BJ31" i="985"/>
  <c r="BJ30" i="985"/>
  <c r="H30" i="985"/>
  <c r="BL9" i="985"/>
  <c r="BL10" i="985"/>
  <c r="BL8" i="985"/>
  <c r="BL44" i="985"/>
  <c r="BA55" i="985"/>
  <c r="BM18" i="985"/>
  <c r="BA52" i="985"/>
  <c r="AD52" i="985"/>
  <c r="BM52" i="985"/>
  <c r="BM51" i="985"/>
  <c r="BM49" i="985"/>
  <c r="BM48" i="985"/>
  <c r="BM47" i="985"/>
  <c r="BM50" i="985"/>
  <c r="AZ19" i="985"/>
  <c r="AZ67" i="985"/>
  <c r="AC67" i="985"/>
  <c r="BK25" i="985"/>
  <c r="H25" i="985"/>
  <c r="AC17" i="985"/>
  <c r="AZ17" i="985"/>
  <c r="BM26" i="985"/>
  <c r="AD73" i="985"/>
  <c r="BA73" i="985"/>
  <c r="BM68" i="985"/>
  <c r="BA48" i="985"/>
  <c r="BA47" i="985"/>
  <c r="BA44" i="985"/>
  <c r="BA45" i="985"/>
  <c r="BA41" i="985"/>
  <c r="BA43" i="985"/>
  <c r="BA46" i="985"/>
  <c r="BA42" i="985"/>
  <c r="BL40" i="985"/>
  <c r="AC16" i="985"/>
  <c r="AZ16" i="985"/>
  <c r="BL72" i="985"/>
  <c r="BL71" i="985"/>
  <c r="BL69" i="985"/>
  <c r="BL67" i="985"/>
  <c r="AZ52" i="985"/>
  <c r="AC52" i="985"/>
  <c r="BK37" i="985"/>
  <c r="BA19" i="985"/>
  <c r="BJ41" i="985"/>
  <c r="BJ40" i="985"/>
  <c r="BJ39" i="985"/>
  <c r="H45" i="985"/>
  <c r="BL38" i="985"/>
  <c r="BJ28" i="985"/>
  <c r="H28" i="985"/>
  <c r="AC12" i="985"/>
  <c r="AZ12" i="985"/>
  <c r="BK36" i="985"/>
  <c r="H36" i="985"/>
  <c r="AD59" i="985"/>
  <c r="BA59" i="985"/>
  <c r="BA60" i="985"/>
  <c r="AD18" i="985"/>
  <c r="BA18" i="985"/>
  <c r="AD16" i="985"/>
  <c r="BA16" i="985"/>
  <c r="BA11" i="985"/>
  <c r="BM24" i="985"/>
  <c r="BM23" i="985"/>
  <c r="BL17" i="985"/>
  <c r="AZ49" i="985"/>
  <c r="AC49" i="985"/>
  <c r="AD68" i="985"/>
  <c r="BA68" i="985"/>
  <c r="BL46" i="985"/>
  <c r="H46" i="985"/>
  <c r="BL45" i="985"/>
  <c r="BA74" i="985"/>
  <c r="BK41" i="985"/>
  <c r="H41" i="985"/>
  <c r="AC18" i="985"/>
  <c r="AZ18" i="985"/>
  <c r="BM78" i="985"/>
  <c r="BM76" i="985"/>
  <c r="BM77" i="985"/>
  <c r="BM44" i="985"/>
  <c r="BM43" i="985"/>
  <c r="BK33" i="985"/>
  <c r="BK32" i="985"/>
  <c r="AZ8" i="985"/>
  <c r="AC8" i="985"/>
  <c r="BM37" i="985"/>
  <c r="BK30" i="985"/>
  <c r="BK29" i="985"/>
  <c r="AD58" i="985"/>
  <c r="BA58" i="985"/>
  <c r="BL16" i="985"/>
  <c r="BL12" i="985"/>
  <c r="BL11" i="985"/>
  <c r="BA22" i="985"/>
  <c r="BM30" i="985"/>
  <c r="AZ68" i="985"/>
  <c r="AC68" i="985"/>
  <c r="BA51" i="985"/>
  <c r="AC10" i="985"/>
  <c r="AZ10" i="985"/>
  <c r="BL33" i="985"/>
  <c r="BL27" i="985"/>
  <c r="BM74" i="985"/>
  <c r="AD8" i="985"/>
  <c r="BA8" i="985"/>
  <c r="BM66" i="985"/>
  <c r="BM62" i="985"/>
  <c r="BM60" i="985"/>
  <c r="BM61" i="985"/>
  <c r="BM65" i="985"/>
  <c r="BM64" i="985"/>
  <c r="BM59" i="985"/>
  <c r="BM63" i="985"/>
  <c r="BA75" i="985"/>
  <c r="AD75" i="985"/>
  <c r="AZ71" i="985"/>
  <c r="BK24" i="985"/>
  <c r="AC58" i="985"/>
  <c r="AZ58" i="985"/>
  <c r="AZ22" i="985"/>
  <c r="AC20" i="985"/>
  <c r="AZ20" i="985"/>
  <c r="BL30" i="985"/>
  <c r="AC73" i="985"/>
  <c r="AZ73" i="985"/>
  <c r="AZ51" i="985"/>
  <c r="BA10" i="985"/>
  <c r="AD10" i="985"/>
  <c r="BL31" i="985"/>
  <c r="BM75" i="985"/>
  <c r="BM41" i="985"/>
  <c r="AD70" i="985"/>
  <c r="BA70" i="985"/>
  <c r="BA62" i="985"/>
  <c r="BL26" i="985"/>
  <c r="AZ72" i="985"/>
  <c r="AC72" i="985"/>
  <c r="BM58" i="985"/>
  <c r="BL66" i="985"/>
  <c r="BL64" i="985"/>
  <c r="BL62" i="985"/>
  <c r="BL65" i="985"/>
  <c r="BL63" i="985"/>
  <c r="AZ14" i="985"/>
  <c r="BA20" i="985"/>
  <c r="AD20" i="985"/>
  <c r="AI43" i="981"/>
  <c r="BK37" i="981" s="1"/>
  <c r="BM69" i="984"/>
  <c r="BF38" i="981"/>
  <c r="H28" i="984"/>
  <c r="BA27" i="983"/>
  <c r="BM29" i="984"/>
  <c r="BM58" i="984"/>
  <c r="BM60" i="984"/>
  <c r="BM57" i="984"/>
  <c r="H39" i="984"/>
  <c r="BJ38" i="984"/>
  <c r="BM76" i="984"/>
  <c r="BM59" i="984"/>
  <c r="BM62" i="984"/>
  <c r="H42" i="984"/>
  <c r="H32" i="984"/>
  <c r="BA50" i="984"/>
  <c r="BJ35" i="984"/>
  <c r="H24" i="984"/>
  <c r="BL62" i="984"/>
  <c r="BL20" i="984"/>
  <c r="BA74" i="984"/>
  <c r="AD21" i="984"/>
  <c r="BA21" i="984"/>
  <c r="BA9" i="984"/>
  <c r="AD9" i="984"/>
  <c r="AZ43" i="984"/>
  <c r="AZ42" i="984"/>
  <c r="AZ37" i="984"/>
  <c r="AZ38" i="984"/>
  <c r="AZ39" i="984"/>
  <c r="AZ41" i="984"/>
  <c r="AZ40" i="984"/>
  <c r="AD17" i="984"/>
  <c r="BA17" i="984"/>
  <c r="BA45" i="984"/>
  <c r="AD45" i="984"/>
  <c r="AZ48" i="984"/>
  <c r="AC48" i="984"/>
  <c r="BK36" i="984"/>
  <c r="H36" i="984"/>
  <c r="BK32" i="984"/>
  <c r="BK33" i="984"/>
  <c r="BK35" i="984"/>
  <c r="BK34" i="984"/>
  <c r="AD47" i="984"/>
  <c r="BA47" i="984"/>
  <c r="BK30" i="984"/>
  <c r="AZ9" i="984"/>
  <c r="AC9" i="984"/>
  <c r="BL61" i="984"/>
  <c r="BA40" i="984"/>
  <c r="BA43" i="984"/>
  <c r="BA41" i="984"/>
  <c r="BA42" i="984"/>
  <c r="BA37" i="984"/>
  <c r="BA38" i="984"/>
  <c r="BA39" i="984"/>
  <c r="BM61" i="984"/>
  <c r="AZ52" i="984"/>
  <c r="AC52" i="984"/>
  <c r="BA48" i="984"/>
  <c r="AD48" i="984"/>
  <c r="BA61" i="984"/>
  <c r="AD61" i="984"/>
  <c r="BL69" i="984"/>
  <c r="BL67" i="984"/>
  <c r="BL74" i="984"/>
  <c r="AZ51" i="984"/>
  <c r="AC51" i="984"/>
  <c r="AZ46" i="984"/>
  <c r="BL22" i="984"/>
  <c r="H22" i="984"/>
  <c r="BL21" i="984"/>
  <c r="BA63" i="984"/>
  <c r="AD63" i="984"/>
  <c r="AZ16" i="984"/>
  <c r="AC16" i="984"/>
  <c r="AZ50" i="984"/>
  <c r="BM70" i="984"/>
  <c r="BA52" i="984"/>
  <c r="AD52" i="984"/>
  <c r="AC62" i="984"/>
  <c r="AZ62" i="984"/>
  <c r="AD54" i="984"/>
  <c r="BA54" i="984"/>
  <c r="BM35" i="984"/>
  <c r="BM33" i="984"/>
  <c r="BM34" i="984"/>
  <c r="BK37" i="984"/>
  <c r="BK38" i="984"/>
  <c r="BA72" i="984"/>
  <c r="AD72" i="984"/>
  <c r="BM40" i="984"/>
  <c r="BM41" i="984"/>
  <c r="BM42" i="984"/>
  <c r="AZ67" i="984"/>
  <c r="BA13" i="984"/>
  <c r="AD13" i="984"/>
  <c r="AC49" i="984"/>
  <c r="AZ49" i="984"/>
  <c r="AD16" i="984"/>
  <c r="BA16" i="984"/>
  <c r="BA71" i="984"/>
  <c r="AC45" i="984"/>
  <c r="AZ45" i="984"/>
  <c r="AC47" i="984"/>
  <c r="AZ47" i="984"/>
  <c r="BL51" i="984"/>
  <c r="BL50" i="984"/>
  <c r="BL49" i="984"/>
  <c r="BL52" i="984"/>
  <c r="BL46" i="984"/>
  <c r="BA65" i="984"/>
  <c r="AD65" i="984"/>
  <c r="AZ53" i="984"/>
  <c r="AZ13" i="984"/>
  <c r="AC13" i="984"/>
  <c r="BL77" i="984"/>
  <c r="BL73" i="984"/>
  <c r="BL71" i="984"/>
  <c r="BL72" i="984"/>
  <c r="AD77" i="984"/>
  <c r="BA77" i="984"/>
  <c r="AZ68" i="984"/>
  <c r="AC68" i="984"/>
  <c r="BJ31" i="984"/>
  <c r="H31" i="984"/>
  <c r="BJ29" i="984"/>
  <c r="AZ58" i="984"/>
  <c r="AC58" i="984"/>
  <c r="BA46" i="984"/>
  <c r="H26" i="984"/>
  <c r="BM24" i="984"/>
  <c r="BM23" i="984"/>
  <c r="BM21" i="984"/>
  <c r="AD20" i="984"/>
  <c r="BA20" i="984"/>
  <c r="BJ25" i="984"/>
  <c r="BJ24" i="984"/>
  <c r="BJ22" i="984"/>
  <c r="BJ23" i="984"/>
  <c r="BL37" i="984"/>
  <c r="BL41" i="984"/>
  <c r="BL38" i="984"/>
  <c r="BL35" i="984"/>
  <c r="BL39" i="984"/>
  <c r="H41" i="984"/>
  <c r="BL40" i="984"/>
  <c r="AZ77" i="984"/>
  <c r="AC77" i="984"/>
  <c r="BL68" i="984"/>
  <c r="BM48" i="984"/>
  <c r="BM47" i="984"/>
  <c r="BM46" i="984"/>
  <c r="BM45" i="984"/>
  <c r="BM43" i="984"/>
  <c r="BM44" i="984"/>
  <c r="AD62" i="984"/>
  <c r="BA62" i="984"/>
  <c r="BL53" i="984"/>
  <c r="BL54" i="984"/>
  <c r="AZ72" i="984"/>
  <c r="AC72" i="984"/>
  <c r="BA53" i="984"/>
  <c r="AC20" i="984"/>
  <c r="AZ20" i="984"/>
  <c r="BM37" i="984"/>
  <c r="BM39" i="984"/>
  <c r="BM38" i="984"/>
  <c r="BM36" i="984"/>
  <c r="AD49" i="984"/>
  <c r="BA49" i="984"/>
  <c r="AD18" i="984"/>
  <c r="BA18" i="984"/>
  <c r="AZ66" i="984"/>
  <c r="AC66" i="984"/>
  <c r="BA55" i="984"/>
  <c r="AD55" i="984"/>
  <c r="BL19" i="984"/>
  <c r="BL17" i="984"/>
  <c r="BL14" i="984"/>
  <c r="BL16" i="984"/>
  <c r="BL15" i="984"/>
  <c r="BL18" i="984"/>
  <c r="BL13" i="984"/>
  <c r="BM19" i="984"/>
  <c r="AZ65" i="984"/>
  <c r="AC65" i="984"/>
  <c r="BK31" i="984"/>
  <c r="BJ36" i="984"/>
  <c r="BL36" i="984"/>
  <c r="BM28" i="984"/>
  <c r="BM27" i="984"/>
  <c r="BM26" i="984"/>
  <c r="BM25" i="984"/>
  <c r="AC63" i="984"/>
  <c r="AZ63" i="984"/>
  <c r="AZ57" i="984"/>
  <c r="BM32" i="984"/>
  <c r="BM31" i="984"/>
  <c r="BA11" i="984"/>
  <c r="AD11" i="984"/>
  <c r="AZ73" i="984"/>
  <c r="AC73" i="984"/>
  <c r="AZ76" i="984"/>
  <c r="AC76" i="984"/>
  <c r="AZ75" i="984"/>
  <c r="AC75" i="984"/>
  <c r="BM22" i="984"/>
  <c r="BL48" i="984"/>
  <c r="BA51" i="984"/>
  <c r="AD51" i="984"/>
  <c r="H25" i="984"/>
  <c r="BJ34" i="984"/>
  <c r="BJ33" i="984"/>
  <c r="H34" i="984"/>
  <c r="AZ70" i="984"/>
  <c r="AC70" i="984"/>
  <c r="AZ64" i="984"/>
  <c r="BM54" i="984"/>
  <c r="BM53" i="984"/>
  <c r="BM52" i="984"/>
  <c r="BM50" i="984"/>
  <c r="BM49" i="984"/>
  <c r="BM51" i="984"/>
  <c r="AC18" i="984"/>
  <c r="AZ18" i="984"/>
  <c r="AD73" i="984"/>
  <c r="BA73" i="984"/>
  <c r="AC69" i="984"/>
  <c r="AZ69" i="984"/>
  <c r="BA75" i="984"/>
  <c r="AD75" i="984"/>
  <c r="BJ30" i="984"/>
  <c r="BM73" i="984"/>
  <c r="BM71" i="984"/>
  <c r="BM72" i="984"/>
  <c r="BM67" i="984"/>
  <c r="AD19" i="984"/>
  <c r="BA19" i="984"/>
  <c r="AD8" i="984"/>
  <c r="BA8" i="984"/>
  <c r="BA44" i="984"/>
  <c r="AD44" i="984"/>
  <c r="BA67" i="984"/>
  <c r="BL66" i="984"/>
  <c r="BL64" i="984"/>
  <c r="BL65" i="984"/>
  <c r="BL63" i="984"/>
  <c r="AC14" i="984"/>
  <c r="AZ14" i="984"/>
  <c r="AC56" i="984"/>
  <c r="AZ56" i="984"/>
  <c r="AZ71" i="984"/>
  <c r="AZ10" i="984"/>
  <c r="AC10" i="984"/>
  <c r="AZ11" i="984"/>
  <c r="AC11" i="984"/>
  <c r="AC59" i="984"/>
  <c r="AZ59" i="984"/>
  <c r="BA69" i="984"/>
  <c r="AD69" i="984"/>
  <c r="BA68" i="984"/>
  <c r="AD68" i="984"/>
  <c r="BM74" i="984"/>
  <c r="H40" i="984"/>
  <c r="BJ37" i="984"/>
  <c r="AC12" i="984"/>
  <c r="AZ12" i="984"/>
  <c r="AC15" i="984"/>
  <c r="AZ15" i="984"/>
  <c r="BJ28" i="984"/>
  <c r="BJ27" i="984"/>
  <c r="BJ26" i="984"/>
  <c r="AC44" i="984"/>
  <c r="AZ44" i="984"/>
  <c r="AZ74" i="984"/>
  <c r="AD14" i="984"/>
  <c r="BA14" i="984"/>
  <c r="BA56" i="984"/>
  <c r="AD56" i="984"/>
  <c r="BA64" i="984"/>
  <c r="AD10" i="984"/>
  <c r="BA10" i="984"/>
  <c r="AD66" i="984"/>
  <c r="BA66" i="984"/>
  <c r="AC55" i="984"/>
  <c r="AZ55" i="984"/>
  <c r="BL25" i="984"/>
  <c r="BL24" i="984"/>
  <c r="BL23" i="984"/>
  <c r="AZ61" i="984"/>
  <c r="AC61" i="984"/>
  <c r="BM75" i="984"/>
  <c r="AC19" i="984"/>
  <c r="AZ19" i="984"/>
  <c r="AD15" i="984"/>
  <c r="BA15" i="984"/>
  <c r="AD58" i="984"/>
  <c r="BA58" i="984"/>
  <c r="BA60" i="984"/>
  <c r="H35" i="984"/>
  <c r="AZ21" i="984"/>
  <c r="AC21" i="984"/>
  <c r="BA70" i="984"/>
  <c r="AD70" i="984"/>
  <c r="BA57" i="984"/>
  <c r="AC17" i="984"/>
  <c r="AZ17" i="984"/>
  <c r="AD59" i="984"/>
  <c r="BA59" i="984"/>
  <c r="BA76" i="984"/>
  <c r="AD76" i="984"/>
  <c r="AC54" i="984"/>
  <c r="AZ54" i="984"/>
  <c r="AD12" i="984"/>
  <c r="BA12" i="984"/>
  <c r="BL47" i="984"/>
  <c r="AZ8" i="984"/>
  <c r="AC8" i="984"/>
  <c r="BM30" i="984"/>
  <c r="AZ60" i="984"/>
  <c r="BM18" i="984"/>
  <c r="BM17" i="984"/>
  <c r="BM13" i="984"/>
  <c r="BM14" i="984"/>
  <c r="BM15" i="984"/>
  <c r="BM16" i="984"/>
  <c r="BM12" i="984"/>
  <c r="BL75" i="984"/>
  <c r="BA29" i="983"/>
  <c r="BA26" i="983"/>
  <c r="BA23" i="983"/>
  <c r="BK37" i="983"/>
  <c r="BF96" i="983"/>
  <c r="AI96" i="983"/>
  <c r="BK95" i="983" s="1"/>
  <c r="BA25" i="983"/>
  <c r="BM34" i="983"/>
  <c r="BM36" i="983"/>
  <c r="BA75" i="983"/>
  <c r="BA94" i="983"/>
  <c r="BF93" i="983"/>
  <c r="BA95" i="983"/>
  <c r="BA78" i="983"/>
  <c r="BA96" i="983"/>
  <c r="BJ48" i="983"/>
  <c r="AZ58" i="983"/>
  <c r="BA61" i="983"/>
  <c r="AZ59" i="983"/>
  <c r="BA89" i="983"/>
  <c r="AZ28" i="983"/>
  <c r="BA24" i="983"/>
  <c r="BM57" i="983"/>
  <c r="BM33" i="983"/>
  <c r="AZ89" i="983"/>
  <c r="BA77" i="983"/>
  <c r="BM40" i="983"/>
  <c r="BA92" i="983"/>
  <c r="H64" i="983"/>
  <c r="BM38" i="983"/>
  <c r="AZ60" i="983"/>
  <c r="BA59" i="983"/>
  <c r="BA10" i="983"/>
  <c r="BM58" i="983"/>
  <c r="BA90" i="983"/>
  <c r="AZ14" i="983"/>
  <c r="BJ72" i="983"/>
  <c r="BM17" i="983"/>
  <c r="BA85" i="983"/>
  <c r="BA57" i="983"/>
  <c r="BM21" i="983"/>
  <c r="BM22" i="983"/>
  <c r="BA82" i="983"/>
  <c r="AZ65" i="983"/>
  <c r="AZ66" i="983"/>
  <c r="BA86" i="983"/>
  <c r="AZ62" i="983"/>
  <c r="BA58" i="983"/>
  <c r="BA63" i="983"/>
  <c r="AD86" i="983"/>
  <c r="BF86" i="983" s="1"/>
  <c r="BA60" i="983"/>
  <c r="AZ61" i="983"/>
  <c r="BA87" i="983"/>
  <c r="BM37" i="983"/>
  <c r="BA18" i="983"/>
  <c r="H72" i="983"/>
  <c r="BA88" i="983"/>
  <c r="BA91" i="983"/>
  <c r="BK77" i="983"/>
  <c r="BE25" i="983"/>
  <c r="BJ79" i="983"/>
  <c r="AZ71" i="983"/>
  <c r="BK81" i="983"/>
  <c r="AZ79" i="983"/>
  <c r="AZ81" i="983"/>
  <c r="AZ93" i="983"/>
  <c r="AZ92" i="983"/>
  <c r="AZ80" i="983"/>
  <c r="AZ90" i="983"/>
  <c r="AZ72" i="983"/>
  <c r="BK32" i="983"/>
  <c r="AC80" i="983"/>
  <c r="BE76" i="983" s="1"/>
  <c r="BK40" i="983"/>
  <c r="BJ71" i="983"/>
  <c r="H81" i="983"/>
  <c r="AZ69" i="983"/>
  <c r="AZ70" i="983"/>
  <c r="AZ67" i="983"/>
  <c r="AZ88" i="983"/>
  <c r="BK45" i="983"/>
  <c r="BA83" i="983"/>
  <c r="BA76" i="983"/>
  <c r="AZ94" i="983"/>
  <c r="AZ64" i="983"/>
  <c r="AZ84" i="983"/>
  <c r="BA79" i="983"/>
  <c r="BA81" i="983"/>
  <c r="AZ85" i="983"/>
  <c r="AZ63" i="983"/>
  <c r="BK78" i="983"/>
  <c r="BA8" i="983"/>
  <c r="BA80" i="983"/>
  <c r="AC74" i="983"/>
  <c r="BE74" i="983" s="1"/>
  <c r="BK35" i="983"/>
  <c r="BA9" i="983"/>
  <c r="AZ68" i="983"/>
  <c r="BA84" i="983"/>
  <c r="AZ13" i="983"/>
  <c r="AZ20" i="983"/>
  <c r="BJ86" i="983"/>
  <c r="BJ52" i="983"/>
  <c r="BJ78" i="983"/>
  <c r="AC68" i="983"/>
  <c r="BE57" i="983" s="1"/>
  <c r="AZ57" i="983"/>
  <c r="AZ95" i="983"/>
  <c r="AZ29" i="983"/>
  <c r="BL67" i="983"/>
  <c r="BJ36" i="983"/>
  <c r="BA12" i="983"/>
  <c r="BA22" i="983"/>
  <c r="AZ86" i="983"/>
  <c r="AZ83" i="983"/>
  <c r="AZ74" i="983"/>
  <c r="AZ82" i="983"/>
  <c r="BJ37" i="983"/>
  <c r="BA11" i="983"/>
  <c r="AZ73" i="983"/>
  <c r="BJ85" i="983"/>
  <c r="AZ16" i="983"/>
  <c r="H53" i="983"/>
  <c r="AZ78" i="983"/>
  <c r="BJ49" i="983"/>
  <c r="AZ9" i="983"/>
  <c r="BJ80" i="983"/>
  <c r="BA93" i="983"/>
  <c r="AC96" i="983"/>
  <c r="AZ96" i="983"/>
  <c r="BJ47" i="983"/>
  <c r="AZ23" i="983"/>
  <c r="BJ76" i="983"/>
  <c r="AZ26" i="983"/>
  <c r="AZ15" i="983"/>
  <c r="BJ46" i="983"/>
  <c r="BM18" i="983"/>
  <c r="H87" i="983"/>
  <c r="BF89" i="983"/>
  <c r="BL73" i="983"/>
  <c r="AZ10" i="983"/>
  <c r="AZ76" i="983"/>
  <c r="BA14" i="983"/>
  <c r="BJ73" i="983"/>
  <c r="AZ25" i="983"/>
  <c r="AZ11" i="983"/>
  <c r="BK29" i="983"/>
  <c r="BA15" i="983"/>
  <c r="AZ77" i="983"/>
  <c r="BA21" i="983"/>
  <c r="AZ22" i="983"/>
  <c r="BJ87" i="983"/>
  <c r="BJ75" i="983"/>
  <c r="AZ27" i="983"/>
  <c r="BA19" i="983"/>
  <c r="H13" i="983"/>
  <c r="BJ74" i="983"/>
  <c r="BE27" i="983"/>
  <c r="BM19" i="983"/>
  <c r="AZ19" i="983"/>
  <c r="AZ8" i="983"/>
  <c r="AZ24" i="983"/>
  <c r="AZ87" i="983"/>
  <c r="AZ75" i="983"/>
  <c r="BA13" i="983"/>
  <c r="AZ12" i="983"/>
  <c r="AZ18" i="983"/>
  <c r="BJ81" i="983"/>
  <c r="AZ17" i="983"/>
  <c r="AC94" i="983"/>
  <c r="BJ50" i="983"/>
  <c r="BJ77" i="983"/>
  <c r="BA17" i="983"/>
  <c r="BA20" i="983"/>
  <c r="H75" i="983"/>
  <c r="BA30" i="983"/>
  <c r="AZ91" i="983"/>
  <c r="AZ30" i="983"/>
  <c r="BJ55" i="983"/>
  <c r="BM53" i="983"/>
  <c r="BA28" i="983"/>
  <c r="AZ21" i="983"/>
  <c r="BA16" i="983"/>
  <c r="BK82" i="983"/>
  <c r="BA73" i="983"/>
  <c r="BA72" i="983"/>
  <c r="BL31" i="983"/>
  <c r="BA68" i="983"/>
  <c r="BA69" i="983"/>
  <c r="BA65" i="983"/>
  <c r="BA67" i="983"/>
  <c r="BF64" i="983"/>
  <c r="BK46" i="983"/>
  <c r="BA66" i="983"/>
  <c r="BA64" i="983"/>
  <c r="BF27" i="983"/>
  <c r="BA70" i="983"/>
  <c r="BA71" i="983"/>
  <c r="BK79" i="983"/>
  <c r="BA62" i="983"/>
  <c r="BA74" i="983"/>
  <c r="BK47" i="983"/>
  <c r="H39" i="983"/>
  <c r="BL84" i="983"/>
  <c r="BJ83" i="983"/>
  <c r="BJ84" i="983"/>
  <c r="BJ82" i="983"/>
  <c r="H82" i="983"/>
  <c r="BF65" i="983"/>
  <c r="BJ56" i="983"/>
  <c r="BK38" i="983"/>
  <c r="BK36" i="983"/>
  <c r="BK39" i="983"/>
  <c r="BL50" i="983"/>
  <c r="BF77" i="983"/>
  <c r="BL42" i="983"/>
  <c r="BL13" i="983"/>
  <c r="BJ57" i="983"/>
  <c r="BL12" i="983"/>
  <c r="BJ35" i="983"/>
  <c r="BL57" i="983"/>
  <c r="BL83" i="983"/>
  <c r="BF58" i="983"/>
  <c r="BL21" i="983"/>
  <c r="BL58" i="983"/>
  <c r="BL56" i="983"/>
  <c r="BL85" i="983"/>
  <c r="BK33" i="983"/>
  <c r="BL96" i="983"/>
  <c r="BL95" i="983"/>
  <c r="BE16" i="983"/>
  <c r="AH16" i="983"/>
  <c r="BL92" i="983"/>
  <c r="BL91" i="983"/>
  <c r="BE86" i="983"/>
  <c r="BE84" i="983"/>
  <c r="BE85" i="983"/>
  <c r="AH12" i="983"/>
  <c r="BE12" i="983"/>
  <c r="BE10" i="983"/>
  <c r="BE11" i="983"/>
  <c r="BF9" i="983"/>
  <c r="BF8" i="983"/>
  <c r="BL54" i="983"/>
  <c r="BL55" i="983"/>
  <c r="BF88" i="983"/>
  <c r="AI88" i="983"/>
  <c r="BK84" i="983" s="1"/>
  <c r="BF87" i="983"/>
  <c r="BL40" i="983"/>
  <c r="BM69" i="983"/>
  <c r="BM67" i="983"/>
  <c r="BM68" i="983"/>
  <c r="BM66" i="983"/>
  <c r="BM65" i="983"/>
  <c r="BE14" i="983"/>
  <c r="BE13" i="983"/>
  <c r="H40" i="983"/>
  <c r="BL29" i="983"/>
  <c r="BM77" i="983"/>
  <c r="BM78" i="983"/>
  <c r="BM74" i="983"/>
  <c r="BM73" i="983"/>
  <c r="BM75" i="983"/>
  <c r="BM76" i="983"/>
  <c r="H45" i="983"/>
  <c r="BF60" i="983"/>
  <c r="BL53" i="983"/>
  <c r="BM91" i="983"/>
  <c r="H60" i="983"/>
  <c r="BE17" i="983"/>
  <c r="BM28" i="983"/>
  <c r="BM27" i="983"/>
  <c r="BM24" i="983"/>
  <c r="BM23" i="983"/>
  <c r="BM26" i="983"/>
  <c r="BM25" i="983"/>
  <c r="BL51" i="983"/>
  <c r="BL32" i="983"/>
  <c r="AI24" i="983"/>
  <c r="BF24" i="983"/>
  <c r="BF22" i="983"/>
  <c r="BF23" i="983"/>
  <c r="BL45" i="983"/>
  <c r="BL44" i="983"/>
  <c r="BE87" i="983"/>
  <c r="BE88" i="983"/>
  <c r="AH93" i="983"/>
  <c r="H92" i="983"/>
  <c r="BL43" i="983"/>
  <c r="BF74" i="983"/>
  <c r="BF73" i="983"/>
  <c r="BF72" i="983"/>
  <c r="H55" i="983"/>
  <c r="BM61" i="983"/>
  <c r="BL11" i="983"/>
  <c r="AH69" i="983"/>
  <c r="BJ58" i="983" s="1"/>
  <c r="BL36" i="983"/>
  <c r="H56" i="983"/>
  <c r="BE15" i="983"/>
  <c r="BF92" i="983"/>
  <c r="BF91" i="983"/>
  <c r="BF90" i="983"/>
  <c r="BL77" i="983"/>
  <c r="BL78" i="983"/>
  <c r="BE9" i="983"/>
  <c r="BE8" i="983"/>
  <c r="BM44" i="983"/>
  <c r="BM41" i="983"/>
  <c r="AI70" i="983"/>
  <c r="BK70" i="983" s="1"/>
  <c r="BF70" i="983"/>
  <c r="BM50" i="983"/>
  <c r="BM45" i="983"/>
  <c r="BM48" i="983"/>
  <c r="BM49" i="983"/>
  <c r="BM46" i="983"/>
  <c r="BM47" i="983"/>
  <c r="BL35" i="983"/>
  <c r="BL89" i="983"/>
  <c r="BL90" i="983"/>
  <c r="BL88" i="983"/>
  <c r="BL93" i="983"/>
  <c r="BK51" i="983"/>
  <c r="BK52" i="983"/>
  <c r="BK50" i="983"/>
  <c r="H52" i="983"/>
  <c r="AI94" i="983"/>
  <c r="BF94" i="983"/>
  <c r="BM92" i="983"/>
  <c r="BE19" i="983"/>
  <c r="BE20" i="983"/>
  <c r="BE21" i="983"/>
  <c r="BE18" i="983"/>
  <c r="BF17" i="983"/>
  <c r="BL33" i="983"/>
  <c r="AH24" i="983"/>
  <c r="BE24" i="983"/>
  <c r="BE23" i="983"/>
  <c r="BE22" i="983"/>
  <c r="BL34" i="983"/>
  <c r="BL47" i="983"/>
  <c r="BL59" i="983"/>
  <c r="AI10" i="983"/>
  <c r="BF10" i="983"/>
  <c r="BF76" i="983"/>
  <c r="AI76" i="983"/>
  <c r="BF75" i="983"/>
  <c r="BL16" i="983"/>
  <c r="BL87" i="983"/>
  <c r="BL82" i="983"/>
  <c r="H61" i="983"/>
  <c r="H84" i="983"/>
  <c r="BK56" i="983"/>
  <c r="BK55" i="983"/>
  <c r="BK54" i="983"/>
  <c r="BF15" i="983"/>
  <c r="BF14" i="983"/>
  <c r="BF13" i="983"/>
  <c r="BE83" i="983"/>
  <c r="BE82" i="983"/>
  <c r="BE81" i="983"/>
  <c r="BK31" i="983"/>
  <c r="H78" i="983"/>
  <c r="BK80" i="983"/>
  <c r="BF19" i="983"/>
  <c r="BF69" i="983"/>
  <c r="AI69" i="983"/>
  <c r="BL22" i="983"/>
  <c r="BL18" i="983"/>
  <c r="BL20" i="983"/>
  <c r="BL19" i="983"/>
  <c r="BL17" i="983"/>
  <c r="BM39" i="983"/>
  <c r="H25" i="983"/>
  <c r="H90" i="983"/>
  <c r="BJ43" i="983"/>
  <c r="BJ42" i="983"/>
  <c r="BJ33" i="983"/>
  <c r="BJ41" i="983"/>
  <c r="BJ34" i="983"/>
  <c r="BJ32" i="983"/>
  <c r="H43" i="983"/>
  <c r="BL60" i="983"/>
  <c r="BL94" i="983"/>
  <c r="BF71" i="983"/>
  <c r="BK57" i="983"/>
  <c r="H57" i="983"/>
  <c r="BF18" i="983"/>
  <c r="BK43" i="983"/>
  <c r="BK42" i="983"/>
  <c r="BK41" i="983"/>
  <c r="BF63" i="983"/>
  <c r="BK44" i="983"/>
  <c r="H44" i="983"/>
  <c r="BM96" i="983"/>
  <c r="BM94" i="983"/>
  <c r="BM95" i="983"/>
  <c r="BK34" i="983"/>
  <c r="H34" i="983"/>
  <c r="BK53" i="983"/>
  <c r="BK49" i="983"/>
  <c r="BJ39" i="983"/>
  <c r="AH28" i="983"/>
  <c r="BJ25" i="983" s="1"/>
  <c r="BE28" i="983"/>
  <c r="BF20" i="983"/>
  <c r="AI16" i="983"/>
  <c r="BF16" i="983"/>
  <c r="BL48" i="983"/>
  <c r="BL14" i="983"/>
  <c r="H22" i="983"/>
  <c r="BL39" i="983"/>
  <c r="BL38" i="983"/>
  <c r="BL37" i="983"/>
  <c r="BL30" i="983"/>
  <c r="BL52" i="983"/>
  <c r="BJ51" i="983"/>
  <c r="BM42" i="983"/>
  <c r="BK30" i="983"/>
  <c r="BF28" i="983"/>
  <c r="AI28" i="983"/>
  <c r="BM64" i="983"/>
  <c r="BM56" i="983"/>
  <c r="BM60" i="983"/>
  <c r="BM59" i="983"/>
  <c r="BM62" i="983"/>
  <c r="BM63" i="983"/>
  <c r="AH70" i="983"/>
  <c r="BJ40" i="983"/>
  <c r="BL75" i="983"/>
  <c r="AI12" i="983"/>
  <c r="BF12" i="983"/>
  <c r="BF11" i="983"/>
  <c r="BL46" i="983"/>
  <c r="BF62" i="983"/>
  <c r="BL86" i="983"/>
  <c r="BL76" i="983"/>
  <c r="BJ53" i="983"/>
  <c r="BK48" i="983"/>
  <c r="BL49" i="983"/>
  <c r="BF59" i="983"/>
  <c r="H50" i="983"/>
  <c r="BJ54" i="983"/>
  <c r="BM43" i="983"/>
  <c r="BF26" i="983"/>
  <c r="BF25" i="983"/>
  <c r="BE26" i="983"/>
  <c r="BM54" i="983"/>
  <c r="BF80" i="983"/>
  <c r="BF78" i="983"/>
  <c r="BF79" i="983"/>
  <c r="BL41" i="983"/>
  <c r="BF68" i="983"/>
  <c r="BF67" i="983"/>
  <c r="BF66" i="983"/>
  <c r="BF61" i="983"/>
  <c r="BF21" i="983"/>
  <c r="AC23" i="982"/>
  <c r="BE20" i="982" s="1"/>
  <c r="AZ38" i="978"/>
  <c r="BE55" i="982"/>
  <c r="AD8" i="979"/>
  <c r="AI8" i="979" s="1"/>
  <c r="BK8" i="979" s="1"/>
  <c r="BA9" i="982"/>
  <c r="AZ22" i="982"/>
  <c r="BA19" i="982"/>
  <c r="BF55" i="982"/>
  <c r="AZ9" i="982"/>
  <c r="AZ21" i="982"/>
  <c r="BA11" i="982"/>
  <c r="AZ8" i="982"/>
  <c r="AC8" i="982"/>
  <c r="BE8" i="982" s="1"/>
  <c r="AZ19" i="982"/>
  <c r="BM56" i="982"/>
  <c r="AZ45" i="982"/>
  <c r="AZ12" i="982"/>
  <c r="BL31" i="982"/>
  <c r="BA18" i="982"/>
  <c r="BL43" i="982"/>
  <c r="BA20" i="982"/>
  <c r="AZ18" i="982"/>
  <c r="AZ17" i="982"/>
  <c r="BA8" i="982"/>
  <c r="BA51" i="982"/>
  <c r="AZ20" i="982"/>
  <c r="AZ10" i="982"/>
  <c r="AZ14" i="982"/>
  <c r="H29" i="982"/>
  <c r="AZ13" i="982"/>
  <c r="AI50" i="982"/>
  <c r="BK43" i="982" s="1"/>
  <c r="BA46" i="982"/>
  <c r="BF50" i="982"/>
  <c r="BA44" i="982"/>
  <c r="AZ49" i="982"/>
  <c r="AC16" i="982"/>
  <c r="BE9" i="982" s="1"/>
  <c r="AZ46" i="982"/>
  <c r="BM24" i="982"/>
  <c r="AZ16" i="982"/>
  <c r="AZ15" i="982"/>
  <c r="BL44" i="982"/>
  <c r="BK25" i="982"/>
  <c r="BJ55" i="982"/>
  <c r="BA45" i="982"/>
  <c r="BA16" i="982"/>
  <c r="BA49" i="982"/>
  <c r="BL17" i="982"/>
  <c r="BA13" i="982"/>
  <c r="BM22" i="982"/>
  <c r="BA12" i="982"/>
  <c r="BA14" i="982"/>
  <c r="BA15" i="982"/>
  <c r="BA17" i="982"/>
  <c r="BA47" i="982"/>
  <c r="BM21" i="982"/>
  <c r="BF56" i="982"/>
  <c r="AZ11" i="982"/>
  <c r="BL38" i="982"/>
  <c r="BM55" i="982"/>
  <c r="BK24" i="982"/>
  <c r="BF48" i="982"/>
  <c r="BA10" i="982"/>
  <c r="BA58" i="982"/>
  <c r="BA53" i="982"/>
  <c r="AZ53" i="982"/>
  <c r="AZ51" i="982"/>
  <c r="BL18" i="982"/>
  <c r="BF57" i="982"/>
  <c r="AZ50" i="982"/>
  <c r="BL19" i="982"/>
  <c r="BL45" i="982"/>
  <c r="BF45" i="982"/>
  <c r="BL46" i="982"/>
  <c r="AZ58" i="982"/>
  <c r="BF47" i="982"/>
  <c r="H24" i="982"/>
  <c r="AZ52" i="982"/>
  <c r="BA50" i="982"/>
  <c r="BF53" i="982"/>
  <c r="BF54" i="982"/>
  <c r="AI54" i="982"/>
  <c r="AH54" i="982"/>
  <c r="BJ52" i="982" s="1"/>
  <c r="BE54" i="982"/>
  <c r="AH50" i="982"/>
  <c r="BJ43" i="982" s="1"/>
  <c r="BE43" i="982"/>
  <c r="BE53" i="982"/>
  <c r="AI22" i="982"/>
  <c r="BK22" i="982" s="1"/>
  <c r="BF22" i="982"/>
  <c r="BF21" i="982"/>
  <c r="BF18" i="982"/>
  <c r="BF17" i="982"/>
  <c r="BF19" i="982"/>
  <c r="BF20" i="982"/>
  <c r="BE59" i="982"/>
  <c r="AH59" i="982"/>
  <c r="BE56" i="982"/>
  <c r="BE57" i="982"/>
  <c r="BE58" i="982"/>
  <c r="BM25" i="982"/>
  <c r="AI59" i="982"/>
  <c r="BK59" i="982" s="1"/>
  <c r="BF59" i="982"/>
  <c r="BA42" i="982"/>
  <c r="BA43" i="982"/>
  <c r="BA48" i="982"/>
  <c r="BA52" i="982"/>
  <c r="H55" i="982"/>
  <c r="BL30" i="982"/>
  <c r="BF8" i="982"/>
  <c r="AZ57" i="982"/>
  <c r="AZ56" i="982"/>
  <c r="AZ54" i="982"/>
  <c r="AZ55" i="982"/>
  <c r="AZ44" i="982"/>
  <c r="AZ47" i="982"/>
  <c r="AZ43" i="982"/>
  <c r="AZ48" i="982"/>
  <c r="AZ42" i="982"/>
  <c r="BF58" i="982"/>
  <c r="BF16" i="982"/>
  <c r="BA57" i="982"/>
  <c r="BA54" i="982"/>
  <c r="BA56" i="982"/>
  <c r="BA55" i="982"/>
  <c r="BM34" i="982"/>
  <c r="BM31" i="982"/>
  <c r="BM29" i="982"/>
  <c r="BM32" i="982"/>
  <c r="BM33" i="982"/>
  <c r="AH22" i="982"/>
  <c r="BE51" i="982"/>
  <c r="AH51" i="982"/>
  <c r="BE46" i="982"/>
  <c r="BE44" i="982"/>
  <c r="BE49" i="982"/>
  <c r="BE48" i="982"/>
  <c r="BE45" i="982"/>
  <c r="BE47" i="982"/>
  <c r="BE50" i="982"/>
  <c r="BM51" i="982"/>
  <c r="BJ25" i="982"/>
  <c r="BJ24" i="982"/>
  <c r="H25" i="982"/>
  <c r="BM27" i="982"/>
  <c r="BL25" i="982"/>
  <c r="BF51" i="982"/>
  <c r="AI51" i="982"/>
  <c r="BL58" i="982"/>
  <c r="BL57" i="982"/>
  <c r="BF49" i="982"/>
  <c r="BK23" i="982"/>
  <c r="BK33" i="982"/>
  <c r="AH15" i="982"/>
  <c r="BM46" i="982"/>
  <c r="BM41" i="982"/>
  <c r="BM42" i="982"/>
  <c r="BM44" i="982"/>
  <c r="BM45" i="982"/>
  <c r="BM43" i="982"/>
  <c r="BM39" i="982"/>
  <c r="BM40" i="982"/>
  <c r="H37" i="982"/>
  <c r="BL29" i="982"/>
  <c r="BM50" i="982"/>
  <c r="BM49" i="982"/>
  <c r="BM47" i="982"/>
  <c r="BM48" i="982"/>
  <c r="BL24" i="982"/>
  <c r="BL22" i="982"/>
  <c r="BL21" i="982"/>
  <c r="BL23" i="982"/>
  <c r="BK55" i="982"/>
  <c r="BL26" i="982"/>
  <c r="BL49" i="982"/>
  <c r="BL50" i="982"/>
  <c r="BL48" i="982"/>
  <c r="BK37" i="982"/>
  <c r="BK36" i="982"/>
  <c r="BK35" i="982"/>
  <c r="BK30" i="982"/>
  <c r="BL28" i="982"/>
  <c r="BL37" i="982"/>
  <c r="BL36" i="982"/>
  <c r="BL32" i="982"/>
  <c r="BL35" i="982"/>
  <c r="BL34" i="982"/>
  <c r="BL33" i="982"/>
  <c r="H52" i="982"/>
  <c r="BK40" i="982"/>
  <c r="BK41" i="982"/>
  <c r="BK42" i="982"/>
  <c r="BJ32" i="982"/>
  <c r="H32" i="982"/>
  <c r="BJ27" i="982"/>
  <c r="BJ26" i="982"/>
  <c r="BJ28" i="982"/>
  <c r="H28" i="982"/>
  <c r="BL27" i="982"/>
  <c r="BK32" i="982"/>
  <c r="H31" i="982"/>
  <c r="BM26" i="982"/>
  <c r="BM23" i="982"/>
  <c r="BF46" i="982"/>
  <c r="AI15" i="982"/>
  <c r="BF15" i="982"/>
  <c r="BK27" i="982"/>
  <c r="BM35" i="982"/>
  <c r="BF44" i="982"/>
  <c r="H39" i="982"/>
  <c r="BM14" i="982"/>
  <c r="BM11" i="982"/>
  <c r="BM8" i="982"/>
  <c r="BM9" i="982"/>
  <c r="BM12" i="982"/>
  <c r="BM13" i="982"/>
  <c r="BM10" i="982"/>
  <c r="BK28" i="982"/>
  <c r="BM36" i="982"/>
  <c r="AI14" i="982"/>
  <c r="BF14" i="982"/>
  <c r="BF10" i="982"/>
  <c r="BF9" i="982"/>
  <c r="BF12" i="982"/>
  <c r="BF13" i="982"/>
  <c r="BF11" i="982"/>
  <c r="BK31" i="982"/>
  <c r="BK26" i="982"/>
  <c r="H34" i="982"/>
  <c r="BJ30" i="982"/>
  <c r="BM19" i="982"/>
  <c r="H26" i="982"/>
  <c r="BM58" i="982"/>
  <c r="BM57" i="982"/>
  <c r="BL56" i="982"/>
  <c r="BJ31" i="982"/>
  <c r="AH14" i="982"/>
  <c r="H58" i="982"/>
  <c r="BM30" i="982"/>
  <c r="BL55" i="982"/>
  <c r="H47" i="982"/>
  <c r="AZ41" i="981"/>
  <c r="AZ39" i="981"/>
  <c r="BA19" i="981"/>
  <c r="AC21" i="981"/>
  <c r="BE21" i="981" s="1"/>
  <c r="AZ43" i="981"/>
  <c r="BE38" i="981"/>
  <c r="BA17" i="981"/>
  <c r="AZ38" i="981"/>
  <c r="AZ18" i="981"/>
  <c r="BE39" i="981"/>
  <c r="AZ44" i="981"/>
  <c r="BE43" i="981"/>
  <c r="AZ40" i="981"/>
  <c r="BA42" i="981"/>
  <c r="AZ8" i="981"/>
  <c r="BA41" i="981"/>
  <c r="AZ13" i="981"/>
  <c r="AZ9" i="981"/>
  <c r="AZ19" i="981"/>
  <c r="BA8" i="981"/>
  <c r="AZ20" i="981"/>
  <c r="AC20" i="981"/>
  <c r="AZ17" i="981"/>
  <c r="BA9" i="981"/>
  <c r="BA10" i="981"/>
  <c r="H26" i="981"/>
  <c r="BA14" i="981"/>
  <c r="AZ15" i="981"/>
  <c r="BL21" i="981"/>
  <c r="BA12" i="981"/>
  <c r="BA15" i="981"/>
  <c r="BA13" i="981"/>
  <c r="BL24" i="981"/>
  <c r="BA48" i="981"/>
  <c r="BA44" i="981"/>
  <c r="AZ16" i="981"/>
  <c r="BA45" i="981"/>
  <c r="BA11" i="981"/>
  <c r="BA46" i="981"/>
  <c r="BA16" i="981"/>
  <c r="H48" i="981"/>
  <c r="AZ10" i="981"/>
  <c r="BL20" i="981"/>
  <c r="BL25" i="981"/>
  <c r="BE47" i="981"/>
  <c r="AZ12" i="981"/>
  <c r="BA47" i="981"/>
  <c r="AZ48" i="981"/>
  <c r="AZ46" i="981"/>
  <c r="AZ14" i="981"/>
  <c r="AD45" i="981"/>
  <c r="BF40" i="981" s="1"/>
  <c r="BA39" i="981"/>
  <c r="AZ47" i="981"/>
  <c r="AZ11" i="981"/>
  <c r="AZ42" i="981"/>
  <c r="BA40" i="981"/>
  <c r="BL22" i="981"/>
  <c r="BL47" i="981"/>
  <c r="BK38" i="981"/>
  <c r="H36" i="981"/>
  <c r="BL35" i="981"/>
  <c r="BK30" i="981"/>
  <c r="BL43" i="981"/>
  <c r="BL48" i="981"/>
  <c r="BE44" i="981"/>
  <c r="BE42" i="981"/>
  <c r="BK32" i="981"/>
  <c r="BJ39" i="981"/>
  <c r="BL28" i="981"/>
  <c r="BJ32" i="981"/>
  <c r="BM10" i="981"/>
  <c r="BJ31" i="981"/>
  <c r="BL27" i="981"/>
  <c r="BM39" i="981"/>
  <c r="BL26" i="981"/>
  <c r="AI15" i="981"/>
  <c r="BF15" i="981"/>
  <c r="H50" i="981"/>
  <c r="BM14" i="981"/>
  <c r="BM13" i="981"/>
  <c r="BM12" i="981"/>
  <c r="AH11" i="981"/>
  <c r="BE10" i="981"/>
  <c r="BE11" i="981"/>
  <c r="BE9" i="981"/>
  <c r="AI11" i="981"/>
  <c r="BF10" i="981"/>
  <c r="BF9" i="981"/>
  <c r="BF11" i="981"/>
  <c r="BF8" i="981"/>
  <c r="AH49" i="981"/>
  <c r="BJ47" i="981" s="1"/>
  <c r="BE49" i="981"/>
  <c r="BE48" i="981"/>
  <c r="BL45" i="981"/>
  <c r="BL44" i="981"/>
  <c r="BL41" i="981"/>
  <c r="BL40" i="981"/>
  <c r="BM48" i="981"/>
  <c r="BL31" i="981"/>
  <c r="BL29" i="981"/>
  <c r="BL32" i="981"/>
  <c r="BL30" i="981"/>
  <c r="BM8" i="981"/>
  <c r="BL34" i="981"/>
  <c r="BL33" i="981"/>
  <c r="BF49" i="981"/>
  <c r="AI49" i="981"/>
  <c r="BF47" i="981"/>
  <c r="BF48" i="981"/>
  <c r="BJ38" i="981"/>
  <c r="AI18" i="981"/>
  <c r="BF17" i="981"/>
  <c r="BF18" i="981"/>
  <c r="BF16" i="981"/>
  <c r="BE8" i="981"/>
  <c r="AH8" i="981"/>
  <c r="BJ37" i="981"/>
  <c r="H47" i="981"/>
  <c r="BJ29" i="981"/>
  <c r="BJ28" i="981"/>
  <c r="BJ27" i="981"/>
  <c r="BJ26" i="981"/>
  <c r="H29" i="981"/>
  <c r="AH15" i="981"/>
  <c r="BJ25" i="981"/>
  <c r="BF19" i="981"/>
  <c r="BF20" i="981"/>
  <c r="AI20" i="981"/>
  <c r="AH13" i="981"/>
  <c r="BE12" i="981"/>
  <c r="BE13" i="981"/>
  <c r="BJ24" i="981"/>
  <c r="BK35" i="981"/>
  <c r="H35" i="981"/>
  <c r="BK33" i="981"/>
  <c r="BK29" i="981"/>
  <c r="BK34" i="981"/>
  <c r="BK22" i="981"/>
  <c r="BK23" i="981"/>
  <c r="BK21" i="981"/>
  <c r="BF46" i="981"/>
  <c r="AI46" i="981"/>
  <c r="AI13" i="981"/>
  <c r="BF12" i="981"/>
  <c r="BF13" i="981"/>
  <c r="BM44" i="981"/>
  <c r="BM40" i="981"/>
  <c r="BM41" i="981"/>
  <c r="BM42" i="981"/>
  <c r="BM43" i="981"/>
  <c r="BJ33" i="981"/>
  <c r="H33" i="981"/>
  <c r="BF14" i="981"/>
  <c r="AI14" i="981"/>
  <c r="H41" i="981"/>
  <c r="BJ35" i="981"/>
  <c r="AH46" i="981"/>
  <c r="BJ45" i="981" s="1"/>
  <c r="BE46" i="981"/>
  <c r="BM19" i="981"/>
  <c r="BM21" i="981"/>
  <c r="BM20" i="981"/>
  <c r="BM17" i="981"/>
  <c r="BM16" i="981"/>
  <c r="BM15" i="981"/>
  <c r="BM18" i="981"/>
  <c r="BE40" i="981"/>
  <c r="AH18" i="981"/>
  <c r="BJ22" i="981"/>
  <c r="H22" i="981"/>
  <c r="BE41" i="981"/>
  <c r="H44" i="981"/>
  <c r="BJ43" i="981"/>
  <c r="BM11" i="981"/>
  <c r="BL42" i="981"/>
  <c r="H18" i="980"/>
  <c r="AD17" i="980"/>
  <c r="BF17" i="980" s="1"/>
  <c r="AD16" i="980"/>
  <c r="AI16" i="980" s="1"/>
  <c r="BK16" i="980" s="1"/>
  <c r="BA14" i="980"/>
  <c r="H12" i="980"/>
  <c r="AZ17" i="980"/>
  <c r="AC15" i="980"/>
  <c r="AH15" i="980" s="1"/>
  <c r="AC16" i="980"/>
  <c r="AZ13" i="980"/>
  <c r="AZ12" i="980"/>
  <c r="AC13" i="980"/>
  <c r="AD13" i="980"/>
  <c r="BF13" i="980" s="1"/>
  <c r="BA13" i="980"/>
  <c r="BA15" i="980"/>
  <c r="BF14" i="980"/>
  <c r="AI14" i="980"/>
  <c r="BK14" i="980" s="1"/>
  <c r="AH17" i="980"/>
  <c r="BJ17" i="980" s="1"/>
  <c r="BE17" i="980"/>
  <c r="AI15" i="980"/>
  <c r="BK15" i="980" s="1"/>
  <c r="BF15" i="980"/>
  <c r="AH9" i="980"/>
  <c r="BE9" i="980"/>
  <c r="BE8" i="980"/>
  <c r="AH8" i="980"/>
  <c r="BM14" i="980"/>
  <c r="BM12" i="980"/>
  <c r="H11" i="980"/>
  <c r="AI8" i="980"/>
  <c r="BK8" i="980" s="1"/>
  <c r="BF8" i="980"/>
  <c r="AC9" i="979"/>
  <c r="BE9" i="979" s="1"/>
  <c r="BE8" i="979"/>
  <c r="AD9" i="979"/>
  <c r="BF9" i="979" s="1"/>
  <c r="H18" i="979"/>
  <c r="AH13" i="979"/>
  <c r="BJ12" i="979" s="1"/>
  <c r="BE12" i="979"/>
  <c r="H12" i="979"/>
  <c r="AH17" i="979"/>
  <c r="BJ17" i="979" s="1"/>
  <c r="BE17" i="979"/>
  <c r="AI15" i="979"/>
  <c r="BF15" i="979"/>
  <c r="BF14" i="979"/>
  <c r="AI14" i="979"/>
  <c r="BK14" i="979" s="1"/>
  <c r="AI16" i="979"/>
  <c r="BK16" i="979" s="1"/>
  <c r="BF16" i="979"/>
  <c r="BJ16" i="979"/>
  <c r="H11" i="979"/>
  <c r="BJ10" i="979"/>
  <c r="H10" i="979"/>
  <c r="BF13" i="979"/>
  <c r="AI13" i="979"/>
  <c r="BF12" i="979"/>
  <c r="BE112" i="978"/>
  <c r="BA33" i="978"/>
  <c r="AZ36" i="978"/>
  <c r="BA36" i="978"/>
  <c r="AZ37" i="978"/>
  <c r="BA35" i="978"/>
  <c r="BA32" i="978"/>
  <c r="BF35" i="978"/>
  <c r="BA34" i="978"/>
  <c r="AZ32" i="978"/>
  <c r="AZ33" i="978"/>
  <c r="AZ34" i="978"/>
  <c r="AZ35" i="978"/>
  <c r="AZ72" i="978"/>
  <c r="BL87" i="978"/>
  <c r="H24" i="978"/>
  <c r="AZ14" i="978"/>
  <c r="AZ89" i="978"/>
  <c r="AZ96" i="978"/>
  <c r="BA38" i="978"/>
  <c r="BA37" i="978"/>
  <c r="BM22" i="978"/>
  <c r="BM19" i="978"/>
  <c r="AZ62" i="978"/>
  <c r="AZ60" i="978"/>
  <c r="AZ15" i="978"/>
  <c r="AZ16" i="978"/>
  <c r="BA94" i="978"/>
  <c r="AZ78" i="978"/>
  <c r="AZ81" i="978"/>
  <c r="AZ99" i="978"/>
  <c r="BA72" i="978"/>
  <c r="AZ91" i="978"/>
  <c r="BA77" i="978"/>
  <c r="AZ29" i="978"/>
  <c r="AZ76" i="978"/>
  <c r="AZ28" i="978"/>
  <c r="AZ93" i="978"/>
  <c r="AZ97" i="978"/>
  <c r="AZ75" i="978"/>
  <c r="AZ17" i="978"/>
  <c r="AZ21" i="978"/>
  <c r="AZ80" i="978"/>
  <c r="AZ95" i="978"/>
  <c r="BA78" i="978"/>
  <c r="AZ10" i="978"/>
  <c r="AZ30" i="978"/>
  <c r="AZ71" i="978"/>
  <c r="AZ23" i="978"/>
  <c r="AZ77" i="978"/>
  <c r="BA68" i="978"/>
  <c r="AZ73" i="978"/>
  <c r="BF31" i="978"/>
  <c r="AZ9" i="978"/>
  <c r="AZ67" i="978"/>
  <c r="BA24" i="978"/>
  <c r="AZ26" i="978"/>
  <c r="AZ74" i="978"/>
  <c r="AZ8" i="978"/>
  <c r="BF79" i="978"/>
  <c r="BA79" i="978"/>
  <c r="AZ25" i="978"/>
  <c r="AZ27" i="978"/>
  <c r="AZ94" i="978"/>
  <c r="BM18" i="978"/>
  <c r="AZ66" i="978"/>
  <c r="AZ69" i="978"/>
  <c r="BA97" i="978"/>
  <c r="BF111" i="978"/>
  <c r="BA31" i="978"/>
  <c r="BE35" i="978"/>
  <c r="AZ88" i="978"/>
  <c r="BE109" i="978"/>
  <c r="AZ20" i="978"/>
  <c r="AZ87" i="978"/>
  <c r="AZ83" i="978"/>
  <c r="AZ86" i="978"/>
  <c r="AZ90" i="978"/>
  <c r="BE113" i="978"/>
  <c r="BA13" i="978"/>
  <c r="AZ92" i="978"/>
  <c r="AZ79" i="978"/>
  <c r="AZ31" i="978"/>
  <c r="BA101" i="978"/>
  <c r="BA28" i="978"/>
  <c r="BA30" i="978"/>
  <c r="BA25" i="978"/>
  <c r="BA100" i="978"/>
  <c r="BF109" i="978"/>
  <c r="AZ109" i="978"/>
  <c r="BM87" i="978"/>
  <c r="AZ98" i="978"/>
  <c r="BA27" i="978"/>
  <c r="BA96" i="978"/>
  <c r="BA95" i="978"/>
  <c r="AZ85" i="978"/>
  <c r="AZ24" i="978"/>
  <c r="BA29" i="978"/>
  <c r="AZ11" i="978"/>
  <c r="BA26" i="978"/>
  <c r="BA23" i="978"/>
  <c r="AZ64" i="978"/>
  <c r="AZ59" i="978"/>
  <c r="AZ12" i="978"/>
  <c r="BA75" i="978"/>
  <c r="BA69" i="978"/>
  <c r="BA87" i="978"/>
  <c r="AZ68" i="978"/>
  <c r="BM16" i="978"/>
  <c r="BF112" i="978"/>
  <c r="BA89" i="978"/>
  <c r="BF110" i="978"/>
  <c r="BA14" i="978"/>
  <c r="BA9" i="978"/>
  <c r="AZ101" i="978"/>
  <c r="BA70" i="978"/>
  <c r="BA67" i="978"/>
  <c r="BA65" i="978"/>
  <c r="BA74" i="978"/>
  <c r="BA93" i="978"/>
  <c r="BA8" i="978"/>
  <c r="BA92" i="978"/>
  <c r="BA76" i="978"/>
  <c r="AZ61" i="978"/>
  <c r="BM46" i="978"/>
  <c r="BE108" i="978"/>
  <c r="BA73" i="978"/>
  <c r="BA62" i="978"/>
  <c r="BA66" i="978"/>
  <c r="BA63" i="978"/>
  <c r="BA90" i="978"/>
  <c r="BA22" i="978"/>
  <c r="BA20" i="978"/>
  <c r="BA11" i="978"/>
  <c r="AH114" i="978"/>
  <c r="BE114" i="978"/>
  <c r="BE111" i="978"/>
  <c r="BA15" i="978"/>
  <c r="AZ100" i="978"/>
  <c r="BA16" i="978"/>
  <c r="BA71" i="978"/>
  <c r="BA91" i="978"/>
  <c r="BE106" i="978"/>
  <c r="BA12" i="978"/>
  <c r="BA64" i="978"/>
  <c r="BF113" i="978"/>
  <c r="BF114" i="978"/>
  <c r="AI114" i="978"/>
  <c r="BA21" i="978"/>
  <c r="BA17" i="978"/>
  <c r="AZ102" i="978"/>
  <c r="AZ103" i="978"/>
  <c r="AZ105" i="978"/>
  <c r="BA18" i="978"/>
  <c r="BJ49" i="978"/>
  <c r="BE100" i="978"/>
  <c r="BA10" i="978"/>
  <c r="AZ63" i="978"/>
  <c r="BA19" i="978"/>
  <c r="BM89" i="978"/>
  <c r="AZ18" i="978"/>
  <c r="AZ107" i="978"/>
  <c r="BM23" i="978"/>
  <c r="AZ65" i="978"/>
  <c r="AZ19" i="978"/>
  <c r="AZ82" i="978"/>
  <c r="AZ108" i="978"/>
  <c r="AZ13" i="978"/>
  <c r="BJ51" i="978"/>
  <c r="AZ70" i="978"/>
  <c r="BA99" i="978"/>
  <c r="BL105" i="978"/>
  <c r="BJ52" i="978"/>
  <c r="AZ22" i="978"/>
  <c r="AZ84" i="978"/>
  <c r="BA98" i="978"/>
  <c r="H90" i="978"/>
  <c r="BA81" i="978"/>
  <c r="BM59" i="978"/>
  <c r="AZ115" i="978"/>
  <c r="AZ113" i="978"/>
  <c r="AZ111" i="978"/>
  <c r="AZ114" i="978"/>
  <c r="BA82" i="978"/>
  <c r="BA102" i="978"/>
  <c r="BA105" i="978"/>
  <c r="BA106" i="978"/>
  <c r="BA104" i="978"/>
  <c r="BA103" i="978"/>
  <c r="AZ104" i="978"/>
  <c r="AC72" i="978"/>
  <c r="BE71" i="978" s="1"/>
  <c r="AZ57" i="978"/>
  <c r="AZ58" i="978"/>
  <c r="BM79" i="978"/>
  <c r="BA115" i="978"/>
  <c r="BA111" i="978"/>
  <c r="BA109" i="978"/>
  <c r="BA110" i="978"/>
  <c r="BA113" i="978"/>
  <c r="BA112" i="978"/>
  <c r="BA114" i="978"/>
  <c r="BA61" i="978"/>
  <c r="BA57" i="978"/>
  <c r="AD72" i="978"/>
  <c r="BF65" i="978" s="1"/>
  <c r="BA60" i="978"/>
  <c r="BA59" i="978"/>
  <c r="BA58" i="978"/>
  <c r="BA88" i="978"/>
  <c r="AZ112" i="978"/>
  <c r="AZ106" i="978"/>
  <c r="AZ110" i="978"/>
  <c r="BM80" i="978"/>
  <c r="BE13" i="978"/>
  <c r="BA84" i="978"/>
  <c r="BA86" i="978"/>
  <c r="AD108" i="978"/>
  <c r="BF100" i="978" s="1"/>
  <c r="BA108" i="978"/>
  <c r="BA107" i="978"/>
  <c r="BA85" i="978"/>
  <c r="BA83" i="978"/>
  <c r="BA80" i="978"/>
  <c r="BL101" i="978"/>
  <c r="BM96" i="978"/>
  <c r="BE30" i="978"/>
  <c r="BK45" i="978"/>
  <c r="BJ48" i="978"/>
  <c r="H51" i="978"/>
  <c r="BF8" i="978"/>
  <c r="BM66" i="978"/>
  <c r="BM60" i="978"/>
  <c r="BM14" i="978"/>
  <c r="BM65" i="978"/>
  <c r="BK44" i="978"/>
  <c r="BL23" i="978"/>
  <c r="BJ50" i="978"/>
  <c r="BM61" i="978"/>
  <c r="BM62" i="978"/>
  <c r="BE110" i="978"/>
  <c r="AH110" i="978"/>
  <c r="BF14" i="978"/>
  <c r="BM93" i="978"/>
  <c r="BE107" i="978"/>
  <c r="BL56" i="978"/>
  <c r="BL52" i="978"/>
  <c r="BM55" i="978"/>
  <c r="BM52" i="978"/>
  <c r="BM56" i="978"/>
  <c r="BM57" i="978"/>
  <c r="BM51" i="978"/>
  <c r="BM53" i="978"/>
  <c r="BM54" i="978"/>
  <c r="BL83" i="978"/>
  <c r="BE96" i="978"/>
  <c r="AH96" i="978"/>
  <c r="BJ43" i="978"/>
  <c r="BJ42" i="978"/>
  <c r="BJ35" i="978"/>
  <c r="BJ38" i="978"/>
  <c r="BJ39" i="978"/>
  <c r="BJ41" i="978"/>
  <c r="BJ36" i="978"/>
  <c r="AH78" i="978"/>
  <c r="BE78" i="978"/>
  <c r="BM43" i="978"/>
  <c r="BL43" i="978"/>
  <c r="H87" i="978"/>
  <c r="H66" i="978"/>
  <c r="BL114" i="978"/>
  <c r="BL112" i="978"/>
  <c r="BL12" i="978"/>
  <c r="BL9" i="978"/>
  <c r="BL8" i="978"/>
  <c r="BL11" i="978"/>
  <c r="BL10" i="978"/>
  <c r="BM110" i="978"/>
  <c r="BM108" i="978"/>
  <c r="BM102" i="978"/>
  <c r="BM103" i="978"/>
  <c r="BM109" i="978"/>
  <c r="BM105" i="978"/>
  <c r="BM106" i="978"/>
  <c r="BM107" i="978"/>
  <c r="BM104" i="978"/>
  <c r="BF83" i="978"/>
  <c r="AI83" i="978"/>
  <c r="BL41" i="978"/>
  <c r="AH92" i="978"/>
  <c r="BE92" i="978"/>
  <c r="BF80" i="978"/>
  <c r="AI77" i="978"/>
  <c r="BF75" i="978"/>
  <c r="BF76" i="978"/>
  <c r="BF77" i="978"/>
  <c r="BF73" i="978"/>
  <c r="AH19" i="978"/>
  <c r="BE19" i="978"/>
  <c r="BE18" i="978"/>
  <c r="BE16" i="978"/>
  <c r="BE17" i="978"/>
  <c r="BE15" i="978"/>
  <c r="BL109" i="978"/>
  <c r="BL45" i="978"/>
  <c r="BL44" i="978"/>
  <c r="BJ37" i="978"/>
  <c r="BL35" i="978"/>
  <c r="BK56" i="978"/>
  <c r="BK55" i="978"/>
  <c r="AH83" i="978"/>
  <c r="BE83" i="978"/>
  <c r="BE82" i="978"/>
  <c r="BL55" i="978"/>
  <c r="BF91" i="978"/>
  <c r="BF90" i="978"/>
  <c r="BF88" i="978"/>
  <c r="BF89" i="978"/>
  <c r="BF87" i="978"/>
  <c r="AH28" i="978"/>
  <c r="BE28" i="978"/>
  <c r="BF78" i="978"/>
  <c r="H50" i="978"/>
  <c r="BJ40" i="978"/>
  <c r="BF27" i="978"/>
  <c r="BM94" i="978"/>
  <c r="AI34" i="978"/>
  <c r="BF33" i="978"/>
  <c r="BF34" i="978"/>
  <c r="BF32" i="978"/>
  <c r="AI28" i="978"/>
  <c r="BF28" i="978"/>
  <c r="BF12" i="978"/>
  <c r="BF10" i="978"/>
  <c r="AI12" i="978"/>
  <c r="BF11" i="978"/>
  <c r="BM29" i="978"/>
  <c r="BM28" i="978"/>
  <c r="BM26" i="978"/>
  <c r="BM15" i="978"/>
  <c r="BM27" i="978"/>
  <c r="AH77" i="978"/>
  <c r="BE77" i="978"/>
  <c r="BE75" i="978"/>
  <c r="BE76" i="978"/>
  <c r="BL82" i="978"/>
  <c r="BL96" i="978"/>
  <c r="BL93" i="978"/>
  <c r="BL95" i="978"/>
  <c r="BL94" i="978"/>
  <c r="BL84" i="978"/>
  <c r="BM21" i="978"/>
  <c r="BL110" i="978"/>
  <c r="BM86" i="978"/>
  <c r="BM85" i="978"/>
  <c r="BM82" i="978"/>
  <c r="BM84" i="978"/>
  <c r="BM83" i="978"/>
  <c r="BM78" i="978"/>
  <c r="BE81" i="978"/>
  <c r="BE80" i="978"/>
  <c r="AH81" i="978"/>
  <c r="BE79" i="978"/>
  <c r="BM45" i="978"/>
  <c r="BM50" i="978"/>
  <c r="BM49" i="978"/>
  <c r="BE25" i="978"/>
  <c r="AH25" i="978"/>
  <c r="BE23" i="978"/>
  <c r="BE20" i="978"/>
  <c r="BE21" i="978"/>
  <c r="BE24" i="978"/>
  <c r="BE22" i="978"/>
  <c r="BL85" i="978"/>
  <c r="BE29" i="978"/>
  <c r="AH29" i="978"/>
  <c r="AH74" i="978"/>
  <c r="BE74" i="978"/>
  <c r="BE73" i="978"/>
  <c r="BL36" i="978"/>
  <c r="BF26" i="978"/>
  <c r="BM47" i="978"/>
  <c r="AI18" i="978"/>
  <c r="BF17" i="978"/>
  <c r="BF18" i="978"/>
  <c r="BF15" i="978"/>
  <c r="BF16" i="978"/>
  <c r="BE91" i="978"/>
  <c r="AH91" i="978"/>
  <c r="BE88" i="978"/>
  <c r="BE87" i="978"/>
  <c r="BE89" i="978"/>
  <c r="BE90" i="978"/>
  <c r="BF19" i="978"/>
  <c r="AI19" i="978"/>
  <c r="BK52" i="978"/>
  <c r="BL42" i="978"/>
  <c r="BK46" i="978"/>
  <c r="BF82" i="978"/>
  <c r="BF25" i="978"/>
  <c r="BF21" i="978"/>
  <c r="AI25" i="978"/>
  <c r="BF20" i="978"/>
  <c r="BF23" i="978"/>
  <c r="BF24" i="978"/>
  <c r="BF22" i="978"/>
  <c r="BL86" i="978"/>
  <c r="BM35" i="978"/>
  <c r="BM32" i="978"/>
  <c r="BM34" i="978"/>
  <c r="BM33" i="978"/>
  <c r="H35" i="978"/>
  <c r="BM31" i="978"/>
  <c r="BM30" i="978"/>
  <c r="BK42" i="978"/>
  <c r="BK43" i="978"/>
  <c r="BK37" i="978"/>
  <c r="BK36" i="978"/>
  <c r="BK40" i="978"/>
  <c r="BE105" i="978"/>
  <c r="AH105" i="978"/>
  <c r="BM48" i="978"/>
  <c r="AH34" i="978"/>
  <c r="BE33" i="978"/>
  <c r="BE31" i="978"/>
  <c r="BE34" i="978"/>
  <c r="BE32" i="978"/>
  <c r="AH9" i="978"/>
  <c r="BE8" i="978"/>
  <c r="BE9" i="978"/>
  <c r="BM113" i="978"/>
  <c r="BM111" i="978"/>
  <c r="BM112" i="978"/>
  <c r="AI95" i="978"/>
  <c r="BF95" i="978"/>
  <c r="BF94" i="978"/>
  <c r="BF99" i="978"/>
  <c r="BE12" i="978"/>
  <c r="AH12" i="978"/>
  <c r="BE11" i="978"/>
  <c r="BM70" i="978"/>
  <c r="BM71" i="978"/>
  <c r="BM72" i="978"/>
  <c r="BM68" i="978"/>
  <c r="BM69" i="978"/>
  <c r="BM67" i="978"/>
  <c r="BM64" i="978"/>
  <c r="BM63" i="978"/>
  <c r="BL92" i="978"/>
  <c r="BL89" i="978"/>
  <c r="BL90" i="978"/>
  <c r="BL88" i="978"/>
  <c r="BL91" i="978"/>
  <c r="BK54" i="978"/>
  <c r="BL50" i="978"/>
  <c r="BL51" i="978"/>
  <c r="BM99" i="978"/>
  <c r="BM98" i="978"/>
  <c r="BM97" i="978"/>
  <c r="BL107" i="978"/>
  <c r="BL108" i="978"/>
  <c r="BL106" i="978"/>
  <c r="BL102" i="978"/>
  <c r="AI101" i="978"/>
  <c r="BK99" i="978" s="1"/>
  <c r="BL49" i="978"/>
  <c r="BJ55" i="978"/>
  <c r="H104" i="978"/>
  <c r="BF98" i="978"/>
  <c r="BL46" i="978"/>
  <c r="BM74" i="978"/>
  <c r="BM73" i="978"/>
  <c r="BF93" i="978"/>
  <c r="BK48" i="978"/>
  <c r="BK49" i="978"/>
  <c r="BK51" i="978"/>
  <c r="BK50" i="978"/>
  <c r="H113" i="978"/>
  <c r="H61" i="978"/>
  <c r="BK53" i="978"/>
  <c r="H57" i="978"/>
  <c r="BE27" i="978"/>
  <c r="BE26" i="978"/>
  <c r="BE84" i="978"/>
  <c r="H44" i="978"/>
  <c r="BL33" i="978"/>
  <c r="BL34" i="978"/>
  <c r="BL29" i="978"/>
  <c r="BL22" i="978"/>
  <c r="BL31" i="978"/>
  <c r="BL26" i="978"/>
  <c r="BL27" i="978"/>
  <c r="BL32" i="978"/>
  <c r="BL21" i="978"/>
  <c r="BL28" i="978"/>
  <c r="BL30" i="978"/>
  <c r="BL19" i="978"/>
  <c r="BL20" i="978"/>
  <c r="AI29" i="978"/>
  <c r="BF29" i="978"/>
  <c r="BL38" i="978"/>
  <c r="AH86" i="978"/>
  <c r="BE86" i="978"/>
  <c r="BE85" i="978"/>
  <c r="BE98" i="978"/>
  <c r="BE99" i="978"/>
  <c r="AH99" i="978"/>
  <c r="BE97" i="978"/>
  <c r="BE103" i="978"/>
  <c r="BF74" i="978"/>
  <c r="BL79" i="978"/>
  <c r="BM25" i="978"/>
  <c r="BK47" i="978"/>
  <c r="BE102" i="978"/>
  <c r="BL98" i="978"/>
  <c r="BL99" i="978"/>
  <c r="BL97" i="978"/>
  <c r="BE14" i="978"/>
  <c r="BM44" i="978"/>
  <c r="BM42" i="978"/>
  <c r="BM41" i="978"/>
  <c r="BK41" i="978"/>
  <c r="BE104" i="978"/>
  <c r="BL39" i="978"/>
  <c r="H60" i="978"/>
  <c r="BL80" i="978"/>
  <c r="BE93" i="978"/>
  <c r="BL48" i="978"/>
  <c r="BF85" i="978"/>
  <c r="BF86" i="978"/>
  <c r="AI86" i="978"/>
  <c r="BF84" i="978"/>
  <c r="BL100" i="978"/>
  <c r="BJ54" i="978"/>
  <c r="BL54" i="978"/>
  <c r="BF13" i="978"/>
  <c r="BL24" i="978"/>
  <c r="AI9" i="978"/>
  <c r="BF9" i="978"/>
  <c r="AH10" i="978"/>
  <c r="BE10" i="978"/>
  <c r="BL40" i="978"/>
  <c r="BK38" i="978"/>
  <c r="BE101" i="978"/>
  <c r="AH101" i="978"/>
  <c r="AI92" i="978"/>
  <c r="BF92" i="978"/>
  <c r="BL81" i="978"/>
  <c r="BK35" i="978"/>
  <c r="BM24" i="978"/>
  <c r="BL47" i="978"/>
  <c r="BJ46" i="978"/>
  <c r="BJ45" i="978"/>
  <c r="BJ44" i="978"/>
  <c r="H46" i="978"/>
  <c r="BM91" i="978"/>
  <c r="BM92" i="978"/>
  <c r="BM88" i="978"/>
  <c r="BF30" i="978"/>
  <c r="BL103" i="978"/>
  <c r="H56" i="978"/>
  <c r="BK39" i="978"/>
  <c r="BJ56" i="978"/>
  <c r="BJ53" i="978"/>
  <c r="BJ47" i="978"/>
  <c r="BL53" i="978"/>
  <c r="BL111" i="978"/>
  <c r="H13" i="978"/>
  <c r="BF96" i="978"/>
  <c r="AI96" i="978"/>
  <c r="BF97" i="978"/>
  <c r="AH95" i="978"/>
  <c r="BE95" i="978"/>
  <c r="BE94" i="978"/>
  <c r="BF81" i="978"/>
  <c r="BM40" i="978"/>
  <c r="BM37" i="978"/>
  <c r="BM39" i="978"/>
  <c r="BM38" i="978"/>
  <c r="BM36" i="978"/>
  <c r="H43" i="978"/>
  <c r="BL113" i="978"/>
  <c r="BM20" i="978"/>
  <c r="BL37" i="978"/>
  <c r="H91" i="975"/>
  <c r="AZ37" i="976"/>
  <c r="AZ9" i="976"/>
  <c r="BK22" i="977"/>
  <c r="H23" i="977"/>
  <c r="H19" i="977"/>
  <c r="H46" i="976"/>
  <c r="BK19" i="977"/>
  <c r="BM36" i="977"/>
  <c r="AZ45" i="977"/>
  <c r="BL15" i="977"/>
  <c r="BM41" i="977"/>
  <c r="AZ34" i="976"/>
  <c r="AZ14" i="977"/>
  <c r="AC14" i="977"/>
  <c r="BA49" i="977"/>
  <c r="AC9" i="977"/>
  <c r="AZ9" i="977"/>
  <c r="AD10" i="977"/>
  <c r="BA10" i="977"/>
  <c r="BM13" i="977"/>
  <c r="BM10" i="977"/>
  <c r="BM12" i="977"/>
  <c r="BM9" i="977"/>
  <c r="BM11" i="977"/>
  <c r="BM44" i="977"/>
  <c r="BM43" i="977"/>
  <c r="AZ40" i="977"/>
  <c r="AC40" i="977"/>
  <c r="AC46" i="977"/>
  <c r="AZ46" i="977"/>
  <c r="BA41" i="977"/>
  <c r="BA12" i="977"/>
  <c r="AD43" i="977"/>
  <c r="BA43" i="977"/>
  <c r="BM28" i="977"/>
  <c r="H28" i="977"/>
  <c r="BM26" i="977"/>
  <c r="BM27" i="977"/>
  <c r="AC42" i="977"/>
  <c r="AZ42" i="977"/>
  <c r="AD36" i="977"/>
  <c r="BA36" i="977"/>
  <c r="BA42" i="977"/>
  <c r="AD42" i="977"/>
  <c r="AD39" i="977"/>
  <c r="BA39" i="977"/>
  <c r="BA16" i="976"/>
  <c r="BA14" i="977"/>
  <c r="AD14" i="977"/>
  <c r="AD15" i="977"/>
  <c r="BA15" i="977"/>
  <c r="BJ53" i="977"/>
  <c r="BJ54" i="977"/>
  <c r="H54" i="977"/>
  <c r="AC36" i="977"/>
  <c r="AZ36" i="977"/>
  <c r="BA45" i="977"/>
  <c r="BM48" i="977"/>
  <c r="BM45" i="977"/>
  <c r="BM47" i="977"/>
  <c r="BM46" i="977"/>
  <c r="BM15" i="977"/>
  <c r="BM14" i="977"/>
  <c r="AC51" i="977"/>
  <c r="AZ51" i="977"/>
  <c r="BL55" i="977"/>
  <c r="BL53" i="977"/>
  <c r="BL54" i="977"/>
  <c r="BL10" i="977"/>
  <c r="BL9" i="977"/>
  <c r="BL8" i="977"/>
  <c r="AC39" i="977"/>
  <c r="AZ39" i="977"/>
  <c r="AD9" i="977"/>
  <c r="BA9" i="977"/>
  <c r="BL19" i="977"/>
  <c r="BL16" i="977"/>
  <c r="BL18" i="977"/>
  <c r="BL17" i="977"/>
  <c r="AZ10" i="977"/>
  <c r="AC10" i="977"/>
  <c r="BK24" i="977"/>
  <c r="H24" i="977"/>
  <c r="AC48" i="977"/>
  <c r="AZ48" i="977"/>
  <c r="AZ41" i="977"/>
  <c r="BL30" i="977"/>
  <c r="AC35" i="977"/>
  <c r="AZ35" i="977"/>
  <c r="BJ27" i="977"/>
  <c r="BJ25" i="977"/>
  <c r="BJ23" i="977"/>
  <c r="H27" i="977"/>
  <c r="BJ24" i="977"/>
  <c r="BJ26" i="977"/>
  <c r="AC15" i="977"/>
  <c r="AZ15" i="977"/>
  <c r="AC44" i="977"/>
  <c r="AZ44" i="977"/>
  <c r="AZ38" i="977"/>
  <c r="AC38" i="977"/>
  <c r="BA33" i="977"/>
  <c r="BA32" i="977"/>
  <c r="BA30" i="977"/>
  <c r="BA28" i="977"/>
  <c r="BA31" i="977"/>
  <c r="BA29" i="977"/>
  <c r="AZ13" i="977"/>
  <c r="AC13" i="977"/>
  <c r="BM37" i="977"/>
  <c r="BM38" i="977"/>
  <c r="BM35" i="977"/>
  <c r="BM31" i="977"/>
  <c r="BL43" i="977"/>
  <c r="BL42" i="977"/>
  <c r="BL41" i="977"/>
  <c r="AD48" i="977"/>
  <c r="BA48" i="977"/>
  <c r="BA38" i="977"/>
  <c r="AD38" i="977"/>
  <c r="AZ33" i="977"/>
  <c r="AZ32" i="977"/>
  <c r="AZ28" i="977"/>
  <c r="AZ29" i="977"/>
  <c r="AZ30" i="977"/>
  <c r="AZ31" i="977"/>
  <c r="AD13" i="977"/>
  <c r="BA13" i="977"/>
  <c r="BL38" i="977"/>
  <c r="BL37" i="977"/>
  <c r="BL35" i="977"/>
  <c r="BK55" i="977"/>
  <c r="H55" i="977"/>
  <c r="BK53" i="977"/>
  <c r="BK54" i="977"/>
  <c r="AD11" i="977"/>
  <c r="BA11" i="977"/>
  <c r="AD40" i="977"/>
  <c r="BA40" i="977"/>
  <c r="AZ34" i="977"/>
  <c r="AC34" i="977"/>
  <c r="AZ49" i="977"/>
  <c r="BA8" i="977"/>
  <c r="AD8" i="977"/>
  <c r="BA47" i="977"/>
  <c r="AD47" i="977"/>
  <c r="BK20" i="977"/>
  <c r="AD52" i="977"/>
  <c r="BA52" i="977"/>
  <c r="BL36" i="977"/>
  <c r="AZ11" i="977"/>
  <c r="AC11" i="977"/>
  <c r="AC52" i="977"/>
  <c r="AZ52" i="977"/>
  <c r="AD50" i="977"/>
  <c r="BA50" i="977"/>
  <c r="BM16" i="977"/>
  <c r="BM18" i="977"/>
  <c r="BM17" i="977"/>
  <c r="H18" i="977"/>
  <c r="AZ8" i="977"/>
  <c r="AC8" i="977"/>
  <c r="BA51" i="977"/>
  <c r="AD51" i="977"/>
  <c r="BL32" i="977"/>
  <c r="AC17" i="977"/>
  <c r="BE17" i="977" s="1"/>
  <c r="AZ17" i="977"/>
  <c r="AC16" i="977"/>
  <c r="AZ16" i="977"/>
  <c r="AC50" i="977"/>
  <c r="AZ50" i="977"/>
  <c r="AZ37" i="977"/>
  <c r="AC43" i="977"/>
  <c r="AZ43" i="977"/>
  <c r="BK27" i="977"/>
  <c r="BK26" i="977"/>
  <c r="H29" i="977"/>
  <c r="BM32" i="977"/>
  <c r="BL12" i="977"/>
  <c r="BL13" i="977"/>
  <c r="BL11" i="977"/>
  <c r="BK56" i="977"/>
  <c r="H56" i="977"/>
  <c r="BK18" i="977"/>
  <c r="BA16" i="977"/>
  <c r="AD16" i="977"/>
  <c r="BA34" i="977"/>
  <c r="AD34" i="977"/>
  <c r="BA37" i="977"/>
  <c r="AC47" i="977"/>
  <c r="AZ47" i="977"/>
  <c r="BM30" i="977"/>
  <c r="BM25" i="977"/>
  <c r="BK23" i="977"/>
  <c r="BK21" i="977"/>
  <c r="BK17" i="977"/>
  <c r="BA44" i="977"/>
  <c r="AD44" i="977"/>
  <c r="BM23" i="977"/>
  <c r="BM22" i="977"/>
  <c r="BM21" i="977"/>
  <c r="AD46" i="977"/>
  <c r="BA46" i="977"/>
  <c r="AC12" i="977"/>
  <c r="AZ12" i="977"/>
  <c r="BJ22" i="977"/>
  <c r="BJ21" i="977"/>
  <c r="BJ20" i="977"/>
  <c r="BJ18" i="977"/>
  <c r="BJ19" i="977"/>
  <c r="H22" i="977"/>
  <c r="BA35" i="977"/>
  <c r="AD35" i="977"/>
  <c r="BM19" i="977"/>
  <c r="BA13" i="976"/>
  <c r="H17" i="976"/>
  <c r="AD13" i="976"/>
  <c r="BF11" i="976" s="1"/>
  <c r="BA12" i="976"/>
  <c r="AZ14" i="976"/>
  <c r="AZ11" i="976"/>
  <c r="BA9" i="976"/>
  <c r="BA43" i="976"/>
  <c r="AZ13" i="976"/>
  <c r="BK39" i="976"/>
  <c r="BA11" i="976"/>
  <c r="AZ47" i="976"/>
  <c r="AZ15" i="976"/>
  <c r="BE45" i="976"/>
  <c r="AZ12" i="976"/>
  <c r="BE46" i="976"/>
  <c r="AZ46" i="976"/>
  <c r="BK15" i="976"/>
  <c r="BK38" i="976"/>
  <c r="BA35" i="976"/>
  <c r="BF33" i="976"/>
  <c r="AC10" i="976"/>
  <c r="AH10" i="976" s="1"/>
  <c r="AZ10" i="976"/>
  <c r="AZ8" i="976"/>
  <c r="BA33" i="976"/>
  <c r="BF28" i="976"/>
  <c r="BA39" i="976"/>
  <c r="BF39" i="976"/>
  <c r="H40" i="976"/>
  <c r="BF38" i="976"/>
  <c r="BA38" i="976"/>
  <c r="AZ38" i="976"/>
  <c r="AC39" i="976"/>
  <c r="BE37" i="976" s="1"/>
  <c r="BA28" i="976"/>
  <c r="BA29" i="976"/>
  <c r="AD10" i="976"/>
  <c r="BJ46" i="976"/>
  <c r="BA8" i="976"/>
  <c r="AD36" i="976"/>
  <c r="BF32" i="976" s="1"/>
  <c r="BJ40" i="976"/>
  <c r="BA44" i="976"/>
  <c r="AZ33" i="976"/>
  <c r="BK16" i="976"/>
  <c r="BF17" i="976"/>
  <c r="BA14" i="976"/>
  <c r="BA36" i="976"/>
  <c r="BF15" i="976"/>
  <c r="BF16" i="976"/>
  <c r="BA30" i="976"/>
  <c r="BK17" i="976"/>
  <c r="AZ39" i="976"/>
  <c r="AZ43" i="976"/>
  <c r="AZ41" i="976"/>
  <c r="BA17" i="976"/>
  <c r="BA34" i="976"/>
  <c r="H41" i="976"/>
  <c r="BA10" i="976"/>
  <c r="BA31" i="976"/>
  <c r="BE44" i="976"/>
  <c r="AD47" i="976"/>
  <c r="BA47" i="976"/>
  <c r="BA15" i="976"/>
  <c r="BA46" i="976"/>
  <c r="BA32" i="976"/>
  <c r="BA45" i="976"/>
  <c r="AZ28" i="976"/>
  <c r="AH45" i="976"/>
  <c r="BJ44" i="976" s="1"/>
  <c r="AZ45" i="976"/>
  <c r="AZ31" i="976"/>
  <c r="AZ44" i="976"/>
  <c r="BE47" i="976"/>
  <c r="AZ35" i="976"/>
  <c r="AZ30" i="976"/>
  <c r="BE40" i="976"/>
  <c r="BA41" i="976"/>
  <c r="BA42" i="976"/>
  <c r="AZ36" i="976"/>
  <c r="AZ29" i="976"/>
  <c r="AZ42" i="976"/>
  <c r="AC36" i="976"/>
  <c r="BE36" i="976" s="1"/>
  <c r="AZ32" i="976"/>
  <c r="AZ40" i="976"/>
  <c r="BF40" i="976"/>
  <c r="BA40" i="976"/>
  <c r="BM45" i="976"/>
  <c r="BM47" i="976"/>
  <c r="BL43" i="976"/>
  <c r="BL15" i="976"/>
  <c r="BM27" i="976"/>
  <c r="BL44" i="976"/>
  <c r="H50" i="976"/>
  <c r="BM44" i="976"/>
  <c r="BK37" i="976"/>
  <c r="BL14" i="976"/>
  <c r="BL12" i="976"/>
  <c r="H34" i="976"/>
  <c r="BL48" i="976"/>
  <c r="BL33" i="976"/>
  <c r="BL13" i="976"/>
  <c r="BM28" i="976"/>
  <c r="BL49" i="976"/>
  <c r="BJ47" i="976"/>
  <c r="BF14" i="976"/>
  <c r="AI14" i="976"/>
  <c r="BK14" i="976" s="1"/>
  <c r="BF44" i="976"/>
  <c r="AI44" i="976"/>
  <c r="BM43" i="976"/>
  <c r="AH8" i="976"/>
  <c r="H42" i="976"/>
  <c r="BF43" i="976"/>
  <c r="AI43" i="976"/>
  <c r="BE43" i="976"/>
  <c r="AH43" i="976"/>
  <c r="BE41" i="976"/>
  <c r="BE42" i="976"/>
  <c r="BL31" i="976"/>
  <c r="BK33" i="976"/>
  <c r="AH15" i="976"/>
  <c r="BJ14" i="976" s="1"/>
  <c r="BE15" i="976"/>
  <c r="BL30" i="976"/>
  <c r="AI12" i="976"/>
  <c r="BM8" i="976"/>
  <c r="BM9" i="976"/>
  <c r="AH12" i="976"/>
  <c r="BE12" i="976"/>
  <c r="AH38" i="976"/>
  <c r="BL29" i="976"/>
  <c r="AH11" i="976"/>
  <c r="BE11" i="976"/>
  <c r="H31" i="976"/>
  <c r="BL28" i="976"/>
  <c r="BM39" i="976"/>
  <c r="BK28" i="976"/>
  <c r="BJ17" i="976"/>
  <c r="BJ16" i="976"/>
  <c r="BM41" i="976"/>
  <c r="BM40" i="976"/>
  <c r="BJ48" i="976"/>
  <c r="H48" i="976"/>
  <c r="AI9" i="976"/>
  <c r="AI11" i="976"/>
  <c r="BM29" i="976"/>
  <c r="BM30" i="976"/>
  <c r="BM26" i="976"/>
  <c r="BF41" i="976"/>
  <c r="BM32" i="976"/>
  <c r="BM49" i="976"/>
  <c r="BM48" i="976"/>
  <c r="H49" i="976"/>
  <c r="BJ26" i="976"/>
  <c r="BJ23" i="976"/>
  <c r="H26" i="976"/>
  <c r="BJ22" i="976"/>
  <c r="BJ25" i="976"/>
  <c r="BJ24" i="976"/>
  <c r="BM13" i="976"/>
  <c r="BM11" i="976"/>
  <c r="BM10" i="976"/>
  <c r="BM12" i="976"/>
  <c r="BM31" i="976"/>
  <c r="AH37" i="976"/>
  <c r="AH35" i="976"/>
  <c r="BE28" i="976"/>
  <c r="BE33" i="976"/>
  <c r="AH13" i="976"/>
  <c r="BE13" i="976"/>
  <c r="AH9" i="976"/>
  <c r="BJ27" i="976"/>
  <c r="BK40" i="976"/>
  <c r="BF42" i="976"/>
  <c r="BL32" i="976"/>
  <c r="H33" i="976"/>
  <c r="BM18" i="974"/>
  <c r="BM91" i="975"/>
  <c r="BL44" i="975"/>
  <c r="BA30" i="975"/>
  <c r="H90" i="975"/>
  <c r="BJ42" i="975"/>
  <c r="H44" i="975"/>
  <c r="BL32" i="975"/>
  <c r="H39" i="975"/>
  <c r="BK35" i="975"/>
  <c r="BL74" i="975"/>
  <c r="BA83" i="975"/>
  <c r="BL76" i="975"/>
  <c r="BM26" i="975"/>
  <c r="BL87" i="975"/>
  <c r="BJ43" i="975"/>
  <c r="BL63" i="975"/>
  <c r="BM34" i="975"/>
  <c r="AZ79" i="975"/>
  <c r="BM25" i="975"/>
  <c r="BL60" i="975"/>
  <c r="BL29" i="975"/>
  <c r="BM51" i="975"/>
  <c r="BL54" i="975"/>
  <c r="BL61" i="975"/>
  <c r="AZ83" i="975"/>
  <c r="AZ76" i="975"/>
  <c r="BL62" i="975"/>
  <c r="BA69" i="975"/>
  <c r="AZ30" i="975"/>
  <c r="BM41" i="975"/>
  <c r="BM62" i="975"/>
  <c r="BL45" i="975"/>
  <c r="BK36" i="975"/>
  <c r="AZ27" i="975"/>
  <c r="BL64" i="975"/>
  <c r="BA21" i="975"/>
  <c r="BL65" i="975"/>
  <c r="BA9" i="975"/>
  <c r="H38" i="975"/>
  <c r="BA27" i="975"/>
  <c r="BL66" i="975"/>
  <c r="AZ9" i="975"/>
  <c r="AZ69" i="975"/>
  <c r="BL75" i="975"/>
  <c r="BM66" i="975"/>
  <c r="BL77" i="975"/>
  <c r="BM65" i="975"/>
  <c r="BM35" i="975"/>
  <c r="BA74" i="975"/>
  <c r="BL86" i="975"/>
  <c r="BL83" i="975"/>
  <c r="AI69" i="975"/>
  <c r="BM77" i="975"/>
  <c r="BM76" i="975"/>
  <c r="BM75" i="975"/>
  <c r="AC16" i="975"/>
  <c r="AZ16" i="975"/>
  <c r="BA26" i="975"/>
  <c r="AD26" i="975"/>
  <c r="AD80" i="975"/>
  <c r="BA80" i="975"/>
  <c r="BA72" i="975"/>
  <c r="AD72" i="975"/>
  <c r="BL43" i="975"/>
  <c r="AZ13" i="975"/>
  <c r="AI79" i="975"/>
  <c r="BJ36" i="975"/>
  <c r="H36" i="975"/>
  <c r="BJ30" i="975"/>
  <c r="BJ32" i="975"/>
  <c r="BJ35" i="975"/>
  <c r="BJ33" i="975"/>
  <c r="H42" i="975"/>
  <c r="BL73" i="975"/>
  <c r="BL70" i="975"/>
  <c r="BL71" i="975"/>
  <c r="BJ34" i="975"/>
  <c r="AC28" i="975"/>
  <c r="AZ28" i="975"/>
  <c r="BM89" i="975"/>
  <c r="BM88" i="975"/>
  <c r="BM87" i="975"/>
  <c r="BM86" i="975"/>
  <c r="AD29" i="975"/>
  <c r="BA29" i="975"/>
  <c r="BA86" i="975"/>
  <c r="AD86" i="975"/>
  <c r="AC70" i="975"/>
  <c r="AZ70" i="975"/>
  <c r="AZ77" i="975"/>
  <c r="AC77" i="975"/>
  <c r="BA85" i="975"/>
  <c r="BK32" i="975"/>
  <c r="BL53" i="975"/>
  <c r="BJ49" i="975"/>
  <c r="BJ48" i="975"/>
  <c r="BJ46" i="975"/>
  <c r="H49" i="975"/>
  <c r="BJ47" i="975"/>
  <c r="BA79" i="975"/>
  <c r="BJ51" i="975"/>
  <c r="H51" i="975"/>
  <c r="BJ50" i="975"/>
  <c r="BM28" i="975"/>
  <c r="AD28" i="975"/>
  <c r="BA28" i="975"/>
  <c r="BL41" i="975"/>
  <c r="AC29" i="975"/>
  <c r="AZ29" i="975"/>
  <c r="AC78" i="975"/>
  <c r="AZ78" i="975"/>
  <c r="AC75" i="975"/>
  <c r="AZ75" i="975"/>
  <c r="AD77" i="975"/>
  <c r="BA77" i="975"/>
  <c r="BL51" i="975"/>
  <c r="BA76" i="975"/>
  <c r="BM32" i="975"/>
  <c r="BM30" i="975"/>
  <c r="BM29" i="975"/>
  <c r="BM31" i="975"/>
  <c r="H32" i="975"/>
  <c r="BL48" i="975"/>
  <c r="H48" i="975"/>
  <c r="BL46" i="975"/>
  <c r="BL52" i="975"/>
  <c r="BM73" i="975"/>
  <c r="BM71" i="975"/>
  <c r="BM70" i="975"/>
  <c r="BM72" i="975"/>
  <c r="BM17" i="975"/>
  <c r="BM11" i="975"/>
  <c r="BM13" i="975"/>
  <c r="BM10" i="975"/>
  <c r="BM12" i="975"/>
  <c r="BM8" i="975"/>
  <c r="BM9" i="975"/>
  <c r="BM14" i="975"/>
  <c r="BM16" i="975"/>
  <c r="BM15" i="975"/>
  <c r="H54" i="975"/>
  <c r="BJ52" i="975"/>
  <c r="BJ53" i="975"/>
  <c r="BM74" i="975"/>
  <c r="BJ41" i="975"/>
  <c r="BJ39" i="975"/>
  <c r="H41" i="975"/>
  <c r="AH69" i="975"/>
  <c r="BL40" i="975"/>
  <c r="BA17" i="975"/>
  <c r="AD17" i="975"/>
  <c r="AD68" i="975"/>
  <c r="BA68" i="975"/>
  <c r="AC84" i="975"/>
  <c r="AZ84" i="975"/>
  <c r="AZ81" i="975"/>
  <c r="BK31" i="975"/>
  <c r="AI74" i="975"/>
  <c r="BM82" i="975"/>
  <c r="BM80" i="975"/>
  <c r="BM78" i="975"/>
  <c r="BM79" i="975"/>
  <c r="BM81" i="975"/>
  <c r="BM44" i="975"/>
  <c r="BM45" i="975"/>
  <c r="AI87" i="975"/>
  <c r="BK87" i="975" s="1"/>
  <c r="BF87" i="975"/>
  <c r="AH83" i="975"/>
  <c r="AC17" i="975"/>
  <c r="AZ17" i="975"/>
  <c r="AC82" i="975"/>
  <c r="AZ82" i="975"/>
  <c r="AZ65" i="975"/>
  <c r="AC65" i="975"/>
  <c r="AZ64" i="975"/>
  <c r="AZ63" i="975"/>
  <c r="AZ54" i="975"/>
  <c r="AZ62" i="975"/>
  <c r="AZ60" i="975"/>
  <c r="AZ55" i="975"/>
  <c r="AZ58" i="975"/>
  <c r="AZ61" i="975"/>
  <c r="AZ59" i="975"/>
  <c r="AZ56" i="975"/>
  <c r="AZ57" i="975"/>
  <c r="AI83" i="975"/>
  <c r="AZ66" i="975"/>
  <c r="BM57" i="975"/>
  <c r="BM60" i="975"/>
  <c r="BM55" i="975"/>
  <c r="BM58" i="975"/>
  <c r="BM59" i="975"/>
  <c r="H60" i="975"/>
  <c r="BM53" i="975"/>
  <c r="BM56" i="975"/>
  <c r="BM54" i="975"/>
  <c r="BM50" i="975"/>
  <c r="BL39" i="975"/>
  <c r="BK45" i="975"/>
  <c r="BK44" i="975"/>
  <c r="BK40" i="975"/>
  <c r="H45" i="975"/>
  <c r="AZ18" i="975"/>
  <c r="BA24" i="975"/>
  <c r="BA82" i="975"/>
  <c r="AD82" i="975"/>
  <c r="AD75" i="975"/>
  <c r="BA75" i="975"/>
  <c r="AD19" i="975"/>
  <c r="BA19" i="975"/>
  <c r="BA66" i="975"/>
  <c r="BK41" i="975"/>
  <c r="BM63" i="975"/>
  <c r="BK49" i="975"/>
  <c r="BK48" i="975"/>
  <c r="BK46" i="975"/>
  <c r="BK47" i="975"/>
  <c r="AZ74" i="975"/>
  <c r="BM64" i="975"/>
  <c r="BL42" i="975"/>
  <c r="BA18" i="975"/>
  <c r="BJ40" i="975"/>
  <c r="AZ24" i="975"/>
  <c r="AZ86" i="975"/>
  <c r="AC86" i="975"/>
  <c r="BA65" i="975"/>
  <c r="BA63" i="975"/>
  <c r="BA57" i="975"/>
  <c r="AD65" i="975"/>
  <c r="BA62" i="975"/>
  <c r="BA58" i="975"/>
  <c r="BA61" i="975"/>
  <c r="BA56" i="975"/>
  <c r="BA54" i="975"/>
  <c r="BA55" i="975"/>
  <c r="BA60" i="975"/>
  <c r="BA64" i="975"/>
  <c r="BA59" i="975"/>
  <c r="BA31" i="975"/>
  <c r="AD31" i="975"/>
  <c r="AZ71" i="975"/>
  <c r="AZ21" i="975"/>
  <c r="BK42" i="975"/>
  <c r="BL38" i="975"/>
  <c r="BJ31" i="975"/>
  <c r="AH74" i="975"/>
  <c r="BA22" i="975"/>
  <c r="BL49" i="975"/>
  <c r="AZ12" i="975"/>
  <c r="AC73" i="975"/>
  <c r="AZ73" i="975"/>
  <c r="AD70" i="975"/>
  <c r="BA70" i="975"/>
  <c r="BK39" i="975"/>
  <c r="BK38" i="975"/>
  <c r="AC31" i="975"/>
  <c r="AZ31" i="975"/>
  <c r="BK43" i="975"/>
  <c r="AC23" i="975"/>
  <c r="AZ23" i="975"/>
  <c r="BL89" i="975"/>
  <c r="BL88" i="975"/>
  <c r="H89" i="975"/>
  <c r="AD20" i="975"/>
  <c r="BA20" i="975"/>
  <c r="BM43" i="975"/>
  <c r="BE87" i="975"/>
  <c r="AH87" i="975"/>
  <c r="BM38" i="975"/>
  <c r="BM36" i="975"/>
  <c r="BM37" i="975"/>
  <c r="BA10" i="975"/>
  <c r="BM42" i="975"/>
  <c r="BA12" i="975"/>
  <c r="AD78" i="975"/>
  <c r="BA78" i="975"/>
  <c r="AD84" i="975"/>
  <c r="BA84" i="975"/>
  <c r="AC19" i="975"/>
  <c r="AZ19" i="975"/>
  <c r="BM61" i="975"/>
  <c r="AD23" i="975"/>
  <c r="BA23" i="975"/>
  <c r="BL35" i="975"/>
  <c r="BL69" i="975"/>
  <c r="AH79" i="975"/>
  <c r="AD8" i="975"/>
  <c r="BA8" i="975"/>
  <c r="BM47" i="975"/>
  <c r="H47" i="975"/>
  <c r="BA15" i="975"/>
  <c r="H63" i="975"/>
  <c r="BL85" i="975"/>
  <c r="AZ10" i="975"/>
  <c r="AD14" i="975"/>
  <c r="BA14" i="975"/>
  <c r="AC68" i="975"/>
  <c r="AZ68" i="975"/>
  <c r="AZ67" i="975"/>
  <c r="AC67" i="975"/>
  <c r="AZ85" i="975"/>
  <c r="AZ25" i="975"/>
  <c r="AD11" i="975"/>
  <c r="BA11" i="975"/>
  <c r="BK37" i="975"/>
  <c r="BL25" i="975"/>
  <c r="BL22" i="975"/>
  <c r="BL24" i="975"/>
  <c r="BL23" i="975"/>
  <c r="BL18" i="975"/>
  <c r="BL14" i="975"/>
  <c r="BL19" i="975"/>
  <c r="BL16" i="975"/>
  <c r="BL21" i="975"/>
  <c r="BL15" i="975"/>
  <c r="BL17" i="975"/>
  <c r="BL20" i="975"/>
  <c r="AZ8" i="975"/>
  <c r="AC8" i="975"/>
  <c r="BM40" i="975"/>
  <c r="BM39" i="975"/>
  <c r="H40" i="975"/>
  <c r="AZ15" i="975"/>
  <c r="BL31" i="975"/>
  <c r="BL84" i="975"/>
  <c r="BL28" i="975"/>
  <c r="BL27" i="975"/>
  <c r="BL26" i="975"/>
  <c r="AZ22" i="975"/>
  <c r="AC14" i="975"/>
  <c r="AZ14" i="975"/>
  <c r="BA73" i="975"/>
  <c r="AD73" i="975"/>
  <c r="BA67" i="975"/>
  <c r="AD67" i="975"/>
  <c r="BA81" i="975"/>
  <c r="BK30" i="975"/>
  <c r="BA13" i="975"/>
  <c r="BK33" i="975"/>
  <c r="AZ11" i="975"/>
  <c r="AC11" i="975"/>
  <c r="BM33" i="975"/>
  <c r="BM27" i="975"/>
  <c r="AZ20" i="975"/>
  <c r="AC20" i="975"/>
  <c r="BL59" i="975"/>
  <c r="BL56" i="975"/>
  <c r="H59" i="975"/>
  <c r="BL50" i="975"/>
  <c r="BL57" i="975"/>
  <c r="BL55" i="975"/>
  <c r="BL58" i="975"/>
  <c r="AD16" i="975"/>
  <c r="BA16" i="975"/>
  <c r="BL37" i="975"/>
  <c r="BL33" i="975"/>
  <c r="BL34" i="975"/>
  <c r="BL30" i="975"/>
  <c r="BL36" i="975"/>
  <c r="AZ26" i="975"/>
  <c r="AC26" i="975"/>
  <c r="AZ80" i="975"/>
  <c r="AC80" i="975"/>
  <c r="AZ72" i="975"/>
  <c r="AC72" i="975"/>
  <c r="BJ38" i="975"/>
  <c r="BA71" i="975"/>
  <c r="BJ45" i="975"/>
  <c r="BA25" i="975"/>
  <c r="BM46" i="975"/>
  <c r="BM23" i="975"/>
  <c r="BM22" i="975"/>
  <c r="BM20" i="975"/>
  <c r="BM21" i="975"/>
  <c r="BM19" i="975"/>
  <c r="BM18" i="975"/>
  <c r="BJ44" i="975"/>
  <c r="BA21" i="974"/>
  <c r="BA35" i="974"/>
  <c r="AC45" i="974"/>
  <c r="BE45" i="974" s="1"/>
  <c r="BA33" i="974"/>
  <c r="BF33" i="974"/>
  <c r="BF43" i="974"/>
  <c r="BM21" i="974"/>
  <c r="BM22" i="974"/>
  <c r="AZ56" i="974"/>
  <c r="AZ52" i="974"/>
  <c r="AZ47" i="974"/>
  <c r="BA56" i="974"/>
  <c r="AZ23" i="974"/>
  <c r="AZ17" i="974"/>
  <c r="AZ21" i="974"/>
  <c r="AZ53" i="974"/>
  <c r="BA34" i="974"/>
  <c r="BA39" i="974"/>
  <c r="BA38" i="974"/>
  <c r="AZ55" i="974"/>
  <c r="BA60" i="974"/>
  <c r="BA46" i="974"/>
  <c r="BA41" i="974"/>
  <c r="AZ20" i="974"/>
  <c r="AZ38" i="974"/>
  <c r="BA48" i="974"/>
  <c r="AZ8" i="974"/>
  <c r="BA45" i="974"/>
  <c r="BA12" i="974"/>
  <c r="AZ39" i="974"/>
  <c r="BA57" i="974"/>
  <c r="AZ18" i="974"/>
  <c r="AZ16" i="974"/>
  <c r="BA19" i="974"/>
  <c r="AD25" i="974"/>
  <c r="BA25" i="974"/>
  <c r="BM25" i="974"/>
  <c r="BA36" i="974"/>
  <c r="BA17" i="974"/>
  <c r="BA52" i="974"/>
  <c r="BA18" i="974"/>
  <c r="AZ12" i="974"/>
  <c r="BA37" i="974"/>
  <c r="BA43" i="974"/>
  <c r="BA53" i="974"/>
  <c r="BA22" i="974"/>
  <c r="BM53" i="974"/>
  <c r="BM27" i="974"/>
  <c r="BA40" i="974"/>
  <c r="AZ42" i="974"/>
  <c r="AZ36" i="974"/>
  <c r="BA13" i="974"/>
  <c r="AZ43" i="974"/>
  <c r="AZ35" i="974"/>
  <c r="BA54" i="974"/>
  <c r="AZ46" i="974"/>
  <c r="BA44" i="974"/>
  <c r="BA55" i="974"/>
  <c r="AZ45" i="974"/>
  <c r="AZ41" i="974"/>
  <c r="BA14" i="974"/>
  <c r="AZ57" i="974"/>
  <c r="AZ59" i="974"/>
  <c r="AZ49" i="974"/>
  <c r="BA23" i="974"/>
  <c r="BA15" i="974"/>
  <c r="AZ22" i="974"/>
  <c r="AZ58" i="974"/>
  <c r="BA74" i="974"/>
  <c r="BA73" i="974"/>
  <c r="BA75" i="974"/>
  <c r="BA47" i="974"/>
  <c r="AZ54" i="974"/>
  <c r="BA42" i="974"/>
  <c r="AZ69" i="974"/>
  <c r="AZ68" i="974"/>
  <c r="AC69" i="974"/>
  <c r="AZ67" i="974"/>
  <c r="AZ75" i="974"/>
  <c r="AZ74" i="974"/>
  <c r="AZ73" i="974"/>
  <c r="AC75" i="974"/>
  <c r="BA64" i="974"/>
  <c r="BA66" i="974"/>
  <c r="BA65" i="974"/>
  <c r="AC66" i="974"/>
  <c r="AZ65" i="974"/>
  <c r="AZ64" i="974"/>
  <c r="AZ66" i="974"/>
  <c r="BA67" i="974"/>
  <c r="BA68" i="974"/>
  <c r="BA69" i="974"/>
  <c r="AC72" i="974"/>
  <c r="AZ72" i="974"/>
  <c r="AZ71" i="974"/>
  <c r="AZ70" i="974"/>
  <c r="BA71" i="974"/>
  <c r="BA72" i="974"/>
  <c r="BA70" i="974"/>
  <c r="BA59" i="974"/>
  <c r="AZ48" i="974"/>
  <c r="BK30" i="974"/>
  <c r="BF54" i="974"/>
  <c r="AZ9" i="974"/>
  <c r="AZ40" i="974"/>
  <c r="BA9" i="974"/>
  <c r="BA20" i="974"/>
  <c r="AZ37" i="974"/>
  <c r="BA8" i="974"/>
  <c r="AZ11" i="974"/>
  <c r="AZ15" i="974"/>
  <c r="BA16" i="974"/>
  <c r="H11" i="974"/>
  <c r="AZ44" i="974"/>
  <c r="BA10" i="974"/>
  <c r="AZ13" i="974"/>
  <c r="AZ50" i="974"/>
  <c r="AZ60" i="974"/>
  <c r="AZ51" i="974"/>
  <c r="AZ10" i="974"/>
  <c r="BM13" i="974"/>
  <c r="BA51" i="974"/>
  <c r="AZ19" i="974"/>
  <c r="BA50" i="974"/>
  <c r="AD24" i="974"/>
  <c r="BA24" i="974"/>
  <c r="BA11" i="974"/>
  <c r="AD63" i="974"/>
  <c r="BF60" i="974" s="1"/>
  <c r="BA63" i="974"/>
  <c r="BA62" i="974"/>
  <c r="BA61" i="974"/>
  <c r="AC63" i="974"/>
  <c r="AZ61" i="974"/>
  <c r="AZ62" i="974"/>
  <c r="AZ63" i="974"/>
  <c r="AZ14" i="974"/>
  <c r="BA49" i="974"/>
  <c r="BA58" i="974"/>
  <c r="H39" i="974"/>
  <c r="BM24" i="974"/>
  <c r="BE10" i="974"/>
  <c r="BF35" i="974"/>
  <c r="BK26" i="974"/>
  <c r="H61" i="974"/>
  <c r="BM20" i="974"/>
  <c r="BE33" i="974"/>
  <c r="BF39" i="974"/>
  <c r="AI53" i="974"/>
  <c r="BF53" i="974"/>
  <c r="BF52" i="974"/>
  <c r="BM36" i="974"/>
  <c r="AI9" i="974"/>
  <c r="BF9" i="974"/>
  <c r="BF8" i="974"/>
  <c r="BE21" i="974"/>
  <c r="AI42" i="974"/>
  <c r="BK33" i="974" s="1"/>
  <c r="BF42" i="974"/>
  <c r="BF37" i="974"/>
  <c r="BF36" i="974"/>
  <c r="BE19" i="974"/>
  <c r="BE17" i="974"/>
  <c r="BE18" i="974"/>
  <c r="BE16" i="974"/>
  <c r="BK28" i="974"/>
  <c r="BM35" i="974"/>
  <c r="BM26" i="974"/>
  <c r="AH53" i="974"/>
  <c r="BJ47" i="974" s="1"/>
  <c r="BE53" i="974"/>
  <c r="AH59" i="974"/>
  <c r="BJ54" i="974" s="1"/>
  <c r="BM61" i="974"/>
  <c r="BM60" i="974"/>
  <c r="BK32" i="974"/>
  <c r="BK31" i="974"/>
  <c r="H32" i="974"/>
  <c r="AH24" i="974"/>
  <c r="BJ19" i="974" s="1"/>
  <c r="BE24" i="974"/>
  <c r="BE22" i="974"/>
  <c r="BE23" i="974"/>
  <c r="BK29" i="974"/>
  <c r="BF40" i="974"/>
  <c r="BF51" i="974"/>
  <c r="BF46" i="974"/>
  <c r="BF50" i="974"/>
  <c r="BF49" i="974"/>
  <c r="BF47" i="974"/>
  <c r="BF48" i="974"/>
  <c r="BF12" i="974"/>
  <c r="BF14" i="974"/>
  <c r="AI14" i="974"/>
  <c r="BF13" i="974"/>
  <c r="BL14" i="974"/>
  <c r="BL16" i="974"/>
  <c r="BL15" i="974"/>
  <c r="BL8" i="974"/>
  <c r="BL11" i="974"/>
  <c r="BL12" i="974"/>
  <c r="BL13" i="974"/>
  <c r="BL10" i="974"/>
  <c r="BL9" i="974"/>
  <c r="BK27" i="974"/>
  <c r="BM39" i="974"/>
  <c r="BM38" i="974"/>
  <c r="BM37" i="974"/>
  <c r="H34" i="974"/>
  <c r="AI45" i="974"/>
  <c r="BK43" i="974" s="1"/>
  <c r="BF45" i="974"/>
  <c r="BF44" i="974"/>
  <c r="BE9" i="974"/>
  <c r="BE8" i="974"/>
  <c r="H43" i="974"/>
  <c r="H16" i="974"/>
  <c r="H20" i="974"/>
  <c r="BL39" i="974"/>
  <c r="BL38" i="974"/>
  <c r="BL37" i="974"/>
  <c r="BL34" i="974"/>
  <c r="BL33" i="974"/>
  <c r="H40" i="974"/>
  <c r="BL35" i="974"/>
  <c r="BE51" i="974"/>
  <c r="BE50" i="974"/>
  <c r="BE46" i="974"/>
  <c r="BE47" i="974"/>
  <c r="BE49" i="974"/>
  <c r="BE48" i="974"/>
  <c r="BM33" i="974"/>
  <c r="BF34" i="974"/>
  <c r="BL36" i="974"/>
  <c r="BM34" i="974"/>
  <c r="AI18" i="974"/>
  <c r="BF15" i="974"/>
  <c r="H62" i="974"/>
  <c r="BF10" i="974"/>
  <c r="BE54" i="974"/>
  <c r="BL41" i="974"/>
  <c r="BL40" i="974"/>
  <c r="BJ26" i="974"/>
  <c r="BJ25" i="974"/>
  <c r="H26" i="974"/>
  <c r="BM59" i="974"/>
  <c r="BM58" i="974"/>
  <c r="BM55" i="974"/>
  <c r="BM56" i="974"/>
  <c r="BM57" i="974"/>
  <c r="BF41" i="974"/>
  <c r="H54" i="974"/>
  <c r="BJ33" i="974"/>
  <c r="BM23" i="974"/>
  <c r="BF11" i="974"/>
  <c r="BE52" i="974"/>
  <c r="AI59" i="974"/>
  <c r="BF55" i="974"/>
  <c r="H41" i="974"/>
  <c r="BM41" i="974"/>
  <c r="BM40" i="974"/>
  <c r="BM54" i="974"/>
  <c r="BE55" i="974"/>
  <c r="BE15" i="974"/>
  <c r="AH15" i="974"/>
  <c r="BE13" i="974"/>
  <c r="BE11" i="974"/>
  <c r="BE12" i="974"/>
  <c r="BE14" i="974"/>
  <c r="H30" i="974"/>
  <c r="AI23" i="974"/>
  <c r="H52" i="974"/>
  <c r="BE20" i="974"/>
  <c r="H28" i="974"/>
  <c r="BM15" i="974"/>
  <c r="BM14" i="974"/>
  <c r="BM9" i="974"/>
  <c r="BM10" i="974"/>
  <c r="BM11" i="974"/>
  <c r="BM8" i="974"/>
  <c r="BL61" i="974"/>
  <c r="BL54" i="974"/>
  <c r="BL60" i="974"/>
  <c r="BL56" i="974"/>
  <c r="BL55" i="974"/>
  <c r="BL57" i="974"/>
  <c r="BL58" i="974"/>
  <c r="BF38" i="974"/>
  <c r="BL95" i="973"/>
  <c r="BJ139" i="973"/>
  <c r="BL132" i="973"/>
  <c r="BM105" i="973"/>
  <c r="AZ135" i="973"/>
  <c r="H120" i="973"/>
  <c r="BL131" i="973"/>
  <c r="BL110" i="973"/>
  <c r="BL128" i="973"/>
  <c r="BL127" i="973"/>
  <c r="BK138" i="973"/>
  <c r="BL98" i="973"/>
  <c r="H110" i="973"/>
  <c r="BJ50" i="973"/>
  <c r="BA122" i="973"/>
  <c r="AD136" i="973"/>
  <c r="BA136" i="973"/>
  <c r="BL99" i="973"/>
  <c r="AZ120" i="973"/>
  <c r="BA8" i="973"/>
  <c r="AC136" i="973"/>
  <c r="AZ136" i="973"/>
  <c r="BL97" i="973"/>
  <c r="BJ62" i="973"/>
  <c r="BM113" i="973"/>
  <c r="BA101" i="973"/>
  <c r="BM112" i="973"/>
  <c r="BA110" i="973"/>
  <c r="H140" i="973"/>
  <c r="BM49" i="973"/>
  <c r="BL107" i="973"/>
  <c r="BM20" i="973"/>
  <c r="H61" i="973"/>
  <c r="H83" i="973"/>
  <c r="BJ48" i="973"/>
  <c r="AZ127" i="973"/>
  <c r="BM114" i="973"/>
  <c r="BM71" i="973"/>
  <c r="BL69" i="973"/>
  <c r="BK63" i="973"/>
  <c r="BL91" i="973"/>
  <c r="BK59" i="973"/>
  <c r="BA109" i="973"/>
  <c r="BL51" i="973"/>
  <c r="AZ107" i="973"/>
  <c r="BJ56" i="973"/>
  <c r="H45" i="973"/>
  <c r="AZ119" i="973"/>
  <c r="BM100" i="973"/>
  <c r="BL47" i="973"/>
  <c r="H46" i="973"/>
  <c r="BL71" i="973"/>
  <c r="BL103" i="973"/>
  <c r="BL96" i="973"/>
  <c r="BM75" i="973"/>
  <c r="BK140" i="973"/>
  <c r="BK139" i="973"/>
  <c r="BL104" i="973"/>
  <c r="BM69" i="973"/>
  <c r="BA9" i="973"/>
  <c r="BL84" i="973"/>
  <c r="BK137" i="973"/>
  <c r="BL33" i="973"/>
  <c r="BL56" i="973"/>
  <c r="BM115" i="973"/>
  <c r="BM53" i="973"/>
  <c r="AZ100" i="973"/>
  <c r="BM8" i="973"/>
  <c r="BM60" i="973"/>
  <c r="BA100" i="973"/>
  <c r="BK56" i="973"/>
  <c r="BM119" i="973"/>
  <c r="BM78" i="973"/>
  <c r="BK60" i="973"/>
  <c r="BA40" i="973"/>
  <c r="BK143" i="973"/>
  <c r="BK141" i="973"/>
  <c r="BM118" i="973"/>
  <c r="BM116" i="973"/>
  <c r="BL52" i="973"/>
  <c r="BM89" i="973"/>
  <c r="BA128" i="973"/>
  <c r="BL68" i="973"/>
  <c r="BM15" i="973"/>
  <c r="BA10" i="973"/>
  <c r="BM38" i="973"/>
  <c r="AZ10" i="973"/>
  <c r="H74" i="973"/>
  <c r="BL13" i="973"/>
  <c r="BL11" i="973"/>
  <c r="BL12" i="973"/>
  <c r="AC32" i="973"/>
  <c r="AZ32" i="973"/>
  <c r="BJ138" i="973"/>
  <c r="H138" i="973"/>
  <c r="BJ47" i="973"/>
  <c r="BJ46" i="973"/>
  <c r="AI119" i="973"/>
  <c r="H109" i="973"/>
  <c r="AZ131" i="973"/>
  <c r="AC131" i="973"/>
  <c r="BL106" i="973"/>
  <c r="BL105" i="973"/>
  <c r="BL102" i="973"/>
  <c r="BM35" i="973"/>
  <c r="AC116" i="973"/>
  <c r="AZ116" i="973"/>
  <c r="BL111" i="973"/>
  <c r="AZ17" i="973"/>
  <c r="AC17" i="973"/>
  <c r="AC21" i="973"/>
  <c r="AZ21" i="973"/>
  <c r="BM92" i="973"/>
  <c r="BM59" i="973"/>
  <c r="AC15" i="973"/>
  <c r="AZ15" i="973"/>
  <c r="BL74" i="973"/>
  <c r="BM34" i="973"/>
  <c r="AC125" i="973"/>
  <c r="AZ125" i="973"/>
  <c r="BA127" i="973"/>
  <c r="BM143" i="973"/>
  <c r="BM142" i="973"/>
  <c r="BM141" i="973"/>
  <c r="BL115" i="973"/>
  <c r="BL114" i="973"/>
  <c r="BL48" i="973"/>
  <c r="BL58" i="973"/>
  <c r="AI10" i="973"/>
  <c r="BL50" i="973"/>
  <c r="BK68" i="973"/>
  <c r="H68" i="973"/>
  <c r="BM10" i="973"/>
  <c r="BA124" i="973"/>
  <c r="AD124" i="973"/>
  <c r="BA112" i="973"/>
  <c r="BA106" i="973"/>
  <c r="AD106" i="973"/>
  <c r="AD30" i="973"/>
  <c r="BA30" i="973"/>
  <c r="BA29" i="973"/>
  <c r="BJ74" i="973"/>
  <c r="BJ72" i="973"/>
  <c r="BJ68" i="973"/>
  <c r="BJ73" i="973"/>
  <c r="BJ71" i="973"/>
  <c r="BJ69" i="973"/>
  <c r="BJ55" i="973"/>
  <c r="BJ53" i="973"/>
  <c r="H55" i="973"/>
  <c r="BJ54" i="973"/>
  <c r="BJ52" i="973"/>
  <c r="BJ51" i="973"/>
  <c r="BL17" i="973"/>
  <c r="BL16" i="973"/>
  <c r="BL15" i="973"/>
  <c r="AH119" i="973"/>
  <c r="AZ124" i="973"/>
  <c r="AC124" i="973"/>
  <c r="BJ137" i="973"/>
  <c r="BL14" i="973"/>
  <c r="BA25" i="973"/>
  <c r="AD133" i="973"/>
  <c r="BA133" i="973"/>
  <c r="BA17" i="973"/>
  <c r="AD17" i="973"/>
  <c r="AD21" i="973"/>
  <c r="BA21" i="973"/>
  <c r="BM81" i="973"/>
  <c r="BM91" i="973"/>
  <c r="BK44" i="973"/>
  <c r="BK39" i="973"/>
  <c r="BK42" i="973"/>
  <c r="AD15" i="973"/>
  <c r="BA15" i="973"/>
  <c r="AZ9" i="973"/>
  <c r="AD125" i="973"/>
  <c r="BA125" i="973"/>
  <c r="BL46" i="973"/>
  <c r="BL49" i="973"/>
  <c r="AZ118" i="973"/>
  <c r="AZ117" i="973"/>
  <c r="BL133" i="973"/>
  <c r="BL130" i="973"/>
  <c r="BJ45" i="973"/>
  <c r="BK41" i="973"/>
  <c r="AD123" i="973"/>
  <c r="BA123" i="973"/>
  <c r="BA121" i="973"/>
  <c r="BA120" i="973"/>
  <c r="BM9" i="973"/>
  <c r="H47" i="973"/>
  <c r="AC113" i="973"/>
  <c r="AZ113" i="973"/>
  <c r="BA119" i="973"/>
  <c r="BM98" i="973"/>
  <c r="BM99" i="973"/>
  <c r="BM97" i="973"/>
  <c r="AC105" i="973"/>
  <c r="AZ105" i="973"/>
  <c r="BM137" i="973"/>
  <c r="BM136" i="973"/>
  <c r="BM135" i="973"/>
  <c r="BM134" i="973"/>
  <c r="BL66" i="973"/>
  <c r="BL65" i="973"/>
  <c r="AZ94" i="973"/>
  <c r="AC94" i="973"/>
  <c r="BM50" i="973"/>
  <c r="AD38" i="973"/>
  <c r="BA38" i="973"/>
  <c r="BM93" i="973"/>
  <c r="AD32" i="973"/>
  <c r="BA32" i="973"/>
  <c r="BM111" i="973"/>
  <c r="BM110" i="973"/>
  <c r="BL64" i="973"/>
  <c r="BL63" i="973"/>
  <c r="AZ108" i="973"/>
  <c r="AC33" i="973"/>
  <c r="AZ33" i="973"/>
  <c r="BA130" i="973"/>
  <c r="AD130" i="973"/>
  <c r="BA129" i="973"/>
  <c r="AZ134" i="973"/>
  <c r="BM77" i="973"/>
  <c r="H70" i="973"/>
  <c r="AH99" i="973"/>
  <c r="BK74" i="973"/>
  <c r="BK72" i="973"/>
  <c r="BK73" i="973"/>
  <c r="AD34" i="973"/>
  <c r="BA34" i="973"/>
  <c r="BL42" i="973"/>
  <c r="BL40" i="973"/>
  <c r="BL39" i="973"/>
  <c r="BL38" i="973"/>
  <c r="H42" i="973"/>
  <c r="BL41" i="973"/>
  <c r="BL37" i="973"/>
  <c r="BL112" i="973"/>
  <c r="BL113" i="973"/>
  <c r="BL108" i="973"/>
  <c r="AC104" i="973"/>
  <c r="AZ104" i="973"/>
  <c r="BL36" i="973"/>
  <c r="BL32" i="973"/>
  <c r="BL35" i="973"/>
  <c r="BL34" i="973"/>
  <c r="BM45" i="973"/>
  <c r="BM43" i="973"/>
  <c r="BM44" i="973"/>
  <c r="BK67" i="973"/>
  <c r="BM96" i="973"/>
  <c r="BM124" i="973"/>
  <c r="BM123" i="973"/>
  <c r="BM122" i="973"/>
  <c r="AZ101" i="973"/>
  <c r="BA27" i="973"/>
  <c r="BA26" i="973"/>
  <c r="BK50" i="973"/>
  <c r="BJ43" i="973"/>
  <c r="BJ44" i="973"/>
  <c r="H44" i="973"/>
  <c r="AH10" i="973"/>
  <c r="BA135" i="973"/>
  <c r="BA134" i="973"/>
  <c r="BA33" i="973"/>
  <c r="AD33" i="973"/>
  <c r="BK48" i="973"/>
  <c r="BJ66" i="973"/>
  <c r="BL86" i="973"/>
  <c r="BL85" i="973"/>
  <c r="BA93" i="973"/>
  <c r="AD93" i="973"/>
  <c r="BA92" i="973"/>
  <c r="BA78" i="973"/>
  <c r="BA79" i="973"/>
  <c r="BA90" i="973"/>
  <c r="BA84" i="973"/>
  <c r="BA86" i="973"/>
  <c r="BA81" i="973"/>
  <c r="BA83" i="973"/>
  <c r="BA89" i="973"/>
  <c r="BA80" i="973"/>
  <c r="BA76" i="973"/>
  <c r="BA91" i="973"/>
  <c r="BA85" i="973"/>
  <c r="BA88" i="973"/>
  <c r="BA77" i="973"/>
  <c r="BA87" i="973"/>
  <c r="BA82" i="973"/>
  <c r="BL101" i="973"/>
  <c r="BL75" i="973"/>
  <c r="AI101" i="973"/>
  <c r="BL31" i="973"/>
  <c r="BL21" i="973"/>
  <c r="BL24" i="973"/>
  <c r="BL28" i="973"/>
  <c r="BL25" i="973"/>
  <c r="BL30" i="973"/>
  <c r="BL27" i="973"/>
  <c r="BL29" i="973"/>
  <c r="BL22" i="973"/>
  <c r="BL23" i="973"/>
  <c r="BL26" i="973"/>
  <c r="AD104" i="973"/>
  <c r="BA104" i="973"/>
  <c r="BM65" i="973"/>
  <c r="BM64" i="973"/>
  <c r="H65" i="973"/>
  <c r="BM63" i="973"/>
  <c r="AD36" i="973"/>
  <c r="BA36" i="973"/>
  <c r="BL59" i="973"/>
  <c r="BM104" i="973"/>
  <c r="BM102" i="973"/>
  <c r="BL10" i="973"/>
  <c r="BL9" i="973"/>
  <c r="BL8" i="973"/>
  <c r="AC133" i="973"/>
  <c r="AZ133" i="973"/>
  <c r="BL83" i="973"/>
  <c r="BL82" i="973"/>
  <c r="BM18" i="973"/>
  <c r="BM19" i="973"/>
  <c r="BM17" i="973"/>
  <c r="AH101" i="973"/>
  <c r="H88" i="973"/>
  <c r="BJ64" i="973"/>
  <c r="H64" i="973"/>
  <c r="BJ63" i="973"/>
  <c r="AI27" i="973"/>
  <c r="AH121" i="973"/>
  <c r="AD105" i="973"/>
  <c r="BA105" i="973"/>
  <c r="AD35" i="973"/>
  <c r="BA35" i="973"/>
  <c r="AZ122" i="973"/>
  <c r="BK47" i="973"/>
  <c r="BA118" i="973"/>
  <c r="BA117" i="973"/>
  <c r="AC16" i="973"/>
  <c r="AZ16" i="973"/>
  <c r="BM107" i="973"/>
  <c r="BL123" i="973"/>
  <c r="BL122" i="973"/>
  <c r="BL121" i="973"/>
  <c r="BL119" i="973"/>
  <c r="BL120" i="973"/>
  <c r="BL116" i="973"/>
  <c r="BL118" i="973"/>
  <c r="BL117" i="973"/>
  <c r="AC130" i="973"/>
  <c r="AZ130" i="973"/>
  <c r="AZ129" i="973"/>
  <c r="BM88" i="973"/>
  <c r="BM87" i="973"/>
  <c r="AD116" i="973"/>
  <c r="BA116" i="973"/>
  <c r="BA107" i="973"/>
  <c r="BM14" i="973"/>
  <c r="BM12" i="973"/>
  <c r="BM13" i="973"/>
  <c r="BM11" i="973"/>
  <c r="BA94" i="973"/>
  <c r="AD94" i="973"/>
  <c r="BL90" i="973"/>
  <c r="AZ34" i="973"/>
  <c r="AC34" i="973"/>
  <c r="BL87" i="973"/>
  <c r="BM55" i="973"/>
  <c r="BM54" i="973"/>
  <c r="BM52" i="973"/>
  <c r="AZ109" i="973"/>
  <c r="BM42" i="973"/>
  <c r="BM40" i="973"/>
  <c r="BM41" i="973"/>
  <c r="BM39" i="973"/>
  <c r="BM36" i="973"/>
  <c r="BL61" i="973"/>
  <c r="BL60" i="973"/>
  <c r="BA114" i="973"/>
  <c r="AD114" i="973"/>
  <c r="BK66" i="973"/>
  <c r="BK61" i="973"/>
  <c r="H66" i="973"/>
  <c r="AC19" i="973"/>
  <c r="AZ19" i="973"/>
  <c r="BJ65" i="973"/>
  <c r="BA22" i="973"/>
  <c r="AD22" i="973"/>
  <c r="AC126" i="973"/>
  <c r="AZ126" i="973"/>
  <c r="H111" i="973"/>
  <c r="BJ49" i="973"/>
  <c r="H49" i="973"/>
  <c r="BM103" i="973"/>
  <c r="AZ121" i="973"/>
  <c r="AC132" i="973"/>
  <c r="AZ132" i="973"/>
  <c r="AC18" i="973"/>
  <c r="AZ18" i="973"/>
  <c r="BM101" i="973"/>
  <c r="BJ41" i="973"/>
  <c r="BM33" i="973"/>
  <c r="AD16" i="973"/>
  <c r="BA16" i="973"/>
  <c r="BL100" i="973"/>
  <c r="BL57" i="973"/>
  <c r="H57" i="973"/>
  <c r="BM140" i="973"/>
  <c r="BM138" i="973"/>
  <c r="BM139" i="973"/>
  <c r="BA31" i="973"/>
  <c r="AD31" i="973"/>
  <c r="BM108" i="973"/>
  <c r="BA113" i="973"/>
  <c r="AD113" i="973"/>
  <c r="BA111" i="973"/>
  <c r="BM83" i="973"/>
  <c r="BM79" i="973"/>
  <c r="BM76" i="973"/>
  <c r="BM80" i="973"/>
  <c r="BM82" i="973"/>
  <c r="H137" i="973"/>
  <c r="BL140" i="973"/>
  <c r="BL139" i="973"/>
  <c r="AC13" i="973"/>
  <c r="AZ13" i="973"/>
  <c r="AZ12" i="973"/>
  <c r="AZ8" i="973"/>
  <c r="H86" i="973"/>
  <c r="AZ24" i="973"/>
  <c r="BM61" i="973"/>
  <c r="AD19" i="973"/>
  <c r="BA19" i="973"/>
  <c r="BM86" i="973"/>
  <c r="BM84" i="973"/>
  <c r="BM85" i="973"/>
  <c r="BL55" i="973"/>
  <c r="BL67" i="973"/>
  <c r="AC22" i="973"/>
  <c r="AZ22" i="973"/>
  <c r="AD126" i="973"/>
  <c r="BA126" i="973"/>
  <c r="BL109" i="973"/>
  <c r="BM73" i="973"/>
  <c r="BM70" i="973"/>
  <c r="BM72" i="973"/>
  <c r="AD132" i="973"/>
  <c r="BA132" i="973"/>
  <c r="AZ35" i="973"/>
  <c r="AC35" i="973"/>
  <c r="BL18" i="973"/>
  <c r="BA108" i="973"/>
  <c r="AC28" i="973"/>
  <c r="AZ28" i="973"/>
  <c r="AZ25" i="973"/>
  <c r="AZ26" i="973"/>
  <c r="AZ27" i="973"/>
  <c r="AZ111" i="973"/>
  <c r="BJ61" i="973"/>
  <c r="BJ60" i="973"/>
  <c r="BJ59" i="973"/>
  <c r="AC14" i="973"/>
  <c r="AZ14" i="973"/>
  <c r="BM109" i="973"/>
  <c r="BJ40" i="973"/>
  <c r="AZ103" i="973"/>
  <c r="AC103" i="973"/>
  <c r="BL62" i="973"/>
  <c r="BM117" i="973"/>
  <c r="BK58" i="973"/>
  <c r="BK57" i="973"/>
  <c r="BK55" i="973"/>
  <c r="BK51" i="973"/>
  <c r="BK52" i="973"/>
  <c r="BM74" i="973"/>
  <c r="AZ37" i="973"/>
  <c r="AC37" i="973"/>
  <c r="BA24" i="973"/>
  <c r="BL138" i="973"/>
  <c r="BL137" i="973"/>
  <c r="BL135" i="973"/>
  <c r="BL136" i="973"/>
  <c r="BL134" i="973"/>
  <c r="AZ36" i="973"/>
  <c r="AC36" i="973"/>
  <c r="AZ23" i="973"/>
  <c r="BK53" i="973"/>
  <c r="BL53" i="973"/>
  <c r="H53" i="973"/>
  <c r="AZ39" i="973"/>
  <c r="AC39" i="973"/>
  <c r="BA96" i="973"/>
  <c r="AD96" i="973"/>
  <c r="BL78" i="973"/>
  <c r="BL81" i="973"/>
  <c r="BL80" i="973"/>
  <c r="BL79" i="973"/>
  <c r="H81" i="973"/>
  <c r="BK43" i="973"/>
  <c r="BA37" i="973"/>
  <c r="AD37" i="973"/>
  <c r="H129" i="973"/>
  <c r="BK75" i="973"/>
  <c r="H75" i="973"/>
  <c r="AZ115" i="973"/>
  <c r="AC115" i="973"/>
  <c r="AD18" i="973"/>
  <c r="BA18" i="973"/>
  <c r="BM120" i="973"/>
  <c r="BM32" i="973"/>
  <c r="BM29" i="973"/>
  <c r="BM28" i="973"/>
  <c r="BM24" i="973"/>
  <c r="BM30" i="973"/>
  <c r="BM26" i="973"/>
  <c r="BM21" i="973"/>
  <c r="BM27" i="973"/>
  <c r="BM23" i="973"/>
  <c r="BM25" i="973"/>
  <c r="BM22" i="973"/>
  <c r="BM31" i="973"/>
  <c r="BJ58" i="973"/>
  <c r="BJ57" i="973"/>
  <c r="H58" i="973"/>
  <c r="AZ98" i="973"/>
  <c r="AZ97" i="973"/>
  <c r="BA28" i="973"/>
  <c r="AD28" i="973"/>
  <c r="AZ110" i="973"/>
  <c r="BK62" i="973"/>
  <c r="BL92" i="973"/>
  <c r="BM68" i="973"/>
  <c r="AD14" i="973"/>
  <c r="BA14" i="973"/>
  <c r="BJ42" i="973"/>
  <c r="AD103" i="973"/>
  <c r="BA103" i="973"/>
  <c r="BA102" i="973"/>
  <c r="BA99" i="973"/>
  <c r="BK40" i="973"/>
  <c r="BK49" i="973"/>
  <c r="BL73" i="973"/>
  <c r="BL72" i="973"/>
  <c r="H73" i="973"/>
  <c r="AC31" i="973"/>
  <c r="AZ31" i="973"/>
  <c r="BJ143" i="973"/>
  <c r="BJ142" i="973"/>
  <c r="BJ141" i="973"/>
  <c r="H143" i="973"/>
  <c r="AC93" i="973"/>
  <c r="AZ93" i="973"/>
  <c r="AZ90" i="973"/>
  <c r="AZ91" i="973"/>
  <c r="AZ92" i="973"/>
  <c r="AZ84" i="973"/>
  <c r="AZ89" i="973"/>
  <c r="AZ85" i="973"/>
  <c r="AZ88" i="973"/>
  <c r="AZ76" i="973"/>
  <c r="AZ77" i="973"/>
  <c r="AZ81" i="973"/>
  <c r="AZ86" i="973"/>
  <c r="AZ87" i="973"/>
  <c r="AZ80" i="973"/>
  <c r="AZ83" i="973"/>
  <c r="AZ78" i="973"/>
  <c r="AZ82" i="973"/>
  <c r="AZ79" i="973"/>
  <c r="BM66" i="973"/>
  <c r="BM67" i="973"/>
  <c r="BK64" i="973"/>
  <c r="AD115" i="973"/>
  <c r="BA115" i="973"/>
  <c r="BM95" i="973"/>
  <c r="BM94" i="973"/>
  <c r="BL94" i="973"/>
  <c r="BL88" i="973"/>
  <c r="BL89" i="973"/>
  <c r="AC38" i="973"/>
  <c r="AZ38" i="973"/>
  <c r="BL143" i="973"/>
  <c r="BL142" i="973"/>
  <c r="BL141" i="973"/>
  <c r="BM46" i="973"/>
  <c r="BM58" i="973"/>
  <c r="BM57" i="973"/>
  <c r="BA131" i="973"/>
  <c r="AD131" i="973"/>
  <c r="AZ102" i="973"/>
  <c r="BA23" i="973"/>
  <c r="BK54" i="973"/>
  <c r="H100" i="973"/>
  <c r="BA39" i="973"/>
  <c r="AD39" i="973"/>
  <c r="BF39" i="973" s="1"/>
  <c r="AZ96" i="973"/>
  <c r="AC96" i="973"/>
  <c r="BL70" i="973"/>
  <c r="BM90" i="973"/>
  <c r="BL77" i="973"/>
  <c r="AD20" i="973"/>
  <c r="BA20" i="973"/>
  <c r="BL54" i="973"/>
  <c r="BK71" i="973"/>
  <c r="H71" i="973"/>
  <c r="BK70" i="973"/>
  <c r="AD95" i="973"/>
  <c r="BA95" i="973"/>
  <c r="AC30" i="973"/>
  <c r="AZ30" i="973"/>
  <c r="AZ29" i="973"/>
  <c r="BA98" i="973"/>
  <c r="BA97" i="973"/>
  <c r="AD11" i="973"/>
  <c r="BA11" i="973"/>
  <c r="AZ112" i="973"/>
  <c r="BM51" i="973"/>
  <c r="H59" i="973"/>
  <c r="AC114" i="973"/>
  <c r="AZ114" i="973"/>
  <c r="BM56" i="973"/>
  <c r="BM48" i="973"/>
  <c r="H48" i="973"/>
  <c r="AZ99" i="973"/>
  <c r="AZ40" i="973"/>
  <c r="BK46" i="973"/>
  <c r="BK45" i="973"/>
  <c r="BM133" i="973"/>
  <c r="BM128" i="973"/>
  <c r="BM129" i="973"/>
  <c r="BM127" i="973"/>
  <c r="BM131" i="973"/>
  <c r="BM132" i="973"/>
  <c r="BM130" i="973"/>
  <c r="AC106" i="973"/>
  <c r="AZ106" i="973"/>
  <c r="BM37" i="973"/>
  <c r="BM62" i="973"/>
  <c r="BM16" i="973"/>
  <c r="BM47" i="973"/>
  <c r="BJ67" i="973"/>
  <c r="H67" i="973"/>
  <c r="BL76" i="973"/>
  <c r="AC20" i="973"/>
  <c r="AZ20" i="973"/>
  <c r="BK69" i="973"/>
  <c r="H69" i="973"/>
  <c r="BL45" i="973"/>
  <c r="BL43" i="973"/>
  <c r="BL44" i="973"/>
  <c r="AC95" i="973"/>
  <c r="AZ95" i="973"/>
  <c r="AD13" i="973"/>
  <c r="BA13" i="973"/>
  <c r="BA12" i="973"/>
  <c r="AZ128" i="973"/>
  <c r="AZ11" i="973"/>
  <c r="AC11" i="973"/>
  <c r="BL93" i="973"/>
  <c r="BK65" i="973"/>
  <c r="BL20" i="973"/>
  <c r="AZ123" i="973"/>
  <c r="AC123" i="973"/>
  <c r="H50" i="973"/>
  <c r="H21" i="972"/>
  <c r="AZ73" i="972"/>
  <c r="AC25" i="972"/>
  <c r="BE22" i="972" s="1"/>
  <c r="BF35" i="972"/>
  <c r="BA16" i="972"/>
  <c r="AZ44" i="972"/>
  <c r="BA11" i="972"/>
  <c r="BA13" i="972"/>
  <c r="BF64" i="972"/>
  <c r="BA15" i="972"/>
  <c r="BA8" i="972"/>
  <c r="BA18" i="972"/>
  <c r="BA68" i="972"/>
  <c r="BF66" i="972"/>
  <c r="AZ35" i="972"/>
  <c r="BA9" i="972"/>
  <c r="AZ42" i="972"/>
  <c r="BA54" i="972"/>
  <c r="H23" i="972"/>
  <c r="AZ37" i="972"/>
  <c r="AZ38" i="972"/>
  <c r="BF63" i="972"/>
  <c r="AC49" i="972"/>
  <c r="BE47" i="972" s="1"/>
  <c r="BF36" i="972"/>
  <c r="BA35" i="972"/>
  <c r="AZ48" i="972"/>
  <c r="BA69" i="972"/>
  <c r="BF62" i="972"/>
  <c r="H54" i="972"/>
  <c r="BA46" i="972"/>
  <c r="BF59" i="972"/>
  <c r="BE57" i="972"/>
  <c r="BF61" i="972"/>
  <c r="BF60" i="972"/>
  <c r="BL43" i="972"/>
  <c r="AZ74" i="972"/>
  <c r="BA44" i="972"/>
  <c r="AZ49" i="972"/>
  <c r="H70" i="972"/>
  <c r="AZ68" i="972"/>
  <c r="H62" i="972"/>
  <c r="AZ22" i="972"/>
  <c r="AZ36" i="972"/>
  <c r="AZ24" i="972"/>
  <c r="H45" i="972"/>
  <c r="AZ47" i="972"/>
  <c r="BE66" i="972"/>
  <c r="AH66" i="972"/>
  <c r="H66" i="972" s="1"/>
  <c r="BA53" i="972"/>
  <c r="BF65" i="972"/>
  <c r="BA60" i="972"/>
  <c r="AZ51" i="972"/>
  <c r="AI60" i="972"/>
  <c r="BK58" i="972" s="1"/>
  <c r="BF58" i="972"/>
  <c r="AZ60" i="972"/>
  <c r="BA50" i="972"/>
  <c r="AI69" i="972"/>
  <c r="BK66" i="972" s="1"/>
  <c r="BF68" i="972"/>
  <c r="BF69" i="972"/>
  <c r="BF67" i="972"/>
  <c r="BA20" i="972"/>
  <c r="BE69" i="972"/>
  <c r="BE68" i="972"/>
  <c r="BE67" i="972"/>
  <c r="AH69" i="972"/>
  <c r="BM8" i="972"/>
  <c r="AH74" i="972"/>
  <c r="BE74" i="972"/>
  <c r="BE60" i="972"/>
  <c r="H22" i="972"/>
  <c r="BL31" i="972"/>
  <c r="BE36" i="972"/>
  <c r="AZ19" i="972"/>
  <c r="AI57" i="972"/>
  <c r="H57" i="972" s="1"/>
  <c r="BF57" i="972"/>
  <c r="BA71" i="972"/>
  <c r="BA49" i="972"/>
  <c r="BA59" i="972"/>
  <c r="BE45" i="972"/>
  <c r="AZ70" i="972"/>
  <c r="AD74" i="972"/>
  <c r="BF72" i="972" s="1"/>
  <c r="BA74" i="972"/>
  <c r="BA70" i="972"/>
  <c r="AZ39" i="972"/>
  <c r="BA19" i="972"/>
  <c r="AZ40" i="972"/>
  <c r="BA64" i="972"/>
  <c r="AZ54" i="972"/>
  <c r="AZ41" i="972"/>
  <c r="BA51" i="972"/>
  <c r="AH44" i="972"/>
  <c r="BJ36" i="972" s="1"/>
  <c r="BE44" i="972"/>
  <c r="BE35" i="972"/>
  <c r="AI44" i="972"/>
  <c r="BK44" i="972" s="1"/>
  <c r="BF44" i="972"/>
  <c r="AI48" i="972"/>
  <c r="BK45" i="972" s="1"/>
  <c r="BF45" i="972"/>
  <c r="AZ63" i="972"/>
  <c r="AZ66" i="972"/>
  <c r="AZ65" i="972"/>
  <c r="BM27" i="972"/>
  <c r="AZ61" i="972"/>
  <c r="AZ62" i="972"/>
  <c r="BA52" i="972"/>
  <c r="AZ50" i="972"/>
  <c r="BA48" i="972"/>
  <c r="BF40" i="972"/>
  <c r="AZ64" i="972"/>
  <c r="BA36" i="972"/>
  <c r="BA56" i="972"/>
  <c r="BA40" i="972"/>
  <c r="BA45" i="972"/>
  <c r="AZ12" i="972"/>
  <c r="AZ9" i="972"/>
  <c r="AZ8" i="972"/>
  <c r="AZ23" i="972"/>
  <c r="BA39" i="972"/>
  <c r="AZ17" i="972"/>
  <c r="AZ15" i="972"/>
  <c r="BL29" i="972"/>
  <c r="BA57" i="972"/>
  <c r="AZ20" i="972"/>
  <c r="AZ11" i="972"/>
  <c r="BA42" i="972"/>
  <c r="AZ16" i="972"/>
  <c r="BA55" i="972"/>
  <c r="AZ14" i="972"/>
  <c r="AZ45" i="972"/>
  <c r="BL28" i="972"/>
  <c r="AZ67" i="972"/>
  <c r="BA10" i="972"/>
  <c r="AZ13" i="972"/>
  <c r="AZ43" i="972"/>
  <c r="BL26" i="972"/>
  <c r="AZ21" i="972"/>
  <c r="BE15" i="972"/>
  <c r="BL30" i="972"/>
  <c r="AZ10" i="972"/>
  <c r="AZ46" i="972"/>
  <c r="BA38" i="972"/>
  <c r="AZ18" i="972"/>
  <c r="BA43" i="972"/>
  <c r="BA12" i="972"/>
  <c r="BA47" i="972"/>
  <c r="BA41" i="972"/>
  <c r="AZ52" i="972"/>
  <c r="AZ58" i="972"/>
  <c r="BA61" i="972"/>
  <c r="BA65" i="972"/>
  <c r="AZ56" i="972"/>
  <c r="BA17" i="972"/>
  <c r="BA37" i="972"/>
  <c r="BA14" i="972"/>
  <c r="AZ72" i="972"/>
  <c r="AZ71" i="972"/>
  <c r="AZ69" i="972"/>
  <c r="AZ53" i="972"/>
  <c r="BA58" i="972"/>
  <c r="BA63" i="972"/>
  <c r="BF42" i="972"/>
  <c r="BF14" i="972"/>
  <c r="H31" i="972"/>
  <c r="BL27" i="972"/>
  <c r="BA62" i="972"/>
  <c r="BE58" i="972"/>
  <c r="AZ59" i="972"/>
  <c r="AD24" i="972"/>
  <c r="BF18" i="972" s="1"/>
  <c r="BA22" i="972"/>
  <c r="BA23" i="972"/>
  <c r="BA21" i="972"/>
  <c r="BA24" i="972"/>
  <c r="BA66" i="972"/>
  <c r="AZ57" i="972"/>
  <c r="AZ55" i="972"/>
  <c r="BA67" i="972"/>
  <c r="BA72" i="972"/>
  <c r="BE59" i="972"/>
  <c r="BK32" i="972"/>
  <c r="BM16" i="972"/>
  <c r="BF37" i="972"/>
  <c r="BK61" i="972"/>
  <c r="BM20" i="972"/>
  <c r="BM29" i="972"/>
  <c r="BL42" i="972"/>
  <c r="BK33" i="972"/>
  <c r="H15" i="972"/>
  <c r="BM36" i="972"/>
  <c r="BM37" i="972"/>
  <c r="BM39" i="972"/>
  <c r="BM38" i="972"/>
  <c r="BM34" i="972"/>
  <c r="BM33" i="972"/>
  <c r="BM35" i="972"/>
  <c r="H39" i="972"/>
  <c r="BJ29" i="972"/>
  <c r="BJ27" i="972"/>
  <c r="BJ28" i="972"/>
  <c r="H29" i="972"/>
  <c r="BM15" i="972"/>
  <c r="BM14" i="972"/>
  <c r="BF38" i="972"/>
  <c r="BM28" i="972"/>
  <c r="BM13" i="972"/>
  <c r="BM11" i="972"/>
  <c r="BM12" i="972"/>
  <c r="BJ26" i="972"/>
  <c r="H26" i="972"/>
  <c r="H30" i="972"/>
  <c r="BM9" i="972"/>
  <c r="H42" i="972"/>
  <c r="AI16" i="972"/>
  <c r="BF15" i="972"/>
  <c r="BM49" i="972"/>
  <c r="BM46" i="972"/>
  <c r="BM47" i="972"/>
  <c r="BM48" i="972"/>
  <c r="BL25" i="972"/>
  <c r="BL23" i="972"/>
  <c r="BL24" i="972"/>
  <c r="BM10" i="972"/>
  <c r="BL21" i="972"/>
  <c r="AH56" i="972"/>
  <c r="BJ53" i="972" s="1"/>
  <c r="BE56" i="972"/>
  <c r="BE55" i="972"/>
  <c r="BF52" i="972"/>
  <c r="BF50" i="972"/>
  <c r="AI52" i="972"/>
  <c r="BF51" i="972"/>
  <c r="BL18" i="972"/>
  <c r="BL41" i="972"/>
  <c r="BM43" i="972"/>
  <c r="BL22" i="972"/>
  <c r="BE73" i="972"/>
  <c r="AH73" i="972"/>
  <c r="BE71" i="972"/>
  <c r="BE70" i="972"/>
  <c r="BE72" i="972"/>
  <c r="BL19" i="972"/>
  <c r="AH13" i="972"/>
  <c r="BE13" i="972"/>
  <c r="BE11" i="972"/>
  <c r="BE9" i="972"/>
  <c r="BE12" i="972"/>
  <c r="BE10" i="972"/>
  <c r="BE8" i="972"/>
  <c r="BF56" i="972"/>
  <c r="AI56" i="972"/>
  <c r="BF54" i="972"/>
  <c r="BF53" i="972"/>
  <c r="BF55" i="972"/>
  <c r="BM24" i="972"/>
  <c r="BM59" i="972"/>
  <c r="BM60" i="972"/>
  <c r="BM57" i="972"/>
  <c r="BM56" i="972"/>
  <c r="BM55" i="972"/>
  <c r="BM58" i="972"/>
  <c r="BM54" i="972"/>
  <c r="BM53" i="972"/>
  <c r="BM18" i="972"/>
  <c r="BE54" i="972"/>
  <c r="BJ45" i="972"/>
  <c r="BM32" i="972"/>
  <c r="BM31" i="972"/>
  <c r="H32" i="972"/>
  <c r="BM30" i="972"/>
  <c r="BM25" i="972"/>
  <c r="H43" i="972"/>
  <c r="H14" i="972"/>
  <c r="BM21" i="972"/>
  <c r="BE53" i="972"/>
  <c r="BL57" i="972"/>
  <c r="BL51" i="972"/>
  <c r="BL54" i="972"/>
  <c r="BL55" i="972"/>
  <c r="BL53" i="972"/>
  <c r="BL56" i="972"/>
  <c r="BL52" i="972"/>
  <c r="BL50" i="972"/>
  <c r="AI13" i="972"/>
  <c r="BF13" i="972"/>
  <c r="BF8" i="972"/>
  <c r="BF9" i="972"/>
  <c r="BF10" i="972"/>
  <c r="BF11" i="972"/>
  <c r="BF12" i="972"/>
  <c r="AI73" i="972"/>
  <c r="BF70" i="972"/>
  <c r="BK64" i="972"/>
  <c r="BK65" i="972"/>
  <c r="BM26" i="972"/>
  <c r="BK25" i="972"/>
  <c r="AI19" i="972"/>
  <c r="AI49" i="972"/>
  <c r="BF49" i="972"/>
  <c r="BF47" i="972"/>
  <c r="BF48" i="972"/>
  <c r="BF43" i="972"/>
  <c r="BF46" i="972"/>
  <c r="BF41" i="972"/>
  <c r="BM42" i="972"/>
  <c r="BK34" i="972"/>
  <c r="AH52" i="972"/>
  <c r="BE52" i="972"/>
  <c r="BE51" i="972"/>
  <c r="BE50" i="972"/>
  <c r="BM19" i="972"/>
  <c r="BM22" i="972"/>
  <c r="BM69" i="972"/>
  <c r="BM63" i="972"/>
  <c r="BM66" i="972"/>
  <c r="BM62" i="972"/>
  <c r="BM67" i="972"/>
  <c r="BM68" i="972"/>
  <c r="BM40" i="972"/>
  <c r="BL40" i="972"/>
  <c r="BJ57" i="972"/>
  <c r="BM23" i="972"/>
  <c r="BF39" i="972"/>
  <c r="BL39" i="972"/>
  <c r="BL38" i="972"/>
  <c r="BL37" i="972"/>
  <c r="BL32" i="972"/>
  <c r="BL33" i="972"/>
  <c r="BL36" i="972"/>
  <c r="BL35" i="972"/>
  <c r="AH16" i="972"/>
  <c r="BE16" i="972"/>
  <c r="BE14" i="972"/>
  <c r="AH65" i="972"/>
  <c r="BE65" i="972"/>
  <c r="BE64" i="972"/>
  <c r="BE63" i="972"/>
  <c r="BE61" i="972"/>
  <c r="BE62" i="972"/>
  <c r="BL20" i="972"/>
  <c r="BA38" i="971"/>
  <c r="BA39" i="971"/>
  <c r="AD38" i="971"/>
  <c r="AI38" i="971" s="1"/>
  <c r="BA32" i="971"/>
  <c r="BA33" i="971"/>
  <c r="AD41" i="971"/>
  <c r="BF41" i="971" s="1"/>
  <c r="H15" i="971"/>
  <c r="AH57" i="971"/>
  <c r="BJ57" i="971" s="1"/>
  <c r="BA40" i="971"/>
  <c r="AZ57" i="971"/>
  <c r="BL25" i="971"/>
  <c r="H10" i="971"/>
  <c r="H45" i="971"/>
  <c r="BA47" i="971"/>
  <c r="BE55" i="971"/>
  <c r="AZ13" i="971"/>
  <c r="BA55" i="971"/>
  <c r="AZ45" i="971"/>
  <c r="BL21" i="971"/>
  <c r="AZ10" i="971"/>
  <c r="AZ56" i="971"/>
  <c r="BA57" i="971"/>
  <c r="AD57" i="971"/>
  <c r="BA14" i="971"/>
  <c r="BA34" i="971"/>
  <c r="AZ39" i="971"/>
  <c r="BA15" i="971"/>
  <c r="BA36" i="971"/>
  <c r="BA48" i="971"/>
  <c r="AZ55" i="971"/>
  <c r="BE56" i="971"/>
  <c r="BL47" i="971"/>
  <c r="AZ46" i="971"/>
  <c r="AZ48" i="971"/>
  <c r="H51" i="971"/>
  <c r="BE52" i="971"/>
  <c r="AZ43" i="971"/>
  <c r="AZ19" i="971"/>
  <c r="AZ14" i="971"/>
  <c r="AZ15" i="971"/>
  <c r="AZ51" i="971"/>
  <c r="AZ18" i="971"/>
  <c r="BE18" i="971"/>
  <c r="AZ16" i="971"/>
  <c r="AZ42" i="971"/>
  <c r="BJ53" i="971"/>
  <c r="BE53" i="971"/>
  <c r="AZ54" i="971"/>
  <c r="BE19" i="971"/>
  <c r="BA53" i="971"/>
  <c r="AZ9" i="971"/>
  <c r="AZ49" i="971"/>
  <c r="AZ34" i="971"/>
  <c r="BM54" i="971"/>
  <c r="BA13" i="971"/>
  <c r="AZ47" i="971"/>
  <c r="BE54" i="971"/>
  <c r="AZ52" i="971"/>
  <c r="AZ53" i="971"/>
  <c r="BA41" i="971"/>
  <c r="BA35" i="971"/>
  <c r="BA42" i="971"/>
  <c r="AZ12" i="971"/>
  <c r="AZ11" i="971"/>
  <c r="AZ50" i="971"/>
  <c r="AZ32" i="971"/>
  <c r="AC44" i="971"/>
  <c r="AZ44" i="971"/>
  <c r="BA50" i="971"/>
  <c r="BA46" i="971"/>
  <c r="AD56" i="971"/>
  <c r="BA56" i="971"/>
  <c r="BA37" i="971"/>
  <c r="BA44" i="971"/>
  <c r="AZ33" i="971"/>
  <c r="AZ35" i="971"/>
  <c r="AC38" i="971"/>
  <c r="BA51" i="971"/>
  <c r="BF51" i="971"/>
  <c r="AZ36" i="971"/>
  <c r="BA52" i="971"/>
  <c r="AZ37" i="971"/>
  <c r="BA43" i="971"/>
  <c r="BF44" i="971"/>
  <c r="AZ38" i="971"/>
  <c r="AZ41" i="971"/>
  <c r="BA49" i="971"/>
  <c r="BA54" i="971"/>
  <c r="BF43" i="971"/>
  <c r="BA45" i="971"/>
  <c r="AC40" i="971"/>
  <c r="AZ40" i="971"/>
  <c r="AZ17" i="971"/>
  <c r="BA8" i="971"/>
  <c r="AZ8" i="971"/>
  <c r="H32" i="971"/>
  <c r="BA9" i="971"/>
  <c r="BA10" i="971"/>
  <c r="BA11" i="971"/>
  <c r="BJ19" i="971"/>
  <c r="BL29" i="971"/>
  <c r="BA12" i="971"/>
  <c r="BK29" i="971"/>
  <c r="BE50" i="971"/>
  <c r="BA34" i="970"/>
  <c r="BE51" i="971"/>
  <c r="BL52" i="971"/>
  <c r="BL53" i="971"/>
  <c r="BM35" i="971"/>
  <c r="BL51" i="971"/>
  <c r="BM42" i="971"/>
  <c r="H28" i="971"/>
  <c r="BE49" i="971"/>
  <c r="BL44" i="971"/>
  <c r="H13" i="971"/>
  <c r="H47" i="971"/>
  <c r="BL49" i="971"/>
  <c r="BL48" i="971"/>
  <c r="AI55" i="971"/>
  <c r="BM34" i="971"/>
  <c r="BL38" i="971"/>
  <c r="BL37" i="971"/>
  <c r="AI42" i="971"/>
  <c r="BF42" i="971"/>
  <c r="BL55" i="971"/>
  <c r="BJ27" i="971"/>
  <c r="BJ26" i="971"/>
  <c r="BJ25" i="971"/>
  <c r="BJ23" i="971"/>
  <c r="H27" i="971"/>
  <c r="BJ24" i="971"/>
  <c r="H43" i="971"/>
  <c r="BM28" i="971"/>
  <c r="BM31" i="971"/>
  <c r="BL11" i="971"/>
  <c r="BL9" i="971"/>
  <c r="BL8" i="971"/>
  <c r="BL10" i="971"/>
  <c r="AH8" i="971"/>
  <c r="BE8" i="971"/>
  <c r="BL28" i="971"/>
  <c r="BL27" i="971"/>
  <c r="BL54" i="971"/>
  <c r="AI48" i="971"/>
  <c r="BF48" i="971"/>
  <c r="BF47" i="971"/>
  <c r="BF46" i="971"/>
  <c r="BF45" i="971"/>
  <c r="BM20" i="971"/>
  <c r="BM19" i="971"/>
  <c r="H20" i="971"/>
  <c r="AI40" i="971"/>
  <c r="BM16" i="971"/>
  <c r="BL23" i="971"/>
  <c r="BM32" i="971"/>
  <c r="BJ52" i="971"/>
  <c r="BJ50" i="971"/>
  <c r="H52" i="971"/>
  <c r="BM14" i="971"/>
  <c r="BM11" i="971"/>
  <c r="BM13" i="971"/>
  <c r="BM12" i="971"/>
  <c r="H14" i="971"/>
  <c r="BM27" i="971"/>
  <c r="BM36" i="971"/>
  <c r="BM51" i="971"/>
  <c r="BM50" i="971"/>
  <c r="BM49" i="971"/>
  <c r="BM30" i="971"/>
  <c r="BL26" i="971"/>
  <c r="AI49" i="971"/>
  <c r="H49" i="971" s="1"/>
  <c r="BF49" i="971"/>
  <c r="BM33" i="971"/>
  <c r="BJ22" i="971"/>
  <c r="BJ21" i="971"/>
  <c r="H22" i="971"/>
  <c r="BF8" i="971"/>
  <c r="AI8" i="971"/>
  <c r="BK30" i="971"/>
  <c r="BK23" i="971"/>
  <c r="BK24" i="971"/>
  <c r="BK26" i="971"/>
  <c r="BK25" i="971"/>
  <c r="BK22" i="971"/>
  <c r="BK21" i="971"/>
  <c r="H26" i="971"/>
  <c r="AI16" i="971"/>
  <c r="BF16" i="971"/>
  <c r="BF12" i="971"/>
  <c r="BF13" i="971"/>
  <c r="BF14" i="971"/>
  <c r="BF15" i="971"/>
  <c r="BJ31" i="971"/>
  <c r="BL32" i="971"/>
  <c r="BJ51" i="971"/>
  <c r="BL56" i="971"/>
  <c r="BJ49" i="971"/>
  <c r="BL12" i="971"/>
  <c r="BM17" i="971"/>
  <c r="BL24" i="971"/>
  <c r="AH16" i="971"/>
  <c r="BE16" i="971"/>
  <c r="BE12" i="971"/>
  <c r="BE13" i="971"/>
  <c r="BE15" i="971"/>
  <c r="BE14" i="971"/>
  <c r="BM55" i="971"/>
  <c r="AH48" i="971"/>
  <c r="BJ46" i="971" s="1"/>
  <c r="BE48" i="971"/>
  <c r="BE45" i="971"/>
  <c r="BF11" i="971"/>
  <c r="AI11" i="971"/>
  <c r="BF10" i="971"/>
  <c r="BF9" i="971"/>
  <c r="BM43" i="971"/>
  <c r="BM45" i="971"/>
  <c r="BM56" i="971"/>
  <c r="BM48" i="971"/>
  <c r="BM46" i="971"/>
  <c r="BL33" i="971"/>
  <c r="H54" i="971"/>
  <c r="BL45" i="971"/>
  <c r="BJ18" i="971"/>
  <c r="BF50" i="971"/>
  <c r="AI50" i="971"/>
  <c r="BE11" i="971"/>
  <c r="BE10" i="971"/>
  <c r="AH11" i="971"/>
  <c r="BE9" i="971"/>
  <c r="BM44" i="971"/>
  <c r="BM9" i="971"/>
  <c r="BL36" i="971"/>
  <c r="BE46" i="971"/>
  <c r="BM29" i="971"/>
  <c r="H29" i="971"/>
  <c r="BM26" i="971"/>
  <c r="BM25" i="971"/>
  <c r="BJ29" i="971"/>
  <c r="BJ30" i="971"/>
  <c r="BE17" i="971"/>
  <c r="AH17" i="971"/>
  <c r="H34" i="971"/>
  <c r="AI53" i="971"/>
  <c r="BF52" i="971"/>
  <c r="BM37" i="971"/>
  <c r="H36" i="971"/>
  <c r="H35" i="971"/>
  <c r="BM41" i="971"/>
  <c r="BL31" i="971"/>
  <c r="BL30" i="971"/>
  <c r="BJ28" i="971"/>
  <c r="BK44" i="971"/>
  <c r="BK43" i="971"/>
  <c r="BL46" i="971"/>
  <c r="H31" i="971"/>
  <c r="BL35" i="971"/>
  <c r="BL34" i="971"/>
  <c r="BE47" i="971"/>
  <c r="BM18" i="971"/>
  <c r="BA35" i="970"/>
  <c r="BE35" i="970"/>
  <c r="BE30" i="970"/>
  <c r="H33" i="970"/>
  <c r="BA32" i="970"/>
  <c r="BA33" i="970"/>
  <c r="AZ89" i="970"/>
  <c r="AC90" i="970"/>
  <c r="BE85" i="970" s="1"/>
  <c r="AZ38" i="970"/>
  <c r="AZ87" i="970"/>
  <c r="BA30" i="970"/>
  <c r="AZ88" i="970"/>
  <c r="AZ31" i="970"/>
  <c r="H67" i="970"/>
  <c r="BA67" i="970"/>
  <c r="BA11" i="970"/>
  <c r="BA71" i="970"/>
  <c r="BA65" i="970"/>
  <c r="BA66" i="970"/>
  <c r="BA40" i="970"/>
  <c r="BA25" i="970"/>
  <c r="AZ39" i="970"/>
  <c r="AZ37" i="970"/>
  <c r="BA31" i="970"/>
  <c r="BA29" i="970"/>
  <c r="BA26" i="970"/>
  <c r="BA23" i="970"/>
  <c r="BA27" i="970"/>
  <c r="AC50" i="970"/>
  <c r="BE40" i="970" s="1"/>
  <c r="AZ34" i="970"/>
  <c r="AZ32" i="970"/>
  <c r="AZ33" i="970"/>
  <c r="AD50" i="970"/>
  <c r="BF40" i="970" s="1"/>
  <c r="AZ30" i="970"/>
  <c r="AZ41" i="970"/>
  <c r="AZ40" i="970"/>
  <c r="BA41" i="970"/>
  <c r="BL15" i="970"/>
  <c r="BA15" i="970"/>
  <c r="H14" i="970"/>
  <c r="AD29" i="970"/>
  <c r="BF22" i="970" s="1"/>
  <c r="H66" i="970"/>
  <c r="AZ29" i="970"/>
  <c r="BA87" i="970"/>
  <c r="BA9" i="970"/>
  <c r="H76" i="970"/>
  <c r="BA10" i="970"/>
  <c r="AZ15" i="970"/>
  <c r="BA13" i="970"/>
  <c r="BA12" i="970"/>
  <c r="BA20" i="970"/>
  <c r="BF69" i="970"/>
  <c r="AZ63" i="970"/>
  <c r="AZ11" i="970"/>
  <c r="BA14" i="970"/>
  <c r="AZ73" i="970"/>
  <c r="AZ83" i="970"/>
  <c r="AZ9" i="970"/>
  <c r="BA90" i="970"/>
  <c r="AZ12" i="970"/>
  <c r="AZ8" i="970"/>
  <c r="BA39" i="970"/>
  <c r="AZ10" i="970"/>
  <c r="AZ14" i="970"/>
  <c r="AZ13" i="970"/>
  <c r="BA17" i="970"/>
  <c r="AZ75" i="970"/>
  <c r="AH91" i="970"/>
  <c r="BJ91" i="970" s="1"/>
  <c r="AZ74" i="970"/>
  <c r="BL89" i="970"/>
  <c r="BL90" i="970"/>
  <c r="AZ42" i="970"/>
  <c r="AZ43" i="970"/>
  <c r="AZ48" i="970"/>
  <c r="H82" i="970"/>
  <c r="AZ51" i="970"/>
  <c r="AZ18" i="970"/>
  <c r="AZ49" i="970"/>
  <c r="H74" i="970"/>
  <c r="BA49" i="970"/>
  <c r="AZ46" i="970"/>
  <c r="BM33" i="970"/>
  <c r="BA50" i="970"/>
  <c r="BA42" i="970"/>
  <c r="BA59" i="970"/>
  <c r="AZ45" i="970"/>
  <c r="BA60" i="970"/>
  <c r="BM59" i="970"/>
  <c r="BA84" i="970"/>
  <c r="BM61" i="970"/>
  <c r="AZ47" i="970"/>
  <c r="AZ17" i="970"/>
  <c r="AZ78" i="970"/>
  <c r="AZ50" i="970"/>
  <c r="AZ85" i="970"/>
  <c r="AZ86" i="970"/>
  <c r="AZ28" i="970"/>
  <c r="AZ84" i="970"/>
  <c r="AZ56" i="970"/>
  <c r="AC28" i="970"/>
  <c r="AH28" i="970" s="1"/>
  <c r="AZ76" i="970"/>
  <c r="AC29" i="970"/>
  <c r="AH29" i="970" s="1"/>
  <c r="AZ27" i="970"/>
  <c r="AZ54" i="970"/>
  <c r="AZ77" i="970"/>
  <c r="AZ22" i="970"/>
  <c r="BF91" i="970"/>
  <c r="AZ58" i="970"/>
  <c r="AZ26" i="970"/>
  <c r="BF90" i="970"/>
  <c r="BA37" i="970"/>
  <c r="BA38" i="970"/>
  <c r="AC57" i="970"/>
  <c r="BA57" i="970"/>
  <c r="BE82" i="970"/>
  <c r="BA46" i="970"/>
  <c r="BA54" i="970"/>
  <c r="AZ20" i="970"/>
  <c r="AZ19" i="970"/>
  <c r="BA45" i="970"/>
  <c r="BA48" i="970"/>
  <c r="BA43" i="970"/>
  <c r="AZ79" i="970"/>
  <c r="BA16" i="970"/>
  <c r="BA19" i="970"/>
  <c r="BA21" i="970"/>
  <c r="BF58" i="970"/>
  <c r="BA76" i="970"/>
  <c r="BA47" i="970"/>
  <c r="BA18" i="970"/>
  <c r="AZ44" i="970"/>
  <c r="BA78" i="970"/>
  <c r="AZ24" i="970"/>
  <c r="BA51" i="970"/>
  <c r="AZ23" i="970"/>
  <c r="AZ55" i="970"/>
  <c r="AZ25" i="970"/>
  <c r="AD89" i="970"/>
  <c r="BA89" i="970"/>
  <c r="AZ21" i="970"/>
  <c r="BE79" i="970"/>
  <c r="BA53" i="970"/>
  <c r="AZ16" i="970"/>
  <c r="BA86" i="970"/>
  <c r="BA52" i="970"/>
  <c r="AZ81" i="970"/>
  <c r="BA56" i="970"/>
  <c r="BL43" i="970"/>
  <c r="BA24" i="970"/>
  <c r="BA22" i="970"/>
  <c r="AZ65" i="970"/>
  <c r="H79" i="970"/>
  <c r="BA62" i="970"/>
  <c r="BA63" i="970"/>
  <c r="BA73" i="970"/>
  <c r="AZ52" i="970"/>
  <c r="BM63" i="970"/>
  <c r="BA74" i="970"/>
  <c r="BA8" i="970"/>
  <c r="BM62" i="970"/>
  <c r="BA70" i="970"/>
  <c r="BA72" i="970"/>
  <c r="BA82" i="970"/>
  <c r="BA69" i="970"/>
  <c r="BM60" i="970"/>
  <c r="BF65" i="970"/>
  <c r="AD88" i="970"/>
  <c r="BF82" i="970" s="1"/>
  <c r="BA88" i="970"/>
  <c r="BA68" i="970"/>
  <c r="AZ61" i="970"/>
  <c r="AC71" i="970"/>
  <c r="BE61" i="970" s="1"/>
  <c r="AZ71" i="970"/>
  <c r="BM56" i="970"/>
  <c r="BM65" i="970"/>
  <c r="AZ53" i="970"/>
  <c r="BA44" i="970"/>
  <c r="AZ57" i="970"/>
  <c r="AZ80" i="970"/>
  <c r="BA61" i="970"/>
  <c r="AZ60" i="970"/>
  <c r="AZ59" i="970"/>
  <c r="BA77" i="970"/>
  <c r="AZ66" i="970"/>
  <c r="AZ67" i="970"/>
  <c r="BL41" i="970"/>
  <c r="AZ62" i="970"/>
  <c r="BA83" i="970"/>
  <c r="BM28" i="970"/>
  <c r="AZ72" i="970"/>
  <c r="BA28" i="970"/>
  <c r="BA79" i="970"/>
  <c r="BA80" i="970"/>
  <c r="BA85" i="970"/>
  <c r="BA55" i="970"/>
  <c r="BF80" i="970"/>
  <c r="BA64" i="970"/>
  <c r="BA58" i="970"/>
  <c r="AZ69" i="970"/>
  <c r="BA75" i="970"/>
  <c r="AZ68" i="970"/>
  <c r="AZ70" i="970"/>
  <c r="H61" i="970"/>
  <c r="BL13" i="970"/>
  <c r="BA81" i="970"/>
  <c r="AZ64" i="970"/>
  <c r="AZ82" i="970"/>
  <c r="BE12" i="970"/>
  <c r="BM35" i="970"/>
  <c r="BL86" i="970"/>
  <c r="BL62" i="970"/>
  <c r="BL88" i="970"/>
  <c r="BE81" i="970"/>
  <c r="BM19" i="970"/>
  <c r="BL65" i="970"/>
  <c r="BL14" i="970"/>
  <c r="BL78" i="970"/>
  <c r="BM34" i="970"/>
  <c r="BF57" i="970"/>
  <c r="BL16" i="970"/>
  <c r="BE78" i="970"/>
  <c r="BE77" i="970"/>
  <c r="BE76" i="970"/>
  <c r="AH78" i="970"/>
  <c r="AH52" i="970"/>
  <c r="BL34" i="970"/>
  <c r="BL33" i="970"/>
  <c r="BL75" i="970"/>
  <c r="BL77" i="970"/>
  <c r="BL74" i="970"/>
  <c r="BL76" i="970"/>
  <c r="BM29" i="970"/>
  <c r="BF54" i="970"/>
  <c r="AI54" i="970"/>
  <c r="BF52" i="970"/>
  <c r="BF51" i="970"/>
  <c r="BF53" i="970"/>
  <c r="AH34" i="970"/>
  <c r="BE34" i="970"/>
  <c r="BE32" i="970"/>
  <c r="BE33" i="970"/>
  <c r="BE31" i="970"/>
  <c r="AH89" i="970"/>
  <c r="BL40" i="970"/>
  <c r="AI72" i="970"/>
  <c r="H72" i="970" s="1"/>
  <c r="BF72" i="970"/>
  <c r="BL17" i="970"/>
  <c r="AH51" i="970"/>
  <c r="BF62" i="970"/>
  <c r="AI62" i="970"/>
  <c r="AI78" i="970"/>
  <c r="BF77" i="970"/>
  <c r="BF75" i="970"/>
  <c r="BF78" i="970"/>
  <c r="BF74" i="970"/>
  <c r="BF76" i="970"/>
  <c r="BF73" i="970"/>
  <c r="AH19" i="970"/>
  <c r="H87" i="970"/>
  <c r="H77" i="970"/>
  <c r="BE73" i="970"/>
  <c r="AH73" i="970"/>
  <c r="BL20" i="970"/>
  <c r="BM36" i="970"/>
  <c r="BL61" i="970"/>
  <c r="BL60" i="970"/>
  <c r="BL59" i="970"/>
  <c r="BL51" i="970"/>
  <c r="BL54" i="970"/>
  <c r="BL52" i="970"/>
  <c r="BL53" i="970"/>
  <c r="BL58" i="970"/>
  <c r="BL56" i="970"/>
  <c r="BL55" i="970"/>
  <c r="BL57" i="970"/>
  <c r="AI13" i="970"/>
  <c r="BF13" i="970"/>
  <c r="BL79" i="970"/>
  <c r="BM81" i="970"/>
  <c r="BE64" i="970"/>
  <c r="BL18" i="970"/>
  <c r="AH24" i="970"/>
  <c r="AI86" i="970"/>
  <c r="BL72" i="970"/>
  <c r="BJ35" i="970"/>
  <c r="BF61" i="970"/>
  <c r="AI9" i="970"/>
  <c r="BF9" i="970"/>
  <c r="BF8" i="970"/>
  <c r="BM31" i="970"/>
  <c r="AI34" i="970"/>
  <c r="BF34" i="970"/>
  <c r="BF32" i="970"/>
  <c r="BF31" i="970"/>
  <c r="BF33" i="970"/>
  <c r="H64" i="970"/>
  <c r="AI27" i="970"/>
  <c r="AI83" i="970"/>
  <c r="BK79" i="970" s="1"/>
  <c r="BL23" i="970"/>
  <c r="H63" i="970"/>
  <c r="BL32" i="970"/>
  <c r="BL31" i="970"/>
  <c r="BL30" i="970"/>
  <c r="AI20" i="970"/>
  <c r="H20" i="970" s="1"/>
  <c r="BL69" i="970"/>
  <c r="BL68" i="970"/>
  <c r="AH22" i="970"/>
  <c r="AH69" i="970"/>
  <c r="BM69" i="970"/>
  <c r="BM66" i="970"/>
  <c r="BM64" i="970"/>
  <c r="BM68" i="970"/>
  <c r="BM67" i="970"/>
  <c r="BM58" i="970"/>
  <c r="BM27" i="970"/>
  <c r="AH83" i="970"/>
  <c r="BJ82" i="970" s="1"/>
  <c r="BE83" i="970"/>
  <c r="BL29" i="970"/>
  <c r="BL85" i="970"/>
  <c r="BM32" i="970"/>
  <c r="BL38" i="970"/>
  <c r="BL35" i="970"/>
  <c r="BL37" i="970"/>
  <c r="BL36" i="970"/>
  <c r="AI10" i="970"/>
  <c r="BF10" i="970"/>
  <c r="BE72" i="970"/>
  <c r="AI26" i="970"/>
  <c r="BF30" i="970"/>
  <c r="BL71" i="970"/>
  <c r="BL70" i="970"/>
  <c r="BE75" i="970"/>
  <c r="AH75" i="970"/>
  <c r="BE74" i="970"/>
  <c r="BL27" i="970"/>
  <c r="BL28" i="970"/>
  <c r="BL47" i="970"/>
  <c r="BL44" i="970"/>
  <c r="BL46" i="970"/>
  <c r="BL45" i="970"/>
  <c r="BL42" i="970"/>
  <c r="BF81" i="970"/>
  <c r="BF56" i="970"/>
  <c r="BM26" i="970"/>
  <c r="BM25" i="970"/>
  <c r="BM20" i="970"/>
  <c r="BM17" i="970"/>
  <c r="BM21" i="970"/>
  <c r="BM16" i="970"/>
  <c r="BM22" i="970"/>
  <c r="BM37" i="970"/>
  <c r="H37" i="970"/>
  <c r="BL63" i="970"/>
  <c r="BL64" i="970"/>
  <c r="BL50" i="970"/>
  <c r="BL49" i="970"/>
  <c r="BL73" i="970"/>
  <c r="BF79" i="970"/>
  <c r="AH65" i="970"/>
  <c r="BM79" i="970"/>
  <c r="BK90" i="970"/>
  <c r="H81" i="970"/>
  <c r="BL66" i="970"/>
  <c r="BL26" i="970"/>
  <c r="BL21" i="970"/>
  <c r="BL25" i="970"/>
  <c r="BL19" i="970"/>
  <c r="AH8" i="970"/>
  <c r="BE8" i="970"/>
  <c r="AH56" i="970"/>
  <c r="BL22" i="970"/>
  <c r="H32" i="970"/>
  <c r="BL84" i="970"/>
  <c r="BL82" i="970"/>
  <c r="BM40" i="970"/>
  <c r="BM43" i="970"/>
  <c r="BM38" i="970"/>
  <c r="BM41" i="970"/>
  <c r="BM39" i="970"/>
  <c r="BM42" i="970"/>
  <c r="AH23" i="970"/>
  <c r="BF55" i="970"/>
  <c r="BL81" i="970"/>
  <c r="BF60" i="970"/>
  <c r="H41" i="970"/>
  <c r="AI68" i="970"/>
  <c r="H68" i="970" s="1"/>
  <c r="BF68" i="970"/>
  <c r="BF66" i="970"/>
  <c r="BF67" i="970"/>
  <c r="BM15" i="970"/>
  <c r="AH15" i="970"/>
  <c r="BE14" i="970"/>
  <c r="BE13" i="970"/>
  <c r="BF15" i="970"/>
  <c r="AI15" i="970"/>
  <c r="BF14" i="970"/>
  <c r="BM23" i="970"/>
  <c r="BM30" i="970"/>
  <c r="BE80" i="970"/>
  <c r="AH80" i="970"/>
  <c r="BM18" i="970"/>
  <c r="BL39" i="970"/>
  <c r="BM87" i="970"/>
  <c r="BF63" i="970"/>
  <c r="BJ36" i="970"/>
  <c r="BM86" i="970"/>
  <c r="BL8" i="970"/>
  <c r="BL83" i="970"/>
  <c r="BL24" i="970"/>
  <c r="H84" i="970"/>
  <c r="BM85" i="970"/>
  <c r="BM84" i="970"/>
  <c r="BM83" i="970"/>
  <c r="H85" i="970"/>
  <c r="BM82" i="970"/>
  <c r="BL67" i="970"/>
  <c r="BF12" i="970"/>
  <c r="AI12" i="970"/>
  <c r="BM24" i="970"/>
  <c r="BM13" i="970"/>
  <c r="BF71" i="970"/>
  <c r="AI71" i="970"/>
  <c r="BF70" i="970"/>
  <c r="BF11" i="970"/>
  <c r="BF59" i="970"/>
  <c r="BL87" i="970"/>
  <c r="H38" i="970"/>
  <c r="BL48" i="970"/>
  <c r="BE11" i="970"/>
  <c r="BE10" i="970"/>
  <c r="BE9" i="970"/>
  <c r="BM14" i="970"/>
  <c r="BF64" i="970"/>
  <c r="C3" i="1"/>
  <c r="B3" i="1" s="1"/>
  <c r="C119" i="63"/>
  <c r="BB71" i="1" l="1"/>
  <c r="AH25" i="972"/>
  <c r="BJ20" i="972" s="1"/>
  <c r="BC107" i="1"/>
  <c r="BG13" i="1"/>
  <c r="BG111" i="1"/>
  <c r="AK16" i="1"/>
  <c r="AJ91" i="1"/>
  <c r="BG91" i="1"/>
  <c r="BG89" i="1"/>
  <c r="BG90" i="1"/>
  <c r="AK86" i="1"/>
  <c r="AJ42" i="1"/>
  <c r="AH39" i="1"/>
  <c r="BE39" i="1"/>
  <c r="AI36" i="1"/>
  <c r="AJ14" i="1"/>
  <c r="BG14" i="1"/>
  <c r="AJ115" i="1"/>
  <c r="BG115" i="1"/>
  <c r="BG114" i="1"/>
  <c r="AJ101" i="1"/>
  <c r="BG101" i="1"/>
  <c r="AF75" i="1"/>
  <c r="BC75" i="1"/>
  <c r="AD44" i="1"/>
  <c r="BA43" i="1"/>
  <c r="BA44" i="1"/>
  <c r="BA42" i="1"/>
  <c r="AG74" i="1"/>
  <c r="BD74" i="1"/>
  <c r="AG41" i="1"/>
  <c r="BD41" i="1"/>
  <c r="BD89" i="1"/>
  <c r="BD90" i="1"/>
  <c r="AF85" i="1"/>
  <c r="BC85" i="1"/>
  <c r="AF112" i="1"/>
  <c r="BC112" i="1"/>
  <c r="AD53" i="1"/>
  <c r="BA53" i="1"/>
  <c r="AG44" i="1"/>
  <c r="BD44" i="1"/>
  <c r="BD43" i="1"/>
  <c r="BD42" i="1"/>
  <c r="AF91" i="1"/>
  <c r="BC91" i="1"/>
  <c r="AG112" i="1"/>
  <c r="BD112" i="1"/>
  <c r="AF97" i="1"/>
  <c r="BC95" i="1"/>
  <c r="BC97" i="1"/>
  <c r="BC96" i="1"/>
  <c r="AE48" i="1"/>
  <c r="BB48" i="1"/>
  <c r="BC81" i="1"/>
  <c r="AF93" i="1"/>
  <c r="BC93" i="1"/>
  <c r="BD117" i="1"/>
  <c r="BD116" i="1"/>
  <c r="AG14" i="1"/>
  <c r="BD14" i="1"/>
  <c r="AE50" i="1"/>
  <c r="BB50" i="1"/>
  <c r="BB49" i="1"/>
  <c r="AK10" i="1"/>
  <c r="AK55" i="1"/>
  <c r="AJ97" i="1"/>
  <c r="BG97" i="1"/>
  <c r="BG96" i="1"/>
  <c r="BG84" i="1"/>
  <c r="AH50" i="1"/>
  <c r="BE50" i="1"/>
  <c r="AJ113" i="1"/>
  <c r="BG113" i="1"/>
  <c r="AK29" i="1"/>
  <c r="AF83" i="1"/>
  <c r="BC83" i="1"/>
  <c r="AG85" i="1"/>
  <c r="BD85" i="1"/>
  <c r="BC80" i="1"/>
  <c r="AF51" i="1"/>
  <c r="BC51" i="1"/>
  <c r="AE40" i="1"/>
  <c r="BB40" i="1"/>
  <c r="AG22" i="1"/>
  <c r="BD22" i="1"/>
  <c r="AF11" i="1"/>
  <c r="BC11" i="1"/>
  <c r="BC10" i="1"/>
  <c r="AG40" i="1"/>
  <c r="BD40" i="1"/>
  <c r="AF21" i="1"/>
  <c r="BC21" i="1"/>
  <c r="AG53" i="1"/>
  <c r="BD53" i="1"/>
  <c r="AG38" i="1"/>
  <c r="BD38" i="1"/>
  <c r="AF45" i="1"/>
  <c r="BC45" i="1"/>
  <c r="BD71" i="1"/>
  <c r="BD72" i="1"/>
  <c r="AD45" i="1"/>
  <c r="BA45" i="1"/>
  <c r="BC108" i="1"/>
  <c r="BC90" i="1"/>
  <c r="AF106" i="1"/>
  <c r="BC106" i="1"/>
  <c r="BC104" i="1"/>
  <c r="BC105" i="1"/>
  <c r="AD51" i="1"/>
  <c r="BA51" i="1"/>
  <c r="BC98" i="1"/>
  <c r="AJ28" i="1"/>
  <c r="AJ16" i="1"/>
  <c r="BG16" i="1"/>
  <c r="AK68" i="1"/>
  <c r="AJ112" i="1"/>
  <c r="BG112" i="1"/>
  <c r="AH51" i="1"/>
  <c r="BE51" i="1"/>
  <c r="AJ24" i="1"/>
  <c r="AJ18" i="1"/>
  <c r="BG17" i="1"/>
  <c r="BG18" i="1"/>
  <c r="AJ62" i="1"/>
  <c r="AG79" i="1"/>
  <c r="BD77" i="1"/>
  <c r="BD78" i="1"/>
  <c r="BD79" i="1"/>
  <c r="AG82" i="1"/>
  <c r="BD82" i="1"/>
  <c r="AG31" i="1"/>
  <c r="BD31" i="1"/>
  <c r="BD29" i="1"/>
  <c r="BD30" i="1"/>
  <c r="AJ21" i="1"/>
  <c r="BG21" i="1"/>
  <c r="BG19" i="1"/>
  <c r="BG20" i="1"/>
  <c r="AF76" i="1"/>
  <c r="BC76" i="1"/>
  <c r="AG35" i="1"/>
  <c r="BD35" i="1"/>
  <c r="AE58" i="1"/>
  <c r="BB58" i="1"/>
  <c r="AG26" i="1"/>
  <c r="BD26" i="1"/>
  <c r="AF22" i="1"/>
  <c r="BC22" i="1"/>
  <c r="AF31" i="1"/>
  <c r="BC31" i="1"/>
  <c r="BC29" i="1"/>
  <c r="BC30" i="1"/>
  <c r="AF110" i="1"/>
  <c r="BC110" i="1"/>
  <c r="AE45" i="1"/>
  <c r="BB45" i="1"/>
  <c r="AG115" i="1"/>
  <c r="BD113" i="1"/>
  <c r="BD115" i="1"/>
  <c r="BD114" i="1"/>
  <c r="AG106" i="1"/>
  <c r="BD105" i="1"/>
  <c r="BD104" i="1"/>
  <c r="BD106" i="1"/>
  <c r="AG50" i="1"/>
  <c r="BD50" i="1"/>
  <c r="AE57" i="1"/>
  <c r="BB57" i="1"/>
  <c r="BB55" i="1"/>
  <c r="BB56" i="1"/>
  <c r="AE44" i="1"/>
  <c r="BB43" i="1"/>
  <c r="BB44" i="1"/>
  <c r="BB42" i="1"/>
  <c r="AG64" i="1"/>
  <c r="BD64" i="1"/>
  <c r="AF50" i="1"/>
  <c r="BC50" i="1"/>
  <c r="BC49" i="1"/>
  <c r="AJ27" i="1"/>
  <c r="AJ86" i="1"/>
  <c r="BG86" i="1"/>
  <c r="AH57" i="1"/>
  <c r="BE56" i="1"/>
  <c r="BE57" i="1"/>
  <c r="AJ23" i="1"/>
  <c r="AK36" i="1"/>
  <c r="AH37" i="1"/>
  <c r="BE37" i="1"/>
  <c r="AH53" i="1"/>
  <c r="BE53" i="1"/>
  <c r="AF67" i="1"/>
  <c r="BC67" i="1"/>
  <c r="AF59" i="1"/>
  <c r="BC59" i="1"/>
  <c r="BC20" i="1"/>
  <c r="AF84" i="1"/>
  <c r="BC84" i="1"/>
  <c r="AF41" i="1"/>
  <c r="BC41" i="1"/>
  <c r="AG67" i="1"/>
  <c r="BD67" i="1"/>
  <c r="AG57" i="1"/>
  <c r="BD57" i="1"/>
  <c r="BD56" i="1"/>
  <c r="BD55" i="1"/>
  <c r="AG15" i="1"/>
  <c r="BD15" i="1"/>
  <c r="AF52" i="1"/>
  <c r="BC52" i="1"/>
  <c r="AF70" i="1"/>
  <c r="BC68" i="1"/>
  <c r="BC70" i="1"/>
  <c r="BC69" i="1"/>
  <c r="AG63" i="1"/>
  <c r="BD63" i="1"/>
  <c r="AG93" i="1"/>
  <c r="BD93" i="1"/>
  <c r="AG94" i="1"/>
  <c r="BD94" i="1"/>
  <c r="AG100" i="1"/>
  <c r="BD100" i="1"/>
  <c r="AF54" i="1"/>
  <c r="BC54" i="1"/>
  <c r="AE64" i="1"/>
  <c r="BB64" i="1"/>
  <c r="AD37" i="1"/>
  <c r="BA37" i="1"/>
  <c r="BA36" i="1"/>
  <c r="AG36" i="1"/>
  <c r="BD36" i="1"/>
  <c r="AF8" i="1"/>
  <c r="BC8" i="1"/>
  <c r="AJ100" i="1"/>
  <c r="BG100" i="1"/>
  <c r="BG98" i="1"/>
  <c r="BG99" i="1"/>
  <c r="AJ11" i="1"/>
  <c r="BG11" i="1"/>
  <c r="AK113" i="1"/>
  <c r="AK95" i="1"/>
  <c r="AH38" i="1"/>
  <c r="BE38" i="1"/>
  <c r="AJ109" i="1"/>
  <c r="BG107" i="1"/>
  <c r="BG109" i="1"/>
  <c r="BG108" i="1"/>
  <c r="AH54" i="1"/>
  <c r="BE54" i="1"/>
  <c r="AJ10" i="1"/>
  <c r="BG10" i="1"/>
  <c r="AF46" i="1"/>
  <c r="BC46" i="1"/>
  <c r="AG13" i="1"/>
  <c r="BD13" i="1"/>
  <c r="AF57" i="1"/>
  <c r="BC56" i="1"/>
  <c r="BC57" i="1"/>
  <c r="BC55" i="1"/>
  <c r="AG62" i="1"/>
  <c r="BD62" i="1"/>
  <c r="AG102" i="1"/>
  <c r="BD102" i="1"/>
  <c r="AF25" i="1"/>
  <c r="BC25" i="1"/>
  <c r="AF53" i="1"/>
  <c r="BC53" i="1"/>
  <c r="AG12" i="1"/>
  <c r="BD12" i="1"/>
  <c r="AF82" i="1"/>
  <c r="BC82" i="1"/>
  <c r="AE70" i="1"/>
  <c r="BG68" i="1" s="1"/>
  <c r="BB70" i="1"/>
  <c r="BB68" i="1"/>
  <c r="BB69" i="1"/>
  <c r="AF64" i="1"/>
  <c r="BC64" i="1"/>
  <c r="AG65" i="1"/>
  <c r="BD65" i="1"/>
  <c r="AE61" i="1"/>
  <c r="BB61" i="1"/>
  <c r="AE60" i="1"/>
  <c r="BB60" i="1"/>
  <c r="AE47" i="1"/>
  <c r="BB47" i="1"/>
  <c r="AJ85" i="1"/>
  <c r="BG85" i="1"/>
  <c r="AH49" i="1"/>
  <c r="BE49" i="1"/>
  <c r="AK23" i="1"/>
  <c r="AJ74" i="1"/>
  <c r="BG74" i="1"/>
  <c r="BG102" i="1"/>
  <c r="AJ110" i="1"/>
  <c r="BG110" i="1"/>
  <c r="AI49" i="1"/>
  <c r="AF92" i="1"/>
  <c r="BC92" i="1"/>
  <c r="AG28" i="1"/>
  <c r="BD28" i="1"/>
  <c r="AE37" i="1"/>
  <c r="BB36" i="1"/>
  <c r="BB37" i="1"/>
  <c r="AG51" i="1"/>
  <c r="BD51" i="1"/>
  <c r="AF88" i="1"/>
  <c r="BC88" i="1"/>
  <c r="BC86" i="1"/>
  <c r="BC87" i="1"/>
  <c r="AD35" i="1"/>
  <c r="BA35" i="1"/>
  <c r="AF12" i="1"/>
  <c r="BC12" i="1"/>
  <c r="AF26" i="1"/>
  <c r="BC26" i="1"/>
  <c r="AG97" i="1"/>
  <c r="BD96" i="1"/>
  <c r="BD95" i="1"/>
  <c r="BD97" i="1"/>
  <c r="AF48" i="1"/>
  <c r="BC48" i="1"/>
  <c r="AF65" i="1"/>
  <c r="BC65" i="1"/>
  <c r="AF101" i="1"/>
  <c r="BC101" i="1"/>
  <c r="BC116" i="1"/>
  <c r="AD38" i="1"/>
  <c r="BA38" i="1"/>
  <c r="AF109" i="1"/>
  <c r="BC109" i="1"/>
  <c r="BD107" i="1"/>
  <c r="BD108" i="1"/>
  <c r="AG9" i="1"/>
  <c r="BD9" i="1"/>
  <c r="AJ55" i="1"/>
  <c r="AJ95" i="1"/>
  <c r="BG95" i="1"/>
  <c r="BG93" i="1"/>
  <c r="AH48" i="1"/>
  <c r="BE48" i="1"/>
  <c r="AJ9" i="1"/>
  <c r="BG9" i="1"/>
  <c r="AK42" i="1"/>
  <c r="AE63" i="1"/>
  <c r="BB62" i="1"/>
  <c r="BB63" i="1"/>
  <c r="AJ8" i="1"/>
  <c r="BG8" i="1"/>
  <c r="AF73" i="1"/>
  <c r="BC73" i="1"/>
  <c r="AF94" i="1"/>
  <c r="BC94" i="1"/>
  <c r="AG111" i="1"/>
  <c r="BD111" i="1"/>
  <c r="AE41" i="1"/>
  <c r="BB41" i="1"/>
  <c r="AG59" i="1"/>
  <c r="BD58" i="1"/>
  <c r="BD59" i="1"/>
  <c r="AG84" i="1"/>
  <c r="BD84" i="1"/>
  <c r="AG110" i="1"/>
  <c r="BD110" i="1"/>
  <c r="AD47" i="1"/>
  <c r="BA47" i="1"/>
  <c r="BC33" i="1"/>
  <c r="AG101" i="1"/>
  <c r="BD101" i="1"/>
  <c r="AE38" i="1"/>
  <c r="BB38" i="1"/>
  <c r="AG11" i="1"/>
  <c r="BD10" i="1"/>
  <c r="BD11" i="1"/>
  <c r="AG39" i="1"/>
  <c r="BD39" i="1"/>
  <c r="AF47" i="1"/>
  <c r="BC47" i="1"/>
  <c r="AE35" i="1"/>
  <c r="BB35" i="1"/>
  <c r="AH60" i="1"/>
  <c r="BJ60" i="1" s="1"/>
  <c r="BE60" i="1"/>
  <c r="AJ36" i="1"/>
  <c r="AI55" i="1"/>
  <c r="BG75" i="1"/>
  <c r="AJ106" i="1"/>
  <c r="BG106" i="1"/>
  <c r="BG105" i="1"/>
  <c r="AH40" i="1"/>
  <c r="BE40" i="1"/>
  <c r="AJ82" i="1"/>
  <c r="BG80" i="1"/>
  <c r="BG81" i="1"/>
  <c r="BG82" i="1"/>
  <c r="AD48" i="1"/>
  <c r="BA48" i="1"/>
  <c r="AF14" i="1"/>
  <c r="BC14" i="1"/>
  <c r="AF39" i="1"/>
  <c r="BC39" i="1"/>
  <c r="BC19" i="1"/>
  <c r="AH35" i="1"/>
  <c r="BE35" i="1"/>
  <c r="AF63" i="1"/>
  <c r="BC63" i="1"/>
  <c r="BC62" i="1"/>
  <c r="AF103" i="1"/>
  <c r="BC103" i="1"/>
  <c r="BD33" i="1"/>
  <c r="BD32" i="1"/>
  <c r="AF15" i="1"/>
  <c r="BC15" i="1"/>
  <c r="BC71" i="1"/>
  <c r="AF27" i="1"/>
  <c r="BC27" i="1"/>
  <c r="AF38" i="1"/>
  <c r="BC38" i="1"/>
  <c r="AE59" i="1"/>
  <c r="BB59" i="1"/>
  <c r="AD39" i="1"/>
  <c r="BA39" i="1"/>
  <c r="AG37" i="1"/>
  <c r="BD37" i="1"/>
  <c r="AD40" i="1"/>
  <c r="BA40" i="1"/>
  <c r="AH34" i="1"/>
  <c r="BE34" i="1"/>
  <c r="AE46" i="1"/>
  <c r="BB46" i="1"/>
  <c r="AG34" i="1"/>
  <c r="BD34" i="1"/>
  <c r="AJ79" i="1"/>
  <c r="BG79" i="1"/>
  <c r="BG78" i="1"/>
  <c r="AJ92" i="1"/>
  <c r="BG92" i="1"/>
  <c r="AK62" i="1"/>
  <c r="AI42" i="1"/>
  <c r="AH41" i="1"/>
  <c r="BE41" i="1"/>
  <c r="AJ73" i="1"/>
  <c r="BG71" i="1"/>
  <c r="BG73" i="1"/>
  <c r="BG72" i="1"/>
  <c r="AJ68" i="1"/>
  <c r="AJ88" i="1"/>
  <c r="BG87" i="1"/>
  <c r="BG88" i="1"/>
  <c r="AF58" i="1"/>
  <c r="BC58" i="1"/>
  <c r="AD50" i="1"/>
  <c r="BA50" i="1"/>
  <c r="BA49" i="1"/>
  <c r="AF44" i="1"/>
  <c r="BC44" i="1"/>
  <c r="BC42" i="1"/>
  <c r="BC43" i="1"/>
  <c r="AF13" i="1"/>
  <c r="BC13" i="1"/>
  <c r="AF28" i="1"/>
  <c r="BC28" i="1"/>
  <c r="AF111" i="1"/>
  <c r="BC111" i="1"/>
  <c r="AG92" i="1"/>
  <c r="BD92" i="1"/>
  <c r="AE51" i="1"/>
  <c r="BB51" i="1"/>
  <c r="AG83" i="1"/>
  <c r="BD83" i="1"/>
  <c r="AF66" i="1"/>
  <c r="BC66" i="1"/>
  <c r="AF115" i="1"/>
  <c r="BC114" i="1"/>
  <c r="BC115" i="1"/>
  <c r="BC113" i="1"/>
  <c r="AE39" i="1"/>
  <c r="BB39" i="1"/>
  <c r="AG61" i="1"/>
  <c r="BD61" i="1"/>
  <c r="BC99" i="1"/>
  <c r="AF61" i="1"/>
  <c r="BC61" i="1"/>
  <c r="AE53" i="1"/>
  <c r="BB53" i="1"/>
  <c r="AD54" i="1"/>
  <c r="BA54" i="1"/>
  <c r="AG91" i="1"/>
  <c r="BD91" i="1"/>
  <c r="AF34" i="1"/>
  <c r="BC34" i="1"/>
  <c r="AJ83" i="1"/>
  <c r="BG83" i="1"/>
  <c r="AH44" i="1"/>
  <c r="BE44" i="1"/>
  <c r="BE43" i="1"/>
  <c r="AJ15" i="1"/>
  <c r="BG15" i="1"/>
  <c r="AJ31" i="1"/>
  <c r="AH55" i="1"/>
  <c r="BE55" i="1"/>
  <c r="AJ76" i="1"/>
  <c r="BG76" i="1"/>
  <c r="AG52" i="1"/>
  <c r="BD52" i="1"/>
  <c r="AG21" i="1"/>
  <c r="BD21" i="1"/>
  <c r="AG88" i="1"/>
  <c r="BD86" i="1"/>
  <c r="BD88" i="1"/>
  <c r="BD87" i="1"/>
  <c r="AG66" i="1"/>
  <c r="BD66" i="1"/>
  <c r="AG49" i="1"/>
  <c r="BD49" i="1"/>
  <c r="AG27" i="1"/>
  <c r="BD27" i="1"/>
  <c r="AE66" i="1"/>
  <c r="BB66" i="1"/>
  <c r="BD80" i="1"/>
  <c r="BD81" i="1"/>
  <c r="BC89" i="1"/>
  <c r="AG48" i="1"/>
  <c r="BD48" i="1"/>
  <c r="AG70" i="1"/>
  <c r="BD68" i="1"/>
  <c r="BD69" i="1"/>
  <c r="BD70" i="1"/>
  <c r="AG18" i="1"/>
  <c r="BD18" i="1"/>
  <c r="BD16" i="1"/>
  <c r="BD17" i="1"/>
  <c r="AG75" i="1"/>
  <c r="BD75" i="1"/>
  <c r="AD59" i="1"/>
  <c r="BA59" i="1"/>
  <c r="AG109" i="1"/>
  <c r="BD109" i="1"/>
  <c r="AJ103" i="1"/>
  <c r="BG103" i="1"/>
  <c r="BD19" i="1"/>
  <c r="BD20" i="1"/>
  <c r="AF37" i="1"/>
  <c r="BC36" i="1"/>
  <c r="BC37" i="1"/>
  <c r="AE34" i="1"/>
  <c r="BB33" i="1"/>
  <c r="BB24" i="1"/>
  <c r="BB32" i="1"/>
  <c r="BB30" i="1"/>
  <c r="BB34" i="1"/>
  <c r="BB28" i="1"/>
  <c r="BB31" i="1"/>
  <c r="BB22" i="1"/>
  <c r="BB29" i="1"/>
  <c r="BB25" i="1"/>
  <c r="BB27" i="1"/>
  <c r="BB23" i="1"/>
  <c r="BB26" i="1"/>
  <c r="AJ104" i="1"/>
  <c r="BG104" i="1"/>
  <c r="AH46" i="1"/>
  <c r="BE46" i="1"/>
  <c r="BE45" i="1"/>
  <c r="BG12" i="1"/>
  <c r="AJ77" i="1"/>
  <c r="BG77" i="1"/>
  <c r="AJ29" i="1"/>
  <c r="H29" i="1" s="1"/>
  <c r="AD46" i="1"/>
  <c r="BA46" i="1"/>
  <c r="AD41" i="1"/>
  <c r="BA41" i="1"/>
  <c r="AJ22" i="1"/>
  <c r="AF40" i="1"/>
  <c r="BC40" i="1"/>
  <c r="AE65" i="1"/>
  <c r="BB65" i="1"/>
  <c r="AH47" i="1"/>
  <c r="BE47" i="1"/>
  <c r="AD52" i="1"/>
  <c r="BA52" i="1"/>
  <c r="AG46" i="1"/>
  <c r="BD45" i="1"/>
  <c r="BD46" i="1"/>
  <c r="AE67" i="1"/>
  <c r="BB67" i="1"/>
  <c r="AF18" i="1"/>
  <c r="BC17" i="1"/>
  <c r="BC16" i="1"/>
  <c r="BC18" i="1"/>
  <c r="BD99" i="1"/>
  <c r="BD98" i="1"/>
  <c r="AG103" i="1"/>
  <c r="BD103" i="1"/>
  <c r="AF24" i="1"/>
  <c r="BC24" i="1"/>
  <c r="BC23" i="1"/>
  <c r="AF35" i="1"/>
  <c r="BC35" i="1"/>
  <c r="AF60" i="1"/>
  <c r="BC60" i="1"/>
  <c r="AF102" i="1"/>
  <c r="BC102" i="1"/>
  <c r="AG73" i="1"/>
  <c r="BD73" i="1"/>
  <c r="AD34" i="1"/>
  <c r="BA34" i="1"/>
  <c r="AJ94" i="1"/>
  <c r="BG94" i="1"/>
  <c r="AK104" i="1"/>
  <c r="AH52" i="1"/>
  <c r="BE52" i="1"/>
  <c r="AJ49" i="1"/>
  <c r="AH36" i="1"/>
  <c r="BE36" i="1"/>
  <c r="AH42" i="1"/>
  <c r="BE42" i="1"/>
  <c r="AK77" i="1"/>
  <c r="AK49" i="1"/>
  <c r="AH59" i="1"/>
  <c r="BE58" i="1"/>
  <c r="BE59" i="1"/>
  <c r="AG47" i="1"/>
  <c r="BD47" i="1"/>
  <c r="BC32" i="1"/>
  <c r="AD60" i="1"/>
  <c r="BA60" i="1"/>
  <c r="AG76" i="1"/>
  <c r="BD76" i="1"/>
  <c r="AF9" i="1"/>
  <c r="BC9" i="1"/>
  <c r="AF79" i="1"/>
  <c r="BC79" i="1"/>
  <c r="BC78" i="1"/>
  <c r="BC77" i="1"/>
  <c r="BC72" i="1"/>
  <c r="AF100" i="1"/>
  <c r="BC100" i="1"/>
  <c r="AG25" i="1"/>
  <c r="BD25" i="1"/>
  <c r="AF74" i="1"/>
  <c r="BC74" i="1"/>
  <c r="AE52" i="1"/>
  <c r="BB52" i="1"/>
  <c r="AG24" i="1"/>
  <c r="BD23" i="1"/>
  <c r="BD24" i="1"/>
  <c r="AG54" i="1"/>
  <c r="BD54" i="1"/>
  <c r="AG60" i="1"/>
  <c r="BD60" i="1"/>
  <c r="AE54" i="1"/>
  <c r="BB54" i="1"/>
  <c r="AD58" i="1"/>
  <c r="BA58" i="1"/>
  <c r="AD57" i="1"/>
  <c r="BA55" i="1"/>
  <c r="BA57" i="1"/>
  <c r="BA56" i="1"/>
  <c r="AG8" i="1"/>
  <c r="BD8" i="1"/>
  <c r="BE86" i="991"/>
  <c r="BE78" i="991"/>
  <c r="BE73" i="991"/>
  <c r="BE81" i="991"/>
  <c r="BE79" i="991"/>
  <c r="BE77" i="991"/>
  <c r="BE85" i="991"/>
  <c r="BE87" i="991"/>
  <c r="BE84" i="991"/>
  <c r="BE88" i="991"/>
  <c r="BE83" i="991"/>
  <c r="BE111" i="991"/>
  <c r="AH88" i="991"/>
  <c r="BJ83" i="991" s="1"/>
  <c r="BE75" i="991"/>
  <c r="BE110" i="991"/>
  <c r="BE80" i="991"/>
  <c r="BE82" i="991"/>
  <c r="BE76" i="991"/>
  <c r="BF22" i="991"/>
  <c r="BF27" i="992"/>
  <c r="BF25" i="992"/>
  <c r="AH112" i="992"/>
  <c r="BE112" i="992"/>
  <c r="BE74" i="992"/>
  <c r="AH74" i="992"/>
  <c r="BE62" i="992"/>
  <c r="BE97" i="992"/>
  <c r="AH97" i="992"/>
  <c r="BE95" i="992"/>
  <c r="BE96" i="992"/>
  <c r="AH13" i="992"/>
  <c r="BE13" i="992"/>
  <c r="AI21" i="992"/>
  <c r="BF21" i="992"/>
  <c r="AI11" i="992"/>
  <c r="BF11" i="992"/>
  <c r="AI18" i="992"/>
  <c r="BF17" i="992"/>
  <c r="BF16" i="992"/>
  <c r="BF18" i="992"/>
  <c r="AI15" i="992"/>
  <c r="BF15" i="992"/>
  <c r="BE94" i="992"/>
  <c r="AH94" i="992"/>
  <c r="BE82" i="992"/>
  <c r="AH82" i="992"/>
  <c r="BE80" i="992"/>
  <c r="BE81" i="992"/>
  <c r="BE33" i="992"/>
  <c r="BE32" i="992"/>
  <c r="AH24" i="992"/>
  <c r="BE24" i="992"/>
  <c r="BE23" i="992"/>
  <c r="AI24" i="992"/>
  <c r="BF24" i="992"/>
  <c r="AH8" i="992"/>
  <c r="BE8" i="992"/>
  <c r="AH15" i="992"/>
  <c r="BE15" i="992"/>
  <c r="AH11" i="992"/>
  <c r="BE11" i="992"/>
  <c r="BE10" i="992"/>
  <c r="BE9" i="992"/>
  <c r="BF8" i="992"/>
  <c r="AI8" i="992"/>
  <c r="BF85" i="992"/>
  <c r="AI85" i="992"/>
  <c r="BF72" i="992"/>
  <c r="AI73" i="992"/>
  <c r="BF73" i="992"/>
  <c r="BF68" i="992"/>
  <c r="BF71" i="992"/>
  <c r="BF70" i="992"/>
  <c r="BF69" i="992"/>
  <c r="BF62" i="992"/>
  <c r="BF65" i="992"/>
  <c r="BF61" i="992"/>
  <c r="BF66" i="992"/>
  <c r="BF63" i="992"/>
  <c r="BF64" i="992"/>
  <c r="BF67" i="992"/>
  <c r="BE110" i="992"/>
  <c r="AH110" i="992"/>
  <c r="BF12" i="992"/>
  <c r="AH79" i="992"/>
  <c r="BE78" i="992"/>
  <c r="BE79" i="992"/>
  <c r="BE77" i="992"/>
  <c r="BE75" i="992"/>
  <c r="AH75" i="992"/>
  <c r="AI88" i="992"/>
  <c r="BF88" i="992"/>
  <c r="BF86" i="992"/>
  <c r="BF87" i="992"/>
  <c r="BF109" i="992"/>
  <c r="AI109" i="992"/>
  <c r="BF108" i="992"/>
  <c r="BF14" i="992"/>
  <c r="AH73" i="992"/>
  <c r="BE72" i="992"/>
  <c r="BE73" i="992"/>
  <c r="BE71" i="992"/>
  <c r="BE70" i="992"/>
  <c r="BE66" i="992"/>
  <c r="BE65" i="992"/>
  <c r="BE63" i="992"/>
  <c r="BE64" i="992"/>
  <c r="BE67" i="992"/>
  <c r="BE68" i="992"/>
  <c r="BE61" i="992"/>
  <c r="BE69" i="992"/>
  <c r="BF84" i="992"/>
  <c r="AI84" i="992"/>
  <c r="BE28" i="992"/>
  <c r="AH28" i="992"/>
  <c r="BF115" i="992"/>
  <c r="AI115" i="992"/>
  <c r="BF113" i="992"/>
  <c r="BF114" i="992"/>
  <c r="BF107" i="992"/>
  <c r="BF82" i="992"/>
  <c r="AI82" i="992"/>
  <c r="BF80" i="992"/>
  <c r="BF81" i="992"/>
  <c r="H14" i="992"/>
  <c r="AI13" i="992"/>
  <c r="BF13" i="992"/>
  <c r="BE100" i="992"/>
  <c r="AH100" i="992"/>
  <c r="BE99" i="992"/>
  <c r="BE98" i="992"/>
  <c r="AI101" i="992"/>
  <c r="BF101" i="992"/>
  <c r="BF111" i="992"/>
  <c r="AI111" i="992"/>
  <c r="AI83" i="992"/>
  <c r="BF83" i="992"/>
  <c r="BF92" i="992"/>
  <c r="AI92" i="992"/>
  <c r="AI110" i="992"/>
  <c r="BF110" i="992"/>
  <c r="BE109" i="992"/>
  <c r="AH109" i="992"/>
  <c r="BE107" i="992"/>
  <c r="BE108" i="992"/>
  <c r="BE111" i="992"/>
  <c r="AH111" i="992"/>
  <c r="BF76" i="992"/>
  <c r="AI76" i="992"/>
  <c r="BE14" i="992"/>
  <c r="BE20" i="992"/>
  <c r="BE19" i="992"/>
  <c r="AH21" i="992"/>
  <c r="BE21" i="992"/>
  <c r="AI10" i="992"/>
  <c r="BF10" i="992"/>
  <c r="BE92" i="992"/>
  <c r="AH92" i="992"/>
  <c r="AI91" i="992"/>
  <c r="BF91" i="992"/>
  <c r="BF89" i="992"/>
  <c r="BF90" i="992"/>
  <c r="BE12" i="992"/>
  <c r="AH83" i="992"/>
  <c r="BE83" i="992"/>
  <c r="BE27" i="992"/>
  <c r="BE115" i="992"/>
  <c r="AH115" i="992"/>
  <c r="BE114" i="992"/>
  <c r="BE113" i="992"/>
  <c r="AH84" i="992"/>
  <c r="BE84" i="992"/>
  <c r="BF33" i="992"/>
  <c r="BF32" i="992"/>
  <c r="AH76" i="992"/>
  <c r="BE76" i="992"/>
  <c r="AI93" i="992"/>
  <c r="BF93" i="992"/>
  <c r="BF102" i="992"/>
  <c r="AI102" i="992"/>
  <c r="H12" i="992"/>
  <c r="H9" i="992"/>
  <c r="BE103" i="992"/>
  <c r="AH103" i="992"/>
  <c r="BE26" i="992"/>
  <c r="AH26" i="992"/>
  <c r="H27" i="992"/>
  <c r="BE22" i="992"/>
  <c r="BF20" i="992"/>
  <c r="BF19" i="992"/>
  <c r="BE91" i="992"/>
  <c r="AH91" i="992"/>
  <c r="BE89" i="992"/>
  <c r="BE90" i="992"/>
  <c r="AH18" i="992"/>
  <c r="BE18" i="992"/>
  <c r="BE16" i="992"/>
  <c r="BE17" i="992"/>
  <c r="AI31" i="992"/>
  <c r="BF31" i="992"/>
  <c r="BF29" i="992"/>
  <c r="BF30" i="992"/>
  <c r="AH31" i="992"/>
  <c r="BE29" i="992"/>
  <c r="BE30" i="992"/>
  <c r="BE31" i="992"/>
  <c r="BF97" i="992"/>
  <c r="BF96" i="992"/>
  <c r="BF95" i="992"/>
  <c r="AI97" i="992"/>
  <c r="BF9" i="992"/>
  <c r="BF94" i="992"/>
  <c r="AI94" i="992"/>
  <c r="BF23" i="992"/>
  <c r="AI23" i="992"/>
  <c r="BF22" i="992"/>
  <c r="H22" i="992"/>
  <c r="BE93" i="992"/>
  <c r="AH93" i="992"/>
  <c r="AI75" i="992"/>
  <c r="BF75" i="992"/>
  <c r="BE85" i="992"/>
  <c r="AH85" i="992"/>
  <c r="BF106" i="992"/>
  <c r="AI106" i="992"/>
  <c r="BF104" i="992"/>
  <c r="BF105" i="992"/>
  <c r="BE106" i="992"/>
  <c r="BE104" i="992"/>
  <c r="AH106" i="992"/>
  <c r="BE105" i="992"/>
  <c r="AH101" i="992"/>
  <c r="BE101" i="992"/>
  <c r="BF103" i="992"/>
  <c r="AI103" i="992"/>
  <c r="AI28" i="992"/>
  <c r="BF28" i="992"/>
  <c r="AI74" i="992"/>
  <c r="BF74" i="992"/>
  <c r="BE25" i="992"/>
  <c r="BF79" i="992"/>
  <c r="AI79" i="992"/>
  <c r="BF78" i="992"/>
  <c r="BF77" i="992"/>
  <c r="BE102" i="992"/>
  <c r="AH102" i="992"/>
  <c r="BF112" i="992"/>
  <c r="AI112" i="992"/>
  <c r="BE88" i="992"/>
  <c r="BE86" i="992"/>
  <c r="AH88" i="992"/>
  <c r="BE87" i="992"/>
  <c r="BF100" i="992"/>
  <c r="AI100" i="992"/>
  <c r="BF99" i="992"/>
  <c r="BF98" i="992"/>
  <c r="H25" i="992"/>
  <c r="BF26" i="992"/>
  <c r="AI26" i="992"/>
  <c r="H33" i="1"/>
  <c r="H69" i="1"/>
  <c r="H81" i="1"/>
  <c r="H105" i="1"/>
  <c r="H117" i="1"/>
  <c r="H129" i="1"/>
  <c r="H118" i="1"/>
  <c r="H130" i="1"/>
  <c r="H71" i="1"/>
  <c r="H107" i="1"/>
  <c r="H119" i="1"/>
  <c r="H131" i="1"/>
  <c r="H72" i="1"/>
  <c r="H96" i="1"/>
  <c r="H108" i="1"/>
  <c r="H120" i="1"/>
  <c r="H132" i="1"/>
  <c r="H121" i="1"/>
  <c r="H133" i="1"/>
  <c r="H98" i="1"/>
  <c r="H122" i="1"/>
  <c r="H134" i="1"/>
  <c r="H87" i="1"/>
  <c r="H99" i="1"/>
  <c r="H123" i="1"/>
  <c r="H135" i="1"/>
  <c r="H124" i="1"/>
  <c r="H136" i="1"/>
  <c r="H17" i="1"/>
  <c r="H89" i="1"/>
  <c r="H125" i="1"/>
  <c r="H137" i="1"/>
  <c r="H30" i="1"/>
  <c r="H78" i="1"/>
  <c r="H90" i="1"/>
  <c r="H114" i="1"/>
  <c r="H126" i="1"/>
  <c r="H138" i="1"/>
  <c r="H19" i="1"/>
  <c r="H43" i="1"/>
  <c r="H127" i="1"/>
  <c r="H139" i="1"/>
  <c r="H20" i="1"/>
  <c r="H32" i="1"/>
  <c r="H56" i="1"/>
  <c r="H80" i="1"/>
  <c r="H116" i="1"/>
  <c r="H128" i="1"/>
  <c r="BF31" i="991"/>
  <c r="BJ75" i="989"/>
  <c r="BF76" i="991"/>
  <c r="BE116" i="991"/>
  <c r="BF88" i="991"/>
  <c r="BF77" i="991"/>
  <c r="BF35" i="991"/>
  <c r="BF24" i="991"/>
  <c r="BF26" i="991"/>
  <c r="AH116" i="991"/>
  <c r="BJ112" i="991" s="1"/>
  <c r="BF28" i="991"/>
  <c r="BF29" i="991"/>
  <c r="BE107" i="991"/>
  <c r="BE112" i="991"/>
  <c r="BF117" i="991"/>
  <c r="BF115" i="991"/>
  <c r="BF120" i="991"/>
  <c r="BF23" i="991"/>
  <c r="BF27" i="991"/>
  <c r="BE115" i="991"/>
  <c r="BF114" i="991"/>
  <c r="BF34" i="991"/>
  <c r="BE108" i="991"/>
  <c r="BE109" i="991"/>
  <c r="BE98" i="991"/>
  <c r="BE97" i="991"/>
  <c r="BE94" i="991"/>
  <c r="BE101" i="991"/>
  <c r="BE96" i="991"/>
  <c r="BE100" i="991"/>
  <c r="BE95" i="991"/>
  <c r="BE102" i="991"/>
  <c r="AH103" i="991"/>
  <c r="BJ100" i="991" s="1"/>
  <c r="BE103" i="991"/>
  <c r="BF132" i="991"/>
  <c r="BF134" i="991"/>
  <c r="BF130" i="991"/>
  <c r="BF136" i="991"/>
  <c r="BF129" i="991"/>
  <c r="BF32" i="991"/>
  <c r="BF87" i="991"/>
  <c r="BF84" i="991"/>
  <c r="BF78" i="991"/>
  <c r="BF75" i="991"/>
  <c r="BF79" i="991"/>
  <c r="BF81" i="991"/>
  <c r="BF86" i="991"/>
  <c r="BF82" i="991"/>
  <c r="BF80" i="991"/>
  <c r="BF85" i="991"/>
  <c r="BF83" i="991"/>
  <c r="AI137" i="991"/>
  <c r="BF137" i="991"/>
  <c r="BF30" i="991"/>
  <c r="BF33" i="991"/>
  <c r="BF25" i="991"/>
  <c r="AI88" i="991"/>
  <c r="BK78" i="991" s="1"/>
  <c r="BF73" i="991"/>
  <c r="BE137" i="991"/>
  <c r="AH137" i="991"/>
  <c r="BK18" i="991"/>
  <c r="BE128" i="991"/>
  <c r="BF118" i="991"/>
  <c r="AH136" i="991"/>
  <c r="BE134" i="991"/>
  <c r="BE135" i="991"/>
  <c r="BE136" i="991"/>
  <c r="BE122" i="991"/>
  <c r="BE117" i="991"/>
  <c r="BE121" i="991"/>
  <c r="BF116" i="991"/>
  <c r="BK19" i="991"/>
  <c r="BE127" i="991"/>
  <c r="BE129" i="991"/>
  <c r="BE126" i="991"/>
  <c r="BF121" i="991"/>
  <c r="BF122" i="991"/>
  <c r="AI123" i="991"/>
  <c r="BK118" i="991" s="1"/>
  <c r="BF123" i="991"/>
  <c r="BE124" i="991"/>
  <c r="AH133" i="991"/>
  <c r="BJ124" i="991" s="1"/>
  <c r="BE133" i="991"/>
  <c r="BE130" i="991"/>
  <c r="BE132" i="991"/>
  <c r="BE131" i="991"/>
  <c r="AH123" i="991"/>
  <c r="BE118" i="991"/>
  <c r="BE119" i="991"/>
  <c r="BE114" i="991"/>
  <c r="BE123" i="991"/>
  <c r="AI36" i="991"/>
  <c r="BK22" i="991" s="1"/>
  <c r="BF36" i="991"/>
  <c r="BE125" i="991"/>
  <c r="BF131" i="991"/>
  <c r="AI133" i="991"/>
  <c r="BF128" i="991"/>
  <c r="BF133" i="991"/>
  <c r="BF124" i="991"/>
  <c r="BF126" i="991"/>
  <c r="BF125" i="991"/>
  <c r="BF127" i="991"/>
  <c r="AI38" i="991"/>
  <c r="H38" i="991" s="1"/>
  <c r="BF38" i="991"/>
  <c r="BF37" i="991"/>
  <c r="BK100" i="991"/>
  <c r="BJ106" i="991"/>
  <c r="BJ13" i="991"/>
  <c r="BJ18" i="991"/>
  <c r="BK91" i="991"/>
  <c r="BJ24" i="991"/>
  <c r="H24" i="991"/>
  <c r="BJ23" i="991"/>
  <c r="BJ20" i="991"/>
  <c r="BJ19" i="991"/>
  <c r="H20" i="991"/>
  <c r="BJ27" i="991"/>
  <c r="BK113" i="991"/>
  <c r="BK112" i="991"/>
  <c r="H113" i="991"/>
  <c r="BJ35" i="991"/>
  <c r="H35" i="991"/>
  <c r="BJ34" i="991"/>
  <c r="BK98" i="991"/>
  <c r="BK95" i="991"/>
  <c r="BK97" i="991"/>
  <c r="BK96" i="991"/>
  <c r="BJ17" i="991"/>
  <c r="BJ16" i="991"/>
  <c r="H17" i="991"/>
  <c r="BK14" i="991"/>
  <c r="H100" i="991"/>
  <c r="BJ104" i="991"/>
  <c r="H104" i="991"/>
  <c r="BK107" i="991"/>
  <c r="BK106" i="991"/>
  <c r="BK105" i="991"/>
  <c r="H107" i="991"/>
  <c r="BJ9" i="991"/>
  <c r="H9" i="991"/>
  <c r="H29" i="991"/>
  <c r="BJ29" i="991"/>
  <c r="BJ28" i="991"/>
  <c r="BK10" i="991"/>
  <c r="H10" i="991"/>
  <c r="H101" i="991"/>
  <c r="BK90" i="991"/>
  <c r="BK109" i="991"/>
  <c r="BK108" i="991"/>
  <c r="BJ105" i="991"/>
  <c r="BK101" i="991"/>
  <c r="BK8" i="991"/>
  <c r="BK13" i="991"/>
  <c r="BK12" i="991"/>
  <c r="BK11" i="991"/>
  <c r="H97" i="991"/>
  <c r="BJ31" i="991"/>
  <c r="H31" i="991"/>
  <c r="BK9" i="991"/>
  <c r="BJ22" i="991"/>
  <c r="BJ14" i="991"/>
  <c r="BJ12" i="991"/>
  <c r="BJ10" i="991"/>
  <c r="BJ11" i="991"/>
  <c r="H14" i="991"/>
  <c r="BK99" i="991"/>
  <c r="H99" i="991"/>
  <c r="BJ21" i="991"/>
  <c r="BJ93" i="991"/>
  <c r="H93" i="991"/>
  <c r="BJ89" i="991"/>
  <c r="H89" i="991"/>
  <c r="BJ92" i="991"/>
  <c r="H92" i="991"/>
  <c r="BK110" i="991"/>
  <c r="BK94" i="991"/>
  <c r="H94" i="991"/>
  <c r="BJ26" i="991"/>
  <c r="H26" i="991"/>
  <c r="BJ90" i="991"/>
  <c r="BK111" i="991"/>
  <c r="BJ91" i="991"/>
  <c r="H91" i="991"/>
  <c r="BK93" i="991"/>
  <c r="H117" i="991"/>
  <c r="BJ38" i="991"/>
  <c r="BJ37" i="991"/>
  <c r="BJ36" i="991"/>
  <c r="H30" i="991"/>
  <c r="BJ30" i="991"/>
  <c r="H109" i="991"/>
  <c r="H96" i="991"/>
  <c r="BK102" i="991"/>
  <c r="H102" i="991"/>
  <c r="BJ8" i="991"/>
  <c r="H98" i="991"/>
  <c r="H111" i="991"/>
  <c r="BJ15" i="991"/>
  <c r="H15" i="991"/>
  <c r="BK20" i="991"/>
  <c r="BK17" i="991"/>
  <c r="BK16" i="991"/>
  <c r="BK15" i="991"/>
  <c r="BJ33" i="991"/>
  <c r="H33" i="991"/>
  <c r="BJ32" i="991"/>
  <c r="BK92" i="991"/>
  <c r="BJ25" i="991"/>
  <c r="H25" i="991"/>
  <c r="BK104" i="991"/>
  <c r="BK103" i="991"/>
  <c r="BK89" i="991"/>
  <c r="H129" i="991"/>
  <c r="BF139" i="990"/>
  <c r="BF128" i="990"/>
  <c r="BE117" i="990"/>
  <c r="BE108" i="990"/>
  <c r="BF99" i="990"/>
  <c r="BF26" i="990"/>
  <c r="BF116" i="990"/>
  <c r="BF134" i="990"/>
  <c r="BF102" i="990"/>
  <c r="BE120" i="990"/>
  <c r="BE24" i="990"/>
  <c r="BF118" i="990"/>
  <c r="BF17" i="990"/>
  <c r="BF25" i="990"/>
  <c r="BE111" i="990"/>
  <c r="BF127" i="990"/>
  <c r="BF19" i="990"/>
  <c r="BE133" i="990"/>
  <c r="AH133" i="990"/>
  <c r="BF30" i="990"/>
  <c r="BF20" i="990"/>
  <c r="BF21" i="990"/>
  <c r="BF22" i="990"/>
  <c r="BF113" i="990"/>
  <c r="BF114" i="990"/>
  <c r="BF112" i="990"/>
  <c r="BE112" i="990"/>
  <c r="BE28" i="990"/>
  <c r="AH28" i="990"/>
  <c r="AH105" i="990"/>
  <c r="BE105" i="990"/>
  <c r="BE104" i="990"/>
  <c r="BE103" i="990"/>
  <c r="BF37" i="990"/>
  <c r="BF33" i="990"/>
  <c r="BE37" i="990"/>
  <c r="AH37" i="990"/>
  <c r="BF15" i="990"/>
  <c r="BF28" i="990"/>
  <c r="AH13" i="990"/>
  <c r="BE13" i="990"/>
  <c r="BF34" i="990"/>
  <c r="BF110" i="990"/>
  <c r="BF109" i="990"/>
  <c r="BE121" i="990"/>
  <c r="AH35" i="990"/>
  <c r="BE35" i="990"/>
  <c r="AH11" i="990"/>
  <c r="BE11" i="990"/>
  <c r="BF133" i="990"/>
  <c r="BF107" i="990"/>
  <c r="H112" i="990"/>
  <c r="BE102" i="990"/>
  <c r="H103" i="990"/>
  <c r="BE132" i="990"/>
  <c r="AH132" i="990"/>
  <c r="BE129" i="990"/>
  <c r="BE130" i="990"/>
  <c r="BE131" i="990"/>
  <c r="AH9" i="990"/>
  <c r="BE9" i="990"/>
  <c r="BE8" i="990"/>
  <c r="H121" i="990"/>
  <c r="BF137" i="990"/>
  <c r="BF136" i="990"/>
  <c r="H102" i="990"/>
  <c r="BF101" i="990"/>
  <c r="BF100" i="990"/>
  <c r="BF9" i="990"/>
  <c r="BF8" i="990"/>
  <c r="BE23" i="990"/>
  <c r="AH23" i="990"/>
  <c r="BE39" i="990"/>
  <c r="BE38" i="990"/>
  <c r="BE40" i="990"/>
  <c r="AH40" i="990"/>
  <c r="BF125" i="990"/>
  <c r="AH29" i="990"/>
  <c r="BE29" i="990"/>
  <c r="AH30" i="990"/>
  <c r="BE30" i="990"/>
  <c r="AH106" i="990"/>
  <c r="BE106" i="990"/>
  <c r="BF111" i="990"/>
  <c r="AH107" i="990"/>
  <c r="BE107" i="990"/>
  <c r="AH18" i="990"/>
  <c r="BE18" i="990"/>
  <c r="BF106" i="990"/>
  <c r="BE116" i="990"/>
  <c r="AH116" i="990"/>
  <c r="BE141" i="990"/>
  <c r="AH141" i="990"/>
  <c r="BE140" i="990"/>
  <c r="BE139" i="990"/>
  <c r="BE138" i="990"/>
  <c r="AH41" i="990"/>
  <c r="BE41" i="990"/>
  <c r="BE125" i="990"/>
  <c r="AH125" i="990"/>
  <c r="BE142" i="990"/>
  <c r="AH142" i="990"/>
  <c r="AH15" i="990"/>
  <c r="BE15" i="990"/>
  <c r="BF32" i="990"/>
  <c r="BF18" i="990"/>
  <c r="BE32" i="990"/>
  <c r="AH32" i="990"/>
  <c r="H117" i="990"/>
  <c r="BF36" i="990"/>
  <c r="BF27" i="990"/>
  <c r="BF132" i="990"/>
  <c r="BF131" i="990"/>
  <c r="BF130" i="990"/>
  <c r="BF129" i="990"/>
  <c r="BF11" i="990"/>
  <c r="AH12" i="990"/>
  <c r="BE12" i="990"/>
  <c r="BF24" i="990"/>
  <c r="AH33" i="990"/>
  <c r="BE33" i="990"/>
  <c r="BE134" i="990"/>
  <c r="AH134" i="990"/>
  <c r="BE16" i="990"/>
  <c r="AH16" i="990"/>
  <c r="BF13" i="990"/>
  <c r="AH17" i="990"/>
  <c r="BE17" i="990"/>
  <c r="BF138" i="990"/>
  <c r="AH31" i="990"/>
  <c r="BE31" i="990"/>
  <c r="AH128" i="990"/>
  <c r="BE128" i="990"/>
  <c r="BE126" i="990"/>
  <c r="BE127" i="990"/>
  <c r="AH19" i="990"/>
  <c r="BE19" i="990"/>
  <c r="BF119" i="990"/>
  <c r="BF16" i="990"/>
  <c r="BF108" i="990"/>
  <c r="BE95" i="990"/>
  <c r="AH98" i="990"/>
  <c r="BE87" i="990"/>
  <c r="BE93" i="990"/>
  <c r="BE97" i="990"/>
  <c r="BE98" i="990"/>
  <c r="BE90" i="990"/>
  <c r="BE96" i="990"/>
  <c r="BE94" i="990"/>
  <c r="BE92" i="990"/>
  <c r="BE88" i="990"/>
  <c r="BE89" i="990"/>
  <c r="BE91" i="990"/>
  <c r="BE86" i="990"/>
  <c r="BE83" i="990"/>
  <c r="BE84" i="990"/>
  <c r="BE85" i="990"/>
  <c r="BE81" i="990"/>
  <c r="BE82" i="990"/>
  <c r="BF126" i="990"/>
  <c r="BF141" i="990"/>
  <c r="BF140" i="990"/>
  <c r="BF124" i="990"/>
  <c r="BF12" i="990"/>
  <c r="BF40" i="990"/>
  <c r="BF38" i="990"/>
  <c r="BF39" i="990"/>
  <c r="BE119" i="990"/>
  <c r="AH119" i="990"/>
  <c r="BE118" i="990"/>
  <c r="BE10" i="990"/>
  <c r="AH10" i="990"/>
  <c r="BE122" i="990"/>
  <c r="BE123" i="990"/>
  <c r="AH123" i="990"/>
  <c r="BF10" i="990"/>
  <c r="BF92" i="990"/>
  <c r="BF94" i="990"/>
  <c r="BF95" i="990"/>
  <c r="BF98" i="990"/>
  <c r="BF89" i="990"/>
  <c r="BF96" i="990"/>
  <c r="BF90" i="990"/>
  <c r="BF91" i="990"/>
  <c r="BF93" i="990"/>
  <c r="BF97" i="990"/>
  <c r="BF82" i="990"/>
  <c r="BF88" i="990"/>
  <c r="BF87" i="990"/>
  <c r="BF86" i="990"/>
  <c r="BF85" i="990"/>
  <c r="BF84" i="990"/>
  <c r="BF81" i="990"/>
  <c r="AH27" i="990"/>
  <c r="BE27" i="990"/>
  <c r="BF35" i="990"/>
  <c r="BF23" i="990"/>
  <c r="BF115" i="990"/>
  <c r="H111" i="990"/>
  <c r="H26" i="990"/>
  <c r="BE137" i="990"/>
  <c r="AH137" i="990"/>
  <c r="BE135" i="990"/>
  <c r="BE136" i="990"/>
  <c r="BE99" i="990"/>
  <c r="BF135" i="990"/>
  <c r="AH101" i="990"/>
  <c r="BE101" i="990"/>
  <c r="BE100" i="990"/>
  <c r="AH36" i="990"/>
  <c r="BE36" i="990"/>
  <c r="BF29" i="990"/>
  <c r="BF117" i="990"/>
  <c r="BE25" i="990"/>
  <c r="H99" i="990"/>
  <c r="BE115" i="990"/>
  <c r="AH115" i="990"/>
  <c r="BE34" i="990"/>
  <c r="AH34" i="990"/>
  <c r="BF14" i="990"/>
  <c r="BE14" i="990"/>
  <c r="AH14" i="990"/>
  <c r="BF123" i="990"/>
  <c r="BF122" i="990"/>
  <c r="BF121" i="990"/>
  <c r="BF120" i="990"/>
  <c r="BF31" i="990"/>
  <c r="AH110" i="990"/>
  <c r="BE110" i="990"/>
  <c r="BE109" i="990"/>
  <c r="AH114" i="990"/>
  <c r="BE114" i="990"/>
  <c r="BE113" i="990"/>
  <c r="BF104" i="990"/>
  <c r="BF105" i="990"/>
  <c r="BF103" i="990"/>
  <c r="BE26" i="990"/>
  <c r="BE124" i="990"/>
  <c r="AH124" i="990"/>
  <c r="H108" i="990"/>
  <c r="BE21" i="990"/>
  <c r="BE20" i="990"/>
  <c r="BE22" i="990"/>
  <c r="AH22" i="990"/>
  <c r="BF83" i="990"/>
  <c r="BF12" i="989"/>
  <c r="BF10" i="989"/>
  <c r="AI13" i="989"/>
  <c r="H13" i="989" s="1"/>
  <c r="BJ78" i="989"/>
  <c r="BJ77" i="989"/>
  <c r="BJ76" i="989"/>
  <c r="BJ80" i="989"/>
  <c r="H80" i="989"/>
  <c r="BK78" i="989"/>
  <c r="BK77" i="989"/>
  <c r="BK79" i="989"/>
  <c r="BF14" i="989"/>
  <c r="BF19" i="989"/>
  <c r="BF21" i="989"/>
  <c r="BF20" i="989"/>
  <c r="BF15" i="989"/>
  <c r="BF17" i="989"/>
  <c r="BF18" i="989"/>
  <c r="BF16" i="989"/>
  <c r="BF8" i="989"/>
  <c r="BF9" i="989"/>
  <c r="AI20" i="989"/>
  <c r="BK14" i="989" s="1"/>
  <c r="BF13" i="989"/>
  <c r="BK70" i="989"/>
  <c r="BE14" i="989"/>
  <c r="BE11" i="989"/>
  <c r="BE9" i="989"/>
  <c r="AH17" i="989"/>
  <c r="BJ14" i="989" s="1"/>
  <c r="BE13" i="989"/>
  <c r="BE12" i="989"/>
  <c r="BE10" i="989"/>
  <c r="BE15" i="989"/>
  <c r="BE16" i="989"/>
  <c r="BE8" i="989"/>
  <c r="BK73" i="989"/>
  <c r="BK72" i="989"/>
  <c r="BK71" i="989"/>
  <c r="BJ45" i="989"/>
  <c r="BJ40" i="989"/>
  <c r="BJ42" i="989"/>
  <c r="BK63" i="989"/>
  <c r="BK64" i="989"/>
  <c r="BJ53" i="989"/>
  <c r="BK21" i="989"/>
  <c r="BJ47" i="989"/>
  <c r="BK57" i="989"/>
  <c r="BK56" i="989"/>
  <c r="BK52" i="989"/>
  <c r="BK51" i="989"/>
  <c r="BK54" i="989"/>
  <c r="BK55" i="989"/>
  <c r="H57" i="989"/>
  <c r="BK53" i="989"/>
  <c r="BK50" i="989"/>
  <c r="BK49" i="989"/>
  <c r="BK42" i="989"/>
  <c r="BK48" i="989"/>
  <c r="BJ65" i="989"/>
  <c r="H14" i="989"/>
  <c r="BJ61" i="989"/>
  <c r="BJ58" i="989"/>
  <c r="BJ60" i="989"/>
  <c r="H61" i="989"/>
  <c r="BJ59" i="989"/>
  <c r="BJ56" i="989"/>
  <c r="BJ57" i="989"/>
  <c r="BJ55" i="989"/>
  <c r="BK43" i="989"/>
  <c r="BJ73" i="989"/>
  <c r="BJ72" i="989"/>
  <c r="BJ69" i="989"/>
  <c r="BJ70" i="989"/>
  <c r="H73" i="989"/>
  <c r="BJ71" i="989"/>
  <c r="BJ68" i="989"/>
  <c r="H68" i="989"/>
  <c r="BJ67" i="989"/>
  <c r="BK58" i="989"/>
  <c r="BK60" i="989"/>
  <c r="BK59" i="989"/>
  <c r="H60" i="989"/>
  <c r="BK44" i="989"/>
  <c r="H15" i="989"/>
  <c r="BJ21" i="989"/>
  <c r="H21" i="989"/>
  <c r="BJ43" i="989"/>
  <c r="BJ50" i="989"/>
  <c r="BJ49" i="989"/>
  <c r="BJ48" i="989"/>
  <c r="H50" i="989"/>
  <c r="BJ41" i="989"/>
  <c r="H12" i="989"/>
  <c r="BJ44" i="989"/>
  <c r="BJ9" i="989"/>
  <c r="H9" i="989"/>
  <c r="BJ8" i="989"/>
  <c r="BK40" i="989"/>
  <c r="BK41" i="989"/>
  <c r="BK74" i="989"/>
  <c r="H74" i="989"/>
  <c r="BJ23" i="989"/>
  <c r="BJ22" i="989"/>
  <c r="H23" i="989"/>
  <c r="BK46" i="989"/>
  <c r="BJ46" i="989"/>
  <c r="BK68" i="989"/>
  <c r="BK65" i="989"/>
  <c r="BK67" i="989"/>
  <c r="BK66" i="989"/>
  <c r="BK76" i="989"/>
  <c r="BK75" i="989"/>
  <c r="H76" i="989"/>
  <c r="BJ20" i="989"/>
  <c r="BJ19" i="989"/>
  <c r="BK45" i="989"/>
  <c r="BK47" i="989"/>
  <c r="BJ18" i="989"/>
  <c r="H18" i="989"/>
  <c r="BJ64" i="989"/>
  <c r="BJ63" i="989"/>
  <c r="H64" i="989"/>
  <c r="BJ62" i="989"/>
  <c r="BJ54" i="989"/>
  <c r="H54" i="989"/>
  <c r="BJ51" i="989"/>
  <c r="BK22" i="989"/>
  <c r="H22" i="989"/>
  <c r="H10" i="989"/>
  <c r="BE32" i="988"/>
  <c r="AH33" i="988"/>
  <c r="BE31" i="988"/>
  <c r="BE30" i="988"/>
  <c r="BE33" i="988"/>
  <c r="BE29" i="988"/>
  <c r="BF35" i="988"/>
  <c r="AI35" i="988"/>
  <c r="AI16" i="988"/>
  <c r="BF15" i="988"/>
  <c r="BF16" i="988"/>
  <c r="AI42" i="988"/>
  <c r="BF42" i="988"/>
  <c r="BF41" i="988"/>
  <c r="BF40" i="988"/>
  <c r="AI9" i="988"/>
  <c r="BF9" i="988"/>
  <c r="AI34" i="988"/>
  <c r="BF34" i="988"/>
  <c r="BE38" i="988"/>
  <c r="AH38" i="988"/>
  <c r="BE37" i="988"/>
  <c r="BE36" i="988"/>
  <c r="AI13" i="988"/>
  <c r="BF13" i="988"/>
  <c r="BF12" i="988"/>
  <c r="BE34" i="988"/>
  <c r="AH34" i="988"/>
  <c r="AI33" i="988"/>
  <c r="BF32" i="988"/>
  <c r="BF33" i="988"/>
  <c r="BF31" i="988"/>
  <c r="BF29" i="988"/>
  <c r="BF30" i="988"/>
  <c r="BE14" i="988"/>
  <c r="AH14" i="988"/>
  <c r="BF8" i="988"/>
  <c r="AI8" i="988"/>
  <c r="BF14" i="988"/>
  <c r="AI14" i="988"/>
  <c r="AI43" i="988"/>
  <c r="BF43" i="988"/>
  <c r="BF38" i="988"/>
  <c r="AI38" i="988"/>
  <c r="BF37" i="988"/>
  <c r="BF36" i="988"/>
  <c r="AH35" i="988"/>
  <c r="BE35" i="988"/>
  <c r="BE16" i="988"/>
  <c r="AH16" i="988"/>
  <c r="BE15" i="988"/>
  <c r="AH47" i="988"/>
  <c r="BE47" i="988"/>
  <c r="BF47" i="988"/>
  <c r="AI47" i="988"/>
  <c r="BK47" i="988" s="1"/>
  <c r="BF46" i="988"/>
  <c r="AI46" i="988"/>
  <c r="BF44" i="988"/>
  <c r="BF45" i="988"/>
  <c r="BE46" i="988"/>
  <c r="AH46" i="988"/>
  <c r="BE45" i="988"/>
  <c r="BE44" i="988"/>
  <c r="AH13" i="988"/>
  <c r="BE13" i="988"/>
  <c r="BE12" i="988"/>
  <c r="AH8" i="988"/>
  <c r="BE8" i="988"/>
  <c r="AH39" i="988"/>
  <c r="BE39" i="988"/>
  <c r="AH43" i="988"/>
  <c r="BE43" i="988"/>
  <c r="BE9" i="988"/>
  <c r="AH9" i="988"/>
  <c r="AI39" i="988"/>
  <c r="BF39" i="988"/>
  <c r="AH11" i="988"/>
  <c r="BE11" i="988"/>
  <c r="BE10" i="988"/>
  <c r="AI11" i="988"/>
  <c r="BF10" i="988"/>
  <c r="BF11" i="988"/>
  <c r="BE41" i="988"/>
  <c r="AH42" i="988"/>
  <c r="BE42" i="988"/>
  <c r="BE40" i="988"/>
  <c r="BF34" i="987"/>
  <c r="BF38" i="987"/>
  <c r="AI38" i="987"/>
  <c r="BK34" i="987" s="1"/>
  <c r="BF37" i="987"/>
  <c r="BF35" i="987"/>
  <c r="BF16" i="987"/>
  <c r="BF36" i="987"/>
  <c r="BE12" i="987"/>
  <c r="BE57" i="987"/>
  <c r="BE55" i="987"/>
  <c r="BE16" i="987"/>
  <c r="BE15" i="987"/>
  <c r="BJ8" i="987"/>
  <c r="BE37" i="987"/>
  <c r="BE17" i="987"/>
  <c r="BK40" i="987"/>
  <c r="BF18" i="987"/>
  <c r="BE59" i="987"/>
  <c r="BF14" i="987"/>
  <c r="BF63" i="987"/>
  <c r="BF15" i="987"/>
  <c r="BE11" i="987"/>
  <c r="BF62" i="987"/>
  <c r="BJ10" i="987"/>
  <c r="BE58" i="987"/>
  <c r="BE56" i="987"/>
  <c r="BE14" i="987"/>
  <c r="BE13" i="987"/>
  <c r="BJ53" i="987"/>
  <c r="BJ9" i="987"/>
  <c r="BE43" i="987"/>
  <c r="BF49" i="987"/>
  <c r="BF53" i="987"/>
  <c r="BF50" i="987"/>
  <c r="BF64" i="987"/>
  <c r="BE64" i="987"/>
  <c r="BE67" i="987"/>
  <c r="AH67" i="987"/>
  <c r="BJ51" i="987"/>
  <c r="BF51" i="987"/>
  <c r="BF52" i="987"/>
  <c r="AI54" i="987"/>
  <c r="BK54" i="987" s="1"/>
  <c r="BJ52" i="987"/>
  <c r="BF67" i="987"/>
  <c r="AI67" i="987"/>
  <c r="BK67" i="987" s="1"/>
  <c r="AH62" i="987"/>
  <c r="BE62" i="987"/>
  <c r="BE66" i="987"/>
  <c r="AH66" i="987"/>
  <c r="BE65" i="987"/>
  <c r="BE63" i="987"/>
  <c r="AH19" i="987"/>
  <c r="BJ18" i="987" s="1"/>
  <c r="BE19" i="987"/>
  <c r="AH38" i="987"/>
  <c r="BJ37" i="987" s="1"/>
  <c r="BE36" i="987"/>
  <c r="BE35" i="987"/>
  <c r="BE33" i="987"/>
  <c r="BE34" i="987"/>
  <c r="AH61" i="987"/>
  <c r="BE61" i="987"/>
  <c r="BK48" i="987"/>
  <c r="AH48" i="987"/>
  <c r="BJ44" i="987" s="1"/>
  <c r="BE45" i="987"/>
  <c r="BE46" i="987"/>
  <c r="BE47" i="987"/>
  <c r="BE48" i="987"/>
  <c r="BF65" i="987"/>
  <c r="AI66" i="987"/>
  <c r="BK61" i="987" s="1"/>
  <c r="BF66" i="987"/>
  <c r="AH60" i="987"/>
  <c r="BE60" i="987"/>
  <c r="BF19" i="987"/>
  <c r="AI19" i="987"/>
  <c r="BK19" i="987" s="1"/>
  <c r="BK13" i="987"/>
  <c r="BJ50" i="987"/>
  <c r="BK39" i="987"/>
  <c r="H58" i="987"/>
  <c r="H14" i="987"/>
  <c r="BK12" i="987"/>
  <c r="H59" i="987"/>
  <c r="BK58" i="987"/>
  <c r="BK55" i="987"/>
  <c r="BK57" i="987"/>
  <c r="BK42" i="987"/>
  <c r="BK41" i="987"/>
  <c r="BJ54" i="987"/>
  <c r="BJ12" i="987"/>
  <c r="H12" i="987"/>
  <c r="BK59" i="987"/>
  <c r="BK56" i="987"/>
  <c r="H18" i="987"/>
  <c r="BJ13" i="987"/>
  <c r="H50" i="987"/>
  <c r="BK45" i="987"/>
  <c r="H44" i="987"/>
  <c r="H64" i="987"/>
  <c r="BK60" i="987"/>
  <c r="BK10" i="987"/>
  <c r="BK9" i="987"/>
  <c r="BK8" i="987"/>
  <c r="BK44" i="987"/>
  <c r="BK43" i="987"/>
  <c r="H17" i="987"/>
  <c r="H16" i="987"/>
  <c r="BK11" i="987"/>
  <c r="BJ11" i="987"/>
  <c r="H11" i="987"/>
  <c r="BJ42" i="987"/>
  <c r="BJ40" i="987"/>
  <c r="BJ39" i="987"/>
  <c r="H42" i="987"/>
  <c r="BJ41" i="987"/>
  <c r="BK47" i="987"/>
  <c r="BE22" i="986"/>
  <c r="H43" i="981"/>
  <c r="BE21" i="986"/>
  <c r="BE79" i="975"/>
  <c r="BF21" i="986"/>
  <c r="BF15" i="986"/>
  <c r="BE61" i="986"/>
  <c r="BE62" i="986"/>
  <c r="AH62" i="986"/>
  <c r="BF13" i="986"/>
  <c r="BK22" i="986"/>
  <c r="BK21" i="986"/>
  <c r="AI12" i="986"/>
  <c r="BF12" i="986"/>
  <c r="BE56" i="986"/>
  <c r="AH56" i="986"/>
  <c r="BE55" i="986"/>
  <c r="AI68" i="986"/>
  <c r="BF68" i="986"/>
  <c r="BF67" i="986"/>
  <c r="BF66" i="986"/>
  <c r="BF14" i="986"/>
  <c r="BE69" i="986"/>
  <c r="AH69" i="986"/>
  <c r="BE15" i="986"/>
  <c r="BE20" i="986"/>
  <c r="AH20" i="986"/>
  <c r="BE12" i="986"/>
  <c r="AH12" i="986"/>
  <c r="BF20" i="986"/>
  <c r="AI20" i="986"/>
  <c r="BK20" i="986" s="1"/>
  <c r="AI16" i="986"/>
  <c r="BF16" i="986"/>
  <c r="AH65" i="986"/>
  <c r="BE65" i="986"/>
  <c r="BE64" i="986"/>
  <c r="BF75" i="986"/>
  <c r="AI75" i="986"/>
  <c r="AI62" i="986"/>
  <c r="BF61" i="986"/>
  <c r="BF62" i="986"/>
  <c r="BF60" i="986"/>
  <c r="BE51" i="986"/>
  <c r="AH51" i="986"/>
  <c r="BE74" i="986"/>
  <c r="AH74" i="986"/>
  <c r="BE73" i="986"/>
  <c r="BF59" i="986"/>
  <c r="BF58" i="986"/>
  <c r="AI59" i="986"/>
  <c r="BJ22" i="986"/>
  <c r="BJ21" i="986"/>
  <c r="H22" i="986"/>
  <c r="AI57" i="986"/>
  <c r="BF57" i="986"/>
  <c r="BF53" i="986"/>
  <c r="AI53" i="986"/>
  <c r="BF52" i="986"/>
  <c r="BF11" i="986"/>
  <c r="AI11" i="986"/>
  <c r="BE50" i="986"/>
  <c r="AH50" i="986"/>
  <c r="BE49" i="986"/>
  <c r="BE14" i="986"/>
  <c r="BF63" i="986"/>
  <c r="AI63" i="986"/>
  <c r="BF56" i="986"/>
  <c r="AI56" i="986"/>
  <c r="BF55" i="986"/>
  <c r="BF54" i="986"/>
  <c r="AH16" i="986"/>
  <c r="BE16" i="986"/>
  <c r="BE75" i="986"/>
  <c r="AH75" i="986"/>
  <c r="H14" i="986"/>
  <c r="AI69" i="986"/>
  <c r="BF69" i="986"/>
  <c r="BE17" i="986"/>
  <c r="AH17" i="986"/>
  <c r="AH19" i="986"/>
  <c r="BE19" i="986"/>
  <c r="BE54" i="986"/>
  <c r="AH59" i="986"/>
  <c r="BE59" i="986"/>
  <c r="BE58" i="986"/>
  <c r="BE77" i="986"/>
  <c r="AH77" i="986"/>
  <c r="BE76" i="986"/>
  <c r="AI51" i="986"/>
  <c r="BF51" i="986"/>
  <c r="BF9" i="986"/>
  <c r="AI9" i="986"/>
  <c r="AI74" i="986"/>
  <c r="BF74" i="986"/>
  <c r="BF73" i="986"/>
  <c r="BF72" i="986"/>
  <c r="BE13" i="986"/>
  <c r="AH53" i="986"/>
  <c r="BE53" i="986"/>
  <c r="BE52" i="986"/>
  <c r="BE9" i="986"/>
  <c r="AH9" i="986"/>
  <c r="BF71" i="986"/>
  <c r="AI71" i="986"/>
  <c r="BF70" i="986"/>
  <c r="BE72" i="986"/>
  <c r="BF76" i="986"/>
  <c r="BF77" i="986"/>
  <c r="AI77" i="986"/>
  <c r="BE57" i="986"/>
  <c r="AH57" i="986"/>
  <c r="BE48" i="986"/>
  <c r="BE43" i="986"/>
  <c r="BE46" i="986"/>
  <c r="BE45" i="986"/>
  <c r="BE42" i="986"/>
  <c r="BE47" i="986"/>
  <c r="BE44" i="986"/>
  <c r="BE41" i="986"/>
  <c r="AI18" i="986"/>
  <c r="BF18" i="986"/>
  <c r="AH11" i="986"/>
  <c r="BE11" i="986"/>
  <c r="AH68" i="986"/>
  <c r="BE68" i="986"/>
  <c r="BE67" i="986"/>
  <c r="BE66" i="986"/>
  <c r="AI50" i="986"/>
  <c r="BF50" i="986"/>
  <c r="BF49" i="986"/>
  <c r="BF44" i="986"/>
  <c r="BF48" i="986"/>
  <c r="BF45" i="986"/>
  <c r="BF43" i="986"/>
  <c r="BF46" i="986"/>
  <c r="BF47" i="986"/>
  <c r="AH18" i="986"/>
  <c r="BE18" i="986"/>
  <c r="BE71" i="986"/>
  <c r="AH71" i="986"/>
  <c r="BE70" i="986"/>
  <c r="AI10" i="986"/>
  <c r="BF10" i="986"/>
  <c r="AH8" i="986"/>
  <c r="BE8" i="986"/>
  <c r="AH10" i="986"/>
  <c r="BE10" i="986"/>
  <c r="BF65" i="986"/>
  <c r="BF64" i="986"/>
  <c r="AI65" i="986"/>
  <c r="BE63" i="986"/>
  <c r="AH63" i="986"/>
  <c r="BF22" i="986"/>
  <c r="BF19" i="986"/>
  <c r="AI19" i="986"/>
  <c r="AI8" i="986"/>
  <c r="BF8" i="986"/>
  <c r="BE60" i="986"/>
  <c r="BF17" i="986"/>
  <c r="AI17" i="986"/>
  <c r="AI8" i="985"/>
  <c r="BF8" i="985"/>
  <c r="BE66" i="985"/>
  <c r="AH66" i="985"/>
  <c r="BE64" i="985"/>
  <c r="BE65" i="985"/>
  <c r="BE63" i="985"/>
  <c r="BE62" i="985"/>
  <c r="BF75" i="985"/>
  <c r="AI75" i="985"/>
  <c r="BF74" i="985"/>
  <c r="AI68" i="985"/>
  <c r="BF68" i="985"/>
  <c r="AI67" i="985"/>
  <c r="BF67" i="985"/>
  <c r="AH13" i="985"/>
  <c r="BE13" i="985"/>
  <c r="AH49" i="985"/>
  <c r="BE49" i="985"/>
  <c r="BE43" i="985"/>
  <c r="BE46" i="985"/>
  <c r="BE47" i="985"/>
  <c r="BE48" i="985"/>
  <c r="BE44" i="985"/>
  <c r="BE42" i="985"/>
  <c r="BE45" i="985"/>
  <c r="AI59" i="985"/>
  <c r="BF59" i="985"/>
  <c r="AH57" i="985"/>
  <c r="BE57" i="985"/>
  <c r="BE55" i="985"/>
  <c r="BE54" i="985"/>
  <c r="BE53" i="985"/>
  <c r="BE56" i="985"/>
  <c r="AI77" i="985"/>
  <c r="BF77" i="985"/>
  <c r="BF76" i="985"/>
  <c r="BE72" i="985"/>
  <c r="BE71" i="985"/>
  <c r="AH72" i="985"/>
  <c r="BF58" i="985"/>
  <c r="AI58" i="985"/>
  <c r="AH16" i="985"/>
  <c r="BE16" i="985"/>
  <c r="AI73" i="985"/>
  <c r="BF73" i="985"/>
  <c r="BE9" i="985"/>
  <c r="AH9" i="985"/>
  <c r="AI23" i="985"/>
  <c r="BF23" i="985"/>
  <c r="BF22" i="985"/>
  <c r="BF10" i="985"/>
  <c r="AI10" i="985"/>
  <c r="BE73" i="985"/>
  <c r="AH73" i="985"/>
  <c r="BF49" i="985"/>
  <c r="AI49" i="985"/>
  <c r="BF47" i="985"/>
  <c r="BF44" i="985"/>
  <c r="BF48" i="985"/>
  <c r="BF43" i="985"/>
  <c r="BF46" i="985"/>
  <c r="BF45" i="985"/>
  <c r="BF42" i="985"/>
  <c r="AI15" i="985"/>
  <c r="BF15" i="985"/>
  <c r="BF14" i="985"/>
  <c r="BE80" i="985"/>
  <c r="AH80" i="985"/>
  <c r="BE79" i="985"/>
  <c r="AH78" i="985"/>
  <c r="BE78" i="985"/>
  <c r="AI61" i="985"/>
  <c r="BF61" i="985"/>
  <c r="BF60" i="985"/>
  <c r="AH10" i="985"/>
  <c r="BE10" i="985"/>
  <c r="BE18" i="985"/>
  <c r="AH18" i="985"/>
  <c r="BF21" i="985"/>
  <c r="AI21" i="985"/>
  <c r="AI20" i="985"/>
  <c r="BF20" i="985"/>
  <c r="BF19" i="985"/>
  <c r="AH12" i="985"/>
  <c r="BE11" i="985"/>
  <c r="BE12" i="985"/>
  <c r="AH17" i="985"/>
  <c r="BE17" i="985"/>
  <c r="BF52" i="985"/>
  <c r="AI52" i="985"/>
  <c r="BF51" i="985"/>
  <c r="AH70" i="985"/>
  <c r="BE70" i="985"/>
  <c r="BE69" i="985"/>
  <c r="AH21" i="985"/>
  <c r="BE21" i="985"/>
  <c r="BF66" i="985"/>
  <c r="AI66" i="985"/>
  <c r="BF65" i="985"/>
  <c r="BF64" i="985"/>
  <c r="BF62" i="985"/>
  <c r="BF63" i="985"/>
  <c r="BE50" i="985"/>
  <c r="AH50" i="985"/>
  <c r="AH61" i="985"/>
  <c r="BE61" i="985"/>
  <c r="BE60" i="985"/>
  <c r="AH20" i="985"/>
  <c r="BE19" i="985"/>
  <c r="BE20" i="985"/>
  <c r="AH68" i="985"/>
  <c r="BE68" i="985"/>
  <c r="AH8" i="985"/>
  <c r="BE8" i="985"/>
  <c r="BE75" i="985"/>
  <c r="AH75" i="985"/>
  <c r="BE74" i="985"/>
  <c r="BF70" i="985"/>
  <c r="AI70" i="985"/>
  <c r="BF69" i="985"/>
  <c r="BE52" i="985"/>
  <c r="AH52" i="985"/>
  <c r="BE51" i="985"/>
  <c r="BF78" i="985"/>
  <c r="AI78" i="985"/>
  <c r="AI80" i="985"/>
  <c r="BF80" i="985"/>
  <c r="BF79" i="985"/>
  <c r="BF72" i="985"/>
  <c r="BF71" i="985"/>
  <c r="AI72" i="985"/>
  <c r="AH23" i="985"/>
  <c r="BE23" i="985"/>
  <c r="BE22" i="985"/>
  <c r="BF16" i="985"/>
  <c r="AI16" i="985"/>
  <c r="AH67" i="985"/>
  <c r="BE67" i="985"/>
  <c r="AI17" i="985"/>
  <c r="BF17" i="985"/>
  <c r="BF9" i="985"/>
  <c r="AI9" i="985"/>
  <c r="BF13" i="985"/>
  <c r="AI13" i="985"/>
  <c r="BE58" i="985"/>
  <c r="AH58" i="985"/>
  <c r="AI57" i="985"/>
  <c r="BF57" i="985"/>
  <c r="BF56" i="985"/>
  <c r="BF53" i="985"/>
  <c r="BF54" i="985"/>
  <c r="BF55" i="985"/>
  <c r="AH15" i="985"/>
  <c r="BE14" i="985"/>
  <c r="BE15" i="985"/>
  <c r="AI18" i="985"/>
  <c r="BF18" i="985"/>
  <c r="AH77" i="985"/>
  <c r="BE77" i="985"/>
  <c r="BE76" i="985"/>
  <c r="AI50" i="985"/>
  <c r="BF50" i="985"/>
  <c r="AI12" i="985"/>
  <c r="BF11" i="985"/>
  <c r="BF12" i="985"/>
  <c r="BE59" i="985"/>
  <c r="AH59" i="985"/>
  <c r="BK93" i="983"/>
  <c r="BE61" i="984"/>
  <c r="AH61" i="984"/>
  <c r="BE60" i="984"/>
  <c r="AI56" i="984"/>
  <c r="BF56" i="984"/>
  <c r="BE11" i="984"/>
  <c r="AH11" i="984"/>
  <c r="AH45" i="984"/>
  <c r="BE45" i="984"/>
  <c r="BF72" i="984"/>
  <c r="BF71" i="984"/>
  <c r="BF52" i="984"/>
  <c r="AI52" i="984"/>
  <c r="BE50" i="984"/>
  <c r="BE51" i="984"/>
  <c r="BF46" i="984"/>
  <c r="AI47" i="984"/>
  <c r="BF47" i="984"/>
  <c r="BF17" i="984"/>
  <c r="AI17" i="984"/>
  <c r="BF12" i="984"/>
  <c r="AI12" i="984"/>
  <c r="AH21" i="984"/>
  <c r="BE21" i="984"/>
  <c r="AH12" i="984"/>
  <c r="BE12" i="984"/>
  <c r="BF74" i="984"/>
  <c r="BF75" i="984"/>
  <c r="AI75" i="984"/>
  <c r="BF18" i="984"/>
  <c r="AI18" i="984"/>
  <c r="AH10" i="984"/>
  <c r="BE10" i="984"/>
  <c r="BF44" i="984"/>
  <c r="BF41" i="984"/>
  <c r="BF40" i="984"/>
  <c r="BF43" i="984"/>
  <c r="BF42" i="984"/>
  <c r="BF39" i="984"/>
  <c r="BF38" i="984"/>
  <c r="BE74" i="984"/>
  <c r="BE75" i="984"/>
  <c r="AH75" i="984"/>
  <c r="AH63" i="984"/>
  <c r="BE63" i="984"/>
  <c r="AH77" i="984"/>
  <c r="BE77" i="984"/>
  <c r="BF65" i="984"/>
  <c r="BF64" i="984"/>
  <c r="AH54" i="984"/>
  <c r="BE54" i="984"/>
  <c r="BE53" i="984"/>
  <c r="AI14" i="984"/>
  <c r="BF14" i="984"/>
  <c r="AI49" i="984"/>
  <c r="BF49" i="984"/>
  <c r="BE68" i="984"/>
  <c r="AH68" i="984"/>
  <c r="BE67" i="984"/>
  <c r="BF16" i="984"/>
  <c r="BF76" i="984"/>
  <c r="AI76" i="984"/>
  <c r="BE69" i="984"/>
  <c r="AH69" i="984"/>
  <c r="BE70" i="984"/>
  <c r="AH70" i="984"/>
  <c r="BE76" i="984"/>
  <c r="AH76" i="984"/>
  <c r="AI20" i="984"/>
  <c r="BF20" i="984"/>
  <c r="BE16" i="984"/>
  <c r="BF8" i="984"/>
  <c r="AI8" i="984"/>
  <c r="BE49" i="984"/>
  <c r="AH49" i="984"/>
  <c r="BF61" i="984"/>
  <c r="AI61" i="984"/>
  <c r="BF60" i="984"/>
  <c r="BF58" i="984"/>
  <c r="BF57" i="984"/>
  <c r="BE55" i="984"/>
  <c r="AH55" i="984"/>
  <c r="BE44" i="984"/>
  <c r="BE43" i="984"/>
  <c r="BE38" i="984"/>
  <c r="BE40" i="984"/>
  <c r="BE42" i="984"/>
  <c r="BE41" i="984"/>
  <c r="BE39" i="984"/>
  <c r="BF67" i="984"/>
  <c r="AI68" i="984"/>
  <c r="BF68" i="984"/>
  <c r="AH56" i="984"/>
  <c r="BE56" i="984"/>
  <c r="BF73" i="984"/>
  <c r="AI73" i="984"/>
  <c r="BE73" i="984"/>
  <c r="AH73" i="984"/>
  <c r="AI62" i="984"/>
  <c r="BF62" i="984"/>
  <c r="AI77" i="984"/>
  <c r="BK77" i="984" s="1"/>
  <c r="BF77" i="984"/>
  <c r="BF13" i="984"/>
  <c r="AI13" i="984"/>
  <c r="AI63" i="984"/>
  <c r="BF63" i="984"/>
  <c r="BF59" i="984"/>
  <c r="AI59" i="984"/>
  <c r="BF19" i="984"/>
  <c r="AI19" i="984"/>
  <c r="AI48" i="984"/>
  <c r="BF48" i="984"/>
  <c r="AH48" i="984"/>
  <c r="BE48" i="984"/>
  <c r="AI15" i="984"/>
  <c r="BF15" i="984"/>
  <c r="BF66" i="984"/>
  <c r="AI66" i="984"/>
  <c r="BF69" i="984"/>
  <c r="AI69" i="984"/>
  <c r="AH14" i="984"/>
  <c r="BE14" i="984"/>
  <c r="AH18" i="984"/>
  <c r="BE18" i="984"/>
  <c r="BF11" i="984"/>
  <c r="AI11" i="984"/>
  <c r="AI55" i="984"/>
  <c r="BF55" i="984"/>
  <c r="BE9" i="984"/>
  <c r="BF9" i="984"/>
  <c r="BE8" i="984"/>
  <c r="AH8" i="984"/>
  <c r="BE17" i="984"/>
  <c r="AH17" i="984"/>
  <c r="AH20" i="984"/>
  <c r="BE20" i="984"/>
  <c r="BF54" i="984"/>
  <c r="BF53" i="984"/>
  <c r="AI54" i="984"/>
  <c r="AH52" i="984"/>
  <c r="BE52" i="984"/>
  <c r="AI45" i="984"/>
  <c r="BF45" i="984"/>
  <c r="AH19" i="984"/>
  <c r="BE19" i="984"/>
  <c r="AI10" i="984"/>
  <c r="BF10" i="984"/>
  <c r="BF50" i="984"/>
  <c r="BF51" i="984"/>
  <c r="BE65" i="984"/>
  <c r="BE64" i="984"/>
  <c r="BE66" i="984"/>
  <c r="AH66" i="984"/>
  <c r="BE58" i="984"/>
  <c r="BE57" i="984"/>
  <c r="BE46" i="984"/>
  <c r="AH47" i="984"/>
  <c r="BE47" i="984"/>
  <c r="BF70" i="984"/>
  <c r="AI70" i="984"/>
  <c r="AH15" i="984"/>
  <c r="BE15" i="984"/>
  <c r="AH59" i="984"/>
  <c r="BE59" i="984"/>
  <c r="BE72" i="984"/>
  <c r="BE71" i="984"/>
  <c r="BE13" i="984"/>
  <c r="AH13" i="984"/>
  <c r="AH62" i="984"/>
  <c r="BE62" i="984"/>
  <c r="AI21" i="984"/>
  <c r="BK21" i="984" s="1"/>
  <c r="BF21" i="984"/>
  <c r="BK96" i="983"/>
  <c r="BE80" i="983"/>
  <c r="BE70" i="983"/>
  <c r="BE78" i="983"/>
  <c r="BF8" i="979"/>
  <c r="BE79" i="983"/>
  <c r="BF81" i="983"/>
  <c r="BF83" i="983"/>
  <c r="BF85" i="983"/>
  <c r="BF84" i="983"/>
  <c r="BE19" i="982"/>
  <c r="BE61" i="983"/>
  <c r="BE68" i="983"/>
  <c r="BE67" i="983"/>
  <c r="AH23" i="982"/>
  <c r="BJ20" i="982" s="1"/>
  <c r="BF82" i="983"/>
  <c r="BE63" i="983"/>
  <c r="BK83" i="983"/>
  <c r="BE62" i="983"/>
  <c r="BE73" i="983"/>
  <c r="BE72" i="983"/>
  <c r="BE75" i="983"/>
  <c r="BE77" i="983"/>
  <c r="BE23" i="982"/>
  <c r="BE69" i="983"/>
  <c r="BE71" i="983"/>
  <c r="BE65" i="983"/>
  <c r="BE64" i="983"/>
  <c r="BE66" i="983"/>
  <c r="BE59" i="983"/>
  <c r="BE58" i="983"/>
  <c r="BE92" i="983"/>
  <c r="BE60" i="983"/>
  <c r="BE89" i="983"/>
  <c r="AH96" i="983"/>
  <c r="BE96" i="983"/>
  <c r="BE93" i="983"/>
  <c r="BE95" i="983"/>
  <c r="BE91" i="983"/>
  <c r="AH94" i="983"/>
  <c r="BE94" i="983"/>
  <c r="BE90" i="983"/>
  <c r="BJ59" i="983"/>
  <c r="BK91" i="983"/>
  <c r="BK92" i="983"/>
  <c r="BJ28" i="983"/>
  <c r="BJ27" i="983"/>
  <c r="BJ26" i="983"/>
  <c r="H28" i="983"/>
  <c r="BK24" i="983"/>
  <c r="BK21" i="983"/>
  <c r="BK17" i="983"/>
  <c r="BK23" i="983"/>
  <c r="BK22" i="983"/>
  <c r="BK20" i="983"/>
  <c r="BK19" i="983"/>
  <c r="BK18" i="983"/>
  <c r="BK88" i="983"/>
  <c r="BK85" i="983"/>
  <c r="H88" i="983"/>
  <c r="BK86" i="983"/>
  <c r="BK87" i="983"/>
  <c r="BK28" i="983"/>
  <c r="BK26" i="983"/>
  <c r="BK27" i="983"/>
  <c r="BK25" i="983"/>
  <c r="BK94" i="983"/>
  <c r="BK90" i="983"/>
  <c r="BJ88" i="983"/>
  <c r="H93" i="983"/>
  <c r="BK12" i="983"/>
  <c r="BK11" i="983"/>
  <c r="BJ69" i="983"/>
  <c r="BJ64" i="983"/>
  <c r="BJ67" i="983"/>
  <c r="BJ68" i="983"/>
  <c r="BJ66" i="983"/>
  <c r="H69" i="983"/>
  <c r="BJ63" i="983"/>
  <c r="BJ15" i="983"/>
  <c r="BJ16" i="983"/>
  <c r="BJ14" i="983"/>
  <c r="H16" i="983"/>
  <c r="BJ9" i="983"/>
  <c r="BJ13" i="983"/>
  <c r="BK68" i="983"/>
  <c r="BK69" i="983"/>
  <c r="BK67" i="983"/>
  <c r="BK63" i="983"/>
  <c r="BK62" i="983"/>
  <c r="BK64" i="983"/>
  <c r="BK65" i="983"/>
  <c r="BK66" i="983"/>
  <c r="BK61" i="983"/>
  <c r="BJ61" i="983"/>
  <c r="BK76" i="983"/>
  <c r="H76" i="983"/>
  <c r="BK74" i="983"/>
  <c r="BK71" i="983"/>
  <c r="BK72" i="983"/>
  <c r="BK73" i="983"/>
  <c r="BK75" i="983"/>
  <c r="BJ24" i="983"/>
  <c r="BJ20" i="983"/>
  <c r="BJ17" i="983"/>
  <c r="BJ18" i="983"/>
  <c r="BJ23" i="983"/>
  <c r="BJ22" i="983"/>
  <c r="H24" i="983"/>
  <c r="BJ21" i="983"/>
  <c r="BJ19" i="983"/>
  <c r="BJ70" i="983"/>
  <c r="H70" i="983"/>
  <c r="BJ62" i="983"/>
  <c r="BJ65" i="983"/>
  <c r="BJ60" i="983"/>
  <c r="BK8" i="983"/>
  <c r="BK10" i="983"/>
  <c r="BK9" i="983"/>
  <c r="H10" i="983"/>
  <c r="BK59" i="983"/>
  <c r="BK14" i="983"/>
  <c r="BK16" i="983"/>
  <c r="BK13" i="983"/>
  <c r="BK15" i="983"/>
  <c r="BK58" i="983"/>
  <c r="BK60" i="983"/>
  <c r="BJ12" i="983"/>
  <c r="H12" i="983"/>
  <c r="BJ8" i="983"/>
  <c r="BJ10" i="983"/>
  <c r="BJ11" i="983"/>
  <c r="BK89" i="983"/>
  <c r="BE17" i="982"/>
  <c r="BE18" i="982"/>
  <c r="BE22" i="982"/>
  <c r="BE21" i="982"/>
  <c r="BK51" i="982"/>
  <c r="BE16" i="982"/>
  <c r="BE15" i="982"/>
  <c r="BE10" i="982"/>
  <c r="BE12" i="982"/>
  <c r="BK46" i="982"/>
  <c r="BK48" i="982"/>
  <c r="BE14" i="982"/>
  <c r="BK50" i="982"/>
  <c r="BE13" i="982"/>
  <c r="BE11" i="982"/>
  <c r="BK15" i="982"/>
  <c r="BK58" i="982"/>
  <c r="BK47" i="982"/>
  <c r="BK57" i="982"/>
  <c r="BK56" i="982"/>
  <c r="H50" i="982"/>
  <c r="H54" i="982"/>
  <c r="BJ54" i="982"/>
  <c r="BJ53" i="982"/>
  <c r="BK54" i="982"/>
  <c r="BK53" i="982"/>
  <c r="BK52" i="982"/>
  <c r="BJ59" i="982"/>
  <c r="H59" i="982"/>
  <c r="BJ58" i="982"/>
  <c r="BJ56" i="982"/>
  <c r="BJ57" i="982"/>
  <c r="BK44" i="982"/>
  <c r="BK19" i="982"/>
  <c r="BK20" i="982"/>
  <c r="BK18" i="982"/>
  <c r="BK17" i="982"/>
  <c r="BK21" i="982"/>
  <c r="BK16" i="982"/>
  <c r="BJ15" i="982"/>
  <c r="H15" i="982"/>
  <c r="BK49" i="982"/>
  <c r="BK45" i="982"/>
  <c r="H22" i="982"/>
  <c r="BJ12" i="982"/>
  <c r="BJ8" i="982"/>
  <c r="BJ9" i="982"/>
  <c r="BJ14" i="982"/>
  <c r="BJ10" i="982"/>
  <c r="BJ13" i="982"/>
  <c r="BJ11" i="982"/>
  <c r="H14" i="982"/>
  <c r="BK14" i="982"/>
  <c r="BK9" i="982"/>
  <c r="BK13" i="982"/>
  <c r="BK11" i="982"/>
  <c r="BK10" i="982"/>
  <c r="BK12" i="982"/>
  <c r="BK8" i="982"/>
  <c r="BJ51" i="982"/>
  <c r="BJ48" i="982"/>
  <c r="BJ46" i="982"/>
  <c r="BJ50" i="982"/>
  <c r="BJ45" i="982"/>
  <c r="BJ44" i="982"/>
  <c r="H51" i="982"/>
  <c r="BJ47" i="982"/>
  <c r="BJ49" i="982"/>
  <c r="AH21" i="981"/>
  <c r="H21" i="981" s="1"/>
  <c r="BE19" i="981"/>
  <c r="BE14" i="981"/>
  <c r="BE18" i="981"/>
  <c r="BE15" i="981"/>
  <c r="BE16" i="981"/>
  <c r="AH20" i="981"/>
  <c r="H20" i="981" s="1"/>
  <c r="BE20" i="981"/>
  <c r="BE17" i="981"/>
  <c r="BF42" i="981"/>
  <c r="BF45" i="981"/>
  <c r="BF43" i="981"/>
  <c r="BF39" i="981"/>
  <c r="AI45" i="981"/>
  <c r="BK45" i="981" s="1"/>
  <c r="BF44" i="981"/>
  <c r="BF41" i="981"/>
  <c r="BJ41" i="981"/>
  <c r="BJ40" i="981"/>
  <c r="BJ44" i="981"/>
  <c r="BJ46" i="981"/>
  <c r="H46" i="981"/>
  <c r="BJ42" i="981"/>
  <c r="BJ8" i="981"/>
  <c r="H8" i="981"/>
  <c r="BJ9" i="981"/>
  <c r="BJ10" i="981"/>
  <c r="BJ11" i="981"/>
  <c r="H11" i="981"/>
  <c r="BJ49" i="981"/>
  <c r="BJ48" i="981"/>
  <c r="H49" i="981"/>
  <c r="H18" i="981"/>
  <c r="H15" i="981"/>
  <c r="BK13" i="981"/>
  <c r="BK12" i="981"/>
  <c r="BK14" i="981"/>
  <c r="H14" i="981"/>
  <c r="BK46" i="981"/>
  <c r="BK18" i="981"/>
  <c r="BK16" i="981"/>
  <c r="BK17" i="981"/>
  <c r="BJ12" i="981"/>
  <c r="BJ13" i="981"/>
  <c r="H13" i="981"/>
  <c r="BK10" i="981"/>
  <c r="BK9" i="981"/>
  <c r="BK11" i="981"/>
  <c r="BK8" i="981"/>
  <c r="BK19" i="981"/>
  <c r="BK20" i="981"/>
  <c r="BK49" i="981"/>
  <c r="BK47" i="981"/>
  <c r="BK48" i="981"/>
  <c r="BK15" i="981"/>
  <c r="AI17" i="980"/>
  <c r="BK17" i="980" s="1"/>
  <c r="BF16" i="980"/>
  <c r="BE15" i="980"/>
  <c r="BF12" i="980"/>
  <c r="AI13" i="980"/>
  <c r="BK13" i="980" s="1"/>
  <c r="BE12" i="980"/>
  <c r="AH13" i="980"/>
  <c r="BE13" i="980"/>
  <c r="AH16" i="980"/>
  <c r="BJ16" i="980" s="1"/>
  <c r="BE16" i="980"/>
  <c r="H14" i="980"/>
  <c r="BJ15" i="980"/>
  <c r="H15" i="980"/>
  <c r="AH9" i="979"/>
  <c r="BJ9" i="979" s="1"/>
  <c r="BJ8" i="980"/>
  <c r="H8" i="980"/>
  <c r="BJ9" i="980"/>
  <c r="H9" i="980"/>
  <c r="AI9" i="979"/>
  <c r="BK9" i="979" s="1"/>
  <c r="H17" i="979"/>
  <c r="BJ13" i="979"/>
  <c r="H8" i="979"/>
  <c r="H14" i="979"/>
  <c r="BK15" i="979"/>
  <c r="H15" i="979"/>
  <c r="H16" i="979"/>
  <c r="BK13" i="979"/>
  <c r="BK12" i="979"/>
  <c r="H13" i="979"/>
  <c r="BF64" i="978"/>
  <c r="BF71" i="978"/>
  <c r="BF68" i="978"/>
  <c r="BF67" i="978"/>
  <c r="BE60" i="978"/>
  <c r="BE61" i="978"/>
  <c r="BE72" i="978"/>
  <c r="BE59" i="978"/>
  <c r="BE68" i="978"/>
  <c r="BE65" i="978"/>
  <c r="BE67" i="978"/>
  <c r="BF72" i="978"/>
  <c r="BJ13" i="978"/>
  <c r="BK96" i="978"/>
  <c r="BF70" i="978"/>
  <c r="BE69" i="978"/>
  <c r="BF66" i="978"/>
  <c r="BE63" i="978"/>
  <c r="BF101" i="978"/>
  <c r="BF63" i="978"/>
  <c r="BF62" i="978"/>
  <c r="BJ104" i="978"/>
  <c r="BE70" i="978"/>
  <c r="BF69" i="978"/>
  <c r="BK97" i="978"/>
  <c r="BE66" i="978"/>
  <c r="BK114" i="978"/>
  <c r="BK113" i="978"/>
  <c r="BK112" i="978"/>
  <c r="BK109" i="978"/>
  <c r="BK110" i="978"/>
  <c r="BK111" i="978"/>
  <c r="BE64" i="978"/>
  <c r="BJ114" i="978"/>
  <c r="BJ111" i="978"/>
  <c r="BJ113" i="978"/>
  <c r="BJ112" i="978"/>
  <c r="BJ110" i="978"/>
  <c r="BE62" i="978"/>
  <c r="BJ106" i="978"/>
  <c r="BJ107" i="978"/>
  <c r="BJ108" i="978"/>
  <c r="BJ109" i="978"/>
  <c r="H114" i="978"/>
  <c r="BK98" i="978"/>
  <c r="BK29" i="978"/>
  <c r="BK73" i="978"/>
  <c r="BF60" i="978"/>
  <c r="BF58" i="978"/>
  <c r="BF57" i="978"/>
  <c r="BF59" i="978"/>
  <c r="AI72" i="978"/>
  <c r="BK69" i="978" s="1"/>
  <c r="BF61" i="978"/>
  <c r="BK74" i="978"/>
  <c r="AH72" i="978"/>
  <c r="BJ63" i="978" s="1"/>
  <c r="BE58" i="978"/>
  <c r="BE57" i="978"/>
  <c r="AI108" i="978"/>
  <c r="BK100" i="978" s="1"/>
  <c r="BF107" i="978"/>
  <c r="BF106" i="978"/>
  <c r="BF105" i="978"/>
  <c r="BF102" i="978"/>
  <c r="BF103" i="978"/>
  <c r="BF108" i="978"/>
  <c r="BF104" i="978"/>
  <c r="BJ103" i="978"/>
  <c r="BK13" i="978"/>
  <c r="H110" i="978"/>
  <c r="BK9" i="978"/>
  <c r="BJ102" i="978"/>
  <c r="BK25" i="978"/>
  <c r="BK23" i="978"/>
  <c r="BK20" i="978"/>
  <c r="BK22" i="978"/>
  <c r="BK24" i="978"/>
  <c r="BK85" i="978"/>
  <c r="BK84" i="978"/>
  <c r="BK86" i="978"/>
  <c r="BJ91" i="978"/>
  <c r="BJ88" i="978"/>
  <c r="H91" i="978"/>
  <c r="BJ89" i="978"/>
  <c r="BJ87" i="978"/>
  <c r="BJ90" i="978"/>
  <c r="BJ75" i="978"/>
  <c r="BJ77" i="978"/>
  <c r="BJ76" i="978"/>
  <c r="H77" i="978"/>
  <c r="BJ78" i="978"/>
  <c r="H78" i="978"/>
  <c r="BJ99" i="978"/>
  <c r="BJ98" i="978"/>
  <c r="BJ97" i="978"/>
  <c r="H99" i="978"/>
  <c r="BK28" i="978"/>
  <c r="BK26" i="978"/>
  <c r="BK27" i="978"/>
  <c r="BK80" i="978"/>
  <c r="BK77" i="978"/>
  <c r="BK76" i="978"/>
  <c r="BK75" i="978"/>
  <c r="BJ10" i="978"/>
  <c r="H10" i="978"/>
  <c r="BK81" i="978"/>
  <c r="BJ95" i="978"/>
  <c r="H95" i="978"/>
  <c r="BJ94" i="978"/>
  <c r="BJ93" i="978"/>
  <c r="BJ9" i="978"/>
  <c r="BJ8" i="978"/>
  <c r="H9" i="978"/>
  <c r="BJ80" i="978"/>
  <c r="BJ81" i="978"/>
  <c r="BJ79" i="978"/>
  <c r="H81" i="978"/>
  <c r="BK79" i="978"/>
  <c r="BJ83" i="978"/>
  <c r="BJ82" i="978"/>
  <c r="H83" i="978"/>
  <c r="BJ12" i="978"/>
  <c r="BJ11" i="978"/>
  <c r="H12" i="978"/>
  <c r="BJ92" i="978"/>
  <c r="H92" i="978"/>
  <c r="BK8" i="978"/>
  <c r="BK34" i="978"/>
  <c r="BK32" i="978"/>
  <c r="BK33" i="978"/>
  <c r="BK30" i="978"/>
  <c r="BK31" i="978"/>
  <c r="BK21" i="978"/>
  <c r="BJ19" i="978"/>
  <c r="BJ16" i="978"/>
  <c r="BJ17" i="978"/>
  <c r="BJ18" i="978"/>
  <c r="BJ14" i="978"/>
  <c r="BJ15" i="978"/>
  <c r="H19" i="978"/>
  <c r="BK92" i="978"/>
  <c r="BK89" i="978"/>
  <c r="BK87" i="978"/>
  <c r="BK90" i="978"/>
  <c r="BK88" i="978"/>
  <c r="BK91" i="978"/>
  <c r="BJ85" i="978"/>
  <c r="BJ86" i="978"/>
  <c r="BJ84" i="978"/>
  <c r="H86" i="978"/>
  <c r="BK19" i="978"/>
  <c r="BK78" i="978"/>
  <c r="BJ28" i="978"/>
  <c r="H28" i="978"/>
  <c r="BJ26" i="978"/>
  <c r="BJ27" i="978"/>
  <c r="BK82" i="978"/>
  <c r="BK83" i="978"/>
  <c r="BK18" i="978"/>
  <c r="BK17" i="978"/>
  <c r="BK16" i="978"/>
  <c r="BK15" i="978"/>
  <c r="BK14" i="978"/>
  <c r="H18" i="978"/>
  <c r="BJ101" i="978"/>
  <c r="H101" i="978"/>
  <c r="BJ100" i="978"/>
  <c r="BJ34" i="978"/>
  <c r="BJ31" i="978"/>
  <c r="BJ30" i="978"/>
  <c r="BJ32" i="978"/>
  <c r="BJ33" i="978"/>
  <c r="H34" i="978"/>
  <c r="BJ74" i="978"/>
  <c r="BJ73" i="978"/>
  <c r="H74" i="978"/>
  <c r="BK11" i="978"/>
  <c r="BK10" i="978"/>
  <c r="BK12" i="978"/>
  <c r="BJ96" i="978"/>
  <c r="H96" i="978"/>
  <c r="BK93" i="978"/>
  <c r="BK94" i="978"/>
  <c r="BK95" i="978"/>
  <c r="BJ25" i="978"/>
  <c r="BJ20" i="978"/>
  <c r="BJ21" i="978"/>
  <c r="BJ23" i="978"/>
  <c r="BJ24" i="978"/>
  <c r="BJ22" i="978"/>
  <c r="H25" i="978"/>
  <c r="BJ105" i="978"/>
  <c r="H105" i="978"/>
  <c r="BJ29" i="978"/>
  <c r="H29" i="978"/>
  <c r="AI13" i="976"/>
  <c r="H13" i="976" s="1"/>
  <c r="AI50" i="977"/>
  <c r="BF50" i="977"/>
  <c r="BF49" i="977"/>
  <c r="AH48" i="977"/>
  <c r="BE48" i="977"/>
  <c r="BF44" i="977"/>
  <c r="AI44" i="977"/>
  <c r="AI16" i="977"/>
  <c r="BK16" i="977" s="1"/>
  <c r="BF16" i="977"/>
  <c r="AI8" i="977"/>
  <c r="BF8" i="977"/>
  <c r="AH52" i="977"/>
  <c r="BE52" i="977"/>
  <c r="AH34" i="977"/>
  <c r="BE34" i="977"/>
  <c r="BE33" i="977"/>
  <c r="BE31" i="977"/>
  <c r="BE28" i="977"/>
  <c r="BE32" i="977"/>
  <c r="BE30" i="977"/>
  <c r="BE29" i="977"/>
  <c r="AI48" i="977"/>
  <c r="BF48" i="977"/>
  <c r="AH10" i="977"/>
  <c r="BE10" i="977"/>
  <c r="AI39" i="977"/>
  <c r="BF39" i="977"/>
  <c r="AI43" i="977"/>
  <c r="BF43" i="977"/>
  <c r="BF51" i="977"/>
  <c r="AI51" i="977"/>
  <c r="AH11" i="977"/>
  <c r="BE11" i="977"/>
  <c r="AI42" i="977"/>
  <c r="BF42" i="977"/>
  <c r="BF41" i="977"/>
  <c r="AI38" i="977"/>
  <c r="BF38" i="977"/>
  <c r="BF37" i="977"/>
  <c r="AH43" i="977"/>
  <c r="BE43" i="977"/>
  <c r="AI13" i="977"/>
  <c r="BF12" i="977"/>
  <c r="BF13" i="977"/>
  <c r="BE36" i="977"/>
  <c r="AH36" i="977"/>
  <c r="AH8" i="977"/>
  <c r="BE8" i="977"/>
  <c r="AI40" i="977"/>
  <c r="BF40" i="977"/>
  <c r="BF10" i="977"/>
  <c r="AI10" i="977"/>
  <c r="AH38" i="977"/>
  <c r="BE38" i="977"/>
  <c r="BE37" i="977"/>
  <c r="BF36" i="977"/>
  <c r="AI36" i="977"/>
  <c r="AH46" i="977"/>
  <c r="BE46" i="977"/>
  <c r="BE45" i="977"/>
  <c r="AH15" i="977"/>
  <c r="BE15" i="977"/>
  <c r="BE12" i="977"/>
  <c r="AH50" i="977"/>
  <c r="BE49" i="977"/>
  <c r="BE50" i="977"/>
  <c r="AI52" i="977"/>
  <c r="BK52" i="977" s="1"/>
  <c r="BF52" i="977"/>
  <c r="AI11" i="977"/>
  <c r="BF11" i="977"/>
  <c r="AH35" i="977"/>
  <c r="BE35" i="977"/>
  <c r="BE51" i="977"/>
  <c r="AH51" i="977"/>
  <c r="BE40" i="977"/>
  <c r="AH40" i="977"/>
  <c r="BE9" i="977"/>
  <c r="AH9" i="977"/>
  <c r="AH39" i="977"/>
  <c r="BE39" i="977"/>
  <c r="BE42" i="977"/>
  <c r="BE41" i="977"/>
  <c r="AH42" i="977"/>
  <c r="AI34" i="977"/>
  <c r="BF34" i="977"/>
  <c r="BF30" i="977"/>
  <c r="BF33" i="977"/>
  <c r="BF32" i="977"/>
  <c r="BF31" i="977"/>
  <c r="BF29" i="977"/>
  <c r="BF28" i="977"/>
  <c r="AI46" i="977"/>
  <c r="BF46" i="977"/>
  <c r="BF45" i="977"/>
  <c r="AH47" i="977"/>
  <c r="BE47" i="977"/>
  <c r="BE16" i="977"/>
  <c r="AH16" i="977"/>
  <c r="BF47" i="977"/>
  <c r="AI47" i="977"/>
  <c r="AH44" i="977"/>
  <c r="BE44" i="977"/>
  <c r="AI9" i="977"/>
  <c r="BF9" i="977"/>
  <c r="AI15" i="977"/>
  <c r="BF15" i="977"/>
  <c r="BE14" i="977"/>
  <c r="AH14" i="977"/>
  <c r="AI35" i="977"/>
  <c r="BF35" i="977"/>
  <c r="AH13" i="977"/>
  <c r="BE13" i="977"/>
  <c r="BF14" i="977"/>
  <c r="AI14" i="977"/>
  <c r="BF13" i="976"/>
  <c r="BF12" i="976"/>
  <c r="BF10" i="976"/>
  <c r="BE29" i="976"/>
  <c r="BE31" i="976"/>
  <c r="BF36" i="976"/>
  <c r="BF35" i="976"/>
  <c r="BE9" i="976"/>
  <c r="BE35" i="976"/>
  <c r="BE8" i="976"/>
  <c r="BF9" i="976"/>
  <c r="AI10" i="976"/>
  <c r="BE10" i="976"/>
  <c r="BE39" i="976"/>
  <c r="BF8" i="976"/>
  <c r="BE38" i="976"/>
  <c r="AH39" i="976"/>
  <c r="BJ38" i="976" s="1"/>
  <c r="AI36" i="976"/>
  <c r="BK34" i="976" s="1"/>
  <c r="BF29" i="976"/>
  <c r="BF31" i="976"/>
  <c r="BF34" i="976"/>
  <c r="BF30" i="976"/>
  <c r="BE30" i="976"/>
  <c r="AI47" i="976"/>
  <c r="BF47" i="976"/>
  <c r="BF46" i="976"/>
  <c r="BF45" i="976"/>
  <c r="AH36" i="976"/>
  <c r="BJ34" i="976" s="1"/>
  <c r="BE32" i="976"/>
  <c r="BE34" i="976"/>
  <c r="BJ45" i="976"/>
  <c r="H45" i="976"/>
  <c r="BK42" i="976"/>
  <c r="BK41" i="976"/>
  <c r="H14" i="976"/>
  <c r="BK44" i="976"/>
  <c r="H44" i="976"/>
  <c r="BK43" i="976"/>
  <c r="BJ13" i="976"/>
  <c r="BJ10" i="976"/>
  <c r="H38" i="976"/>
  <c r="BJ43" i="976"/>
  <c r="H43" i="976"/>
  <c r="BJ42" i="976"/>
  <c r="BJ41" i="976"/>
  <c r="BJ12" i="976"/>
  <c r="H12" i="976"/>
  <c r="BJ15" i="976"/>
  <c r="H15" i="976"/>
  <c r="H35" i="976"/>
  <c r="BJ33" i="976"/>
  <c r="BJ28" i="976"/>
  <c r="H37" i="976"/>
  <c r="BJ9" i="976"/>
  <c r="H9" i="976"/>
  <c r="H8" i="976"/>
  <c r="BJ8" i="976"/>
  <c r="BJ11" i="976"/>
  <c r="H11" i="976"/>
  <c r="BF84" i="975"/>
  <c r="BF79" i="975"/>
  <c r="BF21" i="975"/>
  <c r="BE74" i="975"/>
  <c r="BE75" i="975"/>
  <c r="BF74" i="975"/>
  <c r="BF70" i="975"/>
  <c r="BE83" i="975"/>
  <c r="BE14" i="975"/>
  <c r="BE12" i="975"/>
  <c r="AH14" i="975"/>
  <c r="BE13" i="975"/>
  <c r="AI78" i="975"/>
  <c r="BF78" i="975"/>
  <c r="BF63" i="975"/>
  <c r="BF65" i="975"/>
  <c r="BF61" i="975"/>
  <c r="BF56" i="975"/>
  <c r="BF59" i="975"/>
  <c r="BF62" i="975"/>
  <c r="BF54" i="975"/>
  <c r="BF60" i="975"/>
  <c r="BF64" i="975"/>
  <c r="BF58" i="975"/>
  <c r="BF55" i="975"/>
  <c r="BF57" i="975"/>
  <c r="AH82" i="975"/>
  <c r="BE81" i="975"/>
  <c r="BE82" i="975"/>
  <c r="AI28" i="975"/>
  <c r="BF28" i="975"/>
  <c r="BF27" i="975"/>
  <c r="BF25" i="975"/>
  <c r="BF26" i="975"/>
  <c r="BF24" i="975"/>
  <c r="AI26" i="975"/>
  <c r="AH72" i="975"/>
  <c r="BE72" i="975"/>
  <c r="BE71" i="975"/>
  <c r="AI16" i="975"/>
  <c r="BF16" i="975"/>
  <c r="BF15" i="975"/>
  <c r="BE11" i="975"/>
  <c r="AH11" i="975"/>
  <c r="BE10" i="975"/>
  <c r="H79" i="975"/>
  <c r="BF31" i="975"/>
  <c r="BF30" i="975"/>
  <c r="BE73" i="975"/>
  <c r="AH73" i="975"/>
  <c r="AH17" i="975"/>
  <c r="BE17" i="975"/>
  <c r="H69" i="975"/>
  <c r="BE80" i="975"/>
  <c r="BF10" i="975"/>
  <c r="AI11" i="975"/>
  <c r="BF11" i="975"/>
  <c r="H83" i="975"/>
  <c r="BE69" i="975"/>
  <c r="AI77" i="975"/>
  <c r="BF77" i="975"/>
  <c r="BF76" i="975"/>
  <c r="BE77" i="975"/>
  <c r="AH77" i="975"/>
  <c r="BE76" i="975"/>
  <c r="BE15" i="975"/>
  <c r="AH16" i="975"/>
  <c r="BE16" i="975"/>
  <c r="AH23" i="975"/>
  <c r="BE22" i="975"/>
  <c r="BE23" i="975"/>
  <c r="BE85" i="975"/>
  <c r="BE86" i="975"/>
  <c r="AH86" i="975"/>
  <c r="BJ83" i="975" s="1"/>
  <c r="BF9" i="975"/>
  <c r="AH28" i="975"/>
  <c r="BE28" i="975"/>
  <c r="BE27" i="975"/>
  <c r="BE26" i="975"/>
  <c r="AH26" i="975"/>
  <c r="BE24" i="975"/>
  <c r="BE25" i="975"/>
  <c r="BF22" i="975"/>
  <c r="BF23" i="975"/>
  <c r="AI23" i="975"/>
  <c r="BE67" i="975"/>
  <c r="AH67" i="975"/>
  <c r="BE66" i="975"/>
  <c r="BE21" i="975"/>
  <c r="H74" i="975"/>
  <c r="BE70" i="975"/>
  <c r="BF66" i="975"/>
  <c r="BF67" i="975"/>
  <c r="AI67" i="975"/>
  <c r="BJ87" i="975"/>
  <c r="H87" i="975"/>
  <c r="BE78" i="975"/>
  <c r="AH78" i="975"/>
  <c r="BF86" i="975"/>
  <c r="AI86" i="975"/>
  <c r="BF85" i="975"/>
  <c r="BE19" i="975"/>
  <c r="BE18" i="975"/>
  <c r="BE30" i="975"/>
  <c r="BE31" i="975"/>
  <c r="BF19" i="975"/>
  <c r="BF18" i="975"/>
  <c r="BE9" i="975"/>
  <c r="BE84" i="975"/>
  <c r="BF72" i="975"/>
  <c r="AI72" i="975"/>
  <c r="BF71" i="975"/>
  <c r="BF69" i="975"/>
  <c r="BE20" i="975"/>
  <c r="AH20" i="975"/>
  <c r="AI73" i="975"/>
  <c r="BF73" i="975"/>
  <c r="BE68" i="975"/>
  <c r="AH68" i="975"/>
  <c r="BF83" i="975"/>
  <c r="BE65" i="975"/>
  <c r="BE60" i="975"/>
  <c r="BE58" i="975"/>
  <c r="BE57" i="975"/>
  <c r="BE64" i="975"/>
  <c r="BE56" i="975"/>
  <c r="BE59" i="975"/>
  <c r="BE61" i="975"/>
  <c r="BE63" i="975"/>
  <c r="BE62" i="975"/>
  <c r="BE54" i="975"/>
  <c r="BE55" i="975"/>
  <c r="AH29" i="975"/>
  <c r="BE29" i="975"/>
  <c r="BF75" i="975"/>
  <c r="BF68" i="975"/>
  <c r="AI68" i="975"/>
  <c r="BF29" i="975"/>
  <c r="AI29" i="975"/>
  <c r="BK29" i="975" s="1"/>
  <c r="BE8" i="975"/>
  <c r="AH8" i="975"/>
  <c r="AI14" i="975"/>
  <c r="BF13" i="975"/>
  <c r="BF12" i="975"/>
  <c r="BF14" i="975"/>
  <c r="BF8" i="975"/>
  <c r="AI8" i="975"/>
  <c r="BF20" i="975"/>
  <c r="AI20" i="975"/>
  <c r="AI82" i="975"/>
  <c r="BK79" i="975" s="1"/>
  <c r="BF82" i="975"/>
  <c r="BF81" i="975"/>
  <c r="BF17" i="975"/>
  <c r="AI17" i="975"/>
  <c r="BF80" i="975"/>
  <c r="BE41" i="974"/>
  <c r="BE36" i="974"/>
  <c r="BE34" i="974"/>
  <c r="BE44" i="974"/>
  <c r="BE37" i="974"/>
  <c r="BE39" i="974"/>
  <c r="BE35" i="974"/>
  <c r="BE42" i="974"/>
  <c r="BE43" i="974"/>
  <c r="AH45" i="974"/>
  <c r="BJ40" i="974" s="1"/>
  <c r="BE38" i="974"/>
  <c r="BE40" i="974"/>
  <c r="BF17" i="974"/>
  <c r="AI25" i="974"/>
  <c r="BF25" i="974"/>
  <c r="BF19" i="974"/>
  <c r="BF16" i="974"/>
  <c r="BF20" i="974"/>
  <c r="BF22" i="974"/>
  <c r="BF18" i="974"/>
  <c r="BF21" i="974"/>
  <c r="BF23" i="974"/>
  <c r="BF57" i="974"/>
  <c r="BE66" i="974"/>
  <c r="BE68" i="974"/>
  <c r="BE67" i="974"/>
  <c r="BE69" i="974"/>
  <c r="BE65" i="974"/>
  <c r="BE64" i="974"/>
  <c r="BE60" i="974"/>
  <c r="BE75" i="974"/>
  <c r="BE73" i="974"/>
  <c r="BE74" i="974"/>
  <c r="BE72" i="974"/>
  <c r="BE71" i="974"/>
  <c r="BE70" i="974"/>
  <c r="BF58" i="974"/>
  <c r="BE56" i="974"/>
  <c r="BE57" i="974"/>
  <c r="BE58" i="974"/>
  <c r="BE59" i="974"/>
  <c r="BF59" i="974"/>
  <c r="AH63" i="974"/>
  <c r="BJ56" i="974" s="1"/>
  <c r="BE62" i="974"/>
  <c r="BE63" i="974"/>
  <c r="BE61" i="974"/>
  <c r="BF62" i="974"/>
  <c r="AI63" i="974"/>
  <c r="BK59" i="974" s="1"/>
  <c r="BF63" i="974"/>
  <c r="BF61" i="974"/>
  <c r="BJ50" i="974"/>
  <c r="BF56" i="974"/>
  <c r="AI24" i="974"/>
  <c r="BF24" i="974"/>
  <c r="BJ16" i="974"/>
  <c r="BJ51" i="974"/>
  <c r="BJ48" i="974"/>
  <c r="BJ18" i="974"/>
  <c r="BJ46" i="974"/>
  <c r="BJ20" i="974"/>
  <c r="BJ49" i="974"/>
  <c r="BK41" i="974"/>
  <c r="BK40" i="974"/>
  <c r="BK11" i="974"/>
  <c r="BJ17" i="974"/>
  <c r="BK35" i="974"/>
  <c r="BK36" i="974"/>
  <c r="BK34" i="974"/>
  <c r="BK37" i="974"/>
  <c r="BK38" i="974"/>
  <c r="BK39" i="974"/>
  <c r="BJ15" i="974"/>
  <c r="H15" i="974"/>
  <c r="BJ8" i="974"/>
  <c r="BJ12" i="974"/>
  <c r="BJ9" i="974"/>
  <c r="BJ11" i="974"/>
  <c r="BJ13" i="974"/>
  <c r="BJ14" i="974"/>
  <c r="BJ10" i="974"/>
  <c r="BK42" i="974"/>
  <c r="H42" i="974"/>
  <c r="H23" i="974"/>
  <c r="BK13" i="974"/>
  <c r="BK14" i="974"/>
  <c r="BK12" i="974"/>
  <c r="H14" i="974"/>
  <c r="BK55" i="974"/>
  <c r="BJ55" i="974"/>
  <c r="H59" i="974"/>
  <c r="H9" i="974"/>
  <c r="BK9" i="974"/>
  <c r="BK8" i="974"/>
  <c r="BK54" i="974"/>
  <c r="H18" i="974"/>
  <c r="BK15" i="974"/>
  <c r="BJ53" i="974"/>
  <c r="H53" i="974"/>
  <c r="BK52" i="974"/>
  <c r="BK53" i="974"/>
  <c r="BK50" i="974"/>
  <c r="BK46" i="974"/>
  <c r="BK51" i="974"/>
  <c r="BK48" i="974"/>
  <c r="BK49" i="974"/>
  <c r="BK47" i="974"/>
  <c r="BJ52" i="974"/>
  <c r="BK10" i="974"/>
  <c r="BK45" i="974"/>
  <c r="BK44" i="974"/>
  <c r="BJ24" i="974"/>
  <c r="BJ21" i="974"/>
  <c r="BJ22" i="974"/>
  <c r="BJ23" i="974"/>
  <c r="BE119" i="973"/>
  <c r="AH136" i="973"/>
  <c r="BE134" i="973"/>
  <c r="BE136" i="973"/>
  <c r="BE135" i="973"/>
  <c r="BF26" i="973"/>
  <c r="BF134" i="973"/>
  <c r="AI136" i="973"/>
  <c r="BF136" i="973"/>
  <c r="BF135" i="973"/>
  <c r="BF100" i="973"/>
  <c r="BE99" i="973"/>
  <c r="BF98" i="973"/>
  <c r="BF27" i="973"/>
  <c r="AH36" i="973"/>
  <c r="BE36" i="973"/>
  <c r="H119" i="973"/>
  <c r="BF12" i="973"/>
  <c r="BF13" i="973"/>
  <c r="AI13" i="973"/>
  <c r="BF131" i="973"/>
  <c r="AI131" i="973"/>
  <c r="AH13" i="973"/>
  <c r="BE12" i="973"/>
  <c r="BE13" i="973"/>
  <c r="H27" i="973"/>
  <c r="AI104" i="973"/>
  <c r="BF104" i="973"/>
  <c r="BF101" i="973"/>
  <c r="BE97" i="973"/>
  <c r="AI125" i="973"/>
  <c r="BF125" i="973"/>
  <c r="BE21" i="973"/>
  <c r="AH21" i="973"/>
  <c r="BE133" i="973"/>
  <c r="AH133" i="973"/>
  <c r="BF28" i="973"/>
  <c r="AI28" i="973"/>
  <c r="BF132" i="973"/>
  <c r="AI132" i="973"/>
  <c r="AI31" i="973"/>
  <c r="BF31" i="973"/>
  <c r="BE126" i="973"/>
  <c r="AH126" i="973"/>
  <c r="AI114" i="973"/>
  <c r="BF114" i="973"/>
  <c r="AI35" i="973"/>
  <c r="BF35" i="973"/>
  <c r="BE101" i="973"/>
  <c r="BE98" i="973"/>
  <c r="AI38" i="973"/>
  <c r="BK38" i="973" s="1"/>
  <c r="BF38" i="973"/>
  <c r="AH105" i="973"/>
  <c r="BE105" i="973"/>
  <c r="BF123" i="973"/>
  <c r="AI123" i="973"/>
  <c r="BF122" i="973"/>
  <c r="BF120" i="973"/>
  <c r="BF121" i="973"/>
  <c r="AH17" i="973"/>
  <c r="BE17" i="973"/>
  <c r="BE35" i="973"/>
  <c r="AH35" i="973"/>
  <c r="AI21" i="973"/>
  <c r="BF21" i="973"/>
  <c r="BF20" i="973"/>
  <c r="AI20" i="973"/>
  <c r="AH123" i="973"/>
  <c r="BE122" i="973"/>
  <c r="BE123" i="973"/>
  <c r="AH95" i="973"/>
  <c r="BE95" i="973"/>
  <c r="BE93" i="973"/>
  <c r="BE92" i="973"/>
  <c r="AH93" i="973"/>
  <c r="BE91" i="973"/>
  <c r="BE89" i="973"/>
  <c r="BE76" i="973"/>
  <c r="BE87" i="973"/>
  <c r="BE78" i="973"/>
  <c r="BE84" i="973"/>
  <c r="BE80" i="973"/>
  <c r="BE90" i="973"/>
  <c r="BE81" i="973"/>
  <c r="BE86" i="973"/>
  <c r="BE82" i="973"/>
  <c r="BE79" i="973"/>
  <c r="BE77" i="973"/>
  <c r="BE83" i="973"/>
  <c r="BE88" i="973"/>
  <c r="BE85" i="973"/>
  <c r="BF22" i="973"/>
  <c r="BF116" i="973"/>
  <c r="AI116" i="973"/>
  <c r="BF110" i="973"/>
  <c r="BE100" i="973"/>
  <c r="H99" i="973"/>
  <c r="BF133" i="973"/>
  <c r="AI133" i="973"/>
  <c r="BF11" i="973"/>
  <c r="AI11" i="973"/>
  <c r="AI113" i="973"/>
  <c r="BF113" i="973"/>
  <c r="BF112" i="973"/>
  <c r="BF108" i="973"/>
  <c r="BF107" i="973"/>
  <c r="BF111" i="973"/>
  <c r="BF109" i="973"/>
  <c r="BF32" i="973"/>
  <c r="AI32" i="973"/>
  <c r="AI17" i="973"/>
  <c r="BF17" i="973"/>
  <c r="BE30" i="973"/>
  <c r="BE29" i="973"/>
  <c r="AH30" i="973"/>
  <c r="BE96" i="973"/>
  <c r="AH96" i="973"/>
  <c r="AI96" i="973"/>
  <c r="BF96" i="973"/>
  <c r="AH18" i="973"/>
  <c r="BE18" i="973"/>
  <c r="BE34" i="973"/>
  <c r="AH34" i="973"/>
  <c r="BF105" i="973"/>
  <c r="AI105" i="973"/>
  <c r="H101" i="973"/>
  <c r="AI33" i="973"/>
  <c r="BF33" i="973"/>
  <c r="BE33" i="973"/>
  <c r="AH33" i="973"/>
  <c r="AI15" i="973"/>
  <c r="BF15" i="973"/>
  <c r="BF8" i="973"/>
  <c r="BE32" i="973"/>
  <c r="AH32" i="973"/>
  <c r="BF115" i="973"/>
  <c r="AI115" i="973"/>
  <c r="BF19" i="973"/>
  <c r="AI19" i="973"/>
  <c r="BE120" i="973"/>
  <c r="BE94" i="973"/>
  <c r="AH94" i="973"/>
  <c r="BF9" i="973"/>
  <c r="AH125" i="973"/>
  <c r="BE125" i="973"/>
  <c r="BF117" i="973"/>
  <c r="AH14" i="973"/>
  <c r="BE14" i="973"/>
  <c r="BE114" i="973"/>
  <c r="AH114" i="973"/>
  <c r="AI95" i="973"/>
  <c r="BF95" i="973"/>
  <c r="AI103" i="973"/>
  <c r="BF103" i="973"/>
  <c r="BF102" i="973"/>
  <c r="AH39" i="973"/>
  <c r="BE39" i="973"/>
  <c r="AH103" i="973"/>
  <c r="BE103" i="973"/>
  <c r="BE102" i="973"/>
  <c r="BE132" i="973"/>
  <c r="AH132" i="973"/>
  <c r="BF99" i="973"/>
  <c r="BE121" i="973"/>
  <c r="AI30" i="973"/>
  <c r="BF30" i="973"/>
  <c r="BF29" i="973"/>
  <c r="AH116" i="973"/>
  <c r="BE116" i="973"/>
  <c r="BF119" i="973"/>
  <c r="BE115" i="973"/>
  <c r="AH115" i="973"/>
  <c r="AH106" i="973"/>
  <c r="BE106" i="973"/>
  <c r="AI94" i="973"/>
  <c r="BF94" i="973"/>
  <c r="H121" i="973"/>
  <c r="AI36" i="973"/>
  <c r="BF36" i="973"/>
  <c r="BE124" i="973"/>
  <c r="AH124" i="973"/>
  <c r="AI106" i="973"/>
  <c r="BF106" i="973"/>
  <c r="BF10" i="973"/>
  <c r="BF118" i="973"/>
  <c r="BE131" i="973"/>
  <c r="AH131" i="973"/>
  <c r="BE11" i="973"/>
  <c r="AH11" i="973"/>
  <c r="AI37" i="973"/>
  <c r="BF37" i="973"/>
  <c r="AH37" i="973"/>
  <c r="BE37" i="973"/>
  <c r="AH28" i="973"/>
  <c r="BE28" i="973"/>
  <c r="BE26" i="973"/>
  <c r="BE23" i="973"/>
  <c r="BE24" i="973"/>
  <c r="BE27" i="973"/>
  <c r="BE25" i="973"/>
  <c r="BF126" i="973"/>
  <c r="AI126" i="973"/>
  <c r="BE130" i="973"/>
  <c r="AH130" i="973"/>
  <c r="BE128" i="973"/>
  <c r="BE127" i="973"/>
  <c r="BE129" i="973"/>
  <c r="AH16" i="973"/>
  <c r="BE16" i="973"/>
  <c r="BF25" i="973"/>
  <c r="BE8" i="973"/>
  <c r="BE112" i="973"/>
  <c r="AH113" i="973"/>
  <c r="BE113" i="973"/>
  <c r="BE111" i="973"/>
  <c r="BE110" i="973"/>
  <c r="BE107" i="973"/>
  <c r="BE109" i="973"/>
  <c r="BE108" i="973"/>
  <c r="BF97" i="973"/>
  <c r="AI16" i="973"/>
  <c r="BF16" i="973"/>
  <c r="BE31" i="973"/>
  <c r="AH31" i="973"/>
  <c r="BF14" i="973"/>
  <c r="AI14" i="973"/>
  <c r="BF24" i="973"/>
  <c r="BE10" i="973"/>
  <c r="AH104" i="973"/>
  <c r="BE104" i="973"/>
  <c r="AI34" i="973"/>
  <c r="BF34" i="973"/>
  <c r="BF130" i="973"/>
  <c r="AI130" i="973"/>
  <c r="BF127" i="973"/>
  <c r="BF128" i="973"/>
  <c r="BF129" i="973"/>
  <c r="BE118" i="973"/>
  <c r="BE15" i="973"/>
  <c r="AH15" i="973"/>
  <c r="AI18" i="973"/>
  <c r="BF18" i="973"/>
  <c r="H10" i="973"/>
  <c r="AH20" i="973"/>
  <c r="BE20" i="973"/>
  <c r="AH38" i="973"/>
  <c r="BE38" i="973"/>
  <c r="AH22" i="973"/>
  <c r="BE22" i="973"/>
  <c r="AH19" i="973"/>
  <c r="BE19" i="973"/>
  <c r="BF23" i="973"/>
  <c r="BF92" i="973"/>
  <c r="AI93" i="973"/>
  <c r="BF91" i="973"/>
  <c r="BF93" i="973"/>
  <c r="BF90" i="973"/>
  <c r="BF89" i="973"/>
  <c r="BF78" i="973"/>
  <c r="BF88" i="973"/>
  <c r="BF87" i="973"/>
  <c r="BF82" i="973"/>
  <c r="BF79" i="973"/>
  <c r="BF85" i="973"/>
  <c r="BF80" i="973"/>
  <c r="BF86" i="973"/>
  <c r="BF81" i="973"/>
  <c r="BF84" i="973"/>
  <c r="BF83" i="973"/>
  <c r="BF77" i="973"/>
  <c r="BF76" i="973"/>
  <c r="BE9" i="973"/>
  <c r="BE117" i="973"/>
  <c r="BF124" i="973"/>
  <c r="AI124" i="973"/>
  <c r="BE21" i="972"/>
  <c r="BE24" i="972"/>
  <c r="BE25" i="972"/>
  <c r="BE20" i="972"/>
  <c r="BE18" i="972"/>
  <c r="BE23" i="972"/>
  <c r="BE17" i="972"/>
  <c r="BE19" i="972"/>
  <c r="H48" i="972"/>
  <c r="BE49" i="972"/>
  <c r="BE46" i="972"/>
  <c r="BJ60" i="972"/>
  <c r="BE42" i="972"/>
  <c r="BE40" i="972"/>
  <c r="BE38" i="972"/>
  <c r="BE41" i="972"/>
  <c r="BE39" i="972"/>
  <c r="BE43" i="972"/>
  <c r="BE37" i="972"/>
  <c r="BK60" i="972"/>
  <c r="BE48" i="972"/>
  <c r="AH49" i="972"/>
  <c r="BJ47" i="972" s="1"/>
  <c r="BK59" i="972"/>
  <c r="H60" i="972"/>
  <c r="BK63" i="972"/>
  <c r="BF73" i="972"/>
  <c r="BF17" i="972"/>
  <c r="BF71" i="972"/>
  <c r="BK62" i="972"/>
  <c r="BK69" i="972"/>
  <c r="BK68" i="972"/>
  <c r="BK67" i="972"/>
  <c r="BJ74" i="972"/>
  <c r="BJ69" i="972"/>
  <c r="BJ68" i="972"/>
  <c r="BJ67" i="972"/>
  <c r="BK57" i="972"/>
  <c r="H69" i="972"/>
  <c r="BJ54" i="972"/>
  <c r="BJ66" i="972"/>
  <c r="AI74" i="972"/>
  <c r="BK74" i="972" s="1"/>
  <c r="BF74" i="972"/>
  <c r="BK35" i="972"/>
  <c r="BJ44" i="972"/>
  <c r="BJ35" i="972"/>
  <c r="H44" i="972"/>
  <c r="BF16" i="972"/>
  <c r="BK39" i="972"/>
  <c r="BF19" i="972"/>
  <c r="BK36" i="972"/>
  <c r="BK14" i="972"/>
  <c r="AI24" i="972"/>
  <c r="BK18" i="972" s="1"/>
  <c r="BF24" i="972"/>
  <c r="BF22" i="972"/>
  <c r="BF23" i="972"/>
  <c r="BF20" i="972"/>
  <c r="BF21" i="972"/>
  <c r="BJ58" i="972"/>
  <c r="BK42" i="972"/>
  <c r="BK38" i="972"/>
  <c r="BK37" i="972"/>
  <c r="BK50" i="972"/>
  <c r="BK51" i="972"/>
  <c r="BK52" i="972"/>
  <c r="BJ51" i="972"/>
  <c r="BJ52" i="972"/>
  <c r="BJ50" i="972"/>
  <c r="H52" i="972"/>
  <c r="BK49" i="972"/>
  <c r="BK43" i="972"/>
  <c r="BK48" i="972"/>
  <c r="BK46" i="972"/>
  <c r="BK47" i="972"/>
  <c r="BJ71" i="972"/>
  <c r="BJ72" i="972"/>
  <c r="BJ73" i="972"/>
  <c r="BJ70" i="972"/>
  <c r="H73" i="972"/>
  <c r="BJ56" i="972"/>
  <c r="BJ55" i="972"/>
  <c r="H56" i="972"/>
  <c r="BK13" i="972"/>
  <c r="BK9" i="972"/>
  <c r="BK12" i="972"/>
  <c r="BK11" i="972"/>
  <c r="BK8" i="972"/>
  <c r="BK10" i="972"/>
  <c r="BK55" i="972"/>
  <c r="BK56" i="972"/>
  <c r="BK53" i="972"/>
  <c r="BK54" i="972"/>
  <c r="BJ64" i="972"/>
  <c r="BJ65" i="972"/>
  <c r="BJ61" i="972"/>
  <c r="BJ63" i="972"/>
  <c r="BJ62" i="972"/>
  <c r="H65" i="972"/>
  <c r="H19" i="972"/>
  <c r="BK15" i="972"/>
  <c r="BJ13" i="972"/>
  <c r="BJ12" i="972"/>
  <c r="BJ11" i="972"/>
  <c r="BJ8" i="972"/>
  <c r="BJ10" i="972"/>
  <c r="BJ9" i="972"/>
  <c r="H13" i="972"/>
  <c r="BK40" i="972"/>
  <c r="BJ16" i="972"/>
  <c r="H16" i="972"/>
  <c r="BJ15" i="972"/>
  <c r="BJ59" i="972"/>
  <c r="BK70" i="972"/>
  <c r="BJ14" i="972"/>
  <c r="BK41" i="972"/>
  <c r="BJ56" i="971"/>
  <c r="BF40" i="971"/>
  <c r="BF39" i="971"/>
  <c r="AI41" i="971"/>
  <c r="BK36" i="971" s="1"/>
  <c r="BF34" i="971"/>
  <c r="BF38" i="971"/>
  <c r="BF33" i="971"/>
  <c r="BF32" i="971"/>
  <c r="BF36" i="971"/>
  <c r="BF37" i="971"/>
  <c r="BJ54" i="971"/>
  <c r="BF35" i="971"/>
  <c r="BJ55" i="971"/>
  <c r="BF55" i="971"/>
  <c r="BF53" i="971"/>
  <c r="BF54" i="971"/>
  <c r="BF57" i="971"/>
  <c r="AI57" i="971"/>
  <c r="AI56" i="971"/>
  <c r="BK53" i="971" s="1"/>
  <c r="BF56" i="971"/>
  <c r="BE39" i="971"/>
  <c r="AH40" i="971"/>
  <c r="H40" i="971" s="1"/>
  <c r="BE40" i="971"/>
  <c r="AH38" i="971"/>
  <c r="H38" i="971" s="1"/>
  <c r="BE32" i="971"/>
  <c r="BE38" i="971"/>
  <c r="BE33" i="971"/>
  <c r="BE35" i="971"/>
  <c r="BE34" i="971"/>
  <c r="BE37" i="971"/>
  <c r="BE36" i="971"/>
  <c r="AH44" i="971"/>
  <c r="BE44" i="971"/>
  <c r="BE42" i="971"/>
  <c r="BE43" i="971"/>
  <c r="BE41" i="971"/>
  <c r="H55" i="971"/>
  <c r="BK52" i="971"/>
  <c r="H53" i="971"/>
  <c r="BK11" i="971"/>
  <c r="BK10" i="971"/>
  <c r="BK9" i="971"/>
  <c r="BK8" i="971"/>
  <c r="BJ8" i="971"/>
  <c r="H8" i="971"/>
  <c r="BJ16" i="971"/>
  <c r="BJ15" i="971"/>
  <c r="H16" i="971"/>
  <c r="BJ12" i="971"/>
  <c r="BJ14" i="971"/>
  <c r="BJ13" i="971"/>
  <c r="BJ17" i="971"/>
  <c r="H17" i="971"/>
  <c r="BK16" i="971"/>
  <c r="BK12" i="971"/>
  <c r="BK15" i="971"/>
  <c r="BK14" i="971"/>
  <c r="BK13" i="971"/>
  <c r="BJ48" i="971"/>
  <c r="H48" i="971"/>
  <c r="BK48" i="971"/>
  <c r="BK47" i="971"/>
  <c r="BK46" i="971"/>
  <c r="BK45" i="971"/>
  <c r="BJ45" i="971"/>
  <c r="BJ11" i="971"/>
  <c r="BJ9" i="971"/>
  <c r="BJ10" i="971"/>
  <c r="H11" i="971"/>
  <c r="BJ47" i="971"/>
  <c r="BK49" i="971"/>
  <c r="BK42" i="971"/>
  <c r="H42" i="971"/>
  <c r="BK50" i="971"/>
  <c r="H50" i="971"/>
  <c r="BK51" i="971"/>
  <c r="BE90" i="970"/>
  <c r="AH90" i="970"/>
  <c r="BJ89" i="970" s="1"/>
  <c r="BE89" i="970"/>
  <c r="BE84" i="970"/>
  <c r="BE86" i="970"/>
  <c r="BE87" i="970"/>
  <c r="BE88" i="970"/>
  <c r="BE43" i="970"/>
  <c r="AH50" i="970"/>
  <c r="BJ42" i="970" s="1"/>
  <c r="BF26" i="970"/>
  <c r="AI29" i="970"/>
  <c r="BK16" i="970" s="1"/>
  <c r="BF50" i="970"/>
  <c r="BF18" i="970"/>
  <c r="BE45" i="970"/>
  <c r="BE44" i="970"/>
  <c r="BF16" i="970"/>
  <c r="BF20" i="970"/>
  <c r="BF42" i="970"/>
  <c r="BE24" i="970"/>
  <c r="BF25" i="970"/>
  <c r="BE37" i="970"/>
  <c r="BF49" i="970"/>
  <c r="BE41" i="970"/>
  <c r="BF43" i="970"/>
  <c r="BF47" i="970"/>
  <c r="BE49" i="970"/>
  <c r="BF41" i="970"/>
  <c r="BF48" i="970"/>
  <c r="BE50" i="970"/>
  <c r="BF44" i="970"/>
  <c r="BF37" i="970"/>
  <c r="BE47" i="970"/>
  <c r="BF46" i="970"/>
  <c r="BE26" i="970"/>
  <c r="BF45" i="970"/>
  <c r="BE29" i="970"/>
  <c r="BE56" i="970"/>
  <c r="BE55" i="970"/>
  <c r="BE22" i="970"/>
  <c r="BF17" i="970"/>
  <c r="BF21" i="970"/>
  <c r="BE42" i="970"/>
  <c r="BF39" i="970"/>
  <c r="BE39" i="970"/>
  <c r="BF23" i="970"/>
  <c r="BE38" i="970"/>
  <c r="BE27" i="970"/>
  <c r="BF29" i="970"/>
  <c r="BF19" i="970"/>
  <c r="BF24" i="970"/>
  <c r="AI50" i="970"/>
  <c r="BK38" i="970" s="1"/>
  <c r="BF38" i="970"/>
  <c r="BE15" i="970"/>
  <c r="BF27" i="970"/>
  <c r="BF83" i="970"/>
  <c r="BE57" i="970"/>
  <c r="BF28" i="970"/>
  <c r="BE19" i="970"/>
  <c r="BE52" i="970"/>
  <c r="BE23" i="970"/>
  <c r="BE18" i="970"/>
  <c r="BE51" i="970"/>
  <c r="BE48" i="970"/>
  <c r="H91" i="970"/>
  <c r="BE54" i="970"/>
  <c r="BE46" i="970"/>
  <c r="BE21" i="970"/>
  <c r="BE16" i="970"/>
  <c r="BE53" i="970"/>
  <c r="AH57" i="970"/>
  <c r="BE20" i="970"/>
  <c r="BE28" i="970"/>
  <c r="BE25" i="970"/>
  <c r="BE17" i="970"/>
  <c r="BF84" i="970"/>
  <c r="BF86" i="970"/>
  <c r="BF85" i="970"/>
  <c r="BE67" i="970"/>
  <c r="BE65" i="970"/>
  <c r="BE69" i="970"/>
  <c r="BE66" i="970"/>
  <c r="BE62" i="970"/>
  <c r="AI89" i="970"/>
  <c r="BK89" i="970" s="1"/>
  <c r="BF89" i="970"/>
  <c r="BE70" i="970"/>
  <c r="BE71" i="970"/>
  <c r="BE58" i="970"/>
  <c r="AI88" i="970"/>
  <c r="BK82" i="970" s="1"/>
  <c r="BF87" i="970"/>
  <c r="BF88" i="970"/>
  <c r="BE63" i="970"/>
  <c r="BE68" i="970"/>
  <c r="BJ10" i="970"/>
  <c r="BK80" i="970"/>
  <c r="BE60" i="970"/>
  <c r="AH71" i="970"/>
  <c r="BJ61" i="970" s="1"/>
  <c r="BE59" i="970"/>
  <c r="BK59" i="970"/>
  <c r="BJ72" i="970"/>
  <c r="BK61" i="970"/>
  <c r="BK81" i="970"/>
  <c r="BK69" i="970"/>
  <c r="BK12" i="970"/>
  <c r="BK11" i="970"/>
  <c r="H56" i="970"/>
  <c r="H51" i="970"/>
  <c r="BK10" i="970"/>
  <c r="H10" i="970"/>
  <c r="BJ83" i="970"/>
  <c r="H83" i="970"/>
  <c r="H69" i="970"/>
  <c r="BK54" i="970"/>
  <c r="BK53" i="970"/>
  <c r="H54" i="970"/>
  <c r="BK51" i="970"/>
  <c r="BK52" i="970"/>
  <c r="H52" i="970"/>
  <c r="BJ29" i="970"/>
  <c r="H12" i="970"/>
  <c r="BJ18" i="970"/>
  <c r="BJ19" i="970"/>
  <c r="BJ17" i="970"/>
  <c r="H19" i="970"/>
  <c r="BJ16" i="970"/>
  <c r="H62" i="970"/>
  <c r="BJ15" i="970"/>
  <c r="BJ13" i="970"/>
  <c r="BJ14" i="970"/>
  <c r="H15" i="970"/>
  <c r="BJ9" i="970"/>
  <c r="BJ81" i="970"/>
  <c r="BJ8" i="970"/>
  <c r="H8" i="970"/>
  <c r="BK34" i="970"/>
  <c r="BK33" i="970"/>
  <c r="BK30" i="970"/>
  <c r="BK31" i="970"/>
  <c r="BK32" i="970"/>
  <c r="BJ11" i="970"/>
  <c r="BJ75" i="970"/>
  <c r="BJ74" i="970"/>
  <c r="H75" i="970"/>
  <c r="BJ21" i="970"/>
  <c r="BJ22" i="970"/>
  <c r="H22" i="970"/>
  <c r="BK65" i="970"/>
  <c r="BJ23" i="970"/>
  <c r="H23" i="970"/>
  <c r="BJ24" i="970"/>
  <c r="H24" i="970"/>
  <c r="BK58" i="970"/>
  <c r="BJ12" i="970"/>
  <c r="BJ73" i="970"/>
  <c r="H73" i="970"/>
  <c r="BJ78" i="970"/>
  <c r="BJ77" i="970"/>
  <c r="BJ76" i="970"/>
  <c r="H78" i="970"/>
  <c r="H65" i="970"/>
  <c r="BK13" i="970"/>
  <c r="H13" i="970"/>
  <c r="BJ64" i="970"/>
  <c r="BK9" i="970"/>
  <c r="H9" i="970"/>
  <c r="BK8" i="970"/>
  <c r="BK71" i="970"/>
  <c r="BK70" i="970"/>
  <c r="BK72" i="970"/>
  <c r="BK63" i="970"/>
  <c r="BK14" i="970"/>
  <c r="BK15" i="970"/>
  <c r="BK68" i="970"/>
  <c r="BK67" i="970"/>
  <c r="BK66" i="970"/>
  <c r="BJ20" i="970"/>
  <c r="H26" i="970"/>
  <c r="H27" i="970"/>
  <c r="BK77" i="970"/>
  <c r="BK78" i="970"/>
  <c r="BK73" i="970"/>
  <c r="BK76" i="970"/>
  <c r="BK75" i="970"/>
  <c r="BK74" i="970"/>
  <c r="H86" i="970"/>
  <c r="BJ34" i="970"/>
  <c r="BJ31" i="970"/>
  <c r="BJ32" i="970"/>
  <c r="H34" i="970"/>
  <c r="BJ33" i="970"/>
  <c r="BJ30" i="970"/>
  <c r="BJ80" i="970"/>
  <c r="H80" i="970"/>
  <c r="BJ79" i="970"/>
  <c r="BJ28" i="970"/>
  <c r="BJ27" i="970"/>
  <c r="BJ26" i="970"/>
  <c r="BJ25" i="970"/>
  <c r="H28" i="970"/>
  <c r="BK62" i="970"/>
  <c r="BK57" i="970"/>
  <c r="BK60" i="970"/>
  <c r="BK56" i="970"/>
  <c r="BK55" i="970"/>
  <c r="BK64" i="970"/>
  <c r="G128" i="63"/>
  <c r="F128" i="63"/>
  <c r="E128" i="63"/>
  <c r="D128" i="63"/>
  <c r="C128" i="63"/>
  <c r="G127" i="63"/>
  <c r="E127" i="63"/>
  <c r="D127" i="63"/>
  <c r="G126" i="63"/>
  <c r="F126" i="63"/>
  <c r="E126" i="63"/>
  <c r="D126" i="63"/>
  <c r="C126" i="63"/>
  <c r="H125" i="63"/>
  <c r="G125" i="63"/>
  <c r="F125" i="63"/>
  <c r="E125" i="63"/>
  <c r="D125" i="63"/>
  <c r="C125" i="63"/>
  <c r="H124" i="63"/>
  <c r="G124" i="63"/>
  <c r="F124" i="63"/>
  <c r="E124" i="63"/>
  <c r="D124" i="63"/>
  <c r="A124" i="63"/>
  <c r="H123" i="63"/>
  <c r="G123" i="63"/>
  <c r="F123" i="63"/>
  <c r="E123" i="63"/>
  <c r="D123" i="63"/>
  <c r="C123" i="63"/>
  <c r="F122" i="63"/>
  <c r="D122" i="63"/>
  <c r="C122" i="63"/>
  <c r="G121" i="63"/>
  <c r="F121" i="63"/>
  <c r="E121" i="63"/>
  <c r="D121" i="63"/>
  <c r="C121" i="63"/>
  <c r="G120" i="63"/>
  <c r="D120" i="63"/>
  <c r="C120" i="63"/>
  <c r="H119" i="63"/>
  <c r="G119" i="63"/>
  <c r="E119" i="63"/>
  <c r="BJ109" i="991" l="1"/>
  <c r="H25" i="972"/>
  <c r="BJ24" i="972"/>
  <c r="BJ19" i="972"/>
  <c r="BJ22" i="972"/>
  <c r="BJ17" i="972"/>
  <c r="BJ25" i="972"/>
  <c r="BJ21" i="972"/>
  <c r="BJ23" i="972"/>
  <c r="BJ18" i="972"/>
  <c r="H86" i="1"/>
  <c r="BI92" i="1"/>
  <c r="BL113" i="1"/>
  <c r="BG23" i="1"/>
  <c r="H113" i="1"/>
  <c r="BH111" i="1"/>
  <c r="H104" i="1"/>
  <c r="H62" i="1"/>
  <c r="BH95" i="1"/>
  <c r="BL83" i="1"/>
  <c r="BI55" i="1"/>
  <c r="BG65" i="1"/>
  <c r="BG36" i="1"/>
  <c r="BH49" i="1"/>
  <c r="H36" i="1"/>
  <c r="H68" i="1"/>
  <c r="BH86" i="1"/>
  <c r="BI103" i="1"/>
  <c r="BI75" i="1"/>
  <c r="H42" i="1"/>
  <c r="BI86" i="1"/>
  <c r="BG22" i="1"/>
  <c r="BH42" i="1"/>
  <c r="BL110" i="1"/>
  <c r="BI68" i="1"/>
  <c r="BJ80" i="991"/>
  <c r="BJ78" i="991"/>
  <c r="BH23" i="1"/>
  <c r="BL104" i="1"/>
  <c r="BG29" i="1"/>
  <c r="BI67" i="1"/>
  <c r="BG31" i="1"/>
  <c r="BF49" i="1"/>
  <c r="BH75" i="1"/>
  <c r="BL15" i="1"/>
  <c r="BI54" i="1"/>
  <c r="BJ47" i="1"/>
  <c r="BH29" i="1"/>
  <c r="BI77" i="1"/>
  <c r="BL16" i="1"/>
  <c r="BI47" i="1"/>
  <c r="BL77" i="1"/>
  <c r="BG28" i="1"/>
  <c r="BI40" i="1"/>
  <c r="BI85" i="1"/>
  <c r="BG42" i="1"/>
  <c r="BJ41" i="1"/>
  <c r="BI23" i="1"/>
  <c r="BI84" i="1"/>
  <c r="BL95" i="1"/>
  <c r="BG27" i="1"/>
  <c r="BI26" i="1"/>
  <c r="AJ52" i="1"/>
  <c r="BG52" i="1"/>
  <c r="AK60" i="1"/>
  <c r="BH60" i="1"/>
  <c r="AK37" i="1"/>
  <c r="BH37" i="1"/>
  <c r="AK103" i="1"/>
  <c r="BH103" i="1"/>
  <c r="AI48" i="1"/>
  <c r="BF48" i="1"/>
  <c r="AI38" i="1"/>
  <c r="BF38" i="1"/>
  <c r="BG64" i="1"/>
  <c r="BI114" i="1"/>
  <c r="BI115" i="1"/>
  <c r="BI112" i="1"/>
  <c r="AK85" i="1"/>
  <c r="BH85" i="1"/>
  <c r="AI58" i="1"/>
  <c r="BF58" i="1"/>
  <c r="AK9" i="1"/>
  <c r="BH9" i="1"/>
  <c r="BH104" i="1"/>
  <c r="AK18" i="1"/>
  <c r="BH17" i="1"/>
  <c r="BH18" i="1"/>
  <c r="AJ66" i="1"/>
  <c r="BG66" i="1"/>
  <c r="BI21" i="1"/>
  <c r="BI20" i="1"/>
  <c r="BI19" i="1"/>
  <c r="AI54" i="1"/>
  <c r="BF54" i="1"/>
  <c r="AK58" i="1"/>
  <c r="BH58" i="1"/>
  <c r="BI34" i="1"/>
  <c r="BI33" i="1"/>
  <c r="BI32" i="1"/>
  <c r="AJ59" i="1"/>
  <c r="BG59" i="1"/>
  <c r="BI11" i="1"/>
  <c r="BL8" i="1"/>
  <c r="BH26" i="1"/>
  <c r="BL74" i="1"/>
  <c r="AJ61" i="1"/>
  <c r="BG61" i="1"/>
  <c r="BI12" i="1"/>
  <c r="AK57" i="1"/>
  <c r="BH57" i="1"/>
  <c r="BH56" i="1"/>
  <c r="BJ37" i="1"/>
  <c r="BL17" i="1"/>
  <c r="BL18" i="1"/>
  <c r="AI45" i="1"/>
  <c r="BF45" i="1"/>
  <c r="BI16" i="1"/>
  <c r="BJ39" i="1"/>
  <c r="AK74" i="1"/>
  <c r="BH74" i="1"/>
  <c r="BH77" i="1"/>
  <c r="AK35" i="1"/>
  <c r="BH35" i="1"/>
  <c r="AK40" i="1"/>
  <c r="BH40" i="1"/>
  <c r="BI18" i="1"/>
  <c r="BI17" i="1"/>
  <c r="AK115" i="1"/>
  <c r="BM113" i="1" s="1"/>
  <c r="BH115" i="1"/>
  <c r="BH114" i="1"/>
  <c r="AK28" i="1"/>
  <c r="BH28" i="1"/>
  <c r="BF42" i="1"/>
  <c r="BG55" i="1"/>
  <c r="AJ37" i="1"/>
  <c r="BG37" i="1"/>
  <c r="BL108" i="1"/>
  <c r="BL107" i="1"/>
  <c r="BL109" i="1"/>
  <c r="AK54" i="1"/>
  <c r="BH54" i="1"/>
  <c r="AK70" i="1"/>
  <c r="BH69" i="1"/>
  <c r="BH70" i="1"/>
  <c r="AK41" i="1"/>
  <c r="BH41" i="1"/>
  <c r="BG26" i="1"/>
  <c r="AJ57" i="1"/>
  <c r="BG57" i="1"/>
  <c r="BG56" i="1"/>
  <c r="AJ45" i="1"/>
  <c r="BG45" i="1"/>
  <c r="AJ58" i="1"/>
  <c r="BG58" i="1"/>
  <c r="BI31" i="1"/>
  <c r="BI30" i="1"/>
  <c r="BG24" i="1"/>
  <c r="BL96" i="1"/>
  <c r="BL97" i="1"/>
  <c r="AK91" i="1"/>
  <c r="BH91" i="1"/>
  <c r="BH89" i="1"/>
  <c r="BH90" i="1"/>
  <c r="H49" i="1"/>
  <c r="AJ54" i="1"/>
  <c r="BG54" i="1"/>
  <c r="BI76" i="1"/>
  <c r="AJ67" i="1"/>
  <c r="BG67" i="1"/>
  <c r="BI27" i="1"/>
  <c r="BI52" i="1"/>
  <c r="AJ53" i="1"/>
  <c r="BG53" i="1"/>
  <c r="AJ46" i="1"/>
  <c r="BG46" i="1"/>
  <c r="AK38" i="1"/>
  <c r="BH38" i="1"/>
  <c r="AK63" i="1"/>
  <c r="BH63" i="1"/>
  <c r="AJ38" i="1"/>
  <c r="BG38" i="1"/>
  <c r="BI59" i="1"/>
  <c r="BI58" i="1"/>
  <c r="AK101" i="1"/>
  <c r="BH101" i="1"/>
  <c r="BH12" i="1"/>
  <c r="BI65" i="1"/>
  <c r="AK53" i="1"/>
  <c r="BH53" i="1"/>
  <c r="BI13" i="1"/>
  <c r="BL99" i="1"/>
  <c r="BL100" i="1"/>
  <c r="BL98" i="1"/>
  <c r="BH36" i="1"/>
  <c r="AK83" i="1"/>
  <c r="BH83" i="1"/>
  <c r="BH55" i="1"/>
  <c r="BH93" i="1"/>
  <c r="BL101" i="1"/>
  <c r="H95" i="1"/>
  <c r="BI25" i="1"/>
  <c r="BL94" i="1"/>
  <c r="BL93" i="1"/>
  <c r="BJ46" i="1"/>
  <c r="BJ45" i="1"/>
  <c r="BL103" i="1"/>
  <c r="BL102" i="1"/>
  <c r="BG25" i="1"/>
  <c r="BJ44" i="1"/>
  <c r="BJ43" i="1"/>
  <c r="AK66" i="1"/>
  <c r="BH66" i="1"/>
  <c r="BH13" i="1"/>
  <c r="BL87" i="1"/>
  <c r="BL88" i="1"/>
  <c r="BH62" i="1"/>
  <c r="BL80" i="1"/>
  <c r="BL81" i="1"/>
  <c r="BL82" i="1"/>
  <c r="AJ63" i="1"/>
  <c r="BG63" i="1"/>
  <c r="BI28" i="1"/>
  <c r="BJ38" i="1"/>
  <c r="BI99" i="1"/>
  <c r="BI100" i="1"/>
  <c r="BI98" i="1"/>
  <c r="AK52" i="1"/>
  <c r="BH52" i="1"/>
  <c r="BH84" i="1"/>
  <c r="AK50" i="1"/>
  <c r="BH50" i="1"/>
  <c r="BI50" i="1"/>
  <c r="AK110" i="1"/>
  <c r="BH110" i="1"/>
  <c r="BI35" i="1"/>
  <c r="BI82" i="1"/>
  <c r="BI80" i="1"/>
  <c r="BI81" i="1"/>
  <c r="BI113" i="1"/>
  <c r="AK11" i="1"/>
  <c r="BH11" i="1"/>
  <c r="BI41" i="1"/>
  <c r="BI29" i="1"/>
  <c r="BI60" i="1"/>
  <c r="AI60" i="1"/>
  <c r="BK60" i="1" s="1"/>
  <c r="BF60" i="1"/>
  <c r="BJ42" i="1"/>
  <c r="AK24" i="1"/>
  <c r="BH24" i="1"/>
  <c r="BI49" i="1"/>
  <c r="BI10" i="1"/>
  <c r="AK61" i="1"/>
  <c r="BH61" i="1"/>
  <c r="BJ33" i="1"/>
  <c r="BJ32" i="1"/>
  <c r="BJ34" i="1"/>
  <c r="AK27" i="1"/>
  <c r="BH27" i="1"/>
  <c r="BJ35" i="1"/>
  <c r="BI101" i="1"/>
  <c r="AJ41" i="1"/>
  <c r="BG41" i="1"/>
  <c r="BH65" i="1"/>
  <c r="AI35" i="1"/>
  <c r="BF35" i="1"/>
  <c r="BJ49" i="1"/>
  <c r="BH64" i="1"/>
  <c r="BH25" i="1"/>
  <c r="AK46" i="1"/>
  <c r="BH46" i="1"/>
  <c r="AK8" i="1"/>
  <c r="BH8" i="1"/>
  <c r="AI51" i="1"/>
  <c r="BF51" i="1"/>
  <c r="AK45" i="1"/>
  <c r="BH45" i="1"/>
  <c r="BH10" i="1"/>
  <c r="H55" i="1"/>
  <c r="H64" i="1"/>
  <c r="AK100" i="1"/>
  <c r="BH98" i="1"/>
  <c r="BH99" i="1"/>
  <c r="BH100" i="1"/>
  <c r="AI34" i="1"/>
  <c r="BF34" i="1"/>
  <c r="BI46" i="1"/>
  <c r="BI45" i="1"/>
  <c r="AI41" i="1"/>
  <c r="BF41" i="1"/>
  <c r="BI107" i="1"/>
  <c r="BI108" i="1"/>
  <c r="BI109" i="1"/>
  <c r="BI69" i="1"/>
  <c r="BI70" i="1"/>
  <c r="BL75" i="1"/>
  <c r="BL76" i="1"/>
  <c r="BI83" i="1"/>
  <c r="BI95" i="1"/>
  <c r="BJ40" i="1"/>
  <c r="AJ35" i="1"/>
  <c r="BG35" i="1"/>
  <c r="BI9" i="1"/>
  <c r="AK92" i="1"/>
  <c r="BH92" i="1"/>
  <c r="BI94" i="1"/>
  <c r="BI15" i="1"/>
  <c r="BI64" i="1"/>
  <c r="AK76" i="1"/>
  <c r="BH76" i="1"/>
  <c r="BJ51" i="1"/>
  <c r="BI22" i="1"/>
  <c r="AJ48" i="1"/>
  <c r="BG48" i="1"/>
  <c r="BI44" i="1"/>
  <c r="BI43" i="1"/>
  <c r="BI74" i="1"/>
  <c r="BI8" i="1"/>
  <c r="BJ36" i="1"/>
  <c r="BI104" i="1"/>
  <c r="BI66" i="1"/>
  <c r="AI40" i="1"/>
  <c r="BF40" i="1"/>
  <c r="BI111" i="1"/>
  <c r="AK48" i="1"/>
  <c r="BH48" i="1"/>
  <c r="BL85" i="1"/>
  <c r="BL84" i="1"/>
  <c r="BI102" i="1"/>
  <c r="BL10" i="1"/>
  <c r="BH113" i="1"/>
  <c r="BI36" i="1"/>
  <c r="AK59" i="1"/>
  <c r="BH59" i="1"/>
  <c r="BI38" i="1"/>
  <c r="BL115" i="1"/>
  <c r="BL114" i="1"/>
  <c r="BG49" i="1"/>
  <c r="BI72" i="1"/>
  <c r="BI71" i="1"/>
  <c r="BI73" i="1"/>
  <c r="AI52" i="1"/>
  <c r="BF52" i="1"/>
  <c r="AI46" i="1"/>
  <c r="BF46" i="1"/>
  <c r="AI59" i="1"/>
  <c r="BF59" i="1"/>
  <c r="BI48" i="1"/>
  <c r="BJ55" i="1"/>
  <c r="BI61" i="1"/>
  <c r="AJ51" i="1"/>
  <c r="BG51" i="1"/>
  <c r="AK44" i="1"/>
  <c r="BH44" i="1"/>
  <c r="BH43" i="1"/>
  <c r="BL92" i="1"/>
  <c r="AK15" i="1"/>
  <c r="BH15" i="1"/>
  <c r="AK39" i="1"/>
  <c r="BH39" i="1"/>
  <c r="AK47" i="1"/>
  <c r="BH47" i="1"/>
  <c r="AI47" i="1"/>
  <c r="BF47" i="1"/>
  <c r="BL9" i="1"/>
  <c r="BI93" i="1"/>
  <c r="BI105" i="1"/>
  <c r="BI106" i="1"/>
  <c r="AK31" i="1"/>
  <c r="BH31" i="1"/>
  <c r="BH30" i="1"/>
  <c r="BI78" i="1"/>
  <c r="BI79" i="1"/>
  <c r="BL112" i="1"/>
  <c r="BL111" i="1"/>
  <c r="AJ40" i="1"/>
  <c r="BG40" i="1"/>
  <c r="AI53" i="1"/>
  <c r="BF53" i="1"/>
  <c r="H16" i="1"/>
  <c r="AJ34" i="1"/>
  <c r="BG34" i="1"/>
  <c r="BG33" i="1"/>
  <c r="BG32" i="1"/>
  <c r="BG30" i="1"/>
  <c r="AK34" i="1"/>
  <c r="BH33" i="1"/>
  <c r="BH34" i="1"/>
  <c r="BH32" i="1"/>
  <c r="BI37" i="1"/>
  <c r="BL105" i="1"/>
  <c r="BL106" i="1"/>
  <c r="AK94" i="1"/>
  <c r="BH94" i="1"/>
  <c r="AK88" i="1"/>
  <c r="BH87" i="1"/>
  <c r="BH88" i="1"/>
  <c r="AJ47" i="1"/>
  <c r="BG47" i="1"/>
  <c r="AJ70" i="1"/>
  <c r="BL68" i="1" s="1"/>
  <c r="BG70" i="1"/>
  <c r="BG69" i="1"/>
  <c r="BI62" i="1"/>
  <c r="AK67" i="1"/>
  <c r="BH67" i="1"/>
  <c r="BJ56" i="1"/>
  <c r="BJ57" i="1"/>
  <c r="BG62" i="1"/>
  <c r="BH68" i="1"/>
  <c r="AK106" i="1"/>
  <c r="BH105" i="1"/>
  <c r="BH106" i="1"/>
  <c r="BI53" i="1"/>
  <c r="AJ50" i="1"/>
  <c r="BG50" i="1"/>
  <c r="BL14" i="1"/>
  <c r="BL13" i="1"/>
  <c r="BL12" i="1"/>
  <c r="BL90" i="1"/>
  <c r="BL89" i="1"/>
  <c r="BL91" i="1"/>
  <c r="H77" i="1"/>
  <c r="BI24" i="1"/>
  <c r="BH102" i="1"/>
  <c r="AJ39" i="1"/>
  <c r="BG39" i="1"/>
  <c r="AK14" i="1"/>
  <c r="BH14" i="1"/>
  <c r="BI39" i="1"/>
  <c r="BI110" i="1"/>
  <c r="BJ48" i="1"/>
  <c r="AK109" i="1"/>
  <c r="BH108" i="1"/>
  <c r="BH107" i="1"/>
  <c r="BH109" i="1"/>
  <c r="BJ54" i="1"/>
  <c r="BL11" i="1"/>
  <c r="AI37" i="1"/>
  <c r="BF37" i="1"/>
  <c r="BI63" i="1"/>
  <c r="BI56" i="1"/>
  <c r="BI57" i="1"/>
  <c r="AJ44" i="1"/>
  <c r="BG44" i="1"/>
  <c r="BG43" i="1"/>
  <c r="AK22" i="1"/>
  <c r="BH22" i="1"/>
  <c r="BL20" i="1"/>
  <c r="BL19" i="1"/>
  <c r="BL21" i="1"/>
  <c r="AK51" i="1"/>
  <c r="BH51" i="1"/>
  <c r="BJ50" i="1"/>
  <c r="AK97" i="1"/>
  <c r="BH96" i="1"/>
  <c r="BH97" i="1"/>
  <c r="AK112" i="1"/>
  <c r="BH112" i="1"/>
  <c r="AI44" i="1"/>
  <c r="BF44" i="1"/>
  <c r="BF43" i="1"/>
  <c r="BF36" i="1"/>
  <c r="BH16" i="1"/>
  <c r="H65" i="1"/>
  <c r="AI57" i="1"/>
  <c r="BF57" i="1"/>
  <c r="BF56" i="1"/>
  <c r="AK79" i="1"/>
  <c r="BH78" i="1"/>
  <c r="BH79" i="1"/>
  <c r="BJ59" i="1"/>
  <c r="BJ58" i="1"/>
  <c r="BJ52" i="1"/>
  <c r="BI88" i="1"/>
  <c r="BI87" i="1"/>
  <c r="BI90" i="1"/>
  <c r="BI91" i="1"/>
  <c r="BI89" i="1"/>
  <c r="AI50" i="1"/>
  <c r="BF50" i="1"/>
  <c r="BL73" i="1"/>
  <c r="BL71" i="1"/>
  <c r="BL72" i="1"/>
  <c r="BL79" i="1"/>
  <c r="BL78" i="1"/>
  <c r="AI39" i="1"/>
  <c r="BF39" i="1"/>
  <c r="BF55" i="1"/>
  <c r="AK73" i="1"/>
  <c r="BH72" i="1"/>
  <c r="BH71" i="1"/>
  <c r="BH73" i="1"/>
  <c r="BI97" i="1"/>
  <c r="BI96" i="1"/>
  <c r="BI51" i="1"/>
  <c r="AJ60" i="1"/>
  <c r="BG60" i="1"/>
  <c r="AK82" i="1"/>
  <c r="BH82" i="1"/>
  <c r="BH80" i="1"/>
  <c r="BH81" i="1"/>
  <c r="BI42" i="1"/>
  <c r="BJ53" i="1"/>
  <c r="BL86" i="1"/>
  <c r="AK21" i="1"/>
  <c r="BH21" i="1"/>
  <c r="BH19" i="1"/>
  <c r="BH20" i="1"/>
  <c r="BI14" i="1"/>
  <c r="BJ77" i="991"/>
  <c r="BJ76" i="991"/>
  <c r="BJ85" i="991"/>
  <c r="BJ75" i="991"/>
  <c r="BJ79" i="991"/>
  <c r="BJ86" i="991"/>
  <c r="BJ84" i="991"/>
  <c r="BJ87" i="991"/>
  <c r="BJ81" i="991"/>
  <c r="BJ88" i="991"/>
  <c r="BJ74" i="991"/>
  <c r="BJ82" i="991"/>
  <c r="BJ73" i="991"/>
  <c r="BK25" i="992"/>
  <c r="BK9" i="992"/>
  <c r="BK14" i="992"/>
  <c r="BK110" i="992"/>
  <c r="BJ27" i="992"/>
  <c r="BK85" i="992"/>
  <c r="BK13" i="992"/>
  <c r="BK76" i="992"/>
  <c r="BJ12" i="992"/>
  <c r="BK12" i="992"/>
  <c r="BK74" i="992"/>
  <c r="BJ91" i="992"/>
  <c r="BJ90" i="992"/>
  <c r="H91" i="992"/>
  <c r="BJ89" i="992"/>
  <c r="BK83" i="992"/>
  <c r="BJ14" i="992"/>
  <c r="BJ75" i="992"/>
  <c r="H75" i="992"/>
  <c r="BK24" i="992"/>
  <c r="BJ13" i="992"/>
  <c r="H13" i="992"/>
  <c r="BJ94" i="992"/>
  <c r="H94" i="992"/>
  <c r="BK106" i="992"/>
  <c r="BK104" i="992"/>
  <c r="BK105" i="992"/>
  <c r="BK23" i="992"/>
  <c r="H23" i="992"/>
  <c r="BK22" i="992"/>
  <c r="BJ31" i="992"/>
  <c r="BJ30" i="992"/>
  <c r="BJ29" i="992"/>
  <c r="H31" i="992"/>
  <c r="BJ84" i="992"/>
  <c r="H84" i="992"/>
  <c r="BK91" i="992"/>
  <c r="BK89" i="992"/>
  <c r="BK90" i="992"/>
  <c r="BJ111" i="992"/>
  <c r="H111" i="992"/>
  <c r="BK111" i="992"/>
  <c r="BK84" i="992"/>
  <c r="BK8" i="992"/>
  <c r="BJ8" i="992"/>
  <c r="H8" i="992"/>
  <c r="BK26" i="992"/>
  <c r="BK112" i="992"/>
  <c r="BK28" i="992"/>
  <c r="BJ92" i="992"/>
  <c r="H92" i="992"/>
  <c r="BK15" i="992"/>
  <c r="BK103" i="992"/>
  <c r="BJ85" i="992"/>
  <c r="H85" i="992"/>
  <c r="BK94" i="992"/>
  <c r="BK82" i="992"/>
  <c r="BK81" i="992"/>
  <c r="BK80" i="992"/>
  <c r="BJ71" i="992"/>
  <c r="BJ72" i="992"/>
  <c r="BJ73" i="992"/>
  <c r="H73" i="992"/>
  <c r="BJ63" i="992"/>
  <c r="BJ61" i="992"/>
  <c r="BJ67" i="992"/>
  <c r="BJ66" i="992"/>
  <c r="BJ70" i="992"/>
  <c r="BJ65" i="992"/>
  <c r="BJ69" i="992"/>
  <c r="BJ64" i="992"/>
  <c r="BJ62" i="992"/>
  <c r="BJ68" i="992"/>
  <c r="BJ24" i="992"/>
  <c r="BJ23" i="992"/>
  <c r="H24" i="992"/>
  <c r="BJ97" i="992"/>
  <c r="BJ96" i="992"/>
  <c r="BJ95" i="992"/>
  <c r="H97" i="992"/>
  <c r="BJ102" i="992"/>
  <c r="H102" i="992"/>
  <c r="BK102" i="992"/>
  <c r="BJ115" i="992"/>
  <c r="BJ114" i="992"/>
  <c r="H115" i="992"/>
  <c r="BJ113" i="992"/>
  <c r="BK101" i="992"/>
  <c r="BK88" i="992"/>
  <c r="BK86" i="992"/>
  <c r="BK87" i="992"/>
  <c r="BJ25" i="992"/>
  <c r="BK31" i="992"/>
  <c r="BK30" i="992"/>
  <c r="BK29" i="992"/>
  <c r="BK10" i="992"/>
  <c r="H10" i="992"/>
  <c r="BJ109" i="992"/>
  <c r="BJ108" i="992"/>
  <c r="BJ107" i="992"/>
  <c r="H109" i="992"/>
  <c r="BJ78" i="992"/>
  <c r="BJ79" i="992"/>
  <c r="BJ77" i="992"/>
  <c r="H79" i="992"/>
  <c r="BJ22" i="992"/>
  <c r="BJ101" i="992"/>
  <c r="H101" i="992"/>
  <c r="BK75" i="992"/>
  <c r="BK97" i="992"/>
  <c r="BK96" i="992"/>
  <c r="BK95" i="992"/>
  <c r="BK109" i="992"/>
  <c r="BK108" i="992"/>
  <c r="BK107" i="992"/>
  <c r="BJ11" i="992"/>
  <c r="BJ10" i="992"/>
  <c r="H11" i="992"/>
  <c r="BJ9" i="992"/>
  <c r="BK18" i="992"/>
  <c r="BK17" i="992"/>
  <c r="BK16" i="992"/>
  <c r="BJ74" i="992"/>
  <c r="H74" i="992"/>
  <c r="BJ28" i="992"/>
  <c r="H28" i="992"/>
  <c r="BJ88" i="992"/>
  <c r="BJ87" i="992"/>
  <c r="H88" i="992"/>
  <c r="BJ86" i="992"/>
  <c r="BJ93" i="992"/>
  <c r="H93" i="992"/>
  <c r="BJ26" i="992"/>
  <c r="H26" i="992"/>
  <c r="BK93" i="992"/>
  <c r="BJ21" i="992"/>
  <c r="BJ19" i="992"/>
  <c r="BJ20" i="992"/>
  <c r="H21" i="992"/>
  <c r="BJ100" i="992"/>
  <c r="BJ99" i="992"/>
  <c r="BJ98" i="992"/>
  <c r="H100" i="992"/>
  <c r="BJ110" i="992"/>
  <c r="H110" i="992"/>
  <c r="BJ103" i="992"/>
  <c r="H103" i="992"/>
  <c r="BK20" i="992"/>
  <c r="BK21" i="992"/>
  <c r="BK19" i="992"/>
  <c r="BK100" i="992"/>
  <c r="BK98" i="992"/>
  <c r="BK99" i="992"/>
  <c r="BK79" i="992"/>
  <c r="BK77" i="992"/>
  <c r="BK78" i="992"/>
  <c r="BJ106" i="992"/>
  <c r="BJ105" i="992"/>
  <c r="BJ104" i="992"/>
  <c r="H106" i="992"/>
  <c r="BJ83" i="992"/>
  <c r="H83" i="992"/>
  <c r="BK115" i="992"/>
  <c r="BK114" i="992"/>
  <c r="BK113" i="992"/>
  <c r="BJ15" i="992"/>
  <c r="H15" i="992"/>
  <c r="BJ82" i="992"/>
  <c r="BJ81" i="992"/>
  <c r="BJ80" i="992"/>
  <c r="H82" i="992"/>
  <c r="BK11" i="992"/>
  <c r="BJ18" i="992"/>
  <c r="BJ16" i="992"/>
  <c r="BJ17" i="992"/>
  <c r="H18" i="992"/>
  <c r="BK27" i="992"/>
  <c r="BJ76" i="992"/>
  <c r="H76" i="992"/>
  <c r="BK92" i="992"/>
  <c r="BK72" i="992"/>
  <c r="BK73" i="992"/>
  <c r="BK71" i="992"/>
  <c r="BK68" i="992"/>
  <c r="BK70" i="992"/>
  <c r="BK69" i="992"/>
  <c r="BK64" i="992"/>
  <c r="BK62" i="992"/>
  <c r="BK61" i="992"/>
  <c r="BK66" i="992"/>
  <c r="BK65" i="992"/>
  <c r="BK67" i="992"/>
  <c r="BK63" i="992"/>
  <c r="BJ112" i="992"/>
  <c r="H112" i="992"/>
  <c r="X17" i="1"/>
  <c r="Y17" i="1"/>
  <c r="X30" i="1"/>
  <c r="Y30" i="1"/>
  <c r="X18" i="1"/>
  <c r="Y18" i="1"/>
  <c r="X31" i="1"/>
  <c r="Y31" i="1"/>
  <c r="X19" i="1"/>
  <c r="Y19" i="1"/>
  <c r="Y32" i="1"/>
  <c r="X32" i="1"/>
  <c r="X33" i="1"/>
  <c r="Y33" i="1"/>
  <c r="X20" i="1"/>
  <c r="Y20" i="1"/>
  <c r="X82" i="1"/>
  <c r="X100" i="1"/>
  <c r="Y82" i="1"/>
  <c r="Y100" i="1"/>
  <c r="X73" i="1"/>
  <c r="X91" i="1"/>
  <c r="X109" i="1"/>
  <c r="Y73" i="1"/>
  <c r="Y91" i="1"/>
  <c r="Y109" i="1"/>
  <c r="X21" i="1"/>
  <c r="Y21" i="1"/>
  <c r="X83" i="1"/>
  <c r="X101" i="1"/>
  <c r="Y83" i="1"/>
  <c r="Y101" i="1"/>
  <c r="X110" i="1"/>
  <c r="Y110" i="1"/>
  <c r="Y92" i="1"/>
  <c r="X74" i="1"/>
  <c r="Y74" i="1"/>
  <c r="X92" i="1"/>
  <c r="X9" i="1"/>
  <c r="Y9" i="1"/>
  <c r="X22" i="1"/>
  <c r="Y22" i="1"/>
  <c r="X75" i="1"/>
  <c r="X93" i="1"/>
  <c r="X111" i="1"/>
  <c r="Y75" i="1"/>
  <c r="Y93" i="1"/>
  <c r="Y111" i="1"/>
  <c r="X84" i="1"/>
  <c r="X102" i="1"/>
  <c r="Y84" i="1"/>
  <c r="Y102" i="1"/>
  <c r="X10" i="1"/>
  <c r="Y10" i="1"/>
  <c r="X23" i="1"/>
  <c r="Y23" i="1"/>
  <c r="X76" i="1"/>
  <c r="X94" i="1"/>
  <c r="X112" i="1"/>
  <c r="Y76" i="1"/>
  <c r="Y94" i="1"/>
  <c r="Y112" i="1"/>
  <c r="X85" i="1"/>
  <c r="X103" i="1"/>
  <c r="Y85" i="1"/>
  <c r="Y103" i="1"/>
  <c r="X11" i="1"/>
  <c r="Y11" i="1"/>
  <c r="X24" i="1"/>
  <c r="Y24" i="1"/>
  <c r="X77" i="1"/>
  <c r="X95" i="1"/>
  <c r="X113" i="1"/>
  <c r="Y77" i="1"/>
  <c r="Y95" i="1"/>
  <c r="X86" i="1"/>
  <c r="X104" i="1"/>
  <c r="Y104" i="1"/>
  <c r="Y113" i="1"/>
  <c r="Y86" i="1"/>
  <c r="X12" i="1"/>
  <c r="Y12" i="1"/>
  <c r="X25" i="1"/>
  <c r="Y25" i="1"/>
  <c r="X87" i="1"/>
  <c r="X105" i="1"/>
  <c r="Y87" i="1"/>
  <c r="Y105" i="1"/>
  <c r="X78" i="1"/>
  <c r="X96" i="1"/>
  <c r="X114" i="1"/>
  <c r="Y78" i="1"/>
  <c r="Y96" i="1"/>
  <c r="Y114" i="1"/>
  <c r="X13" i="1"/>
  <c r="X26" i="1"/>
  <c r="Y26" i="1"/>
  <c r="Y13" i="1"/>
  <c r="X88" i="1"/>
  <c r="X106" i="1"/>
  <c r="Y88" i="1"/>
  <c r="Y106" i="1"/>
  <c r="X79" i="1"/>
  <c r="X97" i="1"/>
  <c r="X115" i="1"/>
  <c r="Y79" i="1"/>
  <c r="Y115" i="1"/>
  <c r="Y97" i="1"/>
  <c r="X27" i="1"/>
  <c r="Y27" i="1"/>
  <c r="X14" i="1"/>
  <c r="Y14" i="1"/>
  <c r="X89" i="1"/>
  <c r="X107" i="1"/>
  <c r="Y89" i="1"/>
  <c r="Y107" i="1"/>
  <c r="Y98" i="1"/>
  <c r="X116" i="1"/>
  <c r="X98" i="1"/>
  <c r="Y116" i="1"/>
  <c r="X80" i="1"/>
  <c r="Y80" i="1"/>
  <c r="X15" i="1"/>
  <c r="Y15" i="1"/>
  <c r="X28" i="1"/>
  <c r="Y28" i="1"/>
  <c r="X81" i="1"/>
  <c r="X99" i="1"/>
  <c r="X117" i="1"/>
  <c r="Y81" i="1"/>
  <c r="Y99" i="1"/>
  <c r="X90" i="1"/>
  <c r="X108" i="1"/>
  <c r="Y90" i="1"/>
  <c r="Y108" i="1"/>
  <c r="Y117" i="1"/>
  <c r="X16" i="1"/>
  <c r="Y16" i="1"/>
  <c r="X29" i="1"/>
  <c r="Y29" i="1"/>
  <c r="X8" i="1"/>
  <c r="Y8" i="1"/>
  <c r="BJ108" i="991"/>
  <c r="BJ110" i="991"/>
  <c r="BJ111" i="991"/>
  <c r="H116" i="991"/>
  <c r="BJ115" i="991"/>
  <c r="BJ113" i="991"/>
  <c r="BJ107" i="991"/>
  <c r="BK119" i="991"/>
  <c r="BK117" i="991"/>
  <c r="BK21" i="991"/>
  <c r="H103" i="991"/>
  <c r="BJ102" i="991"/>
  <c r="BJ103" i="991"/>
  <c r="BJ94" i="991"/>
  <c r="BJ95" i="991"/>
  <c r="BJ97" i="991"/>
  <c r="BJ101" i="991"/>
  <c r="BJ96" i="991"/>
  <c r="BJ99" i="991"/>
  <c r="BJ98" i="991"/>
  <c r="BK35" i="991"/>
  <c r="BJ123" i="991"/>
  <c r="BK76" i="991"/>
  <c r="BK86" i="991"/>
  <c r="H88" i="991"/>
  <c r="BK81" i="991"/>
  <c r="BK77" i="991"/>
  <c r="BK85" i="991"/>
  <c r="BK83" i="991"/>
  <c r="BK82" i="991"/>
  <c r="BK88" i="991"/>
  <c r="BJ121" i="991"/>
  <c r="BJ129" i="991"/>
  <c r="BJ122" i="991"/>
  <c r="BJ117" i="991"/>
  <c r="BJ128" i="991"/>
  <c r="BJ116" i="991"/>
  <c r="BJ126" i="991"/>
  <c r="BK120" i="991"/>
  <c r="BK24" i="991"/>
  <c r="BK115" i="991"/>
  <c r="BK84" i="991"/>
  <c r="BK25" i="991"/>
  <c r="BJ125" i="991"/>
  <c r="BK116" i="991"/>
  <c r="BK114" i="991"/>
  <c r="BK23" i="991"/>
  <c r="BK79" i="991"/>
  <c r="BK80" i="991"/>
  <c r="BK34" i="991"/>
  <c r="BK75" i="991"/>
  <c r="BK31" i="991"/>
  <c r="BK87" i="991"/>
  <c r="BK137" i="991"/>
  <c r="BK136" i="991"/>
  <c r="BK134" i="991"/>
  <c r="BK135" i="991"/>
  <c r="BJ114" i="991"/>
  <c r="BK73" i="991"/>
  <c r="BK74" i="991"/>
  <c r="BK28" i="991"/>
  <c r="BK32" i="991"/>
  <c r="BK27" i="991"/>
  <c r="BJ137" i="991"/>
  <c r="H137" i="991"/>
  <c r="BK26" i="991"/>
  <c r="BK33" i="991"/>
  <c r="BK29" i="991"/>
  <c r="BJ134" i="991"/>
  <c r="BJ135" i="991"/>
  <c r="H136" i="991"/>
  <c r="BJ136" i="991"/>
  <c r="BK133" i="991"/>
  <c r="BK131" i="991"/>
  <c r="BK129" i="991"/>
  <c r="BK132" i="991"/>
  <c r="BK130" i="991"/>
  <c r="BK126" i="991"/>
  <c r="BK127" i="991"/>
  <c r="BK125" i="991"/>
  <c r="BK124" i="991"/>
  <c r="BK128" i="991"/>
  <c r="H123" i="991"/>
  <c r="BJ118" i="991"/>
  <c r="BJ119" i="991"/>
  <c r="BK37" i="991"/>
  <c r="BK38" i="991"/>
  <c r="H36" i="991"/>
  <c r="BK30" i="991"/>
  <c r="BK36" i="991"/>
  <c r="BJ120" i="991"/>
  <c r="BJ133" i="991"/>
  <c r="BJ131" i="991"/>
  <c r="BJ130" i="991"/>
  <c r="BJ132" i="991"/>
  <c r="H133" i="991"/>
  <c r="BJ127" i="991"/>
  <c r="BK123" i="991"/>
  <c r="BK122" i="991"/>
  <c r="BK121" i="991"/>
  <c r="BJ108" i="990"/>
  <c r="BJ121" i="990"/>
  <c r="BJ112" i="990"/>
  <c r="BJ25" i="990"/>
  <c r="BJ117" i="990"/>
  <c r="BJ14" i="990"/>
  <c r="H14" i="990"/>
  <c r="BJ26" i="990"/>
  <c r="BJ128" i="990"/>
  <c r="H128" i="990"/>
  <c r="BJ126" i="990"/>
  <c r="BJ127" i="990"/>
  <c r="BJ33" i="990"/>
  <c r="H33" i="990"/>
  <c r="BJ41" i="990"/>
  <c r="H41" i="990"/>
  <c r="BJ107" i="990"/>
  <c r="H107" i="990"/>
  <c r="BJ28" i="990"/>
  <c r="H28" i="990"/>
  <c r="BJ21" i="990"/>
  <c r="BJ22" i="990"/>
  <c r="BJ20" i="990"/>
  <c r="H22" i="990"/>
  <c r="BJ36" i="990"/>
  <c r="H36" i="990"/>
  <c r="BJ24" i="990"/>
  <c r="BJ32" i="990"/>
  <c r="H32" i="990"/>
  <c r="BJ23" i="990"/>
  <c r="H23" i="990"/>
  <c r="BJ13" i="990"/>
  <c r="H13" i="990"/>
  <c r="BJ97" i="990"/>
  <c r="BJ98" i="990"/>
  <c r="BJ96" i="990"/>
  <c r="H98" i="990"/>
  <c r="BJ95" i="990"/>
  <c r="BJ86" i="990"/>
  <c r="BJ87" i="990"/>
  <c r="BJ92" i="990"/>
  <c r="BJ91" i="990"/>
  <c r="BJ94" i="990"/>
  <c r="BJ90" i="990"/>
  <c r="BJ93" i="990"/>
  <c r="BJ89" i="990"/>
  <c r="BJ83" i="990"/>
  <c r="BJ82" i="990"/>
  <c r="BJ85" i="990"/>
  <c r="BJ84" i="990"/>
  <c r="BJ81" i="990"/>
  <c r="BJ31" i="990"/>
  <c r="H31" i="990"/>
  <c r="BJ114" i="990"/>
  <c r="BJ113" i="990"/>
  <c r="H114" i="990"/>
  <c r="BJ34" i="990"/>
  <c r="H34" i="990"/>
  <c r="BJ12" i="990"/>
  <c r="H12" i="990"/>
  <c r="BJ106" i="990"/>
  <c r="H106" i="990"/>
  <c r="BJ9" i="990"/>
  <c r="H9" i="990"/>
  <c r="BJ8" i="990"/>
  <c r="BJ101" i="990"/>
  <c r="H101" i="990"/>
  <c r="BJ100" i="990"/>
  <c r="BJ111" i="990"/>
  <c r="BJ123" i="990"/>
  <c r="BJ122" i="990"/>
  <c r="H123" i="990"/>
  <c r="BJ120" i="990"/>
  <c r="BJ141" i="990"/>
  <c r="BJ140" i="990"/>
  <c r="H141" i="990"/>
  <c r="BJ138" i="990"/>
  <c r="BJ139" i="990"/>
  <c r="BJ37" i="990"/>
  <c r="H37" i="990"/>
  <c r="BJ115" i="990"/>
  <c r="H115" i="990"/>
  <c r="BJ17" i="990"/>
  <c r="H17" i="990"/>
  <c r="BJ30" i="990"/>
  <c r="H30" i="990"/>
  <c r="BJ11" i="990"/>
  <c r="H11" i="990"/>
  <c r="BJ110" i="990"/>
  <c r="H110" i="990"/>
  <c r="BJ109" i="990"/>
  <c r="BJ15" i="990"/>
  <c r="H15" i="990"/>
  <c r="BJ116" i="990"/>
  <c r="H116" i="990"/>
  <c r="BJ124" i="990"/>
  <c r="H124" i="990"/>
  <c r="BJ10" i="990"/>
  <c r="H10" i="990"/>
  <c r="BJ16" i="990"/>
  <c r="H16" i="990"/>
  <c r="BJ142" i="990"/>
  <c r="H142" i="990"/>
  <c r="BJ29" i="990"/>
  <c r="H29" i="990"/>
  <c r="BJ132" i="990"/>
  <c r="BJ131" i="990"/>
  <c r="H132" i="990"/>
  <c r="BJ130" i="990"/>
  <c r="BJ129" i="990"/>
  <c r="BJ35" i="990"/>
  <c r="H35" i="990"/>
  <c r="BJ99" i="990"/>
  <c r="BJ19" i="990"/>
  <c r="H19" i="990"/>
  <c r="BJ102" i="990"/>
  <c r="BJ137" i="990"/>
  <c r="H137" i="990"/>
  <c r="BJ136" i="990"/>
  <c r="BJ135" i="990"/>
  <c r="BJ27" i="990"/>
  <c r="H27" i="990"/>
  <c r="BJ134" i="990"/>
  <c r="H134" i="990"/>
  <c r="BJ125" i="990"/>
  <c r="H125" i="990"/>
  <c r="BJ40" i="990"/>
  <c r="BJ39" i="990"/>
  <c r="H40" i="990"/>
  <c r="BJ38" i="990"/>
  <c r="BJ119" i="990"/>
  <c r="H119" i="990"/>
  <c r="BJ118" i="990"/>
  <c r="BJ18" i="990"/>
  <c r="H18" i="990"/>
  <c r="BJ103" i="990"/>
  <c r="BJ133" i="990"/>
  <c r="H133" i="990"/>
  <c r="BJ105" i="990"/>
  <c r="BJ104" i="990"/>
  <c r="H105" i="990"/>
  <c r="BJ88" i="990"/>
  <c r="BK9" i="989"/>
  <c r="BK12" i="989"/>
  <c r="BK11" i="989"/>
  <c r="BK8" i="989"/>
  <c r="BK10" i="989"/>
  <c r="BK16" i="989"/>
  <c r="BK18" i="989"/>
  <c r="H20" i="989"/>
  <c r="BK17" i="989"/>
  <c r="BK19" i="989"/>
  <c r="BK20" i="989"/>
  <c r="BK15" i="989"/>
  <c r="BK13" i="989"/>
  <c r="BJ16" i="989"/>
  <c r="BJ15" i="989"/>
  <c r="BJ10" i="989"/>
  <c r="BJ17" i="989"/>
  <c r="BJ12" i="989"/>
  <c r="BJ13" i="989"/>
  <c r="BJ11" i="989"/>
  <c r="H17" i="989"/>
  <c r="BK39" i="988"/>
  <c r="BK14" i="988"/>
  <c r="BK43" i="988"/>
  <c r="BK8" i="988"/>
  <c r="BJ42" i="988"/>
  <c r="BJ41" i="988"/>
  <c r="H42" i="988"/>
  <c r="BJ40" i="988"/>
  <c r="BJ14" i="988"/>
  <c r="H14" i="988"/>
  <c r="BK13" i="988"/>
  <c r="BK12" i="988"/>
  <c r="BK40" i="988"/>
  <c r="BK42" i="988"/>
  <c r="BK41" i="988"/>
  <c r="BJ43" i="988"/>
  <c r="H43" i="988"/>
  <c r="BJ35" i="988"/>
  <c r="H35" i="988"/>
  <c r="BJ39" i="988"/>
  <c r="H39" i="988"/>
  <c r="BK44" i="988"/>
  <c r="BK46" i="988"/>
  <c r="BK45" i="988"/>
  <c r="BJ37" i="988"/>
  <c r="BJ38" i="988"/>
  <c r="BJ36" i="988"/>
  <c r="H38" i="988"/>
  <c r="BK16" i="988"/>
  <c r="BK15" i="988"/>
  <c r="BK10" i="988"/>
  <c r="BK11" i="988"/>
  <c r="BK37" i="988"/>
  <c r="BK38" i="988"/>
  <c r="BK36" i="988"/>
  <c r="BK35" i="988"/>
  <c r="BJ8" i="988"/>
  <c r="H8" i="988"/>
  <c r="BK34" i="988"/>
  <c r="BJ11" i="988"/>
  <c r="BJ10" i="988"/>
  <c r="H11" i="988"/>
  <c r="BK33" i="988"/>
  <c r="BK32" i="988"/>
  <c r="BK30" i="988"/>
  <c r="BK31" i="988"/>
  <c r="BK29" i="988"/>
  <c r="BJ13" i="988"/>
  <c r="BJ12" i="988"/>
  <c r="H13" i="988"/>
  <c r="BJ47" i="988"/>
  <c r="H47" i="988"/>
  <c r="BJ34" i="988"/>
  <c r="H34" i="988"/>
  <c r="BK9" i="988"/>
  <c r="BJ9" i="988"/>
  <c r="H9" i="988"/>
  <c r="BJ15" i="988"/>
  <c r="BJ16" i="988"/>
  <c r="H16" i="988"/>
  <c r="BJ33" i="988"/>
  <c r="BJ32" i="988"/>
  <c r="H33" i="988"/>
  <c r="BJ29" i="988"/>
  <c r="BJ31" i="988"/>
  <c r="BJ30" i="988"/>
  <c r="BJ46" i="988"/>
  <c r="BJ44" i="988"/>
  <c r="BJ45" i="988"/>
  <c r="H46" i="988"/>
  <c r="BK37" i="987"/>
  <c r="BK35" i="987"/>
  <c r="BK33" i="987"/>
  <c r="BK38" i="987"/>
  <c r="BK36" i="987"/>
  <c r="BJ17" i="987"/>
  <c r="BK62" i="987"/>
  <c r="BJ43" i="987"/>
  <c r="BJ58" i="987"/>
  <c r="BK63" i="987"/>
  <c r="BK50" i="987"/>
  <c r="H38" i="987"/>
  <c r="BJ16" i="987"/>
  <c r="BJ14" i="987"/>
  <c r="BJ38" i="987"/>
  <c r="BJ15" i="987"/>
  <c r="H54" i="987"/>
  <c r="BJ59" i="987"/>
  <c r="BJ56" i="987"/>
  <c r="BJ55" i="987"/>
  <c r="BK64" i="987"/>
  <c r="BK49" i="987"/>
  <c r="BK15" i="987"/>
  <c r="BK14" i="987"/>
  <c r="BK16" i="987"/>
  <c r="BJ35" i="987"/>
  <c r="BJ36" i="987"/>
  <c r="BJ33" i="987"/>
  <c r="BJ34" i="987"/>
  <c r="BJ19" i="987"/>
  <c r="H19" i="987"/>
  <c r="BK66" i="987"/>
  <c r="BK65" i="987"/>
  <c r="BJ66" i="987"/>
  <c r="H66" i="987"/>
  <c r="BJ64" i="987"/>
  <c r="BJ63" i="987"/>
  <c r="BJ65" i="987"/>
  <c r="BK53" i="987"/>
  <c r="BK52" i="987"/>
  <c r="BK51" i="987"/>
  <c r="BK17" i="987"/>
  <c r="H61" i="987"/>
  <c r="BJ61" i="987"/>
  <c r="BJ62" i="987"/>
  <c r="H62" i="987"/>
  <c r="BJ60" i="987"/>
  <c r="H60" i="987"/>
  <c r="BJ67" i="987"/>
  <c r="H67" i="987"/>
  <c r="H48" i="987"/>
  <c r="BJ47" i="987"/>
  <c r="BJ45" i="987"/>
  <c r="BJ46" i="987"/>
  <c r="BJ48" i="987"/>
  <c r="BJ57" i="987"/>
  <c r="BK18" i="987"/>
  <c r="BJ13" i="986"/>
  <c r="BK8" i="986"/>
  <c r="BK18" i="986"/>
  <c r="BJ14" i="986"/>
  <c r="BK19" i="986"/>
  <c r="BK14" i="986"/>
  <c r="BK17" i="986"/>
  <c r="BJ10" i="986"/>
  <c r="H10" i="986"/>
  <c r="BJ11" i="986"/>
  <c r="H11" i="986"/>
  <c r="BJ53" i="986"/>
  <c r="BJ52" i="986"/>
  <c r="H53" i="986"/>
  <c r="BJ56" i="986"/>
  <c r="BJ54" i="986"/>
  <c r="BJ55" i="986"/>
  <c r="H56" i="986"/>
  <c r="BK77" i="986"/>
  <c r="BK76" i="986"/>
  <c r="BK62" i="986"/>
  <c r="BK60" i="986"/>
  <c r="BK61" i="986"/>
  <c r="BJ20" i="986"/>
  <c r="H20" i="986"/>
  <c r="BJ8" i="986"/>
  <c r="H8" i="986"/>
  <c r="BJ75" i="986"/>
  <c r="H75" i="986"/>
  <c r="BJ50" i="986"/>
  <c r="H50" i="986"/>
  <c r="BJ46" i="986"/>
  <c r="BJ45" i="986"/>
  <c r="BJ48" i="986"/>
  <c r="BJ44" i="986"/>
  <c r="BJ43" i="986"/>
  <c r="BJ47" i="986"/>
  <c r="BJ49" i="986"/>
  <c r="BK59" i="986"/>
  <c r="BK58" i="986"/>
  <c r="BK75" i="986"/>
  <c r="BJ58" i="986"/>
  <c r="BJ59" i="986"/>
  <c r="H59" i="986"/>
  <c r="BK12" i="986"/>
  <c r="BK10" i="986"/>
  <c r="BK11" i="986"/>
  <c r="BJ69" i="986"/>
  <c r="H69" i="986"/>
  <c r="BK74" i="986"/>
  <c r="BK72" i="986"/>
  <c r="BK73" i="986"/>
  <c r="BJ15" i="986"/>
  <c r="BJ16" i="986"/>
  <c r="H16" i="986"/>
  <c r="BJ63" i="986"/>
  <c r="H63" i="986"/>
  <c r="BJ71" i="986"/>
  <c r="BJ70" i="986"/>
  <c r="H71" i="986"/>
  <c r="BK50" i="986"/>
  <c r="BK48" i="986"/>
  <c r="BK43" i="986"/>
  <c r="BK47" i="986"/>
  <c r="BK49" i="986"/>
  <c r="BK46" i="986"/>
  <c r="BK45" i="986"/>
  <c r="BK44" i="986"/>
  <c r="BK71" i="986"/>
  <c r="BK70" i="986"/>
  <c r="BK9" i="986"/>
  <c r="BJ19" i="986"/>
  <c r="H19" i="986"/>
  <c r="BJ74" i="986"/>
  <c r="BJ72" i="986"/>
  <c r="BJ73" i="986"/>
  <c r="H74" i="986"/>
  <c r="BJ65" i="986"/>
  <c r="H65" i="986"/>
  <c r="BJ64" i="986"/>
  <c r="BK13" i="986"/>
  <c r="BJ17" i="986"/>
  <c r="H17" i="986"/>
  <c r="BK53" i="986"/>
  <c r="BK52" i="986"/>
  <c r="BK65" i="986"/>
  <c r="BK64" i="986"/>
  <c r="BJ9" i="986"/>
  <c r="H9" i="986"/>
  <c r="BK56" i="986"/>
  <c r="BK54" i="986"/>
  <c r="BK55" i="986"/>
  <c r="BJ51" i="986"/>
  <c r="H51" i="986"/>
  <c r="BK16" i="986"/>
  <c r="BK15" i="986"/>
  <c r="BJ18" i="986"/>
  <c r="H18" i="986"/>
  <c r="BK51" i="986"/>
  <c r="BJ62" i="986"/>
  <c r="BJ60" i="986"/>
  <c r="BJ61" i="986"/>
  <c r="H62" i="986"/>
  <c r="BJ68" i="986"/>
  <c r="BJ66" i="986"/>
  <c r="BJ67" i="986"/>
  <c r="H68" i="986"/>
  <c r="BK69" i="986"/>
  <c r="BK63" i="986"/>
  <c r="BK57" i="986"/>
  <c r="BK68" i="986"/>
  <c r="BK67" i="986"/>
  <c r="BK66" i="986"/>
  <c r="BJ57" i="986"/>
  <c r="H57" i="986"/>
  <c r="BJ77" i="986"/>
  <c r="BJ76" i="986"/>
  <c r="H77" i="986"/>
  <c r="BJ12" i="986"/>
  <c r="H12" i="986"/>
  <c r="BK50" i="985"/>
  <c r="BK78" i="985"/>
  <c r="BK21" i="985"/>
  <c r="BK68" i="985"/>
  <c r="BK9" i="985"/>
  <c r="BK17" i="985"/>
  <c r="BJ67" i="985"/>
  <c r="BK16" i="985"/>
  <c r="BK18" i="985"/>
  <c r="BJ59" i="985"/>
  <c r="H59" i="985"/>
  <c r="BK72" i="985"/>
  <c r="BK71" i="985"/>
  <c r="BJ78" i="985"/>
  <c r="H78" i="985"/>
  <c r="BK77" i="985"/>
  <c r="BK76" i="985"/>
  <c r="BJ15" i="985"/>
  <c r="H15" i="985"/>
  <c r="BJ14" i="985"/>
  <c r="BJ61" i="985"/>
  <c r="BJ60" i="985"/>
  <c r="H61" i="985"/>
  <c r="BK20" i="985"/>
  <c r="BK19" i="985"/>
  <c r="BK75" i="985"/>
  <c r="BK74" i="985"/>
  <c r="BJ75" i="985"/>
  <c r="BJ74" i="985"/>
  <c r="H75" i="985"/>
  <c r="BJ50" i="985"/>
  <c r="H50" i="985"/>
  <c r="BJ43" i="985"/>
  <c r="BJ70" i="985"/>
  <c r="BJ69" i="985"/>
  <c r="H70" i="985"/>
  <c r="BJ80" i="985"/>
  <c r="H80" i="985"/>
  <c r="BJ79" i="985"/>
  <c r="BK49" i="985"/>
  <c r="BK47" i="985"/>
  <c r="BK48" i="985"/>
  <c r="BK46" i="985"/>
  <c r="BK45" i="985"/>
  <c r="BK42" i="985"/>
  <c r="BK44" i="985"/>
  <c r="BK43" i="985"/>
  <c r="BK73" i="985"/>
  <c r="BK12" i="985"/>
  <c r="BK11" i="985"/>
  <c r="BK80" i="985"/>
  <c r="BK79" i="985"/>
  <c r="BK52" i="985"/>
  <c r="BK51" i="985"/>
  <c r="BJ18" i="985"/>
  <c r="H18" i="985"/>
  <c r="BJ73" i="985"/>
  <c r="H73" i="985"/>
  <c r="BJ16" i="985"/>
  <c r="H16" i="985"/>
  <c r="BJ8" i="985"/>
  <c r="H8" i="985"/>
  <c r="BK58" i="985"/>
  <c r="BJ49" i="985"/>
  <c r="H49" i="985"/>
  <c r="BJ48" i="985"/>
  <c r="BJ46" i="985"/>
  <c r="BJ47" i="985"/>
  <c r="BJ45" i="985"/>
  <c r="BJ42" i="985"/>
  <c r="BJ44" i="985"/>
  <c r="BJ21" i="985"/>
  <c r="H21" i="985"/>
  <c r="BK15" i="985"/>
  <c r="BK14" i="985"/>
  <c r="BK10" i="985"/>
  <c r="BJ57" i="985"/>
  <c r="BJ53" i="985"/>
  <c r="BJ54" i="985"/>
  <c r="BJ55" i="985"/>
  <c r="BJ56" i="985"/>
  <c r="H57" i="985"/>
  <c r="BK57" i="985"/>
  <c r="BK56" i="985"/>
  <c r="BK53" i="985"/>
  <c r="BK54" i="985"/>
  <c r="BK55" i="985"/>
  <c r="BJ68" i="985"/>
  <c r="H68" i="985"/>
  <c r="BJ17" i="985"/>
  <c r="H17" i="985"/>
  <c r="BJ10" i="985"/>
  <c r="H10" i="985"/>
  <c r="BJ72" i="985"/>
  <c r="BJ71" i="985"/>
  <c r="H72" i="985"/>
  <c r="BJ13" i="985"/>
  <c r="H13" i="985"/>
  <c r="BJ66" i="985"/>
  <c r="BJ65" i="985"/>
  <c r="BJ62" i="985"/>
  <c r="BJ64" i="985"/>
  <c r="BJ63" i="985"/>
  <c r="H66" i="985"/>
  <c r="BK70" i="985"/>
  <c r="BK69" i="985"/>
  <c r="BJ77" i="985"/>
  <c r="H77" i="985"/>
  <c r="BJ76" i="985"/>
  <c r="BJ58" i="985"/>
  <c r="H58" i="985"/>
  <c r="BJ52" i="985"/>
  <c r="BJ51" i="985"/>
  <c r="H52" i="985"/>
  <c r="BK66" i="985"/>
  <c r="BK62" i="985"/>
  <c r="BK64" i="985"/>
  <c r="BK63" i="985"/>
  <c r="BK65" i="985"/>
  <c r="BK59" i="985"/>
  <c r="BK67" i="985"/>
  <c r="H67" i="985"/>
  <c r="BJ9" i="985"/>
  <c r="H9" i="985"/>
  <c r="BK13" i="985"/>
  <c r="BJ23" i="985"/>
  <c r="BJ22" i="985"/>
  <c r="H23" i="985"/>
  <c r="BJ20" i="985"/>
  <c r="BJ19" i="985"/>
  <c r="H20" i="985"/>
  <c r="BJ12" i="985"/>
  <c r="BJ11" i="985"/>
  <c r="H12" i="985"/>
  <c r="BK61" i="985"/>
  <c r="BK60" i="985"/>
  <c r="BK23" i="985"/>
  <c r="BK22" i="985"/>
  <c r="BK8" i="985"/>
  <c r="BK69" i="984"/>
  <c r="BJ13" i="984"/>
  <c r="H13" i="984"/>
  <c r="BJ19" i="984"/>
  <c r="H19" i="984"/>
  <c r="BJ8" i="984"/>
  <c r="H8" i="984"/>
  <c r="BK59" i="984"/>
  <c r="BK57" i="984"/>
  <c r="BK58" i="984"/>
  <c r="BK73" i="984"/>
  <c r="BK71" i="984"/>
  <c r="BK72" i="984"/>
  <c r="BJ21" i="984"/>
  <c r="H21" i="984"/>
  <c r="BK45" i="984"/>
  <c r="BK40" i="984"/>
  <c r="BK44" i="984"/>
  <c r="BK43" i="984"/>
  <c r="BK42" i="984"/>
  <c r="BK41" i="984"/>
  <c r="BK39" i="984"/>
  <c r="BK65" i="984"/>
  <c r="BK66" i="984"/>
  <c r="BK64" i="984"/>
  <c r="BJ55" i="984"/>
  <c r="H55" i="984"/>
  <c r="BJ68" i="984"/>
  <c r="BJ67" i="984"/>
  <c r="H68" i="984"/>
  <c r="BJ77" i="984"/>
  <c r="H77" i="984"/>
  <c r="BK12" i="984"/>
  <c r="BJ66" i="984"/>
  <c r="BJ65" i="984"/>
  <c r="BJ64" i="984"/>
  <c r="H66" i="984"/>
  <c r="BK63" i="984"/>
  <c r="BJ56" i="984"/>
  <c r="H56" i="984"/>
  <c r="BK20" i="984"/>
  <c r="BJ52" i="984"/>
  <c r="BJ51" i="984"/>
  <c r="BJ50" i="984"/>
  <c r="H52" i="984"/>
  <c r="BK13" i="984"/>
  <c r="BJ76" i="984"/>
  <c r="H76" i="984"/>
  <c r="BJ63" i="984"/>
  <c r="H63" i="984"/>
  <c r="BJ10" i="984"/>
  <c r="BJ9" i="984"/>
  <c r="H10" i="984"/>
  <c r="BK16" i="984"/>
  <c r="BK17" i="984"/>
  <c r="BJ44" i="984"/>
  <c r="BJ45" i="984"/>
  <c r="BJ43" i="984"/>
  <c r="H45" i="984"/>
  <c r="BJ39" i="984"/>
  <c r="BJ40" i="984"/>
  <c r="BJ42" i="984"/>
  <c r="BJ41" i="984"/>
  <c r="BJ58" i="984"/>
  <c r="BJ59" i="984"/>
  <c r="BJ57" i="984"/>
  <c r="H59" i="984"/>
  <c r="BK53" i="984"/>
  <c r="BK54" i="984"/>
  <c r="BK55" i="984"/>
  <c r="BK15" i="984"/>
  <c r="BK68" i="984"/>
  <c r="BK67" i="984"/>
  <c r="BK49" i="984"/>
  <c r="BJ75" i="984"/>
  <c r="H75" i="984"/>
  <c r="BJ74" i="984"/>
  <c r="BK18" i="984"/>
  <c r="BJ11" i="984"/>
  <c r="H11" i="984"/>
  <c r="BK11" i="984"/>
  <c r="BJ70" i="984"/>
  <c r="H70" i="984"/>
  <c r="BJ15" i="984"/>
  <c r="H15" i="984"/>
  <c r="BJ48" i="984"/>
  <c r="H48" i="984"/>
  <c r="BK60" i="984"/>
  <c r="BK61" i="984"/>
  <c r="BK14" i="984"/>
  <c r="BK75" i="984"/>
  <c r="BK74" i="984"/>
  <c r="BK47" i="984"/>
  <c r="BK46" i="984"/>
  <c r="BK70" i="984"/>
  <c r="BJ69" i="984"/>
  <c r="H69" i="984"/>
  <c r="BK56" i="984"/>
  <c r="BJ20" i="984"/>
  <c r="H20" i="984"/>
  <c r="BJ18" i="984"/>
  <c r="H18" i="984"/>
  <c r="BK48" i="984"/>
  <c r="BK62" i="984"/>
  <c r="BJ49" i="984"/>
  <c r="H49" i="984"/>
  <c r="BK10" i="984"/>
  <c r="BK9" i="984"/>
  <c r="BJ16" i="984"/>
  <c r="BJ17" i="984"/>
  <c r="H17" i="984"/>
  <c r="BK19" i="984"/>
  <c r="BJ73" i="984"/>
  <c r="BJ72" i="984"/>
  <c r="H73" i="984"/>
  <c r="BJ71" i="984"/>
  <c r="BK76" i="984"/>
  <c r="BJ53" i="984"/>
  <c r="BJ54" i="984"/>
  <c r="H54" i="984"/>
  <c r="BJ61" i="984"/>
  <c r="BJ60" i="984"/>
  <c r="H61" i="984"/>
  <c r="BJ62" i="984"/>
  <c r="H62" i="984"/>
  <c r="BJ46" i="984"/>
  <c r="BJ47" i="984"/>
  <c r="H47" i="984"/>
  <c r="BJ14" i="984"/>
  <c r="H14" i="984"/>
  <c r="BK8" i="984"/>
  <c r="BJ12" i="984"/>
  <c r="H12" i="984"/>
  <c r="BK51" i="984"/>
  <c r="BK52" i="984"/>
  <c r="BK50" i="984"/>
  <c r="BJ19" i="982"/>
  <c r="BJ21" i="982"/>
  <c r="H23" i="982"/>
  <c r="G5" i="982" s="1"/>
  <c r="BJ16" i="982"/>
  <c r="BJ17" i="982"/>
  <c r="BJ18" i="982"/>
  <c r="BJ22" i="982"/>
  <c r="BJ23" i="982"/>
  <c r="BJ94" i="983"/>
  <c r="BJ89" i="983"/>
  <c r="BJ90" i="983"/>
  <c r="H94" i="983"/>
  <c r="BJ92" i="983"/>
  <c r="BJ91" i="983"/>
  <c r="BJ95" i="983"/>
  <c r="BJ96" i="983"/>
  <c r="H96" i="983"/>
  <c r="BJ93" i="983"/>
  <c r="BJ21" i="981"/>
  <c r="BJ16" i="981"/>
  <c r="BJ18" i="981"/>
  <c r="BJ15" i="981"/>
  <c r="BJ19" i="981"/>
  <c r="BJ20" i="981"/>
  <c r="BJ17" i="981"/>
  <c r="BJ14" i="981"/>
  <c r="BK40" i="981"/>
  <c r="BK42" i="981"/>
  <c r="BK43" i="981"/>
  <c r="BK39" i="981"/>
  <c r="H45" i="981"/>
  <c r="G5" i="981" s="1"/>
  <c r="BK41" i="981"/>
  <c r="BK44" i="981"/>
  <c r="H17" i="980"/>
  <c r="BK12" i="980"/>
  <c r="H16" i="980"/>
  <c r="BJ12" i="980"/>
  <c r="BJ13" i="980"/>
  <c r="H13" i="980"/>
  <c r="H9" i="979"/>
  <c r="G5" i="979" s="1"/>
  <c r="BJ71" i="978"/>
  <c r="BJ68" i="978"/>
  <c r="BK71" i="978"/>
  <c r="BJ67" i="978"/>
  <c r="BJ65" i="978"/>
  <c r="BJ72" i="978"/>
  <c r="BJ64" i="978"/>
  <c r="BJ60" i="978"/>
  <c r="BK64" i="978"/>
  <c r="BK65" i="978"/>
  <c r="BK70" i="978"/>
  <c r="BJ61" i="978"/>
  <c r="BK66" i="978"/>
  <c r="BJ69" i="978"/>
  <c r="BJ62" i="978"/>
  <c r="BJ66" i="978"/>
  <c r="BJ59" i="978"/>
  <c r="BK107" i="978"/>
  <c r="BK108" i="978"/>
  <c r="BK106" i="978"/>
  <c r="H108" i="978"/>
  <c r="BK104" i="978"/>
  <c r="BK105" i="978"/>
  <c r="BK102" i="978"/>
  <c r="BK103" i="978"/>
  <c r="BK60" i="978"/>
  <c r="BK59" i="978"/>
  <c r="BK61" i="978"/>
  <c r="BK58" i="978"/>
  <c r="BK57" i="978"/>
  <c r="BK72" i="978"/>
  <c r="BK67" i="978"/>
  <c r="BK62" i="978"/>
  <c r="BJ57" i="978"/>
  <c r="H72" i="978"/>
  <c r="BJ58" i="978"/>
  <c r="BK68" i="978"/>
  <c r="BK63" i="978"/>
  <c r="BJ70" i="978"/>
  <c r="BK101" i="978"/>
  <c r="BK12" i="976"/>
  <c r="BK13" i="976"/>
  <c r="BK11" i="976"/>
  <c r="BK9" i="976"/>
  <c r="BK15" i="977"/>
  <c r="BK9" i="977"/>
  <c r="BK36" i="977"/>
  <c r="BK47" i="977"/>
  <c r="BK10" i="977"/>
  <c r="BK39" i="977"/>
  <c r="BJ14" i="977"/>
  <c r="H14" i="977"/>
  <c r="BJ10" i="977"/>
  <c r="H10" i="977"/>
  <c r="BJ47" i="977"/>
  <c r="H47" i="977"/>
  <c r="BJ42" i="977"/>
  <c r="BJ41" i="977"/>
  <c r="H42" i="977"/>
  <c r="BJ35" i="977"/>
  <c r="H35" i="977"/>
  <c r="BJ8" i="977"/>
  <c r="H8" i="977"/>
  <c r="BJ52" i="977"/>
  <c r="H52" i="977"/>
  <c r="BJ45" i="977"/>
  <c r="BJ46" i="977"/>
  <c r="H46" i="977"/>
  <c r="BJ36" i="977"/>
  <c r="H36" i="977"/>
  <c r="BK42" i="977"/>
  <c r="BK41" i="977"/>
  <c r="BK48" i="977"/>
  <c r="BK8" i="977"/>
  <c r="BK34" i="977"/>
  <c r="BK33" i="977"/>
  <c r="BK32" i="977"/>
  <c r="BK31" i="977"/>
  <c r="BK30" i="977"/>
  <c r="BK29" i="977"/>
  <c r="BK28" i="977"/>
  <c r="BK11" i="977"/>
  <c r="BK45" i="977"/>
  <c r="BK46" i="977"/>
  <c r="BJ11" i="977"/>
  <c r="H11" i="977"/>
  <c r="BJ39" i="977"/>
  <c r="H39" i="977"/>
  <c r="BK51" i="977"/>
  <c r="BK44" i="977"/>
  <c r="BK14" i="977"/>
  <c r="BJ9" i="977"/>
  <c r="H9" i="977"/>
  <c r="BK13" i="977"/>
  <c r="BK12" i="977"/>
  <c r="BJ44" i="977"/>
  <c r="H44" i="977"/>
  <c r="BJ37" i="977"/>
  <c r="BJ38" i="977"/>
  <c r="H38" i="977"/>
  <c r="BJ40" i="977"/>
  <c r="H40" i="977"/>
  <c r="BJ49" i="977"/>
  <c r="BJ50" i="977"/>
  <c r="H50" i="977"/>
  <c r="BJ43" i="977"/>
  <c r="H43" i="977"/>
  <c r="BK43" i="977"/>
  <c r="BJ48" i="977"/>
  <c r="H48" i="977"/>
  <c r="BJ13" i="977"/>
  <c r="BJ12" i="977"/>
  <c r="H13" i="977"/>
  <c r="BJ16" i="977"/>
  <c r="H16" i="977"/>
  <c r="BJ51" i="977"/>
  <c r="H51" i="977"/>
  <c r="BJ34" i="977"/>
  <c r="BJ33" i="977"/>
  <c r="BJ32" i="977"/>
  <c r="H34" i="977"/>
  <c r="BJ28" i="977"/>
  <c r="BJ29" i="977"/>
  <c r="BJ31" i="977"/>
  <c r="BJ30" i="977"/>
  <c r="BK35" i="977"/>
  <c r="BJ15" i="977"/>
  <c r="H15" i="977"/>
  <c r="BK40" i="977"/>
  <c r="BK37" i="977"/>
  <c r="BK38" i="977"/>
  <c r="BK50" i="977"/>
  <c r="BK49" i="977"/>
  <c r="BJ37" i="976"/>
  <c r="BJ36" i="976"/>
  <c r="H39" i="976"/>
  <c r="BJ39" i="976"/>
  <c r="BJ35" i="976"/>
  <c r="BK8" i="976"/>
  <c r="BK30" i="976"/>
  <c r="BK10" i="976"/>
  <c r="H10" i="976"/>
  <c r="BJ32" i="976"/>
  <c r="BK36" i="976"/>
  <c r="BJ31" i="976"/>
  <c r="BK29" i="976"/>
  <c r="BK32" i="976"/>
  <c r="BK35" i="976"/>
  <c r="H36" i="976"/>
  <c r="BK31" i="976"/>
  <c r="BJ30" i="976"/>
  <c r="BK47" i="976"/>
  <c r="BK46" i="976"/>
  <c r="BK45" i="976"/>
  <c r="H47" i="976"/>
  <c r="BJ29" i="976"/>
  <c r="BJ74" i="975"/>
  <c r="BK74" i="975"/>
  <c r="BK68" i="975"/>
  <c r="BJ69" i="975"/>
  <c r="BK73" i="975"/>
  <c r="BK8" i="975"/>
  <c r="BK69" i="975"/>
  <c r="BJ68" i="975"/>
  <c r="H68" i="975"/>
  <c r="BJ11" i="975"/>
  <c r="BJ10" i="975"/>
  <c r="BJ9" i="975"/>
  <c r="H11" i="975"/>
  <c r="BK17" i="975"/>
  <c r="BK14" i="975"/>
  <c r="BK13" i="975"/>
  <c r="BK12" i="975"/>
  <c r="BJ86" i="975"/>
  <c r="BJ84" i="975"/>
  <c r="BJ85" i="975"/>
  <c r="H86" i="975"/>
  <c r="BJ8" i="975"/>
  <c r="H8" i="975"/>
  <c r="BK21" i="975"/>
  <c r="BK22" i="975"/>
  <c r="BK23" i="975"/>
  <c r="BK28" i="975"/>
  <c r="BK27" i="975"/>
  <c r="BK67" i="975"/>
  <c r="BK62" i="975"/>
  <c r="BK56" i="975"/>
  <c r="BK66" i="975"/>
  <c r="BK60" i="975"/>
  <c r="BK65" i="975"/>
  <c r="BK58" i="975"/>
  <c r="BK55" i="975"/>
  <c r="BK64" i="975"/>
  <c r="BK57" i="975"/>
  <c r="BK54" i="975"/>
  <c r="BK63" i="975"/>
  <c r="BK61" i="975"/>
  <c r="BK59" i="975"/>
  <c r="BK77" i="975"/>
  <c r="BK75" i="975"/>
  <c r="BK76" i="975"/>
  <c r="BJ18" i="975"/>
  <c r="BJ20" i="975"/>
  <c r="BJ19" i="975"/>
  <c r="H20" i="975"/>
  <c r="BJ17" i="975"/>
  <c r="H17" i="975"/>
  <c r="BK15" i="975"/>
  <c r="BK16" i="975"/>
  <c r="BK82" i="975"/>
  <c r="BK80" i="975"/>
  <c r="BK81" i="975"/>
  <c r="BJ73" i="975"/>
  <c r="H73" i="975"/>
  <c r="BJ59" i="975"/>
  <c r="BJ82" i="975"/>
  <c r="BJ81" i="975"/>
  <c r="BJ80" i="975"/>
  <c r="H82" i="975"/>
  <c r="BK20" i="975"/>
  <c r="BK18" i="975"/>
  <c r="BK19" i="975"/>
  <c r="BJ21" i="975"/>
  <c r="BJ22" i="975"/>
  <c r="BJ23" i="975"/>
  <c r="H23" i="975"/>
  <c r="BJ26" i="975"/>
  <c r="H26" i="975"/>
  <c r="BJ25" i="975"/>
  <c r="BJ72" i="975"/>
  <c r="H72" i="975"/>
  <c r="BJ71" i="975"/>
  <c r="BJ70" i="975"/>
  <c r="BK78" i="975"/>
  <c r="BK72" i="975"/>
  <c r="BK71" i="975"/>
  <c r="BK70" i="975"/>
  <c r="BJ15" i="975"/>
  <c r="BJ16" i="975"/>
  <c r="H16" i="975"/>
  <c r="BK9" i="975"/>
  <c r="BK10" i="975"/>
  <c r="BK11" i="975"/>
  <c r="BK26" i="975"/>
  <c r="BK25" i="975"/>
  <c r="BK24" i="975"/>
  <c r="BK86" i="975"/>
  <c r="BK84" i="975"/>
  <c r="BK85" i="975"/>
  <c r="BJ14" i="975"/>
  <c r="H14" i="975"/>
  <c r="BJ12" i="975"/>
  <c r="BJ13" i="975"/>
  <c r="BJ29" i="975"/>
  <c r="H29" i="975"/>
  <c r="BJ24" i="975"/>
  <c r="BJ79" i="975"/>
  <c r="BK83" i="975"/>
  <c r="BJ78" i="975"/>
  <c r="H78" i="975"/>
  <c r="BJ67" i="975"/>
  <c r="BJ66" i="975"/>
  <c r="BJ64" i="975"/>
  <c r="BJ65" i="975"/>
  <c r="H67" i="975"/>
  <c r="BJ58" i="975"/>
  <c r="BJ57" i="975"/>
  <c r="BJ54" i="975"/>
  <c r="BJ63" i="975"/>
  <c r="BJ61" i="975"/>
  <c r="BJ60" i="975"/>
  <c r="BJ56" i="975"/>
  <c r="BJ62" i="975"/>
  <c r="BJ28" i="975"/>
  <c r="BJ27" i="975"/>
  <c r="H28" i="975"/>
  <c r="BJ77" i="975"/>
  <c r="BJ76" i="975"/>
  <c r="H77" i="975"/>
  <c r="BJ75" i="975"/>
  <c r="BJ55" i="975"/>
  <c r="BJ41" i="974"/>
  <c r="BJ39" i="974"/>
  <c r="H45" i="974"/>
  <c r="BJ38" i="974"/>
  <c r="BJ43" i="974"/>
  <c r="BJ36" i="974"/>
  <c r="BJ37" i="974"/>
  <c r="BJ44" i="974"/>
  <c r="BJ42" i="974"/>
  <c r="BJ35" i="974"/>
  <c r="BJ34" i="974"/>
  <c r="BJ45" i="974"/>
  <c r="BK57" i="974"/>
  <c r="BK23" i="974"/>
  <c r="BK18" i="974"/>
  <c r="BK24" i="974"/>
  <c r="H25" i="974"/>
  <c r="BK25" i="974"/>
  <c r="BK58" i="974"/>
  <c r="BK22" i="974"/>
  <c r="H24" i="974"/>
  <c r="BJ57" i="974"/>
  <c r="BK21" i="974"/>
  <c r="BJ58" i="974"/>
  <c r="BK16" i="974"/>
  <c r="BJ59" i="974"/>
  <c r="BK17" i="974"/>
  <c r="BK20" i="974"/>
  <c r="BK19" i="974"/>
  <c r="BK56" i="974"/>
  <c r="BK62" i="974"/>
  <c r="BK60" i="974"/>
  <c r="BK61" i="974"/>
  <c r="BK63" i="974"/>
  <c r="BJ63" i="974"/>
  <c r="BJ61" i="974"/>
  <c r="BJ60" i="974"/>
  <c r="H63" i="974"/>
  <c r="BJ62" i="974"/>
  <c r="BK118" i="973"/>
  <c r="BK37" i="973"/>
  <c r="BK133" i="973"/>
  <c r="H136" i="973"/>
  <c r="BJ136" i="973"/>
  <c r="BJ135" i="973"/>
  <c r="BJ134" i="973"/>
  <c r="BJ120" i="973"/>
  <c r="BK135" i="973"/>
  <c r="BK136" i="973"/>
  <c r="BK134" i="973"/>
  <c r="BJ97" i="973"/>
  <c r="BJ10" i="973"/>
  <c r="BK126" i="973"/>
  <c r="BK34" i="973"/>
  <c r="BK117" i="973"/>
  <c r="BK105" i="973"/>
  <c r="BK132" i="973"/>
  <c r="BK124" i="973"/>
  <c r="BJ101" i="973"/>
  <c r="BK18" i="973"/>
  <c r="BJ16" i="973"/>
  <c r="H16" i="973"/>
  <c r="BK30" i="973"/>
  <c r="BK29" i="973"/>
  <c r="BK103" i="973"/>
  <c r="BK102" i="973"/>
  <c r="BK100" i="973"/>
  <c r="BK97" i="973"/>
  <c r="BK99" i="973"/>
  <c r="BK131" i="973"/>
  <c r="BJ104" i="973"/>
  <c r="H104" i="973"/>
  <c r="BJ106" i="973"/>
  <c r="H106" i="973"/>
  <c r="BK96" i="973"/>
  <c r="BK78" i="973"/>
  <c r="BJ99" i="973"/>
  <c r="BK104" i="973"/>
  <c r="BJ19" i="973"/>
  <c r="H19" i="973"/>
  <c r="BJ15" i="973"/>
  <c r="H15" i="973"/>
  <c r="BJ22" i="973"/>
  <c r="H22" i="973"/>
  <c r="BJ28" i="973"/>
  <c r="H28" i="973"/>
  <c r="BJ23" i="973"/>
  <c r="BJ25" i="973"/>
  <c r="BJ27" i="973"/>
  <c r="BJ26" i="973"/>
  <c r="BJ24" i="973"/>
  <c r="BK106" i="973"/>
  <c r="BK84" i="973"/>
  <c r="BK85" i="973"/>
  <c r="BJ115" i="973"/>
  <c r="H115" i="973"/>
  <c r="BK95" i="973"/>
  <c r="BK19" i="973"/>
  <c r="BK33" i="973"/>
  <c r="BJ96" i="973"/>
  <c r="H96" i="973"/>
  <c r="BJ17" i="973"/>
  <c r="H17" i="973"/>
  <c r="BK101" i="973"/>
  <c r="BK28" i="973"/>
  <c r="BK13" i="973"/>
  <c r="BK12" i="973"/>
  <c r="BK14" i="973"/>
  <c r="BJ124" i="973"/>
  <c r="H124" i="973"/>
  <c r="BJ132" i="973"/>
  <c r="H132" i="973"/>
  <c r="BJ114" i="973"/>
  <c r="H114" i="973"/>
  <c r="BJ100" i="973"/>
  <c r="BJ95" i="973"/>
  <c r="H95" i="973"/>
  <c r="BK22" i="973"/>
  <c r="BJ38" i="973"/>
  <c r="H38" i="973"/>
  <c r="BJ130" i="973"/>
  <c r="BJ128" i="973"/>
  <c r="BJ129" i="973"/>
  <c r="BJ127" i="973"/>
  <c r="H130" i="973"/>
  <c r="BJ37" i="973"/>
  <c r="H37" i="973"/>
  <c r="BK115" i="973"/>
  <c r="BJ30" i="973"/>
  <c r="BJ29" i="973"/>
  <c r="H30" i="973"/>
  <c r="BK116" i="973"/>
  <c r="BK110" i="973"/>
  <c r="BJ133" i="973"/>
  <c r="H133" i="973"/>
  <c r="BK25" i="973"/>
  <c r="BJ31" i="973"/>
  <c r="H31" i="973"/>
  <c r="BK112" i="973"/>
  <c r="BK113" i="973"/>
  <c r="BK109" i="973"/>
  <c r="BK108" i="973"/>
  <c r="BK107" i="973"/>
  <c r="BK111" i="973"/>
  <c r="BK35" i="973"/>
  <c r="BK24" i="973"/>
  <c r="BJ20" i="973"/>
  <c r="H20" i="973"/>
  <c r="BK36" i="973"/>
  <c r="BJ116" i="973"/>
  <c r="H116" i="973"/>
  <c r="BJ14" i="973"/>
  <c r="H14" i="973"/>
  <c r="BJ32" i="973"/>
  <c r="H32" i="973"/>
  <c r="BK11" i="973"/>
  <c r="BJ122" i="973"/>
  <c r="BJ123" i="973"/>
  <c r="H123" i="973"/>
  <c r="BK123" i="973"/>
  <c r="BK122" i="973"/>
  <c r="BK120" i="973"/>
  <c r="BK121" i="973"/>
  <c r="BJ21" i="973"/>
  <c r="H21" i="973"/>
  <c r="BK23" i="973"/>
  <c r="BJ118" i="973"/>
  <c r="BK130" i="973"/>
  <c r="BK127" i="973"/>
  <c r="BK129" i="973"/>
  <c r="BK128" i="973"/>
  <c r="BJ113" i="973"/>
  <c r="BJ112" i="973"/>
  <c r="BJ110" i="973"/>
  <c r="BJ111" i="973"/>
  <c r="H113" i="973"/>
  <c r="BJ109" i="973"/>
  <c r="BJ108" i="973"/>
  <c r="BJ107" i="973"/>
  <c r="BJ11" i="973"/>
  <c r="H11" i="973"/>
  <c r="BK10" i="973"/>
  <c r="BJ103" i="973"/>
  <c r="H103" i="973"/>
  <c r="BJ102" i="973"/>
  <c r="BK20" i="973"/>
  <c r="BK114" i="973"/>
  <c r="BK27" i="973"/>
  <c r="BJ117" i="973"/>
  <c r="BK92" i="973"/>
  <c r="BK93" i="973"/>
  <c r="BK91" i="973"/>
  <c r="BK90" i="973"/>
  <c r="BK89" i="973"/>
  <c r="BK88" i="973"/>
  <c r="BK87" i="973"/>
  <c r="BK77" i="973"/>
  <c r="BK86" i="973"/>
  <c r="BK76" i="973"/>
  <c r="BK82" i="973"/>
  <c r="BK79" i="973"/>
  <c r="BK80" i="973"/>
  <c r="BK81" i="973"/>
  <c r="BK83" i="973"/>
  <c r="BJ9" i="973"/>
  <c r="BK16" i="973"/>
  <c r="BK8" i="973"/>
  <c r="BJ34" i="973"/>
  <c r="H34" i="973"/>
  <c r="BK17" i="973"/>
  <c r="BJ126" i="973"/>
  <c r="H126" i="973"/>
  <c r="BK26" i="973"/>
  <c r="BJ119" i="973"/>
  <c r="BJ8" i="973"/>
  <c r="BJ131" i="973"/>
  <c r="H131" i="973"/>
  <c r="BJ121" i="973"/>
  <c r="BK9" i="973"/>
  <c r="BJ39" i="973"/>
  <c r="H39" i="973"/>
  <c r="BJ125" i="973"/>
  <c r="H125" i="973"/>
  <c r="BK32" i="973"/>
  <c r="BJ105" i="973"/>
  <c r="H105" i="973"/>
  <c r="BK125" i="973"/>
  <c r="BK15" i="973"/>
  <c r="BK21" i="973"/>
  <c r="BJ36" i="973"/>
  <c r="H36" i="973"/>
  <c r="BK119" i="973"/>
  <c r="BK94" i="973"/>
  <c r="BJ94" i="973"/>
  <c r="H94" i="973"/>
  <c r="BJ33" i="973"/>
  <c r="H33" i="973"/>
  <c r="BJ18" i="973"/>
  <c r="H18" i="973"/>
  <c r="BJ98" i="973"/>
  <c r="BJ91" i="973"/>
  <c r="BJ92" i="973"/>
  <c r="BJ93" i="973"/>
  <c r="H93" i="973"/>
  <c r="BJ90" i="973"/>
  <c r="BJ89" i="973"/>
  <c r="BJ81" i="973"/>
  <c r="BJ79" i="973"/>
  <c r="BJ77" i="973"/>
  <c r="BJ86" i="973"/>
  <c r="BJ76" i="973"/>
  <c r="BJ85" i="973"/>
  <c r="BJ87" i="973"/>
  <c r="BJ78" i="973"/>
  <c r="BJ80" i="973"/>
  <c r="BJ83" i="973"/>
  <c r="BJ82" i="973"/>
  <c r="BJ84" i="973"/>
  <c r="BJ88" i="973"/>
  <c r="BJ35" i="973"/>
  <c r="H35" i="973"/>
  <c r="BK31" i="973"/>
  <c r="BJ13" i="973"/>
  <c r="BJ12" i="973"/>
  <c r="H13" i="973"/>
  <c r="BK98" i="973"/>
  <c r="BJ48" i="972"/>
  <c r="BJ39" i="972"/>
  <c r="BJ43" i="972"/>
  <c r="BJ42" i="972"/>
  <c r="BJ40" i="972"/>
  <c r="H49" i="972"/>
  <c r="BJ46" i="972"/>
  <c r="BJ37" i="972"/>
  <c r="BJ41" i="972"/>
  <c r="BJ49" i="972"/>
  <c r="BJ38" i="972"/>
  <c r="BK72" i="972"/>
  <c r="BK73" i="972"/>
  <c r="BK71" i="972"/>
  <c r="BK16" i="972"/>
  <c r="H74" i="972"/>
  <c r="BK17" i="972"/>
  <c r="BK19" i="972"/>
  <c r="BK24" i="972"/>
  <c r="H24" i="972"/>
  <c r="BK22" i="972"/>
  <c r="BK21" i="972"/>
  <c r="BK23" i="972"/>
  <c r="BK20" i="972"/>
  <c r="BK34" i="971"/>
  <c r="BK41" i="971"/>
  <c r="BK33" i="971"/>
  <c r="BK39" i="971"/>
  <c r="BK35" i="971"/>
  <c r="BK40" i="971"/>
  <c r="BK38" i="971"/>
  <c r="H41" i="971"/>
  <c r="BK37" i="971"/>
  <c r="BK32" i="971"/>
  <c r="BK54" i="971"/>
  <c r="BK57" i="971"/>
  <c r="H57" i="971"/>
  <c r="BK55" i="971"/>
  <c r="BJ38" i="971"/>
  <c r="BJ35" i="971"/>
  <c r="BJ32" i="971"/>
  <c r="BJ34" i="971"/>
  <c r="BJ37" i="971"/>
  <c r="BJ36" i="971"/>
  <c r="BJ33" i="971"/>
  <c r="BJ39" i="971"/>
  <c r="BJ40" i="971"/>
  <c r="BJ43" i="971"/>
  <c r="BJ44" i="971"/>
  <c r="BJ41" i="971"/>
  <c r="BJ42" i="971"/>
  <c r="H44" i="971"/>
  <c r="BK56" i="971"/>
  <c r="H56" i="971"/>
  <c r="H90" i="970"/>
  <c r="BJ90" i="970"/>
  <c r="BJ85" i="970"/>
  <c r="BJ86" i="970"/>
  <c r="BJ87" i="970"/>
  <c r="BJ88" i="970"/>
  <c r="BJ84" i="970"/>
  <c r="BJ48" i="970"/>
  <c r="BK22" i="970"/>
  <c r="BK20" i="970"/>
  <c r="BK23" i="970"/>
  <c r="BK26" i="970"/>
  <c r="BJ38" i="970"/>
  <c r="BJ41" i="970"/>
  <c r="BK18" i="970"/>
  <c r="H29" i="970"/>
  <c r="BJ40" i="970"/>
  <c r="BK29" i="970"/>
  <c r="BK28" i="970"/>
  <c r="BK27" i="970"/>
  <c r="BK24" i="970"/>
  <c r="BJ37" i="970"/>
  <c r="BJ39" i="970"/>
  <c r="BK21" i="970"/>
  <c r="BJ43" i="970"/>
  <c r="BK25" i="970"/>
  <c r="BK19" i="970"/>
  <c r="BK17" i="970"/>
  <c r="BK50" i="970"/>
  <c r="BK48" i="970"/>
  <c r="BJ45" i="970"/>
  <c r="BJ57" i="970"/>
  <c r="BK45" i="970"/>
  <c r="BK41" i="970"/>
  <c r="H57" i="970"/>
  <c r="BK49" i="970"/>
  <c r="BK39" i="970"/>
  <c r="BJ49" i="970"/>
  <c r="BK43" i="970"/>
  <c r="BK47" i="970"/>
  <c r="BJ44" i="970"/>
  <c r="BK44" i="970"/>
  <c r="BJ50" i="970"/>
  <c r="H50" i="970"/>
  <c r="BK40" i="970"/>
  <c r="BK37" i="970"/>
  <c r="BJ53" i="970"/>
  <c r="BK46" i="970"/>
  <c r="BK42" i="970"/>
  <c r="BJ47" i="970"/>
  <c r="BJ56" i="970"/>
  <c r="BJ46" i="970"/>
  <c r="BJ55" i="970"/>
  <c r="BJ54" i="970"/>
  <c r="BJ51" i="970"/>
  <c r="BJ52" i="970"/>
  <c r="BJ71" i="970"/>
  <c r="BK85" i="970"/>
  <c r="BJ68" i="970"/>
  <c r="BK84" i="970"/>
  <c r="H89" i="970"/>
  <c r="BK83" i="970"/>
  <c r="BJ59" i="970"/>
  <c r="BK86" i="970"/>
  <c r="BJ63" i="970"/>
  <c r="BJ58" i="970"/>
  <c r="BJ66" i="970"/>
  <c r="BJ62" i="970"/>
  <c r="BJ70" i="970"/>
  <c r="BJ69" i="970"/>
  <c r="BJ67" i="970"/>
  <c r="BK88" i="970"/>
  <c r="H88" i="970"/>
  <c r="BK87" i="970"/>
  <c r="BJ65" i="970"/>
  <c r="H71" i="970"/>
  <c r="BJ60" i="970"/>
  <c r="A111" i="63"/>
  <c r="H52" i="1" l="1"/>
  <c r="BL60" i="1"/>
  <c r="BM95" i="1"/>
  <c r="BM36" i="1"/>
  <c r="BK55" i="1"/>
  <c r="BK59" i="1"/>
  <c r="BK36" i="1"/>
  <c r="BM49" i="1"/>
  <c r="BM77" i="1"/>
  <c r="BM68" i="1"/>
  <c r="BL28" i="1"/>
  <c r="BM51" i="1"/>
  <c r="BM22" i="1"/>
  <c r="BM104" i="1"/>
  <c r="BM29" i="1"/>
  <c r="H57" i="1"/>
  <c r="BL42" i="1"/>
  <c r="BL31" i="1"/>
  <c r="H40" i="1"/>
  <c r="BK39" i="1"/>
  <c r="BM59" i="1"/>
  <c r="BL49" i="1"/>
  <c r="BL39" i="1"/>
  <c r="BL62" i="1"/>
  <c r="BM42" i="1"/>
  <c r="BL23" i="1"/>
  <c r="BM23" i="1"/>
  <c r="BM82" i="1"/>
  <c r="BM81" i="1"/>
  <c r="BM80" i="1"/>
  <c r="BK47" i="1"/>
  <c r="H47" i="1"/>
  <c r="BL51" i="1"/>
  <c r="BM62" i="1"/>
  <c r="H39" i="1"/>
  <c r="BL38" i="1"/>
  <c r="BL37" i="1"/>
  <c r="BM40" i="1"/>
  <c r="BM58" i="1"/>
  <c r="BK38" i="1"/>
  <c r="H38" i="1"/>
  <c r="BM88" i="1"/>
  <c r="BM87" i="1"/>
  <c r="BK35" i="1"/>
  <c r="H35" i="1"/>
  <c r="BL63" i="1"/>
  <c r="H63" i="1"/>
  <c r="BL67" i="1"/>
  <c r="BK45" i="1"/>
  <c r="H45" i="1"/>
  <c r="BL61" i="1"/>
  <c r="BM47" i="1"/>
  <c r="BK34" i="1"/>
  <c r="BK33" i="1"/>
  <c r="BK32" i="1"/>
  <c r="BM45" i="1"/>
  <c r="BM61" i="1"/>
  <c r="BM55" i="1"/>
  <c r="BM50" i="1"/>
  <c r="BM53" i="1"/>
  <c r="BM63" i="1"/>
  <c r="BM41" i="1"/>
  <c r="BL36" i="1"/>
  <c r="BM35" i="1"/>
  <c r="BK54" i="1"/>
  <c r="H54" i="1"/>
  <c r="BM9" i="1"/>
  <c r="BM13" i="1"/>
  <c r="BM14" i="1"/>
  <c r="BM12" i="1"/>
  <c r="BM93" i="1"/>
  <c r="BM94" i="1"/>
  <c r="BL32" i="1"/>
  <c r="BL33" i="1"/>
  <c r="BL34" i="1"/>
  <c r="BK48" i="1"/>
  <c r="H48" i="1"/>
  <c r="BK37" i="1"/>
  <c r="BM67" i="1"/>
  <c r="BM31" i="1"/>
  <c r="BM30" i="1"/>
  <c r="BM39" i="1"/>
  <c r="BM48" i="1"/>
  <c r="BK51" i="1"/>
  <c r="H51" i="1"/>
  <c r="BL41" i="1"/>
  <c r="BM11" i="1"/>
  <c r="BM38" i="1"/>
  <c r="BL27" i="1"/>
  <c r="BK58" i="1"/>
  <c r="H58" i="1"/>
  <c r="BM20" i="1"/>
  <c r="BM21" i="1"/>
  <c r="BM19" i="1"/>
  <c r="BK43" i="1"/>
  <c r="BK44" i="1"/>
  <c r="H44" i="1"/>
  <c r="BL48" i="1"/>
  <c r="BM92" i="1"/>
  <c r="BL54" i="1"/>
  <c r="BM70" i="1"/>
  <c r="BM69" i="1"/>
  <c r="BM28" i="1"/>
  <c r="BL26" i="1"/>
  <c r="BM102" i="1"/>
  <c r="BM103" i="1"/>
  <c r="BL29" i="1"/>
  <c r="BL50" i="1"/>
  <c r="BM15" i="1"/>
  <c r="BM10" i="1"/>
  <c r="BM98" i="1"/>
  <c r="BM100" i="1"/>
  <c r="BM99" i="1"/>
  <c r="BM8" i="1"/>
  <c r="BM24" i="1"/>
  <c r="BM52" i="1"/>
  <c r="BL22" i="1"/>
  <c r="BM83" i="1"/>
  <c r="BL46" i="1"/>
  <c r="BL58" i="1"/>
  <c r="BM74" i="1"/>
  <c r="BL25" i="1"/>
  <c r="BM85" i="1"/>
  <c r="BM84" i="1"/>
  <c r="BK50" i="1"/>
  <c r="H50" i="1"/>
  <c r="BM112" i="1"/>
  <c r="BM111" i="1"/>
  <c r="BK53" i="1"/>
  <c r="H53" i="1"/>
  <c r="BK46" i="1"/>
  <c r="H46" i="1"/>
  <c r="BK40" i="1"/>
  <c r="H59" i="1"/>
  <c r="BL24" i="1"/>
  <c r="BM101" i="1"/>
  <c r="BK42" i="1"/>
  <c r="BM54" i="1"/>
  <c r="H34" i="1"/>
  <c r="BL59" i="1"/>
  <c r="BL65" i="1"/>
  <c r="BL64" i="1"/>
  <c r="BL66" i="1"/>
  <c r="BM37" i="1"/>
  <c r="BM78" i="1"/>
  <c r="BM79" i="1"/>
  <c r="BL70" i="1"/>
  <c r="BL69" i="1"/>
  <c r="H70" i="1"/>
  <c r="BM46" i="1"/>
  <c r="BM25" i="1"/>
  <c r="BM27" i="1"/>
  <c r="BM26" i="1"/>
  <c r="BL55" i="1"/>
  <c r="BL45" i="1"/>
  <c r="BM115" i="1"/>
  <c r="BM114" i="1"/>
  <c r="H61" i="1"/>
  <c r="BM73" i="1"/>
  <c r="BM72" i="1"/>
  <c r="BM71" i="1"/>
  <c r="H60" i="1"/>
  <c r="BL40" i="1"/>
  <c r="BK49" i="1"/>
  <c r="BK52" i="1"/>
  <c r="BL35" i="1"/>
  <c r="BL53" i="1"/>
  <c r="H66" i="1"/>
  <c r="BM60" i="1"/>
  <c r="BM97" i="1"/>
  <c r="BM96" i="1"/>
  <c r="BM109" i="1"/>
  <c r="BM107" i="1"/>
  <c r="BM108" i="1"/>
  <c r="BM106" i="1"/>
  <c r="BM105" i="1"/>
  <c r="BL47" i="1"/>
  <c r="BM34" i="1"/>
  <c r="BM33" i="1"/>
  <c r="BM32" i="1"/>
  <c r="BM44" i="1"/>
  <c r="BM43" i="1"/>
  <c r="BM75" i="1"/>
  <c r="BM76" i="1"/>
  <c r="BK41" i="1"/>
  <c r="H41" i="1"/>
  <c r="BM86" i="1"/>
  <c r="BM64" i="1"/>
  <c r="BM66" i="1"/>
  <c r="BM65" i="1"/>
  <c r="BM89" i="1"/>
  <c r="BM90" i="1"/>
  <c r="BM91" i="1"/>
  <c r="BM57" i="1"/>
  <c r="BM56" i="1"/>
  <c r="BM18" i="1"/>
  <c r="BM17" i="1"/>
  <c r="BM16" i="1"/>
  <c r="BL30" i="1"/>
  <c r="BK57" i="1"/>
  <c r="BK56" i="1"/>
  <c r="BL43" i="1"/>
  <c r="BL44" i="1"/>
  <c r="H67" i="1"/>
  <c r="BM110" i="1"/>
  <c r="H37" i="1"/>
  <c r="BL57" i="1"/>
  <c r="BL56" i="1"/>
  <c r="BL52" i="1"/>
  <c r="BA29" i="1"/>
  <c r="BA16" i="1"/>
  <c r="AZ16" i="1"/>
  <c r="BA80" i="1"/>
  <c r="AZ80" i="1"/>
  <c r="AZ98" i="1"/>
  <c r="AZ29" i="1"/>
  <c r="G5" i="992"/>
  <c r="AZ89" i="1"/>
  <c r="AC90" i="1"/>
  <c r="AZ90" i="1"/>
  <c r="BA116" i="1"/>
  <c r="AD97" i="1"/>
  <c r="BA97" i="1"/>
  <c r="AC26" i="1"/>
  <c r="AZ26" i="1"/>
  <c r="AD25" i="1"/>
  <c r="BA25" i="1"/>
  <c r="AZ95" i="1"/>
  <c r="AD76" i="1"/>
  <c r="BA76" i="1"/>
  <c r="AD111" i="1"/>
  <c r="BA111" i="1"/>
  <c r="AC74" i="1"/>
  <c r="AZ74" i="1"/>
  <c r="AD73" i="1"/>
  <c r="BA68" i="1"/>
  <c r="BA70" i="1"/>
  <c r="BA61" i="1"/>
  <c r="BA63" i="1"/>
  <c r="BA69" i="1"/>
  <c r="BA72" i="1"/>
  <c r="BA64" i="1"/>
  <c r="BA65" i="1"/>
  <c r="BA71" i="1"/>
  <c r="BA66" i="1"/>
  <c r="BA73" i="1"/>
  <c r="BA67" i="1"/>
  <c r="BA62" i="1"/>
  <c r="AZ32" i="1"/>
  <c r="AD99" i="1"/>
  <c r="BA99" i="1"/>
  <c r="AD115" i="1"/>
  <c r="BA115" i="1"/>
  <c r="AC13" i="1"/>
  <c r="AZ13" i="1"/>
  <c r="AC25" i="1"/>
  <c r="AZ25" i="1"/>
  <c r="AZ77" i="1"/>
  <c r="AC112" i="1"/>
  <c r="AZ112" i="1"/>
  <c r="AD93" i="1"/>
  <c r="BA93" i="1"/>
  <c r="AD92" i="1"/>
  <c r="BA92" i="1"/>
  <c r="AC109" i="1"/>
  <c r="AZ109" i="1"/>
  <c r="BA32" i="1"/>
  <c r="AD81" i="1"/>
  <c r="BA81" i="1"/>
  <c r="AZ116" i="1"/>
  <c r="AD79" i="1"/>
  <c r="BA79" i="1"/>
  <c r="BA114" i="1"/>
  <c r="AD12" i="1"/>
  <c r="BA12" i="1"/>
  <c r="AD24" i="1"/>
  <c r="BA24" i="1"/>
  <c r="AC94" i="1"/>
  <c r="AZ94" i="1"/>
  <c r="AD75" i="1"/>
  <c r="BA75" i="1"/>
  <c r="AD110" i="1"/>
  <c r="BA110" i="1"/>
  <c r="AC91" i="1"/>
  <c r="AZ91" i="1"/>
  <c r="BA19" i="1"/>
  <c r="AC117" i="1"/>
  <c r="AZ117" i="1"/>
  <c r="BA98" i="1"/>
  <c r="AC115" i="1"/>
  <c r="AZ115" i="1"/>
  <c r="BA96" i="1"/>
  <c r="AC12" i="1"/>
  <c r="AZ12" i="1"/>
  <c r="AC24" i="1"/>
  <c r="AZ24" i="1"/>
  <c r="AC76" i="1"/>
  <c r="AZ76" i="1"/>
  <c r="AC111" i="1"/>
  <c r="AZ111" i="1"/>
  <c r="AC110" i="1"/>
  <c r="AZ110" i="1"/>
  <c r="AC73" i="1"/>
  <c r="AZ69" i="1"/>
  <c r="AZ71" i="1"/>
  <c r="AZ67" i="1"/>
  <c r="AZ72" i="1"/>
  <c r="AZ73" i="1"/>
  <c r="AZ63" i="1"/>
  <c r="AZ64" i="1"/>
  <c r="AZ62" i="1"/>
  <c r="AZ65" i="1"/>
  <c r="AZ61" i="1"/>
  <c r="AZ70" i="1"/>
  <c r="AZ66" i="1"/>
  <c r="AZ68" i="1"/>
  <c r="AZ19" i="1"/>
  <c r="AC99" i="1"/>
  <c r="AZ99" i="1"/>
  <c r="BA107" i="1"/>
  <c r="AC97" i="1"/>
  <c r="AZ97" i="1"/>
  <c r="BA78" i="1"/>
  <c r="BA86" i="1"/>
  <c r="AD11" i="1"/>
  <c r="BA11" i="1"/>
  <c r="AD23" i="1"/>
  <c r="BA23" i="1"/>
  <c r="AC93" i="1"/>
  <c r="AZ93" i="1"/>
  <c r="AD101" i="1"/>
  <c r="BA101" i="1"/>
  <c r="AD100" i="1"/>
  <c r="BA100" i="1"/>
  <c r="AD31" i="1"/>
  <c r="BA31" i="1"/>
  <c r="AC81" i="1"/>
  <c r="AZ81" i="1"/>
  <c r="BA89" i="1"/>
  <c r="AC79" i="1"/>
  <c r="AZ79" i="1"/>
  <c r="AZ114" i="1"/>
  <c r="BA113" i="1"/>
  <c r="AC11" i="1"/>
  <c r="AZ11" i="1"/>
  <c r="AZ23" i="1"/>
  <c r="AC75" i="1"/>
  <c r="AZ75" i="1"/>
  <c r="AD83" i="1"/>
  <c r="BA83" i="1"/>
  <c r="AD82" i="1"/>
  <c r="BA82" i="1"/>
  <c r="AC31" i="1"/>
  <c r="AZ31" i="1"/>
  <c r="AD28" i="1"/>
  <c r="BA28" i="1"/>
  <c r="AZ107" i="1"/>
  <c r="AD106" i="1"/>
  <c r="BA106" i="1"/>
  <c r="AZ96" i="1"/>
  <c r="BA104" i="1"/>
  <c r="AD103" i="1"/>
  <c r="BA103" i="1"/>
  <c r="AD10" i="1"/>
  <c r="BA10" i="1"/>
  <c r="AD22" i="1"/>
  <c r="BA22" i="1"/>
  <c r="AC101" i="1"/>
  <c r="AZ101" i="1"/>
  <c r="AC100" i="1"/>
  <c r="AZ100" i="1"/>
  <c r="AD18" i="1"/>
  <c r="BA18" i="1"/>
  <c r="AC28" i="1"/>
  <c r="AZ28" i="1"/>
  <c r="AD88" i="1"/>
  <c r="BA88" i="1"/>
  <c r="AZ78" i="1"/>
  <c r="AZ104" i="1"/>
  <c r="AD85" i="1"/>
  <c r="BA85" i="1"/>
  <c r="AZ10" i="1"/>
  <c r="AC22" i="1"/>
  <c r="AZ22" i="1"/>
  <c r="AC83" i="1"/>
  <c r="AZ83" i="1"/>
  <c r="AC82" i="1"/>
  <c r="AZ82" i="1"/>
  <c r="AC18" i="1"/>
  <c r="AZ18" i="1"/>
  <c r="AD117" i="1"/>
  <c r="BA117" i="1"/>
  <c r="AD15" i="1"/>
  <c r="BA15" i="1"/>
  <c r="AD14" i="1"/>
  <c r="BA14" i="1"/>
  <c r="AC106" i="1"/>
  <c r="AZ106" i="1"/>
  <c r="BA105" i="1"/>
  <c r="AZ86" i="1"/>
  <c r="AC103" i="1"/>
  <c r="AZ103" i="1"/>
  <c r="AD102" i="1"/>
  <c r="BA102" i="1"/>
  <c r="AD9" i="1"/>
  <c r="BA9" i="1"/>
  <c r="AD21" i="1"/>
  <c r="BA21" i="1"/>
  <c r="AD20" i="1"/>
  <c r="BA20" i="1"/>
  <c r="BA30" i="1"/>
  <c r="AD108" i="1"/>
  <c r="BA108" i="1"/>
  <c r="AC15" i="1"/>
  <c r="AZ15" i="1"/>
  <c r="AC14" i="1"/>
  <c r="AZ14" i="1"/>
  <c r="AC88" i="1"/>
  <c r="AZ88" i="1"/>
  <c r="BA87" i="1"/>
  <c r="BA95" i="1"/>
  <c r="AC85" i="1"/>
  <c r="AZ85" i="1"/>
  <c r="AD84" i="1"/>
  <c r="BA84" i="1"/>
  <c r="AC9" i="1"/>
  <c r="AZ9" i="1"/>
  <c r="AC21" i="1"/>
  <c r="AZ21" i="1"/>
  <c r="AC20" i="1"/>
  <c r="AZ20" i="1"/>
  <c r="AZ30" i="1"/>
  <c r="AD90" i="1"/>
  <c r="BA90" i="1"/>
  <c r="AD27" i="1"/>
  <c r="BA27" i="1"/>
  <c r="AD13" i="1"/>
  <c r="BA13" i="1"/>
  <c r="AZ105" i="1"/>
  <c r="BA77" i="1"/>
  <c r="AD112" i="1"/>
  <c r="BA112" i="1"/>
  <c r="AC102" i="1"/>
  <c r="AZ102" i="1"/>
  <c r="AC92" i="1"/>
  <c r="AZ92" i="1"/>
  <c r="AD109" i="1"/>
  <c r="BA109" i="1"/>
  <c r="AD33" i="1"/>
  <c r="BA33" i="1"/>
  <c r="BA17" i="1"/>
  <c r="AC108" i="1"/>
  <c r="AZ108" i="1"/>
  <c r="AC27" i="1"/>
  <c r="AZ27" i="1"/>
  <c r="AD26" i="1"/>
  <c r="BA26" i="1"/>
  <c r="AZ87" i="1"/>
  <c r="AZ113" i="1"/>
  <c r="AD94" i="1"/>
  <c r="BA94" i="1"/>
  <c r="AC84" i="1"/>
  <c r="AZ84" i="1"/>
  <c r="AD74" i="1"/>
  <c r="BA74" i="1"/>
  <c r="AD91" i="1"/>
  <c r="BA91" i="1"/>
  <c r="AC33" i="1"/>
  <c r="AZ33" i="1"/>
  <c r="AZ17" i="1"/>
  <c r="AD8" i="1"/>
  <c r="BA8" i="1"/>
  <c r="AZ8" i="1"/>
  <c r="AC8" i="1"/>
  <c r="G5" i="991"/>
  <c r="G5" i="990"/>
  <c r="G5" i="989"/>
  <c r="G5" i="988"/>
  <c r="G5" i="987"/>
  <c r="G5" i="986"/>
  <c r="G5" i="985"/>
  <c r="G5" i="984"/>
  <c r="G5" i="983"/>
  <c r="G5" i="980"/>
  <c r="G5" i="978"/>
  <c r="G5" i="977"/>
  <c r="G5" i="976"/>
  <c r="G5" i="975"/>
  <c r="G5" i="974"/>
  <c r="G5" i="973"/>
  <c r="G5" i="972"/>
  <c r="G5" i="971"/>
  <c r="G5" i="970"/>
  <c r="D53" i="11"/>
  <c r="D56" i="11"/>
  <c r="I10" i="63"/>
  <c r="V5" i="63"/>
  <c r="F7" i="63"/>
  <c r="AJ9" i="63"/>
  <c r="D5" i="63"/>
  <c r="AI9" i="63"/>
  <c r="Q5" i="63"/>
  <c r="S7" i="63"/>
  <c r="P6" i="63"/>
  <c r="O9" i="63"/>
  <c r="C6" i="63"/>
  <c r="Z6" i="63"/>
  <c r="C9" i="63"/>
  <c r="AH7" i="63"/>
  <c r="T9" i="63"/>
  <c r="H10" i="63"/>
  <c r="AH10" i="63"/>
  <c r="AK9" i="63"/>
  <c r="Y8" i="63"/>
  <c r="R8" i="63"/>
  <c r="AI5" i="63"/>
  <c r="AI6" i="63"/>
  <c r="AA8" i="63"/>
  <c r="D9" i="63"/>
  <c r="R5" i="63"/>
  <c r="S5" i="63"/>
  <c r="N6" i="63"/>
  <c r="N7" i="63"/>
  <c r="C8" i="63"/>
  <c r="C10" i="63"/>
  <c r="F9" i="63"/>
  <c r="AH6" i="63"/>
  <c r="O6" i="63"/>
  <c r="O10" i="63"/>
  <c r="W8" i="63"/>
  <c r="AJ5" i="63"/>
  <c r="U5" i="63"/>
  <c r="AI7" i="63"/>
  <c r="S8" i="63"/>
  <c r="U10" i="63"/>
  <c r="T8" i="63"/>
  <c r="V7" i="63"/>
  <c r="U9" i="63"/>
  <c r="Z5" i="63"/>
  <c r="T7" i="63"/>
  <c r="Q9" i="63"/>
  <c r="U6" i="63"/>
  <c r="O7" i="63"/>
  <c r="AJ6" i="63"/>
  <c r="AK6" i="63"/>
  <c r="F8" i="63"/>
  <c r="E5" i="63"/>
  <c r="V6" i="63"/>
  <c r="AH8" i="63"/>
  <c r="E7" i="63"/>
  <c r="Z8" i="63"/>
  <c r="AK10" i="63"/>
  <c r="X6" i="63"/>
  <c r="Q10" i="63"/>
  <c r="R6" i="63"/>
  <c r="T5" i="63"/>
  <c r="W10" i="63"/>
  <c r="X8" i="63"/>
  <c r="D6" i="63"/>
  <c r="N5" i="63"/>
  <c r="X9" i="63"/>
  <c r="S10" i="63"/>
  <c r="R10" i="63"/>
  <c r="G5" i="63"/>
  <c r="D7" i="63"/>
  <c r="Q8" i="63"/>
  <c r="P9" i="63"/>
  <c r="E8" i="63"/>
  <c r="H8" i="63"/>
  <c r="AK7" i="63"/>
  <c r="P5" i="63"/>
  <c r="E9" i="63"/>
  <c r="P8" i="63"/>
  <c r="AH5" i="63"/>
  <c r="P10" i="63"/>
  <c r="AB10" i="63"/>
  <c r="R7" i="63"/>
  <c r="G7" i="63"/>
  <c r="AK5" i="63"/>
  <c r="AA9" i="63"/>
  <c r="T10" i="63"/>
  <c r="X7" i="63"/>
  <c r="W9" i="63"/>
  <c r="G9" i="63"/>
  <c r="AA6" i="63"/>
  <c r="AA5" i="63"/>
  <c r="AA7" i="63"/>
  <c r="O8" i="63"/>
  <c r="Q6" i="63"/>
  <c r="S6" i="63"/>
  <c r="N9" i="63"/>
  <c r="Y10" i="63"/>
  <c r="F10" i="63"/>
  <c r="Z7" i="63"/>
  <c r="I9" i="63"/>
  <c r="W7" i="63"/>
  <c r="AI10" i="63"/>
  <c r="G6" i="63"/>
  <c r="N8" i="63"/>
  <c r="AJ10" i="63"/>
  <c r="AI8" i="63"/>
  <c r="E6" i="63"/>
  <c r="V9" i="63"/>
  <c r="H9" i="63"/>
  <c r="R9" i="63"/>
  <c r="D10" i="63"/>
  <c r="Y6" i="63"/>
  <c r="AA10" i="63"/>
  <c r="G10" i="63"/>
  <c r="S9" i="63"/>
  <c r="D8" i="63"/>
  <c r="E10" i="63"/>
  <c r="O5" i="63"/>
  <c r="AK8" i="63"/>
  <c r="Y7" i="63"/>
  <c r="Y9" i="63"/>
  <c r="Q7" i="63"/>
  <c r="Z10" i="63"/>
  <c r="W6" i="63"/>
  <c r="C5" i="63"/>
  <c r="AJ8" i="63"/>
  <c r="T6" i="63"/>
  <c r="AH9" i="63"/>
  <c r="U7" i="63"/>
  <c r="Z9" i="63"/>
  <c r="G8" i="63"/>
  <c r="F5" i="63"/>
  <c r="V10" i="63"/>
  <c r="U8" i="63"/>
  <c r="H7" i="63"/>
  <c r="C7" i="63"/>
  <c r="P7" i="63"/>
  <c r="H6" i="63"/>
  <c r="AJ7" i="63"/>
  <c r="V8" i="63"/>
  <c r="N10" i="63"/>
  <c r="X10" i="63"/>
  <c r="F6" i="63"/>
  <c r="G4" i="1" l="1"/>
  <c r="AH85" i="1"/>
  <c r="BE85" i="1"/>
  <c r="AH28" i="1"/>
  <c r="BE28" i="1"/>
  <c r="AI103" i="1"/>
  <c r="BF103" i="1"/>
  <c r="AH115" i="1"/>
  <c r="BE115" i="1"/>
  <c r="BE113" i="1"/>
  <c r="BE114" i="1"/>
  <c r="AH94" i="1"/>
  <c r="BE94" i="1"/>
  <c r="AH13" i="1"/>
  <c r="BE13" i="1"/>
  <c r="AI27" i="1"/>
  <c r="BF27" i="1"/>
  <c r="BF89" i="1"/>
  <c r="BF90" i="1"/>
  <c r="BF19" i="1"/>
  <c r="BF20" i="1"/>
  <c r="AH83" i="1"/>
  <c r="BE83" i="1"/>
  <c r="BE81" i="1"/>
  <c r="BE80" i="1"/>
  <c r="AH110" i="1"/>
  <c r="BE110" i="1"/>
  <c r="AH109" i="1"/>
  <c r="BE109" i="1"/>
  <c r="AI76" i="1"/>
  <c r="BF76" i="1"/>
  <c r="AH92" i="1"/>
  <c r="BE92" i="1"/>
  <c r="AH106" i="1"/>
  <c r="BE104" i="1"/>
  <c r="BE105" i="1"/>
  <c r="BE106" i="1"/>
  <c r="AI83" i="1"/>
  <c r="BF83" i="1"/>
  <c r="AI11" i="1"/>
  <c r="BF11" i="1"/>
  <c r="BE33" i="1"/>
  <c r="BE32" i="1"/>
  <c r="AI26" i="1"/>
  <c r="BF26" i="1"/>
  <c r="AI18" i="1"/>
  <c r="BF16" i="1"/>
  <c r="BF18" i="1"/>
  <c r="BF17" i="1"/>
  <c r="AI24" i="1"/>
  <c r="BF24" i="1"/>
  <c r="AI115" i="1"/>
  <c r="BF115" i="1"/>
  <c r="BF114" i="1"/>
  <c r="BF113" i="1"/>
  <c r="AH102" i="1"/>
  <c r="BE102" i="1"/>
  <c r="AI21" i="1"/>
  <c r="BF21" i="1"/>
  <c r="AI14" i="1"/>
  <c r="BF14" i="1"/>
  <c r="AH22" i="1"/>
  <c r="BE22" i="1"/>
  <c r="AH75" i="1"/>
  <c r="BE75" i="1"/>
  <c r="AI31" i="1"/>
  <c r="BF31" i="1"/>
  <c r="BF29" i="1"/>
  <c r="BF30" i="1"/>
  <c r="AH111" i="1"/>
  <c r="BE111" i="1"/>
  <c r="BE117" i="1"/>
  <c r="BE116" i="1"/>
  <c r="AI92" i="1"/>
  <c r="BF92" i="1"/>
  <c r="BE20" i="1"/>
  <c r="BE19" i="1"/>
  <c r="AH88" i="1"/>
  <c r="BE87" i="1"/>
  <c r="BE88" i="1"/>
  <c r="BE86" i="1"/>
  <c r="AH100" i="1"/>
  <c r="BE100" i="1"/>
  <c r="AI106" i="1"/>
  <c r="BF106" i="1"/>
  <c r="BF105" i="1"/>
  <c r="BF104" i="1"/>
  <c r="AI12" i="1"/>
  <c r="BF12" i="1"/>
  <c r="BF98" i="1"/>
  <c r="BF99" i="1"/>
  <c r="AI25" i="1"/>
  <c r="BF25" i="1"/>
  <c r="AI91" i="1"/>
  <c r="BF91" i="1"/>
  <c r="AI112" i="1"/>
  <c r="BF112" i="1"/>
  <c r="AI9" i="1"/>
  <c r="BF9" i="1"/>
  <c r="AI15" i="1"/>
  <c r="BF15" i="1"/>
  <c r="AI100" i="1"/>
  <c r="BF100" i="1"/>
  <c r="AH97" i="1"/>
  <c r="BE96" i="1"/>
  <c r="BE95" i="1"/>
  <c r="BE97" i="1"/>
  <c r="AH76" i="1"/>
  <c r="BE76" i="1"/>
  <c r="AI93" i="1"/>
  <c r="BF93" i="1"/>
  <c r="BE108" i="1"/>
  <c r="BE107" i="1"/>
  <c r="AH21" i="1"/>
  <c r="BE21" i="1"/>
  <c r="AH14" i="1"/>
  <c r="BE14" i="1"/>
  <c r="AI85" i="1"/>
  <c r="BF85" i="1"/>
  <c r="AH101" i="1"/>
  <c r="BE101" i="1"/>
  <c r="AH11" i="1"/>
  <c r="BE11" i="1"/>
  <c r="BE10" i="1"/>
  <c r="AH91" i="1"/>
  <c r="BE91" i="1"/>
  <c r="AH26" i="1"/>
  <c r="BE26" i="1"/>
  <c r="BF117" i="1"/>
  <c r="BF116" i="1"/>
  <c r="AI28" i="1"/>
  <c r="BF28" i="1"/>
  <c r="AI101" i="1"/>
  <c r="BF101" i="1"/>
  <c r="AH24" i="1"/>
  <c r="BE23" i="1"/>
  <c r="BE24" i="1"/>
  <c r="AI79" i="1"/>
  <c r="BF77" i="1"/>
  <c r="BF79" i="1"/>
  <c r="BF78" i="1"/>
  <c r="AH112" i="1"/>
  <c r="BE112" i="1"/>
  <c r="AI73" i="1"/>
  <c r="BF61" i="1"/>
  <c r="BF63" i="1"/>
  <c r="BF66" i="1"/>
  <c r="BF72" i="1"/>
  <c r="BF70" i="1"/>
  <c r="BF71" i="1"/>
  <c r="BF64" i="1"/>
  <c r="BF69" i="1"/>
  <c r="BF62" i="1"/>
  <c r="BF68" i="1"/>
  <c r="BF73" i="1"/>
  <c r="BF65" i="1"/>
  <c r="BF67" i="1"/>
  <c r="AI74" i="1"/>
  <c r="BF74" i="1"/>
  <c r="AI102" i="1"/>
  <c r="BF102" i="1"/>
  <c r="AH84" i="1"/>
  <c r="BE84" i="1"/>
  <c r="AH15" i="1"/>
  <c r="BE15" i="1"/>
  <c r="BE99" i="1"/>
  <c r="BE98" i="1"/>
  <c r="AI110" i="1"/>
  <c r="BF110" i="1"/>
  <c r="AI97" i="1"/>
  <c r="BF97" i="1"/>
  <c r="BF96" i="1"/>
  <c r="BF95" i="1"/>
  <c r="AH27" i="1"/>
  <c r="BE27" i="1"/>
  <c r="AH9" i="1"/>
  <c r="BE9" i="1"/>
  <c r="AI22" i="1"/>
  <c r="BF22" i="1"/>
  <c r="BF32" i="1"/>
  <c r="BF33" i="1"/>
  <c r="AI13" i="1"/>
  <c r="BF13" i="1"/>
  <c r="AH103" i="1"/>
  <c r="BE103" i="1"/>
  <c r="AH18" i="1"/>
  <c r="BE16" i="1"/>
  <c r="BE17" i="1"/>
  <c r="BE18" i="1"/>
  <c r="AH31" i="1"/>
  <c r="BE29" i="1"/>
  <c r="BE31" i="1"/>
  <c r="BE30" i="1"/>
  <c r="AH93" i="1"/>
  <c r="BE93" i="1"/>
  <c r="AH12" i="1"/>
  <c r="BE12" i="1"/>
  <c r="AH74" i="1"/>
  <c r="BE74" i="1"/>
  <c r="AI94" i="1"/>
  <c r="BF94" i="1"/>
  <c r="AI84" i="1"/>
  <c r="BF84" i="1"/>
  <c r="BF108" i="1"/>
  <c r="BF107" i="1"/>
  <c r="AI88" i="1"/>
  <c r="BF86" i="1"/>
  <c r="BF87" i="1"/>
  <c r="BF88" i="1"/>
  <c r="AI10" i="1"/>
  <c r="BF10" i="1"/>
  <c r="AH79" i="1"/>
  <c r="BE77" i="1"/>
  <c r="BE78" i="1"/>
  <c r="BE79" i="1"/>
  <c r="AI75" i="1"/>
  <c r="BF75" i="1"/>
  <c r="BF80" i="1"/>
  <c r="BF81" i="1"/>
  <c r="AH25" i="1"/>
  <c r="BE25" i="1"/>
  <c r="AI109" i="1"/>
  <c r="BF109" i="1"/>
  <c r="AH82" i="1"/>
  <c r="BE82" i="1"/>
  <c r="AI82" i="1"/>
  <c r="BF82" i="1"/>
  <c r="AI23" i="1"/>
  <c r="BF23" i="1"/>
  <c r="AH73" i="1"/>
  <c r="BE68" i="1"/>
  <c r="BE70" i="1"/>
  <c r="BE62" i="1"/>
  <c r="BE61" i="1"/>
  <c r="BE66" i="1"/>
  <c r="BE73" i="1"/>
  <c r="BE67" i="1"/>
  <c r="BE63" i="1"/>
  <c r="BE72" i="1"/>
  <c r="BE65" i="1"/>
  <c r="BE71" i="1"/>
  <c r="BE64" i="1"/>
  <c r="BE69" i="1"/>
  <c r="AI111" i="1"/>
  <c r="BF111" i="1"/>
  <c r="BE89" i="1"/>
  <c r="BE90" i="1"/>
  <c r="AH8" i="1"/>
  <c r="BE8" i="1"/>
  <c r="AI8" i="1"/>
  <c r="BF8" i="1"/>
  <c r="D41" i="11"/>
  <c r="AB6" i="63"/>
  <c r="I6" i="63"/>
  <c r="H5" i="63"/>
  <c r="AC10" i="63"/>
  <c r="W5" i="63"/>
  <c r="AB9" i="63"/>
  <c r="J9" i="63"/>
  <c r="J8" i="63"/>
  <c r="AB8" i="63"/>
  <c r="I7" i="63"/>
  <c r="J10" i="63"/>
  <c r="I8" i="63"/>
  <c r="AB5" i="63"/>
  <c r="AC9" i="63"/>
  <c r="AB7" i="63"/>
  <c r="BK111" i="1" l="1"/>
  <c r="BK84" i="1"/>
  <c r="BK22" i="1"/>
  <c r="BK102" i="1"/>
  <c r="BK8" i="1"/>
  <c r="BK94" i="1"/>
  <c r="BK25" i="1"/>
  <c r="BK26" i="1"/>
  <c r="BK27" i="1"/>
  <c r="BJ25" i="1"/>
  <c r="H25" i="1"/>
  <c r="BK13" i="1"/>
  <c r="BK95" i="1"/>
  <c r="BK96" i="1"/>
  <c r="BK97" i="1"/>
  <c r="BJ10" i="1"/>
  <c r="BJ11" i="1"/>
  <c r="H11" i="1"/>
  <c r="BK9" i="1"/>
  <c r="BK24" i="1"/>
  <c r="BJ110" i="1"/>
  <c r="H110" i="1"/>
  <c r="BK101" i="1"/>
  <c r="BJ68" i="1"/>
  <c r="BJ67" i="1"/>
  <c r="BJ70" i="1"/>
  <c r="BJ62" i="1"/>
  <c r="BJ61" i="1"/>
  <c r="BJ63" i="1"/>
  <c r="BJ64" i="1"/>
  <c r="BJ72" i="1"/>
  <c r="BJ65" i="1"/>
  <c r="BJ73" i="1"/>
  <c r="BJ69" i="1"/>
  <c r="BJ66" i="1"/>
  <c r="BJ71" i="1"/>
  <c r="H73" i="1"/>
  <c r="BK75" i="1"/>
  <c r="BK71" i="1"/>
  <c r="BK68" i="1"/>
  <c r="BK70" i="1"/>
  <c r="BK72" i="1"/>
  <c r="BK73" i="1"/>
  <c r="BK63" i="1"/>
  <c r="BK65" i="1"/>
  <c r="BK64" i="1"/>
  <c r="BK62" i="1"/>
  <c r="BK61" i="1"/>
  <c r="BK69" i="1"/>
  <c r="BK66" i="1"/>
  <c r="BK67" i="1"/>
  <c r="BJ76" i="1"/>
  <c r="H76" i="1"/>
  <c r="BK104" i="1"/>
  <c r="BK105" i="1"/>
  <c r="BK106" i="1"/>
  <c r="BJ94" i="1"/>
  <c r="H94" i="1"/>
  <c r="BK23" i="1"/>
  <c r="H23" i="1"/>
  <c r="BK110" i="1"/>
  <c r="BJ101" i="1"/>
  <c r="H101" i="1"/>
  <c r="BK112" i="1"/>
  <c r="BK14" i="1"/>
  <c r="BK28" i="1"/>
  <c r="BJ29" i="1"/>
  <c r="BJ31" i="1"/>
  <c r="BJ30" i="1"/>
  <c r="H31" i="1"/>
  <c r="BK85" i="1"/>
  <c r="BK89" i="1"/>
  <c r="BK91" i="1"/>
  <c r="BK90" i="1"/>
  <c r="BJ99" i="1"/>
  <c r="BJ98" i="1"/>
  <c r="BJ100" i="1"/>
  <c r="H100" i="1"/>
  <c r="BK20" i="1"/>
  <c r="BK19" i="1"/>
  <c r="BK21" i="1"/>
  <c r="BK18" i="1"/>
  <c r="BK16" i="1"/>
  <c r="BK17" i="1"/>
  <c r="BJ105" i="1"/>
  <c r="BJ106" i="1"/>
  <c r="BJ104" i="1"/>
  <c r="H106" i="1"/>
  <c r="BJ83" i="1"/>
  <c r="H83" i="1"/>
  <c r="BJ112" i="1"/>
  <c r="H112" i="1"/>
  <c r="BJ111" i="1"/>
  <c r="H111" i="1"/>
  <c r="BJ15" i="1"/>
  <c r="H15" i="1"/>
  <c r="BJ14" i="1"/>
  <c r="H14" i="1"/>
  <c r="BJ96" i="1"/>
  <c r="BJ95" i="1"/>
  <c r="BJ97" i="1"/>
  <c r="H97" i="1"/>
  <c r="BJ102" i="1"/>
  <c r="H102" i="1"/>
  <c r="BJ92" i="1"/>
  <c r="H92" i="1"/>
  <c r="BJ114" i="1"/>
  <c r="BJ115" i="1"/>
  <c r="BJ113" i="1"/>
  <c r="H115" i="1"/>
  <c r="BJ78" i="1"/>
  <c r="BJ77" i="1"/>
  <c r="BJ79" i="1"/>
  <c r="H79" i="1"/>
  <c r="BJ9" i="1"/>
  <c r="H9" i="1"/>
  <c r="BJ26" i="1"/>
  <c r="H26" i="1"/>
  <c r="BK80" i="1"/>
  <c r="BK82" i="1"/>
  <c r="BK81" i="1"/>
  <c r="BK109" i="1"/>
  <c r="BK108" i="1"/>
  <c r="BK107" i="1"/>
  <c r="BK10" i="1"/>
  <c r="H10" i="1"/>
  <c r="BJ74" i="1"/>
  <c r="H74" i="1"/>
  <c r="BJ16" i="1"/>
  <c r="BJ18" i="1"/>
  <c r="BJ17" i="1"/>
  <c r="H18" i="1"/>
  <c r="BJ27" i="1"/>
  <c r="H27" i="1"/>
  <c r="BJ84" i="1"/>
  <c r="H84" i="1"/>
  <c r="BK79" i="1"/>
  <c r="BK78" i="1"/>
  <c r="BK77" i="1"/>
  <c r="BJ21" i="1"/>
  <c r="BJ19" i="1"/>
  <c r="BJ20" i="1"/>
  <c r="H21" i="1"/>
  <c r="BK99" i="1"/>
  <c r="BK98" i="1"/>
  <c r="BK100" i="1"/>
  <c r="BJ87" i="1"/>
  <c r="BJ88" i="1"/>
  <c r="BJ86" i="1"/>
  <c r="H88" i="1"/>
  <c r="BK31" i="1"/>
  <c r="BK30" i="1"/>
  <c r="BK29" i="1"/>
  <c r="BK76" i="1"/>
  <c r="BK103" i="1"/>
  <c r="BJ90" i="1"/>
  <c r="BJ91" i="1"/>
  <c r="BJ89" i="1"/>
  <c r="H91" i="1"/>
  <c r="BJ81" i="1"/>
  <c r="BJ82" i="1"/>
  <c r="BJ80" i="1"/>
  <c r="H82" i="1"/>
  <c r="BJ103" i="1"/>
  <c r="H103" i="1"/>
  <c r="BK15" i="1"/>
  <c r="BK115" i="1"/>
  <c r="BK114" i="1"/>
  <c r="BK113" i="1"/>
  <c r="BK11" i="1"/>
  <c r="BJ107" i="1"/>
  <c r="BJ108" i="1"/>
  <c r="BJ109" i="1"/>
  <c r="H109" i="1"/>
  <c r="BJ28" i="1"/>
  <c r="H28" i="1"/>
  <c r="BK12" i="1"/>
  <c r="BJ75" i="1"/>
  <c r="H75" i="1"/>
  <c r="BJ23" i="1"/>
  <c r="BJ24" i="1"/>
  <c r="H24" i="1"/>
  <c r="BJ12" i="1"/>
  <c r="H12" i="1"/>
  <c r="BK88" i="1"/>
  <c r="BK86" i="1"/>
  <c r="BK87" i="1"/>
  <c r="BJ93" i="1"/>
  <c r="H93" i="1"/>
  <c r="BK74" i="1"/>
  <c r="BK93" i="1"/>
  <c r="BK92" i="1"/>
  <c r="BJ22" i="1"/>
  <c r="H22" i="1"/>
  <c r="BK83" i="1"/>
  <c r="BJ13" i="1"/>
  <c r="H13" i="1"/>
  <c r="BJ85" i="1"/>
  <c r="H85" i="1"/>
  <c r="BJ8" i="1"/>
  <c r="H8" i="1"/>
  <c r="D40" i="11"/>
  <c r="D42" i="11"/>
  <c r="D43" i="11"/>
  <c r="D44" i="11"/>
  <c r="D45" i="11"/>
  <c r="D46" i="11"/>
  <c r="D47" i="11"/>
  <c r="D48" i="11"/>
  <c r="D49" i="11"/>
  <c r="D50" i="11"/>
  <c r="D51" i="11"/>
  <c r="D52" i="11"/>
  <c r="D54" i="11"/>
  <c r="D55" i="11"/>
  <c r="D57" i="11"/>
  <c r="D58" i="11"/>
  <c r="D59" i="11"/>
  <c r="D60" i="11"/>
  <c r="D61" i="11"/>
  <c r="D62" i="11"/>
  <c r="D63" i="11"/>
  <c r="AC6" i="63"/>
  <c r="AD10" i="63"/>
  <c r="J5" i="63"/>
  <c r="K10" i="63"/>
  <c r="K8" i="63"/>
  <c r="I5" i="63"/>
  <c r="AD9" i="63"/>
  <c r="AC8" i="63"/>
  <c r="AC5" i="63"/>
  <c r="AD8" i="63"/>
  <c r="J6" i="63"/>
  <c r="AC7" i="63"/>
  <c r="J7" i="63"/>
  <c r="K9" i="63"/>
  <c r="X5" i="63"/>
  <c r="F39" i="11" l="1"/>
  <c r="E39" i="11"/>
  <c r="G5" i="1" l="1"/>
  <c r="AA45" i="63"/>
  <c r="AJ76" i="63"/>
  <c r="N85" i="63"/>
  <c r="AF28" i="63"/>
  <c r="F47" i="63"/>
  <c r="G41" i="63"/>
  <c r="N50" i="63"/>
  <c r="O54" i="63"/>
  <c r="H90" i="63"/>
  <c r="AK83" i="63"/>
  <c r="T77" i="63"/>
  <c r="AF81" i="63"/>
  <c r="AE66" i="63"/>
  <c r="T61" i="63"/>
  <c r="AI88" i="63"/>
  <c r="AA70" i="63"/>
  <c r="AD24" i="63"/>
  <c r="N91" i="63"/>
  <c r="P49" i="63"/>
  <c r="AI24" i="63"/>
  <c r="Y61" i="63"/>
  <c r="AD44" i="63"/>
  <c r="D70" i="63"/>
  <c r="AI52" i="63"/>
  <c r="AA63" i="63"/>
  <c r="AC63" i="63"/>
  <c r="U57" i="63"/>
  <c r="V99" i="63"/>
  <c r="I72" i="63"/>
  <c r="I26" i="63"/>
  <c r="S84" i="63"/>
  <c r="L27" i="63"/>
  <c r="H25" i="63"/>
  <c r="U23" i="63"/>
  <c r="X63" i="63"/>
  <c r="F88" i="63"/>
  <c r="Y71" i="63"/>
  <c r="AA68" i="63"/>
  <c r="N67" i="63"/>
  <c r="P76" i="63"/>
  <c r="AK52" i="63"/>
  <c r="AA53" i="63"/>
  <c r="O77" i="63"/>
  <c r="AF70" i="63"/>
  <c r="AK51" i="63"/>
  <c r="AB45" i="63"/>
  <c r="S86" i="63"/>
  <c r="J77" i="63"/>
  <c r="U22" i="63"/>
  <c r="X96" i="63"/>
  <c r="R65" i="63"/>
  <c r="Q76" i="63"/>
  <c r="AA74" i="63"/>
  <c r="V27" i="63"/>
  <c r="AI75" i="63"/>
  <c r="D44" i="63"/>
  <c r="AH46" i="63"/>
  <c r="P95" i="63"/>
  <c r="F96" i="63"/>
  <c r="N96" i="63"/>
  <c r="L69" i="63"/>
  <c r="M97" i="63"/>
  <c r="V76" i="63"/>
  <c r="H60" i="63"/>
  <c r="U52" i="63"/>
  <c r="AF51" i="63"/>
  <c r="AK63" i="63"/>
  <c r="K80" i="63"/>
  <c r="W51" i="63"/>
  <c r="S21" i="63"/>
  <c r="AH25" i="63"/>
  <c r="O72" i="63"/>
  <c r="X93" i="63"/>
  <c r="AD77" i="63"/>
  <c r="M67" i="63"/>
  <c r="AI84" i="63"/>
  <c r="S80" i="63"/>
  <c r="Z81" i="63"/>
  <c r="U55" i="63"/>
  <c r="H64" i="63"/>
  <c r="T95" i="63"/>
  <c r="AG72" i="63"/>
  <c r="AG75" i="63"/>
  <c r="L8" i="63"/>
  <c r="H77" i="63"/>
  <c r="AD28" i="63"/>
  <c r="K99" i="63"/>
  <c r="AI54" i="63"/>
  <c r="J79" i="63"/>
  <c r="Q69" i="63"/>
  <c r="W78" i="63"/>
  <c r="AK20" i="63"/>
  <c r="R93" i="63"/>
  <c r="AB78" i="63"/>
  <c r="P56" i="63"/>
  <c r="K94" i="63"/>
  <c r="AB50" i="63"/>
  <c r="M59" i="63"/>
  <c r="E20" i="63"/>
  <c r="H57" i="63"/>
  <c r="AH48" i="63"/>
  <c r="R49" i="63"/>
  <c r="G91" i="63"/>
  <c r="AG44" i="63"/>
  <c r="P43" i="63"/>
  <c r="F81" i="63"/>
  <c r="U26" i="63"/>
  <c r="D88" i="63"/>
  <c r="O88" i="63"/>
  <c r="E72" i="63"/>
  <c r="V63" i="63"/>
  <c r="G81" i="63"/>
  <c r="X51" i="63"/>
  <c r="S22" i="63"/>
  <c r="K59" i="63"/>
  <c r="P94" i="63"/>
  <c r="AD5" i="63"/>
  <c r="AG60" i="63"/>
  <c r="AB61" i="63"/>
  <c r="S47" i="63"/>
  <c r="AH50" i="63"/>
  <c r="L6" i="63"/>
  <c r="Z41" i="63"/>
  <c r="Z54" i="63"/>
  <c r="AD66" i="63"/>
  <c r="AA41" i="63"/>
  <c r="S52" i="63"/>
  <c r="AG10" i="63"/>
  <c r="O48" i="63"/>
  <c r="AA64" i="63"/>
  <c r="M48" i="63"/>
  <c r="AI87" i="63"/>
  <c r="W22" i="63"/>
  <c r="AG98" i="63"/>
  <c r="U76" i="63"/>
  <c r="W70" i="63"/>
  <c r="D65" i="63"/>
  <c r="M65" i="63"/>
  <c r="K64" i="63"/>
  <c r="W77" i="63"/>
  <c r="P66" i="63"/>
  <c r="H87" i="63"/>
  <c r="AG97" i="63"/>
  <c r="AF29" i="63"/>
  <c r="L55" i="63"/>
  <c r="P54" i="63"/>
  <c r="X67" i="63"/>
  <c r="H84" i="63"/>
  <c r="AH73" i="63"/>
  <c r="Y45" i="63"/>
  <c r="M87" i="63"/>
  <c r="AK95" i="63"/>
  <c r="AE85" i="63"/>
  <c r="Q79" i="63"/>
  <c r="R27" i="63"/>
  <c r="AJ81" i="63"/>
  <c r="AJ94" i="63"/>
  <c r="G79" i="63"/>
  <c r="L79" i="63"/>
  <c r="K71" i="63"/>
  <c r="I85" i="63"/>
  <c r="AI98" i="63"/>
  <c r="H93" i="63"/>
  <c r="X73" i="63"/>
  <c r="AA99" i="63"/>
  <c r="AH79" i="63"/>
  <c r="K81" i="63"/>
  <c r="L64" i="63"/>
  <c r="AB99" i="63"/>
  <c r="AB54" i="63"/>
  <c r="AE67" i="63"/>
  <c r="R43" i="63"/>
  <c r="AK66" i="63"/>
  <c r="D86" i="63"/>
  <c r="I43" i="63"/>
  <c r="F27" i="63"/>
  <c r="O62" i="63"/>
  <c r="V85" i="63"/>
  <c r="I70" i="63"/>
  <c r="G95" i="63"/>
  <c r="G87" i="63"/>
  <c r="C87" i="63"/>
  <c r="E51" i="63"/>
  <c r="M20" i="63"/>
  <c r="AI71" i="63"/>
  <c r="AG73" i="63"/>
  <c r="AI56" i="63"/>
  <c r="W79" i="63"/>
  <c r="AA89" i="63"/>
  <c r="AA56" i="63"/>
  <c r="AG25" i="63"/>
  <c r="L86" i="63"/>
  <c r="Q73" i="63"/>
  <c r="AG91" i="63"/>
  <c r="Q82" i="63"/>
  <c r="U44" i="63"/>
  <c r="J24" i="63"/>
  <c r="AG21" i="63"/>
  <c r="AB55" i="63"/>
  <c r="F91" i="63"/>
  <c r="U99" i="63"/>
  <c r="C60" i="63"/>
  <c r="H74" i="63"/>
  <c r="M62" i="63"/>
  <c r="N53" i="63"/>
  <c r="P79" i="63"/>
  <c r="AC57" i="63"/>
  <c r="N95" i="63"/>
  <c r="M52" i="63"/>
  <c r="S75" i="63"/>
  <c r="S59" i="63"/>
  <c r="J49" i="63"/>
  <c r="M96" i="63"/>
  <c r="J45" i="63"/>
  <c r="D64" i="63"/>
  <c r="AI22" i="63"/>
  <c r="C94" i="63"/>
  <c r="Y93" i="63"/>
  <c r="Q42" i="63"/>
  <c r="J48" i="63"/>
  <c r="I76" i="63"/>
  <c r="AI45" i="63"/>
  <c r="U67" i="63"/>
  <c r="AE21" i="63"/>
  <c r="C90" i="63"/>
  <c r="U79" i="63"/>
  <c r="F90" i="63"/>
  <c r="Q43" i="63"/>
  <c r="W55" i="63"/>
  <c r="AH52" i="63"/>
  <c r="J47" i="63"/>
  <c r="Q22" i="63"/>
  <c r="V88" i="63"/>
  <c r="Z94" i="63"/>
  <c r="V41" i="63"/>
  <c r="F75" i="63"/>
  <c r="AB96" i="63"/>
  <c r="AE97" i="63"/>
  <c r="Z20" i="63"/>
  <c r="AK76" i="63"/>
  <c r="AG92" i="63"/>
  <c r="U74" i="63"/>
  <c r="J59" i="63"/>
  <c r="AD56" i="63"/>
  <c r="Z76" i="63"/>
  <c r="V69" i="63"/>
  <c r="AE23" i="63"/>
  <c r="D50" i="63"/>
  <c r="AD47" i="63"/>
  <c r="AG46" i="63"/>
  <c r="K83" i="63"/>
  <c r="Q47" i="63"/>
  <c r="U42" i="63"/>
  <c r="Z24" i="63"/>
  <c r="M23" i="63"/>
  <c r="C56" i="63"/>
  <c r="AJ79" i="63"/>
  <c r="AC93" i="63"/>
  <c r="Q61" i="63"/>
  <c r="AE51" i="63"/>
  <c r="V84" i="63"/>
  <c r="G69" i="63"/>
  <c r="AJ97" i="63"/>
  <c r="O56" i="63"/>
  <c r="AA77" i="63"/>
  <c r="AI86" i="63"/>
  <c r="AF100" i="63"/>
  <c r="F69" i="63"/>
  <c r="K25" i="63"/>
  <c r="X97" i="63"/>
  <c r="H26" i="63"/>
  <c r="D52" i="63"/>
  <c r="P85" i="63"/>
  <c r="P88" i="63"/>
  <c r="T24" i="63"/>
  <c r="Z47" i="63"/>
  <c r="AK57" i="63"/>
  <c r="D100" i="63"/>
  <c r="M45" i="63"/>
  <c r="W68" i="63"/>
  <c r="AK70" i="63"/>
  <c r="I65" i="63"/>
  <c r="O92" i="63"/>
  <c r="AI72" i="63"/>
  <c r="AK53" i="63"/>
  <c r="AA94" i="63"/>
  <c r="AF21" i="63"/>
  <c r="M93" i="63"/>
  <c r="AG9" i="63"/>
  <c r="J41" i="63"/>
  <c r="AJ48" i="63"/>
  <c r="Z74" i="63"/>
  <c r="I90" i="63"/>
  <c r="AD58" i="63"/>
  <c r="AB74" i="63"/>
  <c r="I22" i="63"/>
  <c r="K72" i="63"/>
  <c r="R29" i="63"/>
  <c r="W87" i="63"/>
  <c r="M57" i="63"/>
  <c r="W85" i="63"/>
  <c r="AE25" i="63"/>
  <c r="AF20" i="63"/>
  <c r="AE59" i="63"/>
  <c r="I83" i="63"/>
  <c r="X87" i="63"/>
  <c r="N71" i="63"/>
  <c r="AC23" i="63"/>
  <c r="AA25" i="63"/>
  <c r="U88" i="63"/>
  <c r="L42" i="63"/>
  <c r="Y74" i="63"/>
  <c r="E93" i="63"/>
  <c r="AE47" i="63"/>
  <c r="AE74" i="63"/>
  <c r="D68" i="63"/>
  <c r="AA57" i="63"/>
  <c r="P20" i="63"/>
  <c r="K45" i="63"/>
  <c r="H86" i="63"/>
  <c r="Z83" i="63"/>
  <c r="AB80" i="63"/>
  <c r="E86" i="63"/>
  <c r="M5" i="63"/>
  <c r="R44" i="63"/>
  <c r="AG93" i="63"/>
  <c r="L56" i="63"/>
  <c r="AK43" i="63"/>
  <c r="Y60" i="63"/>
  <c r="R88" i="63"/>
  <c r="R60" i="63"/>
  <c r="AC71" i="63"/>
  <c r="C70" i="63"/>
  <c r="K98" i="63"/>
  <c r="AG63" i="63"/>
  <c r="AD21" i="63"/>
  <c r="J73" i="63"/>
  <c r="X98" i="63"/>
  <c r="AE46" i="63"/>
  <c r="Q24" i="63"/>
  <c r="AK90" i="63"/>
  <c r="U54" i="63"/>
  <c r="AE75" i="63"/>
  <c r="I71" i="63"/>
  <c r="H54" i="63"/>
  <c r="Y77" i="63"/>
  <c r="AE100" i="63"/>
  <c r="L78" i="63"/>
  <c r="P25" i="63"/>
  <c r="J55" i="63"/>
  <c r="K67" i="63"/>
  <c r="AB75" i="63"/>
  <c r="X69" i="63"/>
  <c r="D81" i="63"/>
  <c r="AE77" i="63"/>
  <c r="U91" i="63"/>
  <c r="AF79" i="63"/>
  <c r="X65" i="63"/>
  <c r="AJ57" i="63"/>
  <c r="O52" i="63"/>
  <c r="G29" i="63"/>
  <c r="K68" i="63"/>
  <c r="L90" i="63"/>
  <c r="AC46" i="63"/>
  <c r="AD86" i="63"/>
  <c r="L52" i="63"/>
  <c r="E53" i="63"/>
  <c r="AI47" i="63"/>
  <c r="AI67" i="63"/>
  <c r="L95" i="63"/>
  <c r="AJ43" i="63"/>
  <c r="W71" i="63"/>
  <c r="I68" i="63"/>
  <c r="L54" i="63"/>
  <c r="AH96" i="63"/>
  <c r="AH69" i="63"/>
  <c r="Y82" i="63"/>
  <c r="J53" i="63"/>
  <c r="H63" i="63"/>
  <c r="L21" i="63"/>
  <c r="AE78" i="63"/>
  <c r="M41" i="63"/>
  <c r="AD85" i="63"/>
  <c r="R52" i="63"/>
  <c r="AE53" i="63"/>
  <c r="AJ52" i="63"/>
  <c r="M8" i="63"/>
  <c r="I23" i="63"/>
  <c r="T66" i="63"/>
  <c r="H92" i="63"/>
  <c r="E66" i="63"/>
  <c r="AF75" i="63"/>
  <c r="AK60" i="63"/>
  <c r="E83" i="63"/>
  <c r="H51" i="63"/>
  <c r="M64" i="63"/>
  <c r="T50" i="63"/>
  <c r="AB44" i="63"/>
  <c r="AF43" i="63"/>
  <c r="AK42" i="63"/>
  <c r="T22" i="63"/>
  <c r="M49" i="63"/>
  <c r="R76" i="63"/>
  <c r="L100" i="63"/>
  <c r="J96" i="63"/>
  <c r="AB79" i="63"/>
  <c r="M7" i="63"/>
  <c r="AI74" i="63"/>
  <c r="AJ21" i="63"/>
  <c r="G89" i="63"/>
  <c r="X52" i="63"/>
  <c r="AH74" i="63"/>
  <c r="AJ44" i="63"/>
  <c r="S68" i="63"/>
  <c r="Q41" i="63"/>
  <c r="C28" i="63"/>
  <c r="W99" i="63"/>
  <c r="D95" i="63"/>
  <c r="AD94" i="63"/>
  <c r="J91" i="63"/>
  <c r="AD52" i="63"/>
  <c r="K60" i="63"/>
  <c r="AJ82" i="63"/>
  <c r="J88" i="63"/>
  <c r="L70" i="63"/>
  <c r="J68" i="63"/>
  <c r="H88" i="63"/>
  <c r="P62" i="63"/>
  <c r="E85" i="63"/>
  <c r="H66" i="63"/>
  <c r="AJ53" i="63"/>
  <c r="W75" i="63"/>
  <c r="AG6" i="63"/>
  <c r="O25" i="63"/>
  <c r="E42" i="63"/>
  <c r="Z68" i="63"/>
  <c r="AK99" i="63"/>
  <c r="X84" i="63"/>
  <c r="F61" i="63"/>
  <c r="I95" i="63"/>
  <c r="AH89" i="63"/>
  <c r="AG26" i="63"/>
  <c r="AK93" i="63"/>
  <c r="L98" i="63"/>
  <c r="G73" i="63"/>
  <c r="N72" i="63"/>
  <c r="AF92" i="63"/>
  <c r="N56" i="63"/>
  <c r="L94" i="63"/>
  <c r="W76" i="63"/>
  <c r="O80" i="63"/>
  <c r="Y43" i="63"/>
  <c r="AG69" i="63"/>
  <c r="AI69" i="63"/>
  <c r="O46" i="63"/>
  <c r="U58" i="63"/>
  <c r="F62" i="63"/>
  <c r="L67" i="63"/>
  <c r="N60" i="63"/>
  <c r="AI79" i="63"/>
  <c r="E48" i="63"/>
  <c r="AH82" i="63"/>
  <c r="K85" i="63"/>
  <c r="L83" i="63"/>
  <c r="P80" i="63"/>
  <c r="AC65" i="63"/>
  <c r="AE45" i="63"/>
  <c r="T53" i="63"/>
  <c r="O79" i="63"/>
  <c r="AF57" i="63"/>
  <c r="AH56" i="63"/>
  <c r="N48" i="63"/>
  <c r="N49" i="63"/>
  <c r="AC99" i="63"/>
  <c r="P83" i="63"/>
  <c r="V59" i="63"/>
  <c r="U65" i="63"/>
  <c r="X48" i="63"/>
  <c r="M83" i="63"/>
  <c r="V51" i="63"/>
  <c r="X43" i="63"/>
  <c r="AH63" i="63"/>
  <c r="X59" i="63"/>
  <c r="AB68" i="63"/>
  <c r="D23" i="63"/>
  <c r="AE94" i="63"/>
  <c r="AH88" i="63"/>
  <c r="J75" i="63"/>
  <c r="P93" i="63"/>
  <c r="AK64" i="63"/>
  <c r="AK56" i="63"/>
  <c r="O98" i="63"/>
  <c r="L57" i="63"/>
  <c r="R55" i="63"/>
  <c r="AH54" i="63"/>
  <c r="W21" i="63"/>
  <c r="AA28" i="63"/>
  <c r="W64" i="63"/>
  <c r="AC59" i="63"/>
  <c r="AH53" i="63"/>
  <c r="T20" i="63"/>
  <c r="AD64" i="63"/>
  <c r="AC20" i="63"/>
  <c r="T65" i="63"/>
  <c r="Z56" i="63"/>
  <c r="Z90" i="63"/>
  <c r="AK44" i="63"/>
  <c r="AF48" i="63"/>
  <c r="N27" i="63"/>
  <c r="AF97" i="63"/>
  <c r="T94" i="63"/>
  <c r="S77" i="63"/>
  <c r="AD20" i="63"/>
  <c r="C67" i="63"/>
  <c r="H61" i="63"/>
  <c r="AI96" i="63"/>
  <c r="AK68" i="63"/>
  <c r="AG42" i="63"/>
  <c r="M74" i="63"/>
  <c r="S20" i="63"/>
  <c r="P77" i="63"/>
  <c r="M44" i="63"/>
  <c r="H70" i="63"/>
  <c r="Z77" i="63"/>
  <c r="D94" i="63"/>
  <c r="P57" i="63"/>
  <c r="U29" i="63"/>
  <c r="E76" i="63"/>
  <c r="T51" i="63"/>
  <c r="AC53" i="63"/>
  <c r="J63" i="63"/>
  <c r="AG100" i="63"/>
  <c r="Q98" i="63"/>
  <c r="AJ55" i="63"/>
  <c r="C88" i="63"/>
  <c r="W54" i="63"/>
  <c r="D63" i="63"/>
  <c r="C25" i="63"/>
  <c r="AB67" i="63"/>
  <c r="J92" i="63"/>
  <c r="O93" i="63"/>
  <c r="E73" i="63"/>
  <c r="Y59" i="63"/>
  <c r="Q48" i="63"/>
  <c r="AF73" i="63"/>
  <c r="O75" i="63"/>
  <c r="AF59" i="63"/>
  <c r="Z50" i="63"/>
  <c r="S67" i="63"/>
  <c r="AG94" i="63"/>
  <c r="AA54" i="63"/>
  <c r="J84" i="63"/>
  <c r="Z26" i="63"/>
  <c r="J58" i="63"/>
  <c r="AK79" i="63"/>
  <c r="M58" i="63"/>
  <c r="V53" i="63"/>
  <c r="AE62" i="63"/>
  <c r="AA93" i="63"/>
  <c r="G71" i="63"/>
  <c r="Y21" i="63"/>
  <c r="S57" i="63"/>
  <c r="K51" i="63"/>
  <c r="L77" i="63"/>
  <c r="Z51" i="63"/>
  <c r="AK45" i="63"/>
  <c r="O21" i="63"/>
  <c r="U93" i="63"/>
  <c r="E74" i="63"/>
  <c r="Q78" i="63"/>
  <c r="AD65" i="63"/>
  <c r="K48" i="63"/>
  <c r="U66" i="63"/>
  <c r="V96" i="63"/>
  <c r="AD29" i="63"/>
  <c r="AF53" i="63"/>
  <c r="H85" i="63"/>
  <c r="D69" i="63"/>
  <c r="R42" i="63"/>
  <c r="Q59" i="63"/>
  <c r="O24" i="63"/>
  <c r="U20" i="63"/>
  <c r="AB58" i="63"/>
  <c r="K86" i="63"/>
  <c r="AI58" i="63"/>
  <c r="O42" i="63"/>
  <c r="I54" i="63"/>
  <c r="O49" i="63"/>
  <c r="S93" i="63"/>
  <c r="K23" i="63"/>
  <c r="AB41" i="63"/>
  <c r="G82" i="63"/>
  <c r="AE8" i="63"/>
  <c r="AB91" i="63"/>
  <c r="AG61" i="63"/>
  <c r="R63" i="63"/>
  <c r="U70" i="63"/>
  <c r="AJ20" i="63"/>
  <c r="U69" i="63"/>
  <c r="Y92" i="63"/>
  <c r="C46" i="63"/>
  <c r="L45" i="63"/>
  <c r="AC90" i="63"/>
  <c r="D78" i="63"/>
  <c r="G80" i="63"/>
  <c r="AF60" i="63"/>
  <c r="O50" i="63"/>
  <c r="G77" i="63"/>
  <c r="P29" i="63"/>
  <c r="O96" i="63"/>
  <c r="K76" i="63"/>
  <c r="U78" i="63"/>
  <c r="X25" i="63"/>
  <c r="Y24" i="63"/>
  <c r="V28" i="63"/>
  <c r="AK59" i="63"/>
  <c r="S91" i="63"/>
  <c r="AD89" i="63"/>
  <c r="X24" i="63"/>
  <c r="AH100" i="63"/>
  <c r="L76" i="63"/>
  <c r="V54" i="63"/>
  <c r="W88" i="63"/>
  <c r="W59" i="63"/>
  <c r="AJ67" i="63"/>
  <c r="AH98" i="63"/>
  <c r="C65" i="63"/>
  <c r="N98" i="63"/>
  <c r="AH84" i="63"/>
  <c r="K6" i="63"/>
  <c r="D93" i="63"/>
  <c r="D96" i="63"/>
  <c r="AG74" i="63"/>
  <c r="V42" i="63"/>
  <c r="AK94" i="63"/>
  <c r="Z43" i="63"/>
  <c r="X70" i="63"/>
  <c r="AG20" i="63"/>
  <c r="O57" i="63"/>
  <c r="N73" i="63"/>
  <c r="X54" i="63"/>
  <c r="O66" i="63"/>
  <c r="F86" i="63"/>
  <c r="P75" i="63"/>
  <c r="P64" i="63"/>
  <c r="Y20" i="63"/>
  <c r="AD50" i="63"/>
  <c r="M90" i="63"/>
  <c r="K66" i="63"/>
  <c r="AJ45" i="63"/>
  <c r="W27" i="63"/>
  <c r="C55" i="63"/>
  <c r="S41" i="63"/>
  <c r="AG65" i="63"/>
  <c r="N65" i="63"/>
  <c r="K50" i="63"/>
  <c r="I86" i="63"/>
  <c r="U81" i="63"/>
  <c r="AE26" i="63"/>
  <c r="AC52" i="63"/>
  <c r="O87" i="63"/>
  <c r="AB21" i="63"/>
  <c r="Z45" i="63"/>
  <c r="AB83" i="63"/>
  <c r="U60" i="63"/>
  <c r="AB73" i="63"/>
  <c r="L75" i="63"/>
  <c r="Q20" i="63"/>
  <c r="Q86" i="63"/>
  <c r="AK26" i="63"/>
  <c r="N78" i="63"/>
  <c r="Z100" i="63"/>
  <c r="O70" i="63"/>
  <c r="AF85" i="63"/>
  <c r="AB90" i="63"/>
  <c r="Y69" i="63"/>
  <c r="D20" i="63"/>
  <c r="I77" i="63"/>
  <c r="AI80" i="63"/>
  <c r="H55" i="63"/>
  <c r="Z21" i="63"/>
  <c r="V100" i="63"/>
  <c r="W82" i="63"/>
  <c r="K78" i="63"/>
  <c r="X68" i="63"/>
  <c r="U100" i="63"/>
  <c r="C69" i="63"/>
  <c r="X47" i="63"/>
  <c r="V75" i="63"/>
  <c r="L88" i="63"/>
  <c r="AD49" i="63"/>
  <c r="F60" i="63"/>
  <c r="I28" i="63"/>
  <c r="F20" i="63"/>
  <c r="J93" i="63"/>
  <c r="O45" i="63"/>
  <c r="E92" i="63"/>
  <c r="T81" i="63"/>
  <c r="N25" i="63"/>
  <c r="U62" i="63"/>
  <c r="Y65" i="63"/>
  <c r="P91" i="63"/>
  <c r="AC73" i="63"/>
  <c r="O53" i="63"/>
  <c r="K63" i="63"/>
  <c r="R71" i="63"/>
  <c r="AB63" i="63"/>
  <c r="AB25" i="63"/>
  <c r="I93" i="63"/>
  <c r="S55" i="63"/>
  <c r="P28" i="63"/>
  <c r="E94" i="63"/>
  <c r="AB72" i="63"/>
  <c r="AG52" i="63"/>
  <c r="P47" i="63"/>
  <c r="C73" i="63"/>
  <c r="AF42" i="63"/>
  <c r="E67" i="63"/>
  <c r="AE49" i="63"/>
  <c r="AA22" i="63"/>
  <c r="L24" i="63"/>
  <c r="C98" i="63"/>
  <c r="O84" i="63"/>
  <c r="P100" i="63"/>
  <c r="AI51" i="63"/>
  <c r="AJ77" i="63"/>
  <c r="N77" i="63"/>
  <c r="R95" i="63"/>
  <c r="AF72" i="63"/>
  <c r="AG71" i="63"/>
  <c r="W98" i="63"/>
  <c r="O65" i="63"/>
  <c r="O61" i="63"/>
  <c r="AB85" i="63"/>
  <c r="O41" i="63"/>
  <c r="I88" i="63"/>
  <c r="AG82" i="63"/>
  <c r="X23" i="63"/>
  <c r="T26" i="63"/>
  <c r="L26" i="63"/>
  <c r="Z22" i="63"/>
  <c r="J22" i="63"/>
  <c r="AH61" i="63"/>
  <c r="W61" i="63"/>
  <c r="T58" i="63"/>
  <c r="AD41" i="63"/>
  <c r="AA76" i="63"/>
  <c r="Q68" i="63"/>
  <c r="U97" i="63"/>
  <c r="AG50" i="63"/>
  <c r="AB27" i="63"/>
  <c r="AA21" i="63"/>
  <c r="Z91" i="63"/>
  <c r="X26" i="63"/>
  <c r="L99" i="63"/>
  <c r="AJ27" i="63"/>
  <c r="N84" i="63"/>
  <c r="V73" i="63"/>
  <c r="K42" i="63"/>
  <c r="AE28" i="63"/>
  <c r="N75" i="63"/>
  <c r="Y78" i="63"/>
  <c r="AG41" i="63"/>
  <c r="AA23" i="63"/>
  <c r="E61" i="63"/>
  <c r="U25" i="63"/>
  <c r="K21" i="63"/>
  <c r="X86" i="63"/>
  <c r="R20" i="63"/>
  <c r="Z88" i="63"/>
  <c r="AK81" i="63"/>
  <c r="C49" i="63"/>
  <c r="AK61" i="63"/>
  <c r="Q25" i="63"/>
  <c r="Q57" i="63"/>
  <c r="E49" i="63"/>
  <c r="C91" i="63"/>
  <c r="R62" i="63"/>
  <c r="U47" i="63"/>
  <c r="E57" i="63"/>
  <c r="K65" i="63"/>
  <c r="M42" i="63"/>
  <c r="O44" i="63"/>
  <c r="F100" i="63"/>
  <c r="X82" i="63"/>
  <c r="P69" i="63"/>
  <c r="Y44" i="63"/>
  <c r="Q23" i="63"/>
  <c r="AI42" i="63"/>
  <c r="S43" i="63"/>
  <c r="M86" i="63"/>
  <c r="AG49" i="63"/>
  <c r="H42" i="63"/>
  <c r="AE6" i="63"/>
  <c r="AF23" i="63"/>
  <c r="V97" i="63"/>
  <c r="Q67" i="63"/>
  <c r="R80" i="63"/>
  <c r="S81" i="63"/>
  <c r="S56" i="63"/>
  <c r="H72" i="63"/>
  <c r="S66" i="63"/>
  <c r="Y57" i="63"/>
  <c r="T64" i="63"/>
  <c r="Q96" i="63"/>
  <c r="G99" i="63"/>
  <c r="AC26" i="63"/>
  <c r="Q75" i="63"/>
  <c r="L60" i="63"/>
  <c r="O99" i="63"/>
  <c r="AA90" i="63"/>
  <c r="D25" i="63"/>
  <c r="O94" i="63"/>
  <c r="L29" i="63"/>
  <c r="G50" i="63"/>
  <c r="G90" i="63"/>
  <c r="AB48" i="63"/>
  <c r="F94" i="63"/>
  <c r="G100" i="63"/>
  <c r="D61" i="63"/>
  <c r="J67" i="63"/>
  <c r="AE71" i="63"/>
  <c r="W94" i="63"/>
  <c r="Z72" i="63"/>
  <c r="H75" i="63"/>
  <c r="L84" i="63"/>
  <c r="T87" i="63"/>
  <c r="L96" i="63"/>
  <c r="R56" i="63"/>
  <c r="AG66" i="63"/>
  <c r="W63" i="63"/>
  <c r="V66" i="63"/>
  <c r="P42" i="63"/>
  <c r="C64" i="63"/>
  <c r="AF66" i="63"/>
  <c r="D82" i="63"/>
  <c r="AG23" i="63"/>
  <c r="J60" i="63"/>
  <c r="M98" i="63"/>
  <c r="C48" i="63"/>
  <c r="J26" i="63"/>
  <c r="AA47" i="63"/>
  <c r="L71" i="63"/>
  <c r="AE92" i="63"/>
  <c r="O27" i="63"/>
  <c r="AI28" i="63"/>
  <c r="AA43" i="63"/>
  <c r="E59" i="63"/>
  <c r="R89" i="63"/>
  <c r="F87" i="63"/>
  <c r="C47" i="63"/>
  <c r="H83" i="63"/>
  <c r="L47" i="63"/>
  <c r="C63" i="63"/>
  <c r="Y90" i="63"/>
  <c r="F25" i="63"/>
  <c r="P73" i="63"/>
  <c r="G96" i="63"/>
  <c r="E54" i="63"/>
  <c r="E95" i="63"/>
  <c r="I27" i="63"/>
  <c r="AK91" i="63"/>
  <c r="AC22" i="63"/>
  <c r="C52" i="63"/>
  <c r="M28" i="63"/>
  <c r="S65" i="63"/>
  <c r="M89" i="63"/>
  <c r="I46" i="63"/>
  <c r="AH21" i="63"/>
  <c r="AC74" i="63"/>
  <c r="I78" i="63"/>
  <c r="T59" i="63"/>
  <c r="Z62" i="63"/>
  <c r="V22" i="63"/>
  <c r="Q63" i="63"/>
  <c r="AF67" i="63"/>
  <c r="N43" i="63"/>
  <c r="T79" i="63"/>
  <c r="Z69" i="63"/>
  <c r="T41" i="63"/>
  <c r="J27" i="63"/>
  <c r="M84" i="63"/>
  <c r="N76" i="63"/>
  <c r="AG95" i="63"/>
  <c r="AF25" i="63"/>
  <c r="E77" i="63"/>
  <c r="L85" i="63"/>
  <c r="AB65" i="63"/>
  <c r="AF88" i="63"/>
  <c r="AC83" i="63"/>
  <c r="R84" i="63"/>
  <c r="E64" i="63"/>
  <c r="R53" i="63"/>
  <c r="U82" i="63"/>
  <c r="I80" i="63"/>
  <c r="I52" i="63"/>
  <c r="T91" i="63"/>
  <c r="U43" i="63"/>
  <c r="W41" i="63"/>
  <c r="E71" i="63"/>
  <c r="H49" i="63"/>
  <c r="G22" i="63"/>
  <c r="P67" i="63"/>
  <c r="C41" i="63"/>
  <c r="AH95" i="63"/>
  <c r="D62" i="63"/>
  <c r="AB93" i="63"/>
  <c r="AB71" i="63"/>
  <c r="AA88" i="63"/>
  <c r="N90" i="63"/>
  <c r="AE20" i="63"/>
  <c r="AE57" i="63"/>
  <c r="AJ71" i="63"/>
  <c r="S42" i="63"/>
  <c r="O28" i="63"/>
  <c r="F98" i="63"/>
  <c r="K54" i="63"/>
  <c r="J94" i="63"/>
  <c r="X88" i="63"/>
  <c r="AK84" i="63"/>
  <c r="Q87" i="63"/>
  <c r="M9" i="63"/>
  <c r="AD51" i="63"/>
  <c r="Q55" i="63"/>
  <c r="AD63" i="63"/>
  <c r="Y54" i="63"/>
  <c r="AA82" i="63"/>
  <c r="C21" i="63"/>
  <c r="AH78" i="63"/>
  <c r="T72" i="63"/>
  <c r="AH44" i="63"/>
  <c r="AD95" i="63"/>
  <c r="R64" i="63"/>
  <c r="Y84" i="63"/>
  <c r="G24" i="63"/>
  <c r="T76" i="63"/>
  <c r="AD90" i="63"/>
  <c r="G44" i="63"/>
  <c r="N99" i="63"/>
  <c r="K22" i="63"/>
  <c r="F97" i="63"/>
  <c r="E98" i="63"/>
  <c r="AG53" i="63"/>
  <c r="K57" i="63"/>
  <c r="F54" i="63"/>
  <c r="G93" i="63"/>
  <c r="AB66" i="63"/>
  <c r="K62" i="63"/>
  <c r="W69" i="63"/>
  <c r="O97" i="63"/>
  <c r="R22" i="63"/>
  <c r="X57" i="63"/>
  <c r="AC24" i="63"/>
  <c r="D92" i="63"/>
  <c r="AI62" i="63"/>
  <c r="D43" i="63"/>
  <c r="S23" i="63"/>
  <c r="AD74" i="63"/>
  <c r="F48" i="63"/>
  <c r="T98" i="63"/>
  <c r="AG7" i="63"/>
  <c r="R92" i="63"/>
  <c r="R73" i="63"/>
  <c r="AH70" i="63"/>
  <c r="AC60" i="63"/>
  <c r="H45" i="63"/>
  <c r="AH90" i="63"/>
  <c r="AJ66" i="63"/>
  <c r="Z71" i="63"/>
  <c r="W25" i="63"/>
  <c r="Y63" i="63"/>
  <c r="AA73" i="63"/>
  <c r="F50" i="63"/>
  <c r="H53" i="63"/>
  <c r="F77" i="63"/>
  <c r="H44" i="63"/>
  <c r="P90" i="63"/>
  <c r="V98" i="63"/>
  <c r="M80" i="63"/>
  <c r="AC79" i="63"/>
  <c r="C44" i="63"/>
  <c r="AJ25" i="63"/>
  <c r="M54" i="63"/>
  <c r="D74" i="63"/>
  <c r="AB100" i="63"/>
  <c r="AH65" i="63"/>
  <c r="AI59" i="63"/>
  <c r="M56" i="63"/>
  <c r="D54" i="63"/>
  <c r="X45" i="63"/>
  <c r="V47" i="63"/>
  <c r="W24" i="63"/>
  <c r="AE76" i="63"/>
  <c r="N42" i="63"/>
  <c r="AE27" i="63"/>
  <c r="Z61" i="63"/>
  <c r="AF41" i="63"/>
  <c r="E22" i="63"/>
  <c r="AA79" i="63"/>
  <c r="N52" i="63"/>
  <c r="Y99" i="63"/>
  <c r="H81" i="63"/>
  <c r="P51" i="63"/>
  <c r="W56" i="63"/>
  <c r="E46" i="63"/>
  <c r="AJ96" i="63"/>
  <c r="P24" i="63"/>
  <c r="AK100" i="63"/>
  <c r="G88" i="63"/>
  <c r="AK47" i="63"/>
  <c r="Q74" i="63"/>
  <c r="O59" i="63"/>
  <c r="M51" i="63"/>
  <c r="G62" i="63"/>
  <c r="C78" i="63"/>
  <c r="Q45" i="63"/>
  <c r="AF90" i="63"/>
  <c r="W62" i="63"/>
  <c r="AA52" i="63"/>
  <c r="AE98" i="63"/>
  <c r="AD42" i="63"/>
  <c r="L48" i="63"/>
  <c r="G97" i="63"/>
  <c r="AE58" i="63"/>
  <c r="W48" i="63"/>
  <c r="G76" i="63"/>
  <c r="I81" i="63"/>
  <c r="AF24" i="63"/>
  <c r="AD71" i="63"/>
  <c r="S90" i="63"/>
  <c r="M63" i="63"/>
  <c r="AH68" i="63"/>
  <c r="U68" i="63"/>
  <c r="AC27" i="63"/>
  <c r="X94" i="63"/>
  <c r="Y70" i="63"/>
  <c r="S85" i="63"/>
  <c r="J56" i="63"/>
  <c r="AE5" i="63"/>
  <c r="J95" i="63"/>
  <c r="D55" i="63"/>
  <c r="AH97" i="63"/>
  <c r="AD55" i="63"/>
  <c r="AI25" i="63"/>
  <c r="V45" i="63"/>
  <c r="W49" i="63"/>
  <c r="H89" i="63"/>
  <c r="AF52" i="63"/>
  <c r="AH60" i="63"/>
  <c r="C22" i="63"/>
  <c r="L68" i="63"/>
  <c r="AG22" i="63"/>
  <c r="AE50" i="63"/>
  <c r="AA95" i="63"/>
  <c r="T46" i="63"/>
  <c r="F56" i="63"/>
  <c r="I69" i="63"/>
  <c r="C77" i="63"/>
  <c r="H59" i="63"/>
  <c r="D24" i="63"/>
  <c r="AE87" i="63"/>
  <c r="AJ64" i="63"/>
  <c r="N94" i="63"/>
  <c r="C23" i="63"/>
  <c r="H24" i="63"/>
  <c r="U21" i="63"/>
  <c r="AG89" i="63"/>
  <c r="H22" i="63"/>
  <c r="AB42" i="63"/>
  <c r="AC54" i="63"/>
  <c r="U92" i="63"/>
  <c r="X91" i="63"/>
  <c r="AI57" i="63"/>
  <c r="S89" i="63"/>
  <c r="V50" i="63"/>
  <c r="AF9" i="63"/>
  <c r="AH81" i="63"/>
  <c r="AG88" i="63"/>
  <c r="AK22" i="63"/>
  <c r="Z89" i="63"/>
  <c r="R67" i="63"/>
  <c r="Y48" i="63"/>
  <c r="X20" i="63"/>
  <c r="AC48" i="63"/>
  <c r="F45" i="63"/>
  <c r="U98" i="63"/>
  <c r="Y42" i="63"/>
  <c r="D87" i="63"/>
  <c r="AG85" i="63"/>
  <c r="I89" i="63"/>
  <c r="AC28" i="63"/>
  <c r="P78" i="63"/>
  <c r="U63" i="63"/>
  <c r="O74" i="63"/>
  <c r="L22" i="63"/>
  <c r="P96" i="63"/>
  <c r="H98" i="63"/>
  <c r="P21" i="63"/>
  <c r="H97" i="63"/>
  <c r="M27" i="63"/>
  <c r="U77" i="63"/>
  <c r="P45" i="63"/>
  <c r="S58" i="63"/>
  <c r="AG57" i="63"/>
  <c r="X100" i="63"/>
  <c r="K24" i="63"/>
  <c r="N70" i="63"/>
  <c r="N51" i="63"/>
  <c r="AE65" i="63"/>
  <c r="M47" i="63"/>
  <c r="Y95" i="63"/>
  <c r="R78" i="63"/>
  <c r="U86" i="63"/>
  <c r="AA48" i="63"/>
  <c r="X28" i="63"/>
  <c r="X90" i="63"/>
  <c r="AF84" i="63"/>
  <c r="AB82" i="63"/>
  <c r="E47" i="63"/>
  <c r="AE63" i="63"/>
  <c r="J62" i="63"/>
  <c r="AG90" i="63"/>
  <c r="I64" i="63"/>
  <c r="M91" i="63"/>
  <c r="AH77" i="63"/>
  <c r="G42" i="63"/>
  <c r="AF87" i="63"/>
  <c r="M21" i="63"/>
  <c r="AJ23" i="63"/>
  <c r="AF78" i="63"/>
  <c r="AE95" i="63"/>
  <c r="P58" i="63"/>
  <c r="G86" i="63"/>
  <c r="AA44" i="63"/>
  <c r="T25" i="63"/>
  <c r="D60" i="63"/>
  <c r="J54" i="63"/>
  <c r="T44" i="63"/>
  <c r="T42" i="63"/>
  <c r="C81" i="63"/>
  <c r="R99" i="63"/>
  <c r="AE52" i="63"/>
  <c r="V87" i="63"/>
  <c r="P55" i="63"/>
  <c r="M77" i="63"/>
  <c r="AA98" i="63"/>
  <c r="AK86" i="63"/>
  <c r="Z64" i="63"/>
  <c r="U59" i="63"/>
  <c r="H50" i="63"/>
  <c r="AH59" i="63"/>
  <c r="X78" i="63"/>
  <c r="Z86" i="63"/>
  <c r="Y47" i="63"/>
  <c r="W26" i="63"/>
  <c r="F95" i="63"/>
  <c r="AC44" i="63"/>
  <c r="AJ42" i="63"/>
  <c r="M81" i="63"/>
  <c r="AC45" i="63"/>
  <c r="Y86" i="63"/>
  <c r="AJ22" i="63"/>
  <c r="H79" i="63"/>
  <c r="AK55" i="63"/>
  <c r="AG86" i="63"/>
  <c r="K89" i="63"/>
  <c r="V23" i="63"/>
  <c r="C29" i="63"/>
  <c r="AB43" i="63"/>
  <c r="AI27" i="63"/>
  <c r="H43" i="63"/>
  <c r="AB49" i="63"/>
  <c r="N61" i="63"/>
  <c r="G94" i="63"/>
  <c r="AB24" i="63"/>
  <c r="Z60" i="63"/>
  <c r="V89" i="63"/>
  <c r="J80" i="63"/>
  <c r="AK77" i="63"/>
  <c r="AE29" i="63"/>
  <c r="R25" i="63"/>
  <c r="S88" i="63"/>
  <c r="AI90" i="63"/>
  <c r="AD75" i="63"/>
  <c r="AK96" i="63"/>
  <c r="I44" i="63"/>
  <c r="AH20" i="63"/>
  <c r="R87" i="63"/>
  <c r="AJ95" i="63"/>
  <c r="K7" i="63"/>
  <c r="AC80" i="63"/>
  <c r="W83" i="63"/>
  <c r="D98" i="63"/>
  <c r="I47" i="63"/>
  <c r="F68" i="63"/>
  <c r="AK48" i="63"/>
  <c r="W46" i="63"/>
  <c r="K69" i="63"/>
  <c r="AA97" i="63"/>
  <c r="M95" i="63"/>
  <c r="P61" i="63"/>
  <c r="G64" i="63"/>
  <c r="Q95" i="63"/>
  <c r="P41" i="63"/>
  <c r="I60" i="63"/>
  <c r="N100" i="63"/>
  <c r="R83" i="63"/>
  <c r="AF82" i="63"/>
  <c r="AK67" i="63"/>
  <c r="D29" i="63"/>
  <c r="AF8" i="63"/>
  <c r="H56" i="63"/>
  <c r="AJ86" i="63"/>
  <c r="Y56" i="63"/>
  <c r="Y67" i="63"/>
  <c r="V57" i="63"/>
  <c r="O60" i="63"/>
  <c r="Y23" i="63"/>
  <c r="AH27" i="63"/>
  <c r="K96" i="63"/>
  <c r="D51" i="63"/>
  <c r="AF71" i="63"/>
  <c r="E75" i="63"/>
  <c r="AA81" i="63"/>
  <c r="S72" i="63"/>
  <c r="O22" i="63"/>
  <c r="AA60" i="63"/>
  <c r="F70" i="63"/>
  <c r="AH86" i="63"/>
  <c r="P65" i="63"/>
  <c r="AC64" i="63"/>
  <c r="D91" i="63"/>
  <c r="AG29" i="63"/>
  <c r="AD68" i="63"/>
  <c r="Z97" i="63"/>
  <c r="AH23" i="63"/>
  <c r="G52" i="63"/>
  <c r="H62" i="63"/>
  <c r="D75" i="63"/>
  <c r="S54" i="63"/>
  <c r="O91" i="63"/>
  <c r="V56" i="63"/>
  <c r="AI83" i="63"/>
  <c r="AK50" i="63"/>
  <c r="AH85" i="63"/>
  <c r="AB22" i="63"/>
  <c r="AG48" i="63"/>
  <c r="C89" i="63"/>
  <c r="F85" i="63"/>
  <c r="E56" i="63"/>
  <c r="V61" i="63"/>
  <c r="AA91" i="63"/>
  <c r="I58" i="63"/>
  <c r="X64" i="63"/>
  <c r="Y81" i="63"/>
  <c r="AC76" i="63"/>
  <c r="I75" i="63"/>
  <c r="S83" i="63"/>
  <c r="Y96" i="63"/>
  <c r="AB77" i="63"/>
  <c r="AF69" i="63"/>
  <c r="M78" i="63"/>
  <c r="AK69" i="63"/>
  <c r="K70" i="63"/>
  <c r="AG54" i="63"/>
  <c r="AA67" i="63"/>
  <c r="AE70" i="63"/>
  <c r="R70" i="63"/>
  <c r="AF99" i="63"/>
  <c r="Z87" i="63"/>
  <c r="P63" i="63"/>
  <c r="O51" i="63"/>
  <c r="R94" i="63"/>
  <c r="E23" i="63"/>
  <c r="D83" i="63"/>
  <c r="C58" i="63"/>
  <c r="O67" i="63"/>
  <c r="E26" i="63"/>
  <c r="J86" i="63"/>
  <c r="Y68" i="63"/>
  <c r="AA62" i="63"/>
  <c r="N21" i="63"/>
  <c r="D77" i="63"/>
  <c r="AF89" i="63"/>
  <c r="AK65" i="63"/>
  <c r="V65" i="63"/>
  <c r="Y75" i="63"/>
  <c r="H99" i="63"/>
  <c r="AJ62" i="63"/>
  <c r="V82" i="63"/>
  <c r="AI26" i="63"/>
  <c r="E88" i="63"/>
  <c r="AG62" i="63"/>
  <c r="T90" i="63"/>
  <c r="E100" i="63"/>
  <c r="K20" i="63"/>
  <c r="S24" i="63"/>
  <c r="M76" i="63"/>
  <c r="N63" i="63"/>
  <c r="U72" i="63"/>
  <c r="AK92" i="63"/>
  <c r="F59" i="63"/>
  <c r="S49" i="63"/>
  <c r="AB51" i="63"/>
  <c r="L43" i="63"/>
  <c r="M94" i="63"/>
  <c r="D26" i="63"/>
  <c r="X89" i="63"/>
  <c r="AA83" i="63"/>
  <c r="N28" i="63"/>
  <c r="M43" i="63"/>
  <c r="V79" i="63"/>
  <c r="AG84" i="63"/>
  <c r="E21" i="63"/>
  <c r="AK89" i="63"/>
  <c r="AF93" i="63"/>
  <c r="X21" i="63"/>
  <c r="O71" i="63"/>
  <c r="AC56" i="63"/>
  <c r="U50" i="63"/>
  <c r="D42" i="63"/>
  <c r="F83" i="63"/>
  <c r="W95" i="63"/>
  <c r="O20" i="63"/>
  <c r="AD23" i="63"/>
  <c r="G49" i="63"/>
  <c r="J70" i="63"/>
  <c r="C75" i="63"/>
  <c r="AD43" i="63"/>
  <c r="Q85" i="63"/>
  <c r="AH47" i="63"/>
  <c r="S92" i="63"/>
  <c r="AF68" i="63"/>
  <c r="N68" i="63"/>
  <c r="V83" i="63"/>
  <c r="C62" i="63"/>
  <c r="Q29" i="63"/>
  <c r="AI61" i="63"/>
  <c r="J21" i="63"/>
  <c r="AE10" i="63"/>
  <c r="X77" i="63"/>
  <c r="AJ84" i="63"/>
  <c r="F67" i="63"/>
  <c r="AF94" i="63"/>
  <c r="E50" i="63"/>
  <c r="G63" i="63"/>
  <c r="Y73" i="63"/>
  <c r="I96" i="63"/>
  <c r="AI91" i="63"/>
  <c r="K74" i="63"/>
  <c r="S46" i="63"/>
  <c r="Z65" i="63"/>
  <c r="V80" i="63"/>
  <c r="T97" i="63"/>
  <c r="AK46" i="63"/>
  <c r="AH67" i="63"/>
  <c r="AK58" i="63"/>
  <c r="V92" i="63"/>
  <c r="T71" i="63"/>
  <c r="AA78" i="63"/>
  <c r="AD45" i="63"/>
  <c r="F82" i="63"/>
  <c r="AC88" i="63"/>
  <c r="E45" i="63"/>
  <c r="C45" i="63"/>
  <c r="K97" i="63"/>
  <c r="X44" i="63"/>
  <c r="AB92" i="63"/>
  <c r="Q53" i="63"/>
  <c r="AJ41" i="63"/>
  <c r="AG77" i="63"/>
  <c r="M68" i="63"/>
  <c r="F42" i="63"/>
  <c r="AI44" i="63"/>
  <c r="W50" i="63"/>
  <c r="AC42" i="63"/>
  <c r="AE90" i="63"/>
  <c r="AH41" i="63"/>
  <c r="M50" i="63"/>
  <c r="F51" i="63"/>
  <c r="AF83" i="63"/>
  <c r="M26" i="63"/>
  <c r="V77" i="63"/>
  <c r="J65" i="63"/>
  <c r="Q27" i="63"/>
  <c r="N54" i="63"/>
  <c r="J74" i="63"/>
  <c r="H80" i="63"/>
  <c r="AC67" i="63"/>
  <c r="H94" i="63"/>
  <c r="L58" i="63"/>
  <c r="V44" i="63"/>
  <c r="X92" i="63"/>
  <c r="AF62" i="63"/>
  <c r="AB47" i="63"/>
  <c r="AA49" i="63"/>
  <c r="K43" i="63"/>
  <c r="I20" i="63"/>
  <c r="Z67" i="63"/>
  <c r="T84" i="63"/>
  <c r="AB98" i="63"/>
  <c r="Q58" i="63"/>
  <c r="AD92" i="63"/>
  <c r="G78" i="63"/>
  <c r="X74" i="63"/>
  <c r="F52" i="63"/>
  <c r="O95" i="63"/>
  <c r="AI85" i="63"/>
  <c r="E24" i="63"/>
  <c r="AC43" i="63"/>
  <c r="G74" i="63"/>
  <c r="D66" i="63"/>
  <c r="AE61" i="63"/>
  <c r="D58" i="63"/>
  <c r="H68" i="63"/>
  <c r="K91" i="63"/>
  <c r="M92" i="63"/>
  <c r="AD87" i="63"/>
  <c r="Z27" i="63"/>
  <c r="K49" i="63"/>
  <c r="Q99" i="63"/>
  <c r="AD48" i="63"/>
  <c r="M82" i="63"/>
  <c r="N57" i="63"/>
  <c r="K46" i="63"/>
  <c r="Q92" i="63"/>
  <c r="AI66" i="63"/>
  <c r="U87" i="63"/>
  <c r="O81" i="63"/>
  <c r="M71" i="63"/>
  <c r="U84" i="63"/>
  <c r="F92" i="63"/>
  <c r="K93" i="63"/>
  <c r="O68" i="63"/>
  <c r="O58" i="63"/>
  <c r="S48" i="63"/>
  <c r="AB88" i="63"/>
  <c r="AI70" i="63"/>
  <c r="E70" i="63"/>
  <c r="H76" i="63"/>
  <c r="W100" i="63"/>
  <c r="L25" i="63"/>
  <c r="R21" i="63"/>
  <c r="L61" i="63"/>
  <c r="T48" i="63"/>
  <c r="AG64" i="63"/>
  <c r="L9" i="63"/>
  <c r="AF56" i="63"/>
  <c r="T60" i="63"/>
  <c r="F49" i="63"/>
  <c r="AA66" i="63"/>
  <c r="J20" i="63"/>
  <c r="AC41" i="63"/>
  <c r="AH72" i="63"/>
  <c r="F64" i="63"/>
  <c r="I100" i="63"/>
  <c r="P26" i="63"/>
  <c r="E41" i="63"/>
  <c r="AB89" i="63"/>
  <c r="AF26" i="63"/>
  <c r="R96" i="63"/>
  <c r="D22" i="63"/>
  <c r="R91" i="63"/>
  <c r="U28" i="63"/>
  <c r="AI48" i="63"/>
  <c r="AC47" i="63"/>
  <c r="S29" i="63"/>
  <c r="AF98" i="63"/>
  <c r="AI60" i="63"/>
  <c r="K29" i="63"/>
  <c r="Y94" i="63"/>
  <c r="V86" i="63"/>
  <c r="U80" i="63"/>
  <c r="J43" i="63"/>
  <c r="J66" i="63"/>
  <c r="H47" i="63"/>
  <c r="K44" i="63"/>
  <c r="AC55" i="63"/>
  <c r="F41" i="63"/>
  <c r="AE68" i="63"/>
  <c r="Q51" i="63"/>
  <c r="F53" i="63"/>
  <c r="AE84" i="63"/>
  <c r="T92" i="63"/>
  <c r="I56" i="63"/>
  <c r="AD27" i="63"/>
  <c r="Z42" i="63"/>
  <c r="AD53" i="63"/>
  <c r="L74" i="63"/>
  <c r="Q91" i="63"/>
  <c r="AE96" i="63"/>
  <c r="K58" i="63"/>
  <c r="AF65" i="63"/>
  <c r="G20" i="63"/>
  <c r="Z46" i="63"/>
  <c r="AH22" i="63"/>
  <c r="J99" i="63"/>
  <c r="AJ80" i="63"/>
  <c r="AD78" i="63"/>
  <c r="F84" i="63"/>
  <c r="AF47" i="63"/>
  <c r="E29" i="63"/>
  <c r="AJ58" i="63"/>
  <c r="W93" i="63"/>
  <c r="AD80" i="63"/>
  <c r="AA27" i="63"/>
  <c r="J81" i="63"/>
  <c r="J72" i="63"/>
  <c r="Q94" i="63"/>
  <c r="I59" i="63"/>
  <c r="X62" i="63"/>
  <c r="AH80" i="63"/>
  <c r="I82" i="63"/>
  <c r="AE93" i="63"/>
  <c r="AG47" i="63"/>
  <c r="C27" i="63"/>
  <c r="K28" i="63"/>
  <c r="R61" i="63"/>
  <c r="P50" i="63"/>
  <c r="F79" i="63"/>
  <c r="Q44" i="63"/>
  <c r="I48" i="63"/>
  <c r="T49" i="63"/>
  <c r="W73" i="63"/>
  <c r="AJ100" i="63"/>
  <c r="AJ74" i="63"/>
  <c r="Z28" i="63"/>
  <c r="H21" i="63"/>
  <c r="AH91" i="63"/>
  <c r="H100" i="63"/>
  <c r="AF95" i="63"/>
  <c r="AE54" i="63"/>
  <c r="G55" i="63"/>
  <c r="T78" i="63"/>
  <c r="C53" i="63"/>
  <c r="D76" i="63"/>
  <c r="W53" i="63"/>
  <c r="AE86" i="63"/>
  <c r="S78" i="63"/>
  <c r="T83" i="63"/>
  <c r="N22" i="63"/>
  <c r="AK74" i="63"/>
  <c r="AF80" i="63"/>
  <c r="AA42" i="63"/>
  <c r="AC66" i="63"/>
  <c r="Q65" i="63"/>
  <c r="L23" i="63"/>
  <c r="T96" i="63"/>
  <c r="AI77" i="63"/>
  <c r="M100" i="63"/>
  <c r="R100" i="63"/>
  <c r="AA85" i="63"/>
  <c r="AJ98" i="63"/>
  <c r="C79" i="63"/>
  <c r="AD83" i="63"/>
  <c r="AG78" i="63"/>
  <c r="L59" i="63"/>
  <c r="AH87" i="63"/>
  <c r="L65" i="63"/>
  <c r="F43" i="63"/>
  <c r="AH43" i="63"/>
  <c r="AH29" i="63"/>
  <c r="U89" i="63"/>
  <c r="R85" i="63"/>
  <c r="AJ88" i="63"/>
  <c r="Z55" i="63"/>
  <c r="W66" i="63"/>
  <c r="Y58" i="63"/>
  <c r="AK88" i="63"/>
  <c r="M24" i="63"/>
  <c r="J78" i="63"/>
  <c r="K55" i="63"/>
  <c r="Y50" i="63"/>
  <c r="F28" i="63"/>
  <c r="AC75" i="63"/>
  <c r="R72" i="63"/>
  <c r="AB57" i="63"/>
  <c r="R50" i="63"/>
  <c r="O47" i="63"/>
  <c r="F29" i="63"/>
  <c r="AK41" i="63"/>
  <c r="S79" i="63"/>
  <c r="AH58" i="63"/>
  <c r="D71" i="63"/>
  <c r="L5" i="63"/>
  <c r="W47" i="63"/>
  <c r="M72" i="63"/>
  <c r="P84" i="63"/>
  <c r="J25" i="63"/>
  <c r="Y51" i="63"/>
  <c r="AD22" i="63"/>
  <c r="M60" i="63"/>
  <c r="S96" i="63"/>
  <c r="O82" i="63"/>
  <c r="X56" i="63"/>
  <c r="P92" i="63"/>
  <c r="M69" i="63"/>
  <c r="AA55" i="63"/>
  <c r="X29" i="63"/>
  <c r="T56" i="63"/>
  <c r="AD67" i="63"/>
  <c r="V74" i="63"/>
  <c r="X72" i="63"/>
  <c r="R79" i="63"/>
  <c r="AK25" i="63"/>
  <c r="AG43" i="63"/>
  <c r="AI99" i="63"/>
  <c r="R23" i="63"/>
  <c r="AF86" i="63"/>
  <c r="M73" i="63"/>
  <c r="G25" i="63"/>
  <c r="T21" i="63"/>
  <c r="AD98" i="63"/>
  <c r="U90" i="63"/>
  <c r="N46" i="63"/>
  <c r="R45" i="63"/>
  <c r="N86" i="63"/>
  <c r="U95" i="63"/>
  <c r="G68" i="63"/>
  <c r="Q81" i="63"/>
  <c r="U49" i="63"/>
  <c r="AE89" i="63"/>
  <c r="X58" i="63"/>
  <c r="N82" i="63"/>
  <c r="P87" i="63"/>
  <c r="AJ24" i="63"/>
  <c r="AC62" i="63"/>
  <c r="X61" i="63"/>
  <c r="V67" i="63"/>
  <c r="AF22" i="63"/>
  <c r="K5" i="63"/>
  <c r="AJ87" i="63"/>
  <c r="C66" i="63"/>
  <c r="C100" i="63"/>
  <c r="E68" i="63"/>
  <c r="S44" i="63"/>
  <c r="L87" i="63"/>
  <c r="Q21" i="63"/>
  <c r="T23" i="63"/>
  <c r="T75" i="63"/>
  <c r="R41" i="63"/>
  <c r="D72" i="63"/>
  <c r="T89" i="63"/>
  <c r="Y72" i="63"/>
  <c r="AI23" i="63"/>
  <c r="AG5" i="63"/>
  <c r="P22" i="63"/>
  <c r="AI29" i="63"/>
  <c r="R69" i="63"/>
  <c r="E25" i="63"/>
  <c r="S70" i="63"/>
  <c r="I53" i="63"/>
  <c r="P27" i="63"/>
  <c r="Z23" i="63"/>
  <c r="AJ99" i="63"/>
  <c r="R26" i="63"/>
  <c r="M46" i="63"/>
  <c r="AD57" i="63"/>
  <c r="AF50" i="63"/>
  <c r="AA65" i="63"/>
  <c r="R51" i="63"/>
  <c r="Q66" i="63"/>
  <c r="C93" i="63"/>
  <c r="V25" i="63"/>
  <c r="G53" i="63"/>
  <c r="N79" i="63"/>
  <c r="G26" i="63"/>
  <c r="J89" i="63"/>
  <c r="E96" i="63"/>
  <c r="X66" i="63"/>
  <c r="K61" i="63"/>
  <c r="W58" i="63"/>
  <c r="AD93" i="63"/>
  <c r="N58" i="63"/>
  <c r="AG81" i="63"/>
  <c r="S73" i="63"/>
  <c r="K87" i="63"/>
  <c r="AI100" i="63"/>
  <c r="Q56" i="63"/>
  <c r="AE91" i="63"/>
  <c r="R54" i="63"/>
  <c r="P82" i="63"/>
  <c r="W96" i="63"/>
  <c r="AI82" i="63"/>
  <c r="R46" i="63"/>
  <c r="AJ85" i="63"/>
  <c r="U94" i="63"/>
  <c r="AB23" i="63"/>
  <c r="F26" i="63"/>
  <c r="F78" i="63"/>
  <c r="AD84" i="63"/>
  <c r="V81" i="63"/>
  <c r="AF10" i="63"/>
  <c r="K73" i="63"/>
  <c r="H20" i="63"/>
  <c r="Y29" i="63"/>
  <c r="D84" i="63"/>
  <c r="P59" i="63"/>
  <c r="Z78" i="63"/>
  <c r="AJ59" i="63"/>
  <c r="AC51" i="63"/>
  <c r="D99" i="63"/>
  <c r="AF63" i="63"/>
  <c r="W28" i="63"/>
  <c r="I21" i="63"/>
  <c r="K84" i="63"/>
  <c r="T86" i="63"/>
  <c r="T55" i="63"/>
  <c r="C43" i="63"/>
  <c r="R77" i="63"/>
  <c r="S28" i="63"/>
  <c r="AH94" i="63"/>
  <c r="AI55" i="63"/>
  <c r="T69" i="63"/>
  <c r="J100" i="63"/>
  <c r="AH93" i="63"/>
  <c r="W57" i="63"/>
  <c r="AE83" i="63"/>
  <c r="G60" i="63"/>
  <c r="AE60" i="63"/>
  <c r="R47" i="63"/>
  <c r="T80" i="63"/>
  <c r="H65" i="63"/>
  <c r="G59" i="63"/>
  <c r="F71" i="63"/>
  <c r="Z53" i="63"/>
  <c r="C76" i="63"/>
  <c r="AC84" i="63"/>
  <c r="C72" i="63"/>
  <c r="AF96" i="63"/>
  <c r="S45" i="63"/>
  <c r="AC77" i="63"/>
  <c r="J76" i="63"/>
  <c r="D89" i="63"/>
  <c r="G48" i="63"/>
  <c r="T29" i="63"/>
  <c r="AB52" i="63"/>
  <c r="AD76" i="63"/>
  <c r="I63" i="63"/>
  <c r="AE82" i="63"/>
  <c r="AI78" i="63"/>
  <c r="E43" i="63"/>
  <c r="AA61" i="63"/>
  <c r="V29" i="63"/>
  <c r="AE48" i="63"/>
  <c r="AH62" i="63"/>
  <c r="S94" i="63"/>
  <c r="V46" i="63"/>
  <c r="D41" i="63"/>
  <c r="Y89" i="63"/>
  <c r="D47" i="63"/>
  <c r="C54" i="63"/>
  <c r="M53" i="63"/>
  <c r="D46" i="63"/>
  <c r="C71" i="63"/>
  <c r="Y88" i="63"/>
  <c r="AH51" i="63"/>
  <c r="Z59" i="63"/>
  <c r="AI50" i="63"/>
  <c r="X53" i="63"/>
  <c r="T70" i="63"/>
  <c r="D97" i="63"/>
  <c r="C20" i="63"/>
  <c r="S76" i="63"/>
  <c r="L50" i="63"/>
  <c r="M66" i="63"/>
  <c r="AJ83" i="63"/>
  <c r="L63" i="63"/>
  <c r="AF49" i="63"/>
  <c r="S87" i="63"/>
  <c r="U53" i="63"/>
  <c r="AF46" i="63"/>
  <c r="X71" i="63"/>
  <c r="AJ29" i="63"/>
  <c r="K100" i="63"/>
  <c r="F66" i="63"/>
  <c r="F89" i="63"/>
  <c r="AF76" i="63"/>
  <c r="Z84" i="63"/>
  <c r="W86" i="63"/>
  <c r="M70" i="63"/>
  <c r="AG45" i="63"/>
  <c r="AE55" i="63"/>
  <c r="I73" i="63"/>
  <c r="AI93" i="63"/>
  <c r="C82" i="63"/>
  <c r="I97" i="63"/>
  <c r="Q89" i="63"/>
  <c r="S63" i="63"/>
  <c r="Z70" i="63"/>
  <c r="AG27" i="63"/>
  <c r="F55" i="63"/>
  <c r="AC82" i="63"/>
  <c r="Z49" i="63"/>
  <c r="L46" i="63"/>
  <c r="T85" i="63"/>
  <c r="O63" i="63"/>
  <c r="Q71" i="63"/>
  <c r="AG79" i="63"/>
  <c r="H46" i="63"/>
  <c r="C42" i="63"/>
  <c r="M10" i="63"/>
  <c r="AJ90" i="63"/>
  <c r="G85" i="63"/>
  <c r="J52" i="63"/>
  <c r="G56" i="63"/>
  <c r="O69" i="63"/>
  <c r="AI92" i="63"/>
  <c r="S74" i="63"/>
  <c r="E62" i="63"/>
  <c r="G57" i="63"/>
  <c r="C68" i="63"/>
  <c r="AH66" i="63"/>
  <c r="J29" i="63"/>
  <c r="AH83" i="63"/>
  <c r="C84" i="63"/>
  <c r="Y52" i="63"/>
  <c r="I55" i="63"/>
  <c r="Q90" i="63"/>
  <c r="U75" i="63"/>
  <c r="N47" i="63"/>
  <c r="Y97" i="63"/>
  <c r="X42" i="63"/>
  <c r="AI63" i="63"/>
  <c r="AJ63" i="63"/>
  <c r="AC92" i="63"/>
  <c r="N64" i="63"/>
  <c r="G65" i="63"/>
  <c r="Q88" i="63"/>
  <c r="AB86" i="63"/>
  <c r="AD96" i="63"/>
  <c r="AE80" i="63"/>
  <c r="L80" i="63"/>
  <c r="O78" i="63"/>
  <c r="AJ47" i="63"/>
  <c r="M22" i="63"/>
  <c r="Z82" i="63"/>
  <c r="AC85" i="63"/>
  <c r="C26" i="63"/>
  <c r="AK23" i="63"/>
  <c r="P74" i="63"/>
  <c r="AF44" i="63"/>
  <c r="AK28" i="63"/>
  <c r="N88" i="63"/>
  <c r="W90" i="63"/>
  <c r="V43" i="63"/>
  <c r="F73" i="63"/>
  <c r="Q97" i="63"/>
  <c r="AE44" i="63"/>
  <c r="I92" i="63"/>
  <c r="Q52" i="63"/>
  <c r="H41" i="63"/>
  <c r="AD46" i="63"/>
  <c r="W60" i="63"/>
  <c r="U64" i="63"/>
  <c r="AK78" i="63"/>
  <c r="X81" i="63"/>
  <c r="Z44" i="63"/>
  <c r="L49" i="63"/>
  <c r="AG56" i="63"/>
  <c r="F46" i="63"/>
  <c r="AC49" i="63"/>
  <c r="I25" i="63"/>
  <c r="AD91" i="63"/>
  <c r="S64" i="63"/>
  <c r="C85" i="63"/>
  <c r="AJ70" i="63"/>
  <c r="V72" i="63"/>
  <c r="S100" i="63"/>
  <c r="AJ28" i="63"/>
  <c r="AE73" i="63"/>
  <c r="C99" i="63"/>
  <c r="AF5" i="63"/>
  <c r="G43" i="63"/>
  <c r="W65" i="63"/>
  <c r="J85" i="63"/>
  <c r="AC25" i="63"/>
  <c r="AC29" i="63"/>
  <c r="T47" i="63"/>
  <c r="R48" i="63"/>
  <c r="P72" i="63"/>
  <c r="U73" i="63"/>
  <c r="AF91" i="63"/>
  <c r="AB28" i="63"/>
  <c r="Y53" i="63"/>
  <c r="Y85" i="63"/>
  <c r="T43" i="63"/>
  <c r="AJ46" i="63"/>
  <c r="X76" i="63"/>
  <c r="R81" i="63"/>
  <c r="Z25" i="63"/>
  <c r="AD97" i="63"/>
  <c r="N23" i="63"/>
  <c r="Q70" i="63"/>
  <c r="H52" i="63"/>
  <c r="AI43" i="63"/>
  <c r="T82" i="63"/>
  <c r="M29" i="63"/>
  <c r="AH75" i="63"/>
  <c r="AB20" i="63"/>
  <c r="O73" i="63"/>
  <c r="Z52" i="63"/>
  <c r="AC69" i="63"/>
  <c r="Z85" i="63"/>
  <c r="AF74" i="63"/>
  <c r="X75" i="63"/>
  <c r="V91" i="63"/>
  <c r="AF58" i="63"/>
  <c r="I24" i="63"/>
  <c r="P89" i="63"/>
  <c r="M79" i="63"/>
  <c r="AF55" i="63"/>
  <c r="AA86" i="63"/>
  <c r="N74" i="63"/>
  <c r="F24" i="63"/>
  <c r="AG76" i="63"/>
  <c r="W45" i="63"/>
  <c r="U56" i="63"/>
  <c r="AE41" i="63"/>
  <c r="AG55" i="63"/>
  <c r="P53" i="63"/>
  <c r="AC87" i="63"/>
  <c r="W20" i="63"/>
  <c r="N20" i="63"/>
  <c r="AH99" i="63"/>
  <c r="P46" i="63"/>
  <c r="N55" i="63"/>
  <c r="T52" i="63"/>
  <c r="AJ93" i="63"/>
  <c r="AE81" i="63"/>
  <c r="E97" i="63"/>
  <c r="R86" i="63"/>
  <c r="G84" i="63"/>
  <c r="S95" i="63"/>
  <c r="G54" i="63"/>
  <c r="E99" i="63"/>
  <c r="AK29" i="63"/>
  <c r="G83" i="63"/>
  <c r="T68" i="63"/>
  <c r="I66" i="63"/>
  <c r="AI41" i="63"/>
  <c r="L53" i="63"/>
  <c r="V52" i="63"/>
  <c r="Y79" i="63"/>
  <c r="E81" i="63"/>
  <c r="AI65" i="63"/>
  <c r="AK24" i="63"/>
  <c r="F65" i="63"/>
  <c r="S53" i="63"/>
  <c r="AH92" i="63"/>
  <c r="O76" i="63"/>
  <c r="V78" i="63"/>
  <c r="AG96" i="63"/>
  <c r="AG51" i="63"/>
  <c r="AI97" i="63"/>
  <c r="L66" i="63"/>
  <c r="AJ78" i="63"/>
  <c r="I49" i="63"/>
  <c r="J44" i="63"/>
  <c r="Q28" i="63"/>
  <c r="Y41" i="63"/>
  <c r="Y25" i="63"/>
  <c r="I94" i="63"/>
  <c r="Z73" i="63"/>
  <c r="H78" i="63"/>
  <c r="P81" i="63"/>
  <c r="AC61" i="63"/>
  <c r="S62" i="63"/>
  <c r="AK71" i="63"/>
  <c r="AE22" i="63"/>
  <c r="L20" i="63"/>
  <c r="W84" i="63"/>
  <c r="F76" i="63"/>
  <c r="I99" i="63"/>
  <c r="J87" i="63"/>
  <c r="V58" i="63"/>
  <c r="I74" i="63"/>
  <c r="AH24" i="63"/>
  <c r="C51" i="63"/>
  <c r="K77" i="63"/>
  <c r="Z75" i="63"/>
  <c r="L28" i="63"/>
  <c r="AD54" i="63"/>
  <c r="AJ61" i="63"/>
  <c r="AD61" i="63"/>
  <c r="O55" i="63"/>
  <c r="AA69" i="63"/>
  <c r="AK72" i="63"/>
  <c r="AA92" i="63"/>
  <c r="V20" i="63"/>
  <c r="K41" i="63"/>
  <c r="AI49" i="63"/>
  <c r="W74" i="63"/>
  <c r="I98" i="63"/>
  <c r="Q54" i="63"/>
  <c r="H96" i="63"/>
  <c r="AJ50" i="63"/>
  <c r="AK21" i="63"/>
  <c r="AB56" i="63"/>
  <c r="V90" i="63"/>
  <c r="J50" i="63"/>
  <c r="S27" i="63"/>
  <c r="AB64" i="63"/>
  <c r="L7" i="63"/>
  <c r="N83" i="63"/>
  <c r="C83" i="63"/>
  <c r="AA20" i="63"/>
  <c r="AE24" i="63"/>
  <c r="T73" i="63"/>
  <c r="AA26" i="63"/>
  <c r="U51" i="63"/>
  <c r="AG99" i="63"/>
  <c r="O100" i="63"/>
  <c r="L93" i="63"/>
  <c r="D90" i="63"/>
  <c r="AJ49" i="63"/>
  <c r="C92" i="63"/>
  <c r="AF45" i="63"/>
  <c r="AK49" i="63"/>
  <c r="AK62" i="63"/>
  <c r="W80" i="63"/>
  <c r="S60" i="63"/>
  <c r="R28" i="63"/>
  <c r="O83" i="63"/>
  <c r="X99" i="63"/>
  <c r="O89" i="63"/>
  <c r="T100" i="63"/>
  <c r="K26" i="63"/>
  <c r="J98" i="63"/>
  <c r="Y5" i="63"/>
  <c r="W91" i="63"/>
  <c r="O64" i="63"/>
  <c r="Y62" i="63"/>
  <c r="D28" i="63"/>
  <c r="AE88" i="63"/>
  <c r="AI53" i="63"/>
  <c r="AC81" i="63"/>
  <c r="N59" i="63"/>
  <c r="P60" i="63"/>
  <c r="Q49" i="63"/>
  <c r="C57" i="63"/>
  <c r="AH42" i="63"/>
  <c r="O86" i="63"/>
  <c r="Q62" i="63"/>
  <c r="Z98" i="63"/>
  <c r="K52" i="63"/>
  <c r="AA72" i="63"/>
  <c r="Z63" i="63"/>
  <c r="AE56" i="63"/>
  <c r="Z48" i="63"/>
  <c r="K47" i="63"/>
  <c r="E82" i="63"/>
  <c r="Y66" i="63"/>
  <c r="G92" i="63"/>
  <c r="AC70" i="63"/>
  <c r="AC89" i="63"/>
  <c r="P98" i="63"/>
  <c r="AD6" i="63"/>
  <c r="I67" i="63"/>
  <c r="Z80" i="63"/>
  <c r="V68" i="63"/>
  <c r="Q46" i="63"/>
  <c r="Y91" i="63"/>
  <c r="E91" i="63"/>
  <c r="U85" i="63"/>
  <c r="K95" i="63"/>
  <c r="AJ51" i="63"/>
  <c r="S99" i="63"/>
  <c r="C80" i="63"/>
  <c r="E80" i="63"/>
  <c r="C97" i="63"/>
  <c r="I42" i="63"/>
  <c r="I41" i="63"/>
  <c r="U96" i="63"/>
  <c r="Z79" i="63"/>
  <c r="L73" i="63"/>
  <c r="AC50" i="63"/>
  <c r="J57" i="63"/>
  <c r="W72" i="63"/>
  <c r="U27" i="63"/>
  <c r="W89" i="63"/>
  <c r="M6" i="63"/>
  <c r="AA29" i="63"/>
  <c r="AE99" i="63"/>
  <c r="P86" i="63"/>
  <c r="H28" i="63"/>
  <c r="D59" i="63"/>
  <c r="Y83" i="63"/>
  <c r="AG28" i="63"/>
  <c r="AA51" i="63"/>
  <c r="W81" i="63"/>
  <c r="Z58" i="63"/>
  <c r="G21" i="63"/>
  <c r="AA59" i="63"/>
  <c r="AB53" i="63"/>
  <c r="AK87" i="63"/>
  <c r="E55" i="63"/>
  <c r="AD88" i="63"/>
  <c r="J42" i="63"/>
  <c r="X83" i="63"/>
  <c r="G70" i="63"/>
  <c r="AJ54" i="63"/>
  <c r="AB84" i="63"/>
  <c r="L89" i="63"/>
  <c r="AG24" i="63"/>
  <c r="E28" i="63"/>
  <c r="AE64" i="63"/>
  <c r="AI95" i="63"/>
  <c r="P48" i="63"/>
  <c r="U45" i="63"/>
  <c r="T27" i="63"/>
  <c r="P52" i="63"/>
  <c r="AH26" i="63"/>
  <c r="AG67" i="63"/>
  <c r="R58" i="63"/>
  <c r="Y80" i="63"/>
  <c r="D21" i="63"/>
  <c r="AC98" i="63"/>
  <c r="AK98" i="63"/>
  <c r="AC94" i="63"/>
  <c r="AD99" i="63"/>
  <c r="C95" i="63"/>
  <c r="V48" i="63"/>
  <c r="M88" i="63"/>
  <c r="D27" i="63"/>
  <c r="AG70" i="63"/>
  <c r="S82" i="63"/>
  <c r="D49" i="63"/>
  <c r="Q80" i="63"/>
  <c r="E78" i="63"/>
  <c r="F21" i="63"/>
  <c r="AF27" i="63"/>
  <c r="C50" i="63"/>
  <c r="K53" i="63"/>
  <c r="J23" i="63"/>
  <c r="N41" i="63"/>
  <c r="N89" i="63"/>
  <c r="G28" i="63"/>
  <c r="AB70" i="63"/>
  <c r="X55" i="63"/>
  <c r="L97" i="63"/>
  <c r="E84" i="63"/>
  <c r="D53" i="63"/>
  <c r="AE7" i="63"/>
  <c r="AF6" i="63"/>
  <c r="E44" i="63"/>
  <c r="AH76" i="63"/>
  <c r="AA46" i="63"/>
  <c r="J82" i="63"/>
  <c r="AH71" i="63"/>
  <c r="X22" i="63"/>
  <c r="Y46" i="63"/>
  <c r="AK27" i="63"/>
  <c r="AI21" i="63"/>
  <c r="G75" i="63"/>
  <c r="R90" i="63"/>
  <c r="K82" i="63"/>
  <c r="D48" i="63"/>
  <c r="W42" i="63"/>
  <c r="AF64" i="63"/>
  <c r="H73" i="63"/>
  <c r="S25" i="63"/>
  <c r="K79" i="63"/>
  <c r="F57" i="63"/>
  <c r="AC21" i="63"/>
  <c r="AI89" i="63"/>
  <c r="V26" i="63"/>
  <c r="AD100" i="63"/>
  <c r="AD79" i="63"/>
  <c r="J90" i="63"/>
  <c r="Q93" i="63"/>
  <c r="D79" i="63"/>
  <c r="AJ92" i="63"/>
  <c r="AC68" i="63"/>
  <c r="S61" i="63"/>
  <c r="AG8" i="63"/>
  <c r="AJ91" i="63"/>
  <c r="E27" i="63"/>
  <c r="N80" i="63"/>
  <c r="Z92" i="63"/>
  <c r="P97" i="63"/>
  <c r="L44" i="63"/>
  <c r="U41" i="63"/>
  <c r="O43" i="63"/>
  <c r="H91" i="63"/>
  <c r="P23" i="63"/>
  <c r="AC72" i="63"/>
  <c r="AI68" i="63"/>
  <c r="K90" i="63"/>
  <c r="F23" i="63"/>
  <c r="AC95" i="63"/>
  <c r="G45" i="63"/>
  <c r="AB87" i="63"/>
  <c r="E58" i="63"/>
  <c r="AE69" i="63"/>
  <c r="T99" i="63"/>
  <c r="L41" i="63"/>
  <c r="S51" i="63"/>
  <c r="H48" i="63"/>
  <c r="T88" i="63"/>
  <c r="R57" i="63"/>
  <c r="N69" i="63"/>
  <c r="AD72" i="63"/>
  <c r="U46" i="63"/>
  <c r="N66" i="63"/>
  <c r="Y22" i="63"/>
  <c r="Q72" i="63"/>
  <c r="R98" i="63"/>
  <c r="AJ89" i="63"/>
  <c r="H82" i="63"/>
  <c r="F22" i="63"/>
  <c r="AB76" i="63"/>
  <c r="AH55" i="63"/>
  <c r="AE79" i="63"/>
  <c r="E79" i="63"/>
  <c r="X46" i="63"/>
  <c r="J61" i="63"/>
  <c r="AA71" i="63"/>
  <c r="X60" i="63"/>
  <c r="AD82" i="63"/>
  <c r="X41" i="63"/>
  <c r="AA24" i="63"/>
  <c r="K75" i="63"/>
  <c r="X27" i="63"/>
  <c r="AH49" i="63"/>
  <c r="D80" i="63"/>
  <c r="D85" i="63"/>
  <c r="T67" i="63"/>
  <c r="D45" i="63"/>
  <c r="G47" i="63"/>
  <c r="I51" i="63"/>
  <c r="AF77" i="63"/>
  <c r="AD26" i="63"/>
  <c r="X50" i="63"/>
  <c r="E90" i="63"/>
  <c r="AE42" i="63"/>
  <c r="T93" i="63"/>
  <c r="W97" i="63"/>
  <c r="AI94" i="63"/>
  <c r="V24" i="63"/>
  <c r="AB94" i="63"/>
  <c r="AD25" i="63"/>
  <c r="AA50" i="63"/>
  <c r="AC86" i="63"/>
  <c r="Q83" i="63"/>
  <c r="V62" i="63"/>
  <c r="N97" i="63"/>
  <c r="H69" i="63"/>
  <c r="W44" i="63"/>
  <c r="AJ75" i="63"/>
  <c r="T63" i="63"/>
  <c r="AC58" i="63"/>
  <c r="R66" i="63"/>
  <c r="AE9" i="63"/>
  <c r="AI20" i="63"/>
  <c r="N26" i="63"/>
  <c r="W92" i="63"/>
  <c r="AC91" i="63"/>
  <c r="H29" i="63"/>
  <c r="H58" i="63"/>
  <c r="L92" i="63"/>
  <c r="E69" i="63"/>
  <c r="L62" i="63"/>
  <c r="M61" i="63"/>
  <c r="AD7" i="63"/>
  <c r="L51" i="63"/>
  <c r="AF54" i="63"/>
  <c r="G66" i="63"/>
  <c r="H71" i="63"/>
  <c r="AA84" i="63"/>
  <c r="F72" i="63"/>
  <c r="I62" i="63"/>
  <c r="T62" i="63"/>
  <c r="W29" i="63"/>
  <c r="J97" i="63"/>
  <c r="AJ65" i="63"/>
  <c r="J51" i="63"/>
  <c r="AB26" i="63"/>
  <c r="AB46" i="63"/>
  <c r="G46" i="63"/>
  <c r="AG58" i="63"/>
  <c r="AK80" i="63"/>
  <c r="U83" i="63"/>
  <c r="AG83" i="63"/>
  <c r="G27" i="63"/>
  <c r="AJ26" i="63"/>
  <c r="Q77" i="63"/>
  <c r="K27" i="63"/>
  <c r="V70" i="63"/>
  <c r="E63" i="63"/>
  <c r="G61" i="63"/>
  <c r="T45" i="63"/>
  <c r="T74" i="63"/>
  <c r="J83" i="63"/>
  <c r="H67" i="63"/>
  <c r="Q64" i="63"/>
  <c r="AK75" i="63"/>
  <c r="AA87" i="63"/>
  <c r="H27" i="63"/>
  <c r="Y55" i="63"/>
  <c r="L72" i="63"/>
  <c r="D57" i="63"/>
  <c r="AD59" i="63"/>
  <c r="M55" i="63"/>
  <c r="O23" i="63"/>
  <c r="AA100" i="63"/>
  <c r="K92" i="63"/>
  <c r="AD62" i="63"/>
  <c r="T28" i="63"/>
  <c r="Q100" i="63"/>
  <c r="C86" i="63"/>
  <c r="J46" i="63"/>
  <c r="J69" i="63"/>
  <c r="M99" i="63"/>
  <c r="N62" i="63"/>
  <c r="I84" i="63"/>
  <c r="M75" i="63"/>
  <c r="AF7" i="63"/>
  <c r="Z95" i="63"/>
  <c r="V55" i="63"/>
  <c r="S26" i="63"/>
  <c r="U24" i="63"/>
  <c r="S97" i="63"/>
  <c r="V64" i="63"/>
  <c r="AD60" i="63"/>
  <c r="X85" i="63"/>
  <c r="I45" i="63"/>
  <c r="I50" i="63"/>
  <c r="Z99" i="63"/>
  <c r="AH45" i="63"/>
  <c r="AD70" i="63"/>
  <c r="W43" i="63"/>
  <c r="L81" i="63"/>
  <c r="Z29" i="63"/>
  <c r="V49" i="63"/>
  <c r="V60" i="63"/>
  <c r="AG68" i="63"/>
  <c r="P70" i="63"/>
  <c r="J64" i="63"/>
  <c r="AJ73" i="63"/>
  <c r="Q60" i="63"/>
  <c r="C74" i="63"/>
  <c r="U71" i="63"/>
  <c r="T54" i="63"/>
  <c r="X80" i="63"/>
  <c r="P99" i="63"/>
  <c r="Q50" i="63"/>
  <c r="AJ56" i="63"/>
  <c r="X49" i="63"/>
  <c r="R24" i="63"/>
  <c r="AI64" i="63"/>
  <c r="N45" i="63"/>
  <c r="W52" i="63"/>
  <c r="Z96" i="63"/>
  <c r="U48" i="63"/>
  <c r="AH64" i="63"/>
  <c r="V71" i="63"/>
  <c r="AH57" i="63"/>
  <c r="AC100" i="63"/>
  <c r="Y76" i="63"/>
  <c r="I57" i="63"/>
  <c r="AI46" i="63"/>
  <c r="D56" i="63"/>
  <c r="E65" i="63"/>
  <c r="O85" i="63"/>
  <c r="AK85" i="63"/>
  <c r="P68" i="63"/>
  <c r="K88" i="63"/>
  <c r="N81" i="63"/>
  <c r="D73" i="63"/>
  <c r="G72" i="63"/>
  <c r="AD73" i="63"/>
  <c r="AG87" i="63"/>
  <c r="H23" i="63"/>
  <c r="Q84" i="63"/>
  <c r="P71" i="63"/>
  <c r="Y49" i="63"/>
  <c r="AB60" i="63"/>
  <c r="V95" i="63"/>
  <c r="N24" i="63"/>
  <c r="AG80" i="63"/>
  <c r="Y27" i="63"/>
  <c r="H95" i="63"/>
  <c r="G98" i="63"/>
  <c r="R74" i="63"/>
  <c r="O29" i="63"/>
  <c r="M25" i="63"/>
  <c r="Z66" i="63"/>
  <c r="O90" i="63"/>
  <c r="Z57" i="63"/>
  <c r="Y98" i="63"/>
  <c r="W67" i="63"/>
  <c r="Y100" i="63"/>
  <c r="L10" i="63"/>
  <c r="AA96" i="63"/>
  <c r="I87" i="63"/>
  <c r="N44" i="63"/>
  <c r="P44" i="63"/>
  <c r="AA58" i="63"/>
  <c r="V21" i="63"/>
  <c r="F93" i="63"/>
  <c r="Y64" i="63"/>
  <c r="C24" i="63"/>
  <c r="E87" i="63"/>
  <c r="AC97" i="63"/>
  <c r="F99" i="63"/>
  <c r="I91" i="63"/>
  <c r="N93" i="63"/>
  <c r="AB97" i="63"/>
  <c r="AJ68" i="63"/>
  <c r="I79" i="63"/>
  <c r="AJ69" i="63"/>
  <c r="AB81" i="63"/>
  <c r="J28" i="63"/>
  <c r="AB59" i="63"/>
  <c r="G51" i="63"/>
  <c r="F58" i="63"/>
  <c r="D67" i="63"/>
  <c r="W23" i="63"/>
  <c r="AI73" i="63"/>
  <c r="E60" i="63"/>
  <c r="E89" i="63"/>
  <c r="AI81" i="63"/>
  <c r="AD69" i="63"/>
  <c r="N92" i="63"/>
  <c r="AJ60" i="63"/>
  <c r="R82" i="63"/>
  <c r="R68" i="63"/>
  <c r="Y26" i="63"/>
  <c r="AH28" i="63"/>
  <c r="AB69" i="63"/>
  <c r="AE43" i="63"/>
  <c r="AD81" i="63"/>
  <c r="AK82" i="63"/>
  <c r="R59" i="63"/>
  <c r="I29" i="63"/>
  <c r="X79" i="63"/>
  <c r="AC78" i="63"/>
  <c r="V94" i="63"/>
  <c r="AG59" i="63"/>
  <c r="AF61" i="63"/>
  <c r="C96" i="63"/>
  <c r="S71" i="63"/>
  <c r="F74" i="63"/>
  <c r="AA80" i="63"/>
  <c r="S98" i="63"/>
  <c r="AE72" i="63"/>
  <c r="F63" i="63"/>
  <c r="F80" i="63"/>
  <c r="Y87" i="63"/>
  <c r="K56" i="63"/>
  <c r="J71" i="63"/>
  <c r="N87" i="63"/>
  <c r="AB95" i="63"/>
  <c r="AK54" i="63"/>
  <c r="E52" i="63"/>
  <c r="AB62" i="63"/>
  <c r="R75" i="63"/>
  <c r="AK97" i="63"/>
  <c r="G23" i="63"/>
  <c r="AC96" i="63"/>
  <c r="L82" i="63"/>
  <c r="Q26" i="63"/>
  <c r="G67" i="63"/>
  <c r="Y28" i="63"/>
  <c r="R97" i="63"/>
  <c r="S50" i="63"/>
  <c r="G58" i="63"/>
  <c r="S69" i="63"/>
  <c r="O26" i="63"/>
  <c r="Z93" i="63"/>
  <c r="L91" i="63"/>
  <c r="F44" i="63"/>
  <c r="U61" i="63"/>
  <c r="AI76" i="63"/>
  <c r="C61" i="63"/>
  <c r="AK73" i="63"/>
  <c r="M85" i="63"/>
  <c r="AA75" i="63"/>
  <c r="X95" i="63"/>
  <c r="AJ72" i="63"/>
  <c r="AB29" i="63"/>
  <c r="T57" i="63"/>
  <c r="V93" i="63"/>
  <c r="I61" i="63"/>
  <c r="C59" i="63"/>
  <c r="N29" i="63"/>
</calcChain>
</file>

<file path=xl/sharedStrings.xml><?xml version="1.0" encoding="utf-8"?>
<sst xmlns="http://schemas.openxmlformats.org/spreadsheetml/2006/main" count="12916" uniqueCount="3023">
  <si>
    <t>Начало</t>
  </si>
  <si>
    <t>Конец</t>
  </si>
  <si>
    <t>Станция</t>
  </si>
  <si>
    <t>Сутки</t>
  </si>
  <si>
    <t>Параметры:</t>
  </si>
  <si>
    <t>АКС</t>
  </si>
  <si>
    <t>Наименование</t>
  </si>
  <si>
    <t>02 Красноярская ТЭЦ-2</t>
  </si>
  <si>
    <t>04 Красноярская ТЭЦ-1</t>
  </si>
  <si>
    <t>26 Приморская ГРЭС</t>
  </si>
  <si>
    <t>09 Томь-Усинская ГРЭС</t>
  </si>
  <si>
    <t>Кол-во дней анализа</t>
  </si>
  <si>
    <t>Тпв</t>
  </si>
  <si>
    <t>Тух</t>
  </si>
  <si>
    <t>01K000TUA015</t>
  </si>
  <si>
    <t>01K000TUB015</t>
  </si>
  <si>
    <t>02K000TUA015</t>
  </si>
  <si>
    <t>02K000TUB015</t>
  </si>
  <si>
    <t>03K000TUA015</t>
  </si>
  <si>
    <t>03K000TUB015</t>
  </si>
  <si>
    <t>04K000TUA015</t>
  </si>
  <si>
    <t>04K000TUB015</t>
  </si>
  <si>
    <t>05K000TUA015</t>
  </si>
  <si>
    <t>05K000TUB015</t>
  </si>
  <si>
    <t>06K000TUA015</t>
  </si>
  <si>
    <t>06K000TUB015</t>
  </si>
  <si>
    <t>01K000KIA015</t>
  </si>
  <si>
    <t>01K000KIB015</t>
  </si>
  <si>
    <t>02K000KIA015</t>
  </si>
  <si>
    <t>02K000KIB015</t>
  </si>
  <si>
    <t>03K000KIA015</t>
  </si>
  <si>
    <t>03K000KIB015</t>
  </si>
  <si>
    <t>04K000KIA015</t>
  </si>
  <si>
    <t>04K000KIB015</t>
  </si>
  <si>
    <t>05K000KIA015</t>
  </si>
  <si>
    <t>05K000KIB015</t>
  </si>
  <si>
    <t>06K000KIA015</t>
  </si>
  <si>
    <t>06K000KIB015</t>
  </si>
  <si>
    <t>Гшл</t>
  </si>
  <si>
    <t>Гун</t>
  </si>
  <si>
    <t>01T000TW0015</t>
  </si>
  <si>
    <t>02T000TW0015</t>
  </si>
  <si>
    <t>03T000TW0015</t>
  </si>
  <si>
    <t>04T000TW0015</t>
  </si>
  <si>
    <t>05T000TW0015</t>
  </si>
  <si>
    <t>06T000TW0015</t>
  </si>
  <si>
    <t>01T000PP0015</t>
  </si>
  <si>
    <t>02T000PP0015</t>
  </si>
  <si>
    <t>03T000PP0015</t>
  </si>
  <si>
    <t>04T000PP0015</t>
  </si>
  <si>
    <t>05T000PP0015</t>
  </si>
  <si>
    <t>06T000PP0015</t>
  </si>
  <si>
    <t>01T000TP0015</t>
  </si>
  <si>
    <t>02T000TP0015</t>
  </si>
  <si>
    <t>03T000TP0015</t>
  </si>
  <si>
    <t>04T000TP0015</t>
  </si>
  <si>
    <t>05T000TP0015</t>
  </si>
  <si>
    <t>06T000TP0015</t>
  </si>
  <si>
    <t>01T000TA0015</t>
  </si>
  <si>
    <t>02T000TA0015</t>
  </si>
  <si>
    <t>03T000TA0015</t>
  </si>
  <si>
    <t>04T000TA0015</t>
  </si>
  <si>
    <t>05T000TA0015</t>
  </si>
  <si>
    <t>06T000TA0015</t>
  </si>
  <si>
    <t>15 Беловская ГРЭС</t>
  </si>
  <si>
    <t>Час</t>
  </si>
  <si>
    <t>01 Назаровская ГРЭС</t>
  </si>
  <si>
    <t>Месяц</t>
  </si>
  <si>
    <t>03 Ново-Кемеровская ТЭЦ</t>
  </si>
  <si>
    <t>Год</t>
  </si>
  <si>
    <t>05 Кемеровская ГРЭС</t>
  </si>
  <si>
    <t>06 Барнаульская ТЭЦ-2</t>
  </si>
  <si>
    <t>07 Барнаульская ТЭЦ-3</t>
  </si>
  <si>
    <t>08 Абаканская ТЭЦ</t>
  </si>
  <si>
    <t>10 Минусинская ТЭЦ</t>
  </si>
  <si>
    <t xml:space="preserve">12 Красноярская ТЭЦ-3 </t>
  </si>
  <si>
    <t>13 Канская ТЭЦ</t>
  </si>
  <si>
    <t>14 Кемеровская ТЭЦ</t>
  </si>
  <si>
    <t>16 Кузнецкая ТЭЦ</t>
  </si>
  <si>
    <t>17 Новосибирская ТЭЦ-2</t>
  </si>
  <si>
    <t>18 Новосибирская ТЭЦ-3</t>
  </si>
  <si>
    <t>19 Новосибирская ТЭЦ-4</t>
  </si>
  <si>
    <t>20 Новосибирская ТЭЦ-5</t>
  </si>
  <si>
    <t>21 Барабинская ТЭЦ</t>
  </si>
  <si>
    <t>22 Бийская ТЭЦ</t>
  </si>
  <si>
    <t>24 Красноярская ГРЭС-2</t>
  </si>
  <si>
    <t>25 Рефтинская ГРЭС</t>
  </si>
  <si>
    <t>Период</t>
  </si>
  <si>
    <t>Станция с её кодом</t>
  </si>
  <si>
    <t>Кому</t>
  </si>
  <si>
    <t>Копия</t>
  </si>
  <si>
    <t>01T000KV0015</t>
  </si>
  <si>
    <t>02T000KV0015</t>
  </si>
  <si>
    <t>03T000KV0015</t>
  </si>
  <si>
    <t>04T000KV0015</t>
  </si>
  <si>
    <t>05T000KV0015</t>
  </si>
  <si>
    <t>06T000KV0015</t>
  </si>
  <si>
    <t>01K100SVA015</t>
  </si>
  <si>
    <t>01K100SVB015</t>
  </si>
  <si>
    <t>02K100SVA015</t>
  </si>
  <si>
    <t>02K100SVB015</t>
  </si>
  <si>
    <t>03K100SVA015</t>
  </si>
  <si>
    <t>03K100SVB015</t>
  </si>
  <si>
    <t>04K100SVA015</t>
  </si>
  <si>
    <t>04K100SVB015</t>
  </si>
  <si>
    <t>05K100SVA015</t>
  </si>
  <si>
    <t>05K100SVB015</t>
  </si>
  <si>
    <t>06K100SVA015</t>
  </si>
  <si>
    <t>06K100SVB015</t>
  </si>
  <si>
    <t>Вакуум</t>
  </si>
  <si>
    <t>Решение по включению в отправку</t>
  </si>
  <si>
    <t>Уставки</t>
  </si>
  <si>
    <t>Диапазон</t>
  </si>
  <si>
    <t>Размер группы данных справа</t>
  </si>
  <si>
    <t>+10</t>
  </si>
  <si>
    <t>Кол-во дней для скользящей</t>
  </si>
  <si>
    <t>+0,15</t>
  </si>
  <si>
    <t>+-5</t>
  </si>
  <si>
    <t>-5</t>
  </si>
  <si>
    <t>Кол-во дней усреднения для расчетного дня</t>
  </si>
  <si>
    <t>Отклонение для скользящей</t>
  </si>
  <si>
    <t>01K000TUAI01</t>
  </si>
  <si>
    <t>01K000TUBI01</t>
  </si>
  <si>
    <t>02K000TUAI01</t>
  </si>
  <si>
    <t>02K000TUBI01</t>
  </si>
  <si>
    <t>03K000TUAI01</t>
  </si>
  <si>
    <t>03K000TUBI01</t>
  </si>
  <si>
    <t>04K000TUAI01</t>
  </si>
  <si>
    <t>04K000TUBI01</t>
  </si>
  <si>
    <t>05K000TUAI01</t>
  </si>
  <si>
    <t>05K000TUBI01</t>
  </si>
  <si>
    <t>06K000TUAI01</t>
  </si>
  <si>
    <t>06K000TUBI01</t>
  </si>
  <si>
    <t>07K000TUAC01</t>
  </si>
  <si>
    <t>07K000TUBC01</t>
  </si>
  <si>
    <t>01K000KIAI01</t>
  </si>
  <si>
    <t>02K000KIBI01</t>
  </si>
  <si>
    <t>07K000KIAC01</t>
  </si>
  <si>
    <t>07K000KIBC01</t>
  </si>
  <si>
    <t>01T000PP0I01</t>
  </si>
  <si>
    <t>02T000PP0I01</t>
  </si>
  <si>
    <t>03T000PP0I01</t>
  </si>
  <si>
    <t>04T000PP0I01</t>
  </si>
  <si>
    <t>05T000PP0I01</t>
  </si>
  <si>
    <t>06T000PP0I01</t>
  </si>
  <si>
    <t>07T000PP0C01</t>
  </si>
  <si>
    <t>01T000TA0I01</t>
  </si>
  <si>
    <t>02T000TA0I01</t>
  </si>
  <si>
    <t>03T000TA0I01</t>
  </si>
  <si>
    <t>04T000TA0I01</t>
  </si>
  <si>
    <t>05T000TA0I01</t>
  </si>
  <si>
    <t>06T000TA0I01</t>
  </si>
  <si>
    <t>07T000TA0C01</t>
  </si>
  <si>
    <t>01T000TP0I01</t>
  </si>
  <si>
    <t>02T000TP0I01</t>
  </si>
  <si>
    <t>03T000TP0I01</t>
  </si>
  <si>
    <t>04T000TP0I01</t>
  </si>
  <si>
    <t>05T000TP0I01</t>
  </si>
  <si>
    <t>06T000TP0I01</t>
  </si>
  <si>
    <t>07T000TP0C01</t>
  </si>
  <si>
    <t>01T000KV0I01</t>
  </si>
  <si>
    <t>02T000KV0I01</t>
  </si>
  <si>
    <t>03T000KV0I01</t>
  </si>
  <si>
    <t>04T000KV0I01</t>
  </si>
  <si>
    <t>05T000KV0I01</t>
  </si>
  <si>
    <t>06T000KV0I01</t>
  </si>
  <si>
    <t>07T000KV0C01</t>
  </si>
  <si>
    <t>Дата</t>
  </si>
  <si>
    <t>Кол-во дней для исключения повторной отправки сообщения</t>
  </si>
  <si>
    <t>Границы набора вопросов для отправки</t>
  </si>
  <si>
    <t>до</t>
  </si>
  <si>
    <t>от</t>
  </si>
  <si>
    <t>01K000TU0009</t>
  </si>
  <si>
    <t>02K000TU0009</t>
  </si>
  <si>
    <t>03K000TU0009</t>
  </si>
  <si>
    <t>04K000TU0009</t>
  </si>
  <si>
    <t>05K000TU0009</t>
  </si>
  <si>
    <t>06K000TU0009</t>
  </si>
  <si>
    <t>07K000TU0009</t>
  </si>
  <si>
    <t>08K000TU0009</t>
  </si>
  <si>
    <t>09K000TU0009</t>
  </si>
  <si>
    <t>10K000TU0009</t>
  </si>
  <si>
    <t>11K000TU0009</t>
  </si>
  <si>
    <t>12K000TU0009</t>
  </si>
  <si>
    <t>13K000TU0A09</t>
  </si>
  <si>
    <t>13K000TU0B09</t>
  </si>
  <si>
    <t>14K000TU0A09</t>
  </si>
  <si>
    <t>14K000TU0B09</t>
  </si>
  <si>
    <t>01K000KI0009</t>
  </si>
  <si>
    <t>02K000KI0009</t>
  </si>
  <si>
    <t>03K000KI0009</t>
  </si>
  <si>
    <t>04K000KI0009</t>
  </si>
  <si>
    <t>05K000KI0009</t>
  </si>
  <si>
    <t>06K000KI0009</t>
  </si>
  <si>
    <t>07K000KI0009</t>
  </si>
  <si>
    <t>08K000KI0009</t>
  </si>
  <si>
    <t>09K000KI0009</t>
  </si>
  <si>
    <t>10K000KI0009</t>
  </si>
  <si>
    <t>11K000KI0009</t>
  </si>
  <si>
    <t>12K000KI0009</t>
  </si>
  <si>
    <t>13K000KI0A09</t>
  </si>
  <si>
    <t>13K000KI0B09</t>
  </si>
  <si>
    <t>14K000KI0A09</t>
  </si>
  <si>
    <t>14K000KI0B09</t>
  </si>
  <si>
    <t>01K000SG0009</t>
  </si>
  <si>
    <t>02K000SG0009</t>
  </si>
  <si>
    <t>03K000SG0009</t>
  </si>
  <si>
    <t>04K000SG0009</t>
  </si>
  <si>
    <t>05K000SG0009</t>
  </si>
  <si>
    <t>06K000SG0009</t>
  </si>
  <si>
    <t>07K000SG0009</t>
  </si>
  <si>
    <t>08K000SG0009</t>
  </si>
  <si>
    <t>09K000SG0009</t>
  </si>
  <si>
    <t>10K000SG0009</t>
  </si>
  <si>
    <t>11K000SG0009</t>
  </si>
  <si>
    <t>12K000SG0009</t>
  </si>
  <si>
    <t>13K000SG0A09</t>
  </si>
  <si>
    <t>13K000SG0B09</t>
  </si>
  <si>
    <t>14K000SG0A09</t>
  </si>
  <si>
    <t>14K000SG0B09</t>
  </si>
  <si>
    <t>02K100SV0009</t>
  </si>
  <si>
    <t>01K100SV0009</t>
  </si>
  <si>
    <t>03K100SV0009</t>
  </si>
  <si>
    <t>04K100SV0009</t>
  </si>
  <si>
    <t>05K100SV0009</t>
  </si>
  <si>
    <t>06K100SV0009</t>
  </si>
  <si>
    <t>07K100SV0009</t>
  </si>
  <si>
    <t>08K100SV0009</t>
  </si>
  <si>
    <t>09K100SV0009</t>
  </si>
  <si>
    <t>10K100SV0009</t>
  </si>
  <si>
    <t>11K100SV0009</t>
  </si>
  <si>
    <t>12K100SV0009</t>
  </si>
  <si>
    <t>13K100SV0A09</t>
  </si>
  <si>
    <t>14K100SV0A09</t>
  </si>
  <si>
    <t>13K100SV0B09</t>
  </si>
  <si>
    <t>14K100SV0B09</t>
  </si>
  <si>
    <t>01T000TW0009</t>
  </si>
  <si>
    <t>02T000TW0009</t>
  </si>
  <si>
    <t>03T000TW0009</t>
  </si>
  <si>
    <t>04T000TW0009</t>
  </si>
  <si>
    <t>05T000TW0009</t>
  </si>
  <si>
    <t>06T000TW0009</t>
  </si>
  <si>
    <t>07T000TW0009</t>
  </si>
  <si>
    <t>08T000TW0009</t>
  </si>
  <si>
    <t>09T000TW0009</t>
  </si>
  <si>
    <t>01T000PP0009</t>
  </si>
  <si>
    <t>02T000PP0009</t>
  </si>
  <si>
    <t>03T000PP0009</t>
  </si>
  <si>
    <t>04T000PP0009</t>
  </si>
  <si>
    <t>05T000PP0009</t>
  </si>
  <si>
    <t>06T000PP0009</t>
  </si>
  <si>
    <t>07T000PP0009</t>
  </si>
  <si>
    <t>08T000PP0009</t>
  </si>
  <si>
    <t>09T000PP0009</t>
  </si>
  <si>
    <t>01T000TP0009</t>
  </si>
  <si>
    <t>02T000TP0009</t>
  </si>
  <si>
    <t>03T000TP0009</t>
  </si>
  <si>
    <t>04T000TP0009</t>
  </si>
  <si>
    <t>05T000TP0009</t>
  </si>
  <si>
    <t>06T000TP0009</t>
  </si>
  <si>
    <t>07T000TP0009</t>
  </si>
  <si>
    <t>08T000TP0009</t>
  </si>
  <si>
    <t>09T000TP0009</t>
  </si>
  <si>
    <t>01T000TA0009</t>
  </si>
  <si>
    <t>02T000TA0009</t>
  </si>
  <si>
    <t>03T000TA0009</t>
  </si>
  <si>
    <t>04T000TA0009</t>
  </si>
  <si>
    <t>05T000TA0009</t>
  </si>
  <si>
    <t>06T000TA0009</t>
  </si>
  <si>
    <t>07T000TA0009</t>
  </si>
  <si>
    <t>08T000TA0009</t>
  </si>
  <si>
    <t>09T000TA0009</t>
  </si>
  <si>
    <t>01T000KV0009</t>
  </si>
  <si>
    <t>02T000KV0009</t>
  </si>
  <si>
    <t>03T000KV0009</t>
  </si>
  <si>
    <t>04T000KV0009</t>
  </si>
  <si>
    <t>05T000KV0009</t>
  </si>
  <si>
    <t>06T000KV0009</t>
  </si>
  <si>
    <t>07T000KV0009</t>
  </si>
  <si>
    <t>08T000KV0009</t>
  </si>
  <si>
    <t>09T000KV0009</t>
  </si>
  <si>
    <t>01K000TUAD25</t>
  </si>
  <si>
    <t>01K000TUBD25</t>
  </si>
  <si>
    <t>02K000TUAD25</t>
  </si>
  <si>
    <t>02K000TUBD25</t>
  </si>
  <si>
    <t>03K000TUAD25</t>
  </si>
  <si>
    <t>03K000TUBD25</t>
  </si>
  <si>
    <t>04K000TUAD25</t>
  </si>
  <si>
    <t>04K000TUBD25</t>
  </si>
  <si>
    <t>05K000TUAD25</t>
  </si>
  <si>
    <t>05K000TUBD25</t>
  </si>
  <si>
    <t>06K000TUAD25</t>
  </si>
  <si>
    <t>06K000TUBD25</t>
  </si>
  <si>
    <t>07K000TU0C25</t>
  </si>
  <si>
    <t>08K000TU0C25</t>
  </si>
  <si>
    <t>09K000TU0C25</t>
  </si>
  <si>
    <t>10K000TU0C25</t>
  </si>
  <si>
    <t>01K000KIAD25</t>
  </si>
  <si>
    <t>01K000KIBD25</t>
  </si>
  <si>
    <t>02K000KIAD25</t>
  </si>
  <si>
    <t>02K000KIBD25</t>
  </si>
  <si>
    <t>03K000KIAD25</t>
  </si>
  <si>
    <t>03K000KIBD25</t>
  </si>
  <si>
    <t>04K000KIAD25</t>
  </si>
  <si>
    <t>04K000KIBD25</t>
  </si>
  <si>
    <t>05K000KIAD25</t>
  </si>
  <si>
    <t>05K000KIBD25</t>
  </si>
  <si>
    <t>06K000KIAD25</t>
  </si>
  <si>
    <t>06K000KIBD25</t>
  </si>
  <si>
    <t>07K000KI0C25</t>
  </si>
  <si>
    <t>08K000KI0C25</t>
  </si>
  <si>
    <t>09K000KI0C25</t>
  </si>
  <si>
    <t>10K000KI0C25</t>
  </si>
  <si>
    <t>01K000SHAD25</t>
  </si>
  <si>
    <t>01K000SHBD25</t>
  </si>
  <si>
    <t>02K000SHAD25</t>
  </si>
  <si>
    <t>02K000SHBD25</t>
  </si>
  <si>
    <t>03K000SHAD25</t>
  </si>
  <si>
    <t>03K000SHBD25</t>
  </si>
  <si>
    <t>04K000SHAD25</t>
  </si>
  <si>
    <t>04K000SHBD25</t>
  </si>
  <si>
    <t>05K000SHAD25</t>
  </si>
  <si>
    <t>05K000SHBD25</t>
  </si>
  <si>
    <t>06K000SHAD25</t>
  </si>
  <si>
    <t>06K000SHBD25</t>
  </si>
  <si>
    <t>07K000SH0C25</t>
  </si>
  <si>
    <t>08K000SH0C25</t>
  </si>
  <si>
    <t>09K000SH0C25</t>
  </si>
  <si>
    <t>10K000SH0C25</t>
  </si>
  <si>
    <t>01K000SGAD25</t>
  </si>
  <si>
    <t>01K000SGBD25</t>
  </si>
  <si>
    <t>02K000SGAD25</t>
  </si>
  <si>
    <t>02K000SGBD25</t>
  </si>
  <si>
    <t>03K000SGAD25</t>
  </si>
  <si>
    <t>03K000SGBD25</t>
  </si>
  <si>
    <t>04K000SGAD25</t>
  </si>
  <si>
    <t>04K000SGBD25</t>
  </si>
  <si>
    <t>05K000SGAD25</t>
  </si>
  <si>
    <t>05K000SGBD25</t>
  </si>
  <si>
    <t>06K000SGAD25</t>
  </si>
  <si>
    <t>06K000SGBD25</t>
  </si>
  <si>
    <t>07K000SG0C25</t>
  </si>
  <si>
    <t>08K000SG0C25</t>
  </si>
  <si>
    <t>09K000SG0C25</t>
  </si>
  <si>
    <t>10K000SG0C25</t>
  </si>
  <si>
    <t>01K300SVAD25</t>
  </si>
  <si>
    <t>02K300SVAD25</t>
  </si>
  <si>
    <t>03K300SVAD25</t>
  </si>
  <si>
    <t>04K300SVAD25</t>
  </si>
  <si>
    <t>05K300SVAD25</t>
  </si>
  <si>
    <t>06K300SVAD25</t>
  </si>
  <si>
    <t>01K300SVBD25</t>
  </si>
  <si>
    <t>02K300SVBD25</t>
  </si>
  <si>
    <t>03K300SVBD25</t>
  </si>
  <si>
    <t>04K300SVBD25</t>
  </si>
  <si>
    <t>05K300SVBD25</t>
  </si>
  <si>
    <t>06K300SVBD25</t>
  </si>
  <si>
    <t>07K300SV0C25</t>
  </si>
  <si>
    <t>08K300SV0C25</t>
  </si>
  <si>
    <t>09K300SV0C25</t>
  </si>
  <si>
    <t>10K300SV0C25</t>
  </si>
  <si>
    <t>01T000TW0D25</t>
  </si>
  <si>
    <t>02T000TW0D25</t>
  </si>
  <si>
    <t>03T000TW0D25</t>
  </si>
  <si>
    <t>04T000TW0D25</t>
  </si>
  <si>
    <t>05T000TW0D25</t>
  </si>
  <si>
    <t>06T000TW0D25</t>
  </si>
  <si>
    <t>07T000TW0C25</t>
  </si>
  <si>
    <t>08T000TW0C25</t>
  </si>
  <si>
    <t>09T000TW0C25</t>
  </si>
  <si>
    <t>10T000TW0C25</t>
  </si>
  <si>
    <t>01T000PP0D25</t>
  </si>
  <si>
    <t>02T000PP0D25</t>
  </si>
  <si>
    <t>03T000PP0D25</t>
  </si>
  <si>
    <t>04T000PP0D25</t>
  </si>
  <si>
    <t>05T000PP0D25</t>
  </si>
  <si>
    <t>06T000PP0D25</t>
  </si>
  <si>
    <t>07T000PP0C25</t>
  </si>
  <si>
    <t>08T000PP0C25</t>
  </si>
  <si>
    <t>09T000PP0C25</t>
  </si>
  <si>
    <t>10T000PP0C25</t>
  </si>
  <si>
    <t>01T000TP0D25</t>
  </si>
  <si>
    <t>02T000TP0D25</t>
  </si>
  <si>
    <t>03T000TP0D25</t>
  </si>
  <si>
    <t>04T000TP0D25</t>
  </si>
  <si>
    <t>05T000TP0D25</t>
  </si>
  <si>
    <t>06T000TP0D25</t>
  </si>
  <si>
    <t>07T000TP0C25</t>
  </si>
  <si>
    <t>08T000TP0C25</t>
  </si>
  <si>
    <t>09T000TP0C25</t>
  </si>
  <si>
    <t>10T000TP0C25</t>
  </si>
  <si>
    <t>01T000TA0D25</t>
  </si>
  <si>
    <t>02T000TA0D25</t>
  </si>
  <si>
    <t>03T000TA0D25</t>
  </si>
  <si>
    <t>04T000TA0D25</t>
  </si>
  <si>
    <t>05T000TA0D25</t>
  </si>
  <si>
    <t>06T000TA0D25</t>
  </si>
  <si>
    <t>07T000TA0C25</t>
  </si>
  <si>
    <t>08T000TA0C25</t>
  </si>
  <si>
    <t>09T000TA0C25</t>
  </si>
  <si>
    <t>10T000TA0C25</t>
  </si>
  <si>
    <t>01T000KV0D25</t>
  </si>
  <si>
    <t>02T000KV0D25</t>
  </si>
  <si>
    <t>03T000KV0D25</t>
  </si>
  <si>
    <t>04T000KV0D25</t>
  </si>
  <si>
    <t>05T000KV0D25</t>
  </si>
  <si>
    <t>06T000KV0D25</t>
  </si>
  <si>
    <t>07T000KV0C25</t>
  </si>
  <si>
    <t>08T000KV0C25</t>
  </si>
  <si>
    <t>09T000KV0C25</t>
  </si>
  <si>
    <t>10T000KV0C25</t>
  </si>
  <si>
    <t>01K000TUAN26</t>
  </si>
  <si>
    <t>01K000TUBN26</t>
  </si>
  <si>
    <t>02K000TUAN26</t>
  </si>
  <si>
    <t>02K000TUBN26</t>
  </si>
  <si>
    <t>03K000TUAN26</t>
  </si>
  <si>
    <t>03K000TUBN26</t>
  </si>
  <si>
    <t>04K000TUAN26</t>
  </si>
  <si>
    <t>04K000TUBN26</t>
  </si>
  <si>
    <t>05K000TU0L26</t>
  </si>
  <si>
    <t>06K000TU0L26</t>
  </si>
  <si>
    <t>07K000TU0L26</t>
  </si>
  <si>
    <t>08K000TU0L26</t>
  </si>
  <si>
    <t>09K000TU0L26</t>
  </si>
  <si>
    <t>01K000KIAN26</t>
  </si>
  <si>
    <t>01K000KIBN26</t>
  </si>
  <si>
    <t>02K000KIAN26</t>
  </si>
  <si>
    <t>02K000KIBN26</t>
  </si>
  <si>
    <t>03K000KIAN26</t>
  </si>
  <si>
    <t>03K000KIBN26</t>
  </si>
  <si>
    <t>04K000KIAN26</t>
  </si>
  <si>
    <t>04K000KIBN26</t>
  </si>
  <si>
    <t>05K000KI0L26</t>
  </si>
  <si>
    <t>06K000KI0L26</t>
  </si>
  <si>
    <t>07K000KI0L26</t>
  </si>
  <si>
    <t>08K000KI0L26</t>
  </si>
  <si>
    <t>09K000KI0L26</t>
  </si>
  <si>
    <t>01K000SHAN26</t>
  </si>
  <si>
    <t>01K000SHBN26</t>
  </si>
  <si>
    <t>02K000SHAN26</t>
  </si>
  <si>
    <t>02K000SHBN26</t>
  </si>
  <si>
    <t>03K000SHAN26</t>
  </si>
  <si>
    <t>03K000SHBN26</t>
  </si>
  <si>
    <t>04K000SHAN26</t>
  </si>
  <si>
    <t>04K000SHBN26</t>
  </si>
  <si>
    <t>05K000SH0L26</t>
  </si>
  <si>
    <t>06K000SH0L26</t>
  </si>
  <si>
    <t>07K000SH0L26</t>
  </si>
  <si>
    <t>08K000SH0L26</t>
  </si>
  <si>
    <t>09K000SH0L26</t>
  </si>
  <si>
    <t>01K000SGAN26</t>
  </si>
  <si>
    <t>01K000SGBN26</t>
  </si>
  <si>
    <t>02K000SGAN26</t>
  </si>
  <si>
    <t>02K000SGBN26</t>
  </si>
  <si>
    <t>03K000SGAN26</t>
  </si>
  <si>
    <t>03K000SGBN26</t>
  </si>
  <si>
    <t>04K000SGAN26</t>
  </si>
  <si>
    <t>04K000SGBN26</t>
  </si>
  <si>
    <t>05K000SG0L26</t>
  </si>
  <si>
    <t>06K000SG0L26</t>
  </si>
  <si>
    <t>07K000SG0L26</t>
  </si>
  <si>
    <t>08K000SG0L26</t>
  </si>
  <si>
    <t>09K000SG0L26</t>
  </si>
  <si>
    <t>01T000TW0N26</t>
  </si>
  <si>
    <t>02T000TW0N26</t>
  </si>
  <si>
    <t>03T000TW0N26</t>
  </si>
  <si>
    <t>04T000TW0N26</t>
  </si>
  <si>
    <t>05T000TW0L26</t>
  </si>
  <si>
    <t>06T000TW0L26</t>
  </si>
  <si>
    <t>07T000TW0L26</t>
  </si>
  <si>
    <t>08T000TW0L26</t>
  </si>
  <si>
    <t>09T000TW0L26</t>
  </si>
  <si>
    <t>01T000PP0N26</t>
  </si>
  <si>
    <t>02T000PP0N26</t>
  </si>
  <si>
    <t>03T000PP0N26</t>
  </si>
  <si>
    <t>04T000PP0N26</t>
  </si>
  <si>
    <t>05T000PP0L26</t>
  </si>
  <si>
    <t>06T000PP0L26</t>
  </si>
  <si>
    <t>07T000PP0L26</t>
  </si>
  <si>
    <t>08T000PP0L26</t>
  </si>
  <si>
    <t>09T000PP0L26</t>
  </si>
  <si>
    <t>01T000TP0N26</t>
  </si>
  <si>
    <t>02T000TP0N26</t>
  </si>
  <si>
    <t>03T000TP0N26</t>
  </si>
  <si>
    <t>04T000TP0N26</t>
  </si>
  <si>
    <t>05T000TP0L26</t>
  </si>
  <si>
    <t>06T000TP0L26</t>
  </si>
  <si>
    <t>07T000TP0L26</t>
  </si>
  <si>
    <t>08T000TP0L26</t>
  </si>
  <si>
    <t>09T000TP0L26</t>
  </si>
  <si>
    <t>01T000TA0N26</t>
  </si>
  <si>
    <t>02T000TA0N26</t>
  </si>
  <si>
    <t>03T000TA0N26</t>
  </si>
  <si>
    <t>04T000TA0N26</t>
  </si>
  <si>
    <t>05T000TA0L26</t>
  </si>
  <si>
    <t>06T000TA0L26</t>
  </si>
  <si>
    <t>07T000TA0L26</t>
  </si>
  <si>
    <t>08T000TA0L26</t>
  </si>
  <si>
    <t>09T000TA0L26</t>
  </si>
  <si>
    <t>01T000KV0N26</t>
  </si>
  <si>
    <t>02T000KV0N26</t>
  </si>
  <si>
    <t>03T000KV0N26</t>
  </si>
  <si>
    <t>04T000KV0N26</t>
  </si>
  <si>
    <t>05T000KV0L26</t>
  </si>
  <si>
    <t>06T000KV0L26</t>
  </si>
  <si>
    <t>07T000KV0L26</t>
  </si>
  <si>
    <t>08T000KV0L26</t>
  </si>
  <si>
    <t>09T000KV0L26</t>
  </si>
  <si>
    <t>01K000TUAF24</t>
  </si>
  <si>
    <t>01K000TUBF24</t>
  </si>
  <si>
    <t>02K000TUAF24</t>
  </si>
  <si>
    <t>02K000TUBF24</t>
  </si>
  <si>
    <t>04K000TUAF24</t>
  </si>
  <si>
    <t>04K000TUBF24</t>
  </si>
  <si>
    <t>06K000TUAF24</t>
  </si>
  <si>
    <t>06K000TUBF24</t>
  </si>
  <si>
    <t>07K000TUAF24</t>
  </si>
  <si>
    <t>07K000TUBF24</t>
  </si>
  <si>
    <t>08K000TUAF24</t>
  </si>
  <si>
    <t>08K000TUBF24</t>
  </si>
  <si>
    <t>05K000TUAN24</t>
  </si>
  <si>
    <t>05K000TUBN24</t>
  </si>
  <si>
    <t>09K000TUAL24</t>
  </si>
  <si>
    <t>10K000TUAL24</t>
  </si>
  <si>
    <t>10K000TUBL24</t>
  </si>
  <si>
    <t>01K000SHAF24</t>
  </si>
  <si>
    <t>01K000SHBF24</t>
  </si>
  <si>
    <t>02K000SHAF24</t>
  </si>
  <si>
    <t>02K000SHBF24</t>
  </si>
  <si>
    <t>04K000SHAF24</t>
  </si>
  <si>
    <t>04K000SHBF24</t>
  </si>
  <si>
    <t>06K000SHAF24</t>
  </si>
  <si>
    <t>06K000SHBF24</t>
  </si>
  <si>
    <t>07K000SHAF24</t>
  </si>
  <si>
    <t>07K000SHBF24</t>
  </si>
  <si>
    <t>08K000SHAF24</t>
  </si>
  <si>
    <t>08K000SHBF24</t>
  </si>
  <si>
    <t>05K000SHAN24</t>
  </si>
  <si>
    <t>05K000SHBN24</t>
  </si>
  <si>
    <t>09K000SHAL24</t>
  </si>
  <si>
    <t>10K000SHAL24</t>
  </si>
  <si>
    <t>10K000SHBL24</t>
  </si>
  <si>
    <t>01K000SGAF24</t>
  </si>
  <si>
    <t>01K000SGBF24</t>
  </si>
  <si>
    <t>02K000SGAF24</t>
  </si>
  <si>
    <t>02K000SGBF24</t>
  </si>
  <si>
    <t>04K000SGAF24</t>
  </si>
  <si>
    <t>04K000SGBF24</t>
  </si>
  <si>
    <t>06K000SGAF24</t>
  </si>
  <si>
    <t>06K000SGBF24</t>
  </si>
  <si>
    <t>07K000SGAF24</t>
  </si>
  <si>
    <t>07K000SGBF24</t>
  </si>
  <si>
    <t>08K000SGAF24</t>
  </si>
  <si>
    <t>08K000SGBF24</t>
  </si>
  <si>
    <t>05K000SGAN24</t>
  </si>
  <si>
    <t>05K000SGBN24</t>
  </si>
  <si>
    <t>09K000SGAL24</t>
  </si>
  <si>
    <t>10K000SGAL24</t>
  </si>
  <si>
    <t>10K000SGBL24</t>
  </si>
  <si>
    <t>01T000TW0F24</t>
  </si>
  <si>
    <t>02T000TW0F24</t>
  </si>
  <si>
    <t>04T000TW0F24</t>
  </si>
  <si>
    <t>06T000TW0F24</t>
  </si>
  <si>
    <t>07T000TW0F24</t>
  </si>
  <si>
    <t>08T000TW0F24</t>
  </si>
  <si>
    <t>05T000TW0N24</t>
  </si>
  <si>
    <t>09T000TW0L24</t>
  </si>
  <si>
    <t>10T000TW0L24</t>
  </si>
  <si>
    <t>01T000PP0F24</t>
  </si>
  <si>
    <t>02T000PP0F24</t>
  </si>
  <si>
    <t>04T000PP0F24</t>
  </si>
  <si>
    <t>05T000PP0N24</t>
  </si>
  <si>
    <t>06T000PP0F24</t>
  </si>
  <si>
    <t>07T000PP0F24</t>
  </si>
  <si>
    <t>08T000PP0F24</t>
  </si>
  <si>
    <t>09T000PP0L24</t>
  </si>
  <si>
    <t>10T000PP0L24</t>
  </si>
  <si>
    <t>09T000TP0L24</t>
  </si>
  <si>
    <t>10T000TP0L24</t>
  </si>
  <si>
    <t>05T000TP0N24</t>
  </si>
  <si>
    <t>06T000TP0F24</t>
  </si>
  <si>
    <t>07T000TP0F24</t>
  </si>
  <si>
    <t>08T000TP0F24</t>
  </si>
  <si>
    <t>01T000TP0F24</t>
  </si>
  <si>
    <t>02T000TP0F24</t>
  </si>
  <si>
    <t>04T000TP0F24</t>
  </si>
  <si>
    <t>01T000TA0F24</t>
  </si>
  <si>
    <t>02T000TA0F24</t>
  </si>
  <si>
    <t>04T000TA0F24</t>
  </si>
  <si>
    <t>05T000TA0N24</t>
  </si>
  <si>
    <t>06T000TA0F24</t>
  </si>
  <si>
    <t>07T000TA0F24</t>
  </si>
  <si>
    <t>08T000TA0F24</t>
  </si>
  <si>
    <t>09T000TA0L24</t>
  </si>
  <si>
    <t>10T000TA0L24</t>
  </si>
  <si>
    <t>01T000KV0F24</t>
  </si>
  <si>
    <t>02T000KV0F24</t>
  </si>
  <si>
    <t>04T000KV0F24</t>
  </si>
  <si>
    <t>06T000KV0F24</t>
  </si>
  <si>
    <t>07T000KV0F24</t>
  </si>
  <si>
    <t>08T000KV0F24</t>
  </si>
  <si>
    <t>05T000KV0N24</t>
  </si>
  <si>
    <t>09T000KV0L24</t>
  </si>
  <si>
    <t>10T000KV0L24</t>
  </si>
  <si>
    <t>09K000TUBL24</t>
  </si>
  <si>
    <t>09K000SHBL24</t>
  </si>
  <si>
    <t>09K000SGBL24</t>
  </si>
  <si>
    <t>-10</t>
  </si>
  <si>
    <t>+5</t>
  </si>
  <si>
    <t>Отображение ссылки на Power BI</t>
  </si>
  <si>
    <t>Cсылка на Power BI</t>
  </si>
  <si>
    <t>https://powerbi-rs.suek.ru/reports/powerbi/Analytics/%D0%9F%D0%B5%D1%80%D0%B5%D0%B6%D0%BE%D0%B3%D0%B8/%D0%9A%D0%BE%D0%BD%D1%82%D1%80%D0%BE%D0%BB%D1%8C%20%D1%80%D0%B5%D0%B6%D0%B8%D0%BC%D0%B0/%D0%9A%D1%83%D0%B7%D0%B1%D0%B0%D1%81%D1%81%D0%BA%D0%B8%D0%B9%20%D1%84%D0%B8%D0%BB%D0%B8%D0%B0%D0%BB/%D0%9A%D0%BE%D0%BD%D1%82%D1%80%D0%BE%D0%BB%D1%8C%20%D1%80%D0%B5%D0%B6%D0%B8%D0%BC%D0%B0%20%D0%A0%D0%B5%D1%84%D0%93%D0%A0%D0%AD%D0%A1</t>
  </si>
  <si>
    <t>№ письма</t>
  </si>
  <si>
    <t xml:space="preserve">Коллеги, добрый день!
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</si>
  <si>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A%D0%93%D0%A0%D0%AD%D0%A1-2</t>
  </si>
  <si>
    <t>Оборудование - параметр</t>
  </si>
  <si>
    <t>TU</t>
  </si>
  <si>
    <t>KI</t>
  </si>
  <si>
    <t>SH</t>
  </si>
  <si>
    <t>SG</t>
  </si>
  <si>
    <t>SV</t>
  </si>
  <si>
    <t>TW</t>
  </si>
  <si>
    <t>PP</t>
  </si>
  <si>
    <t>TP</t>
  </si>
  <si>
    <t>TA</t>
  </si>
  <si>
    <t>KV</t>
  </si>
  <si>
    <t>%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</si>
  <si>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</si>
  <si>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кгс/см</t>
    </r>
    <r>
      <rPr>
        <sz val="11"/>
        <color theme="1"/>
        <rFont val="Calibri"/>
        <family val="2"/>
        <charset val="204"/>
      </rPr>
      <t>²</t>
    </r>
  </si>
  <si>
    <t>Р₀</t>
  </si>
  <si>
    <t>Т₀</t>
  </si>
  <si>
    <t>Давление свежего пара</t>
  </si>
  <si>
    <t>Температура свежего пара</t>
  </si>
  <si>
    <t>Температурный напор в конденсаторе</t>
  </si>
  <si>
    <t>Температура питательной воды</t>
  </si>
  <si>
    <t>Присосы в конвективную шахту КА</t>
  </si>
  <si>
    <t>Присосы по тракту РС-ДС</t>
  </si>
  <si>
    <t>Содержание горючих в шлаке</t>
  </si>
  <si>
    <t>Содержание горючих в золе уноса</t>
  </si>
  <si>
    <t>Температура уходящих газов</t>
  </si>
  <si>
    <t>δt_конд</t>
  </si>
  <si>
    <t>W</t>
  </si>
  <si>
    <t>αᵨ₍</t>
  </si>
  <si>
    <t>Избыток воздуха в РС</t>
  </si>
  <si>
    <t>α_рс</t>
  </si>
  <si>
    <t>Δα_рс</t>
  </si>
  <si>
    <t>01K000KIBI01</t>
  </si>
  <si>
    <t>02K000KIAI01</t>
  </si>
  <si>
    <t>03K000KIAI01</t>
  </si>
  <si>
    <t>03K000KIBI01</t>
  </si>
  <si>
    <t>04K000KIAI01</t>
  </si>
  <si>
    <t>04K000KIBI01</t>
  </si>
  <si>
    <t>05K000KIAI01</t>
  </si>
  <si>
    <t>05K000KIBI01</t>
  </si>
  <si>
    <t>06K000KIAI01</t>
  </si>
  <si>
    <t>06K000KIBI01</t>
  </si>
  <si>
    <t>КА-1А  -  Тух</t>
  </si>
  <si>
    <t>КА-1Б  -  Тух</t>
  </si>
  <si>
    <t>КА-2А  -  Тух</t>
  </si>
  <si>
    <t>КА-2Б  -  Тух</t>
  </si>
  <si>
    <t>КА-3А  -  Тух</t>
  </si>
  <si>
    <t>КА-3Б  -  Тух</t>
  </si>
  <si>
    <t>КА-4А  -  Тух</t>
  </si>
  <si>
    <t>КА-4Б  -  Тух</t>
  </si>
  <si>
    <t>КА-5А  -  Тух</t>
  </si>
  <si>
    <t>КА-5Б  -  Тух</t>
  </si>
  <si>
    <t>КА-6А  -  Тух</t>
  </si>
  <si>
    <t>КА-6Б  -  Тух</t>
  </si>
  <si>
    <t>КА-7А  -  Тух</t>
  </si>
  <si>
    <t>КА-7Б  -  Тух</t>
  </si>
  <si>
    <t>КА-1А  -  α_рс</t>
  </si>
  <si>
    <t>КА-1Б  -  α_рс</t>
  </si>
  <si>
    <t>КА-2А  -  α_рс</t>
  </si>
  <si>
    <t>КА-2Б  -  α_рс</t>
  </si>
  <si>
    <t>КА-3А  -  α_рс</t>
  </si>
  <si>
    <t>КА-3Б  -  α_рс</t>
  </si>
  <si>
    <t>КА-4А  -  α_рс</t>
  </si>
  <si>
    <t>КА-4Б  -  α_рс</t>
  </si>
  <si>
    <t>КА-5А  -  α_рс</t>
  </si>
  <si>
    <t>КА-5Б  -  α_рс</t>
  </si>
  <si>
    <t>КА-6А  -  α_рс</t>
  </si>
  <si>
    <t>КА-6Б  -  α_рс</t>
  </si>
  <si>
    <t>КА-7А  -  α_рс</t>
  </si>
  <si>
    <t>КА-7Б  -  α_рс</t>
  </si>
  <si>
    <t>КА-1А  -  Δα_рс</t>
  </si>
  <si>
    <t>КА-1Б  -  Δα_рс</t>
  </si>
  <si>
    <t>КА-2А  -  Δα_рс</t>
  </si>
  <si>
    <t>КА-2Б  -  Δα_рс</t>
  </si>
  <si>
    <t>КА-3А  -  Δα_рс</t>
  </si>
  <si>
    <t>КА-3Б  -  Δα_рс</t>
  </si>
  <si>
    <t>КА-4А  -  Δα_рс</t>
  </si>
  <si>
    <t>КА-4Б  -  Δα_рс</t>
  </si>
  <si>
    <t>КА-5А  -  Δα_рс</t>
  </si>
  <si>
    <t>КА-5Б  -  Δα_рс</t>
  </si>
  <si>
    <t>КА-6А  -  Δα_рс</t>
  </si>
  <si>
    <t>КА-6Б  -  Δα_рс</t>
  </si>
  <si>
    <t>КА-7А  -  Δα_рс</t>
  </si>
  <si>
    <t>КА-7Б  -  Δα_рс</t>
  </si>
  <si>
    <t>ТА-1  -  Р₀</t>
  </si>
  <si>
    <t>ТА-2  -  Р₀</t>
  </si>
  <si>
    <t>ТА-3  -  Р₀</t>
  </si>
  <si>
    <t>ТА-4  -  Р₀</t>
  </si>
  <si>
    <t>ТА-5  -  Р₀</t>
  </si>
  <si>
    <t>ТА-6  -  Р₀</t>
  </si>
  <si>
    <t>ТА-7  -  Р₀</t>
  </si>
  <si>
    <t>ТА-1  -  Т₀</t>
  </si>
  <si>
    <t>ТА-2  -  Т₀</t>
  </si>
  <si>
    <t>ТА-3  -  Т₀</t>
  </si>
  <si>
    <t>ТА-4  -  Т₀</t>
  </si>
  <si>
    <t>ТА-5  -  Т₀</t>
  </si>
  <si>
    <t>ТА-6  -  Т₀</t>
  </si>
  <si>
    <t>ТА-7  -  Т₀</t>
  </si>
  <si>
    <t>ТА-1  -  δt_конд</t>
  </si>
  <si>
    <t>ТА-2  -  δt_конд</t>
  </si>
  <si>
    <t>ТА-3  -  δt_конд</t>
  </si>
  <si>
    <t>ТА-4  -  δt_конд</t>
  </si>
  <si>
    <t>ТА-5  -  δt_конд</t>
  </si>
  <si>
    <t>ТА-6  -  δt_конд</t>
  </si>
  <si>
    <t>ТА-7  -  δt_конд</t>
  </si>
  <si>
    <t>ТА-1  -  W</t>
  </si>
  <si>
    <t>ТА-2  -  W</t>
  </si>
  <si>
    <t>ТА-3  -  W</t>
  </si>
  <si>
    <t>ТА-4  -  W</t>
  </si>
  <si>
    <t>ТА-5  -  W</t>
  </si>
  <si>
    <t>ТА-6  -  W</t>
  </si>
  <si>
    <t>ТА-7  -  W</t>
  </si>
  <si>
    <t>+1</t>
  </si>
  <si>
    <t>КА-1  -  Тух</t>
  </si>
  <si>
    <t>КА-2  -  Тух</t>
  </si>
  <si>
    <t>КА-3  -  Тух</t>
  </si>
  <si>
    <t>КА-4  -  Тух</t>
  </si>
  <si>
    <t>КА-5  -  Тух</t>
  </si>
  <si>
    <t>КА-6  -  Тух</t>
  </si>
  <si>
    <t>КА-7  -  Тух</t>
  </si>
  <si>
    <t>КА-8  -  Тух</t>
  </si>
  <si>
    <t>КА-9  -  Тух</t>
  </si>
  <si>
    <t>КА-10  -  Тух</t>
  </si>
  <si>
    <t>КА-11  -  Тух</t>
  </si>
  <si>
    <t>КА-12  -  Тух</t>
  </si>
  <si>
    <t>КА-1  -  α_рс</t>
  </si>
  <si>
    <t>КА-2  -  α_рс</t>
  </si>
  <si>
    <t>КА-3  -  α_рс</t>
  </si>
  <si>
    <t>КА-4  -  α_рс</t>
  </si>
  <si>
    <t>КА-5  -  α_рс</t>
  </si>
  <si>
    <t>КА-6  -  α_рс</t>
  </si>
  <si>
    <t>КА-7  -  α_рс</t>
  </si>
  <si>
    <t>КА-8  -  α_рс</t>
  </si>
  <si>
    <t>КА-9  -  α_рс</t>
  </si>
  <si>
    <t>КА-10  -  α_рс</t>
  </si>
  <si>
    <t>КА-11  -  α_рс</t>
  </si>
  <si>
    <t>КА-12  -  α_рс</t>
  </si>
  <si>
    <t>КА-1  -  Гун</t>
  </si>
  <si>
    <t>КА-2  -  Гун</t>
  </si>
  <si>
    <t>КА-3  -  Гун</t>
  </si>
  <si>
    <t>КА-4  -  Гун</t>
  </si>
  <si>
    <t>КА-5  -  Гун</t>
  </si>
  <si>
    <t>КА-6  -  Гун</t>
  </si>
  <si>
    <t>КА-7  -  Гун</t>
  </si>
  <si>
    <t>КА-8  -  Гун</t>
  </si>
  <si>
    <t>КА-9  -  Гун</t>
  </si>
  <si>
    <t>КА-10  -  Гун</t>
  </si>
  <si>
    <t>КА-11  -  Гун</t>
  </si>
  <si>
    <t>КА-12  -  Гун</t>
  </si>
  <si>
    <t>КА-1  -  Δα_рс</t>
  </si>
  <si>
    <t>КА-2  -  Δα_рс</t>
  </si>
  <si>
    <t>КА-3  -  Δα_рс</t>
  </si>
  <si>
    <t>КА-4  -  Δα_рс</t>
  </si>
  <si>
    <t>КА-5  -  Δα_рс</t>
  </si>
  <si>
    <t>КА-6  -  Δα_рс</t>
  </si>
  <si>
    <t>КА-7  -  Δα_рс</t>
  </si>
  <si>
    <t>КА-8  -  Δα_рс</t>
  </si>
  <si>
    <t>КА-9  -  Δα_рс</t>
  </si>
  <si>
    <t>КА-10  -  Δα_рс</t>
  </si>
  <si>
    <t>КА-11  -  Δα_рс</t>
  </si>
  <si>
    <t>КА-12  -  Δα_рс</t>
  </si>
  <si>
    <t>ТА-1  -  Тпв</t>
  </si>
  <si>
    <t>ТА-2  -  Тпв</t>
  </si>
  <si>
    <t>ТА-3  -  Тпв</t>
  </si>
  <si>
    <t>ТА-4  -  Тпв</t>
  </si>
  <si>
    <t>ТА-5  -  Тпв</t>
  </si>
  <si>
    <t>ТА-6  -  Тпв</t>
  </si>
  <si>
    <t>ТА-7  -  Тпв</t>
  </si>
  <si>
    <t>ТА-8  -  Тпв</t>
  </si>
  <si>
    <t>ТА-9  -  Тпв</t>
  </si>
  <si>
    <t>ТА-8  -  Р₀</t>
  </si>
  <si>
    <t>ТА-9  -  Р₀</t>
  </si>
  <si>
    <t>ТА-8  -  Т₀</t>
  </si>
  <si>
    <t>ТА-9  -  Т₀</t>
  </si>
  <si>
    <t>ТА-8  -  δt_конд</t>
  </si>
  <si>
    <t>ТА-9  -  δt_конд</t>
  </si>
  <si>
    <t>ТА-8  -  W</t>
  </si>
  <si>
    <t>ТА-9  -  W</t>
  </si>
  <si>
    <t>+0,5</t>
  </si>
  <si>
    <t>КА-5  -  Гшл</t>
  </si>
  <si>
    <t>КА-6  -  Гшл</t>
  </si>
  <si>
    <t>01K000KIAF24</t>
  </si>
  <si>
    <t>01K000KIBF24</t>
  </si>
  <si>
    <t>02K000KIAF24</t>
  </si>
  <si>
    <t>02K000KIBF24</t>
  </si>
  <si>
    <t>04K000KIAF24</t>
  </si>
  <si>
    <t>04K000KIBF24</t>
  </si>
  <si>
    <t>05K000KIAN24</t>
  </si>
  <si>
    <t>05K000KIBN24</t>
  </si>
  <si>
    <t>06K000KIAF24</t>
  </si>
  <si>
    <t>06K000KIBF24</t>
  </si>
  <si>
    <t>07K000KIAF24</t>
  </si>
  <si>
    <t>07K000KIBF24</t>
  </si>
  <si>
    <t>08K000KIAF24</t>
  </si>
  <si>
    <t>08K000KIBF24</t>
  </si>
  <si>
    <t>09K000KIAL24</t>
  </si>
  <si>
    <t>09K000KIBL24</t>
  </si>
  <si>
    <t>10K000KIAL24</t>
  </si>
  <si>
    <t>10K000KIBL24</t>
  </si>
  <si>
    <t>КА-8А  -  Тух</t>
  </si>
  <si>
    <t>КА-8Б  -  Тух</t>
  </si>
  <si>
    <t>КА-9А  -  Тух</t>
  </si>
  <si>
    <t>КА-9Б  -  Тух</t>
  </si>
  <si>
    <t>КА-10А  -  Тух</t>
  </si>
  <si>
    <t>КА-10Б  -  Тух</t>
  </si>
  <si>
    <t>КА-8А  -  α_рс</t>
  </si>
  <si>
    <t>КА-8Б  -  α_рс</t>
  </si>
  <si>
    <t>КА-9А  -  α_рс</t>
  </si>
  <si>
    <t>КА-9Б  -  α_рс</t>
  </si>
  <si>
    <t>КА-10А  -  α_рс</t>
  </si>
  <si>
    <t>КА-10Б  -  α_рс</t>
  </si>
  <si>
    <t>КА-1А  -  Гшл</t>
  </si>
  <si>
    <t>КА-1Б  -  Гшл</t>
  </si>
  <si>
    <t>КА-2А  -  Гшл</t>
  </si>
  <si>
    <t>КА-2Б  -  Гшл</t>
  </si>
  <si>
    <t>КА-4А  -  Гшл</t>
  </si>
  <si>
    <t>КА-4Б  -  Гшл</t>
  </si>
  <si>
    <t>КА-5А  -  Гшл</t>
  </si>
  <si>
    <t>КА-5Б  -  Гшл</t>
  </si>
  <si>
    <t>КА-6А  -  Гшл</t>
  </si>
  <si>
    <t>КА-6Б  -  Гшл</t>
  </si>
  <si>
    <t>КА-7А  -  Гшл</t>
  </si>
  <si>
    <t>КА-7Б  -  Гшл</t>
  </si>
  <si>
    <t>КА-8А  -  Гшл</t>
  </si>
  <si>
    <t>КА-8Б  -  Гшл</t>
  </si>
  <si>
    <t>КА-9А  -  Гшл</t>
  </si>
  <si>
    <t>КА-9Б  -  Гшл</t>
  </si>
  <si>
    <t>КА-10А  -  Гшл</t>
  </si>
  <si>
    <t>КА-10Б  -  Гшл</t>
  </si>
  <si>
    <t>КА-1А  -  Гун</t>
  </si>
  <si>
    <t>КА-1Б  -  Гун</t>
  </si>
  <si>
    <t>КА-2А  -  Гун</t>
  </si>
  <si>
    <t>КА-2Б  -  Гун</t>
  </si>
  <si>
    <t>КА-4А  -  Гун</t>
  </si>
  <si>
    <t>КА-4Б  -  Гун</t>
  </si>
  <si>
    <t>КА-5А  -  Гун</t>
  </si>
  <si>
    <t>КА-5Б  -  Гун</t>
  </si>
  <si>
    <t>КА-6А  -  Гун</t>
  </si>
  <si>
    <t>КА-6Б  -  Гун</t>
  </si>
  <si>
    <t>КА-7А  -  Гун</t>
  </si>
  <si>
    <t>КА-7Б  -  Гун</t>
  </si>
  <si>
    <t>КА-8А  -  Гун</t>
  </si>
  <si>
    <t>КА-8Б  -  Гун</t>
  </si>
  <si>
    <t>КА-9А  -  Гун</t>
  </si>
  <si>
    <t>КА-9Б  -  Гун</t>
  </si>
  <si>
    <t>КА-10А  -  Гун</t>
  </si>
  <si>
    <t>КА-10Б  -  Гун</t>
  </si>
  <si>
    <t>КА-8А  -  Δα_рс</t>
  </si>
  <si>
    <t>КА-8Б  -  Δα_рс</t>
  </si>
  <si>
    <t>КА-9А  -  Δα_рс</t>
  </si>
  <si>
    <t>КА-9Б  -  Δα_рс</t>
  </si>
  <si>
    <t>КА-10А  -  Δα_рс</t>
  </si>
  <si>
    <t>КА-10Б  -  Δα_рс</t>
  </si>
  <si>
    <t>ТА-10  -  Тпв</t>
  </si>
  <si>
    <t>ТА-10  -  Р₀</t>
  </si>
  <si>
    <t>ТА-10  -  Т₀</t>
  </si>
  <si>
    <t>ТА-10  -  δt_конд</t>
  </si>
  <si>
    <t>ТА-10  -  W</t>
  </si>
  <si>
    <t>КА-3А  -  Гшл</t>
  </si>
  <si>
    <t>КА-3Б  -  Гшл</t>
  </si>
  <si>
    <t>КА-7  -  Гшл</t>
  </si>
  <si>
    <t>КА-8  -  Гшл</t>
  </si>
  <si>
    <t>КА-9  -  Гшл</t>
  </si>
  <si>
    <t>КА-10  -  Гшл</t>
  </si>
  <si>
    <t>КА-3А  -  Гун</t>
  </si>
  <si>
    <t>КА-3Б  -  Гун</t>
  </si>
  <si>
    <t>https://powerbi-rs.suek.ru/reports/powerbi/Analytics/%D0%9F%D0%B5%D1%80%D0%B5%D0%B6%D0%BE%D0%B3%D0%B8/%D0%9A%D0%BE%D0%BD%D1%82%D1%80%D0%BE%D0%BB%D1%8C%20%D1%80%D0%B5%D0%B6%D0%B8%D0%BC%D0%B0/%D0%9A%D1%83%D0%B7%D0%B1%D0%B0%D1%81%D1%81%D0%BA%D0%B8%D0%B9%20%D1%84%D0%B8%D0%BB%D0%B8%D0%B0%D0%BB/%D0%9A%D0%BE%D0%BD%D1%82%D1%80%D0%BE%D0%BB%D1%8C%20%D1%80%D0%B5%D0%B6%D0%B8%D0%BC%D0%B0%20%D0%A2%D0%A3%D0%93%D0%A0%D0%AD%D0%A1</t>
  </si>
  <si>
    <t>https://powerbi-rs.suek.ru/reports/powerbi/Analytics/%D0%9F%D0%B5%D1%80%D0%B5%D0%B6%D0%BE%D0%B3%D0%B8/%D0%9A%D0%BE%D0%BD%D1%82%D1%80%D0%BE%D0%BB%D1%8C%20%D1%80%D0%B5%D0%B6%D0%B8%D0%BC%D0%B0/%D0%9A%D1%83%D0%B7%D0%B1%D0%B0%D1%81%D1%81%D0%BA%D0%B8%D0%B9%20%D1%84%D0%B8%D0%BB%D0%B8%D0%B0%D0%BB/%D0%9A%D0%BE%D0%BD%D1%82%D1%80%D0%BE%D0%BB%D1%8C%20%D1%80%D0%B5%D0%B6%D0%B8%D0%BC%D0%B0%20%D0%9F%D0%A0%D0%93%D0%A0%D0%AD%D0%A1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</si>
  <si>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D%D0%93%D0%A0%D0%AD%D0%A1</t>
  </si>
  <si>
    <t>https://powerbi-rs.suek.ru/reports/powerbi/Analytics/%D0%9F%D0%B5%D1%80%D0%B5%D0%B6%D0%BE%D0%B3%D0%B8/%D0%9A%D0%BE%D0%BD%D1%82%D1%80%D0%BE%D0%BB%D1%8C%20%D1%80%D0%B5%D0%B6%D0%B8%D0%BC%D0%B0/%D0%9A%D1%83%D0%B7%D0%B1%D0%B0%D1%81%D1%81%D0%BA%D0%B8%D0%B9%20%D1%84%D0%B8%D0%BB%D0%B8%D0%B0%D0%BB/%D0%9A%D0%BE%D0%BD%D1%82%D1%80%D0%BE%D0%BB%D1%8C%20%D1%80%D0%B5%D0%B6%D0%B8%D0%BC%D0%B0%20%D0%91%D0%B5%D0%BB%D0%93%D0%A0%D0%AD%D0%A1</t>
  </si>
  <si>
    <t>БЕ</t>
  </si>
  <si>
    <t>ФИО</t>
  </si>
  <si>
    <t>УЗ</t>
  </si>
  <si>
    <t>Кому / Копия</t>
  </si>
  <si>
    <t>БелГРЭС</t>
  </si>
  <si>
    <t>ТУГРЭС</t>
  </si>
  <si>
    <t>НГРЭС</t>
  </si>
  <si>
    <t>КрГРЭС-2</t>
  </si>
  <si>
    <t>ПримГРЭС</t>
  </si>
  <si>
    <t>ГО СГК</t>
  </si>
  <si>
    <t>Петров О.В.</t>
  </si>
  <si>
    <t>PetrovOV@sibgenco.ru</t>
  </si>
  <si>
    <t>Гаряев А.А.</t>
  </si>
  <si>
    <t>GaryayevAA@sibgenco.ru</t>
  </si>
  <si>
    <t>Поликарпов И.В.</t>
  </si>
  <si>
    <t>PolikarpovIV@sibgenco.ru</t>
  </si>
  <si>
    <t>Бухтояров С.И.</t>
  </si>
  <si>
    <t>BuhtoyarovSI@sibgenco.ru</t>
  </si>
  <si>
    <t>Исаев М.Б.</t>
  </si>
  <si>
    <t>IsaevMB@sibgenco.ru</t>
  </si>
  <si>
    <t>Юн С.С.</t>
  </si>
  <si>
    <t>IunSS@sibgenco.ru</t>
  </si>
  <si>
    <t>АО «СибИАЦ»</t>
  </si>
  <si>
    <t>Тягунов Алексей Сергеевич</t>
  </si>
  <si>
    <t>TiagunovAS@suek.ru</t>
  </si>
  <si>
    <t xml:space="preserve">Начальник Управления наладки и испытаний 
тепломеханического оборудования </t>
  </si>
  <si>
    <t>Кузбфилиал</t>
  </si>
  <si>
    <t>Черный Д.В.</t>
  </si>
  <si>
    <t>ChernyjDV@sibgenco.ru</t>
  </si>
  <si>
    <t>Толстиков Виктор Сергеевич</t>
  </si>
  <si>
    <t>TolstikovVS@sibgenco.ru</t>
  </si>
  <si>
    <t>Ващенко В.В.</t>
  </si>
  <si>
    <t>VashchenkoVV@sibgenco.ru</t>
  </si>
  <si>
    <t>Рейн Е.В.</t>
  </si>
  <si>
    <t>ReinEV@sibgenco.ru</t>
  </si>
  <si>
    <t>Сутырина Ирина Викторовна</t>
  </si>
  <si>
    <t>SutyrinaIV@sibgenco.ru</t>
  </si>
  <si>
    <t>Начальник ОТЭП</t>
  </si>
  <si>
    <t>Крас филиал</t>
  </si>
  <si>
    <t>Котов Ю.И.</t>
  </si>
  <si>
    <t>KotovUI@sibgenco.ru</t>
  </si>
  <si>
    <t>Михайленко Я.С.</t>
  </si>
  <si>
    <t>MikhaylenkoYaS@sibgenco.ru</t>
  </si>
  <si>
    <t>Безуглов Е.Н.</t>
  </si>
  <si>
    <t>bezuglov@sibgenco.ru</t>
  </si>
  <si>
    <t>Голицина К.В.</t>
  </si>
  <si>
    <t>GolicinaKV@sibgenco.ru</t>
  </si>
  <si>
    <t>РГРЭС</t>
  </si>
  <si>
    <t>Золотов А.А.</t>
  </si>
  <si>
    <t>Zolotovaa@sibgenco.ru</t>
  </si>
  <si>
    <t>Бебенин П.А.</t>
  </si>
  <si>
    <t>BebeninPA@sibgenco.ru</t>
  </si>
  <si>
    <t>Сарайкин Михаил Александрович</t>
  </si>
  <si>
    <t>SaraikinMA@sibgenco.ru</t>
  </si>
  <si>
    <t>Бухарин Вячеслав Леонидович</t>
  </si>
  <si>
    <t>BukharinVL@sibgenco.ru</t>
  </si>
  <si>
    <t>Начальник ПТО</t>
  </si>
  <si>
    <t>Данейко П.И.</t>
  </si>
  <si>
    <t>DaneikoPI@sibgenco.ru</t>
  </si>
  <si>
    <t>Пушкин П.С.</t>
  </si>
  <si>
    <t>PushkinPS@sibgenco.ru</t>
  </si>
  <si>
    <t>Буданов Ю.В.</t>
  </si>
  <si>
    <t>BudanovUV@sibgenco.ru</t>
  </si>
  <si>
    <t>Иванин Владимир Николаевич</t>
  </si>
  <si>
    <t>IvaninVN@sibgenco.ru</t>
  </si>
  <si>
    <t>Полуносик А.Л.</t>
  </si>
  <si>
    <t>PolunosikAL@sibgenco.ru</t>
  </si>
  <si>
    <t>Александров Евгений Владимирович</t>
  </si>
  <si>
    <t>AleksandrovEV@sibgenco.ru</t>
  </si>
  <si>
    <t xml:space="preserve">Главный инженер </t>
  </si>
  <si>
    <t>Матвеев Василий Юрьевич</t>
  </si>
  <si>
    <t>MatveevVIu@sibgenco.ru</t>
  </si>
  <si>
    <t>Заместитель главного инженера по эксплуатации</t>
  </si>
  <si>
    <t>Демин Сергей Владимирович</t>
  </si>
  <si>
    <t>DeminSV@sibgenco.ru</t>
  </si>
  <si>
    <t>Полухин В.М.</t>
  </si>
  <si>
    <t>PoluhinVM@sibgenco.ru</t>
  </si>
  <si>
    <t>Чернов А.С.</t>
  </si>
  <si>
    <t>ChernovAS@sibgenco.ru</t>
  </si>
  <si>
    <t>Макоткина Лариса Павловна</t>
  </si>
  <si>
    <t>MakotkinaLP@sibgenco.ru</t>
  </si>
  <si>
    <t>Самойлов С.А.</t>
  </si>
  <si>
    <t>SamoylovSA@sibgenco.ru</t>
  </si>
  <si>
    <t>Нестратенко С.А.</t>
  </si>
  <si>
    <t>NestratenkoSA@suek.ru</t>
  </si>
  <si>
    <t>Полханов И.Ю.</t>
  </si>
  <si>
    <t>PolkhanovIIu@suek.ru</t>
  </si>
  <si>
    <t>Бенедиктова Сюзанна Александровна</t>
  </si>
  <si>
    <t>BenediktovaSA@sibgenco.ru</t>
  </si>
  <si>
    <t>Антовщук Е.С.</t>
  </si>
  <si>
    <t>AntovshchukES@sibgenco.ru</t>
  </si>
  <si>
    <t>Бобровский Дмитрий Иванович</t>
  </si>
  <si>
    <t>BobrovskiiDI@sibgenco.ru</t>
  </si>
  <si>
    <t>Осипенко Павел Валентинович</t>
  </si>
  <si>
    <t>OsipenkoPV@sibgenco.ru</t>
  </si>
  <si>
    <t>Скрытая копия</t>
  </si>
  <si>
    <t>01K000LHAI01</t>
  </si>
  <si>
    <t>01K000LHBI01</t>
  </si>
  <si>
    <t>02K000LHAI01</t>
  </si>
  <si>
    <t>02K000LHBI01</t>
  </si>
  <si>
    <t>03K000LHAI01</t>
  </si>
  <si>
    <t>03K000LHBI01</t>
  </si>
  <si>
    <t>04K000LHAI01</t>
  </si>
  <si>
    <t>04K000LHBI01</t>
  </si>
  <si>
    <t>05K000LHAI01</t>
  </si>
  <si>
    <t>05K000LHBI01</t>
  </si>
  <si>
    <t>06K000LHAI01</t>
  </si>
  <si>
    <t>06K000LHBI01</t>
  </si>
  <si>
    <t>07K000LHAC01</t>
  </si>
  <si>
    <t>07K000LHBC01</t>
  </si>
  <si>
    <t>01T000LH0I01</t>
  </si>
  <si>
    <t>02T000LH0I01</t>
  </si>
  <si>
    <t>03T000LH0I01</t>
  </si>
  <si>
    <t>04T000LH0I01</t>
  </si>
  <si>
    <t>05T000LH0I01</t>
  </si>
  <si>
    <t>06T000LH0I01</t>
  </si>
  <si>
    <t>07T000LH0C01</t>
  </si>
  <si>
    <t>LH</t>
  </si>
  <si>
    <t>ЧЧР</t>
  </si>
  <si>
    <t>01K000TWBI01</t>
  </si>
  <si>
    <t>01K000TWAI01</t>
  </si>
  <si>
    <t>02K000TWAI01</t>
  </si>
  <si>
    <t>02K000TWBI01</t>
  </si>
  <si>
    <t>03K000TWAI01</t>
  </si>
  <si>
    <t>03K000TWBI01</t>
  </si>
  <si>
    <t>04K000TWAI01</t>
  </si>
  <si>
    <t>04K000TWBI01</t>
  </si>
  <si>
    <t>05K000TWAI01</t>
  </si>
  <si>
    <t>05K000TWBI01</t>
  </si>
  <si>
    <t>06K000TWAI01</t>
  </si>
  <si>
    <t>06K000TWBI01</t>
  </si>
  <si>
    <t>07K000TWBC01</t>
  </si>
  <si>
    <t>07K000TWAC01</t>
  </si>
  <si>
    <t>КА-1А  -  Тпв</t>
  </si>
  <si>
    <t>КА-1Б  -  Тпв</t>
  </si>
  <si>
    <t>КА-2А  -  Тпв</t>
  </si>
  <si>
    <t>КА-2Б  -  Тпв</t>
  </si>
  <si>
    <t>КА-3А  -  Тпв</t>
  </si>
  <si>
    <t>КА-3Б  -  Тпв</t>
  </si>
  <si>
    <t>КА-4А  -  Тпв</t>
  </si>
  <si>
    <t>КА-4Б  -  Тпв</t>
  </si>
  <si>
    <t>КА-5А  -  Тпв</t>
  </si>
  <si>
    <t>КА-5Б  -  Тпв</t>
  </si>
  <si>
    <t>КА-6А  -  Тпв</t>
  </si>
  <si>
    <t>КА-6Б  -  Тпв</t>
  </si>
  <si>
    <t>КА-7А  -  Тпв</t>
  </si>
  <si>
    <t>КА-7Б  -  Тпв</t>
  </si>
  <si>
    <t>КА-1А  -  ЧЧР</t>
  </si>
  <si>
    <t>КА-1Б  -  ЧЧР</t>
  </si>
  <si>
    <t>КА-2А  -  ЧЧР</t>
  </si>
  <si>
    <t>КА-2Б  -  ЧЧР</t>
  </si>
  <si>
    <t>КА-3А  -  ЧЧР</t>
  </si>
  <si>
    <t>КА-3Б  -  ЧЧР</t>
  </si>
  <si>
    <t>КА-4А  -  ЧЧР</t>
  </si>
  <si>
    <t>КА-4Б  -  ЧЧР</t>
  </si>
  <si>
    <t>КА-5А  -  ЧЧР</t>
  </si>
  <si>
    <t>КА-5Б  -  ЧЧР</t>
  </si>
  <si>
    <t>КА-6А  -  ЧЧР</t>
  </si>
  <si>
    <t>КА-6Б  -  ЧЧР</t>
  </si>
  <si>
    <t>КА-7А  -  ЧЧР</t>
  </si>
  <si>
    <t>КА-7Б  -  ЧЧР</t>
  </si>
  <si>
    <t>ТА-1  -  ЧЧР</t>
  </si>
  <si>
    <t>ТА-2  -  ЧЧР</t>
  </si>
  <si>
    <t>ТА-3  -  ЧЧР</t>
  </si>
  <si>
    <t>ТА-4  -  ЧЧР</t>
  </si>
  <si>
    <t>ТА-5  -  ЧЧР</t>
  </si>
  <si>
    <t>ТА-6  -  ЧЧР</t>
  </si>
  <si>
    <t>ТА-7  -  ЧЧР</t>
  </si>
  <si>
    <t>01K000LHA015</t>
  </si>
  <si>
    <t>01K000LHB015</t>
  </si>
  <si>
    <t>02K000LHA015</t>
  </si>
  <si>
    <t>02K000LHB015</t>
  </si>
  <si>
    <t>03K000LHA015</t>
  </si>
  <si>
    <t>03K000LHB015</t>
  </si>
  <si>
    <t>04K000LHA015</t>
  </si>
  <si>
    <t>04K000LHB015</t>
  </si>
  <si>
    <t>05K000LHA015</t>
  </si>
  <si>
    <t>05K000LHB015</t>
  </si>
  <si>
    <t>06K000LHA015</t>
  </si>
  <si>
    <t>06K000LHB015</t>
  </si>
  <si>
    <t>01T000LH0015</t>
  </si>
  <si>
    <t>02T000LH0015</t>
  </si>
  <si>
    <t>03T000LH0015</t>
  </si>
  <si>
    <t>04T000LH0015</t>
  </si>
  <si>
    <t>05T000LH0015</t>
  </si>
  <si>
    <t>06T000LH0015</t>
  </si>
  <si>
    <t>01K000SHA015</t>
  </si>
  <si>
    <t>02K000SHB015</t>
  </si>
  <si>
    <t>01K000SHB015</t>
  </si>
  <si>
    <t>02K000SHA015</t>
  </si>
  <si>
    <t>03K000SHA015</t>
  </si>
  <si>
    <t>03K000SHB015</t>
  </si>
  <si>
    <t>04K000SHA015</t>
  </si>
  <si>
    <t>04K000SHB015</t>
  </si>
  <si>
    <t>05K000SHA015</t>
  </si>
  <si>
    <t>05K000SHB015</t>
  </si>
  <si>
    <t>06K000SHA015</t>
  </si>
  <si>
    <t>06K000SHB015</t>
  </si>
  <si>
    <t>01K000SGA015</t>
  </si>
  <si>
    <t>01K000SGB015</t>
  </si>
  <si>
    <t>02K000SGA015</t>
  </si>
  <si>
    <t>02K000SGB015</t>
  </si>
  <si>
    <t>03K000SGA015</t>
  </si>
  <si>
    <t>03K000SGB015</t>
  </si>
  <si>
    <t>04K000SGA015</t>
  </si>
  <si>
    <t>04K000SGB015</t>
  </si>
  <si>
    <t>05K000SGA015</t>
  </si>
  <si>
    <t>05K000SGB015</t>
  </si>
  <si>
    <t>06K000SGA015</t>
  </si>
  <si>
    <t>06K000SGB015</t>
  </si>
  <si>
    <t>на 40 стр</t>
  </si>
  <si>
    <t>на 70 стр</t>
  </si>
  <si>
    <t>на 100 стр</t>
  </si>
  <si>
    <t>ч</t>
  </si>
  <si>
    <t>Число часов работы</t>
  </si>
  <si>
    <t>01K000LH0009</t>
  </si>
  <si>
    <t>02K000LH0009</t>
  </si>
  <si>
    <t>03K000LH0009</t>
  </si>
  <si>
    <t>04K000LH0009</t>
  </si>
  <si>
    <t>05K000LH0009</t>
  </si>
  <si>
    <t>06K000LH0009</t>
  </si>
  <si>
    <t>07K000LH0009</t>
  </si>
  <si>
    <t>08K000LH0009</t>
  </si>
  <si>
    <t>09K000LH0009</t>
  </si>
  <si>
    <t>10K000LH0009</t>
  </si>
  <si>
    <t>11K000LH0009</t>
  </si>
  <si>
    <t>12K000LH0009</t>
  </si>
  <si>
    <t>13K000LH0A09</t>
  </si>
  <si>
    <t>14K000LH0A09</t>
  </si>
  <si>
    <t>01T000LH0009</t>
  </si>
  <si>
    <t>02T000LH0009</t>
  </si>
  <si>
    <t>03T000LH0009</t>
  </si>
  <si>
    <t>04T000LH0009</t>
  </si>
  <si>
    <t>05T000LH0009</t>
  </si>
  <si>
    <t>06T000LH0009</t>
  </si>
  <si>
    <t>07T000LH0009</t>
  </si>
  <si>
    <t>08T000LH0009</t>
  </si>
  <si>
    <t>09T000LH0009</t>
  </si>
  <si>
    <t>КА-1  -  ЧЧР</t>
  </si>
  <si>
    <t>КА-2  -  ЧЧР</t>
  </si>
  <si>
    <t>КА-3  -  ЧЧР</t>
  </si>
  <si>
    <t>КА-4  -  ЧЧР</t>
  </si>
  <si>
    <t>КА-5  -  ЧЧР</t>
  </si>
  <si>
    <t>КА-6  -  ЧЧР</t>
  </si>
  <si>
    <t>КА-7  -  ЧЧР</t>
  </si>
  <si>
    <t>КА-8  -  ЧЧР</t>
  </si>
  <si>
    <t>КА-9  -  ЧЧР</t>
  </si>
  <si>
    <t>КА-10  -  ЧЧР</t>
  </si>
  <si>
    <t>КА-11  -  ЧЧР</t>
  </si>
  <si>
    <t>КА-12  -  ЧЧР</t>
  </si>
  <si>
    <t>ТА-8  -  ЧЧР</t>
  </si>
  <si>
    <t>ТА-9  -  ЧЧР</t>
  </si>
  <si>
    <t>13K000LH0B09</t>
  </si>
  <si>
    <t>14K000LH0B09</t>
  </si>
  <si>
    <t>КА-13А  -  Тух</t>
  </si>
  <si>
    <t>КА-13Б  -  Тух</t>
  </si>
  <si>
    <t>КА-14А  -  Тух</t>
  </si>
  <si>
    <t>КА-14Б  -  Тух</t>
  </si>
  <si>
    <t>КА-13А  -  α_рс</t>
  </si>
  <si>
    <t>КА-13Б  -  α_рс</t>
  </si>
  <si>
    <t>КА-14А  -  α_рс</t>
  </si>
  <si>
    <t>КА-14Б  -  α_рс</t>
  </si>
  <si>
    <t>КА-13А  -  Гун</t>
  </si>
  <si>
    <t>КА-13Б  -  Гун</t>
  </si>
  <si>
    <t>КА-14А  -  Гун</t>
  </si>
  <si>
    <t>КА-14Б  -  Гун</t>
  </si>
  <si>
    <t>КА-13А  -  Δα_рс</t>
  </si>
  <si>
    <t>КА-13Б  -  Δα_рс</t>
  </si>
  <si>
    <t>КА-14А  -  Δα_рс</t>
  </si>
  <si>
    <t>КА-14Б  -  Δα_рс</t>
  </si>
  <si>
    <t>КА-13А  -  ЧЧР</t>
  </si>
  <si>
    <t>КА-13Б  -  ЧЧР</t>
  </si>
  <si>
    <t>КА-14А  -  ЧЧР</t>
  </si>
  <si>
    <t>КА-14Б  -  ЧЧР</t>
  </si>
  <si>
    <t>01K000LHAF24</t>
  </si>
  <si>
    <t>01K000LHBF24</t>
  </si>
  <si>
    <t>02K000LHAF24</t>
  </si>
  <si>
    <t>02K000LHBF24</t>
  </si>
  <si>
    <t>04K000LHAF24</t>
  </si>
  <si>
    <t>04K000LHBF24</t>
  </si>
  <si>
    <t>05K000LHAN24</t>
  </si>
  <si>
    <t>05K000LHBN24</t>
  </si>
  <si>
    <t>06K000LHAF24</t>
  </si>
  <si>
    <t>06K000LHBF24</t>
  </si>
  <si>
    <t>07K000LHAF24</t>
  </si>
  <si>
    <t>07K000LHBF24</t>
  </si>
  <si>
    <t>08K000LHAF24</t>
  </si>
  <si>
    <t>08K000LHBF24</t>
  </si>
  <si>
    <t>09K000LHAL24</t>
  </si>
  <si>
    <t>09K000LHBL24</t>
  </si>
  <si>
    <t>10K000LHAL24</t>
  </si>
  <si>
    <t>10K000LHBL24</t>
  </si>
  <si>
    <t>01T000LH0F24</t>
  </si>
  <si>
    <t>02T000LH0F24</t>
  </si>
  <si>
    <t>04T000LH0F24</t>
  </si>
  <si>
    <t>05T000LH0N24</t>
  </si>
  <si>
    <t>06T000LH0F24</t>
  </si>
  <si>
    <t>07T000LH0F24</t>
  </si>
  <si>
    <t>08T000LH0F24</t>
  </si>
  <si>
    <t>09T000LH0L24</t>
  </si>
  <si>
    <t>10T000LH0L24</t>
  </si>
  <si>
    <t>КА-8А  -  ЧЧР</t>
  </si>
  <si>
    <t>КА-8Б  -  ЧЧР</t>
  </si>
  <si>
    <t>КА-9А  -  ЧЧР</t>
  </si>
  <si>
    <t>КА-9Б  -  ЧЧР</t>
  </si>
  <si>
    <t>КА-10А  -  ЧЧР</t>
  </si>
  <si>
    <t>КА-10Б  -  ЧЧР</t>
  </si>
  <si>
    <t>ТА-10  -  ЧЧР</t>
  </si>
  <si>
    <t>01K000LHAD25</t>
  </si>
  <si>
    <t>01K000LHBD25</t>
  </si>
  <si>
    <t>02K000LHAD25</t>
  </si>
  <si>
    <t>02K000LHBD25</t>
  </si>
  <si>
    <t>03K000LHAD25</t>
  </si>
  <si>
    <t>03K000LHBD25</t>
  </si>
  <si>
    <t>04K000LHAD25</t>
  </si>
  <si>
    <t>04K000LHBD25</t>
  </si>
  <si>
    <t>05K000LHAD25</t>
  </si>
  <si>
    <t>05K000LHBD25</t>
  </si>
  <si>
    <t>06K000LHAD25</t>
  </si>
  <si>
    <t>06K000LHBD25</t>
  </si>
  <si>
    <t>07K000LH0C25</t>
  </si>
  <si>
    <t>08K000LH0C25</t>
  </si>
  <si>
    <t>09K000LH0C25</t>
  </si>
  <si>
    <t>10K000LH0C25</t>
  </si>
  <si>
    <t>01T000LH0D25</t>
  </si>
  <si>
    <t>02T000LH0D25</t>
  </si>
  <si>
    <t>03T000LH0D25</t>
  </si>
  <si>
    <t>04T000LH0D25</t>
  </si>
  <si>
    <t>05T000LH0D25</t>
  </si>
  <si>
    <t>06T000LH0D25</t>
  </si>
  <si>
    <t>07T000LH0C25</t>
  </si>
  <si>
    <t>08T000LH0C25</t>
  </si>
  <si>
    <t>09T000LH0C25</t>
  </si>
  <si>
    <t>10T000LH0C25</t>
  </si>
  <si>
    <t>НазГРЭС</t>
  </si>
  <si>
    <t>КемГРЭС</t>
  </si>
  <si>
    <t>БарТЭЦ-2</t>
  </si>
  <si>
    <t>БарТЭЦ-3</t>
  </si>
  <si>
    <t>МинТЭЦ</t>
  </si>
  <si>
    <t>КанТЭЦ</t>
  </si>
  <si>
    <t>КемТЭЦ</t>
  </si>
  <si>
    <t>КузТЭЦ</t>
  </si>
  <si>
    <t>БийТЭЦ</t>
  </si>
  <si>
    <t>РефГРЭС</t>
  </si>
  <si>
    <t>КрТЭЦ-2</t>
  </si>
  <si>
    <t>КрТЭЦ-1</t>
  </si>
  <si>
    <t>АбТЭЦ</t>
  </si>
  <si>
    <t>КрТЭЦ-3</t>
  </si>
  <si>
    <t>НКТЭЦ</t>
  </si>
  <si>
    <t>НТЭЦ-2</t>
  </si>
  <si>
    <t>НТЭЦ-3</t>
  </si>
  <si>
    <t>НТЭЦ-4</t>
  </si>
  <si>
    <t>НТЭЦ-5</t>
  </si>
  <si>
    <t>БрбТЭЦ</t>
  </si>
  <si>
    <t>ПрГРЭС</t>
  </si>
  <si>
    <t>01K000LHAN26</t>
  </si>
  <si>
    <t>01K000LHBN26</t>
  </si>
  <si>
    <t>02K000LHAN26</t>
  </si>
  <si>
    <t>02K000LHBN26</t>
  </si>
  <si>
    <t>03K000LHAN26</t>
  </si>
  <si>
    <t>03K000LHBN26</t>
  </si>
  <si>
    <t>04K000LHAN26</t>
  </si>
  <si>
    <t>04K000LHBN26</t>
  </si>
  <si>
    <t>05K000LH0L26</t>
  </si>
  <si>
    <t>06K000LH0L26</t>
  </si>
  <si>
    <t>07K000LH0L26</t>
  </si>
  <si>
    <t>08K000LH0L26</t>
  </si>
  <si>
    <t>09K000LH0L26</t>
  </si>
  <si>
    <t>01T000LH0N26</t>
  </si>
  <si>
    <t>02T000LH0N26</t>
  </si>
  <si>
    <t>03T000LH0N26</t>
  </si>
  <si>
    <t>04T000LH0N26</t>
  </si>
  <si>
    <t>05T000LH0L26</t>
  </si>
  <si>
    <t>06T000LH0L26</t>
  </si>
  <si>
    <t>07T000LH0L26</t>
  </si>
  <si>
    <t>08T000LH0L26</t>
  </si>
  <si>
    <t>09T000LH0L26</t>
  </si>
  <si>
    <t>Рефтинская ГРЭС</t>
  </si>
  <si>
    <t>Беловская ГРЭС</t>
  </si>
  <si>
    <t>Красноярская ГРЭС-2</t>
  </si>
  <si>
    <t>КА-7А  -  Гшл
ТА-10  -  δt_конд</t>
  </si>
  <si>
    <t>07K000SHAF24
10T000TA0L24</t>
  </si>
  <si>
    <t>Назаровская ГРЭС</t>
  </si>
  <si>
    <t>СУММА 21</t>
  </si>
  <si>
    <t>СУММА ПО ПАРАМЕТРАМ</t>
  </si>
  <si>
    <t>Графики с этим столбцом.</t>
  </si>
  <si>
    <t>Вставляем новые данные</t>
  </si>
  <si>
    <t>перед этим столбцом</t>
  </si>
  <si>
    <t>Рабочая область</t>
  </si>
  <si>
    <t>АРХИВ</t>
  </si>
  <si>
    <t>-</t>
  </si>
  <si>
    <t/>
  </si>
  <si>
    <t>АКС-код</t>
  </si>
  <si>
    <t>Интервал выгрузки</t>
  </si>
  <si>
    <t>Интервал для графиков</t>
  </si>
  <si>
    <t>КА-2Б  -  α_рс
КА-5Б  -  α_рс
ТА-5  -  δt_конд</t>
  </si>
  <si>
    <t>02K000KIBF24
05K000KIBN24
05T000TA0N24</t>
  </si>
  <si>
    <t>Томь-Усинская ГРЭС</t>
  </si>
  <si>
    <t>КА-1Б  -  Гун
КА-3Б  -  Гун
КА-5А  -  Гун
КА-5Б  -  Гун</t>
  </si>
  <si>
    <t>01K000SGB015
03K000SGB015
05K000SGA015
05K000SGB015</t>
  </si>
  <si>
    <t>КА-3Б  -  Тпв
ТА-3  -  δt_конд</t>
  </si>
  <si>
    <t>03K000TWBI01
03T000TA0I01</t>
  </si>
  <si>
    <t>Реестр корректировок</t>
  </si>
  <si>
    <t>№</t>
  </si>
  <si>
    <t>ТЭС</t>
  </si>
  <si>
    <t>Исходное</t>
  </si>
  <si>
    <t>Корректировка</t>
  </si>
  <si>
    <t>Значение</t>
  </si>
  <si>
    <t>Должность инициатора</t>
  </si>
  <si>
    <t>ЗГИ по эксплуатации Беловской ГРЭС</t>
  </si>
  <si>
    <t>ФИО инициатора</t>
  </si>
  <si>
    <t>Буданов Юрий Владимирович</t>
  </si>
  <si>
    <t>Дата корректировки</t>
  </si>
  <si>
    <t>Дата  отмены корректировки</t>
  </si>
  <si>
    <t>Итоговое</t>
  </si>
  <si>
    <t>КА-1А  -  Δα_рс
КА-3Б  -  Δα_рс
КА-5А  -  Δα_рс
КА-5Б  -  Δα_рс</t>
  </si>
  <si>
    <t>01K100SVA015
03K100SVB015
05K100SVA015
05K100SVB015</t>
  </si>
  <si>
    <t>КА-4А  -  Гун
КА-4Б  -  Гун
ТА-10  -  Тпв</t>
  </si>
  <si>
    <t>04K000SGAD25
04K000SGBD25
10T000TW0C25</t>
  </si>
  <si>
    <t>Кол-во дней срабатывания "перед"</t>
  </si>
  <si>
    <t>=(СЧЁТЕСЛИ(СМЕЩ(H8;;2+$D$2;;$D$2);"=42")+СЧЁТЕСЛИ(СМЕЩ(H8;;2+$D$2;;$D$2);"=21"))*ЕСЛИ(СМЕЩ(H8;;1+2*$D$2)=42;1;0)+СМЕЩ($J$1;ПОИСКПОЗ("ТА-"&amp;ПСТР($A8;4;1)&amp;"  -  Тпв";$A:$A;)-1;;)</t>
  </si>
  <si>
    <t>Приморская ГРЭС</t>
  </si>
  <si>
    <t>КА-1А  -  Гшл
КА-1Б  -  Гшл
КА-1Б  -  Гун</t>
  </si>
  <si>
    <t>01K000SHAN26
01K000SHBN26
01K000SGBN26</t>
  </si>
  <si>
    <t>https://powerbi-rs.suek.ru/reports/powerbi/Analytics/%D0%9F%D0%B5%D1%80%D0%B5%D0%B6%D0%BE%D0%B3%D0%B8/%D0%9A%D0%BE%D0%BD%D1%82%D1%80%D0%BE%D0%BB%D1%8C%20%D1%80%D0%B5%D0%B6%D0%B8%D0%BC%D0%B0/%D0%9D%D0%BE%D0%B2%D0%BE%D1%81%D0%B8%D0%B1%D0%B8%D1%80%D1%81%D0%BA%D0%B8%D0%B9%20%D1%84%D0%B8%D0%BB%D0%B8%D0%B0%D0%BB/%D0%9D%D0%BE%D0%B2%D0%A2%D0%AD%D0%A6-5</t>
  </si>
  <si>
    <t>01K000TU0020</t>
  </si>
  <si>
    <t>02K000TU0020</t>
  </si>
  <si>
    <t>03K000TU0020</t>
  </si>
  <si>
    <t>04K000TU0020</t>
  </si>
  <si>
    <t>05K000TU0020</t>
  </si>
  <si>
    <t>06K000TU0020</t>
  </si>
  <si>
    <t>01K000KI0020</t>
  </si>
  <si>
    <t>02K000KI0020</t>
  </si>
  <si>
    <t>03K000KI0020</t>
  </si>
  <si>
    <t>04K000KI0020</t>
  </si>
  <si>
    <t>05K000KI0020</t>
  </si>
  <si>
    <t>06K000KI0020</t>
  </si>
  <si>
    <t>01K000SH0020</t>
  </si>
  <si>
    <t>02K000SH0020</t>
  </si>
  <si>
    <t>03K000SH0020</t>
  </si>
  <si>
    <t>04K000SH0020</t>
  </si>
  <si>
    <t>05K000SH0020</t>
  </si>
  <si>
    <t>06K000SH0020</t>
  </si>
  <si>
    <t>01K000SG0020</t>
  </si>
  <si>
    <t>02K000SG0020</t>
  </si>
  <si>
    <t>03K000SG0020</t>
  </si>
  <si>
    <t>04K000SG0020</t>
  </si>
  <si>
    <t>05K000SG0020</t>
  </si>
  <si>
    <t>06K000SG0020</t>
  </si>
  <si>
    <t>01K100SV0020</t>
  </si>
  <si>
    <t>02K100SV0020</t>
  </si>
  <si>
    <t>03K100SV0020</t>
  </si>
  <si>
    <t>04K100SV0020</t>
  </si>
  <si>
    <t>05K100SV0020</t>
  </si>
  <si>
    <t>06K100SV0020</t>
  </si>
  <si>
    <t>01T000TW0020</t>
  </si>
  <si>
    <t>02T000TW0020</t>
  </si>
  <si>
    <t>03T000TW0020</t>
  </si>
  <si>
    <t>04T000TW0020</t>
  </si>
  <si>
    <t>05T000TW0020</t>
  </si>
  <si>
    <t>06T000TW0020</t>
  </si>
  <si>
    <t>01T000PP0020</t>
  </si>
  <si>
    <t>02T000PP0020</t>
  </si>
  <si>
    <t>03T000PP0020</t>
  </si>
  <si>
    <t>04T000PP0020</t>
  </si>
  <si>
    <t>05T000PP0020</t>
  </si>
  <si>
    <t>06T000PP0020</t>
  </si>
  <si>
    <t>01T000TP0020</t>
  </si>
  <si>
    <t>02T000TP0020</t>
  </si>
  <si>
    <t>03T000TP0020</t>
  </si>
  <si>
    <t>04T000TP0020</t>
  </si>
  <si>
    <t>05T000TP0020</t>
  </si>
  <si>
    <t>06T000TP0020</t>
  </si>
  <si>
    <t>01T000TA0020</t>
  </si>
  <si>
    <t>02T000TA0020</t>
  </si>
  <si>
    <t>03T000TA0020</t>
  </si>
  <si>
    <t>04T000TA0020</t>
  </si>
  <si>
    <t>05T000TA0020</t>
  </si>
  <si>
    <t>06T000TA0020</t>
  </si>
  <si>
    <t>01T000KV0020</t>
  </si>
  <si>
    <t>02T000KV0020</t>
  </si>
  <si>
    <t>03T000KV0020</t>
  </si>
  <si>
    <t>04T000KV0020</t>
  </si>
  <si>
    <t>05T000KV0020</t>
  </si>
  <si>
    <t>06T000KV0020</t>
  </si>
  <si>
    <t>01K000LH0020</t>
  </si>
  <si>
    <t>02K000LH0020</t>
  </si>
  <si>
    <t>03K000LH0020</t>
  </si>
  <si>
    <t>04K000LH0020</t>
  </si>
  <si>
    <t>05K000LH0020</t>
  </si>
  <si>
    <t>06K000LH0020</t>
  </si>
  <si>
    <t>01T000LH0020</t>
  </si>
  <si>
    <t>02T000LH0020</t>
  </si>
  <si>
    <t>03T000LH0020</t>
  </si>
  <si>
    <t>04T000LH0020</t>
  </si>
  <si>
    <t>05T000LH0020</t>
  </si>
  <si>
    <t>06T000LH0020</t>
  </si>
  <si>
    <t>КА-1  -  Гшл</t>
  </si>
  <si>
    <t>КА-2  -  Гшл</t>
  </si>
  <si>
    <t>КА-3  -  Гшл</t>
  </si>
  <si>
    <t>КА-4  -  Гшл</t>
  </si>
  <si>
    <t>01K100SVAI01</t>
  </si>
  <si>
    <t>01K100SVBI01</t>
  </si>
  <si>
    <t>02K100SVAI01</t>
  </si>
  <si>
    <t>02K100SVBI01</t>
  </si>
  <si>
    <t>03K100SVAI01</t>
  </si>
  <si>
    <t>03K100SVBI01</t>
  </si>
  <si>
    <t>04K100SVAI01</t>
  </si>
  <si>
    <t>04K100SVBI01</t>
  </si>
  <si>
    <t>05K100SVAI01</t>
  </si>
  <si>
    <t>05K100SVBI01</t>
  </si>
  <si>
    <t>06K100SVAI01</t>
  </si>
  <si>
    <t>06K100SVBI01</t>
  </si>
  <si>
    <t>07K100SVAC01</t>
  </si>
  <si>
    <t>07K100SVBC01</t>
  </si>
  <si>
    <t>01K100SVAF24</t>
  </si>
  <si>
    <t>01K100SVBF24</t>
  </si>
  <si>
    <t>02K100SVAF24</t>
  </si>
  <si>
    <t>02K100SVBF24</t>
  </si>
  <si>
    <t>04K100SVAF24</t>
  </si>
  <si>
    <t>04K100SVBF24</t>
  </si>
  <si>
    <t>05K100SVAN24</t>
  </si>
  <si>
    <t>05K100SVBN24</t>
  </si>
  <si>
    <t>06K100SVAF24</t>
  </si>
  <si>
    <t>06K100SVBF24</t>
  </si>
  <si>
    <t>07K100SVAF24</t>
  </si>
  <si>
    <t>07K100SVBF24</t>
  </si>
  <si>
    <t>08K100SVAF24</t>
  </si>
  <si>
    <t>08K100SVBF24</t>
  </si>
  <si>
    <t>09K100SVAL24</t>
  </si>
  <si>
    <t>09K100SVBL24</t>
  </si>
  <si>
    <t>10K100SVAL24</t>
  </si>
  <si>
    <t>10K100SVBL24</t>
  </si>
  <si>
    <t>01K100SVAN26</t>
  </si>
  <si>
    <t>01K100SVBN26</t>
  </si>
  <si>
    <t>02K100SVAN26</t>
  </si>
  <si>
    <t>02K100SVBN26</t>
  </si>
  <si>
    <t>03K100SVAN26</t>
  </si>
  <si>
    <t>03K100SVBN26</t>
  </si>
  <si>
    <t>04K100SVAN26</t>
  </si>
  <si>
    <t>04K100SVBN26</t>
  </si>
  <si>
    <t>05K100SV0L26</t>
  </si>
  <si>
    <t>06K100SV0L26</t>
  </si>
  <si>
    <t>07K100SV0L26</t>
  </si>
  <si>
    <t>08K100SV0L26</t>
  </si>
  <si>
    <t>09K100SV0L26</t>
  </si>
  <si>
    <t>Нов филиал</t>
  </si>
  <si>
    <t>Кротов Юрий Александрович</t>
  </si>
  <si>
    <t>Хасанов Дамир Зиятдинович</t>
  </si>
  <si>
    <t>Медведев Виталий Владимирович</t>
  </si>
  <si>
    <t>Ожогова Наталья Александровна</t>
  </si>
  <si>
    <t>KrotovYuA@sibgenco.ru</t>
  </si>
  <si>
    <t>KhasanovDZ@sibgenco.ru</t>
  </si>
  <si>
    <t>MedvedevVitaV@sibgenco.ru</t>
  </si>
  <si>
    <t>ZaharovaNA@sibgenco.ru</t>
  </si>
  <si>
    <t>Стуков Сергей Анатольевич</t>
  </si>
  <si>
    <t>Ефремов Федор Викторович</t>
  </si>
  <si>
    <t>Огнев Роман Викторович</t>
  </si>
  <si>
    <t>StukovSA@sibgenco.ru</t>
  </si>
  <si>
    <t>EfremovFV@sibgenco.ru</t>
  </si>
  <si>
    <t>OgnevRoV@sibgenco.ru</t>
  </si>
  <si>
    <t>ЗГИ по эксплуатации</t>
  </si>
  <si>
    <t>00S100MK0001</t>
  </si>
  <si>
    <t>MK</t>
  </si>
  <si>
    <t>Удельные потери пара и конденсата</t>
  </si>
  <si>
    <t>Потери пара и конденсата</t>
  </si>
  <si>
    <t>00S100MK0009</t>
  </si>
  <si>
    <t>00S100MK0015</t>
  </si>
  <si>
    <t>00S100MK0020</t>
  </si>
  <si>
    <t>00S110MK0024</t>
  </si>
  <si>
    <t>00S100MK0025</t>
  </si>
  <si>
    <t>00S110MK0026</t>
  </si>
  <si>
    <t>Новосибирская ТЭЦ-5</t>
  </si>
  <si>
    <t>ТА-5  -  Р₀
ТА-1  -  W
ТА-2  -  W
ТА-4  -  W</t>
  </si>
  <si>
    <t>05T000PP0020
01T000KV0020
02T000KV0020
04T000KV0020</t>
  </si>
  <si>
    <t>04K000TU0N17</t>
  </si>
  <si>
    <t>04K000KI0N17</t>
  </si>
  <si>
    <t>04K000SH0N17</t>
  </si>
  <si>
    <t>04K000SG0N17</t>
  </si>
  <si>
    <t>04K100SV0N17</t>
  </si>
  <si>
    <t>05K000TU0N17</t>
  </si>
  <si>
    <t>05K000KI0N17</t>
  </si>
  <si>
    <t>05K000SH0N17</t>
  </si>
  <si>
    <t>05K000SG0N17</t>
  </si>
  <si>
    <t>05K100SV0N17</t>
  </si>
  <si>
    <t>06K000TU0N17</t>
  </si>
  <si>
    <t>06K000KI0N17</t>
  </si>
  <si>
    <t>06K000SH0N17</t>
  </si>
  <si>
    <t>06K000SG0N17</t>
  </si>
  <si>
    <t>06K100SV0N17</t>
  </si>
  <si>
    <t>07K000TU0L17</t>
  </si>
  <si>
    <t>07K000KI0L17</t>
  </si>
  <si>
    <t>07K000SH0L17</t>
  </si>
  <si>
    <t>07K000SG0L17</t>
  </si>
  <si>
    <t>07K100SV0L17</t>
  </si>
  <si>
    <t>08K000TU0L17</t>
  </si>
  <si>
    <t>08K000KI0L17</t>
  </si>
  <si>
    <t>08K000SH0L17</t>
  </si>
  <si>
    <t>08K000SG0L17</t>
  </si>
  <si>
    <t>08K100SV0L17</t>
  </si>
  <si>
    <t>09K000TU0L17</t>
  </si>
  <si>
    <t>09K000KI0L17</t>
  </si>
  <si>
    <t>09K000SH0L17</t>
  </si>
  <si>
    <t>09K000SG0L17</t>
  </si>
  <si>
    <t>09K100SV0L17</t>
  </si>
  <si>
    <t>10K000TU0L17</t>
  </si>
  <si>
    <t>10K000KI0L17</t>
  </si>
  <si>
    <t>10K000SH0L17</t>
  </si>
  <si>
    <t>10K000SG0L17</t>
  </si>
  <si>
    <t>10K100SV0L17</t>
  </si>
  <si>
    <t>03T000TW0N17</t>
  </si>
  <si>
    <t>04T000TW0N17</t>
  </si>
  <si>
    <t>06T000TW0L17</t>
  </si>
  <si>
    <t>07T000TW0L17</t>
  </si>
  <si>
    <t>08T000TW0L17</t>
  </si>
  <si>
    <t>09T000TW0L17</t>
  </si>
  <si>
    <t>03T000PP0N17</t>
  </si>
  <si>
    <t>04T000PP0N17</t>
  </si>
  <si>
    <t>05T000PP0N17</t>
  </si>
  <si>
    <t>06T000PP0L17</t>
  </si>
  <si>
    <t>07T000PP0L17</t>
  </si>
  <si>
    <t>08T000PP0L17</t>
  </si>
  <si>
    <t>09T000PP0L17</t>
  </si>
  <si>
    <t>03T000TA0N17</t>
  </si>
  <si>
    <t>04T000TA0N17</t>
  </si>
  <si>
    <t>05T000TA0N17</t>
  </si>
  <si>
    <t>06T000TA0L17</t>
  </si>
  <si>
    <t>07T000TA0L17</t>
  </si>
  <si>
    <t>08T000TA0L17</t>
  </si>
  <si>
    <t>09T000TA0L17</t>
  </si>
  <si>
    <t>03T010KV0N17</t>
  </si>
  <si>
    <t>04T010KV0N17</t>
  </si>
  <si>
    <t>05T010KV0N17</t>
  </si>
  <si>
    <t>06T010KV0L17</t>
  </si>
  <si>
    <t>07T010KV0L17</t>
  </si>
  <si>
    <t>08T010KV0L17</t>
  </si>
  <si>
    <t>09T010KV0L17</t>
  </si>
  <si>
    <t>04K000LH0N17</t>
  </si>
  <si>
    <t>05K000LH0N17</t>
  </si>
  <si>
    <t>06K000LH0N17</t>
  </si>
  <si>
    <t>07K000LH0L17</t>
  </si>
  <si>
    <t>08K000LH0L17</t>
  </si>
  <si>
    <t>09K000LH0L17</t>
  </si>
  <si>
    <t>10K000LH0L17</t>
  </si>
  <si>
    <t>03T000LH0N17</t>
  </si>
  <si>
    <t>04T000LH0N17</t>
  </si>
  <si>
    <t>05T000LH0N17</t>
  </si>
  <si>
    <t>06T000LH0L17</t>
  </si>
  <si>
    <t>07T000LH0L17</t>
  </si>
  <si>
    <t>08T000LH0L17</t>
  </si>
  <si>
    <t>09T000LH0L17</t>
  </si>
  <si>
    <t>00S100MK0017</t>
  </si>
  <si>
    <t>03T000TP0N17</t>
  </si>
  <si>
    <t>04T000TP0N17</t>
  </si>
  <si>
    <t>05T000TP0N17</t>
  </si>
  <si>
    <t>06T000TP0L17</t>
  </si>
  <si>
    <t>07T000TP0L17</t>
  </si>
  <si>
    <t>08T000TP0L17</t>
  </si>
  <si>
    <t>09T000TP0L17</t>
  </si>
  <si>
    <t>05T000TW0N17</t>
  </si>
  <si>
    <t>https://powerbi-rs.suek.ru/reports/powerbi/Analytics/%D0%9F%D0%B5%D1%80%D0%B5%D0%B6%D0%BE%D0%B3%D0%B8/%D0%9A%D0%BE%D0%BD%D1%82%D1%80%D0%BE%D0%BB%D1%8C%20%D1%80%D0%B5%D0%B6%D0%B8%D0%BC%D0%B0/%D0%9D%D0%BE%D0%B2%D0%BE%D1%81%D0%B8%D0%B1%D0%B8%D1%80%D1%81%D0%BA%D0%B8%D0%B9%20%D1%84%D0%B8%D0%BB%D0%B8%D0%B0%D0%BB/%D0%9A%D0%BE%D0%BD%D1%82%D1%80%D0%BE%D0%BB%D1%8C%20%D1%80%D0%B5%D0%B6%D0%B8%D0%BC%D0%B0%20%D0%9D%D0%A2%D0%AD%D0%A6-2</t>
  </si>
  <si>
    <t>Новосибирская ТЭЦ-2</t>
  </si>
  <si>
    <t>КА-4  -  Гшл
КА-5  -  Гшл</t>
  </si>
  <si>
    <t>04K000SH0N17
05K000SH0N17</t>
  </si>
  <si>
    <t>Чернов Сергей Алексеевич</t>
  </si>
  <si>
    <t>ChernovSA@sibgenco.ru</t>
  </si>
  <si>
    <t>Гога Алексей Юрьевич</t>
  </si>
  <si>
    <t>GogaAIu@suek.ru</t>
  </si>
  <si>
    <t>Лемеш Константин Алексеевич</t>
  </si>
  <si>
    <t>LemeshKA@suek.ru</t>
  </si>
  <si>
    <t>Телегин Андрей Викторович</t>
  </si>
  <si>
    <t>TeleginAV@sibgenco.ru</t>
  </si>
  <si>
    <t>Зам. начальника ПТО</t>
  </si>
  <si>
    <t>07K000TU0L18</t>
  </si>
  <si>
    <t>08K000TU0L18</t>
  </si>
  <si>
    <t>09K000TU0L18</t>
  </si>
  <si>
    <t>10K000TU0L18</t>
  </si>
  <si>
    <t>11K000TU0L18</t>
  </si>
  <si>
    <t>12K000TU0L18</t>
  </si>
  <si>
    <t>13K000TU0L18</t>
  </si>
  <si>
    <t>14K000TU0L18</t>
  </si>
  <si>
    <t>07K000KI0L18</t>
  </si>
  <si>
    <t>08K000KI0L18</t>
  </si>
  <si>
    <t>09K000KI0L18</t>
  </si>
  <si>
    <t>10K000KI0L18</t>
  </si>
  <si>
    <t>11K000KI0L18</t>
  </si>
  <si>
    <t>12K000KI0L18</t>
  </si>
  <si>
    <t>13K000KI0L18</t>
  </si>
  <si>
    <t>14K000KI0L18</t>
  </si>
  <si>
    <t>07K000SH0L18</t>
  </si>
  <si>
    <t>08K000SH0L18</t>
  </si>
  <si>
    <t>09K000SH0L18</t>
  </si>
  <si>
    <t>10K000SH0L18</t>
  </si>
  <si>
    <t>11K000SH0L18</t>
  </si>
  <si>
    <t>12K000SH0L18</t>
  </si>
  <si>
    <t>13K000SH0L18</t>
  </si>
  <si>
    <t>14K000SH0L18</t>
  </si>
  <si>
    <t>07K000SG0L18</t>
  </si>
  <si>
    <t>08K000SG0L18</t>
  </si>
  <si>
    <t>09K000SG0L18</t>
  </si>
  <si>
    <t>10K000SG0L18</t>
  </si>
  <si>
    <t>11K000SG0L18</t>
  </si>
  <si>
    <t>12K000SG0L18</t>
  </si>
  <si>
    <t>13K000SG0L18</t>
  </si>
  <si>
    <t>14K000SG0L18</t>
  </si>
  <si>
    <t>07K100SV0L18</t>
  </si>
  <si>
    <t>08K100SV0L18</t>
  </si>
  <si>
    <t>09K100SV0L18</t>
  </si>
  <si>
    <t>10K100SV0L18</t>
  </si>
  <si>
    <t>11K100SV0L18</t>
  </si>
  <si>
    <t>12K100SV0L18</t>
  </si>
  <si>
    <t>13K100SV0L18</t>
  </si>
  <si>
    <t>14K100SV0L18</t>
  </si>
  <si>
    <t>09T000TW0L18</t>
  </si>
  <si>
    <t>11T000TW0L18</t>
  </si>
  <si>
    <t>12T000TW0L18</t>
  </si>
  <si>
    <t>13T000TW0L18</t>
  </si>
  <si>
    <t>14T000TW0L18</t>
  </si>
  <si>
    <t>01T000PP0618</t>
  </si>
  <si>
    <t>07T000PP0618</t>
  </si>
  <si>
    <t>08T000PP0618</t>
  </si>
  <si>
    <t>09T000PP0L18</t>
  </si>
  <si>
    <t>10T000PP0L18</t>
  </si>
  <si>
    <t>11T000PP0L18</t>
  </si>
  <si>
    <t>12T000PP0L18</t>
  </si>
  <si>
    <t>13T000PP0L18</t>
  </si>
  <si>
    <t>14T000PP0L18</t>
  </si>
  <si>
    <t>01T000TP0618</t>
  </si>
  <si>
    <t>07T000TP0618</t>
  </si>
  <si>
    <t>08T000TP0618</t>
  </si>
  <si>
    <t>09T000TP0L18</t>
  </si>
  <si>
    <t>10T000TP0L18</t>
  </si>
  <si>
    <t>11T000TP0L18</t>
  </si>
  <si>
    <t>12T000TP0L18</t>
  </si>
  <si>
    <t>13T000TP0L18</t>
  </si>
  <si>
    <t>14T000TP0L18</t>
  </si>
  <si>
    <t>01T000TA0618</t>
  </si>
  <si>
    <t>11T000TA0L18</t>
  </si>
  <si>
    <t>12T000TA0L18</t>
  </si>
  <si>
    <t>13T000TA0L18</t>
  </si>
  <si>
    <t>14T000TA0L18</t>
  </si>
  <si>
    <t>01T000KV0618</t>
  </si>
  <si>
    <t>11T000KV0L18</t>
  </si>
  <si>
    <t>12T000KV0L18</t>
  </si>
  <si>
    <t>13T000KV0L18</t>
  </si>
  <si>
    <t>14T000KV0L18</t>
  </si>
  <si>
    <t>00S100MK0018</t>
  </si>
  <si>
    <t>00K000GW0018</t>
  </si>
  <si>
    <t>GW</t>
  </si>
  <si>
    <t>Gпв</t>
  </si>
  <si>
    <t>т</t>
  </si>
  <si>
    <t>Расход питательной воды</t>
  </si>
  <si>
    <t>07K000LH0L18</t>
  </si>
  <si>
    <t>08K000LH0L18</t>
  </si>
  <si>
    <t>09K000LH0L18</t>
  </si>
  <si>
    <t>10K000LH0L18</t>
  </si>
  <si>
    <t>11K000LH0L18</t>
  </si>
  <si>
    <t>12K000LH0L18</t>
  </si>
  <si>
    <t>13K000LH0L18</t>
  </si>
  <si>
    <t>14K000LH0L18</t>
  </si>
  <si>
    <t>01T000LH0618</t>
  </si>
  <si>
    <t>08T000LH0618</t>
  </si>
  <si>
    <t>07T000LH0618</t>
  </si>
  <si>
    <t>09T000LH0L18</t>
  </si>
  <si>
    <t>10T000LH0L18</t>
  </si>
  <si>
    <t>11T000LH0L18</t>
  </si>
  <si>
    <t>12T000LH0L18</t>
  </si>
  <si>
    <t>13T000LH0L18</t>
  </si>
  <si>
    <t>14T000LH0L18</t>
  </si>
  <si>
    <t>КА-13  -  Тух</t>
  </si>
  <si>
    <t>КА-14  -  Тух</t>
  </si>
  <si>
    <t>КА-13  -  α_рс</t>
  </si>
  <si>
    <t>КА-14  -  α_рс</t>
  </si>
  <si>
    <t>КА-11  -  Гшл</t>
  </si>
  <si>
    <t>КА-12  -  Гшл</t>
  </si>
  <si>
    <t>КА-13  -  Гшл</t>
  </si>
  <si>
    <t>КА-14  -  Гшл</t>
  </si>
  <si>
    <t>КА-13  -  Гун</t>
  </si>
  <si>
    <t>КА-14  -  Гун</t>
  </si>
  <si>
    <t>КА-13  -  Δα_рс</t>
  </si>
  <si>
    <t>КА-14  -  Δα_рс</t>
  </si>
  <si>
    <t>ТА-11  -  Тпв</t>
  </si>
  <si>
    <t>ТА-12  -  Тпв</t>
  </si>
  <si>
    <t>ТА-13  -  Тпв</t>
  </si>
  <si>
    <t>ТА-14  -  Тпв</t>
  </si>
  <si>
    <t>ТА-11  -  Р₀</t>
  </si>
  <si>
    <t>ТА-12  -  Р₀</t>
  </si>
  <si>
    <t>ТА-13  -  Р₀</t>
  </si>
  <si>
    <t>ТА-14  -  Р₀</t>
  </si>
  <si>
    <t>ТА-11  -  Т₀</t>
  </si>
  <si>
    <t>ТА-12  -  Т₀</t>
  </si>
  <si>
    <t>ТА-13  -  Т₀</t>
  </si>
  <si>
    <t>ТА-14  -  Т₀</t>
  </si>
  <si>
    <t>ТА-11  -  δt_конд</t>
  </si>
  <si>
    <t>ТА-12  -  δt_конд</t>
  </si>
  <si>
    <t>ТА-13  -  δt_конд</t>
  </si>
  <si>
    <t>ТА-14  -  δt_конд</t>
  </si>
  <si>
    <t>ТА-11  -  W</t>
  </si>
  <si>
    <t>ТА-12  -  W</t>
  </si>
  <si>
    <t>ТА-13  -  W</t>
  </si>
  <si>
    <t>ТА-14  -  W</t>
  </si>
  <si>
    <t>КА-13  -  ЧЧР</t>
  </si>
  <si>
    <t>КА-14  -  ЧЧР</t>
  </si>
  <si>
    <t>ТА-11  -  ЧЧР</t>
  </si>
  <si>
    <t>ТА-12  -  ЧЧР</t>
  </si>
  <si>
    <t>ТА-13  -  ЧЧР</t>
  </si>
  <si>
    <t>ТА-14  -  ЧЧР</t>
  </si>
  <si>
    <t>Тип станции</t>
  </si>
  <si>
    <t>блоки</t>
  </si>
  <si>
    <t>поперечка</t>
  </si>
  <si>
    <t>на 95 стр</t>
  </si>
  <si>
    <t>ПРОЕКТ</t>
  </si>
  <si>
    <t>ОФИЦИАЛЬНО</t>
  </si>
  <si>
    <t>НА СТАНЦИИ</t>
  </si>
  <si>
    <t>https://powerbi-rs.suek.ru/reports/powerbi/Analytics/%D0%9F%D0%B5%D1%80%D0%B5%D0%B6%D0%BE%D0%B3%D0%B8/%D0%9A%D0%BE%D0%BD%D1%82%D1%80%D0%BE%D0%BB%D1%8C%20%D1%80%D0%B5%D0%B6%D0%B8%D0%BC%D0%B0/%D0%9D%D0%BE%D0%B2%D0%BE%D1%81%D0%B8%D0%B1%D0%B8%D1%80%D1%81%D0%BA%D0%B8%D0%B9%20%D1%84%D0%B8%D0%BB%D0%B8%D0%B0%D0%BB/%D0%9A%D0%BE%D0%BD%D1%82%D1%80%D0%BE%D0%BB%D1%8C%20%D1%80%D0%B5%D0%B6%D0%B8%D0%BC%D0%B0%20%D0%9D%D0%A2%D0%AD%D0%A6-3</t>
  </si>
  <si>
    <t>Кулаков Михаил Александрович</t>
  </si>
  <si>
    <t>KulakovMiA@sibgenco.ru</t>
  </si>
  <si>
    <t>Паденков Александр Александрович</t>
  </si>
  <si>
    <t>PadenkovAA@sibgenco.ru</t>
  </si>
  <si>
    <t>Кураков Дмитрий Геннадьевич</t>
  </si>
  <si>
    <t>KurakovDG@sibgenco.ru</t>
  </si>
  <si>
    <t>ТА-7  -  δt_конд
ТА-7  -  W</t>
  </si>
  <si>
    <t>07T000TA0L26
07T000KV0L26</t>
  </si>
  <si>
    <t>05K000TU0N19</t>
  </si>
  <si>
    <t>06K000TU0N19</t>
  </si>
  <si>
    <t>07K000TU0N19</t>
  </si>
  <si>
    <t>08K000TU0N19</t>
  </si>
  <si>
    <t>09K000TU0L19</t>
  </si>
  <si>
    <t>10K000TU0L19</t>
  </si>
  <si>
    <t>11K000TU0L19</t>
  </si>
  <si>
    <t>12K000TU0L19</t>
  </si>
  <si>
    <t>05K000KI0N19</t>
  </si>
  <si>
    <t>06K000KI0N19</t>
  </si>
  <si>
    <t>07K000KI0N19</t>
  </si>
  <si>
    <t>08K000KI0N19</t>
  </si>
  <si>
    <t>09K000KI0L19</t>
  </si>
  <si>
    <t>10K000KI0L19</t>
  </si>
  <si>
    <t>11K000KI0L19</t>
  </si>
  <si>
    <t>12K000KI0L19</t>
  </si>
  <si>
    <t>05K000SH0N19</t>
  </si>
  <si>
    <t>06K000SH0N19</t>
  </si>
  <si>
    <t>07K000SH0N19</t>
  </si>
  <si>
    <t>08K000SH0N19</t>
  </si>
  <si>
    <t>09K000SH0L19</t>
  </si>
  <si>
    <t>10K000SH0L19</t>
  </si>
  <si>
    <t>11K000SH0L19</t>
  </si>
  <si>
    <t>12K000SH0L19</t>
  </si>
  <si>
    <t>05K000SG0N19</t>
  </si>
  <si>
    <t>06K000SG0N19</t>
  </si>
  <si>
    <t>07K000SG0N19</t>
  </si>
  <si>
    <t>08K000SG0N19</t>
  </si>
  <si>
    <t>09K000SG0L19</t>
  </si>
  <si>
    <t>10K000SG0L19</t>
  </si>
  <si>
    <t>11K000SG0L19</t>
  </si>
  <si>
    <t>12K000SG0L19</t>
  </si>
  <si>
    <t>05K100SV0N19</t>
  </si>
  <si>
    <t>06K100SV0N19</t>
  </si>
  <si>
    <t>07K100SV0N19</t>
  </si>
  <si>
    <t>08K100SV0N19</t>
  </si>
  <si>
    <t>09K100SV0L19</t>
  </si>
  <si>
    <t>10K100SV0L19</t>
  </si>
  <si>
    <t>11K100SV0L19</t>
  </si>
  <si>
    <t>12K100SV0L19</t>
  </si>
  <si>
    <t>03T000TW0N19</t>
  </si>
  <si>
    <t>04T000TWIN19</t>
  </si>
  <si>
    <t>05T000TW0N19</t>
  </si>
  <si>
    <t>06T000TW0L19</t>
  </si>
  <si>
    <t>07T000TW0L19</t>
  </si>
  <si>
    <t>08T000TW0L19</t>
  </si>
  <si>
    <t>03T000PP0N19</t>
  </si>
  <si>
    <t>04T000PP0N19</t>
  </si>
  <si>
    <t>05T000PP0N19</t>
  </si>
  <si>
    <t>06T000PP0L19</t>
  </si>
  <si>
    <t>07T000PP0L19</t>
  </si>
  <si>
    <t>08T000PP0L19</t>
  </si>
  <si>
    <t>03T000TP0N19</t>
  </si>
  <si>
    <t>04T000TP0N19</t>
  </si>
  <si>
    <t>05T000TP0N19</t>
  </si>
  <si>
    <t>06T000TP0L19</t>
  </si>
  <si>
    <t>07T000TP0L19</t>
  </si>
  <si>
    <t>08T000TP0L19</t>
  </si>
  <si>
    <t>03T000TA0N19</t>
  </si>
  <si>
    <t>04T000TA0N19</t>
  </si>
  <si>
    <t>05T000TA0N19</t>
  </si>
  <si>
    <t>06T000TA0L19</t>
  </si>
  <si>
    <t>07T000TA0L19</t>
  </si>
  <si>
    <t>08T000TA0L19</t>
  </si>
  <si>
    <t>03T000KV0N19</t>
  </si>
  <si>
    <t>04T000KV0N19</t>
  </si>
  <si>
    <t>05T000KV0N19</t>
  </si>
  <si>
    <t>06T000KV0L19</t>
  </si>
  <si>
    <t>07T000KV0L19</t>
  </si>
  <si>
    <t>08T000KV0L19</t>
  </si>
  <si>
    <t>00K000GW0019</t>
  </si>
  <si>
    <t>00S100MK0019</t>
  </si>
  <si>
    <t>05K000LH0N19</t>
  </si>
  <si>
    <t>06K000LH0N19</t>
  </si>
  <si>
    <t>07K000LH0N19</t>
  </si>
  <si>
    <t>08K000LH0N19</t>
  </si>
  <si>
    <t>09K000LH0L19</t>
  </si>
  <si>
    <t>10K000LH0L19</t>
  </si>
  <si>
    <t>11K000LH0L19</t>
  </si>
  <si>
    <t>12K000LH0L19</t>
  </si>
  <si>
    <t>03T000LH0N19</t>
  </si>
  <si>
    <t>04T000LH0N19</t>
  </si>
  <si>
    <t>05T000LH0N19</t>
  </si>
  <si>
    <t>06T000LH0L19</t>
  </si>
  <si>
    <t>07T000LH0L19</t>
  </si>
  <si>
    <t>08T000LH0L19</t>
  </si>
  <si>
    <t>01K000TU0021</t>
  </si>
  <si>
    <t>02K000TU0021</t>
  </si>
  <si>
    <t>03K000TU0021</t>
  </si>
  <si>
    <t>04K000TU0021</t>
  </si>
  <si>
    <t>05K000TU0021</t>
  </si>
  <si>
    <t>01K000KI0021</t>
  </si>
  <si>
    <t>02K000KI0021</t>
  </si>
  <si>
    <t>03K000KI0021</t>
  </si>
  <si>
    <t>04K000KI0021</t>
  </si>
  <si>
    <t>05K000KI0021</t>
  </si>
  <si>
    <t>01K000SH0021</t>
  </si>
  <si>
    <t>02K000SH0021</t>
  </si>
  <si>
    <t>03K000SH0021</t>
  </si>
  <si>
    <t>04K000SH0021</t>
  </si>
  <si>
    <t>05K000SH0021</t>
  </si>
  <si>
    <t>01K000SG0021</t>
  </si>
  <si>
    <t>02K000SG0021</t>
  </si>
  <si>
    <t>03K000SG0021</t>
  </si>
  <si>
    <t>04K000SG0021</t>
  </si>
  <si>
    <t>05K000SG0021</t>
  </si>
  <si>
    <t>01K100SV0021</t>
  </si>
  <si>
    <t>02K100SV0021</t>
  </si>
  <si>
    <t>03K100SV0021</t>
  </si>
  <si>
    <t>04K100SV0021</t>
  </si>
  <si>
    <t>05K100SV0021</t>
  </si>
  <si>
    <t>03T000TW0021</t>
  </si>
  <si>
    <t>02T000PP0021</t>
  </si>
  <si>
    <t>03T000PP0021</t>
  </si>
  <si>
    <t>04T000PP0021</t>
  </si>
  <si>
    <t>05T000PP0021</t>
  </si>
  <si>
    <t>02T000TP0021</t>
  </si>
  <si>
    <t>03T000TP0021</t>
  </si>
  <si>
    <t>04T000TP0021</t>
  </si>
  <si>
    <t>05T000TP0021</t>
  </si>
  <si>
    <t>02T000TA0021</t>
  </si>
  <si>
    <t>03T000TA0021</t>
  </si>
  <si>
    <t>04T000TA0021</t>
  </si>
  <si>
    <t>05T000TA0021</t>
  </si>
  <si>
    <t>02T010KV0021</t>
  </si>
  <si>
    <t>03T010KV0021</t>
  </si>
  <si>
    <t>04T010KV0021</t>
  </si>
  <si>
    <t>05T010KV0021</t>
  </si>
  <si>
    <t>00S000GW0021</t>
  </si>
  <si>
    <t>00S100MK0021</t>
  </si>
  <si>
    <t>01K000LH0021</t>
  </si>
  <si>
    <t>02K000LH0021</t>
  </si>
  <si>
    <t>03K000LH0021</t>
  </si>
  <si>
    <t>04K000LH0021</t>
  </si>
  <si>
    <t>05K000LH0021</t>
  </si>
  <si>
    <t>02T000LH0021</t>
  </si>
  <si>
    <t>03T000LH0021</t>
  </si>
  <si>
    <t>04T000LH0021</t>
  </si>
  <si>
    <t>05T000LH0021</t>
  </si>
  <si>
    <t>ББТЭЦ</t>
  </si>
  <si>
    <t>Зырянов Константин Владимирович</t>
  </si>
  <si>
    <t>Трушин Игорь Владимирович</t>
  </si>
  <si>
    <t>Свистунов Максим Викторович</t>
  </si>
  <si>
    <t>ZyrianovKVl@sibgenco.ru</t>
  </si>
  <si>
    <t>TrushinIV@sibgenco.ru</t>
  </si>
  <si>
    <t>SvistunovMV@sibgenco.ru</t>
  </si>
  <si>
    <t>Брылев Владимир Сергеевич</t>
  </si>
  <si>
    <t>Соколов Сергей Викторович</t>
  </si>
  <si>
    <t>Борискин Валерий Анатольевич</t>
  </si>
  <si>
    <t>BrylevVS@sibgenco.ru</t>
  </si>
  <si>
    <t>SokolovSV@sibgenco.ru</t>
  </si>
  <si>
    <t>BoriskinVaA@sibgenco.ru</t>
  </si>
  <si>
    <t>ТА-2  -  Тпв
ТА-8  -  Р₀</t>
  </si>
  <si>
    <t>02T000TW0F24
08T000PP0F24</t>
  </si>
  <si>
    <t>Барабинская ТЭЦ</t>
  </si>
  <si>
    <t>КА-9  -  Δα_рс
ТА-9  -  Р₀</t>
  </si>
  <si>
    <t>09K100SV0L26
09T000PP0L26</t>
  </si>
  <si>
    <t>Новосибирская ТЭЦ-4</t>
  </si>
  <si>
    <t>https://powerbi-rs.suek.ru/reports/powerbi/Analytics/%D0%9F%D0%B5%D1%80%D0%B5%D0%B6%D0%BE%D0%B3%D0%B8/%D0%9A%D0%BE%D0%BD%D1%82%D1%80%D0%BE%D0%BB%D1%8C%20%D1%80%D0%B5%D0%B6%D0%B8%D0%BC%D0%B0/%D0%9D%D0%BE%D0%B2%D0%BE%D1%81%D0%B8%D0%B1%D0%B8%D1%80%D1%81%D0%BA%D0%B8%D0%B9%20%D1%84%D0%B8%D0%BB%D0%B8%D0%B0%D0%BB/%D0%9A%D0%BE%D0%BD%D1%82%D1%80%D0%BE%D0%BB%D1%8C%20%D1%80%D0%B5%D0%B6%D0%B8%D0%BC%D0%B0%20%D0%9D%D0%A2%D0%AD%D0%A6-4</t>
  </si>
  <si>
    <t>https://powerbi-rs.suek.ru/reports/powerbi/Analytics/%D0%9F%D0%B5%D1%80%D0%B5%D0%B6%D0%BE%D0%B3%D0%B8/%D0%9A%D0%BE%D0%BD%D1%82%D1%80%D0%BE%D0%BB%D1%8C%20%D1%80%D0%B5%D0%B6%D0%B8%D0%BC%D0%B0/%D0%9D%D0%BE%D0%B2%D0%BE%D1%81%D0%B8%D0%B1%D0%B8%D1%80%D1%81%D0%BA%D0%B8%D0%B9%20%D1%84%D0%B8%D0%BB%D0%B8%D0%B0%D0%BB/%D0%9A%D0%BE%D0%BD%D1%82%D1%80%D0%BE%D0%BB%D1%8C%20%D1%80%D0%B5%D0%B6%D0%B8%D0%BC%D0%B0%20%D0%91%D0%B1%D0%A2%D0%AD%D0%A6</t>
  </si>
  <si>
    <t>PolkhanovIIu@sibgenco.ru</t>
  </si>
  <si>
    <t>https://powerbi-rs.suek.ru/reports/powerbi/Analytics/%D0%9F%D0%B5%D1%80%D0%B5%D0%B6%D0%BE%D0%B3%D0%B8/%D0%9A%D0%BE%D0%BD%D1%82%D1%80%D0%BE%D0%BB%D1%8C%20%D1%80%D0%B5%D0%B6%D0%B8%D0%BC%D0%B0/%D0%9A%D1%83%D0%B7%D0%B1%D0%B0%D1%81%D1%81%D0%BA%D0%B8%D0%B9%20%D1%84%D0%B8%D0%BB%D0%B8%D0%B0%D0%BB/%D0%9A%D0%BE%D0%BD%D1%82%D1%80%D0%BE%D0%BB%D1%8C%20%D1%80%D0%B5%D0%B6%D0%B8%D0%BC%D0%B0%20%D0%9A%D0%B5%D0%BC%D0%93%D0%A0%D0%AD%D0%A1</t>
  </si>
  <si>
    <t>https://powerbi-rs.suek.ru/reports/powerbi/Analytics/%D0%9F%D0%B5%D1%80%D0%B5%D0%B6%D0%BE%D0%B3%D0%B8/%D0%9A%D0%BE%D0%BD%D1%82%D1%80%D0%BE%D0%BB%D1%8C%20%D1%80%D0%B5%D0%B6%D0%B8%D0%BC%D0%B0/%D0%9A%D1%83%D0%B7%D0%B1%D0%B0%D1%81%D1%81%D0%BA%D0%B8%D0%B9%20%D1%84%D0%B8%D0%BB%D0%B8%D0%B0%D0%BB/%D0%9A%D0%BE%D0%BD%D1%82%D1%80%D0%BE%D0%BB%D1%8C%20%D1%80%D0%B5%D0%B6%D0%B8%D0%BC%D0%B0%20%D0%9A%D0%B5%D0%BC%D0%A2%D0%AD%D0%A6</t>
  </si>
  <si>
    <t>https://powerbi-rs.suek.ru/reports/powerbi/Analytics/%D0%9F%D0%B5%D1%80%D0%B5%D0%B6%D0%BE%D0%B3%D0%B8/%D0%9A%D0%BE%D0%BD%D1%82%D1%80%D0%BE%D0%BB%D1%8C%20%D1%80%D0%B5%D0%B6%D0%B8%D0%BC%D0%B0/%D0%9A%D1%83%D0%B7%D0%B1%D0%B0%D1%81%D1%81%D0%BA%D0%B8%D0%B9%20%D1%84%D0%B8%D0%BB%D0%B8%D0%B0%D0%BB/%D0%9A%D0%BE%D0%BD%D1%82%D1%80%D0%BE%D0%BB%D1%8C%20%D1%80%D0%B5%D0%B6%D0%B8%D0%BC%D0%B0%20%D0%9D%D0%9A%D0%A2%D0%AD%D0%A6</t>
  </si>
  <si>
    <t>Мажирин Олег Евгеньевич</t>
  </si>
  <si>
    <t>MazhirinOE@sibgenco.ru</t>
  </si>
  <si>
    <t>Тютюнченко Дмитрий Владимирович</t>
  </si>
  <si>
    <t>TyutyunchenkoDV@sibgenco.ru</t>
  </si>
  <si>
    <t>Ганов Вадим Евгеньевич</t>
  </si>
  <si>
    <t>GanovVaE@sibgenco.ru</t>
  </si>
  <si>
    <t>Денисов Василий Николаевич</t>
  </si>
  <si>
    <t>DenisovVN@sibgenco.ru</t>
  </si>
  <si>
    <t>Измайлов Сергей Николаевич</t>
  </si>
  <si>
    <t>IzmajlovSN@sibgenco.ru</t>
  </si>
  <si>
    <t>Кулаков Максим Александрович</t>
  </si>
  <si>
    <t>KulakovMA@sibgenco.ru</t>
  </si>
  <si>
    <t>Вандышев Владимир Александрович</t>
  </si>
  <si>
    <t>VandyshevVA@sibgenco.ru</t>
  </si>
  <si>
    <t>Юдин Михаил Викторович</t>
  </si>
  <si>
    <t>YudinMV@sibgenco.ru</t>
  </si>
  <si>
    <t>Рогатых Александр Михайлович</t>
  </si>
  <si>
    <t>RogatyhAM@sibgenco.ru</t>
  </si>
  <si>
    <t>03K000TU0005</t>
  </si>
  <si>
    <t>04K000TU0005</t>
  </si>
  <si>
    <t>10K000TU0005</t>
  </si>
  <si>
    <t>11K000TU0005</t>
  </si>
  <si>
    <t>12K000TU0005</t>
  </si>
  <si>
    <t>13K000TU0005</t>
  </si>
  <si>
    <t>14K000TU0005</t>
  </si>
  <si>
    <t>15K000TU0005</t>
  </si>
  <si>
    <t>16K000TU0005</t>
  </si>
  <si>
    <t>03K000KI0005</t>
  </si>
  <si>
    <t>04K000KI0005</t>
  </si>
  <si>
    <t>10K000KI0005</t>
  </si>
  <si>
    <t>11K000KI0005</t>
  </si>
  <si>
    <t>12K000KI0005</t>
  </si>
  <si>
    <t>13K000KI0005</t>
  </si>
  <si>
    <t>14K000KI0005</t>
  </si>
  <si>
    <t>15K000KI0005</t>
  </si>
  <si>
    <t>16K000KI0005</t>
  </si>
  <si>
    <t>10K000SG0005</t>
  </si>
  <si>
    <t>11K000SG0005</t>
  </si>
  <si>
    <t>12K000SG0005</t>
  </si>
  <si>
    <t>13K000SG0005</t>
  </si>
  <si>
    <t>14K000SG0005</t>
  </si>
  <si>
    <t>15K000SG0005</t>
  </si>
  <si>
    <t>16K000SG0005</t>
  </si>
  <si>
    <t>03K000SV0005</t>
  </si>
  <si>
    <t>04K000SV0005</t>
  </si>
  <si>
    <t>10K000SV0005</t>
  </si>
  <si>
    <t>11K000SV0005</t>
  </si>
  <si>
    <t>12K000SV0005</t>
  </si>
  <si>
    <t>13K000SV0005</t>
  </si>
  <si>
    <t>14K000SV0005</t>
  </si>
  <si>
    <t>15K000SV0005</t>
  </si>
  <si>
    <t>16K000SV0005</t>
  </si>
  <si>
    <t>03T000TW0005</t>
  </si>
  <si>
    <t>05T000TW0005</t>
  </si>
  <si>
    <t>08T000TW0005</t>
  </si>
  <si>
    <t>09T000TW0005</t>
  </si>
  <si>
    <t>10T000TW0005</t>
  </si>
  <si>
    <t>11T000TW0005</t>
  </si>
  <si>
    <t>12T000TW0005</t>
  </si>
  <si>
    <t>13T000TW0005</t>
  </si>
  <si>
    <t>03T000PP0005</t>
  </si>
  <si>
    <t>06T000PP0005</t>
  </si>
  <si>
    <t>07T000PP0005</t>
  </si>
  <si>
    <t>09T000PP0005</t>
  </si>
  <si>
    <t>10T000PP0005</t>
  </si>
  <si>
    <t>11T000PP0005</t>
  </si>
  <si>
    <t>12T000PP0005</t>
  </si>
  <si>
    <t>13T000PP0005</t>
  </si>
  <si>
    <t>03T000TP0005</t>
  </si>
  <si>
    <t>05T000TP0005</t>
  </si>
  <si>
    <t>06T000TP0005</t>
  </si>
  <si>
    <t>07T000TP0005</t>
  </si>
  <si>
    <t>09T000TP0005</t>
  </si>
  <si>
    <t>10T000TP0005</t>
  </si>
  <si>
    <t>11T000TP0005</t>
  </si>
  <si>
    <t>12T000TP0005</t>
  </si>
  <si>
    <t>13T000TP0005</t>
  </si>
  <si>
    <t>11T100TA0005</t>
  </si>
  <si>
    <t>12T100TA0005</t>
  </si>
  <si>
    <t>11T000KV0005</t>
  </si>
  <si>
    <t>12T000KV0005</t>
  </si>
  <si>
    <t>13T000KV0005</t>
  </si>
  <si>
    <t>11T000SV0005</t>
  </si>
  <si>
    <t>12T000SV0005</t>
  </si>
  <si>
    <t>13T000SV0005</t>
  </si>
  <si>
    <t>SVT</t>
  </si>
  <si>
    <t>ΔV_конд</t>
  </si>
  <si>
    <t>Присосы в конденсатор</t>
  </si>
  <si>
    <t>03K000LH0005</t>
  </si>
  <si>
    <t>04K000LH0005</t>
  </si>
  <si>
    <t>10K000LH0005</t>
  </si>
  <si>
    <t>11K000LH0005</t>
  </si>
  <si>
    <t>12K000LH0005</t>
  </si>
  <si>
    <t>13K000LH0005</t>
  </si>
  <si>
    <t>14K000LH0005</t>
  </si>
  <si>
    <t>15K000LH0005</t>
  </si>
  <si>
    <t>16K000LH0005</t>
  </si>
  <si>
    <t>03T000LH0005</t>
  </si>
  <si>
    <t>05T000LH0005</t>
  </si>
  <si>
    <t>06T000LH0005</t>
  </si>
  <si>
    <t>07T000LH0005</t>
  </si>
  <si>
    <t>09T000LH0005</t>
  </si>
  <si>
    <t>10T000LH0005</t>
  </si>
  <si>
    <t>11T000LH0005</t>
  </si>
  <si>
    <t>13T000LH0005</t>
  </si>
  <si>
    <t>00S200MK0005</t>
  </si>
  <si>
    <t>00K300GW0005</t>
  </si>
  <si>
    <t>+-2</t>
  </si>
  <si>
    <t>КА-15  -  Тух</t>
  </si>
  <si>
    <t>КА-16  -  Тух</t>
  </si>
  <si>
    <t>КА-15  -  α_рс</t>
  </si>
  <si>
    <t>КА-16  -  α_рс</t>
  </si>
  <si>
    <t>КА-15  -  Гун</t>
  </si>
  <si>
    <t>КА-16  -  Гун</t>
  </si>
  <si>
    <t>КА-15  -  Δα_рс</t>
  </si>
  <si>
    <t>КА-16  -  Δα_рс</t>
  </si>
  <si>
    <t>КА-15  -  ЧЧР</t>
  </si>
  <si>
    <t>КА-16  -  ЧЧР</t>
  </si>
  <si>
    <t>ТА-11  -  ΔV_конд</t>
  </si>
  <si>
    <t>ТА-12  -  ΔV_конд</t>
  </si>
  <si>
    <t>ТА-13  -  ΔV_конд</t>
  </si>
  <si>
    <t>01K000TU0014</t>
  </si>
  <si>
    <t>05K000TU0014</t>
  </si>
  <si>
    <t>06K000TU0014</t>
  </si>
  <si>
    <t>07K000TU0014</t>
  </si>
  <si>
    <t>08K000TU0014</t>
  </si>
  <si>
    <t>09K000TU0014</t>
  </si>
  <si>
    <t>10K000TU0014</t>
  </si>
  <si>
    <t>11K000TU0014</t>
  </si>
  <si>
    <t>01K000KI0014</t>
  </si>
  <si>
    <t>05K000KI0014</t>
  </si>
  <si>
    <t>06K000KI0014</t>
  </si>
  <si>
    <t>07K000KI0014</t>
  </si>
  <si>
    <t>08K000KI0014</t>
  </si>
  <si>
    <t>09K000KI0014</t>
  </si>
  <si>
    <t>10K000KI0014</t>
  </si>
  <si>
    <t>11K000KI0014</t>
  </si>
  <si>
    <t>01K000SH0014</t>
  </si>
  <si>
    <t>05K000SH0014</t>
  </si>
  <si>
    <t>06K000SH0014</t>
  </si>
  <si>
    <t>07K000SH0014</t>
  </si>
  <si>
    <t>08K000SH0014</t>
  </si>
  <si>
    <t>09K000SH0014</t>
  </si>
  <si>
    <t>10K000SH0014</t>
  </si>
  <si>
    <t>11K000SH0014</t>
  </si>
  <si>
    <t>01K000SG0014</t>
  </si>
  <si>
    <t>05K000SG0014</t>
  </si>
  <si>
    <t>06K000SG0014</t>
  </si>
  <si>
    <t>07K000SG0014</t>
  </si>
  <si>
    <t>08K000SG0014</t>
  </si>
  <si>
    <t>09K000SG0014</t>
  </si>
  <si>
    <t>10K000SG0014</t>
  </si>
  <si>
    <t>11K000SG0014</t>
  </si>
  <si>
    <t>01K000SV0014</t>
  </si>
  <si>
    <t>05K000SV0014</t>
  </si>
  <si>
    <t>06K000SV0014</t>
  </si>
  <si>
    <t>07K000SV0014</t>
  </si>
  <si>
    <t>08K000SV0014</t>
  </si>
  <si>
    <t>09K000SV0014</t>
  </si>
  <si>
    <t>10K000SV0014</t>
  </si>
  <si>
    <t>11K000SV0014</t>
  </si>
  <si>
    <t>02T000TW0014</t>
  </si>
  <si>
    <t>03T000TW0014</t>
  </si>
  <si>
    <t>04T000TW0014</t>
  </si>
  <si>
    <t>07T000TW0014</t>
  </si>
  <si>
    <t>02T000PP0014</t>
  </si>
  <si>
    <t>03T000PP0014</t>
  </si>
  <si>
    <t>04T000PP0014</t>
  </si>
  <si>
    <t>07T000PP0014</t>
  </si>
  <si>
    <t>02T000TP0014</t>
  </si>
  <si>
    <t>03T000TP0014</t>
  </si>
  <si>
    <t>04T000TP0014</t>
  </si>
  <si>
    <t>07T000TP0014</t>
  </si>
  <si>
    <t>+0,1</t>
  </si>
  <si>
    <t>+-1</t>
  </si>
  <si>
    <t>01K000LH0014</t>
  </si>
  <si>
    <t>05K000LH0014</t>
  </si>
  <si>
    <t>06K000LH0014</t>
  </si>
  <si>
    <t>07K000LH0014</t>
  </si>
  <si>
    <t>08K000LH0014</t>
  </si>
  <si>
    <t>09K000LH0014</t>
  </si>
  <si>
    <t>10K000LH0014</t>
  </si>
  <si>
    <t>11K000LH0014</t>
  </si>
  <si>
    <t>02T000LH0014</t>
  </si>
  <si>
    <t>03T000LH0014</t>
  </si>
  <si>
    <t>04T000LH0014</t>
  </si>
  <si>
    <t>07T000LH0014</t>
  </si>
  <si>
    <t>00K000GW0014</t>
  </si>
  <si>
    <t>00S200MK0014</t>
  </si>
  <si>
    <t>08K000TU0003</t>
  </si>
  <si>
    <t>09K000TU0003</t>
  </si>
  <si>
    <t>10K000TU0003</t>
  </si>
  <si>
    <t>11K000TU0003</t>
  </si>
  <si>
    <t>12K000TU0003</t>
  </si>
  <si>
    <t>13K000TU0003</t>
  </si>
  <si>
    <t>14K000TU0003</t>
  </si>
  <si>
    <t>15K000TU0003</t>
  </si>
  <si>
    <t>16K000TU0003</t>
  </si>
  <si>
    <t>08K000KI0003</t>
  </si>
  <si>
    <t>09K000KI0003</t>
  </si>
  <si>
    <t>10K000KI0003</t>
  </si>
  <si>
    <t>11K000KI0003</t>
  </si>
  <si>
    <t>12K000KI0003</t>
  </si>
  <si>
    <t>13K000KI0003</t>
  </si>
  <si>
    <t>14K000KI0003</t>
  </si>
  <si>
    <t>15K000KI0003</t>
  </si>
  <si>
    <t>16K000KI0003</t>
  </si>
  <si>
    <t>08K000SG0003</t>
  </si>
  <si>
    <t>09K000SG0003</t>
  </si>
  <si>
    <t>10K000SG0003</t>
  </si>
  <si>
    <t>11K000SG0003</t>
  </si>
  <si>
    <t>12K000SG0003</t>
  </si>
  <si>
    <t>13K000SG0003</t>
  </si>
  <si>
    <t>14K000SG0003</t>
  </si>
  <si>
    <t>15K000SG0003</t>
  </si>
  <si>
    <t>16K000SG0003</t>
  </si>
  <si>
    <t>08K110SV0003</t>
  </si>
  <si>
    <t>09K110SV0003</t>
  </si>
  <si>
    <t>10K110SV0003</t>
  </si>
  <si>
    <t>11K110SV0003</t>
  </si>
  <si>
    <t>12K110SV0003</t>
  </si>
  <si>
    <t>13K110SV0003</t>
  </si>
  <si>
    <t>14K110SV0003</t>
  </si>
  <si>
    <t>15K110SV0003</t>
  </si>
  <si>
    <t>16K110SV0003</t>
  </si>
  <si>
    <t>07T000PP0003</t>
  </si>
  <si>
    <t>09T000PP0003</t>
  </si>
  <si>
    <t>10T000PP0003</t>
  </si>
  <si>
    <t>11T000PP0003</t>
  </si>
  <si>
    <t>12T000PP0003</t>
  </si>
  <si>
    <t>13T000PP0003</t>
  </si>
  <si>
    <t>14T000PP0003</t>
  </si>
  <si>
    <t>15T000PP0003</t>
  </si>
  <si>
    <t>11T000TA0003</t>
  </si>
  <si>
    <t>12T000TA0003</t>
  </si>
  <si>
    <t>14T000TA0003</t>
  </si>
  <si>
    <t>15T000TA0003</t>
  </si>
  <si>
    <t>11T000KV0003</t>
  </si>
  <si>
    <t>12T000KV0003</t>
  </si>
  <si>
    <t>14T000KV0003</t>
  </si>
  <si>
    <t>15T000KV0003</t>
  </si>
  <si>
    <t>11T000SV0003</t>
  </si>
  <si>
    <t>12T000SV0003</t>
  </si>
  <si>
    <t>14T000SV0003</t>
  </si>
  <si>
    <t>15T000SV0003</t>
  </si>
  <si>
    <t>07T000TP0003</t>
  </si>
  <si>
    <t>09T000TP0003</t>
  </si>
  <si>
    <t>10T000TP0003</t>
  </si>
  <si>
    <t>11T000TP0003</t>
  </si>
  <si>
    <t>12T000TP0003</t>
  </si>
  <si>
    <t>13T000TP0003</t>
  </si>
  <si>
    <t>14T000TP0003</t>
  </si>
  <si>
    <t>15T000TP0003</t>
  </si>
  <si>
    <t>08K000LH0003</t>
  </si>
  <si>
    <t>09K000LH0003</t>
  </si>
  <si>
    <t>10K000LH0003</t>
  </si>
  <si>
    <t>11K000LH0003</t>
  </si>
  <si>
    <t>12K000LH0003</t>
  </si>
  <si>
    <t>13K000LH0003</t>
  </si>
  <si>
    <t>14K000LH0003</t>
  </si>
  <si>
    <t>15K000LH0003</t>
  </si>
  <si>
    <t>16K000LH0003</t>
  </si>
  <si>
    <t>07T000LH0003</t>
  </si>
  <si>
    <t>09T000LH0003</t>
  </si>
  <si>
    <t>10T000LH0003</t>
  </si>
  <si>
    <t>11T000LH0003</t>
  </si>
  <si>
    <t>12T000LH0003</t>
  </si>
  <si>
    <t>13T000LH0003</t>
  </si>
  <si>
    <t>14T000LH0003</t>
  </si>
  <si>
    <t>15T000LH0003</t>
  </si>
  <si>
    <t>00K000GW0003</t>
  </si>
  <si>
    <t>00S200MK0003</t>
  </si>
  <si>
    <t>ТА-15  -  Р₀</t>
  </si>
  <si>
    <t>ТА-15  -  Т₀</t>
  </si>
  <si>
    <t>ТА-15  -  δt_конд</t>
  </si>
  <si>
    <t>ТА-15  -  W</t>
  </si>
  <si>
    <t>ТА-14  -  ΔV_конд</t>
  </si>
  <si>
    <t>ТА-15  -  ΔV_конд</t>
  </si>
  <si>
    <t>ТА-15  -  ЧЧР</t>
  </si>
  <si>
    <t>13T100TA0005</t>
  </si>
  <si>
    <t>Ново-Кемеровская ТЭЦ</t>
  </si>
  <si>
    <t>ТА-14  -  Р₀
ТА-14  -  Т₀</t>
  </si>
  <si>
    <t>14T000PP0003
14T000TP0003</t>
  </si>
  <si>
    <t>ТА-3  -  δt_конд
ТА-3  -  W</t>
  </si>
  <si>
    <t>03T000TA0I01
03T000KV0I01</t>
  </si>
  <si>
    <t>06K000TU0006</t>
  </si>
  <si>
    <t>07K000TU0006</t>
  </si>
  <si>
    <t>09K000TU0006</t>
  </si>
  <si>
    <t>10K000TU0006</t>
  </si>
  <si>
    <t>11K000TU0006</t>
  </si>
  <si>
    <t>12K000TU0006</t>
  </si>
  <si>
    <t>13K000TU0006</t>
  </si>
  <si>
    <t>14K000TU0006</t>
  </si>
  <si>
    <t>15K000TU0006</t>
  </si>
  <si>
    <t>16K000TU0006</t>
  </si>
  <si>
    <t>17K000TU0006</t>
  </si>
  <si>
    <t>18K000TU0006</t>
  </si>
  <si>
    <t>06K000KI0006</t>
  </si>
  <si>
    <t>07K000KI0006</t>
  </si>
  <si>
    <t>09K000KI0006</t>
  </si>
  <si>
    <t>10K000KI0006</t>
  </si>
  <si>
    <t>11K000KI0006</t>
  </si>
  <si>
    <t>12K000KI0006</t>
  </si>
  <si>
    <t>13K000KI0006</t>
  </si>
  <si>
    <t>14K000KI0006</t>
  </si>
  <si>
    <t>15K000KI0006</t>
  </si>
  <si>
    <t>16K000KI0006</t>
  </si>
  <si>
    <t>17K000KI0006</t>
  </si>
  <si>
    <t>18K000KI0006</t>
  </si>
  <si>
    <t>06K000SH0006</t>
  </si>
  <si>
    <t>07K000SH0006</t>
  </si>
  <si>
    <t>10K000SH0006</t>
  </si>
  <si>
    <t>11K000SH0006</t>
  </si>
  <si>
    <t>12K000SH0006</t>
  </si>
  <si>
    <t>13K000SH0006</t>
  </si>
  <si>
    <t>14K000SH0006</t>
  </si>
  <si>
    <t>15K000SH0006</t>
  </si>
  <si>
    <t>16K000SH0006</t>
  </si>
  <si>
    <t>17K000SH0006</t>
  </si>
  <si>
    <t>18K000SH0006</t>
  </si>
  <si>
    <t>06K000SG0006</t>
  </si>
  <si>
    <t>07K000SG0006</t>
  </si>
  <si>
    <t>10K000SG0006</t>
  </si>
  <si>
    <t>11K000SG0006</t>
  </si>
  <si>
    <t>12K000SG0006</t>
  </si>
  <si>
    <t>13K000SG0006</t>
  </si>
  <si>
    <t>14K000SG0006</t>
  </si>
  <si>
    <t>15K000SG0006</t>
  </si>
  <si>
    <t>16K000SG0006</t>
  </si>
  <si>
    <t>17K000SG0006</t>
  </si>
  <si>
    <t>18K000SG0006</t>
  </si>
  <si>
    <t>06K010SV0006</t>
  </si>
  <si>
    <t>07K010SV0006</t>
  </si>
  <si>
    <t>09K010SV0006</t>
  </si>
  <si>
    <t>10K010SV0006</t>
  </si>
  <si>
    <t>11K010SV0006</t>
  </si>
  <si>
    <t>12K010SV0006</t>
  </si>
  <si>
    <t>13K010SV0006</t>
  </si>
  <si>
    <t>14K010SV0006</t>
  </si>
  <si>
    <t>15K010SV0006</t>
  </si>
  <si>
    <t>16K010SV0006</t>
  </si>
  <si>
    <t>18K010SV0006</t>
  </si>
  <si>
    <t>05T000TW0006</t>
  </si>
  <si>
    <t>06T000TW0006</t>
  </si>
  <si>
    <t>07T000TW0006</t>
  </si>
  <si>
    <t>08T000TW0006</t>
  </si>
  <si>
    <t>09T000TW0006</t>
  </si>
  <si>
    <t>05T000PP0006</t>
  </si>
  <si>
    <t>06T000PP0006</t>
  </si>
  <si>
    <t>07T000PP0006</t>
  </si>
  <si>
    <t>08T000PP0006</t>
  </si>
  <si>
    <t>09T000PP0006</t>
  </si>
  <si>
    <t>05T000TP0006</t>
  </si>
  <si>
    <t>06T000TP0006</t>
  </si>
  <si>
    <t>07T000TP0006</t>
  </si>
  <si>
    <t>08T000TP0006</t>
  </si>
  <si>
    <t>09T000TP0006</t>
  </si>
  <si>
    <t>05T000TA0006</t>
  </si>
  <si>
    <t>06T000TA0006</t>
  </si>
  <si>
    <t>08T000TA0006</t>
  </si>
  <si>
    <t>09T000TA0006</t>
  </si>
  <si>
    <t>05T010KV0006</t>
  </si>
  <si>
    <t>06T010KV0006</t>
  </si>
  <si>
    <t>08T010KV0006</t>
  </si>
  <si>
    <t>09T010KV0006</t>
  </si>
  <si>
    <t>05T000SV0006</t>
  </si>
  <si>
    <t>06T000SV0006</t>
  </si>
  <si>
    <t>08T000SV0006</t>
  </si>
  <si>
    <t>09T000SV0006</t>
  </si>
  <si>
    <t>06K000LH0006</t>
  </si>
  <si>
    <t>07K000LH0006</t>
  </si>
  <si>
    <t>09K000LH0006</t>
  </si>
  <si>
    <t>10K000LH0006</t>
  </si>
  <si>
    <t>11K000LH0006</t>
  </si>
  <si>
    <t>12K000LH0006</t>
  </si>
  <si>
    <t>13K000LH0006</t>
  </si>
  <si>
    <t>14K000LH0006</t>
  </si>
  <si>
    <t>15K000LH0006</t>
  </si>
  <si>
    <t>16K000LH0006</t>
  </si>
  <si>
    <t>17K000LH0006</t>
  </si>
  <si>
    <t>18K000LH0006</t>
  </si>
  <si>
    <t>05T000LH0006</t>
  </si>
  <si>
    <t>06T000LH0006</t>
  </si>
  <si>
    <t>07T000LH0006</t>
  </si>
  <si>
    <t>08T000LH0006</t>
  </si>
  <si>
    <t>09T000LH0006</t>
  </si>
  <si>
    <t>00K000GW0006</t>
  </si>
  <si>
    <t>00U100MK0006</t>
  </si>
  <si>
    <t>КА-17  -  Тух</t>
  </si>
  <si>
    <t>КА-18  -  Тух</t>
  </si>
  <si>
    <t>КА-17  -  α_рс</t>
  </si>
  <si>
    <t>КА-18  -  α_рс</t>
  </si>
  <si>
    <t>КА-15  -  Гшл</t>
  </si>
  <si>
    <t>КА-16  -  Гшл</t>
  </si>
  <si>
    <t>КА-17  -  Гшл</t>
  </si>
  <si>
    <t>КА-18  -  Гшл</t>
  </si>
  <si>
    <t>КА-17  -  Гун</t>
  </si>
  <si>
    <t>КА-18  -  Гун</t>
  </si>
  <si>
    <t>КА-18  -  Δα_рс</t>
  </si>
  <si>
    <t>ТА-5  -  ΔV_конд</t>
  </si>
  <si>
    <t>ТА-6  -  ΔV_конд</t>
  </si>
  <si>
    <t>ТА-8  -  ΔV_конд</t>
  </si>
  <si>
    <t>ТА-9  -  ΔV_конд</t>
  </si>
  <si>
    <t>КА-17  -  ЧЧР</t>
  </si>
  <si>
    <t>КА-18  -  ЧЧР</t>
  </si>
  <si>
    <t>https://powerbi-rs.suek.ru/reports/powerbi/Analytics/%D0%9F%D0%B5%D1%80%D0%B5%D0%B6%D0%BE%D0%B3%D0%B8/%D0%9A%D0%BE%D0%BD%D1%82%D1%80%D0%BE%D0%BB%D1%8C%20%D1%80%D0%B5%D0%B6%D0%B8%D0%BC%D0%B0/%D0%90%D0%BB%D1%82%D0%B0%D0%B9%D1%81%D0%BA%D0%B8%D0%B9%20%D1%84%D0%B8%D0%BB%D0%B8%D0%B0%D0%BB/%D0%9A%D0%BE%D0%BD%D1%82%D1%80%D0%BE%D0%BB%D1%8C%20%D1%80%D0%B5%D0%B6%D0%B8%D0%BC%D0%B0%20%D0%91%D0%B0%D1%80%D0%A2%D0%AD%D0%A6-2</t>
  </si>
  <si>
    <t>01K000TU0007</t>
  </si>
  <si>
    <t>02K000TU0007</t>
  </si>
  <si>
    <t>03K000TU0007</t>
  </si>
  <si>
    <t>04K000TU0007</t>
  </si>
  <si>
    <t>05K000TU0007</t>
  </si>
  <si>
    <t>01K000KI0007</t>
  </si>
  <si>
    <t>02K000KI0007</t>
  </si>
  <si>
    <t>03K000KI0007</t>
  </si>
  <si>
    <t>04K000KI0007</t>
  </si>
  <si>
    <t>05K000KI0007</t>
  </si>
  <si>
    <t>01K000SH0007</t>
  </si>
  <si>
    <t>02K000SH0007</t>
  </si>
  <si>
    <t>03K000SH0007</t>
  </si>
  <si>
    <t>04K000SH0007</t>
  </si>
  <si>
    <t>05K000SH0007</t>
  </si>
  <si>
    <t>01K000SG0007</t>
  </si>
  <si>
    <t>02K000SG0007</t>
  </si>
  <si>
    <t>03K000SG0007</t>
  </si>
  <si>
    <t>04K000SG0007</t>
  </si>
  <si>
    <t>05K000SG0007</t>
  </si>
  <si>
    <t>01K100SV0007</t>
  </si>
  <si>
    <t>02K100SV0007</t>
  </si>
  <si>
    <t>03K100SV0007</t>
  </si>
  <si>
    <t>04K100SV0007</t>
  </si>
  <si>
    <t>05K100SV0007</t>
  </si>
  <si>
    <t>01T000TW0007</t>
  </si>
  <si>
    <t>02T000TW0007</t>
  </si>
  <si>
    <t>03T000TW0007</t>
  </si>
  <si>
    <t>01T000PP0007</t>
  </si>
  <si>
    <t>02T000PP0007</t>
  </si>
  <si>
    <t>03T000PP0007</t>
  </si>
  <si>
    <t>01T000TP0007</t>
  </si>
  <si>
    <t>02T000TP0007</t>
  </si>
  <si>
    <t>03T000TP0007</t>
  </si>
  <si>
    <t>01T000TA0007</t>
  </si>
  <si>
    <t>02T000TA0007</t>
  </si>
  <si>
    <t>03T000TA0007</t>
  </si>
  <si>
    <t>01T000KV0007</t>
  </si>
  <si>
    <t>02T000KV0007</t>
  </si>
  <si>
    <t>03T000KV0007</t>
  </si>
  <si>
    <t>01T000SV0007</t>
  </si>
  <si>
    <t>02T000SV0007</t>
  </si>
  <si>
    <t>03T000SV0007</t>
  </si>
  <si>
    <t>01K000LH0007</t>
  </si>
  <si>
    <t>02K000LH0007</t>
  </si>
  <si>
    <t>03K000LH0007</t>
  </si>
  <si>
    <t>04K000LH0007</t>
  </si>
  <si>
    <t>05K000LH0007</t>
  </si>
  <si>
    <t>01T000LH0007</t>
  </si>
  <si>
    <t>02T000LH0007</t>
  </si>
  <si>
    <t>03T000LH0007</t>
  </si>
  <si>
    <t>00K000GW0007</t>
  </si>
  <si>
    <t>00H010MK0007</t>
  </si>
  <si>
    <t>ТА-1  -  ΔV_конд</t>
  </si>
  <si>
    <t>ТА-2  -  ΔV_конд</t>
  </si>
  <si>
    <t>ТА-3  -  ΔV_конд</t>
  </si>
  <si>
    <t>https://powerbi-rs.suek.ru/reports/powerbi/Analytics/%D0%9F%D0%B5%D1%80%D0%B5%D0%B6%D0%BE%D0%B3%D0%B8/%D0%9A%D0%BE%D0%BD%D1%82%D1%80%D0%BE%D0%BB%D1%8C%20%D1%80%D0%B5%D0%B6%D0%B8%D0%BC%D0%B0/%D0%90%D0%BB%D1%82%D0%B0%D0%B9%D1%81%D0%BA%D0%B8%D0%B9%20%D1%84%D0%B8%D0%BB%D0%B8%D0%B0%D0%BB/%D0%9A%D0%BE%D0%BD%D1%82%D1%80%D0%BE%D0%BB%D1%8C%20%D1%80%D0%B5%D0%B6%D0%B8%D0%BC%D0%B0%20%D0%91%D0%B0%D1%80%D0%A2%D0%AD%D0%A6-3</t>
  </si>
  <si>
    <t>07K000TU0022</t>
  </si>
  <si>
    <t>10K000TU0022</t>
  </si>
  <si>
    <t>11K000TU0022</t>
  </si>
  <si>
    <t>12K000TU0022</t>
  </si>
  <si>
    <t>13K000TU0022</t>
  </si>
  <si>
    <t>14K000TU0022</t>
  </si>
  <si>
    <t>15K000TU0022</t>
  </si>
  <si>
    <t>16K000TU0022</t>
  </si>
  <si>
    <t>07K000KI0022</t>
  </si>
  <si>
    <t>10K000KI0022</t>
  </si>
  <si>
    <t>11K000KI0022</t>
  </si>
  <si>
    <t>12K000KI0022</t>
  </si>
  <si>
    <t>13K000KI0022</t>
  </si>
  <si>
    <t>14K000KI0022</t>
  </si>
  <si>
    <t>15K000KI0022</t>
  </si>
  <si>
    <t>16K000KI0022</t>
  </si>
  <si>
    <t>07K000SH0022</t>
  </si>
  <si>
    <t>10K000SH0022</t>
  </si>
  <si>
    <t>11K000SH0022</t>
  </si>
  <si>
    <t>12K000SH0022</t>
  </si>
  <si>
    <t>13K000SH0022</t>
  </si>
  <si>
    <t>14K000SH0022</t>
  </si>
  <si>
    <t>15K000SH0022</t>
  </si>
  <si>
    <t>16K000SH0022</t>
  </si>
  <si>
    <t>07K000SG0022</t>
  </si>
  <si>
    <t>10K000SG0022</t>
  </si>
  <si>
    <t>11K000SG0022</t>
  </si>
  <si>
    <t>12K000SG0022</t>
  </si>
  <si>
    <t>13K000SG0022</t>
  </si>
  <si>
    <t>14K000SG0022</t>
  </si>
  <si>
    <t>15K000SG0022</t>
  </si>
  <si>
    <t>16K000SG0022</t>
  </si>
  <si>
    <t>07K010SV0022</t>
  </si>
  <si>
    <t>10K010SV0022</t>
  </si>
  <si>
    <t>11K010SV0022</t>
  </si>
  <si>
    <t>12K010SV0022</t>
  </si>
  <si>
    <t>13K010SV0022</t>
  </si>
  <si>
    <t>14K010SV0022</t>
  </si>
  <si>
    <t>15K010SV0022</t>
  </si>
  <si>
    <t>16K010SV0022</t>
  </si>
  <si>
    <t>01T000TW0022</t>
  </si>
  <si>
    <t>03T000TW0022</t>
  </si>
  <si>
    <t>04T000TW0022</t>
  </si>
  <si>
    <t>05T000TW0022</t>
  </si>
  <si>
    <t>06T000TW0022</t>
  </si>
  <si>
    <t>07T000TW0022</t>
  </si>
  <si>
    <t>08T000TW0022</t>
  </si>
  <si>
    <t>01T000PP0022</t>
  </si>
  <si>
    <t>03T000PP0022</t>
  </si>
  <si>
    <t>04T000PP0022</t>
  </si>
  <si>
    <t>05T000PP0022</t>
  </si>
  <si>
    <t>06T000PP0022</t>
  </si>
  <si>
    <t>07T000PP0022</t>
  </si>
  <si>
    <t>08T000PP0022</t>
  </si>
  <si>
    <t>01T000TP0022</t>
  </si>
  <si>
    <t>03T000TP0022</t>
  </si>
  <si>
    <t>04T000TP0022</t>
  </si>
  <si>
    <t>05T000TP0022</t>
  </si>
  <si>
    <t>06T000TP0022</t>
  </si>
  <si>
    <t>07T000TP0022</t>
  </si>
  <si>
    <t>08T000TP0022</t>
  </si>
  <si>
    <t>03T000TA0022</t>
  </si>
  <si>
    <t>04T000TA0022</t>
  </si>
  <si>
    <t>05T000TA0022</t>
  </si>
  <si>
    <t>06T000TA0022</t>
  </si>
  <si>
    <t>07T000TA0022</t>
  </si>
  <si>
    <t>08T000TA0022</t>
  </si>
  <si>
    <t>03T010KV0022</t>
  </si>
  <si>
    <t>04T010KV0022</t>
  </si>
  <si>
    <t>05T010KV0022</t>
  </si>
  <si>
    <t>06T010KV0022</t>
  </si>
  <si>
    <t>07T010KV0022</t>
  </si>
  <si>
    <t>08T010KV0022</t>
  </si>
  <si>
    <t>03T000SV0022</t>
  </si>
  <si>
    <t>04T000SV0022</t>
  </si>
  <si>
    <t>05T000SV0022</t>
  </si>
  <si>
    <t>06T000SV0022</t>
  </si>
  <si>
    <t>07T000SV0022</t>
  </si>
  <si>
    <t>08T000SV0022</t>
  </si>
  <si>
    <t>07K000LH0022</t>
  </si>
  <si>
    <t>10K000LH0022</t>
  </si>
  <si>
    <t>11K000LH0022</t>
  </si>
  <si>
    <t>12K000LH0022</t>
  </si>
  <si>
    <t>13K000LH0022</t>
  </si>
  <si>
    <t>14K000LH0022</t>
  </si>
  <si>
    <t>15K000LH0022</t>
  </si>
  <si>
    <t>16K000LH0022</t>
  </si>
  <si>
    <t>01T000LH0022</t>
  </si>
  <si>
    <t>03T000LH0022</t>
  </si>
  <si>
    <t>04T000LH0022</t>
  </si>
  <si>
    <t>05T000LH0022</t>
  </si>
  <si>
    <t>06T000LH0022</t>
  </si>
  <si>
    <t>07T000LH0022</t>
  </si>
  <si>
    <t>08T000LH0022</t>
  </si>
  <si>
    <t>00K000GW0022</t>
  </si>
  <si>
    <t>00S100MK0022</t>
  </si>
  <si>
    <t>-3</t>
  </si>
  <si>
    <t>ТА-4  -  ΔV_конд</t>
  </si>
  <si>
    <t>ТА-7  -  ΔV_конд</t>
  </si>
  <si>
    <t>https://powerbi-rs.suek.ru/reports/powerbi/Analytics/%D0%9F%D0%B5%D1%80%D0%B5%D0%B6%D0%BE%D0%B3%D0%B8/%D0%9A%D0%BE%D0%BD%D1%82%D1%80%D0%BE%D0%BB%D1%8C%20%D1%80%D0%B5%D0%B6%D0%B8%D0%BC%D0%B0/%D0%90%D0%BB%D1%82%D0%B0%D0%B9%D1%81%D0%BA%D0%B8%D0%B9%20%D1%84%D0%B8%D0%BB%D0%B8%D0%B0%D0%BB/%D0%9A%D0%BE%D0%BD%D1%82%D1%80%D0%BE%D0%BB%D1%8C%20%D1%80%D0%B5%D0%B6%D0%B8%D0%BC%D0%B0%20%D0%91%D0%B8%D0%B9%D0%A2%D0%AD%D0%A6</t>
  </si>
  <si>
    <t>Зеленин Вячеслав Юрьевич</t>
  </si>
  <si>
    <t>ZeleninVIu@sibgenco.ru</t>
  </si>
  <si>
    <t>Севастьянов Антон Вячеславович</t>
  </si>
  <si>
    <t>SevastianovAV@suek.ru</t>
  </si>
  <si>
    <t>Кургеева Наталья Алексеевна</t>
  </si>
  <si>
    <t>KurgeevaNA@sibgenco.ru</t>
  </si>
  <si>
    <t>Карпов Юрий Михайлович</t>
  </si>
  <si>
    <t>KarpovUM@sibgenco.ru</t>
  </si>
  <si>
    <t>Директор</t>
  </si>
  <si>
    <t>Клёмин Дмитрий Рудольфович</t>
  </si>
  <si>
    <t>klemindr@sibgenco.ru</t>
  </si>
  <si>
    <t>Брауэр Сергей Викторович</t>
  </si>
  <si>
    <t>BrauerSV@sibgenco.ru</t>
  </si>
  <si>
    <t>Яткин Роман Яковлевич</t>
  </si>
  <si>
    <t>IatkinRIa@sibgenco.ru</t>
  </si>
  <si>
    <t>Реутов Денис Александрович</t>
  </si>
  <si>
    <t>ReutovDA@sibgenco.ru</t>
  </si>
  <si>
    <t>Бойко Игорь Юрьевич</t>
  </si>
  <si>
    <t>BoikoIIu@sibgenco.ru</t>
  </si>
  <si>
    <t>Алт филиал</t>
  </si>
  <si>
    <t>Макаров Алексей Владимирович</t>
  </si>
  <si>
    <t>MakarovAleV@sibgenco.ru</t>
  </si>
  <si>
    <t>ГИ</t>
  </si>
  <si>
    <t>Салий Роман Владиславович</t>
  </si>
  <si>
    <t>SaliyRV@sibgenco.ru</t>
  </si>
  <si>
    <t>ЗГИ</t>
  </si>
  <si>
    <t>Бобб Виктор Иосифович</t>
  </si>
  <si>
    <t>BobbVI@sibgenco.ru</t>
  </si>
  <si>
    <t>НПТУ</t>
  </si>
  <si>
    <t>Лабаскин Иван Петрович</t>
  </si>
  <si>
    <t>LabaskinIP@sibgenco.ru</t>
  </si>
  <si>
    <t>ЗНПТУ</t>
  </si>
  <si>
    <t>Глуховеров Алексей Евгеньевич</t>
  </si>
  <si>
    <t>GlukhoverovAE@sibgenco.ru</t>
  </si>
  <si>
    <t>НПО</t>
  </si>
  <si>
    <t>ТА-11  -  Тпв
ТА-14  -  δt_конд</t>
  </si>
  <si>
    <t>11T000TW0903
14T000TA0003</t>
  </si>
  <si>
    <t>КА-7  -  Гун
КА-8  -  Гун</t>
  </si>
  <si>
    <t>07K000SG0N19
08K000SG0N19</t>
  </si>
  <si>
    <t>Барнаульская ТЭЦ-2</t>
  </si>
  <si>
    <t>ТА-8  -  W
ТА-9  -  W</t>
  </si>
  <si>
    <t>08T010KV0006
09T010KV0006</t>
  </si>
  <si>
    <t>Бийская ТЭЦ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</si>
  <si>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90%D0%B1%D0%A2%D0%AD%D0%A6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</si>
  <si>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C%D0%B8%D0%BD%D0%A2%D0%AD%D0%A6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</si>
  <si>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A%D1%80%D0%A2%D0%AD%D0%A6-3</t>
  </si>
  <si>
    <t>01K000TU0008</t>
  </si>
  <si>
    <t>02K000TU0008</t>
  </si>
  <si>
    <t>03K000TU0008</t>
  </si>
  <si>
    <t>04K000TU0008</t>
  </si>
  <si>
    <t>05K000TU0008</t>
  </si>
  <si>
    <t>01K000KI0008</t>
  </si>
  <si>
    <t>+0,2</t>
  </si>
  <si>
    <t>02K000KI0008</t>
  </si>
  <si>
    <t>03K000KI0008</t>
  </si>
  <si>
    <t>04K000KI0008</t>
  </si>
  <si>
    <t>05K000KI0008</t>
  </si>
  <si>
    <t>01K000SH0008</t>
  </si>
  <si>
    <t>02K000SH0008</t>
  </si>
  <si>
    <t>03K000SH0008</t>
  </si>
  <si>
    <t>04K000SH0008</t>
  </si>
  <si>
    <t>+2</t>
  </si>
  <si>
    <t>05K000SH0008</t>
  </si>
  <si>
    <t>01K000SG0008</t>
  </si>
  <si>
    <t>02K000SG0008</t>
  </si>
  <si>
    <t>03K000SG0008</t>
  </si>
  <si>
    <t>04K000SG0008</t>
  </si>
  <si>
    <t>05K000SG0008</t>
  </si>
  <si>
    <t>01K100SV0008</t>
  </si>
  <si>
    <t>02K100SV0008</t>
  </si>
  <si>
    <t>03K100SV0008</t>
  </si>
  <si>
    <t>04K100SV0008</t>
  </si>
  <si>
    <t>05K100SV0008</t>
  </si>
  <si>
    <t>01T000TW0008</t>
  </si>
  <si>
    <t>02T000TW0008</t>
  </si>
  <si>
    <t>03T000TW0008</t>
  </si>
  <si>
    <t>04T000TW0008</t>
  </si>
  <si>
    <t>01T000PP0008</t>
  </si>
  <si>
    <t>02T000PP0008</t>
  </si>
  <si>
    <t>03T000PP0008</t>
  </si>
  <si>
    <t>04T000PP0008</t>
  </si>
  <si>
    <t>01T000TP0008</t>
  </si>
  <si>
    <t>02T000TP0008</t>
  </si>
  <si>
    <t>03T000TP0008</t>
  </si>
  <si>
    <t>04T000TP0908</t>
  </si>
  <si>
    <t>01T000TA0008</t>
  </si>
  <si>
    <t>+3</t>
  </si>
  <si>
    <t>02T000TA0008</t>
  </si>
  <si>
    <t>03T000TA0008</t>
  </si>
  <si>
    <t>04T000TA0008</t>
  </si>
  <si>
    <t>01T010KV0008</t>
  </si>
  <si>
    <t>02T010KV0008</t>
  </si>
  <si>
    <t>03T010KV0008</t>
  </si>
  <si>
    <t>04T010KV0008</t>
  </si>
  <si>
    <t>01T000SV0008</t>
  </si>
  <si>
    <t>02T000SV0008</t>
  </si>
  <si>
    <t>03T000SV0008</t>
  </si>
  <si>
    <t>04T000SV0008</t>
  </si>
  <si>
    <t>01K000LH0008</t>
  </si>
  <si>
    <t>02K000LH0008</t>
  </si>
  <si>
    <t>03K000LH0008</t>
  </si>
  <si>
    <t>04K000LH0008</t>
  </si>
  <si>
    <t>05K000LH0008</t>
  </si>
  <si>
    <t>01T000LH0008</t>
  </si>
  <si>
    <t>02T000LH0008</t>
  </si>
  <si>
    <t>03T000LH0008</t>
  </si>
  <si>
    <t>04T000LH0008</t>
  </si>
  <si>
    <t>00K000GW0008</t>
  </si>
  <si>
    <t>00S100MK0008</t>
  </si>
  <si>
    <t>01K000TU0010</t>
  </si>
  <si>
    <t>01K000KI0010</t>
  </si>
  <si>
    <t>01K000SH0010</t>
  </si>
  <si>
    <t>01K000SG0010</t>
  </si>
  <si>
    <t>01K000SV0010</t>
  </si>
  <si>
    <t>01T000TW0010</t>
  </si>
  <si>
    <t>01T000PP0010</t>
  </si>
  <si>
    <t>01T000TP0010</t>
  </si>
  <si>
    <t>01T010TA0010</t>
  </si>
  <si>
    <t>01T000KV0010</t>
  </si>
  <si>
    <t>00T000SV0010</t>
  </si>
  <si>
    <t>01K000LH0010</t>
  </si>
  <si>
    <t>01T000LH0010</t>
  </si>
  <si>
    <t>00K000GW0010</t>
  </si>
  <si>
    <t>00S100MK0010</t>
  </si>
  <si>
    <t>01K000TU0012</t>
  </si>
  <si>
    <t>01K000KI0012</t>
  </si>
  <si>
    <t>01K000SH0012</t>
  </si>
  <si>
    <t>01K000SG0012</t>
  </si>
  <si>
    <t>01K010SV0012</t>
  </si>
  <si>
    <t>01T200TW0012</t>
  </si>
  <si>
    <t>01T000PP0012</t>
  </si>
  <si>
    <t>01T000TP0012</t>
  </si>
  <si>
    <t>01T000TA0012</t>
  </si>
  <si>
    <t>01T000KV0012</t>
  </si>
  <si>
    <t>01T000SV0012</t>
  </si>
  <si>
    <t>01K000LH0012</t>
  </si>
  <si>
    <t>01T000LH0012</t>
  </si>
  <si>
    <t>00K000GW0012</t>
  </si>
  <si>
    <t>00S100MX0012</t>
  </si>
  <si>
    <t>MX</t>
  </si>
  <si>
    <t>табл до сюда</t>
  </si>
  <si>
    <t>Абаканская ТЭЦ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</si>
  <si>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A%D0%B0%D0%BD%D0%A2%D0%AD%D0%A6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</si>
  <si>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A%D1%80%D0%A2%D0%AD%D0%A6-2</t>
  </si>
  <si>
    <t>https://powerbi-rs.suek.ru/reports/powerbi/Analytics/%D0%9F%D0%B5%D1%80%D0%B5%D0%B6%D0%BE%D0%B3%D0%B8/%D0%9A%D0%BE%D0%BD%D1%82%D1%80%D0%BE%D0%BB%D1%8C%20%D1%80%D0%B5%D0%B6%D0%B8%D0%BC%D0%B0/%D0%9A%D1%80%D0%B0%D1%81%D0%BD%D0%BE%D1%8F%D1%80%D1%81%D0%BA%D0%B8%D0%B9%20%D1%84%D0%B8%D0%BB%D0%B8%D0%B0%D0%BB/%D0%9A%D0%BE%D0%BD%D1%82%D1%80%D0%BE%D0%BB%D1%8C%20%D1%80%D0%B5%D0%B6%D0%B8%D0%BC%D0%B0%20%D0%9A%D1%80%D0%A2%D0%AD%D0%A6-1</t>
  </si>
  <si>
    <t>01K000TU0013</t>
  </si>
  <si>
    <t>02K000TU0013</t>
  </si>
  <si>
    <t>03K000TU0013</t>
  </si>
  <si>
    <t>04K000TU0013</t>
  </si>
  <si>
    <t>05K000TU0013</t>
  </si>
  <si>
    <t>06K000TU0013</t>
  </si>
  <si>
    <t>07K000TU0013</t>
  </si>
  <si>
    <t>01K000KI0013</t>
  </si>
  <si>
    <t>02K000KI0013</t>
  </si>
  <si>
    <t>03K000KI0013</t>
  </si>
  <si>
    <t>04K000KI0013</t>
  </si>
  <si>
    <t>05K000KI0013</t>
  </si>
  <si>
    <t>06K000KI0013</t>
  </si>
  <si>
    <t>07K000KI0013</t>
  </si>
  <si>
    <t>01K000SG0013</t>
  </si>
  <si>
    <t>02K000SG0013</t>
  </si>
  <si>
    <t>03K000SG0013</t>
  </si>
  <si>
    <t>04K000SG0013</t>
  </si>
  <si>
    <t>05K000SG0013</t>
  </si>
  <si>
    <t>06K000SG0013</t>
  </si>
  <si>
    <t>07K000SG0013</t>
  </si>
  <si>
    <t>01K000SH0013</t>
  </si>
  <si>
    <t>02K000SH0013</t>
  </si>
  <si>
    <t>03K000SH0013</t>
  </si>
  <si>
    <t>04K000SH0013</t>
  </si>
  <si>
    <t>05K000SH0013</t>
  </si>
  <si>
    <t>06K000SH0013</t>
  </si>
  <si>
    <t>07K000SH0013</t>
  </si>
  <si>
    <t>01K000SV0013</t>
  </si>
  <si>
    <t>02K000SV0013</t>
  </si>
  <si>
    <t>03K000SV0013</t>
  </si>
  <si>
    <t>04K000SV0013</t>
  </si>
  <si>
    <t>05K000SV0013</t>
  </si>
  <si>
    <t>06K000SV0013</t>
  </si>
  <si>
    <t>07K000SV0013</t>
  </si>
  <si>
    <t>01T000PP0013</t>
  </si>
  <si>
    <t>02T000PP0013</t>
  </si>
  <si>
    <t>03T000PP0013</t>
  </si>
  <si>
    <t>01T000TP0013</t>
  </si>
  <si>
    <t>02T000TP0013</t>
  </si>
  <si>
    <t>03T000TP0013</t>
  </si>
  <si>
    <t>01T000TA0013</t>
  </si>
  <si>
    <t>01T000KV0013</t>
  </si>
  <si>
    <t>01K000LH0013</t>
  </si>
  <si>
    <t>02K000LH0013</t>
  </si>
  <si>
    <t>03K000LH0013</t>
  </si>
  <si>
    <t>04K000LH0013</t>
  </si>
  <si>
    <t>05K000LH0013</t>
  </si>
  <si>
    <t>06K000LH0013</t>
  </si>
  <si>
    <t>07K000LH0013</t>
  </si>
  <si>
    <t>01T000LH0013</t>
  </si>
  <si>
    <t>02T000LH0013</t>
  </si>
  <si>
    <t>03T000LH0013</t>
  </si>
  <si>
    <t>00K000GW0013</t>
  </si>
  <si>
    <t>00S100MK0013</t>
  </si>
  <si>
    <t>01K000TU0002</t>
  </si>
  <si>
    <t>02K000TU0002</t>
  </si>
  <si>
    <t>03K000TU0002</t>
  </si>
  <si>
    <t>04K000TU0002</t>
  </si>
  <si>
    <t>05K000TU0002</t>
  </si>
  <si>
    <t>06K000TU0002</t>
  </si>
  <si>
    <t>01K000KI0002</t>
  </si>
  <si>
    <t>02K000KI0002</t>
  </si>
  <si>
    <t>03K000KI0002</t>
  </si>
  <si>
    <t>04K000KI0002</t>
  </si>
  <si>
    <t>05K000KI0002</t>
  </si>
  <si>
    <t>06K000KI0002</t>
  </si>
  <si>
    <t>01K000SH0002</t>
  </si>
  <si>
    <t>02K000SH0002</t>
  </si>
  <si>
    <t>03K000SH0002</t>
  </si>
  <si>
    <t>04K000SH0002</t>
  </si>
  <si>
    <t>05K000SH0002</t>
  </si>
  <si>
    <t>06K000SH0002</t>
  </si>
  <si>
    <t>01K000SG0002</t>
  </si>
  <si>
    <t>02K000SG0002</t>
  </si>
  <si>
    <t>03K000SG0002</t>
  </si>
  <si>
    <t>04K000SG0002</t>
  </si>
  <si>
    <t>05K000SG0002</t>
  </si>
  <si>
    <t>06K000SG0002</t>
  </si>
  <si>
    <t>01K010SV0002</t>
  </si>
  <si>
    <t>02K010SV0002</t>
  </si>
  <si>
    <t>03K010SV0002</t>
  </si>
  <si>
    <t>04K010SV0002</t>
  </si>
  <si>
    <t>05K010SV0002</t>
  </si>
  <si>
    <t>06K010SV0002</t>
  </si>
  <si>
    <t>01T000TW0002</t>
  </si>
  <si>
    <t>02T000TW0002</t>
  </si>
  <si>
    <t>03T000TW0002</t>
  </si>
  <si>
    <t>04T000TW0002</t>
  </si>
  <si>
    <t>01T000PP0002</t>
  </si>
  <si>
    <t>02T000PP0002</t>
  </si>
  <si>
    <t>03T000PP0002</t>
  </si>
  <si>
    <t>04T000PP0002</t>
  </si>
  <si>
    <t>01T000TP0002</t>
  </si>
  <si>
    <t>02T000TP0002</t>
  </si>
  <si>
    <t>03T000TP0002</t>
  </si>
  <si>
    <t>04T000TP0002</t>
  </si>
  <si>
    <t>01T000TA0002</t>
  </si>
  <si>
    <t>02T000TA0002</t>
  </si>
  <si>
    <t>03T000TA0002</t>
  </si>
  <si>
    <t>04T000TA0002</t>
  </si>
  <si>
    <t>01T010KV0002</t>
  </si>
  <si>
    <t>02T010KV0002</t>
  </si>
  <si>
    <t>03T010KV0002</t>
  </si>
  <si>
    <t>04T010KV0002</t>
  </si>
  <si>
    <t>01T000SV0002</t>
  </si>
  <si>
    <t>02T000SV0002</t>
  </si>
  <si>
    <t>03T000SV0002</t>
  </si>
  <si>
    <t>04T000SV0002</t>
  </si>
  <si>
    <t>01K000LH0002</t>
  </si>
  <si>
    <t>02K000LH0002</t>
  </si>
  <si>
    <t>03K000LH0002</t>
  </si>
  <si>
    <t>04K000LH0002</t>
  </si>
  <si>
    <t>05K000LH0002</t>
  </si>
  <si>
    <t>06K000LH0002</t>
  </si>
  <si>
    <t>01T000LH0002</t>
  </si>
  <si>
    <t>02T000LH0002</t>
  </si>
  <si>
    <t>03T000LH0002</t>
  </si>
  <si>
    <t>04T000LH0002</t>
  </si>
  <si>
    <t>00K000GW0002</t>
  </si>
  <si>
    <t>00K010MK0002</t>
  </si>
  <si>
    <t>04K000TU0N04</t>
  </si>
  <si>
    <t>05K000TU0N04</t>
  </si>
  <si>
    <t>06K000TU0N04</t>
  </si>
  <si>
    <t>07K000TU0N04</t>
  </si>
  <si>
    <t>08K000TU0N04</t>
  </si>
  <si>
    <t>09K000TU0N04</t>
  </si>
  <si>
    <t>10K000TU0N04</t>
  </si>
  <si>
    <t>11K000TU0N04</t>
  </si>
  <si>
    <t>12K000TU0N04</t>
  </si>
  <si>
    <t>13K000TU0N04</t>
  </si>
  <si>
    <t>14K000TU0N04</t>
  </si>
  <si>
    <t>15K000TU0N04</t>
  </si>
  <si>
    <t>16K000TU0N04</t>
  </si>
  <si>
    <t>17K000TU0L04</t>
  </si>
  <si>
    <t>18K000TU0L04</t>
  </si>
  <si>
    <t>19K000TU0L04</t>
  </si>
  <si>
    <t>20K000TU0L04</t>
  </si>
  <si>
    <t>04K000KI0N04</t>
  </si>
  <si>
    <t>05K000KI0N04</t>
  </si>
  <si>
    <t>06K000KI0N04</t>
  </si>
  <si>
    <t>07K000KI0N04</t>
  </si>
  <si>
    <t>08K000KI0N04</t>
  </si>
  <si>
    <t>09K000KI0N04</t>
  </si>
  <si>
    <t>10K000KI0N04</t>
  </si>
  <si>
    <t>11K000KI0N04</t>
  </si>
  <si>
    <t>12K000KI0N04</t>
  </si>
  <si>
    <t>13K000KI0N04</t>
  </si>
  <si>
    <t>14K000KI0N04</t>
  </si>
  <si>
    <t>15K000KI0N04</t>
  </si>
  <si>
    <t>16K000KI0N04</t>
  </si>
  <si>
    <t>17K000KI0L04</t>
  </si>
  <si>
    <t>18K000KI0L04</t>
  </si>
  <si>
    <t>19K000KI0L04</t>
  </si>
  <si>
    <t>20K000KI0L04</t>
  </si>
  <si>
    <t>04K000SH0N04</t>
  </si>
  <si>
    <t>05K000SH0N04</t>
  </si>
  <si>
    <t>06K000SH0N04</t>
  </si>
  <si>
    <t>07K000SH0N04</t>
  </si>
  <si>
    <t>08K000SH0N04</t>
  </si>
  <si>
    <t>09K000SH0N04</t>
  </si>
  <si>
    <t>10K000SH0N04</t>
  </si>
  <si>
    <t>11K000SH0N04</t>
  </si>
  <si>
    <t>12K000SH0N04</t>
  </si>
  <si>
    <t>13K000SH0N04</t>
  </si>
  <si>
    <t>14K000SH0N04</t>
  </si>
  <si>
    <t>15K000SH0N04</t>
  </si>
  <si>
    <t>16K000SH0N04</t>
  </si>
  <si>
    <t>17K000SH0L04</t>
  </si>
  <si>
    <t>18K000SH0L04</t>
  </si>
  <si>
    <t>19K000SH0L04</t>
  </si>
  <si>
    <t>20K000SH0L04</t>
  </si>
  <si>
    <t>04K000SG0N04</t>
  </si>
  <si>
    <t>05K000SG0N04</t>
  </si>
  <si>
    <t>06K000SG0N04</t>
  </si>
  <si>
    <t>07K000SG0N04</t>
  </si>
  <si>
    <t>08K000SG0N04</t>
  </si>
  <si>
    <t>09K000SG0N04</t>
  </si>
  <si>
    <t>10K000SG0N04</t>
  </si>
  <si>
    <t>11K000SG0N04</t>
  </si>
  <si>
    <t>12K000SG0N04</t>
  </si>
  <si>
    <t>13K000SG0N04</t>
  </si>
  <si>
    <t>14K000SG0N04</t>
  </si>
  <si>
    <t>15K000SG0N04</t>
  </si>
  <si>
    <t>16K000SG0N04</t>
  </si>
  <si>
    <t>17K000SG0L04</t>
  </si>
  <si>
    <t>18K000SG0L04</t>
  </si>
  <si>
    <t>19K000SG0L04</t>
  </si>
  <si>
    <t>20K000SG0L04</t>
  </si>
  <si>
    <t>04K100SV0N04</t>
  </si>
  <si>
    <t>05K100SV0N04</t>
  </si>
  <si>
    <t>06K100SV0N04</t>
  </si>
  <si>
    <t>07K100SV0N04</t>
  </si>
  <si>
    <t>08K100SV0N04</t>
  </si>
  <si>
    <t>09K100SV0N04</t>
  </si>
  <si>
    <t>10K100SV0N04</t>
  </si>
  <si>
    <t>11K100SV0N04</t>
  </si>
  <si>
    <t>12K100SV0N04</t>
  </si>
  <si>
    <t>13K100SV0N04</t>
  </si>
  <si>
    <t>14K100SV0N04</t>
  </si>
  <si>
    <t>15K100SV0N04</t>
  </si>
  <si>
    <t>16K100SV0N04</t>
  </si>
  <si>
    <t>17K100SV0L04</t>
  </si>
  <si>
    <t>18K100SV0L04</t>
  </si>
  <si>
    <t>19K100SV0L04</t>
  </si>
  <si>
    <t>20K100SV0L04</t>
  </si>
  <si>
    <t>03T000TW0N04</t>
  </si>
  <si>
    <t>04T000TW0N04</t>
  </si>
  <si>
    <t>05T000TW0N04</t>
  </si>
  <si>
    <t>06T000TW0N04</t>
  </si>
  <si>
    <t>07T000TW0N04</t>
  </si>
  <si>
    <t>08T000TW0N04</t>
  </si>
  <si>
    <t>09T000TW0N04</t>
  </si>
  <si>
    <t>10T000TW0N04</t>
  </si>
  <si>
    <t>11T000TW0L04</t>
  </si>
  <si>
    <t>12T000TW0L04</t>
  </si>
  <si>
    <t>03T000PP0N04</t>
  </si>
  <si>
    <t>04T000PP0N04</t>
  </si>
  <si>
    <t>05T000PP0N04</t>
  </si>
  <si>
    <t>06T000PP0N04</t>
  </si>
  <si>
    <t>07T000PP0N04</t>
  </si>
  <si>
    <t>08T000PP0N04</t>
  </si>
  <si>
    <t>09T000PP0N04</t>
  </si>
  <si>
    <t>10T000PP0N04</t>
  </si>
  <si>
    <t>11T000PP0L04</t>
  </si>
  <si>
    <t>12T000PP0L04</t>
  </si>
  <si>
    <t>03T000TP0N04</t>
  </si>
  <si>
    <t>04T000TP0N04</t>
  </si>
  <si>
    <t>05T000TP0N04</t>
  </si>
  <si>
    <t>06T000TP0N04</t>
  </si>
  <si>
    <t>07T000TP0N04</t>
  </si>
  <si>
    <t>08T000TP0N04</t>
  </si>
  <si>
    <t>09T000TP0N04</t>
  </si>
  <si>
    <t>10T000TP0N04</t>
  </si>
  <si>
    <t>11T000TP0L04</t>
  </si>
  <si>
    <t>12T000TP0L04</t>
  </si>
  <si>
    <t>03T000TA0N04</t>
  </si>
  <si>
    <t>04T000TA0N04</t>
  </si>
  <si>
    <t>05T000TA0N04</t>
  </si>
  <si>
    <t>06T000TA0N04</t>
  </si>
  <si>
    <t>07T000TA0N04</t>
  </si>
  <si>
    <t>08T000TA0N04</t>
  </si>
  <si>
    <t>09T000TA0N04</t>
  </si>
  <si>
    <t>03T000KV0N04</t>
  </si>
  <si>
    <t>04T000KV0N04</t>
  </si>
  <si>
    <t>05T000KV0N04</t>
  </si>
  <si>
    <t>06T000KV0N04</t>
  </si>
  <si>
    <t>07T000KV0N04</t>
  </si>
  <si>
    <t>08T000KV0N04</t>
  </si>
  <si>
    <t>09T000KV0N04</t>
  </si>
  <si>
    <t>03T000SV0N04</t>
  </si>
  <si>
    <t>04T000SV0N04</t>
  </si>
  <si>
    <t>05T000SV0N04</t>
  </si>
  <si>
    <t>06T000SV0N04</t>
  </si>
  <si>
    <t>07T000SV0N04</t>
  </si>
  <si>
    <t>08T000SV0N04</t>
  </si>
  <si>
    <t>09T000SV0N04</t>
  </si>
  <si>
    <t>04K000LH0N04</t>
  </si>
  <si>
    <t>05K000LH0N04</t>
  </si>
  <si>
    <t>06K000LH0N04</t>
  </si>
  <si>
    <t>07K000LH0N04</t>
  </si>
  <si>
    <t>08K000LH0N04</t>
  </si>
  <si>
    <t>09K000LH0N04</t>
  </si>
  <si>
    <t>10K000LH0N04</t>
  </si>
  <si>
    <t>11K000LH0N04</t>
  </si>
  <si>
    <t>12K000LH0N04</t>
  </si>
  <si>
    <t>13K000LH0N04</t>
  </si>
  <si>
    <t>14K000LH0N04</t>
  </si>
  <si>
    <t>15K000LH0N04</t>
  </si>
  <si>
    <t>16K000LH0N04</t>
  </si>
  <si>
    <t>17K000LH0L04</t>
  </si>
  <si>
    <t>18K000LH0L04</t>
  </si>
  <si>
    <t>19K000LH0L04</t>
  </si>
  <si>
    <t>20K000LH0L04</t>
  </si>
  <si>
    <t>03T000LH0N04</t>
  </si>
  <si>
    <t>04T000LH0N04</t>
  </si>
  <si>
    <t>05T000LH0N04</t>
  </si>
  <si>
    <t>06T000LH0N04</t>
  </si>
  <si>
    <t>07T000LH0N04</t>
  </si>
  <si>
    <t>08T000LH0N04</t>
  </si>
  <si>
    <t>09T000LH0N04</t>
  </si>
  <si>
    <t>10T000LH0N04</t>
  </si>
  <si>
    <t>11T000LH0L04</t>
  </si>
  <si>
    <t>12T000LH0L04</t>
  </si>
  <si>
    <t>00K000GW0004</t>
  </si>
  <si>
    <t>00S100MK0004</t>
  </si>
  <si>
    <t>КА-19  -  Тух</t>
  </si>
  <si>
    <t>КА-20  -  Тух</t>
  </si>
  <si>
    <t>КА-19  -  α_рс</t>
  </si>
  <si>
    <t>КА-20  -  α_рс</t>
  </si>
  <si>
    <t>КА-19  -  Гшл</t>
  </si>
  <si>
    <t>КА-20  -  Гшл</t>
  </si>
  <si>
    <t>КА-19  -  Гун</t>
  </si>
  <si>
    <t>КА-20  -  Гун</t>
  </si>
  <si>
    <t>КА-17  -  Δα_рс</t>
  </si>
  <si>
    <t>КА-19  -  Δα_рс</t>
  </si>
  <si>
    <t>КА-20  -  Δα_рс</t>
  </si>
  <si>
    <t>КА-19  -  ЧЧР</t>
  </si>
  <si>
    <t>КА-20  -  ЧЧР</t>
  </si>
  <si>
    <t>Слепышев Вадим Юрьевич</t>
  </si>
  <si>
    <t>SlepyshevVIu@sibgenco.ru</t>
  </si>
  <si>
    <t>Афонин Алексей Владимирович</t>
  </si>
  <si>
    <t>AfoninAVl@sibgenco.ru</t>
  </si>
  <si>
    <t>Огарков Дмитрий Валерьевич</t>
  </si>
  <si>
    <t>OgarkovDV@sibgenco.ru</t>
  </si>
  <si>
    <t xml:space="preserve">Тербежеков Дмитрий Данилович </t>
  </si>
  <si>
    <t>TerbezhekovDD@sibgenco.ru</t>
  </si>
  <si>
    <t xml:space="preserve">Осипова Римма Равильевна </t>
  </si>
  <si>
    <t>OsipovaRR@sibgenco.ru</t>
  </si>
  <si>
    <t xml:space="preserve">Гришкевич Андрей Александрович </t>
  </si>
  <si>
    <t>GrishkevichAA@sibgenco.ru</t>
  </si>
  <si>
    <t xml:space="preserve">Алахтаев Александр Степанович </t>
  </si>
  <si>
    <t>AlakhtaevAS@sibgenco.ru</t>
  </si>
  <si>
    <t>Алейник Александр Федорович</t>
  </si>
  <si>
    <t>AleinikAF@sibgenco.ru</t>
  </si>
  <si>
    <t>Шломов Александр Николаевич</t>
  </si>
  <si>
    <t>ShlomovAN@sibgenco.ru</t>
  </si>
  <si>
    <t>Бочаров Игорь Викторович</t>
  </si>
  <si>
    <t>BocharovIV@sibgenco.ru</t>
  </si>
  <si>
    <t>Ковжук Яков Иванович</t>
  </si>
  <si>
    <t>KovzhukYI@sibgenco.ru</t>
  </si>
  <si>
    <t>Лапушев Александр Михайлович</t>
  </si>
  <si>
    <t>LapushevAlM@sibgenco.ru</t>
  </si>
  <si>
    <t>Посаженников Петр Олегович</t>
  </si>
  <si>
    <t>PosazhennikovPO@sibgenco.ru</t>
  </si>
  <si>
    <t>Рыбаков Виталий Михайлович</t>
  </si>
  <si>
    <t>RybakovViM@suek.ru</t>
  </si>
  <si>
    <t>Окладников Максим Евгеньевич</t>
  </si>
  <si>
    <t>OkladnikovME@sibgenco.ru</t>
  </si>
  <si>
    <t>Волобуев Павел Владимирович</t>
  </si>
  <si>
    <t>VolobuevPV@sibgenco.ru</t>
  </si>
  <si>
    <t>Машуков Максим Викторович</t>
  </si>
  <si>
    <t>MashukovMV@sibgenco.ru</t>
  </si>
  <si>
    <t>Зубарев Артем Евгеньевич</t>
  </si>
  <si>
    <t>ZubarevAE@sibgenco.ru</t>
  </si>
  <si>
    <t>Козлов Алексей Анатольевич</t>
  </si>
  <si>
    <t>KozlovAlA@sibgenco.ru</t>
  </si>
  <si>
    <t>Пушкарев Владимир Олегович</t>
  </si>
  <si>
    <t>PushkarevVO@sibgenco.ru</t>
  </si>
  <si>
    <t>Диденко Сергей Владимирович</t>
  </si>
  <si>
    <t>DidenkoSV@sibgenco.ru</t>
  </si>
  <si>
    <t>Тимощенко Вадим Михайлович</t>
  </si>
  <si>
    <t>TimoshchenkoVM@sibgenco.ru</t>
  </si>
  <si>
    <t>Данько Денис Владимирович</t>
  </si>
  <si>
    <t>DankoDV@suek.ru</t>
  </si>
  <si>
    <t>Михайлов Сергей Викторович</t>
  </si>
  <si>
    <t>MikhailovSVi@sibgenco.ru</t>
  </si>
  <si>
    <t>Зам.Нач ПТО</t>
  </si>
  <si>
    <t>Малашонок Вячеслав Дмитриевич</t>
  </si>
  <si>
    <t>MalashonokVD@sibgenco.ru</t>
  </si>
  <si>
    <t>инженер по наладке и испытаниям энергетического оборудования 1 категории</t>
  </si>
  <si>
    <t>Болганюк Александр Владимирович</t>
  </si>
  <si>
    <t>BolganiukAV@suek.ru</t>
  </si>
  <si>
    <t>Тепляков Виктор Владимирович</t>
  </si>
  <si>
    <t>TeplyakovVV@sibgenco.ru</t>
  </si>
  <si>
    <t>начальник цеха</t>
  </si>
  <si>
    <t>Паутов Артем Александрович</t>
  </si>
  <si>
    <t>PautovAAl@sibgenco.ru</t>
  </si>
  <si>
    <t>заместитель начальника цеха</t>
  </si>
  <si>
    <t>Данилов Степан Анатольевич</t>
  </si>
  <si>
    <t>DanilovSAn@sibgenco.ru</t>
  </si>
  <si>
    <t>Иванюк Евгений Юрьевич</t>
  </si>
  <si>
    <t>IvaniukEIU@sibgenco.ru</t>
  </si>
  <si>
    <t>ТА-15  -  Р₀
ТА-15  -  Т₀</t>
  </si>
  <si>
    <t>15T000PP0003
15T000TP0003</t>
  </si>
  <si>
    <t>Барнаульская ТЭЦ-3</t>
  </si>
  <si>
    <t>ТА-1  -  ΔV_конд
ТА-3  -  ΔV_конд</t>
  </si>
  <si>
    <t>01T000SV0007
03T000SV0007</t>
  </si>
  <si>
    <t>КА-5А  -  Тпв
КА-6Б  -  Тпв</t>
  </si>
  <si>
    <t>05K000TWAI01
06K000TWBI01</t>
  </si>
  <si>
    <t>КА-10  -  Гшл
КА-16  -  Гшл</t>
  </si>
  <si>
    <t>10K000SH0022
16K000SH0022</t>
  </si>
  <si>
    <t>Красноярская ТЭЦ-2</t>
  </si>
  <si>
    <t>Красноярская ТЭЦ-1</t>
  </si>
  <si>
    <t>ТА-9  -  Т₀
ТА-10  -  Т₀</t>
  </si>
  <si>
    <t>09T000TP0N04
10T000TP0N04</t>
  </si>
  <si>
    <t>13,28</t>
  </si>
  <si>
    <t>11T000TW0003</t>
  </si>
  <si>
    <t>10T000TW0003</t>
  </si>
  <si>
    <t>09T000TW0003</t>
  </si>
  <si>
    <t>07T000TW0003</t>
  </si>
  <si>
    <t>04,98</t>
  </si>
  <si>
    <t>ТА-5  -  Тпв
ТА-6  -  Тпв</t>
  </si>
  <si>
    <t>05T000TW0N24
06T000TW0F24</t>
  </si>
  <si>
    <t>04,66</t>
  </si>
  <si>
    <t>07,66</t>
  </si>
  <si>
    <t>15,7</t>
  </si>
  <si>
    <t>КА-16  -  Δα_рс
ТА-8  -  ΔV_конд</t>
  </si>
  <si>
    <t>16K010SV0022
08T000SV0022</t>
  </si>
  <si>
    <t>Малышев Илья Андреевич</t>
  </si>
  <si>
    <t>MalyshevIA@sibgenco.ru</t>
  </si>
  <si>
    <t>06,54</t>
  </si>
  <si>
    <t>06,91</t>
  </si>
  <si>
    <t>019,12</t>
  </si>
  <si>
    <t>05,26</t>
  </si>
  <si>
    <t>14,99</t>
  </si>
  <si>
    <t>02,61</t>
  </si>
  <si>
    <t>10,49</t>
  </si>
  <si>
    <t>04,62</t>
  </si>
  <si>
    <t>14,45</t>
  </si>
  <si>
    <t>13,23</t>
  </si>
  <si>
    <t>04,2</t>
  </si>
  <si>
    <t>02,95</t>
  </si>
  <si>
    <t>18,99</t>
  </si>
  <si>
    <t>07,32</t>
  </si>
  <si>
    <t>05,82</t>
  </si>
  <si>
    <t>03,16</t>
  </si>
  <si>
    <t>18,23</t>
  </si>
  <si>
    <t>ТА-5  -  δt_конд
ТА-6  -  δt_конд
ТА-9  -  δt_конд</t>
  </si>
  <si>
    <t>05T000TA0N04
06T000TA0N04
09T000TA0N04</t>
  </si>
  <si>
    <t>04,76</t>
  </si>
  <si>
    <t>06,6</t>
  </si>
  <si>
    <t>04,68</t>
  </si>
  <si>
    <t>16,94</t>
  </si>
  <si>
    <t>05,32</t>
  </si>
  <si>
    <t>017,63</t>
  </si>
  <si>
    <t>05,53</t>
  </si>
  <si>
    <t>15,04</t>
  </si>
  <si>
    <t>02,75</t>
  </si>
  <si>
    <t>00,45</t>
  </si>
  <si>
    <t>16,5</t>
  </si>
  <si>
    <t>14,82</t>
  </si>
  <si>
    <t>04,77</t>
  </si>
  <si>
    <t>04,88</t>
  </si>
  <si>
    <t>03,93</t>
  </si>
  <si>
    <t>04,73</t>
  </si>
  <si>
    <t>03,98</t>
  </si>
  <si>
    <t>010,65</t>
  </si>
  <si>
    <t>06,81</t>
  </si>
  <si>
    <t>05,67</t>
  </si>
  <si>
    <t>03,2</t>
  </si>
  <si>
    <t>08,21</t>
  </si>
  <si>
    <t>ТА-4  -  δt_конд
ТА-6  -  δt_конд
ТА-9  -  δt_конд</t>
  </si>
  <si>
    <t>04T000TA0N04
06T000TA0N04
09T000TA0N04</t>
  </si>
  <si>
    <t>long</t>
  </si>
  <si>
    <t>снять</t>
  </si>
  <si>
    <t>Позднее 01.01.2023</t>
  </si>
  <si>
    <t xml:space="preserve">Наименование электростанции </t>
  </si>
  <si>
    <t xml:space="preserve">Оборудование - параметр </t>
  </si>
  <si>
    <t xml:space="preserve">дата начала отклонения </t>
  </si>
  <si>
    <t xml:space="preserve">количество дней </t>
  </si>
  <si>
    <t xml:space="preserve">сред.знач.пар-ра факт </t>
  </si>
  <si>
    <t xml:space="preserve">сред.знач.пар-ра норма </t>
  </si>
  <si>
    <t>более 1138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</si>
</sst>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[$-F400]h:mm:ss\ AM/PM"/>
    <numFmt numFmtId="166" formatCode="[$-419]d\ mmm;@"/>
    <numFmt numFmtId="167" formatCode="0.0"/>
    <numFmt numFmtId="168" formatCode="_-* #,##0.0_-;\-* #,##0.0_-;_-* &quot;-&quot;??_-;_-@_-"/>
    <numFmt numFmtId="169" formatCode="_(* #,##0_);_(* \(#,##0\);_(* &quot;-&quot;??_);_(@_)"/>
  </numFmts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2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165" fontId="2" fillId="0" borderId="0"/>
    <xf numFmtId="0" fontId="2" fillId="0" borderId="0"/>
    <xf numFmtId="0" fontId="3" fillId="0" borderId="0"/>
    <xf numFmtId="0" fontId="9" fillId="0" borderId="0"/>
    <xf numFmtId="0" fontId="10" fillId="0" borderId="0" applyNumberFormat="0" applyFill="0" applyBorder="0" applyAlignment="0" applyProtection="0"/>
    <xf numFmtId="164" fontId="2" fillId="0" borderId="0" applyFont="0" applyFill="0" applyBorder="0" applyAlignment="0" applyProtection="0"/>
  </cellStyleXfs>
  <cellXfs count="192">
    <xf numFmtId="0" fontId="0" fillId="0" borderId="0" xfId="0"/>
    <xf numFmtId="14" fontId="0" fillId="0" borderId="1" xfId="0" applyNumberForma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Fill="1" applyAlignment="1">
      <alignment vertical="center"/>
    </xf>
    <xf numFmtId="0" fontId="1" fillId="0" borderId="0" xfId="0" applyNumberFormat="1" applyFont="1" applyFill="1" applyAlignment="1">
      <alignment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6" fillId="0" borderId="0" xfId="0" applyFont="1"/>
    <xf numFmtId="0" fontId="0" fillId="0" borderId="1" xfId="0" applyFill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7" fillId="0" borderId="1" xfId="0" applyFont="1" applyFill="1" applyBorder="1" applyAlignment="1">
      <alignment horizontal="left" vertical="center"/>
    </xf>
    <xf numFmtId="0" fontId="7" fillId="0" borderId="1" xfId="0" applyFont="1" applyBorder="1"/>
    <xf numFmtId="0" fontId="0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9" fillId="4" borderId="1" xfId="4" applyFill="1" applyBorder="1" applyAlignment="1">
      <alignment horizontal="left"/>
    </xf>
    <xf numFmtId="0" fontId="9" fillId="4" borderId="1" xfId="4" applyFill="1" applyBorder="1" applyAlignment="1">
      <alignment horizontal="left" vertical="center"/>
    </xf>
    <xf numFmtId="0" fontId="9" fillId="0" borderId="0" xfId="4" applyAlignment="1">
      <alignment horizontal="left"/>
    </xf>
    <xf numFmtId="0" fontId="9" fillId="0" borderId="1" xfId="4" applyBorder="1"/>
    <xf numFmtId="0" fontId="10" fillId="0" borderId="1" xfId="5" applyBorder="1"/>
    <xf numFmtId="0" fontId="9" fillId="0" borderId="1" xfId="4" applyBorder="1" applyAlignment="1">
      <alignment horizontal="center" vertical="center"/>
    </xf>
    <xf numFmtId="0" fontId="9" fillId="0" borderId="0" xfId="4"/>
    <xf numFmtId="0" fontId="9" fillId="0" borderId="0" xfId="4" applyAlignment="1"/>
    <xf numFmtId="0" fontId="9" fillId="0" borderId="6" xfId="4" applyBorder="1"/>
    <xf numFmtId="0" fontId="9" fillId="0" borderId="7" xfId="4" applyBorder="1"/>
    <xf numFmtId="0" fontId="10" fillId="0" borderId="7" xfId="5" applyBorder="1"/>
    <xf numFmtId="0" fontId="9" fillId="0" borderId="7" xfId="4" applyBorder="1" applyAlignment="1">
      <alignment horizontal="center" vertical="center"/>
    </xf>
    <xf numFmtId="0" fontId="9" fillId="0" borderId="8" xfId="4" applyBorder="1"/>
    <xf numFmtId="0" fontId="10" fillId="0" borderId="8" xfId="5" applyBorder="1"/>
    <xf numFmtId="0" fontId="9" fillId="0" borderId="8" xfId="4" applyBorder="1" applyAlignment="1">
      <alignment horizontal="center" vertical="center"/>
    </xf>
    <xf numFmtId="0" fontId="9" fillId="0" borderId="1" xfId="4" applyBorder="1" applyAlignment="1">
      <alignment wrapText="1"/>
    </xf>
    <xf numFmtId="0" fontId="9" fillId="0" borderId="0" xfId="4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66" fontId="4" fillId="0" borderId="9" xfId="0" applyNumberFormat="1" applyFont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7" fontId="0" fillId="0" borderId="9" xfId="0" applyNumberFormat="1" applyFill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textRotation="90"/>
    </xf>
    <xf numFmtId="0" fontId="0" fillId="5" borderId="0" xfId="0" applyFill="1"/>
    <xf numFmtId="0" fontId="1" fillId="2" borderId="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2" fillId="0" borderId="0" xfId="0" quotePrefix="1" applyFont="1" applyAlignment="1">
      <alignment horizontal="center" vertical="center" textRotation="90"/>
    </xf>
    <xf numFmtId="0" fontId="4" fillId="0" borderId="1" xfId="0" applyFon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2" fillId="0" borderId="16" xfId="0" quotePrefix="1" applyFont="1" applyBorder="1" applyAlignment="1">
      <alignment horizontal="center" vertical="center" textRotation="90"/>
    </xf>
    <xf numFmtId="0" fontId="4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2" borderId="7" xfId="0" applyNumberFormat="1" applyFont="1" applyFill="1" applyBorder="1" applyAlignment="1">
      <alignment horizontal="center" vertical="center" wrapText="1"/>
    </xf>
    <xf numFmtId="14" fontId="0" fillId="0" borderId="7" xfId="0" applyNumberFormat="1" applyFill="1" applyBorder="1" applyAlignment="1">
      <alignment horizontal="center" vertical="center"/>
    </xf>
    <xf numFmtId="14" fontId="0" fillId="0" borderId="18" xfId="0" applyNumberFormat="1" applyFill="1" applyBorder="1" applyAlignment="1">
      <alignment horizontal="center" vertical="center"/>
    </xf>
    <xf numFmtId="14" fontId="0" fillId="0" borderId="15" xfId="0" applyNumberForma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12" xfId="0" applyNumberFormat="1" applyFont="1" applyFill="1" applyBorder="1" applyAlignment="1">
      <alignment horizontal="center" vertical="center" wrapText="1"/>
    </xf>
    <xf numFmtId="1" fontId="0" fillId="0" borderId="6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17" xfId="0" applyNumberFormat="1" applyFill="1" applyBorder="1" applyAlignment="1">
      <alignment horizontal="center" vertical="center"/>
    </xf>
    <xf numFmtId="1" fontId="0" fillId="0" borderId="27" xfId="0" applyNumberFormat="1" applyFill="1" applyBorder="1" applyAlignment="1">
      <alignment horizontal="center" vertical="center"/>
    </xf>
    <xf numFmtId="0" fontId="1" fillId="2" borderId="27" xfId="0" applyNumberFormat="1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14" fontId="12" fillId="0" borderId="0" xfId="0" applyNumberFormat="1" applyFont="1" applyBorder="1" applyAlignment="1">
      <alignment horizontal="center" textRotation="90"/>
    </xf>
    <xf numFmtId="0" fontId="4" fillId="0" borderId="0" xfId="0" applyFont="1" applyBorder="1" applyAlignment="1">
      <alignment horizontal="left" vertical="center"/>
    </xf>
    <xf numFmtId="0" fontId="13" fillId="0" borderId="0" xfId="0" applyFont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/>
    <xf numFmtId="168" fontId="6" fillId="0" borderId="1" xfId="6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14" fontId="0" fillId="0" borderId="0" xfId="0" applyNumberFormat="1"/>
    <xf numFmtId="0" fontId="9" fillId="0" borderId="29" xfId="4" applyBorder="1"/>
    <xf numFmtId="0" fontId="10" fillId="0" borderId="29" xfId="5" applyBorder="1"/>
    <xf numFmtId="0" fontId="9" fillId="0" borderId="29" xfId="4" applyBorder="1" applyAlignment="1">
      <alignment horizontal="center" vertical="center"/>
    </xf>
    <xf numFmtId="0" fontId="9" fillId="0" borderId="30" xfId="4" applyBorder="1"/>
    <xf numFmtId="0" fontId="10" fillId="0" borderId="30" xfId="5" applyBorder="1"/>
    <xf numFmtId="0" fontId="9" fillId="0" borderId="30" xfId="4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0" fontId="0" fillId="0" borderId="1" xfId="4" applyFont="1" applyBorder="1"/>
    <xf numFmtId="0" fontId="0" fillId="0" borderId="0" xfId="4" applyFont="1"/>
    <xf numFmtId="14" fontId="1" fillId="6" borderId="0" xfId="0" applyNumberFormat="1" applyFont="1" applyFill="1" applyAlignment="1">
      <alignment horizontal="center" vertical="center"/>
    </xf>
    <xf numFmtId="0" fontId="15" fillId="4" borderId="0" xfId="0" quotePrefix="1" applyFont="1" applyFill="1" applyBorder="1" applyAlignment="1">
      <alignment horizontal="center" vertical="center"/>
    </xf>
    <xf numFmtId="0" fontId="9" fillId="0" borderId="1" xfId="4" applyFill="1" applyBorder="1"/>
    <xf numFmtId="0" fontId="0" fillId="0" borderId="1" xfId="4" applyFont="1" applyFill="1" applyBorder="1"/>
    <xf numFmtId="0" fontId="1" fillId="3" borderId="1" xfId="4" applyFont="1" applyFill="1" applyBorder="1"/>
    <xf numFmtId="0" fontId="0" fillId="0" borderId="8" xfId="4" applyFont="1" applyBorder="1"/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 vertical="center"/>
    </xf>
    <xf numFmtId="0" fontId="2" fillId="0" borderId="1" xfId="0" applyFont="1" applyBorder="1"/>
    <xf numFmtId="0" fontId="10" fillId="0" borderId="0" xfId="5"/>
    <xf numFmtId="0" fontId="2" fillId="0" borderId="0" xfId="0" applyFont="1"/>
    <xf numFmtId="0" fontId="0" fillId="7" borderId="1" xfId="4" applyFont="1" applyFill="1" applyBorder="1"/>
    <xf numFmtId="166" fontId="1" fillId="0" borderId="0" xfId="0" applyNumberFormat="1" applyFont="1" applyFill="1" applyAlignment="1">
      <alignment horizontal="center" vertical="center"/>
    </xf>
    <xf numFmtId="14" fontId="0" fillId="0" borderId="0" xfId="0" applyNumberFormat="1" applyFill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3" borderId="1" xfId="0" applyFill="1" applyBorder="1"/>
    <xf numFmtId="2" fontId="0" fillId="3" borderId="1" xfId="0" applyNumberFormat="1" applyFill="1" applyBorder="1"/>
    <xf numFmtId="2" fontId="0" fillId="0" borderId="1" xfId="0" applyNumberFormat="1" applyBorder="1"/>
    <xf numFmtId="0" fontId="1" fillId="0" borderId="1" xfId="0" applyFont="1" applyBorder="1" applyAlignment="1">
      <alignment horizontal="right" vertical="center"/>
    </xf>
    <xf numFmtId="14" fontId="0" fillId="3" borderId="1" xfId="0" applyNumberFormat="1" applyFill="1" applyBorder="1" applyAlignment="1">
      <alignment horizontal="right" vertical="center"/>
    </xf>
    <xf numFmtId="1" fontId="0" fillId="3" borderId="1" xfId="0" applyNumberFormat="1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3" xfId="0" applyBorder="1"/>
    <xf numFmtId="0" fontId="1" fillId="0" borderId="31" xfId="0" applyFont="1" applyBorder="1"/>
    <xf numFmtId="0" fontId="0" fillId="0" borderId="34" xfId="0" applyBorder="1"/>
    <xf numFmtId="169" fontId="0" fillId="0" borderId="35" xfId="6" applyNumberFormat="1" applyFont="1" applyBorder="1"/>
    <xf numFmtId="169" fontId="0" fillId="0" borderId="8" xfId="6" applyNumberFormat="1" applyFont="1" applyBorder="1"/>
    <xf numFmtId="169" fontId="0" fillId="0" borderId="36" xfId="6" applyNumberFormat="1" applyFont="1" applyBorder="1"/>
    <xf numFmtId="169" fontId="1" fillId="0" borderId="34" xfId="6" applyNumberFormat="1" applyFont="1" applyBorder="1"/>
    <xf numFmtId="0" fontId="0" fillId="0" borderId="21" xfId="0" applyBorder="1"/>
    <xf numFmtId="169" fontId="0" fillId="0" borderId="3" xfId="6" applyNumberFormat="1" applyFont="1" applyBorder="1"/>
    <xf numFmtId="169" fontId="0" fillId="0" borderId="1" xfId="6" applyNumberFormat="1" applyFont="1" applyBorder="1"/>
    <xf numFmtId="169" fontId="0" fillId="0" borderId="2" xfId="6" applyNumberFormat="1" applyFont="1" applyBorder="1"/>
    <xf numFmtId="169" fontId="1" fillId="0" borderId="21" xfId="6" applyNumberFormat="1" applyFont="1" applyBorder="1"/>
    <xf numFmtId="0" fontId="0" fillId="0" borderId="24" xfId="0" applyBorder="1"/>
    <xf numFmtId="169" fontId="0" fillId="0" borderId="37" xfId="6" applyNumberFormat="1" applyFont="1" applyBorder="1"/>
    <xf numFmtId="169" fontId="0" fillId="0" borderId="29" xfId="6" applyNumberFormat="1" applyFont="1" applyBorder="1"/>
    <xf numFmtId="169" fontId="0" fillId="0" borderId="38" xfId="6" applyNumberFormat="1" applyFont="1" applyBorder="1"/>
    <xf numFmtId="169" fontId="1" fillId="0" borderId="24" xfId="6" applyNumberFormat="1" applyFont="1" applyBorder="1"/>
    <xf numFmtId="169" fontId="1" fillId="0" borderId="32" xfId="6" applyNumberFormat="1" applyFont="1" applyBorder="1"/>
    <xf numFmtId="169" fontId="1" fillId="0" borderId="33" xfId="6" applyNumberFormat="1" applyFont="1" applyBorder="1"/>
    <xf numFmtId="169" fontId="1" fillId="0" borderId="23" xfId="6" applyNumberFormat="1" applyFont="1" applyBorder="1"/>
    <xf numFmtId="169" fontId="1" fillId="0" borderId="31" xfId="6" applyNumberFormat="1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left" vertical="top" wrapText="1"/>
    </xf>
    <xf numFmtId="14" fontId="12" fillId="0" borderId="14" xfId="0" applyNumberFormat="1" applyFont="1" applyBorder="1" applyAlignment="1">
      <alignment horizontal="center" textRotation="90"/>
    </xf>
    <xf numFmtId="14" fontId="12" fillId="0" borderId="17" xfId="0" applyNumberFormat="1" applyFont="1" applyBorder="1" applyAlignment="1">
      <alignment horizontal="center" textRotation="90"/>
    </xf>
    <xf numFmtId="14" fontId="12" fillId="0" borderId="11" xfId="0" applyNumberFormat="1" applyFont="1" applyBorder="1" applyAlignment="1">
      <alignment horizontal="center" textRotation="90"/>
    </xf>
    <xf numFmtId="14" fontId="12" fillId="0" borderId="10" xfId="0" applyNumberFormat="1" applyFont="1" applyBorder="1" applyAlignment="1">
      <alignment horizontal="center" textRotation="90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center" vertical="center" textRotation="90"/>
    </xf>
    <xf numFmtId="0" fontId="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 shrinkToFit="1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 wrapText="1" shrinkToFit="1"/>
    </xf>
  </cellXfs>
  <cellStyles count="7">
    <cellStyle name="Гиперссылка" xfId="5" builtinId="8"/>
    <cellStyle name="Обычный" xfId="0" builtinId="0"/>
    <cellStyle name="Обычный 2" xfId="1"/>
    <cellStyle name="Обычный 2 2" xfId="2"/>
    <cellStyle name="Обычный 3" xfId="3"/>
    <cellStyle name="Обычный 4" xfId="4"/>
    <cellStyle name="Финансовый" xfId="6" builtinId="3"/>
  </cellStyles>
  <dxfs count="224"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b val="0"/>
        <i val="0"/>
        <color auto="1"/>
      </font>
      <fill>
        <patternFill>
          <bgColor rgb="FFC0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станциям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Графики!$AR$5</c:f>
              <c:strCache>
                <c:ptCount val="1"/>
                <c:pt idx="0">
                  <c:v>НазГРЭС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Графики!$AS$5:$BX$5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Графики!$AS$4:$BX$4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EFD-4012-A704-6C48CF54AC2A}"/>
            </c:ext>
          </c:extLst>
        </c:ser>
        <c:ser>
          <c:idx val="1"/>
          <c:order val="1"/>
          <c:tx>
            <c:strRef>
              <c:f>Графики!$AR$6</c:f>
              <c:strCache>
                <c:ptCount val="1"/>
                <c:pt idx="0">
                  <c:v>ТУГРЭС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Графики!$AS$6:$BX$6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Графики!$AS$4:$BX$4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EFD-4012-A704-6C48CF54AC2A}"/>
            </c:ext>
          </c:extLst>
        </c:ser>
        <c:ser>
          <c:idx val="2"/>
          <c:order val="2"/>
          <c:tx>
            <c:strRef>
              <c:f>Графики!$AR$7</c:f>
              <c:strCache>
                <c:ptCount val="1"/>
                <c:pt idx="0">
                  <c:v>БелГРЭС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Графики!$AS$7:$BX$7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Графики!$AS$4:$BX$4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EFD-4012-A704-6C48CF54AC2A}"/>
            </c:ext>
          </c:extLst>
        </c:ser>
        <c:ser>
          <c:idx val="3"/>
          <c:order val="3"/>
          <c:tx>
            <c:strRef>
              <c:f>Графики!$AR$8</c:f>
              <c:strCache>
                <c:ptCount val="1"/>
                <c:pt idx="0">
                  <c:v>КрГРЭС-2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Графики!$AS$8:$BX$8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Графики!$AS$4:$BX$4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7EFD-4012-A704-6C48CF54AC2A}"/>
            </c:ext>
          </c:extLst>
        </c:ser>
        <c:ser>
          <c:idx val="4"/>
          <c:order val="4"/>
          <c:tx>
            <c:strRef>
              <c:f>Графики!$AR$9</c:f>
              <c:strCache>
                <c:ptCount val="1"/>
                <c:pt idx="0">
                  <c:v>РефГРЭС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Графики!$AS$9:$BX$9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Графики!$AS$4:$BX$4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7EFD-4012-A704-6C48CF54AC2A}"/>
            </c:ext>
          </c:extLst>
        </c:ser>
        <c:ser>
          <c:idx val="5"/>
          <c:order val="5"/>
          <c:tx>
            <c:strRef>
              <c:f>Графики!$AR$10</c:f>
              <c:strCache>
                <c:ptCount val="1"/>
                <c:pt idx="0">
                  <c:v>ПрГРЭС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Графики!$AS$10:$BX$10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Графики!$AS$4:$BX$4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7EFD-4012-A704-6C48CF54A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8752944"/>
        <c:axId val="2140326512"/>
      </c:barChart>
      <c:catAx>
        <c:axId val="1548752944"/>
        <c:scaling>
          <c:orientation val="minMax"/>
        </c:scaling>
        <c:delete val="0"/>
        <c:axPos val="b"/>
        <c:numFmt formatCode="[$-419]d\ 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26512"/>
        <c:crosses val="autoZero"/>
        <c:auto val="1"/>
        <c:lblAlgn val="ctr"/>
        <c:lblOffset val="100"/>
        <c:noMultiLvlLbl val="1"/>
      </c:catAx>
      <c:valAx>
        <c:axId val="21403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4875294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параметрам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3864063019647244E-2"/>
          <c:y val="5.6436897207718904E-2"/>
          <c:w val="0.93600568546316298"/>
          <c:h val="0.664598940425090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Графики!$AR$20</c:f>
              <c:strCache>
                <c:ptCount val="1"/>
                <c:pt idx="0">
                  <c:v>Температура уходящих газов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Графики!$AS$20:$BX$20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4FC-45EF-BB91-FB807EC46A36}"/>
            </c:ext>
          </c:extLst>
        </c:ser>
        <c:ser>
          <c:idx val="1"/>
          <c:order val="1"/>
          <c:tx>
            <c:strRef>
              <c:f>Графики!$AR$21</c:f>
              <c:strCache>
                <c:ptCount val="1"/>
                <c:pt idx="0">
                  <c:v>Избыток воздуха в РС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Графики!$AS$21:$BX$21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4FC-45EF-BB91-FB807EC46A36}"/>
            </c:ext>
          </c:extLst>
        </c:ser>
        <c:ser>
          <c:idx val="2"/>
          <c:order val="2"/>
          <c:tx>
            <c:strRef>
              <c:f>Графики!$AR$22</c:f>
              <c:strCache>
                <c:ptCount val="1"/>
                <c:pt idx="0">
                  <c:v>Содержание горючих в шлаке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Графики!$AS$22:$BX$22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4FC-45EF-BB91-FB807EC46A36}"/>
            </c:ext>
          </c:extLst>
        </c:ser>
        <c:ser>
          <c:idx val="3"/>
          <c:order val="3"/>
          <c:tx>
            <c:strRef>
              <c:f>Графики!$AR$23</c:f>
              <c:strCache>
                <c:ptCount val="1"/>
                <c:pt idx="0">
                  <c:v>Содержание горючих в золе уноса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Графики!$AS$23:$BX$23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4FC-45EF-BB91-FB807EC46A36}"/>
            </c:ext>
          </c:extLst>
        </c:ser>
        <c:ser>
          <c:idx val="4"/>
          <c:order val="4"/>
          <c:tx>
            <c:strRef>
              <c:f>Графики!$AR$24</c:f>
              <c:strCache>
                <c:ptCount val="1"/>
                <c:pt idx="0">
                  <c:v>Присосы по тракту РС-ДС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Графики!$AS$24:$BX$24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4FC-45EF-BB91-FB807EC46A36}"/>
            </c:ext>
          </c:extLst>
        </c:ser>
        <c:ser>
          <c:idx val="5"/>
          <c:order val="5"/>
          <c:tx>
            <c:strRef>
              <c:f>Графики!$AR$25</c:f>
              <c:strCache>
                <c:ptCount val="1"/>
                <c:pt idx="0">
                  <c:v>Температура питательной воды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Графики!$AS$25:$BX$25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4FC-45EF-BB91-FB807EC46A36}"/>
            </c:ext>
          </c:extLst>
        </c:ser>
        <c:ser>
          <c:idx val="6"/>
          <c:order val="6"/>
          <c:tx>
            <c:strRef>
              <c:f>Графики!$AR$26</c:f>
              <c:strCache>
                <c:ptCount val="1"/>
                <c:pt idx="0">
                  <c:v>Давление свежего пара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Графики!$AS$26:$BX$26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44FC-45EF-BB91-FB807EC46A36}"/>
            </c:ext>
          </c:extLst>
        </c:ser>
        <c:ser>
          <c:idx val="7"/>
          <c:order val="7"/>
          <c:tx>
            <c:strRef>
              <c:f>Графики!$AR$27</c:f>
              <c:strCache>
                <c:ptCount val="1"/>
                <c:pt idx="0">
                  <c:v>Температура свежего пара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Графики!$AS$27:$BX$27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44FC-45EF-BB91-FB807EC46A36}"/>
            </c:ext>
          </c:extLst>
        </c:ser>
        <c:ser>
          <c:idx val="8"/>
          <c:order val="8"/>
          <c:tx>
            <c:strRef>
              <c:f>Графики!$AR$28</c:f>
              <c:strCache>
                <c:ptCount val="1"/>
                <c:pt idx="0">
                  <c:v>Температурный напор в конденсаторе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Графики!$AS$28:$BX$28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44FC-45EF-BB91-FB807EC46A36}"/>
            </c:ext>
          </c:extLst>
        </c:ser>
        <c:ser>
          <c:idx val="9"/>
          <c:order val="9"/>
          <c:tx>
            <c:strRef>
              <c:f>Графики!$AR$29</c:f>
              <c:strCache>
                <c:ptCount val="1"/>
                <c:pt idx="0">
                  <c:v>Вакуум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Графики!$AS$29:$BX$29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Графики!$AS$19:$BX$19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44FC-45EF-BB91-FB807EC4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167680"/>
        <c:axId val="1704168096"/>
      </c:barChart>
      <c:catAx>
        <c:axId val="1704167680"/>
        <c:scaling>
          <c:orientation val="minMax"/>
        </c:scaling>
        <c:delete val="0"/>
        <c:axPos val="b"/>
        <c:numFmt formatCode="[$-419]d\ 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4168096"/>
        <c:crosses val="autoZero"/>
        <c:auto val="1"/>
        <c:lblAlgn val="ctr"/>
        <c:lblOffset val="100"/>
        <c:noMultiLvlLbl val="1"/>
      </c:catAx>
      <c:valAx>
        <c:axId val="1704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416768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9541540758941784E-2"/>
          <c:y val="0.79007414723964897"/>
          <c:w val="0.9235436586975091"/>
          <c:h val="0.191111197376199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64</xdr:row>
          <xdr:rowOff>57150</xdr:rowOff>
        </xdr:from>
        <xdr:to>
          <xdr:col>1</xdr:col>
          <xdr:colOff>1914525</xdr:colOff>
          <xdr:row>65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Рандомизатор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36367</xdr:colOff>
      <xdr:row>111</xdr:row>
      <xdr:rowOff>3422</xdr:rowOff>
    </xdr:from>
    <xdr:to>
      <xdr:col>23</xdr:col>
      <xdr:colOff>93516</xdr:colOff>
      <xdr:row>135</xdr:row>
      <xdr:rowOff>96982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13445</xdr:colOff>
      <xdr:row>136</xdr:row>
      <xdr:rowOff>58147</xdr:rowOff>
    </xdr:from>
    <xdr:to>
      <xdr:col>23</xdr:col>
      <xdr:colOff>41562</xdr:colOff>
      <xdr:row>180</xdr:row>
      <xdr:rowOff>102176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06945" name="Button 1" hidden="1">
              <a:extLst>
                <a:ext uri="{63B3BB69-23CF-44E3-9099-C40C66FF867C}">
                  <a14:compatExt spid="_x0000_s1106945"/>
                </a:ext>
                <a:ext uri="{FF2B5EF4-FFF2-40B4-BE49-F238E27FC236}">
                  <a16:creationId xmlns:a16="http://schemas.microsoft.com/office/drawing/2014/main" id="{00000000-0008-0000-0700-000001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06946" name="Button 2" hidden="1">
              <a:extLst>
                <a:ext uri="{63B3BB69-23CF-44E3-9099-C40C66FF867C}">
                  <a14:compatExt spid="_x0000_s1106946"/>
                </a:ext>
                <a:ext uri="{FF2B5EF4-FFF2-40B4-BE49-F238E27FC236}">
                  <a16:creationId xmlns:a16="http://schemas.microsoft.com/office/drawing/2014/main" id="{00000000-0008-0000-0700-000002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06947" name="Button 3" hidden="1">
              <a:extLst>
                <a:ext uri="{63B3BB69-23CF-44E3-9099-C40C66FF867C}">
                  <a14:compatExt spid="_x0000_s1106947"/>
                </a:ext>
                <a:ext uri="{FF2B5EF4-FFF2-40B4-BE49-F238E27FC236}">
                  <a16:creationId xmlns:a16="http://schemas.microsoft.com/office/drawing/2014/main" id="{00000000-0008-0000-0700-000003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06948" name="Button 4" hidden="1">
              <a:extLst>
                <a:ext uri="{63B3BB69-23CF-44E3-9099-C40C66FF867C}">
                  <a14:compatExt spid="_x0000_s1106948"/>
                </a:ext>
                <a:ext uri="{FF2B5EF4-FFF2-40B4-BE49-F238E27FC236}">
                  <a16:creationId xmlns:a16="http://schemas.microsoft.com/office/drawing/2014/main" id="{00000000-0008-0000-0700-000004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06949" name="Button 5" hidden="1">
              <a:extLst>
                <a:ext uri="{63B3BB69-23CF-44E3-9099-C40C66FF867C}">
                  <a14:compatExt spid="_x0000_s1106949"/>
                </a:ext>
                <a:ext uri="{FF2B5EF4-FFF2-40B4-BE49-F238E27FC236}">
                  <a16:creationId xmlns:a16="http://schemas.microsoft.com/office/drawing/2014/main" id="{00000000-0008-0000-0700-000005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06950" name="Button 6" hidden="1">
              <a:extLst>
                <a:ext uri="{63B3BB69-23CF-44E3-9099-C40C66FF867C}">
                  <a14:compatExt spid="_x0000_s1106950"/>
                </a:ext>
                <a:ext uri="{FF2B5EF4-FFF2-40B4-BE49-F238E27FC236}">
                  <a16:creationId xmlns:a16="http://schemas.microsoft.com/office/drawing/2014/main" id="{00000000-0008-0000-0700-000006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06951" name="Button 7" hidden="1">
              <a:extLst>
                <a:ext uri="{63B3BB69-23CF-44E3-9099-C40C66FF867C}">
                  <a14:compatExt spid="_x0000_s1106951"/>
                </a:ext>
                <a:ext uri="{FF2B5EF4-FFF2-40B4-BE49-F238E27FC236}">
                  <a16:creationId xmlns:a16="http://schemas.microsoft.com/office/drawing/2014/main" id="{00000000-0008-0000-0700-000007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06952" name="Button 8" hidden="1">
              <a:extLst>
                <a:ext uri="{63B3BB69-23CF-44E3-9099-C40C66FF867C}">
                  <a14:compatExt spid="_x0000_s1106952"/>
                </a:ext>
                <a:ext uri="{FF2B5EF4-FFF2-40B4-BE49-F238E27FC236}">
                  <a16:creationId xmlns:a16="http://schemas.microsoft.com/office/drawing/2014/main" id="{00000000-0008-0000-0700-000008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07969" name="Button 1" hidden="1">
              <a:extLst>
                <a:ext uri="{63B3BB69-23CF-44E3-9099-C40C66FF867C}">
                  <a14:compatExt spid="_x0000_s1107969"/>
                </a:ext>
                <a:ext uri="{FF2B5EF4-FFF2-40B4-BE49-F238E27FC236}">
                  <a16:creationId xmlns:a16="http://schemas.microsoft.com/office/drawing/2014/main" id="{00000000-0008-0000-0800-000001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07970" name="Button 2" hidden="1">
              <a:extLst>
                <a:ext uri="{63B3BB69-23CF-44E3-9099-C40C66FF867C}">
                  <a14:compatExt spid="_x0000_s1107970"/>
                </a:ext>
                <a:ext uri="{FF2B5EF4-FFF2-40B4-BE49-F238E27FC236}">
                  <a16:creationId xmlns:a16="http://schemas.microsoft.com/office/drawing/2014/main" id="{00000000-0008-0000-0800-000002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07971" name="Button 3" hidden="1">
              <a:extLst>
                <a:ext uri="{63B3BB69-23CF-44E3-9099-C40C66FF867C}">
                  <a14:compatExt spid="_x0000_s1107971"/>
                </a:ext>
                <a:ext uri="{FF2B5EF4-FFF2-40B4-BE49-F238E27FC236}">
                  <a16:creationId xmlns:a16="http://schemas.microsoft.com/office/drawing/2014/main" id="{00000000-0008-0000-0800-000003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07972" name="Button 4" hidden="1">
              <a:extLst>
                <a:ext uri="{63B3BB69-23CF-44E3-9099-C40C66FF867C}">
                  <a14:compatExt spid="_x0000_s1107972"/>
                </a:ext>
                <a:ext uri="{FF2B5EF4-FFF2-40B4-BE49-F238E27FC236}">
                  <a16:creationId xmlns:a16="http://schemas.microsoft.com/office/drawing/2014/main" id="{00000000-0008-0000-0800-000004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07973" name="Button 5" hidden="1">
              <a:extLst>
                <a:ext uri="{63B3BB69-23CF-44E3-9099-C40C66FF867C}">
                  <a14:compatExt spid="_x0000_s1107973"/>
                </a:ext>
                <a:ext uri="{FF2B5EF4-FFF2-40B4-BE49-F238E27FC236}">
                  <a16:creationId xmlns:a16="http://schemas.microsoft.com/office/drawing/2014/main" id="{00000000-0008-0000-0800-000005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07974" name="Button 6" hidden="1">
              <a:extLst>
                <a:ext uri="{63B3BB69-23CF-44E3-9099-C40C66FF867C}">
                  <a14:compatExt spid="_x0000_s1107974"/>
                </a:ext>
                <a:ext uri="{FF2B5EF4-FFF2-40B4-BE49-F238E27FC236}">
                  <a16:creationId xmlns:a16="http://schemas.microsoft.com/office/drawing/2014/main" id="{00000000-0008-0000-0800-000006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07975" name="Button 7" hidden="1">
              <a:extLst>
                <a:ext uri="{63B3BB69-23CF-44E3-9099-C40C66FF867C}">
                  <a14:compatExt spid="_x0000_s1107975"/>
                </a:ext>
                <a:ext uri="{FF2B5EF4-FFF2-40B4-BE49-F238E27FC236}">
                  <a16:creationId xmlns:a16="http://schemas.microsoft.com/office/drawing/2014/main" id="{00000000-0008-0000-0800-000007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07976" name="Button 8" hidden="1">
              <a:extLst>
                <a:ext uri="{63B3BB69-23CF-44E3-9099-C40C66FF867C}">
                  <a14:compatExt spid="_x0000_s1107976"/>
                </a:ext>
                <a:ext uri="{FF2B5EF4-FFF2-40B4-BE49-F238E27FC236}">
                  <a16:creationId xmlns:a16="http://schemas.microsoft.com/office/drawing/2014/main" id="{00000000-0008-0000-0800-000008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08993" name="Button 1" hidden="1">
              <a:extLst>
                <a:ext uri="{63B3BB69-23CF-44E3-9099-C40C66FF867C}">
                  <a14:compatExt spid="_x0000_s1108993"/>
                </a:ext>
                <a:ext uri="{FF2B5EF4-FFF2-40B4-BE49-F238E27FC236}">
                  <a16:creationId xmlns:a16="http://schemas.microsoft.com/office/drawing/2014/main" id="{00000000-0008-0000-0900-000001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08994" name="Button 2" hidden="1">
              <a:extLst>
                <a:ext uri="{63B3BB69-23CF-44E3-9099-C40C66FF867C}">
                  <a14:compatExt spid="_x0000_s1108994"/>
                </a:ext>
                <a:ext uri="{FF2B5EF4-FFF2-40B4-BE49-F238E27FC236}">
                  <a16:creationId xmlns:a16="http://schemas.microsoft.com/office/drawing/2014/main" id="{00000000-0008-0000-0900-000002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08995" name="Button 3" hidden="1">
              <a:extLst>
                <a:ext uri="{63B3BB69-23CF-44E3-9099-C40C66FF867C}">
                  <a14:compatExt spid="_x0000_s1108995"/>
                </a:ext>
                <a:ext uri="{FF2B5EF4-FFF2-40B4-BE49-F238E27FC236}">
                  <a16:creationId xmlns:a16="http://schemas.microsoft.com/office/drawing/2014/main" id="{00000000-0008-0000-0900-000003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08996" name="Button 4" hidden="1">
              <a:extLst>
                <a:ext uri="{63B3BB69-23CF-44E3-9099-C40C66FF867C}">
                  <a14:compatExt spid="_x0000_s1108996"/>
                </a:ext>
                <a:ext uri="{FF2B5EF4-FFF2-40B4-BE49-F238E27FC236}">
                  <a16:creationId xmlns:a16="http://schemas.microsoft.com/office/drawing/2014/main" id="{00000000-0008-0000-0900-000004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08997" name="Button 5" hidden="1">
              <a:extLst>
                <a:ext uri="{63B3BB69-23CF-44E3-9099-C40C66FF867C}">
                  <a14:compatExt spid="_x0000_s1108997"/>
                </a:ext>
                <a:ext uri="{FF2B5EF4-FFF2-40B4-BE49-F238E27FC236}">
                  <a16:creationId xmlns:a16="http://schemas.microsoft.com/office/drawing/2014/main" id="{00000000-0008-0000-0900-000005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08998" name="Button 6" hidden="1">
              <a:extLst>
                <a:ext uri="{63B3BB69-23CF-44E3-9099-C40C66FF867C}">
                  <a14:compatExt spid="_x0000_s1108998"/>
                </a:ext>
                <a:ext uri="{FF2B5EF4-FFF2-40B4-BE49-F238E27FC236}">
                  <a16:creationId xmlns:a16="http://schemas.microsoft.com/office/drawing/2014/main" id="{00000000-0008-0000-0900-000006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08999" name="Button 7" hidden="1">
              <a:extLst>
                <a:ext uri="{63B3BB69-23CF-44E3-9099-C40C66FF867C}">
                  <a14:compatExt spid="_x0000_s1108999"/>
                </a:ext>
                <a:ext uri="{FF2B5EF4-FFF2-40B4-BE49-F238E27FC236}">
                  <a16:creationId xmlns:a16="http://schemas.microsoft.com/office/drawing/2014/main" id="{00000000-0008-0000-0900-000007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09000" name="Button 8" hidden="1">
              <a:extLst>
                <a:ext uri="{63B3BB69-23CF-44E3-9099-C40C66FF867C}">
                  <a14:compatExt spid="_x0000_s1109000"/>
                </a:ext>
                <a:ext uri="{FF2B5EF4-FFF2-40B4-BE49-F238E27FC236}">
                  <a16:creationId xmlns:a16="http://schemas.microsoft.com/office/drawing/2014/main" id="{00000000-0008-0000-0900-000008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0017" name="Button 1" hidden="1">
              <a:extLst>
                <a:ext uri="{63B3BB69-23CF-44E3-9099-C40C66FF867C}">
                  <a14:compatExt spid="_x0000_s1110017"/>
                </a:ext>
                <a:ext uri="{FF2B5EF4-FFF2-40B4-BE49-F238E27FC236}">
                  <a16:creationId xmlns:a16="http://schemas.microsoft.com/office/drawing/2014/main" id="{00000000-0008-0000-0A00-000001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0018" name="Button 2" hidden="1">
              <a:extLst>
                <a:ext uri="{63B3BB69-23CF-44E3-9099-C40C66FF867C}">
                  <a14:compatExt spid="_x0000_s1110018"/>
                </a:ext>
                <a:ext uri="{FF2B5EF4-FFF2-40B4-BE49-F238E27FC236}">
                  <a16:creationId xmlns:a16="http://schemas.microsoft.com/office/drawing/2014/main" id="{00000000-0008-0000-0A00-000002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0019" name="Button 3" hidden="1">
              <a:extLst>
                <a:ext uri="{63B3BB69-23CF-44E3-9099-C40C66FF867C}">
                  <a14:compatExt spid="_x0000_s1110019"/>
                </a:ext>
                <a:ext uri="{FF2B5EF4-FFF2-40B4-BE49-F238E27FC236}">
                  <a16:creationId xmlns:a16="http://schemas.microsoft.com/office/drawing/2014/main" id="{00000000-0008-0000-0A00-000003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0020" name="Button 4" hidden="1">
              <a:extLst>
                <a:ext uri="{63B3BB69-23CF-44E3-9099-C40C66FF867C}">
                  <a14:compatExt spid="_x0000_s1110020"/>
                </a:ext>
                <a:ext uri="{FF2B5EF4-FFF2-40B4-BE49-F238E27FC236}">
                  <a16:creationId xmlns:a16="http://schemas.microsoft.com/office/drawing/2014/main" id="{00000000-0008-0000-0A00-000004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0021" name="Button 5" hidden="1">
              <a:extLst>
                <a:ext uri="{63B3BB69-23CF-44E3-9099-C40C66FF867C}">
                  <a14:compatExt spid="_x0000_s1110021"/>
                </a:ext>
                <a:ext uri="{FF2B5EF4-FFF2-40B4-BE49-F238E27FC236}">
                  <a16:creationId xmlns:a16="http://schemas.microsoft.com/office/drawing/2014/main" id="{00000000-0008-0000-0A00-000005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0022" name="Button 6" hidden="1">
              <a:extLst>
                <a:ext uri="{63B3BB69-23CF-44E3-9099-C40C66FF867C}">
                  <a14:compatExt spid="_x0000_s1110022"/>
                </a:ext>
                <a:ext uri="{FF2B5EF4-FFF2-40B4-BE49-F238E27FC236}">
                  <a16:creationId xmlns:a16="http://schemas.microsoft.com/office/drawing/2014/main" id="{00000000-0008-0000-0A00-000006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0023" name="Button 7" hidden="1">
              <a:extLst>
                <a:ext uri="{63B3BB69-23CF-44E3-9099-C40C66FF867C}">
                  <a14:compatExt spid="_x0000_s1110023"/>
                </a:ext>
                <a:ext uri="{FF2B5EF4-FFF2-40B4-BE49-F238E27FC236}">
                  <a16:creationId xmlns:a16="http://schemas.microsoft.com/office/drawing/2014/main" id="{00000000-0008-0000-0A00-000007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0024" name="Button 8" hidden="1">
              <a:extLst>
                <a:ext uri="{63B3BB69-23CF-44E3-9099-C40C66FF867C}">
                  <a14:compatExt spid="_x0000_s1110024"/>
                </a:ext>
                <a:ext uri="{FF2B5EF4-FFF2-40B4-BE49-F238E27FC236}">
                  <a16:creationId xmlns:a16="http://schemas.microsoft.com/office/drawing/2014/main" id="{00000000-0008-0000-0A00-000008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1041" name="Button 1" hidden="1">
              <a:extLst>
                <a:ext uri="{63B3BB69-23CF-44E3-9099-C40C66FF867C}">
                  <a14:compatExt spid="_x0000_s1111041"/>
                </a:ext>
                <a:ext uri="{FF2B5EF4-FFF2-40B4-BE49-F238E27FC236}">
                  <a16:creationId xmlns:a16="http://schemas.microsoft.com/office/drawing/2014/main" id="{00000000-0008-0000-0B00-000001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1042" name="Button 2" hidden="1">
              <a:extLst>
                <a:ext uri="{63B3BB69-23CF-44E3-9099-C40C66FF867C}">
                  <a14:compatExt spid="_x0000_s1111042"/>
                </a:ext>
                <a:ext uri="{FF2B5EF4-FFF2-40B4-BE49-F238E27FC236}">
                  <a16:creationId xmlns:a16="http://schemas.microsoft.com/office/drawing/2014/main" id="{00000000-0008-0000-0B00-000002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1043" name="Button 3" hidden="1">
              <a:extLst>
                <a:ext uri="{63B3BB69-23CF-44E3-9099-C40C66FF867C}">
                  <a14:compatExt spid="_x0000_s1111043"/>
                </a:ext>
                <a:ext uri="{FF2B5EF4-FFF2-40B4-BE49-F238E27FC236}">
                  <a16:creationId xmlns:a16="http://schemas.microsoft.com/office/drawing/2014/main" id="{00000000-0008-0000-0B00-000003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1044" name="Button 4" hidden="1">
              <a:extLst>
                <a:ext uri="{63B3BB69-23CF-44E3-9099-C40C66FF867C}">
                  <a14:compatExt spid="_x0000_s1111044"/>
                </a:ext>
                <a:ext uri="{FF2B5EF4-FFF2-40B4-BE49-F238E27FC236}">
                  <a16:creationId xmlns:a16="http://schemas.microsoft.com/office/drawing/2014/main" id="{00000000-0008-0000-0B00-000004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1045" name="Button 5" hidden="1">
              <a:extLst>
                <a:ext uri="{63B3BB69-23CF-44E3-9099-C40C66FF867C}">
                  <a14:compatExt spid="_x0000_s1111045"/>
                </a:ext>
                <a:ext uri="{FF2B5EF4-FFF2-40B4-BE49-F238E27FC236}">
                  <a16:creationId xmlns:a16="http://schemas.microsoft.com/office/drawing/2014/main" id="{00000000-0008-0000-0B00-000005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1046" name="Button 6" hidden="1">
              <a:extLst>
                <a:ext uri="{63B3BB69-23CF-44E3-9099-C40C66FF867C}">
                  <a14:compatExt spid="_x0000_s1111046"/>
                </a:ext>
                <a:ext uri="{FF2B5EF4-FFF2-40B4-BE49-F238E27FC236}">
                  <a16:creationId xmlns:a16="http://schemas.microsoft.com/office/drawing/2014/main" id="{00000000-0008-0000-0B00-000006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1047" name="Button 7" hidden="1">
              <a:extLst>
                <a:ext uri="{63B3BB69-23CF-44E3-9099-C40C66FF867C}">
                  <a14:compatExt spid="_x0000_s1111047"/>
                </a:ext>
                <a:ext uri="{FF2B5EF4-FFF2-40B4-BE49-F238E27FC236}">
                  <a16:creationId xmlns:a16="http://schemas.microsoft.com/office/drawing/2014/main" id="{00000000-0008-0000-0B00-000007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1048" name="Button 8" hidden="1">
              <a:extLst>
                <a:ext uri="{63B3BB69-23CF-44E3-9099-C40C66FF867C}">
                  <a14:compatExt spid="_x0000_s1111048"/>
                </a:ext>
                <a:ext uri="{FF2B5EF4-FFF2-40B4-BE49-F238E27FC236}">
                  <a16:creationId xmlns:a16="http://schemas.microsoft.com/office/drawing/2014/main" id="{00000000-0008-0000-0B00-000008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2065" name="Button 1" hidden="1">
              <a:extLst>
                <a:ext uri="{63B3BB69-23CF-44E3-9099-C40C66FF867C}">
                  <a14:compatExt spid="_x0000_s1112065"/>
                </a:ext>
                <a:ext uri="{FF2B5EF4-FFF2-40B4-BE49-F238E27FC236}">
                  <a16:creationId xmlns:a16="http://schemas.microsoft.com/office/drawing/2014/main" id="{00000000-0008-0000-0C00-000001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2066" name="Button 2" hidden="1">
              <a:extLst>
                <a:ext uri="{63B3BB69-23CF-44E3-9099-C40C66FF867C}">
                  <a14:compatExt spid="_x0000_s1112066"/>
                </a:ext>
                <a:ext uri="{FF2B5EF4-FFF2-40B4-BE49-F238E27FC236}">
                  <a16:creationId xmlns:a16="http://schemas.microsoft.com/office/drawing/2014/main" id="{00000000-0008-0000-0C00-000002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2067" name="Button 3" hidden="1">
              <a:extLst>
                <a:ext uri="{63B3BB69-23CF-44E3-9099-C40C66FF867C}">
                  <a14:compatExt spid="_x0000_s1112067"/>
                </a:ext>
                <a:ext uri="{FF2B5EF4-FFF2-40B4-BE49-F238E27FC236}">
                  <a16:creationId xmlns:a16="http://schemas.microsoft.com/office/drawing/2014/main" id="{00000000-0008-0000-0C00-000003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2068" name="Button 4" hidden="1">
              <a:extLst>
                <a:ext uri="{63B3BB69-23CF-44E3-9099-C40C66FF867C}">
                  <a14:compatExt spid="_x0000_s1112068"/>
                </a:ext>
                <a:ext uri="{FF2B5EF4-FFF2-40B4-BE49-F238E27FC236}">
                  <a16:creationId xmlns:a16="http://schemas.microsoft.com/office/drawing/2014/main" id="{00000000-0008-0000-0C00-000004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2069" name="Button 5" hidden="1">
              <a:extLst>
                <a:ext uri="{63B3BB69-23CF-44E3-9099-C40C66FF867C}">
                  <a14:compatExt spid="_x0000_s1112069"/>
                </a:ext>
                <a:ext uri="{FF2B5EF4-FFF2-40B4-BE49-F238E27FC236}">
                  <a16:creationId xmlns:a16="http://schemas.microsoft.com/office/drawing/2014/main" id="{00000000-0008-0000-0C00-000005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2070" name="Button 6" hidden="1">
              <a:extLst>
                <a:ext uri="{63B3BB69-23CF-44E3-9099-C40C66FF867C}">
                  <a14:compatExt spid="_x0000_s1112070"/>
                </a:ext>
                <a:ext uri="{FF2B5EF4-FFF2-40B4-BE49-F238E27FC236}">
                  <a16:creationId xmlns:a16="http://schemas.microsoft.com/office/drawing/2014/main" id="{00000000-0008-0000-0C00-000006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2071" name="Button 7" hidden="1">
              <a:extLst>
                <a:ext uri="{63B3BB69-23CF-44E3-9099-C40C66FF867C}">
                  <a14:compatExt spid="_x0000_s1112071"/>
                </a:ext>
                <a:ext uri="{FF2B5EF4-FFF2-40B4-BE49-F238E27FC236}">
                  <a16:creationId xmlns:a16="http://schemas.microsoft.com/office/drawing/2014/main" id="{00000000-0008-0000-0C00-000007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2072" name="Button 8" hidden="1">
              <a:extLst>
                <a:ext uri="{63B3BB69-23CF-44E3-9099-C40C66FF867C}">
                  <a14:compatExt spid="_x0000_s1112072"/>
                </a:ext>
                <a:ext uri="{FF2B5EF4-FFF2-40B4-BE49-F238E27FC236}">
                  <a16:creationId xmlns:a16="http://schemas.microsoft.com/office/drawing/2014/main" id="{00000000-0008-0000-0C00-000008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3089" name="Button 1" hidden="1">
              <a:extLst>
                <a:ext uri="{63B3BB69-23CF-44E3-9099-C40C66FF867C}">
                  <a14:compatExt spid="_x0000_s1113089"/>
                </a:ext>
                <a:ext uri="{FF2B5EF4-FFF2-40B4-BE49-F238E27FC236}">
                  <a16:creationId xmlns:a16="http://schemas.microsoft.com/office/drawing/2014/main" id="{00000000-0008-0000-0D00-000001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3090" name="Button 2" hidden="1">
              <a:extLst>
                <a:ext uri="{63B3BB69-23CF-44E3-9099-C40C66FF867C}">
                  <a14:compatExt spid="_x0000_s1113090"/>
                </a:ext>
                <a:ext uri="{FF2B5EF4-FFF2-40B4-BE49-F238E27FC236}">
                  <a16:creationId xmlns:a16="http://schemas.microsoft.com/office/drawing/2014/main" id="{00000000-0008-0000-0D00-000002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3091" name="Button 3" hidden="1">
              <a:extLst>
                <a:ext uri="{63B3BB69-23CF-44E3-9099-C40C66FF867C}">
                  <a14:compatExt spid="_x0000_s1113091"/>
                </a:ext>
                <a:ext uri="{FF2B5EF4-FFF2-40B4-BE49-F238E27FC236}">
                  <a16:creationId xmlns:a16="http://schemas.microsoft.com/office/drawing/2014/main" id="{00000000-0008-0000-0D00-000003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3092" name="Button 4" hidden="1">
              <a:extLst>
                <a:ext uri="{63B3BB69-23CF-44E3-9099-C40C66FF867C}">
                  <a14:compatExt spid="_x0000_s1113092"/>
                </a:ext>
                <a:ext uri="{FF2B5EF4-FFF2-40B4-BE49-F238E27FC236}">
                  <a16:creationId xmlns:a16="http://schemas.microsoft.com/office/drawing/2014/main" id="{00000000-0008-0000-0D00-000004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3093" name="Button 5" hidden="1">
              <a:extLst>
                <a:ext uri="{63B3BB69-23CF-44E3-9099-C40C66FF867C}">
                  <a14:compatExt spid="_x0000_s1113093"/>
                </a:ext>
                <a:ext uri="{FF2B5EF4-FFF2-40B4-BE49-F238E27FC236}">
                  <a16:creationId xmlns:a16="http://schemas.microsoft.com/office/drawing/2014/main" id="{00000000-0008-0000-0D00-000005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3094" name="Button 6" hidden="1">
              <a:extLst>
                <a:ext uri="{63B3BB69-23CF-44E3-9099-C40C66FF867C}">
                  <a14:compatExt spid="_x0000_s1113094"/>
                </a:ext>
                <a:ext uri="{FF2B5EF4-FFF2-40B4-BE49-F238E27FC236}">
                  <a16:creationId xmlns:a16="http://schemas.microsoft.com/office/drawing/2014/main" id="{00000000-0008-0000-0D00-000006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3095" name="Button 7" hidden="1">
              <a:extLst>
                <a:ext uri="{63B3BB69-23CF-44E3-9099-C40C66FF867C}">
                  <a14:compatExt spid="_x0000_s1113095"/>
                </a:ext>
                <a:ext uri="{FF2B5EF4-FFF2-40B4-BE49-F238E27FC236}">
                  <a16:creationId xmlns:a16="http://schemas.microsoft.com/office/drawing/2014/main" id="{00000000-0008-0000-0D00-000007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3096" name="Button 8" hidden="1">
              <a:extLst>
                <a:ext uri="{63B3BB69-23CF-44E3-9099-C40C66FF867C}">
                  <a14:compatExt spid="_x0000_s1113096"/>
                </a:ext>
                <a:ext uri="{FF2B5EF4-FFF2-40B4-BE49-F238E27FC236}">
                  <a16:creationId xmlns:a16="http://schemas.microsoft.com/office/drawing/2014/main" id="{00000000-0008-0000-0D00-000008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4113" name="Button 1" hidden="1">
              <a:extLst>
                <a:ext uri="{63B3BB69-23CF-44E3-9099-C40C66FF867C}">
                  <a14:compatExt spid="_x0000_s1114113"/>
                </a:ext>
                <a:ext uri="{FF2B5EF4-FFF2-40B4-BE49-F238E27FC236}">
                  <a16:creationId xmlns:a16="http://schemas.microsoft.com/office/drawing/2014/main" id="{00000000-0008-0000-0E00-000001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4114" name="Button 2" hidden="1">
              <a:extLst>
                <a:ext uri="{63B3BB69-23CF-44E3-9099-C40C66FF867C}">
                  <a14:compatExt spid="_x0000_s1114114"/>
                </a:ext>
                <a:ext uri="{FF2B5EF4-FFF2-40B4-BE49-F238E27FC236}">
                  <a16:creationId xmlns:a16="http://schemas.microsoft.com/office/drawing/2014/main" id="{00000000-0008-0000-0E00-000002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4115" name="Button 3" hidden="1">
              <a:extLst>
                <a:ext uri="{63B3BB69-23CF-44E3-9099-C40C66FF867C}">
                  <a14:compatExt spid="_x0000_s1114115"/>
                </a:ext>
                <a:ext uri="{FF2B5EF4-FFF2-40B4-BE49-F238E27FC236}">
                  <a16:creationId xmlns:a16="http://schemas.microsoft.com/office/drawing/2014/main" id="{00000000-0008-0000-0E00-000003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4116" name="Button 4" hidden="1">
              <a:extLst>
                <a:ext uri="{63B3BB69-23CF-44E3-9099-C40C66FF867C}">
                  <a14:compatExt spid="_x0000_s1114116"/>
                </a:ext>
                <a:ext uri="{FF2B5EF4-FFF2-40B4-BE49-F238E27FC236}">
                  <a16:creationId xmlns:a16="http://schemas.microsoft.com/office/drawing/2014/main" id="{00000000-0008-0000-0E00-000004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4117" name="Button 5" hidden="1">
              <a:extLst>
                <a:ext uri="{63B3BB69-23CF-44E3-9099-C40C66FF867C}">
                  <a14:compatExt spid="_x0000_s1114117"/>
                </a:ext>
                <a:ext uri="{FF2B5EF4-FFF2-40B4-BE49-F238E27FC236}">
                  <a16:creationId xmlns:a16="http://schemas.microsoft.com/office/drawing/2014/main" id="{00000000-0008-0000-0E00-000005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4118" name="Button 6" hidden="1">
              <a:extLst>
                <a:ext uri="{63B3BB69-23CF-44E3-9099-C40C66FF867C}">
                  <a14:compatExt spid="_x0000_s1114118"/>
                </a:ext>
                <a:ext uri="{FF2B5EF4-FFF2-40B4-BE49-F238E27FC236}">
                  <a16:creationId xmlns:a16="http://schemas.microsoft.com/office/drawing/2014/main" id="{00000000-0008-0000-0E00-000006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4119" name="Button 7" hidden="1">
              <a:extLst>
                <a:ext uri="{63B3BB69-23CF-44E3-9099-C40C66FF867C}">
                  <a14:compatExt spid="_x0000_s1114119"/>
                </a:ext>
                <a:ext uri="{FF2B5EF4-FFF2-40B4-BE49-F238E27FC236}">
                  <a16:creationId xmlns:a16="http://schemas.microsoft.com/office/drawing/2014/main" id="{00000000-0008-0000-0E00-000007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4120" name="Button 8" hidden="1">
              <a:extLst>
                <a:ext uri="{63B3BB69-23CF-44E3-9099-C40C66FF867C}">
                  <a14:compatExt spid="_x0000_s1114120"/>
                </a:ext>
                <a:ext uri="{FF2B5EF4-FFF2-40B4-BE49-F238E27FC236}">
                  <a16:creationId xmlns:a16="http://schemas.microsoft.com/office/drawing/2014/main" id="{00000000-0008-0000-0E00-000008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5137" name="Button 1" hidden="1">
              <a:extLst>
                <a:ext uri="{63B3BB69-23CF-44E3-9099-C40C66FF867C}">
                  <a14:compatExt spid="_x0000_s1115137"/>
                </a:ext>
                <a:ext uri="{FF2B5EF4-FFF2-40B4-BE49-F238E27FC236}">
                  <a16:creationId xmlns:a16="http://schemas.microsoft.com/office/drawing/2014/main" id="{00000000-0008-0000-0F00-000001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5138" name="Button 2" hidden="1">
              <a:extLst>
                <a:ext uri="{63B3BB69-23CF-44E3-9099-C40C66FF867C}">
                  <a14:compatExt spid="_x0000_s1115138"/>
                </a:ext>
                <a:ext uri="{FF2B5EF4-FFF2-40B4-BE49-F238E27FC236}">
                  <a16:creationId xmlns:a16="http://schemas.microsoft.com/office/drawing/2014/main" id="{00000000-0008-0000-0F00-000002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5139" name="Button 3" hidden="1">
              <a:extLst>
                <a:ext uri="{63B3BB69-23CF-44E3-9099-C40C66FF867C}">
                  <a14:compatExt spid="_x0000_s1115139"/>
                </a:ext>
                <a:ext uri="{FF2B5EF4-FFF2-40B4-BE49-F238E27FC236}">
                  <a16:creationId xmlns:a16="http://schemas.microsoft.com/office/drawing/2014/main" id="{00000000-0008-0000-0F00-000003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5140" name="Button 4" hidden="1">
              <a:extLst>
                <a:ext uri="{63B3BB69-23CF-44E3-9099-C40C66FF867C}">
                  <a14:compatExt spid="_x0000_s1115140"/>
                </a:ext>
                <a:ext uri="{FF2B5EF4-FFF2-40B4-BE49-F238E27FC236}">
                  <a16:creationId xmlns:a16="http://schemas.microsoft.com/office/drawing/2014/main" id="{00000000-0008-0000-0F00-000004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5141" name="Button 5" hidden="1">
              <a:extLst>
                <a:ext uri="{63B3BB69-23CF-44E3-9099-C40C66FF867C}">
                  <a14:compatExt spid="_x0000_s1115141"/>
                </a:ext>
                <a:ext uri="{FF2B5EF4-FFF2-40B4-BE49-F238E27FC236}">
                  <a16:creationId xmlns:a16="http://schemas.microsoft.com/office/drawing/2014/main" id="{00000000-0008-0000-0F00-000005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5142" name="Button 6" hidden="1">
              <a:extLst>
                <a:ext uri="{63B3BB69-23CF-44E3-9099-C40C66FF867C}">
                  <a14:compatExt spid="_x0000_s1115142"/>
                </a:ext>
                <a:ext uri="{FF2B5EF4-FFF2-40B4-BE49-F238E27FC236}">
                  <a16:creationId xmlns:a16="http://schemas.microsoft.com/office/drawing/2014/main" id="{00000000-0008-0000-0F00-000006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5143" name="Button 7" hidden="1">
              <a:extLst>
                <a:ext uri="{63B3BB69-23CF-44E3-9099-C40C66FF867C}">
                  <a14:compatExt spid="_x0000_s1115143"/>
                </a:ext>
                <a:ext uri="{FF2B5EF4-FFF2-40B4-BE49-F238E27FC236}">
                  <a16:creationId xmlns:a16="http://schemas.microsoft.com/office/drawing/2014/main" id="{00000000-0008-0000-0F00-000007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5144" name="Button 8" hidden="1">
              <a:extLst>
                <a:ext uri="{63B3BB69-23CF-44E3-9099-C40C66FF867C}">
                  <a14:compatExt spid="_x0000_s1115144"/>
                </a:ext>
                <a:ext uri="{FF2B5EF4-FFF2-40B4-BE49-F238E27FC236}">
                  <a16:creationId xmlns:a16="http://schemas.microsoft.com/office/drawing/2014/main" id="{00000000-0008-0000-0F00-000008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6161" name="Button 1" hidden="1">
              <a:extLst>
                <a:ext uri="{63B3BB69-23CF-44E3-9099-C40C66FF867C}">
                  <a14:compatExt spid="_x0000_s1116161"/>
                </a:ext>
                <a:ext uri="{FF2B5EF4-FFF2-40B4-BE49-F238E27FC236}">
                  <a16:creationId xmlns:a16="http://schemas.microsoft.com/office/drawing/2014/main" id="{00000000-0008-0000-1000-000001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6162" name="Button 2" hidden="1">
              <a:extLst>
                <a:ext uri="{63B3BB69-23CF-44E3-9099-C40C66FF867C}">
                  <a14:compatExt spid="_x0000_s1116162"/>
                </a:ext>
                <a:ext uri="{FF2B5EF4-FFF2-40B4-BE49-F238E27FC236}">
                  <a16:creationId xmlns:a16="http://schemas.microsoft.com/office/drawing/2014/main" id="{00000000-0008-0000-1000-000002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6163" name="Button 3" hidden="1">
              <a:extLst>
                <a:ext uri="{63B3BB69-23CF-44E3-9099-C40C66FF867C}">
                  <a14:compatExt spid="_x0000_s1116163"/>
                </a:ext>
                <a:ext uri="{FF2B5EF4-FFF2-40B4-BE49-F238E27FC236}">
                  <a16:creationId xmlns:a16="http://schemas.microsoft.com/office/drawing/2014/main" id="{00000000-0008-0000-1000-000003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6164" name="Button 4" hidden="1">
              <a:extLst>
                <a:ext uri="{63B3BB69-23CF-44E3-9099-C40C66FF867C}">
                  <a14:compatExt spid="_x0000_s1116164"/>
                </a:ext>
                <a:ext uri="{FF2B5EF4-FFF2-40B4-BE49-F238E27FC236}">
                  <a16:creationId xmlns:a16="http://schemas.microsoft.com/office/drawing/2014/main" id="{00000000-0008-0000-1000-000004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6165" name="Button 5" hidden="1">
              <a:extLst>
                <a:ext uri="{63B3BB69-23CF-44E3-9099-C40C66FF867C}">
                  <a14:compatExt spid="_x0000_s1116165"/>
                </a:ext>
                <a:ext uri="{FF2B5EF4-FFF2-40B4-BE49-F238E27FC236}">
                  <a16:creationId xmlns:a16="http://schemas.microsoft.com/office/drawing/2014/main" id="{00000000-0008-0000-1000-000005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6166" name="Button 6" hidden="1">
              <a:extLst>
                <a:ext uri="{63B3BB69-23CF-44E3-9099-C40C66FF867C}">
                  <a14:compatExt spid="_x0000_s1116166"/>
                </a:ext>
                <a:ext uri="{FF2B5EF4-FFF2-40B4-BE49-F238E27FC236}">
                  <a16:creationId xmlns:a16="http://schemas.microsoft.com/office/drawing/2014/main" id="{00000000-0008-0000-1000-000006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6167" name="Button 7" hidden="1">
              <a:extLst>
                <a:ext uri="{63B3BB69-23CF-44E3-9099-C40C66FF867C}">
                  <a14:compatExt spid="_x0000_s1116167"/>
                </a:ext>
                <a:ext uri="{FF2B5EF4-FFF2-40B4-BE49-F238E27FC236}">
                  <a16:creationId xmlns:a16="http://schemas.microsoft.com/office/drawing/2014/main" id="{00000000-0008-0000-1000-000007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6168" name="Button 8" hidden="1">
              <a:extLst>
                <a:ext uri="{63B3BB69-23CF-44E3-9099-C40C66FF867C}">
                  <a14:compatExt spid="_x0000_s1116168"/>
                </a:ext>
                <a:ext uri="{FF2B5EF4-FFF2-40B4-BE49-F238E27FC236}">
                  <a16:creationId xmlns:a16="http://schemas.microsoft.com/office/drawing/2014/main" id="{00000000-0008-0000-1000-000008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7185" name="Button 1" hidden="1">
              <a:extLst>
                <a:ext uri="{63B3BB69-23CF-44E3-9099-C40C66FF867C}">
                  <a14:compatExt spid="_x0000_s1117185"/>
                </a:ext>
                <a:ext uri="{FF2B5EF4-FFF2-40B4-BE49-F238E27FC236}">
                  <a16:creationId xmlns:a16="http://schemas.microsoft.com/office/drawing/2014/main" id="{00000000-0008-0000-1100-000001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7186" name="Button 2" hidden="1">
              <a:extLst>
                <a:ext uri="{63B3BB69-23CF-44E3-9099-C40C66FF867C}">
                  <a14:compatExt spid="_x0000_s1117186"/>
                </a:ext>
                <a:ext uri="{FF2B5EF4-FFF2-40B4-BE49-F238E27FC236}">
                  <a16:creationId xmlns:a16="http://schemas.microsoft.com/office/drawing/2014/main" id="{00000000-0008-0000-1100-000002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7187" name="Button 3" hidden="1">
              <a:extLst>
                <a:ext uri="{63B3BB69-23CF-44E3-9099-C40C66FF867C}">
                  <a14:compatExt spid="_x0000_s1117187"/>
                </a:ext>
                <a:ext uri="{FF2B5EF4-FFF2-40B4-BE49-F238E27FC236}">
                  <a16:creationId xmlns:a16="http://schemas.microsoft.com/office/drawing/2014/main" id="{00000000-0008-0000-1100-000003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7188" name="Button 4" hidden="1">
              <a:extLst>
                <a:ext uri="{63B3BB69-23CF-44E3-9099-C40C66FF867C}">
                  <a14:compatExt spid="_x0000_s1117188"/>
                </a:ext>
                <a:ext uri="{FF2B5EF4-FFF2-40B4-BE49-F238E27FC236}">
                  <a16:creationId xmlns:a16="http://schemas.microsoft.com/office/drawing/2014/main" id="{00000000-0008-0000-1100-000004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7189" name="Button 5" hidden="1">
              <a:extLst>
                <a:ext uri="{63B3BB69-23CF-44E3-9099-C40C66FF867C}">
                  <a14:compatExt spid="_x0000_s1117189"/>
                </a:ext>
                <a:ext uri="{FF2B5EF4-FFF2-40B4-BE49-F238E27FC236}">
                  <a16:creationId xmlns:a16="http://schemas.microsoft.com/office/drawing/2014/main" id="{00000000-0008-0000-1100-000005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7190" name="Button 6" hidden="1">
              <a:extLst>
                <a:ext uri="{63B3BB69-23CF-44E3-9099-C40C66FF867C}">
                  <a14:compatExt spid="_x0000_s1117190"/>
                </a:ext>
                <a:ext uri="{FF2B5EF4-FFF2-40B4-BE49-F238E27FC236}">
                  <a16:creationId xmlns:a16="http://schemas.microsoft.com/office/drawing/2014/main" id="{00000000-0008-0000-1100-000006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7191" name="Button 7" hidden="1">
              <a:extLst>
                <a:ext uri="{63B3BB69-23CF-44E3-9099-C40C66FF867C}">
                  <a14:compatExt spid="_x0000_s1117191"/>
                </a:ext>
                <a:ext uri="{FF2B5EF4-FFF2-40B4-BE49-F238E27FC236}">
                  <a16:creationId xmlns:a16="http://schemas.microsoft.com/office/drawing/2014/main" id="{00000000-0008-0000-1100-000007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7192" name="Button 8" hidden="1">
              <a:extLst>
                <a:ext uri="{63B3BB69-23CF-44E3-9099-C40C66FF867C}">
                  <a14:compatExt spid="_x0000_s1117192"/>
                </a:ext>
                <a:ext uri="{FF2B5EF4-FFF2-40B4-BE49-F238E27FC236}">
                  <a16:creationId xmlns:a16="http://schemas.microsoft.com/office/drawing/2014/main" id="{00000000-0008-0000-1100-000008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7425" name="Button 1" hidden="1">
              <a:extLst>
                <a:ext uri="{63B3BB69-23CF-44E3-9099-C40C66FF867C}">
                  <a14:compatExt spid="_x0000_s1127425"/>
                </a:ext>
                <a:ext uri="{FF2B5EF4-FFF2-40B4-BE49-F238E27FC236}">
                  <a16:creationId xmlns:a16="http://schemas.microsoft.com/office/drawing/2014/main" id="{00000000-0008-0000-1200-000001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7426" name="Button 2" hidden="1">
              <a:extLst>
                <a:ext uri="{63B3BB69-23CF-44E3-9099-C40C66FF867C}">
                  <a14:compatExt spid="_x0000_s1127426"/>
                </a:ext>
                <a:ext uri="{FF2B5EF4-FFF2-40B4-BE49-F238E27FC236}">
                  <a16:creationId xmlns:a16="http://schemas.microsoft.com/office/drawing/2014/main" id="{00000000-0008-0000-1200-000002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7427" name="Button 3" hidden="1">
              <a:extLst>
                <a:ext uri="{63B3BB69-23CF-44E3-9099-C40C66FF867C}">
                  <a14:compatExt spid="_x0000_s1127427"/>
                </a:ext>
                <a:ext uri="{FF2B5EF4-FFF2-40B4-BE49-F238E27FC236}">
                  <a16:creationId xmlns:a16="http://schemas.microsoft.com/office/drawing/2014/main" id="{00000000-0008-0000-1200-000003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7428" name="Button 4" hidden="1">
              <a:extLst>
                <a:ext uri="{63B3BB69-23CF-44E3-9099-C40C66FF867C}">
                  <a14:compatExt spid="_x0000_s1127428"/>
                </a:ext>
                <a:ext uri="{FF2B5EF4-FFF2-40B4-BE49-F238E27FC236}">
                  <a16:creationId xmlns:a16="http://schemas.microsoft.com/office/drawing/2014/main" id="{00000000-0008-0000-1200-000004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7429" name="Button 5" hidden="1">
              <a:extLst>
                <a:ext uri="{63B3BB69-23CF-44E3-9099-C40C66FF867C}">
                  <a14:compatExt spid="_x0000_s1127429"/>
                </a:ext>
                <a:ext uri="{FF2B5EF4-FFF2-40B4-BE49-F238E27FC236}">
                  <a16:creationId xmlns:a16="http://schemas.microsoft.com/office/drawing/2014/main" id="{00000000-0008-0000-1200-000005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7430" name="Button 6" hidden="1">
              <a:extLst>
                <a:ext uri="{63B3BB69-23CF-44E3-9099-C40C66FF867C}">
                  <a14:compatExt spid="_x0000_s1127430"/>
                </a:ext>
                <a:ext uri="{FF2B5EF4-FFF2-40B4-BE49-F238E27FC236}">
                  <a16:creationId xmlns:a16="http://schemas.microsoft.com/office/drawing/2014/main" id="{00000000-0008-0000-1200-000006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7431" name="Button 7" hidden="1">
              <a:extLst>
                <a:ext uri="{63B3BB69-23CF-44E3-9099-C40C66FF867C}">
                  <a14:compatExt spid="_x0000_s1127431"/>
                </a:ext>
                <a:ext uri="{FF2B5EF4-FFF2-40B4-BE49-F238E27FC236}">
                  <a16:creationId xmlns:a16="http://schemas.microsoft.com/office/drawing/2014/main" id="{00000000-0008-0000-1200-000007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7432" name="Button 8" hidden="1">
              <a:extLst>
                <a:ext uri="{63B3BB69-23CF-44E3-9099-C40C66FF867C}">
                  <a14:compatExt spid="_x0000_s1127432"/>
                </a:ext>
                <a:ext uri="{FF2B5EF4-FFF2-40B4-BE49-F238E27FC236}">
                  <a16:creationId xmlns:a16="http://schemas.microsoft.com/office/drawing/2014/main" id="{00000000-0008-0000-1200-000008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8209" name="Button 1" hidden="1">
              <a:extLst>
                <a:ext uri="{63B3BB69-23CF-44E3-9099-C40C66FF867C}">
                  <a14:compatExt spid="_x0000_s1118209"/>
                </a:ext>
                <a:ext uri="{FF2B5EF4-FFF2-40B4-BE49-F238E27FC236}">
                  <a16:creationId xmlns:a16="http://schemas.microsoft.com/office/drawing/2014/main" id="{00000000-0008-0000-1300-000001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8210" name="Button 2" hidden="1">
              <a:extLst>
                <a:ext uri="{63B3BB69-23CF-44E3-9099-C40C66FF867C}">
                  <a14:compatExt spid="_x0000_s1118210"/>
                </a:ext>
                <a:ext uri="{FF2B5EF4-FFF2-40B4-BE49-F238E27FC236}">
                  <a16:creationId xmlns:a16="http://schemas.microsoft.com/office/drawing/2014/main" id="{00000000-0008-0000-1300-000002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8211" name="Button 3" hidden="1">
              <a:extLst>
                <a:ext uri="{63B3BB69-23CF-44E3-9099-C40C66FF867C}">
                  <a14:compatExt spid="_x0000_s1118211"/>
                </a:ext>
                <a:ext uri="{FF2B5EF4-FFF2-40B4-BE49-F238E27FC236}">
                  <a16:creationId xmlns:a16="http://schemas.microsoft.com/office/drawing/2014/main" id="{00000000-0008-0000-1300-000003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8212" name="Button 4" hidden="1">
              <a:extLst>
                <a:ext uri="{63B3BB69-23CF-44E3-9099-C40C66FF867C}">
                  <a14:compatExt spid="_x0000_s1118212"/>
                </a:ext>
                <a:ext uri="{FF2B5EF4-FFF2-40B4-BE49-F238E27FC236}">
                  <a16:creationId xmlns:a16="http://schemas.microsoft.com/office/drawing/2014/main" id="{00000000-0008-0000-1300-000004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8213" name="Button 5" hidden="1">
              <a:extLst>
                <a:ext uri="{63B3BB69-23CF-44E3-9099-C40C66FF867C}">
                  <a14:compatExt spid="_x0000_s1118213"/>
                </a:ext>
                <a:ext uri="{FF2B5EF4-FFF2-40B4-BE49-F238E27FC236}">
                  <a16:creationId xmlns:a16="http://schemas.microsoft.com/office/drawing/2014/main" id="{00000000-0008-0000-1300-000005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8214" name="Button 6" hidden="1">
              <a:extLst>
                <a:ext uri="{63B3BB69-23CF-44E3-9099-C40C66FF867C}">
                  <a14:compatExt spid="_x0000_s1118214"/>
                </a:ext>
                <a:ext uri="{FF2B5EF4-FFF2-40B4-BE49-F238E27FC236}">
                  <a16:creationId xmlns:a16="http://schemas.microsoft.com/office/drawing/2014/main" id="{00000000-0008-0000-1300-000006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8215" name="Button 7" hidden="1">
              <a:extLst>
                <a:ext uri="{63B3BB69-23CF-44E3-9099-C40C66FF867C}">
                  <a14:compatExt spid="_x0000_s1118215"/>
                </a:ext>
                <a:ext uri="{FF2B5EF4-FFF2-40B4-BE49-F238E27FC236}">
                  <a16:creationId xmlns:a16="http://schemas.microsoft.com/office/drawing/2014/main" id="{00000000-0008-0000-1300-000007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8216" name="Button 8" hidden="1">
              <a:extLst>
                <a:ext uri="{63B3BB69-23CF-44E3-9099-C40C66FF867C}">
                  <a14:compatExt spid="_x0000_s1118216"/>
                </a:ext>
                <a:ext uri="{FF2B5EF4-FFF2-40B4-BE49-F238E27FC236}">
                  <a16:creationId xmlns:a16="http://schemas.microsoft.com/office/drawing/2014/main" id="{00000000-0008-0000-1300-000008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19233" name="Button 1" hidden="1">
              <a:extLst>
                <a:ext uri="{63B3BB69-23CF-44E3-9099-C40C66FF867C}">
                  <a14:compatExt spid="_x0000_s1119233"/>
                </a:ext>
                <a:ext uri="{FF2B5EF4-FFF2-40B4-BE49-F238E27FC236}">
                  <a16:creationId xmlns:a16="http://schemas.microsoft.com/office/drawing/2014/main" id="{00000000-0008-0000-1400-000001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9234" name="Button 2" hidden="1">
              <a:extLst>
                <a:ext uri="{63B3BB69-23CF-44E3-9099-C40C66FF867C}">
                  <a14:compatExt spid="_x0000_s1119234"/>
                </a:ext>
                <a:ext uri="{FF2B5EF4-FFF2-40B4-BE49-F238E27FC236}">
                  <a16:creationId xmlns:a16="http://schemas.microsoft.com/office/drawing/2014/main" id="{00000000-0008-0000-1400-000002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19235" name="Button 3" hidden="1">
              <a:extLst>
                <a:ext uri="{63B3BB69-23CF-44E3-9099-C40C66FF867C}">
                  <a14:compatExt spid="_x0000_s1119235"/>
                </a:ext>
                <a:ext uri="{FF2B5EF4-FFF2-40B4-BE49-F238E27FC236}">
                  <a16:creationId xmlns:a16="http://schemas.microsoft.com/office/drawing/2014/main" id="{00000000-0008-0000-1400-000003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9236" name="Button 4" hidden="1">
              <a:extLst>
                <a:ext uri="{63B3BB69-23CF-44E3-9099-C40C66FF867C}">
                  <a14:compatExt spid="_x0000_s1119236"/>
                </a:ext>
                <a:ext uri="{FF2B5EF4-FFF2-40B4-BE49-F238E27FC236}">
                  <a16:creationId xmlns:a16="http://schemas.microsoft.com/office/drawing/2014/main" id="{00000000-0008-0000-1400-000004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19237" name="Button 5" hidden="1">
              <a:extLst>
                <a:ext uri="{63B3BB69-23CF-44E3-9099-C40C66FF867C}">
                  <a14:compatExt spid="_x0000_s1119237"/>
                </a:ext>
                <a:ext uri="{FF2B5EF4-FFF2-40B4-BE49-F238E27FC236}">
                  <a16:creationId xmlns:a16="http://schemas.microsoft.com/office/drawing/2014/main" id="{00000000-0008-0000-1400-000005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19238" name="Button 6" hidden="1">
              <a:extLst>
                <a:ext uri="{63B3BB69-23CF-44E3-9099-C40C66FF867C}">
                  <a14:compatExt spid="_x0000_s1119238"/>
                </a:ext>
                <a:ext uri="{FF2B5EF4-FFF2-40B4-BE49-F238E27FC236}">
                  <a16:creationId xmlns:a16="http://schemas.microsoft.com/office/drawing/2014/main" id="{00000000-0008-0000-1400-000006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19239" name="Button 7" hidden="1">
              <a:extLst>
                <a:ext uri="{63B3BB69-23CF-44E3-9099-C40C66FF867C}">
                  <a14:compatExt spid="_x0000_s1119239"/>
                </a:ext>
                <a:ext uri="{FF2B5EF4-FFF2-40B4-BE49-F238E27FC236}">
                  <a16:creationId xmlns:a16="http://schemas.microsoft.com/office/drawing/2014/main" id="{00000000-0008-0000-1400-000007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19240" name="Button 8" hidden="1">
              <a:extLst>
                <a:ext uri="{63B3BB69-23CF-44E3-9099-C40C66FF867C}">
                  <a14:compatExt spid="_x0000_s1119240"/>
                </a:ext>
                <a:ext uri="{FF2B5EF4-FFF2-40B4-BE49-F238E27FC236}">
                  <a16:creationId xmlns:a16="http://schemas.microsoft.com/office/drawing/2014/main" id="{00000000-0008-0000-1400-0000081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0257" name="Button 1" hidden="1">
              <a:extLst>
                <a:ext uri="{63B3BB69-23CF-44E3-9099-C40C66FF867C}">
                  <a14:compatExt spid="_x0000_s1120257"/>
                </a:ext>
                <a:ext uri="{FF2B5EF4-FFF2-40B4-BE49-F238E27FC236}">
                  <a16:creationId xmlns:a16="http://schemas.microsoft.com/office/drawing/2014/main" id="{00000000-0008-0000-1500-000001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0258" name="Button 2" hidden="1">
              <a:extLst>
                <a:ext uri="{63B3BB69-23CF-44E3-9099-C40C66FF867C}">
                  <a14:compatExt spid="_x0000_s1120258"/>
                </a:ext>
                <a:ext uri="{FF2B5EF4-FFF2-40B4-BE49-F238E27FC236}">
                  <a16:creationId xmlns:a16="http://schemas.microsoft.com/office/drawing/2014/main" id="{00000000-0008-0000-1500-000002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0259" name="Button 3" hidden="1">
              <a:extLst>
                <a:ext uri="{63B3BB69-23CF-44E3-9099-C40C66FF867C}">
                  <a14:compatExt spid="_x0000_s1120259"/>
                </a:ext>
                <a:ext uri="{FF2B5EF4-FFF2-40B4-BE49-F238E27FC236}">
                  <a16:creationId xmlns:a16="http://schemas.microsoft.com/office/drawing/2014/main" id="{00000000-0008-0000-1500-000003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0260" name="Button 4" hidden="1">
              <a:extLst>
                <a:ext uri="{63B3BB69-23CF-44E3-9099-C40C66FF867C}">
                  <a14:compatExt spid="_x0000_s1120260"/>
                </a:ext>
                <a:ext uri="{FF2B5EF4-FFF2-40B4-BE49-F238E27FC236}">
                  <a16:creationId xmlns:a16="http://schemas.microsoft.com/office/drawing/2014/main" id="{00000000-0008-0000-1500-000004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0261" name="Button 5" hidden="1">
              <a:extLst>
                <a:ext uri="{63B3BB69-23CF-44E3-9099-C40C66FF867C}">
                  <a14:compatExt spid="_x0000_s1120261"/>
                </a:ext>
                <a:ext uri="{FF2B5EF4-FFF2-40B4-BE49-F238E27FC236}">
                  <a16:creationId xmlns:a16="http://schemas.microsoft.com/office/drawing/2014/main" id="{00000000-0008-0000-1500-000005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0262" name="Button 6" hidden="1">
              <a:extLst>
                <a:ext uri="{63B3BB69-23CF-44E3-9099-C40C66FF867C}">
                  <a14:compatExt spid="_x0000_s1120262"/>
                </a:ext>
                <a:ext uri="{FF2B5EF4-FFF2-40B4-BE49-F238E27FC236}">
                  <a16:creationId xmlns:a16="http://schemas.microsoft.com/office/drawing/2014/main" id="{00000000-0008-0000-1500-000006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0263" name="Button 7" hidden="1">
              <a:extLst>
                <a:ext uri="{63B3BB69-23CF-44E3-9099-C40C66FF867C}">
                  <a14:compatExt spid="_x0000_s1120263"/>
                </a:ext>
                <a:ext uri="{FF2B5EF4-FFF2-40B4-BE49-F238E27FC236}">
                  <a16:creationId xmlns:a16="http://schemas.microsoft.com/office/drawing/2014/main" id="{00000000-0008-0000-1500-000007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0264" name="Button 8" hidden="1">
              <a:extLst>
                <a:ext uri="{63B3BB69-23CF-44E3-9099-C40C66FF867C}">
                  <a14:compatExt spid="_x0000_s1120264"/>
                </a:ext>
                <a:ext uri="{FF2B5EF4-FFF2-40B4-BE49-F238E27FC236}">
                  <a16:creationId xmlns:a16="http://schemas.microsoft.com/office/drawing/2014/main" id="{00000000-0008-0000-1500-0000081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1281" name="Button 1" hidden="1">
              <a:extLst>
                <a:ext uri="{63B3BB69-23CF-44E3-9099-C40C66FF867C}">
                  <a14:compatExt spid="_x0000_s1121281"/>
                </a:ext>
                <a:ext uri="{FF2B5EF4-FFF2-40B4-BE49-F238E27FC236}">
                  <a16:creationId xmlns:a16="http://schemas.microsoft.com/office/drawing/2014/main" id="{00000000-0008-0000-1600-000001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1282" name="Button 2" hidden="1">
              <a:extLst>
                <a:ext uri="{63B3BB69-23CF-44E3-9099-C40C66FF867C}">
                  <a14:compatExt spid="_x0000_s1121282"/>
                </a:ext>
                <a:ext uri="{FF2B5EF4-FFF2-40B4-BE49-F238E27FC236}">
                  <a16:creationId xmlns:a16="http://schemas.microsoft.com/office/drawing/2014/main" id="{00000000-0008-0000-1600-000002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1283" name="Button 3" hidden="1">
              <a:extLst>
                <a:ext uri="{63B3BB69-23CF-44E3-9099-C40C66FF867C}">
                  <a14:compatExt spid="_x0000_s1121283"/>
                </a:ext>
                <a:ext uri="{FF2B5EF4-FFF2-40B4-BE49-F238E27FC236}">
                  <a16:creationId xmlns:a16="http://schemas.microsoft.com/office/drawing/2014/main" id="{00000000-0008-0000-1600-000003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1284" name="Button 4" hidden="1">
              <a:extLst>
                <a:ext uri="{63B3BB69-23CF-44E3-9099-C40C66FF867C}">
                  <a14:compatExt spid="_x0000_s1121284"/>
                </a:ext>
                <a:ext uri="{FF2B5EF4-FFF2-40B4-BE49-F238E27FC236}">
                  <a16:creationId xmlns:a16="http://schemas.microsoft.com/office/drawing/2014/main" id="{00000000-0008-0000-1600-000004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1285" name="Button 5" hidden="1">
              <a:extLst>
                <a:ext uri="{63B3BB69-23CF-44E3-9099-C40C66FF867C}">
                  <a14:compatExt spid="_x0000_s1121285"/>
                </a:ext>
                <a:ext uri="{FF2B5EF4-FFF2-40B4-BE49-F238E27FC236}">
                  <a16:creationId xmlns:a16="http://schemas.microsoft.com/office/drawing/2014/main" id="{00000000-0008-0000-1600-000005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1286" name="Button 6" hidden="1">
              <a:extLst>
                <a:ext uri="{63B3BB69-23CF-44E3-9099-C40C66FF867C}">
                  <a14:compatExt spid="_x0000_s1121286"/>
                </a:ext>
                <a:ext uri="{FF2B5EF4-FFF2-40B4-BE49-F238E27FC236}">
                  <a16:creationId xmlns:a16="http://schemas.microsoft.com/office/drawing/2014/main" id="{00000000-0008-0000-1600-000006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1287" name="Button 7" hidden="1">
              <a:extLst>
                <a:ext uri="{63B3BB69-23CF-44E3-9099-C40C66FF867C}">
                  <a14:compatExt spid="_x0000_s1121287"/>
                </a:ext>
                <a:ext uri="{FF2B5EF4-FFF2-40B4-BE49-F238E27FC236}">
                  <a16:creationId xmlns:a16="http://schemas.microsoft.com/office/drawing/2014/main" id="{00000000-0008-0000-1600-000007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1288" name="Button 8" hidden="1">
              <a:extLst>
                <a:ext uri="{63B3BB69-23CF-44E3-9099-C40C66FF867C}">
                  <a14:compatExt spid="_x0000_s1121288"/>
                </a:ext>
                <a:ext uri="{FF2B5EF4-FFF2-40B4-BE49-F238E27FC236}">
                  <a16:creationId xmlns:a16="http://schemas.microsoft.com/office/drawing/2014/main" id="{00000000-0008-0000-1600-000008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2305" name="Button 1" hidden="1">
              <a:extLst>
                <a:ext uri="{63B3BB69-23CF-44E3-9099-C40C66FF867C}">
                  <a14:compatExt spid="_x0000_s1122305"/>
                </a:ext>
                <a:ext uri="{FF2B5EF4-FFF2-40B4-BE49-F238E27FC236}">
                  <a16:creationId xmlns:a16="http://schemas.microsoft.com/office/drawing/2014/main" id="{00000000-0008-0000-1700-000001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2306" name="Button 2" hidden="1">
              <a:extLst>
                <a:ext uri="{63B3BB69-23CF-44E3-9099-C40C66FF867C}">
                  <a14:compatExt spid="_x0000_s1122306"/>
                </a:ext>
                <a:ext uri="{FF2B5EF4-FFF2-40B4-BE49-F238E27FC236}">
                  <a16:creationId xmlns:a16="http://schemas.microsoft.com/office/drawing/2014/main" id="{00000000-0008-0000-1700-000002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2307" name="Button 3" hidden="1">
              <a:extLst>
                <a:ext uri="{63B3BB69-23CF-44E3-9099-C40C66FF867C}">
                  <a14:compatExt spid="_x0000_s1122307"/>
                </a:ext>
                <a:ext uri="{FF2B5EF4-FFF2-40B4-BE49-F238E27FC236}">
                  <a16:creationId xmlns:a16="http://schemas.microsoft.com/office/drawing/2014/main" id="{00000000-0008-0000-1700-000003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2308" name="Button 4" hidden="1">
              <a:extLst>
                <a:ext uri="{63B3BB69-23CF-44E3-9099-C40C66FF867C}">
                  <a14:compatExt spid="_x0000_s1122308"/>
                </a:ext>
                <a:ext uri="{FF2B5EF4-FFF2-40B4-BE49-F238E27FC236}">
                  <a16:creationId xmlns:a16="http://schemas.microsoft.com/office/drawing/2014/main" id="{00000000-0008-0000-1700-000004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2309" name="Button 5" hidden="1">
              <a:extLst>
                <a:ext uri="{63B3BB69-23CF-44E3-9099-C40C66FF867C}">
                  <a14:compatExt spid="_x0000_s1122309"/>
                </a:ext>
                <a:ext uri="{FF2B5EF4-FFF2-40B4-BE49-F238E27FC236}">
                  <a16:creationId xmlns:a16="http://schemas.microsoft.com/office/drawing/2014/main" id="{00000000-0008-0000-1700-000005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2310" name="Button 6" hidden="1">
              <a:extLst>
                <a:ext uri="{63B3BB69-23CF-44E3-9099-C40C66FF867C}">
                  <a14:compatExt spid="_x0000_s1122310"/>
                </a:ext>
                <a:ext uri="{FF2B5EF4-FFF2-40B4-BE49-F238E27FC236}">
                  <a16:creationId xmlns:a16="http://schemas.microsoft.com/office/drawing/2014/main" id="{00000000-0008-0000-1700-000006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2311" name="Button 7" hidden="1">
              <a:extLst>
                <a:ext uri="{63B3BB69-23CF-44E3-9099-C40C66FF867C}">
                  <a14:compatExt spid="_x0000_s1122311"/>
                </a:ext>
                <a:ext uri="{FF2B5EF4-FFF2-40B4-BE49-F238E27FC236}">
                  <a16:creationId xmlns:a16="http://schemas.microsoft.com/office/drawing/2014/main" id="{00000000-0008-0000-1700-000007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2312" name="Button 8" hidden="1">
              <a:extLst>
                <a:ext uri="{63B3BB69-23CF-44E3-9099-C40C66FF867C}">
                  <a14:compatExt spid="_x0000_s1122312"/>
                </a:ext>
                <a:ext uri="{FF2B5EF4-FFF2-40B4-BE49-F238E27FC236}">
                  <a16:creationId xmlns:a16="http://schemas.microsoft.com/office/drawing/2014/main" id="{00000000-0008-0000-1700-000008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3329" name="Button 1" hidden="1">
              <a:extLst>
                <a:ext uri="{63B3BB69-23CF-44E3-9099-C40C66FF867C}">
                  <a14:compatExt spid="_x0000_s1123329"/>
                </a:ext>
                <a:ext uri="{FF2B5EF4-FFF2-40B4-BE49-F238E27FC236}">
                  <a16:creationId xmlns:a16="http://schemas.microsoft.com/office/drawing/2014/main" id="{00000000-0008-0000-1800-000001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3330" name="Button 2" hidden="1">
              <a:extLst>
                <a:ext uri="{63B3BB69-23CF-44E3-9099-C40C66FF867C}">
                  <a14:compatExt spid="_x0000_s1123330"/>
                </a:ext>
                <a:ext uri="{FF2B5EF4-FFF2-40B4-BE49-F238E27FC236}">
                  <a16:creationId xmlns:a16="http://schemas.microsoft.com/office/drawing/2014/main" id="{00000000-0008-0000-1800-000002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3331" name="Button 3" hidden="1">
              <a:extLst>
                <a:ext uri="{63B3BB69-23CF-44E3-9099-C40C66FF867C}">
                  <a14:compatExt spid="_x0000_s1123331"/>
                </a:ext>
                <a:ext uri="{FF2B5EF4-FFF2-40B4-BE49-F238E27FC236}">
                  <a16:creationId xmlns:a16="http://schemas.microsoft.com/office/drawing/2014/main" id="{00000000-0008-0000-1800-000003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3332" name="Button 4" hidden="1">
              <a:extLst>
                <a:ext uri="{63B3BB69-23CF-44E3-9099-C40C66FF867C}">
                  <a14:compatExt spid="_x0000_s1123332"/>
                </a:ext>
                <a:ext uri="{FF2B5EF4-FFF2-40B4-BE49-F238E27FC236}">
                  <a16:creationId xmlns:a16="http://schemas.microsoft.com/office/drawing/2014/main" id="{00000000-0008-0000-1800-000004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3333" name="Button 5" hidden="1">
              <a:extLst>
                <a:ext uri="{63B3BB69-23CF-44E3-9099-C40C66FF867C}">
                  <a14:compatExt spid="_x0000_s1123333"/>
                </a:ext>
                <a:ext uri="{FF2B5EF4-FFF2-40B4-BE49-F238E27FC236}">
                  <a16:creationId xmlns:a16="http://schemas.microsoft.com/office/drawing/2014/main" id="{00000000-0008-0000-1800-000005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3334" name="Button 6" hidden="1">
              <a:extLst>
                <a:ext uri="{63B3BB69-23CF-44E3-9099-C40C66FF867C}">
                  <a14:compatExt spid="_x0000_s1123334"/>
                </a:ext>
                <a:ext uri="{FF2B5EF4-FFF2-40B4-BE49-F238E27FC236}">
                  <a16:creationId xmlns:a16="http://schemas.microsoft.com/office/drawing/2014/main" id="{00000000-0008-0000-1800-000006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3335" name="Button 7" hidden="1">
              <a:extLst>
                <a:ext uri="{63B3BB69-23CF-44E3-9099-C40C66FF867C}">
                  <a14:compatExt spid="_x0000_s1123335"/>
                </a:ext>
                <a:ext uri="{FF2B5EF4-FFF2-40B4-BE49-F238E27FC236}">
                  <a16:creationId xmlns:a16="http://schemas.microsoft.com/office/drawing/2014/main" id="{00000000-0008-0000-1800-000007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3336" name="Button 8" hidden="1">
              <a:extLst>
                <a:ext uri="{63B3BB69-23CF-44E3-9099-C40C66FF867C}">
                  <a14:compatExt spid="_x0000_s1123336"/>
                </a:ext>
                <a:ext uri="{FF2B5EF4-FFF2-40B4-BE49-F238E27FC236}">
                  <a16:creationId xmlns:a16="http://schemas.microsoft.com/office/drawing/2014/main" id="{00000000-0008-0000-1800-000008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4353" name="Button 1" hidden="1">
              <a:extLst>
                <a:ext uri="{63B3BB69-23CF-44E3-9099-C40C66FF867C}">
                  <a14:compatExt spid="_x0000_s1124353"/>
                </a:ext>
                <a:ext uri="{FF2B5EF4-FFF2-40B4-BE49-F238E27FC236}">
                  <a16:creationId xmlns:a16="http://schemas.microsoft.com/office/drawing/2014/main" id="{00000000-0008-0000-1900-000001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4354" name="Button 2" hidden="1">
              <a:extLst>
                <a:ext uri="{63B3BB69-23CF-44E3-9099-C40C66FF867C}">
                  <a14:compatExt spid="_x0000_s1124354"/>
                </a:ext>
                <a:ext uri="{FF2B5EF4-FFF2-40B4-BE49-F238E27FC236}">
                  <a16:creationId xmlns:a16="http://schemas.microsoft.com/office/drawing/2014/main" id="{00000000-0008-0000-1900-000002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4355" name="Button 3" hidden="1">
              <a:extLst>
                <a:ext uri="{63B3BB69-23CF-44E3-9099-C40C66FF867C}">
                  <a14:compatExt spid="_x0000_s1124355"/>
                </a:ext>
                <a:ext uri="{FF2B5EF4-FFF2-40B4-BE49-F238E27FC236}">
                  <a16:creationId xmlns:a16="http://schemas.microsoft.com/office/drawing/2014/main" id="{00000000-0008-0000-1900-000003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4356" name="Button 4" hidden="1">
              <a:extLst>
                <a:ext uri="{63B3BB69-23CF-44E3-9099-C40C66FF867C}">
                  <a14:compatExt spid="_x0000_s1124356"/>
                </a:ext>
                <a:ext uri="{FF2B5EF4-FFF2-40B4-BE49-F238E27FC236}">
                  <a16:creationId xmlns:a16="http://schemas.microsoft.com/office/drawing/2014/main" id="{00000000-0008-0000-1900-000004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4357" name="Button 5" hidden="1">
              <a:extLst>
                <a:ext uri="{63B3BB69-23CF-44E3-9099-C40C66FF867C}">
                  <a14:compatExt spid="_x0000_s1124357"/>
                </a:ext>
                <a:ext uri="{FF2B5EF4-FFF2-40B4-BE49-F238E27FC236}">
                  <a16:creationId xmlns:a16="http://schemas.microsoft.com/office/drawing/2014/main" id="{00000000-0008-0000-1900-000005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4358" name="Button 6" hidden="1">
              <a:extLst>
                <a:ext uri="{63B3BB69-23CF-44E3-9099-C40C66FF867C}">
                  <a14:compatExt spid="_x0000_s1124358"/>
                </a:ext>
                <a:ext uri="{FF2B5EF4-FFF2-40B4-BE49-F238E27FC236}">
                  <a16:creationId xmlns:a16="http://schemas.microsoft.com/office/drawing/2014/main" id="{00000000-0008-0000-1900-000006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4359" name="Button 7" hidden="1">
              <a:extLst>
                <a:ext uri="{63B3BB69-23CF-44E3-9099-C40C66FF867C}">
                  <a14:compatExt spid="_x0000_s1124359"/>
                </a:ext>
                <a:ext uri="{FF2B5EF4-FFF2-40B4-BE49-F238E27FC236}">
                  <a16:creationId xmlns:a16="http://schemas.microsoft.com/office/drawing/2014/main" id="{00000000-0008-0000-1900-000007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4360" name="Button 8" hidden="1">
              <a:extLst>
                <a:ext uri="{63B3BB69-23CF-44E3-9099-C40C66FF867C}">
                  <a14:compatExt spid="_x0000_s1124360"/>
                </a:ext>
                <a:ext uri="{FF2B5EF4-FFF2-40B4-BE49-F238E27FC236}">
                  <a16:creationId xmlns:a16="http://schemas.microsoft.com/office/drawing/2014/main" id="{00000000-0008-0000-1900-000008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5377" name="Button 1" hidden="1">
              <a:extLst>
                <a:ext uri="{63B3BB69-23CF-44E3-9099-C40C66FF867C}">
                  <a14:compatExt spid="_x0000_s1125377"/>
                </a:ext>
                <a:ext uri="{FF2B5EF4-FFF2-40B4-BE49-F238E27FC236}">
                  <a16:creationId xmlns:a16="http://schemas.microsoft.com/office/drawing/2014/main" id="{00000000-0008-0000-1A00-000001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5378" name="Button 2" hidden="1">
              <a:extLst>
                <a:ext uri="{63B3BB69-23CF-44E3-9099-C40C66FF867C}">
                  <a14:compatExt spid="_x0000_s1125378"/>
                </a:ext>
                <a:ext uri="{FF2B5EF4-FFF2-40B4-BE49-F238E27FC236}">
                  <a16:creationId xmlns:a16="http://schemas.microsoft.com/office/drawing/2014/main" id="{00000000-0008-0000-1A00-000002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5379" name="Button 3" hidden="1">
              <a:extLst>
                <a:ext uri="{63B3BB69-23CF-44E3-9099-C40C66FF867C}">
                  <a14:compatExt spid="_x0000_s1125379"/>
                </a:ext>
                <a:ext uri="{FF2B5EF4-FFF2-40B4-BE49-F238E27FC236}">
                  <a16:creationId xmlns:a16="http://schemas.microsoft.com/office/drawing/2014/main" id="{00000000-0008-0000-1A00-000003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5380" name="Button 4" hidden="1">
              <a:extLst>
                <a:ext uri="{63B3BB69-23CF-44E3-9099-C40C66FF867C}">
                  <a14:compatExt spid="_x0000_s1125380"/>
                </a:ext>
                <a:ext uri="{FF2B5EF4-FFF2-40B4-BE49-F238E27FC236}">
                  <a16:creationId xmlns:a16="http://schemas.microsoft.com/office/drawing/2014/main" id="{00000000-0008-0000-1A00-000004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5381" name="Button 5" hidden="1">
              <a:extLst>
                <a:ext uri="{63B3BB69-23CF-44E3-9099-C40C66FF867C}">
                  <a14:compatExt spid="_x0000_s1125381"/>
                </a:ext>
                <a:ext uri="{FF2B5EF4-FFF2-40B4-BE49-F238E27FC236}">
                  <a16:creationId xmlns:a16="http://schemas.microsoft.com/office/drawing/2014/main" id="{00000000-0008-0000-1A00-000005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5382" name="Button 6" hidden="1">
              <a:extLst>
                <a:ext uri="{63B3BB69-23CF-44E3-9099-C40C66FF867C}">
                  <a14:compatExt spid="_x0000_s1125382"/>
                </a:ext>
                <a:ext uri="{FF2B5EF4-FFF2-40B4-BE49-F238E27FC236}">
                  <a16:creationId xmlns:a16="http://schemas.microsoft.com/office/drawing/2014/main" id="{00000000-0008-0000-1A00-000006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5383" name="Button 7" hidden="1">
              <a:extLst>
                <a:ext uri="{63B3BB69-23CF-44E3-9099-C40C66FF867C}">
                  <a14:compatExt spid="_x0000_s1125383"/>
                </a:ext>
                <a:ext uri="{FF2B5EF4-FFF2-40B4-BE49-F238E27FC236}">
                  <a16:creationId xmlns:a16="http://schemas.microsoft.com/office/drawing/2014/main" id="{00000000-0008-0000-1A00-000007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5384" name="Button 8" hidden="1">
              <a:extLst>
                <a:ext uri="{63B3BB69-23CF-44E3-9099-C40C66FF867C}">
                  <a14:compatExt spid="_x0000_s1125384"/>
                </a:ext>
                <a:ext uri="{FF2B5EF4-FFF2-40B4-BE49-F238E27FC236}">
                  <a16:creationId xmlns:a16="http://schemas.microsoft.com/office/drawing/2014/main" id="{00000000-0008-0000-1A00-000008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6401" name="Button 1" hidden="1">
              <a:extLst>
                <a:ext uri="{63B3BB69-23CF-44E3-9099-C40C66FF867C}">
                  <a14:compatExt spid="_x0000_s1126401"/>
                </a:ext>
                <a:ext uri="{FF2B5EF4-FFF2-40B4-BE49-F238E27FC236}">
                  <a16:creationId xmlns:a16="http://schemas.microsoft.com/office/drawing/2014/main" id="{00000000-0008-0000-1B00-000001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6402" name="Button 2" hidden="1">
              <a:extLst>
                <a:ext uri="{63B3BB69-23CF-44E3-9099-C40C66FF867C}">
                  <a14:compatExt spid="_x0000_s1126402"/>
                </a:ext>
                <a:ext uri="{FF2B5EF4-FFF2-40B4-BE49-F238E27FC236}">
                  <a16:creationId xmlns:a16="http://schemas.microsoft.com/office/drawing/2014/main" id="{00000000-0008-0000-1B00-000002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6403" name="Button 3" hidden="1">
              <a:extLst>
                <a:ext uri="{63B3BB69-23CF-44E3-9099-C40C66FF867C}">
                  <a14:compatExt spid="_x0000_s1126403"/>
                </a:ext>
                <a:ext uri="{FF2B5EF4-FFF2-40B4-BE49-F238E27FC236}">
                  <a16:creationId xmlns:a16="http://schemas.microsoft.com/office/drawing/2014/main" id="{00000000-0008-0000-1B00-000003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6404" name="Button 4" hidden="1">
              <a:extLst>
                <a:ext uri="{63B3BB69-23CF-44E3-9099-C40C66FF867C}">
                  <a14:compatExt spid="_x0000_s1126404"/>
                </a:ext>
                <a:ext uri="{FF2B5EF4-FFF2-40B4-BE49-F238E27FC236}">
                  <a16:creationId xmlns:a16="http://schemas.microsoft.com/office/drawing/2014/main" id="{00000000-0008-0000-1B00-000004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6405" name="Button 5" hidden="1">
              <a:extLst>
                <a:ext uri="{63B3BB69-23CF-44E3-9099-C40C66FF867C}">
                  <a14:compatExt spid="_x0000_s1126405"/>
                </a:ext>
                <a:ext uri="{FF2B5EF4-FFF2-40B4-BE49-F238E27FC236}">
                  <a16:creationId xmlns:a16="http://schemas.microsoft.com/office/drawing/2014/main" id="{00000000-0008-0000-1B00-000005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6406" name="Button 6" hidden="1">
              <a:extLst>
                <a:ext uri="{63B3BB69-23CF-44E3-9099-C40C66FF867C}">
                  <a14:compatExt spid="_x0000_s1126406"/>
                </a:ext>
                <a:ext uri="{FF2B5EF4-FFF2-40B4-BE49-F238E27FC236}">
                  <a16:creationId xmlns:a16="http://schemas.microsoft.com/office/drawing/2014/main" id="{00000000-0008-0000-1B00-000006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6407" name="Button 7" hidden="1">
              <a:extLst>
                <a:ext uri="{63B3BB69-23CF-44E3-9099-C40C66FF867C}">
                  <a14:compatExt spid="_x0000_s1126407"/>
                </a:ext>
                <a:ext uri="{FF2B5EF4-FFF2-40B4-BE49-F238E27FC236}">
                  <a16:creationId xmlns:a16="http://schemas.microsoft.com/office/drawing/2014/main" id="{00000000-0008-0000-1B00-000007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6408" name="Button 8" hidden="1">
              <a:extLst>
                <a:ext uri="{63B3BB69-23CF-44E3-9099-C40C66FF867C}">
                  <a14:compatExt spid="_x0000_s1126408"/>
                </a:ext>
                <a:ext uri="{FF2B5EF4-FFF2-40B4-BE49-F238E27FC236}">
                  <a16:creationId xmlns:a16="http://schemas.microsoft.com/office/drawing/2014/main" id="{00000000-0008-0000-1B00-000008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8449" name="Button 1" hidden="1">
              <a:extLst>
                <a:ext uri="{63B3BB69-23CF-44E3-9099-C40C66FF867C}">
                  <a14:compatExt spid="_x0000_s1128449"/>
                </a:ext>
                <a:ext uri="{FF2B5EF4-FFF2-40B4-BE49-F238E27FC236}">
                  <a16:creationId xmlns:a16="http://schemas.microsoft.com/office/drawing/2014/main" id="{00000000-0008-0000-1C00-000001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8450" name="Button 2" hidden="1">
              <a:extLst>
                <a:ext uri="{63B3BB69-23CF-44E3-9099-C40C66FF867C}">
                  <a14:compatExt spid="_x0000_s1128450"/>
                </a:ext>
                <a:ext uri="{FF2B5EF4-FFF2-40B4-BE49-F238E27FC236}">
                  <a16:creationId xmlns:a16="http://schemas.microsoft.com/office/drawing/2014/main" id="{00000000-0008-0000-1C00-000002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8451" name="Button 3" hidden="1">
              <a:extLst>
                <a:ext uri="{63B3BB69-23CF-44E3-9099-C40C66FF867C}">
                  <a14:compatExt spid="_x0000_s1128451"/>
                </a:ext>
                <a:ext uri="{FF2B5EF4-FFF2-40B4-BE49-F238E27FC236}">
                  <a16:creationId xmlns:a16="http://schemas.microsoft.com/office/drawing/2014/main" id="{00000000-0008-0000-1C00-000003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8452" name="Button 4" hidden="1">
              <a:extLst>
                <a:ext uri="{63B3BB69-23CF-44E3-9099-C40C66FF867C}">
                  <a14:compatExt spid="_x0000_s1128452"/>
                </a:ext>
                <a:ext uri="{FF2B5EF4-FFF2-40B4-BE49-F238E27FC236}">
                  <a16:creationId xmlns:a16="http://schemas.microsoft.com/office/drawing/2014/main" id="{00000000-0008-0000-1C00-000004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8453" name="Button 5" hidden="1">
              <a:extLst>
                <a:ext uri="{63B3BB69-23CF-44E3-9099-C40C66FF867C}">
                  <a14:compatExt spid="_x0000_s1128453"/>
                </a:ext>
                <a:ext uri="{FF2B5EF4-FFF2-40B4-BE49-F238E27FC236}">
                  <a16:creationId xmlns:a16="http://schemas.microsoft.com/office/drawing/2014/main" id="{00000000-0008-0000-1C00-000005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8454" name="Button 6" hidden="1">
              <a:extLst>
                <a:ext uri="{63B3BB69-23CF-44E3-9099-C40C66FF867C}">
                  <a14:compatExt spid="_x0000_s1128454"/>
                </a:ext>
                <a:ext uri="{FF2B5EF4-FFF2-40B4-BE49-F238E27FC236}">
                  <a16:creationId xmlns:a16="http://schemas.microsoft.com/office/drawing/2014/main" id="{00000000-0008-0000-1C00-000006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8455" name="Button 7" hidden="1">
              <a:extLst>
                <a:ext uri="{63B3BB69-23CF-44E3-9099-C40C66FF867C}">
                  <a14:compatExt spid="_x0000_s1128455"/>
                </a:ext>
                <a:ext uri="{FF2B5EF4-FFF2-40B4-BE49-F238E27FC236}">
                  <a16:creationId xmlns:a16="http://schemas.microsoft.com/office/drawing/2014/main" id="{00000000-0008-0000-1C00-000007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8456" name="Button 8" hidden="1">
              <a:extLst>
                <a:ext uri="{63B3BB69-23CF-44E3-9099-C40C66FF867C}">
                  <a14:compatExt spid="_x0000_s1128456"/>
                </a:ext>
                <a:ext uri="{FF2B5EF4-FFF2-40B4-BE49-F238E27FC236}">
                  <a16:creationId xmlns:a16="http://schemas.microsoft.com/office/drawing/2014/main" id="{00000000-0008-0000-1C00-000008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0</xdr:col>
          <xdr:colOff>1066800</xdr:colOff>
          <xdr:row>0</xdr:row>
          <xdr:rowOff>447675</xdr:rowOff>
        </xdr:to>
        <xdr:sp macro="" textlink="">
          <xdr:nvSpPr>
            <xdr:cNvPr id="1129473" name="Button 1" hidden="1">
              <a:extLst>
                <a:ext uri="{63B3BB69-23CF-44E3-9099-C40C66FF867C}">
                  <a14:compatExt spid="_x0000_s1129473"/>
                </a:ext>
                <a:ext uri="{FF2B5EF4-FFF2-40B4-BE49-F238E27FC236}">
                  <a16:creationId xmlns:a16="http://schemas.microsoft.com/office/drawing/2014/main" id="{00000000-0008-0000-1D00-000001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9474" name="Button 2" hidden="1">
              <a:extLst>
                <a:ext uri="{63B3BB69-23CF-44E3-9099-C40C66FF867C}">
                  <a14:compatExt spid="_x0000_s1129474"/>
                </a:ext>
                <a:ext uri="{FF2B5EF4-FFF2-40B4-BE49-F238E27FC236}">
                  <a16:creationId xmlns:a16="http://schemas.microsoft.com/office/drawing/2014/main" id="{00000000-0008-0000-1D00-000002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5</xdr:row>
          <xdr:rowOff>28575</xdr:rowOff>
        </xdr:from>
        <xdr:to>
          <xdr:col>7</xdr:col>
          <xdr:colOff>914400</xdr:colOff>
          <xdr:row>6</xdr:row>
          <xdr:rowOff>333375</xdr:rowOff>
        </xdr:to>
        <xdr:sp macro="" textlink="">
          <xdr:nvSpPr>
            <xdr:cNvPr id="1129475" name="Button 3" hidden="1">
              <a:extLst>
                <a:ext uri="{63B3BB69-23CF-44E3-9099-C40C66FF867C}">
                  <a14:compatExt spid="_x0000_s1129475"/>
                </a:ext>
                <a:ext uri="{FF2B5EF4-FFF2-40B4-BE49-F238E27FC236}">
                  <a16:creationId xmlns:a16="http://schemas.microsoft.com/office/drawing/2014/main" id="{00000000-0008-0000-1D00-000003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9476" name="Button 4" hidden="1">
              <a:extLst>
                <a:ext uri="{63B3BB69-23CF-44E3-9099-C40C66FF867C}">
                  <a14:compatExt spid="_x0000_s1129476"/>
                </a:ext>
                <a:ext uri="{FF2B5EF4-FFF2-40B4-BE49-F238E27FC236}">
                  <a16:creationId xmlns:a16="http://schemas.microsoft.com/office/drawing/2014/main" id="{00000000-0008-0000-1D00-000004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238125</xdr:rowOff>
        </xdr:from>
        <xdr:to>
          <xdr:col>1</xdr:col>
          <xdr:colOff>1524000</xdr:colOff>
          <xdr:row>5</xdr:row>
          <xdr:rowOff>228600</xdr:rowOff>
        </xdr:to>
        <xdr:sp macro="" textlink="">
          <xdr:nvSpPr>
            <xdr:cNvPr id="1129477" name="Button 5" hidden="1">
              <a:extLst>
                <a:ext uri="{63B3BB69-23CF-44E3-9099-C40C66FF867C}">
                  <a14:compatExt spid="_x0000_s1129477"/>
                </a:ext>
                <a:ext uri="{FF2B5EF4-FFF2-40B4-BE49-F238E27FC236}">
                  <a16:creationId xmlns:a16="http://schemas.microsoft.com/office/drawing/2014/main" id="{00000000-0008-0000-1D00-000005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РОБОТ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152400</xdr:rowOff>
        </xdr:from>
        <xdr:to>
          <xdr:col>5</xdr:col>
          <xdr:colOff>1076325</xdr:colOff>
          <xdr:row>1</xdr:row>
          <xdr:rowOff>123825</xdr:rowOff>
        </xdr:to>
        <xdr:sp macro="" textlink="">
          <xdr:nvSpPr>
            <xdr:cNvPr id="1129478" name="Button 6" hidden="1">
              <a:extLst>
                <a:ext uri="{63B3BB69-23CF-44E3-9099-C40C66FF867C}">
                  <a14:compatExt spid="_x0000_s1129478"/>
                </a:ext>
                <a:ext uri="{FF2B5EF4-FFF2-40B4-BE49-F238E27FC236}">
                  <a16:creationId xmlns:a16="http://schemas.microsoft.com/office/drawing/2014/main" id="{00000000-0008-0000-1D00-000006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Записать в "Справочники"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161925</xdr:rowOff>
        </xdr:from>
        <xdr:to>
          <xdr:col>4</xdr:col>
          <xdr:colOff>990600</xdr:colOff>
          <xdr:row>1</xdr:row>
          <xdr:rowOff>123825</xdr:rowOff>
        </xdr:to>
        <xdr:sp macro="" textlink="">
          <xdr:nvSpPr>
            <xdr:cNvPr id="1129479" name="Button 7" hidden="1">
              <a:extLst>
                <a:ext uri="{63B3BB69-23CF-44E3-9099-C40C66FF867C}">
                  <a14:compatExt spid="_x0000_s1129479"/>
                </a:ext>
                <a:ext uri="{FF2B5EF4-FFF2-40B4-BE49-F238E27FC236}">
                  <a16:creationId xmlns:a16="http://schemas.microsoft.com/office/drawing/2014/main" id="{00000000-0008-0000-1D00-000007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шапку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0</xdr:row>
          <xdr:rowOff>123825</xdr:rowOff>
        </xdr:from>
        <xdr:to>
          <xdr:col>6</xdr:col>
          <xdr:colOff>819150</xdr:colOff>
          <xdr:row>1</xdr:row>
          <xdr:rowOff>76200</xdr:rowOff>
        </xdr:to>
        <xdr:sp macro="" textlink="">
          <xdr:nvSpPr>
            <xdr:cNvPr id="1129480" name="Button 8" hidden="1">
              <a:extLst>
                <a:ext uri="{63B3BB69-23CF-44E3-9099-C40C66FF867C}">
                  <a14:compatExt spid="_x0000_s1129480"/>
                </a:ext>
                <a:ext uri="{FF2B5EF4-FFF2-40B4-BE49-F238E27FC236}">
                  <a16:creationId xmlns:a16="http://schemas.microsoft.com/office/drawing/2014/main" id="{00000000-0008-0000-1D00-000008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фикс длит откл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SamoylovSA@sibgenco.ru" TargetMode="External"/><Relationship Id="rId21" Type="http://schemas.openxmlformats.org/officeDocument/2006/relationships/hyperlink" Target="mailto:MatveevVIu@sibgenco.ru" TargetMode="External"/><Relationship Id="rId42" Type="http://schemas.openxmlformats.org/officeDocument/2006/relationships/hyperlink" Target="mailto:TeleginAV@sibgenco.ru" TargetMode="External"/><Relationship Id="rId47" Type="http://schemas.openxmlformats.org/officeDocument/2006/relationships/hyperlink" Target="mailto:TyutyunchenkoDV@sibgenco.ru" TargetMode="External"/><Relationship Id="rId63" Type="http://schemas.openxmlformats.org/officeDocument/2006/relationships/hyperlink" Target="mailto:SevastianovAV@suek.ru" TargetMode="External"/><Relationship Id="rId68" Type="http://schemas.openxmlformats.org/officeDocument/2006/relationships/hyperlink" Target="mailto:MakarovAleV@sibgenco.ru" TargetMode="External"/><Relationship Id="rId84" Type="http://schemas.openxmlformats.org/officeDocument/2006/relationships/hyperlink" Target="mailto:PushkarevVO@sibgenco.ru" TargetMode="External"/><Relationship Id="rId89" Type="http://schemas.openxmlformats.org/officeDocument/2006/relationships/hyperlink" Target="mailto:VolobuevPV@sibgenco.ru" TargetMode="External"/><Relationship Id="rId16" Type="http://schemas.openxmlformats.org/officeDocument/2006/relationships/hyperlink" Target="mailto:PushkinPS@sibgenco.ru" TargetMode="External"/><Relationship Id="rId11" Type="http://schemas.openxmlformats.org/officeDocument/2006/relationships/hyperlink" Target="mailto:Zolotovaa@sibgenco.ru" TargetMode="External"/><Relationship Id="rId32" Type="http://schemas.openxmlformats.org/officeDocument/2006/relationships/hyperlink" Target="mailto:IsaevMB@sibgenco.ru" TargetMode="External"/><Relationship Id="rId37" Type="http://schemas.openxmlformats.org/officeDocument/2006/relationships/hyperlink" Target="mailto:GolicinaKV@sibgenco.ru" TargetMode="External"/><Relationship Id="rId53" Type="http://schemas.openxmlformats.org/officeDocument/2006/relationships/hyperlink" Target="mailto:YudinMV@sibgenco.ru" TargetMode="External"/><Relationship Id="rId58" Type="http://schemas.openxmlformats.org/officeDocument/2006/relationships/hyperlink" Target="mailto:BrauerSV@sibgenco.ru" TargetMode="External"/><Relationship Id="rId74" Type="http://schemas.openxmlformats.org/officeDocument/2006/relationships/hyperlink" Target="mailto:ShlomovAN@sibgenco.ru" TargetMode="External"/><Relationship Id="rId79" Type="http://schemas.openxmlformats.org/officeDocument/2006/relationships/hyperlink" Target="mailto:TerbezhekovDD@sibgenco.ru" TargetMode="External"/><Relationship Id="rId5" Type="http://schemas.openxmlformats.org/officeDocument/2006/relationships/hyperlink" Target="mailto:TolstikovVS@sibgenco.ru" TargetMode="External"/><Relationship Id="rId90" Type="http://schemas.openxmlformats.org/officeDocument/2006/relationships/hyperlink" Target="mailto:RybakovViM@suek.ru" TargetMode="External"/><Relationship Id="rId95" Type="http://schemas.openxmlformats.org/officeDocument/2006/relationships/hyperlink" Target="mailto:BolganiukAV@suek.ru" TargetMode="External"/><Relationship Id="rId22" Type="http://schemas.openxmlformats.org/officeDocument/2006/relationships/hyperlink" Target="mailto:DeminSV@sibgenco.ru" TargetMode="External"/><Relationship Id="rId27" Type="http://schemas.openxmlformats.org/officeDocument/2006/relationships/hyperlink" Target="mailto:NestratenkoSA@suek.ru" TargetMode="External"/><Relationship Id="rId43" Type="http://schemas.openxmlformats.org/officeDocument/2006/relationships/hyperlink" Target="mailto:LemeshKA@suek.ru" TargetMode="External"/><Relationship Id="rId48" Type="http://schemas.openxmlformats.org/officeDocument/2006/relationships/hyperlink" Target="mailto:MazhirinOE@sibgenco.ru" TargetMode="External"/><Relationship Id="rId64" Type="http://schemas.openxmlformats.org/officeDocument/2006/relationships/hyperlink" Target="mailto:GlukhoverovAE@sibgenco.ru" TargetMode="External"/><Relationship Id="rId69" Type="http://schemas.openxmlformats.org/officeDocument/2006/relationships/hyperlink" Target="mailto:MedvedevVitaV@sibgenco.ru" TargetMode="External"/><Relationship Id="rId80" Type="http://schemas.openxmlformats.org/officeDocument/2006/relationships/hyperlink" Target="mailto:OsipovaRR@sibgenco.ru" TargetMode="External"/><Relationship Id="rId85" Type="http://schemas.openxmlformats.org/officeDocument/2006/relationships/hyperlink" Target="mailto:ZubarevAE@sibgenco.ru" TargetMode="External"/><Relationship Id="rId12" Type="http://schemas.openxmlformats.org/officeDocument/2006/relationships/hyperlink" Target="mailto:BebeninPA@sibgenco.ru" TargetMode="External"/><Relationship Id="rId17" Type="http://schemas.openxmlformats.org/officeDocument/2006/relationships/hyperlink" Target="mailto:BudanovUV@sibgenco.ru" TargetMode="External"/><Relationship Id="rId25" Type="http://schemas.openxmlformats.org/officeDocument/2006/relationships/hyperlink" Target="mailto:MakotkinaLP@sibgenco.ru" TargetMode="External"/><Relationship Id="rId33" Type="http://schemas.openxmlformats.org/officeDocument/2006/relationships/hyperlink" Target="mailto:IunSS@sibgenco.ru" TargetMode="External"/><Relationship Id="rId38" Type="http://schemas.openxmlformats.org/officeDocument/2006/relationships/hyperlink" Target="mailto:OsipenkoPV@sibgenco.ru" TargetMode="External"/><Relationship Id="rId46" Type="http://schemas.openxmlformats.org/officeDocument/2006/relationships/hyperlink" Target="mailto:GanovVaE@sibgenco.ru" TargetMode="External"/><Relationship Id="rId59" Type="http://schemas.openxmlformats.org/officeDocument/2006/relationships/hyperlink" Target="mailto:klemindr@sibgenco.ru" TargetMode="External"/><Relationship Id="rId67" Type="http://schemas.openxmlformats.org/officeDocument/2006/relationships/hyperlink" Target="mailto:SaliyRV@sibgenco.ru" TargetMode="External"/><Relationship Id="rId20" Type="http://schemas.openxmlformats.org/officeDocument/2006/relationships/hyperlink" Target="mailto:AleksandrovEV@sibgenco.ru" TargetMode="External"/><Relationship Id="rId41" Type="http://schemas.openxmlformats.org/officeDocument/2006/relationships/hyperlink" Target="mailto:LemeshKA@suek.ru" TargetMode="External"/><Relationship Id="rId54" Type="http://schemas.openxmlformats.org/officeDocument/2006/relationships/hyperlink" Target="mailto:VandyshevVA@sibgenco.ru" TargetMode="External"/><Relationship Id="rId62" Type="http://schemas.openxmlformats.org/officeDocument/2006/relationships/hyperlink" Target="mailto:ZeleninVIu@sibgenco.ru" TargetMode="External"/><Relationship Id="rId70" Type="http://schemas.openxmlformats.org/officeDocument/2006/relationships/hyperlink" Target="mailto:OgarkovDV@sibgenco.ru" TargetMode="External"/><Relationship Id="rId75" Type="http://schemas.openxmlformats.org/officeDocument/2006/relationships/hyperlink" Target="mailto:BocharovIV@sibgenco.ru" TargetMode="External"/><Relationship Id="rId83" Type="http://schemas.openxmlformats.org/officeDocument/2006/relationships/hyperlink" Target="mailto:AleinikAF@sibgenco.ru" TargetMode="External"/><Relationship Id="rId88" Type="http://schemas.openxmlformats.org/officeDocument/2006/relationships/hyperlink" Target="mailto:OkladnikovME@sibgenco.ru" TargetMode="External"/><Relationship Id="rId91" Type="http://schemas.openxmlformats.org/officeDocument/2006/relationships/hyperlink" Target="mailto:LapushevAlM@sibgenco.ru" TargetMode="External"/><Relationship Id="rId96" Type="http://schemas.openxmlformats.org/officeDocument/2006/relationships/hyperlink" Target="mailto:TeplyakovVV@sibgenco.ru" TargetMode="External"/><Relationship Id="rId1" Type="http://schemas.openxmlformats.org/officeDocument/2006/relationships/hyperlink" Target="mailto:PetrovOV@sibgenco.ru" TargetMode="External"/><Relationship Id="rId6" Type="http://schemas.openxmlformats.org/officeDocument/2006/relationships/hyperlink" Target="mailto:VashchenkoVV@sibgenco.ru" TargetMode="External"/><Relationship Id="rId15" Type="http://schemas.openxmlformats.org/officeDocument/2006/relationships/hyperlink" Target="mailto:DaneikoPI@sibgenco.ru" TargetMode="External"/><Relationship Id="rId23" Type="http://schemas.openxmlformats.org/officeDocument/2006/relationships/hyperlink" Target="mailto:PoluhinVM@sibgenco.ru" TargetMode="External"/><Relationship Id="rId28" Type="http://schemas.openxmlformats.org/officeDocument/2006/relationships/hyperlink" Target="mailto:PolkhanovIIu@suek.ru" TargetMode="External"/><Relationship Id="rId36" Type="http://schemas.openxmlformats.org/officeDocument/2006/relationships/hyperlink" Target="mailto:SutyrinaIV@sibgenco.ru" TargetMode="External"/><Relationship Id="rId49" Type="http://schemas.openxmlformats.org/officeDocument/2006/relationships/hyperlink" Target="mailto:KulakovMA@sibgenco.ru" TargetMode="External"/><Relationship Id="rId57" Type="http://schemas.openxmlformats.org/officeDocument/2006/relationships/hyperlink" Target="mailto:ReutovDA@sibgenco.ru" TargetMode="External"/><Relationship Id="rId10" Type="http://schemas.openxmlformats.org/officeDocument/2006/relationships/hyperlink" Target="mailto:bezuglov@sibgenco.ru" TargetMode="External"/><Relationship Id="rId31" Type="http://schemas.openxmlformats.org/officeDocument/2006/relationships/hyperlink" Target="mailto:BobrovskiiDI@sibgenco.ru" TargetMode="External"/><Relationship Id="rId44" Type="http://schemas.openxmlformats.org/officeDocument/2006/relationships/hyperlink" Target="mailto:GogaAIu@suek.ru" TargetMode="External"/><Relationship Id="rId52" Type="http://schemas.openxmlformats.org/officeDocument/2006/relationships/hyperlink" Target="mailto:RogatyhAM@sibgenco.ru" TargetMode="External"/><Relationship Id="rId60" Type="http://schemas.openxmlformats.org/officeDocument/2006/relationships/hyperlink" Target="mailto:KurgeevaNA@sibgenco.ru" TargetMode="External"/><Relationship Id="rId65" Type="http://schemas.openxmlformats.org/officeDocument/2006/relationships/hyperlink" Target="mailto:LabaskinIP@sibgenco.ru" TargetMode="External"/><Relationship Id="rId73" Type="http://schemas.openxmlformats.org/officeDocument/2006/relationships/hyperlink" Target="mailto:KovzhukYI@sibgenco.ru" TargetMode="External"/><Relationship Id="rId78" Type="http://schemas.openxmlformats.org/officeDocument/2006/relationships/hyperlink" Target="mailto:TimoshchenkoVM@sibgenco.ru" TargetMode="External"/><Relationship Id="rId81" Type="http://schemas.openxmlformats.org/officeDocument/2006/relationships/hyperlink" Target="mailto:GrishkevichAA@sibgenco.ru" TargetMode="External"/><Relationship Id="rId86" Type="http://schemas.openxmlformats.org/officeDocument/2006/relationships/hyperlink" Target="mailto:KozlovAlA@sibgenco.ru" TargetMode="External"/><Relationship Id="rId94" Type="http://schemas.openxmlformats.org/officeDocument/2006/relationships/hyperlink" Target="mailto:MalashonokVD@sibgenco.ru" TargetMode="External"/><Relationship Id="rId99" Type="http://schemas.openxmlformats.org/officeDocument/2006/relationships/hyperlink" Target="mailto:IvaniukEIU@sibgenco.ru" TargetMode="External"/><Relationship Id="rId101" Type="http://schemas.openxmlformats.org/officeDocument/2006/relationships/printerSettings" Target="../printerSettings/printerSettings4.bin"/><Relationship Id="rId4" Type="http://schemas.openxmlformats.org/officeDocument/2006/relationships/hyperlink" Target="mailto:ChernyjDV@sibgenco.ru" TargetMode="External"/><Relationship Id="rId9" Type="http://schemas.openxmlformats.org/officeDocument/2006/relationships/hyperlink" Target="mailto:MikhaylenkoYaS@sibgenco.ru" TargetMode="External"/><Relationship Id="rId13" Type="http://schemas.openxmlformats.org/officeDocument/2006/relationships/hyperlink" Target="mailto:SaraikinMA@sibgenco.ru" TargetMode="External"/><Relationship Id="rId18" Type="http://schemas.openxmlformats.org/officeDocument/2006/relationships/hyperlink" Target="mailto:IvaninVN@sibgenco.ru" TargetMode="External"/><Relationship Id="rId39" Type="http://schemas.openxmlformats.org/officeDocument/2006/relationships/hyperlink" Target="mailto:ChernovSA@sibgenco.ru" TargetMode="External"/><Relationship Id="rId34" Type="http://schemas.openxmlformats.org/officeDocument/2006/relationships/hyperlink" Target="mailto:GaryayevAA@sibgenco.ru" TargetMode="External"/><Relationship Id="rId50" Type="http://schemas.openxmlformats.org/officeDocument/2006/relationships/hyperlink" Target="mailto:IzmajlovSN@sibgenco.ru" TargetMode="External"/><Relationship Id="rId55" Type="http://schemas.openxmlformats.org/officeDocument/2006/relationships/hyperlink" Target="mailto:BoikoIIu@sibgenco.ru" TargetMode="External"/><Relationship Id="rId76" Type="http://schemas.openxmlformats.org/officeDocument/2006/relationships/hyperlink" Target="mailto:DankoDV@suek.ru" TargetMode="External"/><Relationship Id="rId97" Type="http://schemas.openxmlformats.org/officeDocument/2006/relationships/hyperlink" Target="mailto:PautovAAl@sibgenco.ru" TargetMode="External"/><Relationship Id="rId7" Type="http://schemas.openxmlformats.org/officeDocument/2006/relationships/hyperlink" Target="mailto:ReinEV@sibgenco.ru" TargetMode="External"/><Relationship Id="rId71" Type="http://schemas.openxmlformats.org/officeDocument/2006/relationships/hyperlink" Target="mailto:SlepyshevVIu@sibgenco.ru" TargetMode="External"/><Relationship Id="rId92" Type="http://schemas.openxmlformats.org/officeDocument/2006/relationships/hyperlink" Target="mailto:PosazhennikovPO@sibgenco.ru" TargetMode="External"/><Relationship Id="rId2" Type="http://schemas.openxmlformats.org/officeDocument/2006/relationships/hyperlink" Target="mailto:PolikarpovIV@sibgenco.ru" TargetMode="External"/><Relationship Id="rId29" Type="http://schemas.openxmlformats.org/officeDocument/2006/relationships/hyperlink" Target="mailto:BenediktovaSA@sibgenco.ru" TargetMode="External"/><Relationship Id="rId24" Type="http://schemas.openxmlformats.org/officeDocument/2006/relationships/hyperlink" Target="mailto:ChernovAS@sibgenco.ru" TargetMode="External"/><Relationship Id="rId40" Type="http://schemas.openxmlformats.org/officeDocument/2006/relationships/hyperlink" Target="mailto:GogaAIu@suek.ru" TargetMode="External"/><Relationship Id="rId45" Type="http://schemas.openxmlformats.org/officeDocument/2006/relationships/hyperlink" Target="mailto:ChernovSA@sibgenco.ru" TargetMode="External"/><Relationship Id="rId66" Type="http://schemas.openxmlformats.org/officeDocument/2006/relationships/hyperlink" Target="mailto:BobbVI@sibgenco.ru" TargetMode="External"/><Relationship Id="rId87" Type="http://schemas.openxmlformats.org/officeDocument/2006/relationships/hyperlink" Target="mailto:MashukovMV@sibgenco.ru" TargetMode="External"/><Relationship Id="rId61" Type="http://schemas.openxmlformats.org/officeDocument/2006/relationships/hyperlink" Target="mailto:KarpovUM@sibgenco.ru" TargetMode="External"/><Relationship Id="rId82" Type="http://schemas.openxmlformats.org/officeDocument/2006/relationships/hyperlink" Target="mailto:AlakhtaevAS@sibgenco.ru" TargetMode="External"/><Relationship Id="rId19" Type="http://schemas.openxmlformats.org/officeDocument/2006/relationships/hyperlink" Target="mailto:PolunosikAL@sibgenco.ru" TargetMode="External"/><Relationship Id="rId14" Type="http://schemas.openxmlformats.org/officeDocument/2006/relationships/hyperlink" Target="mailto:BukharinVL@sibgenco.ru" TargetMode="External"/><Relationship Id="rId30" Type="http://schemas.openxmlformats.org/officeDocument/2006/relationships/hyperlink" Target="mailto:AntovshchukES@sibgenco.ru" TargetMode="External"/><Relationship Id="rId35" Type="http://schemas.openxmlformats.org/officeDocument/2006/relationships/hyperlink" Target="mailto:TiagunovAS@suek.ru" TargetMode="External"/><Relationship Id="rId56" Type="http://schemas.openxmlformats.org/officeDocument/2006/relationships/hyperlink" Target="mailto:IatkinRIa@sibgenco.ru" TargetMode="External"/><Relationship Id="rId77" Type="http://schemas.openxmlformats.org/officeDocument/2006/relationships/hyperlink" Target="mailto:DidenkoSV@sibgenco.ru" TargetMode="External"/><Relationship Id="rId100" Type="http://schemas.openxmlformats.org/officeDocument/2006/relationships/hyperlink" Target="mailto:MalyshevIA@sibgenco.ru" TargetMode="External"/><Relationship Id="rId8" Type="http://schemas.openxmlformats.org/officeDocument/2006/relationships/hyperlink" Target="mailto:KotovUI@sibgenco.ru" TargetMode="External"/><Relationship Id="rId51" Type="http://schemas.openxmlformats.org/officeDocument/2006/relationships/hyperlink" Target="mailto:DenisovVN@sibgenco.ru" TargetMode="External"/><Relationship Id="rId72" Type="http://schemas.openxmlformats.org/officeDocument/2006/relationships/hyperlink" Target="mailto:AfoninAVl@sibgenco.ru" TargetMode="External"/><Relationship Id="rId93" Type="http://schemas.openxmlformats.org/officeDocument/2006/relationships/hyperlink" Target="mailto:MikhailovSVi@sibgenco.ru" TargetMode="External"/><Relationship Id="rId98" Type="http://schemas.openxmlformats.org/officeDocument/2006/relationships/hyperlink" Target="mailto:DanilovSAn@sibgenco.ru" TargetMode="External"/><Relationship Id="rId3" Type="http://schemas.openxmlformats.org/officeDocument/2006/relationships/hyperlink" Target="mailto:BuhtoyarovSI@sibgenco.ru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ChernovSA@sibgenco.ru" TargetMode="External"/><Relationship Id="rId18" Type="http://schemas.openxmlformats.org/officeDocument/2006/relationships/hyperlink" Target="mailto:PolunosikAL@sibgenco.ru" TargetMode="External"/><Relationship Id="rId26" Type="http://schemas.openxmlformats.org/officeDocument/2006/relationships/hyperlink" Target="mailto:TyutyunchenkoDV@sibgenco.ru" TargetMode="External"/><Relationship Id="rId39" Type="http://schemas.openxmlformats.org/officeDocument/2006/relationships/hyperlink" Target="mailto:OgarkovDV@sibgenco.ru" TargetMode="External"/><Relationship Id="rId21" Type="http://schemas.openxmlformats.org/officeDocument/2006/relationships/hyperlink" Target="mailto:LemeshKA@suek.ru" TargetMode="External"/><Relationship Id="rId34" Type="http://schemas.openxmlformats.org/officeDocument/2006/relationships/hyperlink" Target="mailto:ReutovDA@sibgenco.ru" TargetMode="External"/><Relationship Id="rId42" Type="http://schemas.openxmlformats.org/officeDocument/2006/relationships/hyperlink" Target="mailto:BocharovIV@sibgenco.ru" TargetMode="External"/><Relationship Id="rId47" Type="http://schemas.openxmlformats.org/officeDocument/2006/relationships/hyperlink" Target="mailto:MashukovMV@sibgenco.ru" TargetMode="External"/><Relationship Id="rId50" Type="http://schemas.openxmlformats.org/officeDocument/2006/relationships/hyperlink" Target="mailto:PosazhennikovPO@sibgenco.ru" TargetMode="External"/><Relationship Id="rId7" Type="http://schemas.openxmlformats.org/officeDocument/2006/relationships/hyperlink" Target="mailto:ChernovAS@sibgenco.ru" TargetMode="External"/><Relationship Id="rId2" Type="http://schemas.openxmlformats.org/officeDocument/2006/relationships/hyperlink" Target="mailto:BudanovUV@sibgenco.ru" TargetMode="External"/><Relationship Id="rId16" Type="http://schemas.openxmlformats.org/officeDocument/2006/relationships/hyperlink" Target="mailto:TeleginAV@sibgenco.ru" TargetMode="External"/><Relationship Id="rId29" Type="http://schemas.openxmlformats.org/officeDocument/2006/relationships/hyperlink" Target="mailto:RogatyhAM@sibgenco.ru" TargetMode="External"/><Relationship Id="rId11" Type="http://schemas.openxmlformats.org/officeDocument/2006/relationships/hyperlink" Target="mailto:AntovshchukES@sibgenco.ru" TargetMode="External"/><Relationship Id="rId24" Type="http://schemas.openxmlformats.org/officeDocument/2006/relationships/hyperlink" Target="mailto:IsaevMB@sibgenco.ru" TargetMode="External"/><Relationship Id="rId32" Type="http://schemas.openxmlformats.org/officeDocument/2006/relationships/hyperlink" Target="mailto:BobbVI@sibgenco.ru" TargetMode="External"/><Relationship Id="rId37" Type="http://schemas.openxmlformats.org/officeDocument/2006/relationships/hyperlink" Target="mailto:KurgeevaNA@sibgenco.ru" TargetMode="External"/><Relationship Id="rId40" Type="http://schemas.openxmlformats.org/officeDocument/2006/relationships/hyperlink" Target="mailto:AfoninAVl@sibgenco.ru" TargetMode="External"/><Relationship Id="rId45" Type="http://schemas.openxmlformats.org/officeDocument/2006/relationships/hyperlink" Target="mailto:PushkarevVO@sibgenco.ru" TargetMode="External"/><Relationship Id="rId5" Type="http://schemas.openxmlformats.org/officeDocument/2006/relationships/hyperlink" Target="mailto:DeminSV@sibgenco.ru" TargetMode="External"/><Relationship Id="rId15" Type="http://schemas.openxmlformats.org/officeDocument/2006/relationships/hyperlink" Target="mailto:LemeshKA@suek.ru" TargetMode="External"/><Relationship Id="rId23" Type="http://schemas.openxmlformats.org/officeDocument/2006/relationships/hyperlink" Target="mailto:ChernovSA@sibgenco.ru" TargetMode="External"/><Relationship Id="rId28" Type="http://schemas.openxmlformats.org/officeDocument/2006/relationships/hyperlink" Target="mailto:IzmajlovSN@sibgenco.ru" TargetMode="External"/><Relationship Id="rId36" Type="http://schemas.openxmlformats.org/officeDocument/2006/relationships/hyperlink" Target="mailto:klemindr@sibgenco.ru" TargetMode="External"/><Relationship Id="rId49" Type="http://schemas.openxmlformats.org/officeDocument/2006/relationships/hyperlink" Target="mailto:RybakovViM@suek.ru" TargetMode="External"/><Relationship Id="rId10" Type="http://schemas.openxmlformats.org/officeDocument/2006/relationships/hyperlink" Target="mailto:NestratenkoSA@suek.ru" TargetMode="External"/><Relationship Id="rId19" Type="http://schemas.openxmlformats.org/officeDocument/2006/relationships/hyperlink" Target="mailto:BebeninPA@sibgenco.ru" TargetMode="External"/><Relationship Id="rId31" Type="http://schemas.openxmlformats.org/officeDocument/2006/relationships/hyperlink" Target="mailto:KotovUI@sibgenco.ru" TargetMode="External"/><Relationship Id="rId44" Type="http://schemas.openxmlformats.org/officeDocument/2006/relationships/hyperlink" Target="mailto:TimoshchenkoVM@sibgenco.ru" TargetMode="External"/><Relationship Id="rId52" Type="http://schemas.openxmlformats.org/officeDocument/2006/relationships/printerSettings" Target="../printerSettings/printerSettings5.bin"/><Relationship Id="rId4" Type="http://schemas.openxmlformats.org/officeDocument/2006/relationships/hyperlink" Target="mailto:MatveevVIu@sibgenco.ru" TargetMode="External"/><Relationship Id="rId9" Type="http://schemas.openxmlformats.org/officeDocument/2006/relationships/hyperlink" Target="mailto:PolkhanovIIu@sibgenco.ru" TargetMode="External"/><Relationship Id="rId14" Type="http://schemas.openxmlformats.org/officeDocument/2006/relationships/hyperlink" Target="mailto:GogaAIu@suek.ru" TargetMode="External"/><Relationship Id="rId22" Type="http://schemas.openxmlformats.org/officeDocument/2006/relationships/hyperlink" Target="mailto:GogaAIu@suek.ru" TargetMode="External"/><Relationship Id="rId27" Type="http://schemas.openxmlformats.org/officeDocument/2006/relationships/hyperlink" Target="mailto:KulakovMA@sibgenco.ru" TargetMode="External"/><Relationship Id="rId30" Type="http://schemas.openxmlformats.org/officeDocument/2006/relationships/hyperlink" Target="mailto:YudinMV@sibgenco.ru" TargetMode="External"/><Relationship Id="rId35" Type="http://schemas.openxmlformats.org/officeDocument/2006/relationships/hyperlink" Target="mailto:BrauerSV@sibgenco.ru" TargetMode="External"/><Relationship Id="rId43" Type="http://schemas.openxmlformats.org/officeDocument/2006/relationships/hyperlink" Target="mailto:DankoDV@suek.ru" TargetMode="External"/><Relationship Id="rId48" Type="http://schemas.openxmlformats.org/officeDocument/2006/relationships/hyperlink" Target="mailto:VolobuevPV@sibgenco.ru" TargetMode="External"/><Relationship Id="rId8" Type="http://schemas.openxmlformats.org/officeDocument/2006/relationships/hyperlink" Target="mailto:MakotkinaLP@sibgenco.ru" TargetMode="External"/><Relationship Id="rId51" Type="http://schemas.openxmlformats.org/officeDocument/2006/relationships/hyperlink" Target="mailto:MalyshevIA@sibgenco.ru" TargetMode="External"/><Relationship Id="rId3" Type="http://schemas.openxmlformats.org/officeDocument/2006/relationships/hyperlink" Target="mailto:IvaninVN@sibgenco.ru" TargetMode="External"/><Relationship Id="rId12" Type="http://schemas.openxmlformats.org/officeDocument/2006/relationships/hyperlink" Target="mailto:BobrovskiiDI@sibgenco.ru" TargetMode="External"/><Relationship Id="rId17" Type="http://schemas.openxmlformats.org/officeDocument/2006/relationships/hyperlink" Target="mailto:AleksandrovEV@sibgenco.ru" TargetMode="External"/><Relationship Id="rId25" Type="http://schemas.openxmlformats.org/officeDocument/2006/relationships/hyperlink" Target="mailto:GanovVaE@sibgenco.ru" TargetMode="External"/><Relationship Id="rId33" Type="http://schemas.openxmlformats.org/officeDocument/2006/relationships/hyperlink" Target="mailto:BoikoIIu@sibgenco.ru" TargetMode="External"/><Relationship Id="rId38" Type="http://schemas.openxmlformats.org/officeDocument/2006/relationships/hyperlink" Target="mailto:SevastianovAV@suek.ru" TargetMode="External"/><Relationship Id="rId46" Type="http://schemas.openxmlformats.org/officeDocument/2006/relationships/hyperlink" Target="mailto:KozlovAlA@sibgenco.ru" TargetMode="External"/><Relationship Id="rId20" Type="http://schemas.openxmlformats.org/officeDocument/2006/relationships/hyperlink" Target="mailto:Zolotovaa@sibgenco.ru" TargetMode="External"/><Relationship Id="rId41" Type="http://schemas.openxmlformats.org/officeDocument/2006/relationships/hyperlink" Target="mailto:KovzhukYI@sibgenco.ru" TargetMode="External"/><Relationship Id="rId1" Type="http://schemas.openxmlformats.org/officeDocument/2006/relationships/hyperlink" Target="mailto:ChernyjDV@sibgenco.ru" TargetMode="External"/><Relationship Id="rId6" Type="http://schemas.openxmlformats.org/officeDocument/2006/relationships/hyperlink" Target="mailto:PoluhinVM@sibgenco.ru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N155"/>
  <sheetViews>
    <sheetView zoomScale="90" zoomScaleNormal="90" workbookViewId="0">
      <pane xSplit="8" ySplit="7" topLeftCell="AM89" activePane="bottomRight" state="frozen"/>
      <selection pane="topRight" activeCell="H1" sqref="H1"/>
      <selection pane="bottomLeft" activeCell="A8" sqref="A8"/>
      <selection pane="bottomRight" activeCell="AO3" sqref="AO3"/>
    </sheetView>
  </sheetViews>
  <sheetFormatPr defaultColWidth="9.140625" defaultRowHeight="15" x14ac:dyDescent="0.25"/>
  <cols>
    <col min="1" max="1" width="18.7109375" style="4" customWidth="1"/>
    <col min="2" max="2" width="24.7109375" style="13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66" ht="45.75" thickBot="1" x14ac:dyDescent="0.3">
      <c r="A1" s="7"/>
      <c r="B1" s="77" t="s">
        <v>0</v>
      </c>
      <c r="C1" s="61" t="s">
        <v>1</v>
      </c>
      <c r="D1" s="81" t="s">
        <v>11</v>
      </c>
      <c r="H1" s="19" t="s">
        <v>110</v>
      </c>
    </row>
    <row r="2" spans="1:66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66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66" ht="33.6" customHeight="1" thickBot="1" x14ac:dyDescent="0.3">
      <c r="A4" s="86" t="s">
        <v>2</v>
      </c>
      <c r="B4" s="87" t="s">
        <v>9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>
        <f ca="1">SUM(НазГРЭС:ПрГРЭС!G5)</f>
        <v>53</v>
      </c>
      <c r="H4" s="113" t="s">
        <v>1697</v>
      </c>
    </row>
    <row r="5" spans="1:66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5</v>
      </c>
    </row>
    <row r="6" spans="1:66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66" s="3" customFormat="1" ht="30" x14ac:dyDescent="0.25">
      <c r="A7" s="24" t="s">
        <v>6</v>
      </c>
      <c r="B7" s="24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</row>
    <row r="8" spans="1:66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КА-1А  -  Тух</v>
      </c>
      <c r="B8" s="10" t="s">
        <v>411</v>
      </c>
      <c r="C8" s="18">
        <v>190</v>
      </c>
      <c r="D8" s="18">
        <v>130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01K002TUAN26</v>
      </c>
      <c r="J8" s="54">
        <v>190.91738544559502</v>
      </c>
      <c r="K8" s="54">
        <v>191.46185683998499</v>
      </c>
      <c r="L8" s="54">
        <v>193.37348616200501</v>
      </c>
      <c r="M8" s="54">
        <v>195.83498973845499</v>
      </c>
      <c r="N8" s="54">
        <v>196.25650700108</v>
      </c>
      <c r="O8" s="54">
        <v>204.00957886447</v>
      </c>
      <c r="P8" s="54">
        <v>202.067278120255</v>
      </c>
      <c r="Q8" s="54">
        <v>200.94523478379</v>
      </c>
      <c r="R8" s="54">
        <v>201.12051847211501</v>
      </c>
      <c r="S8" s="54">
        <v>201.60217651060498</v>
      </c>
      <c r="T8" s="54">
        <v>198.886422705775</v>
      </c>
      <c r="U8" s="54">
        <v>198.80031184566002</v>
      </c>
      <c r="V8" s="54">
        <v>200.17625472458499</v>
      </c>
      <c r="W8" s="56">
        <v>198.80866082040001</v>
      </c>
      <c r="X8" s="2">
        <f ca="1">IF(J8&lt;&gt;"",IF(LEFT($E8,2)="+-",IF(OR(J8&lt;MIN($C8:$D8),J8&gt;MAX($C8:$D8)),1,0),IF(AND(1*$E8&gt;0,J8&gt;MAX($C8:$D8)),1,IF(AND(1*$E8&lt;0,J8&lt;MIN($C8:$D8)),1,0)))+10*IF(SUM(OFFSET($A$118,MATCH(MID($A8,1,SEARCH(" ",$A8)-1)&amp;"  -  ЧЧР",$A$118:$A$139,0)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$118,IFERROR(MATCH("КА-"&amp;MID($A8,4,2)*1&amp;"А  -  ЧЧР",$A$118:$A$139,0),MATCH("КА-"&amp;MID($A8,4,2)*1&amp;"  -  ЧЧР",$A$118:$A$139,0))-1,COLUMN(J8)-1,,)+OFFSET($A$118,IFERROR(MATCH("КА-"&amp;MID($A8,4,2)*1&amp;"Б  -  ЧЧР",$A$118:$A$139,0),MATCH("КА-"&amp;MID($A8,4,2)*1&amp;"  -  ЧЧР",$A$118:$A$139,0))-1,COLUMN(J8)-1,,)=48,1,0),1),1)),0),0)*IF($G8&gt;0,IF(COLUMN(T$7)-COLUMN($J$7)&gt;=$D$2+$G8,IF(SUM(OFFSET(T8,,-1,,-$G8))&gt;=$G8*21,2,1),1),2)</f>
        <v>2</v>
      </c>
      <c r="Y8" s="2">
        <f t="shared" ref="Y8:AK8" ca="1" si="0">IF(K8&lt;&gt;"",IF(LEFT($E8,2)="+-",IF(OR(K8&lt;MIN($C8:$D8),K8&gt;MAX($C8:$D8)),1,0),IF(AND(1*$E8&gt;0,K8&gt;MAX($C8:$D8)),1,IF(AND(1*$E8&lt;0,K8&lt;MIN($C8:$D8)),1,0)))+10*IF(SUM(OFFSET($A$118,MATCH(MID($A8,1,SEARCH(" ",$A8)-1)&amp;"  -  ЧЧР",$A$118:$A$139,0)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$118,IFERROR(MATCH("КА-"&amp;MID($A8,4,2)*1&amp;"А  -  ЧЧР",$A$118:$A$139,0),MATCH("КА-"&amp;MID($A8,4,2)*1&amp;"  -  ЧЧР",$A$118:$A$139,0))-1,COLUMN(K8)-1,,)+OFFSET($A$118,IFERROR(MATCH("КА-"&amp;MID($A8,4,2)*1&amp;"Б  -  ЧЧР",$A$118:$A$139,0),MATCH("КА-"&amp;MID($A8,4,2)*1&amp;"  -  ЧЧР",$A$118:$A$139,0))-1,COLUMN(K8)-1,,)=48,1,0),1),1)),0),0)*IF($G8&gt;0,IF(COLUMN(U$7)-COLUMN($J$7)&gt;=$D$2+$G8,IF(SUM(OFFSET(U8,,-1,,-$G8))&gt;=$G8*21,2,1),1),2)</f>
        <v>2</v>
      </c>
      <c r="Z8" s="2">
        <f t="shared" ca="1" si="0"/>
        <v>2</v>
      </c>
      <c r="AA8" s="2">
        <f t="shared" ca="1" si="0"/>
        <v>2</v>
      </c>
      <c r="AB8" s="2">
        <f t="shared" ca="1" si="0"/>
        <v>2</v>
      </c>
      <c r="AC8" s="2">
        <f t="shared" ca="1" si="0"/>
        <v>2</v>
      </c>
      <c r="AD8" s="2">
        <f t="shared" ca="1" si="0"/>
        <v>2</v>
      </c>
      <c r="AE8" s="2">
        <f t="shared" ca="1" si="0"/>
        <v>2</v>
      </c>
      <c r="AF8" s="2">
        <f t="shared" ca="1" si="0"/>
        <v>2</v>
      </c>
      <c r="AG8" s="2">
        <f t="shared" ca="1" si="0"/>
        <v>2</v>
      </c>
      <c r="AH8" s="2">
        <f t="shared" ca="1" si="0"/>
        <v>2</v>
      </c>
      <c r="AI8" s="2">
        <f t="shared" ca="1" si="0"/>
        <v>2</v>
      </c>
      <c r="AJ8" s="2">
        <f t="shared" ca="1" si="0"/>
        <v>2</v>
      </c>
      <c r="AK8" s="2">
        <f t="shared" ca="1" si="0"/>
        <v>2</v>
      </c>
      <c r="AL8" s="55">
        <v>198.46139186082891</v>
      </c>
      <c r="AM8" s="55">
        <v>201.68122105144565</v>
      </c>
      <c r="AN8" s="55">
        <v>199.19252160037564</v>
      </c>
      <c r="AO8" s="55">
        <v>202.02855657897632</v>
      </c>
      <c r="AP8" s="55">
        <v>199.8697626768755</v>
      </c>
      <c r="AQ8" s="55">
        <v>195.39599032649247</v>
      </c>
      <c r="AR8" s="55">
        <v>165.07895351800741</v>
      </c>
      <c r="AS8" s="55">
        <v>201.27008185216297</v>
      </c>
      <c r="AT8" s="55">
        <v>200.79992246736717</v>
      </c>
      <c r="AU8" s="55">
        <v>201.9932446343723</v>
      </c>
      <c r="AV8" s="55">
        <v>199.82374238435395</v>
      </c>
      <c r="AW8" s="55">
        <v>200.41507830991227</v>
      </c>
      <c r="AX8" s="55">
        <v>197.59446802346446</v>
      </c>
      <c r="AY8" s="55">
        <v>198.79985594922852</v>
      </c>
      <c r="AZ8" s="2">
        <f ca="1">COUNTIF(OFFSET(H8,,$D$2+2,COUNTIF(OFFSET($H8,1-ROW($H8),2+4*$D$2,140),"="&amp;OFFSET($H8,,2+4*$D$2))),"&gt;20")</f>
        <v>0</v>
      </c>
      <c r="BA8" s="2">
        <f t="shared" ref="BA8:BM8" ca="1" si="1">COUNTIF(OFFSET(I8,,$D$2+2,COUNTIF(OFFSET($H8,1-ROW($H8),2+4*$D$2,140),"="&amp;OFFSET($H8,,2+4*$D$2))),"&gt;20")</f>
        <v>0</v>
      </c>
      <c r="BB8" s="2">
        <f t="shared" ca="1" si="1"/>
        <v>0</v>
      </c>
      <c r="BC8" s="2">
        <f t="shared" ca="1" si="1"/>
        <v>1</v>
      </c>
      <c r="BD8" s="2">
        <f t="shared" ca="1" si="1"/>
        <v>1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1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1</v>
      </c>
      <c r="BN8" s="2" t="str">
        <f>MID(B8,7,2)</f>
        <v>TU</v>
      </c>
    </row>
    <row r="9" spans="1:66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КА-1Б  -  Тух</v>
      </c>
      <c r="B9" s="10" t="s">
        <v>412</v>
      </c>
      <c r="C9" s="18">
        <v>190</v>
      </c>
      <c r="D9" s="18">
        <v>130</v>
      </c>
      <c r="E9" s="22" t="s">
        <v>114</v>
      </c>
      <c r="F9" s="22">
        <v>3</v>
      </c>
      <c r="G9" s="22"/>
      <c r="H9" s="20">
        <f t="shared" ref="H9:H72" ca="1" si="2">IF(COUNTIF(OFFSET(H9,,2+$D$2+$B$3-$B$2,,$C$3-$B$3+1),"=42")+COUNTIF(OFFSET(H9,,2+$D$2+$B$3-$B$2,,$C$3-$B$3+1),"=21")&gt;0,1,0)</f>
        <v>0</v>
      </c>
      <c r="I9" s="16" t="str">
        <f t="shared" ref="I9:I72" si="3">IF(MID(B9,7,2)="MX",REPLACE(B9,5,2,"01"),IF(AND(MID(B9,11,2)="20",MID(B9,7,2)="KV"),REPLACE(B9,5,2,"12"),IF(MID(B9,7,2)="MK",IF(MID(B9,11,2)="26",REPLACE(B9,5,2,"02"),IF(MID(B9,11,2)="06",REPLACE(B9,3,4,"S002"),REPLACE(B9,6,1,"2"))),REPLACE(B9,6,1,"2"))))</f>
        <v>01K002TUBN26</v>
      </c>
      <c r="J9" s="54">
        <v>203.74778945418501</v>
      </c>
      <c r="K9" s="54">
        <v>205.72841592253002</v>
      </c>
      <c r="L9" s="54">
        <v>204.80980107184502</v>
      </c>
      <c r="M9" s="54">
        <v>207.94890558284999</v>
      </c>
      <c r="N9" s="54">
        <v>204.545741048195</v>
      </c>
      <c r="O9" s="54">
        <v>207.26149014432499</v>
      </c>
      <c r="P9" s="54">
        <v>211.23559866809001</v>
      </c>
      <c r="Q9" s="54">
        <v>213.57513739730001</v>
      </c>
      <c r="R9" s="54">
        <v>212.42669285400001</v>
      </c>
      <c r="S9" s="54">
        <v>210.37602011269001</v>
      </c>
      <c r="T9" s="54">
        <v>210.51822207147001</v>
      </c>
      <c r="U9" s="54">
        <v>210.74035468424501</v>
      </c>
      <c r="V9" s="54">
        <v>208.93408743088</v>
      </c>
      <c r="W9" s="56">
        <v>210.278920395885</v>
      </c>
      <c r="X9" s="2">
        <f t="shared" ref="X9:X72" ca="1" si="4">IF(J9&lt;&gt;"",IF(LEFT($E9,2)="+-",IF(OR(J9&lt;MIN($C9:$D9),J9&gt;MAX($C9:$D9)),1,0),IF(AND(1*$E9&gt;0,J9&gt;MAX($C9:$D9)),1,IF(AND(1*$E9&lt;0,J9&lt;MIN($C9:$D9)),1,0)))+10*IF(SUM(OFFSET($A$118,MATCH(MID($A9,1,SEARCH(" ",$A9)-1)&amp;"  -  ЧЧР",$A$118:$A$139,0)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$118,IFERROR(MATCH("КА-"&amp;MID($A9,4,2)*1&amp;"А  -  ЧЧР",$A$118:$A$139,0),MATCH("КА-"&amp;MID($A9,4,2)*1&amp;"  -  ЧЧР",$A$118:$A$139,0))-1,COLUMN(J9)-1,,)+OFFSET($A$118,IFERROR(MATCH("КА-"&amp;MID($A9,4,2)*1&amp;"Б  -  ЧЧР",$A$118:$A$139,0),MATCH("КА-"&amp;MID($A9,4,2)*1&amp;"  -  ЧЧР",$A$118:$A$139,0))-1,COLUMN(J9)-1,,)=48,1,0),1),1)),0),0)*IF($G9&gt;0,IF(COLUMN(T$7)-COLUMN($J$7)&gt;=$D$2+$G9,IF(SUM(OFFSET(T9,,-1,,-$G9))&gt;=$G9*21,2,1),1),2)</f>
        <v>2</v>
      </c>
      <c r="Y9" s="2">
        <f t="shared" ref="Y9:Y72" ca="1" si="5">IF(K9&lt;&gt;"",IF(LEFT($E9,2)="+-",IF(OR(K9&lt;MIN($C9:$D9),K9&gt;MAX($C9:$D9)),1,0),IF(AND(1*$E9&gt;0,K9&gt;MAX($C9:$D9)),1,IF(AND(1*$E9&lt;0,K9&lt;MIN($C9:$D9)),1,0)))+10*IF(SUM(OFFSET($A$118,MATCH(MID($A9,1,SEARCH(" ",$A9)-1)&amp;"  -  ЧЧР",$A$118:$A$139,0)-1,COLUMN(K9)-1,,-($D$3+$F9)))=24*($D$3+$F9),IF(AND(IF(LEFT($E9,2)="+-",IF(OR(K9&lt;MIN($C9:$D9),K9&gt;MAX($C9:$D9)),1,0),IF(AND(1*$E9&gt;0,K9&gt;MAX($C9:$D9)),1,IF(AND(1*$E9&lt;0,K9&lt;MIN($C9:$D9)),1,0)))=1,IF(COLUMN(U$7)-COLUMN($J$7)&gt;$D$2+$G9,IF(OR(OFFSET(U9,,-1)=21,OFFSET(U9,,-1)=42),1,0),0)=1),2,IF(COLUMN(K9)-COLUMN($J$7)&gt;=$D$3-1+$F9,IF(LEFT($E9,2)="+-",IF(OR(AND(K9&gt;MAX($C9:$D9),AVERAGE(OFFSET(K9,,,,-$D$3))-AVERAGE(OFFSET(K9,,-$D$3,,-$F9))&gt;1*SUBSTITUTE($E9,"+-","+")),AND(K9&lt;MIN($C9:$D9),AVERAGE(OFFSET(K9,,,,-$D$3))-AVERAGE(OFFSET(K9,,-$D$3,,-$F9))&lt;1*SUBSTITUTE($E9,"+-","-"))),2,0),IF(1*$E9&gt;0,IF(AVERAGE(OFFSET(K9,,,,-$D$3))-AVERAGE(OFFSET(K9,,-$D$3,,-$F9))&gt;1*$E9,2,0),IF(AVERAGE(OFFSET(K9,,,,-$D$3))-AVERAGE(OFFSET(K9,,-$D$3,,-$F9))&lt;1*$E9,2,0))),0)*IF($C$4="блоки",IF(OR(MID($B9,7,2)="TA",MID($B9,7,2)="KV"),IF(OFFSET($A$118,IFERROR(MATCH("КА-"&amp;MID($A9,4,2)*1&amp;"А  -  ЧЧР",$A$118:$A$139,0),MATCH("КА-"&amp;MID($A9,4,2)*1&amp;"  -  ЧЧР",$A$118:$A$139,0))-1,COLUMN(K9)-1,,)+OFFSET($A$118,IFERROR(MATCH("КА-"&amp;MID($A9,4,2)*1&amp;"Б  -  ЧЧР",$A$118:$A$139,0),MATCH("КА-"&amp;MID($A9,4,2)*1&amp;"  -  ЧЧР",$A$118:$A$139,0))-1,COLUMN(K9)-1,,)=48,1,0),1),1)),0),0)*IF($G9&gt;0,IF(COLUMN(U$7)-COLUMN($J$7)&gt;=$D$2+$G9,IF(SUM(OFFSET(U9,,-1,,-$G9))&gt;=$G9*21,2,1),1),2)</f>
        <v>2</v>
      </c>
      <c r="Z9" s="2">
        <f t="shared" ref="Z9:Z72" ca="1" si="6">IF(L9&lt;&gt;"",IF(LEFT($E9,2)="+-",IF(OR(L9&lt;MIN($C9:$D9),L9&gt;MAX($C9:$D9)),1,0),IF(AND(1*$E9&gt;0,L9&gt;MAX($C9:$D9)),1,IF(AND(1*$E9&lt;0,L9&lt;MIN($C9:$D9)),1,0)))+10*IF(SUM(OFFSET($A$118,MATCH(MID($A9,1,SEARCH(" ",$A9)-1)&amp;"  -  ЧЧР",$A$118:$A$139,0)-1,COLUMN(L9)-1,,-($D$3+$F9)))=24*($D$3+$F9),IF(AND(IF(LEFT($E9,2)="+-",IF(OR(L9&lt;MIN($C9:$D9),L9&gt;MAX($C9:$D9)),1,0),IF(AND(1*$E9&gt;0,L9&gt;MAX($C9:$D9)),1,IF(AND(1*$E9&lt;0,L9&lt;MIN($C9:$D9)),1,0)))=1,IF(COLUMN(V$7)-COLUMN($J$7)&gt;$D$2+$G9,IF(OR(OFFSET(V9,,-1)=21,OFFSET(V9,,-1)=42),1,0),0)=1),2,IF(COLUMN(L9)-COLUMN($J$7)&gt;=$D$3-1+$F9,IF(LEFT($E9,2)="+-",IF(OR(AND(L9&gt;MAX($C9:$D9),AVERAGE(OFFSET(L9,,,,-$D$3))-AVERAGE(OFFSET(L9,,-$D$3,,-$F9))&gt;1*SUBSTITUTE($E9,"+-","+")),AND(L9&lt;MIN($C9:$D9),AVERAGE(OFFSET(L9,,,,-$D$3))-AVERAGE(OFFSET(L9,,-$D$3,,-$F9))&lt;1*SUBSTITUTE($E9,"+-","-"))),2,0),IF(1*$E9&gt;0,IF(AVERAGE(OFFSET(L9,,,,-$D$3))-AVERAGE(OFFSET(L9,,-$D$3,,-$F9))&gt;1*$E9,2,0),IF(AVERAGE(OFFSET(L9,,,,-$D$3))-AVERAGE(OFFSET(L9,,-$D$3,,-$F9))&lt;1*$E9,2,0))),0)*IF($C$4="блоки",IF(OR(MID($B9,7,2)="TA",MID($B9,7,2)="KV"),IF(OFFSET($A$118,IFERROR(MATCH("КА-"&amp;MID($A9,4,2)*1&amp;"А  -  ЧЧР",$A$118:$A$139,0),MATCH("КА-"&amp;MID($A9,4,2)*1&amp;"  -  ЧЧР",$A$118:$A$139,0))-1,COLUMN(L9)-1,,)+OFFSET($A$118,IFERROR(MATCH("КА-"&amp;MID($A9,4,2)*1&amp;"Б  -  ЧЧР",$A$118:$A$139,0),MATCH("КА-"&amp;MID($A9,4,2)*1&amp;"  -  ЧЧР",$A$118:$A$139,0))-1,COLUMN(L9)-1,,)=48,1,0),1),1)),0),0)*IF($G9&gt;0,IF(COLUMN(V$7)-COLUMN($J$7)&gt;=$D$2+$G9,IF(SUM(OFFSET(V9,,-1,,-$G9))&gt;=$G9*21,2,1),1),2)</f>
        <v>2</v>
      </c>
      <c r="AA9" s="2">
        <f t="shared" ref="AA9:AA72" ca="1" si="7">IF(M9&lt;&gt;"",IF(LEFT($E9,2)="+-",IF(OR(M9&lt;MIN($C9:$D9),M9&gt;MAX($C9:$D9)),1,0),IF(AND(1*$E9&gt;0,M9&gt;MAX($C9:$D9)),1,IF(AND(1*$E9&lt;0,M9&lt;MIN($C9:$D9)),1,0)))+10*IF(SUM(OFFSET($A$118,MATCH(MID($A9,1,SEARCH(" ",$A9)-1)&amp;"  -  ЧЧР",$A$118:$A$139,0)-1,COLUMN(M9)-1,,-($D$3+$F9)))=24*($D$3+$F9),IF(AND(IF(LEFT($E9,2)="+-",IF(OR(M9&lt;MIN($C9:$D9),M9&gt;MAX($C9:$D9)),1,0),IF(AND(1*$E9&gt;0,M9&gt;MAX($C9:$D9)),1,IF(AND(1*$E9&lt;0,M9&lt;MIN($C9:$D9)),1,0)))=1,IF(COLUMN(W$7)-COLUMN($J$7)&gt;$D$2+$G9,IF(OR(OFFSET(W9,,-1)=21,OFFSET(W9,,-1)=42),1,0),0)=1),2,IF(COLUMN(M9)-COLUMN($J$7)&gt;=$D$3-1+$F9,IF(LEFT($E9,2)="+-",IF(OR(AND(M9&gt;MAX($C9:$D9),AVERAGE(OFFSET(M9,,,,-$D$3))-AVERAGE(OFFSET(M9,,-$D$3,,-$F9))&gt;1*SUBSTITUTE($E9,"+-","+")),AND(M9&lt;MIN($C9:$D9),AVERAGE(OFFSET(M9,,,,-$D$3))-AVERAGE(OFFSET(M9,,-$D$3,,-$F9))&lt;1*SUBSTITUTE($E9,"+-","-"))),2,0),IF(1*$E9&gt;0,IF(AVERAGE(OFFSET(M9,,,,-$D$3))-AVERAGE(OFFSET(M9,,-$D$3,,-$F9))&gt;1*$E9,2,0),IF(AVERAGE(OFFSET(M9,,,,-$D$3))-AVERAGE(OFFSET(M9,,-$D$3,,-$F9))&lt;1*$E9,2,0))),0)*IF($C$4="блоки",IF(OR(MID($B9,7,2)="TA",MID($B9,7,2)="KV"),IF(OFFSET($A$118,IFERROR(MATCH("КА-"&amp;MID($A9,4,2)*1&amp;"А  -  ЧЧР",$A$118:$A$139,0),MATCH("КА-"&amp;MID($A9,4,2)*1&amp;"  -  ЧЧР",$A$118:$A$139,0))-1,COLUMN(M9)-1,,)+OFFSET($A$118,IFERROR(MATCH("КА-"&amp;MID($A9,4,2)*1&amp;"Б  -  ЧЧР",$A$118:$A$139,0),MATCH("КА-"&amp;MID($A9,4,2)*1&amp;"  -  ЧЧР",$A$118:$A$139,0))-1,COLUMN(M9)-1,,)=48,1,0),1),1)),0),0)*IF($G9&gt;0,IF(COLUMN(W$7)-COLUMN($J$7)&gt;=$D$2+$G9,IF(SUM(OFFSET(W9,,-1,,-$G9))&gt;=$G9*21,2,1),1),2)</f>
        <v>2</v>
      </c>
      <c r="AB9" s="2">
        <f t="shared" ref="AB9:AB72" ca="1" si="8">IF(N9&lt;&gt;"",IF(LEFT($E9,2)="+-",IF(OR(N9&lt;MIN($C9:$D9),N9&gt;MAX($C9:$D9)),1,0),IF(AND(1*$E9&gt;0,N9&gt;MAX($C9:$D9)),1,IF(AND(1*$E9&lt;0,N9&lt;MIN($C9:$D9)),1,0)))+10*IF(SUM(OFFSET($A$118,MATCH(MID($A9,1,SEARCH(" ",$A9)-1)&amp;"  -  ЧЧР",$A$118:$A$139,0)-1,COLUMN(N9)-1,,-($D$3+$F9)))=24*($D$3+$F9),IF(AND(IF(LEFT($E9,2)="+-",IF(OR(N9&lt;MIN($C9:$D9),N9&gt;MAX($C9:$D9)),1,0),IF(AND(1*$E9&gt;0,N9&gt;MAX($C9:$D9)),1,IF(AND(1*$E9&lt;0,N9&lt;MIN($C9:$D9)),1,0)))=1,IF(COLUMN(X$7)-COLUMN($J$7)&gt;$D$2+$G9,IF(OR(OFFSET(X9,,-1)=21,OFFSET(X9,,-1)=42),1,0),0)=1),2,IF(COLUMN(N9)-COLUMN($J$7)&gt;=$D$3-1+$F9,IF(LEFT($E9,2)="+-",IF(OR(AND(N9&gt;MAX($C9:$D9),AVERAGE(OFFSET(N9,,,,-$D$3))-AVERAGE(OFFSET(N9,,-$D$3,,-$F9))&gt;1*SUBSTITUTE($E9,"+-","+")),AND(N9&lt;MIN($C9:$D9),AVERAGE(OFFSET(N9,,,,-$D$3))-AVERAGE(OFFSET(N9,,-$D$3,,-$F9))&lt;1*SUBSTITUTE($E9,"+-","-"))),2,0),IF(1*$E9&gt;0,IF(AVERAGE(OFFSET(N9,,,,-$D$3))-AVERAGE(OFFSET(N9,,-$D$3,,-$F9))&gt;1*$E9,2,0),IF(AVERAGE(OFFSET(N9,,,,-$D$3))-AVERAGE(OFFSET(N9,,-$D$3,,-$F9))&lt;1*$E9,2,0))),0)*IF($C$4="блоки",IF(OR(MID($B9,7,2)="TA",MID($B9,7,2)="KV"),IF(OFFSET($A$118,IFERROR(MATCH("КА-"&amp;MID($A9,4,2)*1&amp;"А  -  ЧЧР",$A$118:$A$139,0),MATCH("КА-"&amp;MID($A9,4,2)*1&amp;"  -  ЧЧР",$A$118:$A$139,0))-1,COLUMN(N9)-1,,)+OFFSET($A$118,IFERROR(MATCH("КА-"&amp;MID($A9,4,2)*1&amp;"Б  -  ЧЧР",$A$118:$A$139,0),MATCH("КА-"&amp;MID($A9,4,2)*1&amp;"  -  ЧЧР",$A$118:$A$139,0))-1,COLUMN(N9)-1,,)=48,1,0),1),1)),0),0)*IF($G9&gt;0,IF(COLUMN(X$7)-COLUMN($J$7)&gt;=$D$2+$G9,IF(SUM(OFFSET(X9,,-1,,-$G9))&gt;=$G9*21,2,1),1),2)</f>
        <v>2</v>
      </c>
      <c r="AC9" s="2">
        <f t="shared" ref="AC9:AC72" ca="1" si="9">IF(O9&lt;&gt;"",IF(LEFT($E9,2)="+-",IF(OR(O9&lt;MIN($C9:$D9),O9&gt;MAX($C9:$D9)),1,0),IF(AND(1*$E9&gt;0,O9&gt;MAX($C9:$D9)),1,IF(AND(1*$E9&lt;0,O9&lt;MIN($C9:$D9)),1,0)))+10*IF(SUM(OFFSET($A$118,MATCH(MID($A9,1,SEARCH(" ",$A9)-1)&amp;"  -  ЧЧР",$A$118:$A$139,0)-1,COLUMN(O9)-1,,-($D$3+$F9)))=24*($D$3+$F9),IF(AND(IF(LEFT($E9,2)="+-",IF(OR(O9&lt;MIN($C9:$D9),O9&gt;MAX($C9:$D9)),1,0),IF(AND(1*$E9&gt;0,O9&gt;MAX($C9:$D9)),1,IF(AND(1*$E9&lt;0,O9&lt;MIN($C9:$D9)),1,0)))=1,IF(COLUMN(Y$7)-COLUMN($J$7)&gt;$D$2+$G9,IF(OR(OFFSET(Y9,,-1)=21,OFFSET(Y9,,-1)=42),1,0),0)=1),2,IF(COLUMN(O9)-COLUMN($J$7)&gt;=$D$3-1+$F9,IF(LEFT($E9,2)="+-",IF(OR(AND(O9&gt;MAX($C9:$D9),AVERAGE(OFFSET(O9,,,,-$D$3))-AVERAGE(OFFSET(O9,,-$D$3,,-$F9))&gt;1*SUBSTITUTE($E9,"+-","+")),AND(O9&lt;MIN($C9:$D9),AVERAGE(OFFSET(O9,,,,-$D$3))-AVERAGE(OFFSET(O9,,-$D$3,,-$F9))&lt;1*SUBSTITUTE($E9,"+-","-"))),2,0),IF(1*$E9&gt;0,IF(AVERAGE(OFFSET(O9,,,,-$D$3))-AVERAGE(OFFSET(O9,,-$D$3,,-$F9))&gt;1*$E9,2,0),IF(AVERAGE(OFFSET(O9,,,,-$D$3))-AVERAGE(OFFSET(O9,,-$D$3,,-$F9))&lt;1*$E9,2,0))),0)*IF($C$4="блоки",IF(OR(MID($B9,7,2)="TA",MID($B9,7,2)="KV"),IF(OFFSET($A$118,IFERROR(MATCH("КА-"&amp;MID($A9,4,2)*1&amp;"А  -  ЧЧР",$A$118:$A$139,0),MATCH("КА-"&amp;MID($A9,4,2)*1&amp;"  -  ЧЧР",$A$118:$A$139,0))-1,COLUMN(O9)-1,,)+OFFSET($A$118,IFERROR(MATCH("КА-"&amp;MID($A9,4,2)*1&amp;"Б  -  ЧЧР",$A$118:$A$139,0),MATCH("КА-"&amp;MID($A9,4,2)*1&amp;"  -  ЧЧР",$A$118:$A$139,0))-1,COLUMN(O9)-1,,)=48,1,0),1),1)),0),0)*IF($G9&gt;0,IF(COLUMN(Y$7)-COLUMN($J$7)&gt;=$D$2+$G9,IF(SUM(OFFSET(Y9,,-1,,-$G9))&gt;=$G9*21,2,1),1),2)</f>
        <v>2</v>
      </c>
      <c r="AD9" s="2">
        <f t="shared" ref="AD9:AD72" ca="1" si="10">IF(P9&lt;&gt;"",IF(LEFT($E9,2)="+-",IF(OR(P9&lt;MIN($C9:$D9),P9&gt;MAX($C9:$D9)),1,0),IF(AND(1*$E9&gt;0,P9&gt;MAX($C9:$D9)),1,IF(AND(1*$E9&lt;0,P9&lt;MIN($C9:$D9)),1,0)))+10*IF(SUM(OFFSET($A$118,MATCH(MID($A9,1,SEARCH(" ",$A9)-1)&amp;"  -  ЧЧР",$A$118:$A$139,0)-1,COLUMN(P9)-1,,-($D$3+$F9)))=24*($D$3+$F9),IF(AND(IF(LEFT($E9,2)="+-",IF(OR(P9&lt;MIN($C9:$D9),P9&gt;MAX($C9:$D9)),1,0),IF(AND(1*$E9&gt;0,P9&gt;MAX($C9:$D9)),1,IF(AND(1*$E9&lt;0,P9&lt;MIN($C9:$D9)),1,0)))=1,IF(COLUMN(Z$7)-COLUMN($J$7)&gt;$D$2+$G9,IF(OR(OFFSET(Z9,,-1)=21,OFFSET(Z9,,-1)=42),1,0),0)=1),2,IF(COLUMN(P9)-COLUMN($J$7)&gt;=$D$3-1+$F9,IF(LEFT($E9,2)="+-",IF(OR(AND(P9&gt;MAX($C9:$D9),AVERAGE(OFFSET(P9,,,,-$D$3))-AVERAGE(OFFSET(P9,,-$D$3,,-$F9))&gt;1*SUBSTITUTE($E9,"+-","+")),AND(P9&lt;MIN($C9:$D9),AVERAGE(OFFSET(P9,,,,-$D$3))-AVERAGE(OFFSET(P9,,-$D$3,,-$F9))&lt;1*SUBSTITUTE($E9,"+-","-"))),2,0),IF(1*$E9&gt;0,IF(AVERAGE(OFFSET(P9,,,,-$D$3))-AVERAGE(OFFSET(P9,,-$D$3,,-$F9))&gt;1*$E9,2,0),IF(AVERAGE(OFFSET(P9,,,,-$D$3))-AVERAGE(OFFSET(P9,,-$D$3,,-$F9))&lt;1*$E9,2,0))),0)*IF($C$4="блоки",IF(OR(MID($B9,7,2)="TA",MID($B9,7,2)="KV"),IF(OFFSET($A$118,IFERROR(MATCH("КА-"&amp;MID($A9,4,2)*1&amp;"А  -  ЧЧР",$A$118:$A$139,0),MATCH("КА-"&amp;MID($A9,4,2)*1&amp;"  -  ЧЧР",$A$118:$A$139,0))-1,COLUMN(P9)-1,,)+OFFSET($A$118,IFERROR(MATCH("КА-"&amp;MID($A9,4,2)*1&amp;"Б  -  ЧЧР",$A$118:$A$139,0),MATCH("КА-"&amp;MID($A9,4,2)*1&amp;"  -  ЧЧР",$A$118:$A$139,0))-1,COLUMN(P9)-1,,)=48,1,0),1),1)),0),0)*IF($G9&gt;0,IF(COLUMN(Z$7)-COLUMN($J$7)&gt;=$D$2+$G9,IF(SUM(OFFSET(Z9,,-1,,-$G9))&gt;=$G9*21,2,1),1),2)</f>
        <v>2</v>
      </c>
      <c r="AE9" s="2">
        <f t="shared" ref="AE9:AE72" ca="1" si="11">IF(Q9&lt;&gt;"",IF(LEFT($E9,2)="+-",IF(OR(Q9&lt;MIN($C9:$D9),Q9&gt;MAX($C9:$D9)),1,0),IF(AND(1*$E9&gt;0,Q9&gt;MAX($C9:$D9)),1,IF(AND(1*$E9&lt;0,Q9&lt;MIN($C9:$D9)),1,0)))+10*IF(SUM(OFFSET($A$118,MATCH(MID($A9,1,SEARCH(" ",$A9)-1)&amp;"  -  ЧЧР",$A$118:$A$139,0)-1,COLUMN(Q9)-1,,-($D$3+$F9)))=24*($D$3+$F9),IF(AND(IF(LEFT($E9,2)="+-",IF(OR(Q9&lt;MIN($C9:$D9),Q9&gt;MAX($C9:$D9)),1,0),IF(AND(1*$E9&gt;0,Q9&gt;MAX($C9:$D9)),1,IF(AND(1*$E9&lt;0,Q9&lt;MIN($C9:$D9)),1,0)))=1,IF(COLUMN(AA$7)-COLUMN($J$7)&gt;$D$2+$G9,IF(OR(OFFSET(AA9,,-1)=21,OFFSET(AA9,,-1)=42),1,0),0)=1),2,IF(COLUMN(Q9)-COLUMN($J$7)&gt;=$D$3-1+$F9,IF(LEFT($E9,2)="+-",IF(OR(AND(Q9&gt;MAX($C9:$D9),AVERAGE(OFFSET(Q9,,,,-$D$3))-AVERAGE(OFFSET(Q9,,-$D$3,,-$F9))&gt;1*SUBSTITUTE($E9,"+-","+")),AND(Q9&lt;MIN($C9:$D9),AVERAGE(OFFSET(Q9,,,,-$D$3))-AVERAGE(OFFSET(Q9,,-$D$3,,-$F9))&lt;1*SUBSTITUTE($E9,"+-","-"))),2,0),IF(1*$E9&gt;0,IF(AVERAGE(OFFSET(Q9,,,,-$D$3))-AVERAGE(OFFSET(Q9,,-$D$3,,-$F9))&gt;1*$E9,2,0),IF(AVERAGE(OFFSET(Q9,,,,-$D$3))-AVERAGE(OFFSET(Q9,,-$D$3,,-$F9))&lt;1*$E9,2,0))),0)*IF($C$4="блоки",IF(OR(MID($B9,7,2)="TA",MID($B9,7,2)="KV"),IF(OFFSET($A$118,IFERROR(MATCH("КА-"&amp;MID($A9,4,2)*1&amp;"А  -  ЧЧР",$A$118:$A$139,0),MATCH("КА-"&amp;MID($A9,4,2)*1&amp;"  -  ЧЧР",$A$118:$A$139,0))-1,COLUMN(Q9)-1,,)+OFFSET($A$118,IFERROR(MATCH("КА-"&amp;MID($A9,4,2)*1&amp;"Б  -  ЧЧР",$A$118:$A$139,0),MATCH("КА-"&amp;MID($A9,4,2)*1&amp;"  -  ЧЧР",$A$118:$A$139,0))-1,COLUMN(Q9)-1,,)=48,1,0),1),1)),0),0)*IF($G9&gt;0,IF(COLUMN(AA$7)-COLUMN($J$7)&gt;=$D$2+$G9,IF(SUM(OFFSET(AA9,,-1,,-$G9))&gt;=$G9*21,2,1),1),2)</f>
        <v>2</v>
      </c>
      <c r="AF9" s="2">
        <f t="shared" ref="AF9:AF72" ca="1" si="12">IF(R9&lt;&gt;"",IF(LEFT($E9,2)="+-",IF(OR(R9&lt;MIN($C9:$D9),R9&gt;MAX($C9:$D9)),1,0),IF(AND(1*$E9&gt;0,R9&gt;MAX($C9:$D9)),1,IF(AND(1*$E9&lt;0,R9&lt;MIN($C9:$D9)),1,0)))+10*IF(SUM(OFFSET($A$118,MATCH(MID($A9,1,SEARCH(" ",$A9)-1)&amp;"  -  ЧЧР",$A$118:$A$139,0)-1,COLUMN(R9)-1,,-($D$3+$F9)))=24*($D$3+$F9),IF(AND(IF(LEFT($E9,2)="+-",IF(OR(R9&lt;MIN($C9:$D9),R9&gt;MAX($C9:$D9)),1,0),IF(AND(1*$E9&gt;0,R9&gt;MAX($C9:$D9)),1,IF(AND(1*$E9&lt;0,R9&lt;MIN($C9:$D9)),1,0)))=1,IF(COLUMN(AB$7)-COLUMN($J$7)&gt;$D$2+$G9,IF(OR(OFFSET(AB9,,-1)=21,OFFSET(AB9,,-1)=42),1,0),0)=1),2,IF(COLUMN(R9)-COLUMN($J$7)&gt;=$D$3-1+$F9,IF(LEFT($E9,2)="+-",IF(OR(AND(R9&gt;MAX($C9:$D9),AVERAGE(OFFSET(R9,,,,-$D$3))-AVERAGE(OFFSET(R9,,-$D$3,,-$F9))&gt;1*SUBSTITUTE($E9,"+-","+")),AND(R9&lt;MIN($C9:$D9),AVERAGE(OFFSET(R9,,,,-$D$3))-AVERAGE(OFFSET(R9,,-$D$3,,-$F9))&lt;1*SUBSTITUTE($E9,"+-","-"))),2,0),IF(1*$E9&gt;0,IF(AVERAGE(OFFSET(R9,,,,-$D$3))-AVERAGE(OFFSET(R9,,-$D$3,,-$F9))&gt;1*$E9,2,0),IF(AVERAGE(OFFSET(R9,,,,-$D$3))-AVERAGE(OFFSET(R9,,-$D$3,,-$F9))&lt;1*$E9,2,0))),0)*IF($C$4="блоки",IF(OR(MID($B9,7,2)="TA",MID($B9,7,2)="KV"),IF(OFFSET($A$118,IFERROR(MATCH("КА-"&amp;MID($A9,4,2)*1&amp;"А  -  ЧЧР",$A$118:$A$139,0),MATCH("КА-"&amp;MID($A9,4,2)*1&amp;"  -  ЧЧР",$A$118:$A$139,0))-1,COLUMN(R9)-1,,)+OFFSET($A$118,IFERROR(MATCH("КА-"&amp;MID($A9,4,2)*1&amp;"Б  -  ЧЧР",$A$118:$A$139,0),MATCH("КА-"&amp;MID($A9,4,2)*1&amp;"  -  ЧЧР",$A$118:$A$139,0))-1,COLUMN(R9)-1,,)=48,1,0),1),1)),0),0)*IF($G9&gt;0,IF(COLUMN(AB$7)-COLUMN($J$7)&gt;=$D$2+$G9,IF(SUM(OFFSET(AB9,,-1,,-$G9))&gt;=$G9*21,2,1),1),2)</f>
        <v>2</v>
      </c>
      <c r="AG9" s="2">
        <f t="shared" ref="AG9:AG72" ca="1" si="13">IF(S9&lt;&gt;"",IF(LEFT($E9,2)="+-",IF(OR(S9&lt;MIN($C9:$D9),S9&gt;MAX($C9:$D9)),1,0),IF(AND(1*$E9&gt;0,S9&gt;MAX($C9:$D9)),1,IF(AND(1*$E9&lt;0,S9&lt;MIN($C9:$D9)),1,0)))+10*IF(SUM(OFFSET($A$118,MATCH(MID($A9,1,SEARCH(" ",$A9)-1)&amp;"  -  ЧЧР",$A$118:$A$139,0)-1,COLUMN(S9)-1,,-($D$3+$F9)))=24*($D$3+$F9),IF(AND(IF(LEFT($E9,2)="+-",IF(OR(S9&lt;MIN($C9:$D9),S9&gt;MAX($C9:$D9)),1,0),IF(AND(1*$E9&gt;0,S9&gt;MAX($C9:$D9)),1,IF(AND(1*$E9&lt;0,S9&lt;MIN($C9:$D9)),1,0)))=1,IF(COLUMN(AC$7)-COLUMN($J$7)&gt;$D$2+$G9,IF(OR(OFFSET(AC9,,-1)=21,OFFSET(AC9,,-1)=42),1,0),0)=1),2,IF(COLUMN(S9)-COLUMN($J$7)&gt;=$D$3-1+$F9,IF(LEFT($E9,2)="+-",IF(OR(AND(S9&gt;MAX($C9:$D9),AVERAGE(OFFSET(S9,,,,-$D$3))-AVERAGE(OFFSET(S9,,-$D$3,,-$F9))&gt;1*SUBSTITUTE($E9,"+-","+")),AND(S9&lt;MIN($C9:$D9),AVERAGE(OFFSET(S9,,,,-$D$3))-AVERAGE(OFFSET(S9,,-$D$3,,-$F9))&lt;1*SUBSTITUTE($E9,"+-","-"))),2,0),IF(1*$E9&gt;0,IF(AVERAGE(OFFSET(S9,,,,-$D$3))-AVERAGE(OFFSET(S9,,-$D$3,,-$F9))&gt;1*$E9,2,0),IF(AVERAGE(OFFSET(S9,,,,-$D$3))-AVERAGE(OFFSET(S9,,-$D$3,,-$F9))&lt;1*$E9,2,0))),0)*IF($C$4="блоки",IF(OR(MID($B9,7,2)="TA",MID($B9,7,2)="KV"),IF(OFFSET($A$118,IFERROR(MATCH("КА-"&amp;MID($A9,4,2)*1&amp;"А  -  ЧЧР",$A$118:$A$139,0),MATCH("КА-"&amp;MID($A9,4,2)*1&amp;"  -  ЧЧР",$A$118:$A$139,0))-1,COLUMN(S9)-1,,)+OFFSET($A$118,IFERROR(MATCH("КА-"&amp;MID($A9,4,2)*1&amp;"Б  -  ЧЧР",$A$118:$A$139,0),MATCH("КА-"&amp;MID($A9,4,2)*1&amp;"  -  ЧЧР",$A$118:$A$139,0))-1,COLUMN(S9)-1,,)=48,1,0),1),1)),0),0)*IF($G9&gt;0,IF(COLUMN(AC$7)-COLUMN($J$7)&gt;=$D$2+$G9,IF(SUM(OFFSET(AC9,,-1,,-$G9))&gt;=$G9*21,2,1),1),2)</f>
        <v>2</v>
      </c>
      <c r="AH9" s="2">
        <f t="shared" ref="AH9:AH72" ca="1" si="14">IF(T9&lt;&gt;"",IF(LEFT($E9,2)="+-",IF(OR(T9&lt;MIN($C9:$D9),T9&gt;MAX($C9:$D9)),1,0),IF(AND(1*$E9&gt;0,T9&gt;MAX($C9:$D9)),1,IF(AND(1*$E9&lt;0,T9&lt;MIN($C9:$D9)),1,0)))+10*IF(SUM(OFFSET($A$118,MATCH(MID($A9,1,SEARCH(" ",$A9)-1)&amp;"  -  ЧЧР",$A$118:$A$139,0)-1,COLUMN(T9)-1,,-($D$3+$F9)))=24*($D$3+$F9),IF(AND(IF(LEFT($E9,2)="+-",IF(OR(T9&lt;MIN($C9:$D9),T9&gt;MAX($C9:$D9)),1,0),IF(AND(1*$E9&gt;0,T9&gt;MAX($C9:$D9)),1,IF(AND(1*$E9&lt;0,T9&lt;MIN($C9:$D9)),1,0)))=1,IF(COLUMN(AD$7)-COLUMN($J$7)&gt;$D$2+$G9,IF(OR(OFFSET(AD9,,-1)=21,OFFSET(AD9,,-1)=42),1,0),0)=1),2,IF(COLUMN(T9)-COLUMN($J$7)&gt;=$D$3-1+$F9,IF(LEFT($E9,2)="+-",IF(OR(AND(T9&gt;MAX($C9:$D9),AVERAGE(OFFSET(T9,,,,-$D$3))-AVERAGE(OFFSET(T9,,-$D$3,,-$F9))&gt;1*SUBSTITUTE($E9,"+-","+")),AND(T9&lt;MIN($C9:$D9),AVERAGE(OFFSET(T9,,,,-$D$3))-AVERAGE(OFFSET(T9,,-$D$3,,-$F9))&lt;1*SUBSTITUTE($E9,"+-","-"))),2,0),IF(1*$E9&gt;0,IF(AVERAGE(OFFSET(T9,,,,-$D$3))-AVERAGE(OFFSET(T9,,-$D$3,,-$F9))&gt;1*$E9,2,0),IF(AVERAGE(OFFSET(T9,,,,-$D$3))-AVERAGE(OFFSET(T9,,-$D$3,,-$F9))&lt;1*$E9,2,0))),0)*IF($C$4="блоки",IF(OR(MID($B9,7,2)="TA",MID($B9,7,2)="KV"),IF(OFFSET($A$118,IFERROR(MATCH("КА-"&amp;MID($A9,4,2)*1&amp;"А  -  ЧЧР",$A$118:$A$139,0),MATCH("КА-"&amp;MID($A9,4,2)*1&amp;"  -  ЧЧР",$A$118:$A$139,0))-1,COLUMN(T9)-1,,)+OFFSET($A$118,IFERROR(MATCH("КА-"&amp;MID($A9,4,2)*1&amp;"Б  -  ЧЧР",$A$118:$A$139,0),MATCH("КА-"&amp;MID($A9,4,2)*1&amp;"  -  ЧЧР",$A$118:$A$139,0))-1,COLUMN(T9)-1,,)=48,1,0),1),1)),0),0)*IF($G9&gt;0,IF(COLUMN(AD$7)-COLUMN($J$7)&gt;=$D$2+$G9,IF(SUM(OFFSET(AD9,,-1,,-$G9))&gt;=$G9*21,2,1),1),2)</f>
        <v>2</v>
      </c>
      <c r="AI9" s="2">
        <f t="shared" ref="AI9:AI72" ca="1" si="15">IF(U9&lt;&gt;"",IF(LEFT($E9,2)="+-",IF(OR(U9&lt;MIN($C9:$D9),U9&gt;MAX($C9:$D9)),1,0),IF(AND(1*$E9&gt;0,U9&gt;MAX($C9:$D9)),1,IF(AND(1*$E9&lt;0,U9&lt;MIN($C9:$D9)),1,0)))+10*IF(SUM(OFFSET($A$118,MATCH(MID($A9,1,SEARCH(" ",$A9)-1)&amp;"  -  ЧЧР",$A$118:$A$139,0)-1,COLUMN(U9)-1,,-($D$3+$F9)))=24*($D$3+$F9),IF(AND(IF(LEFT($E9,2)="+-",IF(OR(U9&lt;MIN($C9:$D9),U9&gt;MAX($C9:$D9)),1,0),IF(AND(1*$E9&gt;0,U9&gt;MAX($C9:$D9)),1,IF(AND(1*$E9&lt;0,U9&lt;MIN($C9:$D9)),1,0)))=1,IF(COLUMN(AE$7)-COLUMN($J$7)&gt;$D$2+$G9,IF(OR(OFFSET(AE9,,-1)=21,OFFSET(AE9,,-1)=42),1,0),0)=1),2,IF(COLUMN(U9)-COLUMN($J$7)&gt;=$D$3-1+$F9,IF(LEFT($E9,2)="+-",IF(OR(AND(U9&gt;MAX($C9:$D9),AVERAGE(OFFSET(U9,,,,-$D$3))-AVERAGE(OFFSET(U9,,-$D$3,,-$F9))&gt;1*SUBSTITUTE($E9,"+-","+")),AND(U9&lt;MIN($C9:$D9),AVERAGE(OFFSET(U9,,,,-$D$3))-AVERAGE(OFFSET(U9,,-$D$3,,-$F9))&lt;1*SUBSTITUTE($E9,"+-","-"))),2,0),IF(1*$E9&gt;0,IF(AVERAGE(OFFSET(U9,,,,-$D$3))-AVERAGE(OFFSET(U9,,-$D$3,,-$F9))&gt;1*$E9,2,0),IF(AVERAGE(OFFSET(U9,,,,-$D$3))-AVERAGE(OFFSET(U9,,-$D$3,,-$F9))&lt;1*$E9,2,0))),0)*IF($C$4="блоки",IF(OR(MID($B9,7,2)="TA",MID($B9,7,2)="KV"),IF(OFFSET($A$118,IFERROR(MATCH("КА-"&amp;MID($A9,4,2)*1&amp;"А  -  ЧЧР",$A$118:$A$139,0),MATCH("КА-"&amp;MID($A9,4,2)*1&amp;"  -  ЧЧР",$A$118:$A$139,0))-1,COLUMN(U9)-1,,)+OFFSET($A$118,IFERROR(MATCH("КА-"&amp;MID($A9,4,2)*1&amp;"Б  -  ЧЧР",$A$118:$A$139,0),MATCH("КА-"&amp;MID($A9,4,2)*1&amp;"  -  ЧЧР",$A$118:$A$139,0))-1,COLUMN(U9)-1,,)=48,1,0),1),1)),0),0)*IF($G9&gt;0,IF(COLUMN(AE$7)-COLUMN($J$7)&gt;=$D$2+$G9,IF(SUM(OFFSET(AE9,,-1,,-$G9))&gt;=$G9*21,2,1),1),2)</f>
        <v>2</v>
      </c>
      <c r="AJ9" s="2">
        <f t="shared" ref="AJ9:AJ72" ca="1" si="16">IF(V9&lt;&gt;"",IF(LEFT($E9,2)="+-",IF(OR(V9&lt;MIN($C9:$D9),V9&gt;MAX($C9:$D9)),1,0),IF(AND(1*$E9&gt;0,V9&gt;MAX($C9:$D9)),1,IF(AND(1*$E9&lt;0,V9&lt;MIN($C9:$D9)),1,0)))+10*IF(SUM(OFFSET($A$118,MATCH(MID($A9,1,SEARCH(" ",$A9)-1)&amp;"  -  ЧЧР",$A$118:$A$139,0)-1,COLUMN(V9)-1,,-($D$3+$F9)))=24*($D$3+$F9),IF(AND(IF(LEFT($E9,2)="+-",IF(OR(V9&lt;MIN($C9:$D9),V9&gt;MAX($C9:$D9)),1,0),IF(AND(1*$E9&gt;0,V9&gt;MAX($C9:$D9)),1,IF(AND(1*$E9&lt;0,V9&lt;MIN($C9:$D9)),1,0)))=1,IF(COLUMN(AF$7)-COLUMN($J$7)&gt;$D$2+$G9,IF(OR(OFFSET(AF9,,-1)=21,OFFSET(AF9,,-1)=42),1,0),0)=1),2,IF(COLUMN(V9)-COLUMN($J$7)&gt;=$D$3-1+$F9,IF(LEFT($E9,2)="+-",IF(OR(AND(V9&gt;MAX($C9:$D9),AVERAGE(OFFSET(V9,,,,-$D$3))-AVERAGE(OFFSET(V9,,-$D$3,,-$F9))&gt;1*SUBSTITUTE($E9,"+-","+")),AND(V9&lt;MIN($C9:$D9),AVERAGE(OFFSET(V9,,,,-$D$3))-AVERAGE(OFFSET(V9,,-$D$3,,-$F9))&lt;1*SUBSTITUTE($E9,"+-","-"))),2,0),IF(1*$E9&gt;0,IF(AVERAGE(OFFSET(V9,,,,-$D$3))-AVERAGE(OFFSET(V9,,-$D$3,,-$F9))&gt;1*$E9,2,0),IF(AVERAGE(OFFSET(V9,,,,-$D$3))-AVERAGE(OFFSET(V9,,-$D$3,,-$F9))&lt;1*$E9,2,0))),0)*IF($C$4="блоки",IF(OR(MID($B9,7,2)="TA",MID($B9,7,2)="KV"),IF(OFFSET($A$118,IFERROR(MATCH("КА-"&amp;MID($A9,4,2)*1&amp;"А  -  ЧЧР",$A$118:$A$139,0),MATCH("КА-"&amp;MID($A9,4,2)*1&amp;"  -  ЧЧР",$A$118:$A$139,0))-1,COLUMN(V9)-1,,)+OFFSET($A$118,IFERROR(MATCH("КА-"&amp;MID($A9,4,2)*1&amp;"Б  -  ЧЧР",$A$118:$A$139,0),MATCH("КА-"&amp;MID($A9,4,2)*1&amp;"  -  ЧЧР",$A$118:$A$139,0))-1,COLUMN(V9)-1,,)=48,1,0),1),1)),0),0)*IF($G9&gt;0,IF(COLUMN(AF$7)-COLUMN($J$7)&gt;=$D$2+$G9,IF(SUM(OFFSET(AF9,,-1,,-$G9))&gt;=$G9*21,2,1),1),2)</f>
        <v>2</v>
      </c>
      <c r="AK9" s="2">
        <f t="shared" ref="AK9:AK72" ca="1" si="17">IF(W9&lt;&gt;"",IF(LEFT($E9,2)="+-",IF(OR(W9&lt;MIN($C9:$D9),W9&gt;MAX($C9:$D9)),1,0),IF(AND(1*$E9&gt;0,W9&gt;MAX($C9:$D9)),1,IF(AND(1*$E9&lt;0,W9&lt;MIN($C9:$D9)),1,0)))+10*IF(SUM(OFFSET($A$118,MATCH(MID($A9,1,SEARCH(" ",$A9)-1)&amp;"  -  ЧЧР",$A$118:$A$139,0)-1,COLUMN(W9)-1,,-($D$3+$F9)))=24*($D$3+$F9),IF(AND(IF(LEFT($E9,2)="+-",IF(OR(W9&lt;MIN($C9:$D9),W9&gt;MAX($C9:$D9)),1,0),IF(AND(1*$E9&gt;0,W9&gt;MAX($C9:$D9)),1,IF(AND(1*$E9&lt;0,W9&lt;MIN($C9:$D9)),1,0)))=1,IF(COLUMN(AG$7)-COLUMN($J$7)&gt;$D$2+$G9,IF(OR(OFFSET(AG9,,-1)=21,OFFSET(AG9,,-1)=42),1,0),0)=1),2,IF(COLUMN(W9)-COLUMN($J$7)&gt;=$D$3-1+$F9,IF(LEFT($E9,2)="+-",IF(OR(AND(W9&gt;MAX($C9:$D9),AVERAGE(OFFSET(W9,,,,-$D$3))-AVERAGE(OFFSET(W9,,-$D$3,,-$F9))&gt;1*SUBSTITUTE($E9,"+-","+")),AND(W9&lt;MIN($C9:$D9),AVERAGE(OFFSET(W9,,,,-$D$3))-AVERAGE(OFFSET(W9,,-$D$3,,-$F9))&lt;1*SUBSTITUTE($E9,"+-","-"))),2,0),IF(1*$E9&gt;0,IF(AVERAGE(OFFSET(W9,,,,-$D$3))-AVERAGE(OFFSET(W9,,-$D$3,,-$F9))&gt;1*$E9,2,0),IF(AVERAGE(OFFSET(W9,,,,-$D$3))-AVERAGE(OFFSET(W9,,-$D$3,,-$F9))&lt;1*$E9,2,0))),0)*IF($C$4="блоки",IF(OR(MID($B9,7,2)="TA",MID($B9,7,2)="KV"),IF(OFFSET($A$118,IFERROR(MATCH("КА-"&amp;MID($A9,4,2)*1&amp;"А  -  ЧЧР",$A$118:$A$139,0),MATCH("КА-"&amp;MID($A9,4,2)*1&amp;"  -  ЧЧР",$A$118:$A$139,0))-1,COLUMN(W9)-1,,)+OFFSET($A$118,IFERROR(MATCH("КА-"&amp;MID($A9,4,2)*1&amp;"Б  -  ЧЧР",$A$118:$A$139,0),MATCH("КА-"&amp;MID($A9,4,2)*1&amp;"  -  ЧЧР",$A$118:$A$139,0))-1,COLUMN(W9)-1,,)=48,1,0),1),1)),0),0)*IF($G9&gt;0,IF(COLUMN(AG$7)-COLUMN($J$7)&gt;=$D$2+$G9,IF(SUM(OFFSET(AG9,,-1,,-$G9))&gt;=$G9*21,2,1),1),2)</f>
        <v>2</v>
      </c>
      <c r="AL9" s="55">
        <v>192.48684208945042</v>
      </c>
      <c r="AM9" s="55">
        <v>191.55678717802419</v>
      </c>
      <c r="AN9" s="55">
        <v>192.1023625594087</v>
      </c>
      <c r="AO9" s="55">
        <v>193.13782105777602</v>
      </c>
      <c r="AP9" s="55">
        <v>192.07658090517097</v>
      </c>
      <c r="AQ9" s="55">
        <v>193.09295395611116</v>
      </c>
      <c r="AR9" s="55">
        <v>162.28171539121831</v>
      </c>
      <c r="AS9" s="55">
        <v>197.77318312007245</v>
      </c>
      <c r="AT9" s="55">
        <v>196.69803366087078</v>
      </c>
      <c r="AU9" s="55">
        <v>194.69854074360936</v>
      </c>
      <c r="AV9" s="55">
        <v>195.27798497971614</v>
      </c>
      <c r="AW9" s="55">
        <v>194.21423600942234</v>
      </c>
      <c r="AX9" s="55">
        <v>192.30937862665209</v>
      </c>
      <c r="AY9" s="55">
        <v>193.64605558504206</v>
      </c>
      <c r="AZ9" s="2">
        <f t="shared" ref="AZ9:AZ72" ca="1" si="18">COUNTIF(OFFSET(H9,,$D$2+2,COUNTIF(OFFSET($H9,1-ROW($H9),2+4*$D$2,140),"="&amp;OFFSET($H9,,2+4*$D$2))),"&gt;20")</f>
        <v>0</v>
      </c>
      <c r="BA9" s="2">
        <f t="shared" ref="BA9:BA72" ca="1" si="19">COUNTIF(OFFSET(I9,,$D$2+2,COUNTIF(OFFSET($H9,1-ROW($H9),2+4*$D$2,140),"="&amp;OFFSET($H9,,2+4*$D$2))),"&gt;20")</f>
        <v>0</v>
      </c>
      <c r="BB9" s="2">
        <f t="shared" ref="BB9:BB72" ca="1" si="20">COUNTIF(OFFSET(J9,,$D$2+2,COUNTIF(OFFSET($H9,1-ROW($H9),2+4*$D$2,140),"="&amp;OFFSET($H9,,2+4*$D$2))),"&gt;20")</f>
        <v>0</v>
      </c>
      <c r="BC9" s="2">
        <f t="shared" ref="BC9:BC72" ca="1" si="21">COUNTIF(OFFSET(K9,,$D$2+2,COUNTIF(OFFSET($H9,1-ROW($H9),2+4*$D$2,140),"="&amp;OFFSET($H9,,2+4*$D$2))),"&gt;20")</f>
        <v>1</v>
      </c>
      <c r="BD9" s="2">
        <f t="shared" ref="BD9:BD72" ca="1" si="22">COUNTIF(OFFSET(L9,,$D$2+2,COUNTIF(OFFSET($H9,1-ROW($H9),2+4*$D$2,140),"="&amp;OFFSET($H9,,2+4*$D$2))),"&gt;20")</f>
        <v>1</v>
      </c>
      <c r="BE9" s="2">
        <f t="shared" ref="BE9:BE72" ca="1" si="23">COUNTIF(OFFSET(M9,,$D$2+2,COUNTIF(OFFSET($H9,1-ROW($H9),2+4*$D$2,140),"="&amp;OFFSET($H9,,2+4*$D$2))),"&gt;20")</f>
        <v>0</v>
      </c>
      <c r="BF9" s="2">
        <f t="shared" ref="BF9:BF72" ca="1" si="24">COUNTIF(OFFSET(N9,,$D$2+2,COUNTIF(OFFSET($H9,1-ROW($H9),2+4*$D$2,140),"="&amp;OFFSET($H9,,2+4*$D$2))),"&gt;20")</f>
        <v>0</v>
      </c>
      <c r="BG9" s="2">
        <f t="shared" ref="BG9:BG72" ca="1" si="25">COUNTIF(OFFSET(O9,,$D$2+2,COUNTIF(OFFSET($H9,1-ROW($H9),2+4*$D$2,140),"="&amp;OFFSET($H9,,2+4*$D$2))),"&gt;20")</f>
        <v>0</v>
      </c>
      <c r="BH9" s="2">
        <f t="shared" ref="BH9:BH72" ca="1" si="26">COUNTIF(OFFSET(P9,,$D$2+2,COUNTIF(OFFSET($H9,1-ROW($H9),2+4*$D$2,140),"="&amp;OFFSET($H9,,2+4*$D$2))),"&gt;20")</f>
        <v>1</v>
      </c>
      <c r="BI9" s="2">
        <f t="shared" ref="BI9:BI72" ca="1" si="27">COUNTIF(OFFSET(Q9,,$D$2+2,COUNTIF(OFFSET($H9,1-ROW($H9),2+4*$D$2,140),"="&amp;OFFSET($H9,,2+4*$D$2))),"&gt;20")</f>
        <v>0</v>
      </c>
      <c r="BJ9" s="2">
        <f t="shared" ref="BJ9:BJ72" ca="1" si="28">COUNTIF(OFFSET(R9,,$D$2+2,COUNTIF(OFFSET($H9,1-ROW($H9),2+4*$D$2,140),"="&amp;OFFSET($H9,,2+4*$D$2))),"&gt;20")</f>
        <v>0</v>
      </c>
      <c r="BK9" s="2">
        <f t="shared" ref="BK9:BK72" ca="1" si="29">COUNTIF(OFFSET(S9,,$D$2+2,COUNTIF(OFFSET($H9,1-ROW($H9),2+4*$D$2,140),"="&amp;OFFSET($H9,,2+4*$D$2))),"&gt;20")</f>
        <v>0</v>
      </c>
      <c r="BL9" s="2">
        <f t="shared" ref="BL9:BL72" ca="1" si="30">COUNTIF(OFFSET(T9,,$D$2+2,COUNTIF(OFFSET($H9,1-ROW($H9),2+4*$D$2,140),"="&amp;OFFSET($H9,,2+4*$D$2))),"&gt;20")</f>
        <v>0</v>
      </c>
      <c r="BM9" s="2">
        <f t="shared" ref="BM9:BM72" ca="1" si="31">COUNTIF(OFFSET(U9,,$D$2+2,COUNTIF(OFFSET($H9,1-ROW($H9),2+4*$D$2,140),"="&amp;OFFSET($H9,,2+4*$D$2))),"&gt;20")</f>
        <v>1</v>
      </c>
      <c r="BN9" s="2" t="str">
        <f t="shared" ref="BN9:BN72" si="32">MID(B9,7,2)</f>
        <v>TU</v>
      </c>
    </row>
    <row r="10" spans="1:66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КА-2А  -  Тух</v>
      </c>
      <c r="B10" s="10" t="s">
        <v>413</v>
      </c>
      <c r="C10" s="18">
        <v>190</v>
      </c>
      <c r="D10" s="18">
        <v>130</v>
      </c>
      <c r="E10" s="22" t="s">
        <v>114</v>
      </c>
      <c r="F10" s="22">
        <v>3</v>
      </c>
      <c r="G10" s="22"/>
      <c r="H10" s="20">
        <f t="shared" ca="1" si="2"/>
        <v>0</v>
      </c>
      <c r="I10" s="16" t="str">
        <f t="shared" si="3"/>
        <v>02K002TUAN26</v>
      </c>
      <c r="J10" s="54">
        <v>0</v>
      </c>
      <c r="K10" s="54">
        <v>0</v>
      </c>
      <c r="L10" s="54">
        <v>155</v>
      </c>
      <c r="M10" s="54">
        <v>183</v>
      </c>
      <c r="N10" s="54">
        <v>193</v>
      </c>
      <c r="O10" s="54">
        <v>202</v>
      </c>
      <c r="P10" s="54">
        <v>200</v>
      </c>
      <c r="Q10" s="54">
        <v>205</v>
      </c>
      <c r="R10" s="54">
        <v>202</v>
      </c>
      <c r="S10" s="54">
        <v>200</v>
      </c>
      <c r="T10" s="54">
        <v>200</v>
      </c>
      <c r="U10" s="54">
        <v>202</v>
      </c>
      <c r="V10" s="54">
        <v>202</v>
      </c>
      <c r="W10" s="56">
        <v>203</v>
      </c>
      <c r="X10" s="2">
        <f t="shared" ca="1" si="4"/>
        <v>0</v>
      </c>
      <c r="Y10" s="2">
        <f t="shared" ca="1" si="5"/>
        <v>0</v>
      </c>
      <c r="Z10" s="2">
        <f t="shared" ca="1" si="6"/>
        <v>0</v>
      </c>
      <c r="AA10" s="2">
        <f t="shared" ca="1" si="7"/>
        <v>0</v>
      </c>
      <c r="AB10" s="2">
        <f t="shared" ca="1" si="8"/>
        <v>2</v>
      </c>
      <c r="AC10" s="2">
        <f t="shared" ca="1" si="9"/>
        <v>2</v>
      </c>
      <c r="AD10" s="2">
        <f t="shared" ca="1" si="10"/>
        <v>2</v>
      </c>
      <c r="AE10" s="2">
        <f t="shared" ca="1" si="11"/>
        <v>2</v>
      </c>
      <c r="AF10" s="2">
        <f t="shared" ca="1" si="12"/>
        <v>2</v>
      </c>
      <c r="AG10" s="2">
        <f t="shared" ca="1" si="13"/>
        <v>2</v>
      </c>
      <c r="AH10" s="2">
        <f t="shared" ca="1" si="14"/>
        <v>2</v>
      </c>
      <c r="AI10" s="2">
        <f t="shared" ca="1" si="15"/>
        <v>2</v>
      </c>
      <c r="AJ10" s="2">
        <f t="shared" ca="1" si="16"/>
        <v>2</v>
      </c>
      <c r="AK10" s="2">
        <f t="shared" ca="1" si="17"/>
        <v>2</v>
      </c>
      <c r="AL10" s="55">
        <v>0</v>
      </c>
      <c r="AM10" s="55">
        <v>0</v>
      </c>
      <c r="AN10" s="55">
        <v>144.83840154066826</v>
      </c>
      <c r="AO10" s="55">
        <v>145.96621671781259</v>
      </c>
      <c r="AP10" s="55">
        <v>145.71981240521413</v>
      </c>
      <c r="AQ10" s="55">
        <v>143.20340724567922</v>
      </c>
      <c r="AR10" s="55">
        <v>143.72202951756762</v>
      </c>
      <c r="AS10" s="55">
        <v>143.74924832675438</v>
      </c>
      <c r="AT10" s="55">
        <v>145.79150462673684</v>
      </c>
      <c r="AU10" s="55">
        <v>145.15911244666356</v>
      </c>
      <c r="AV10" s="55">
        <v>143.92676305984264</v>
      </c>
      <c r="AW10" s="55">
        <v>143.60870868978063</v>
      </c>
      <c r="AX10" s="55">
        <v>139.93152709561551</v>
      </c>
      <c r="AY10" s="55">
        <v>141.331911297218</v>
      </c>
      <c r="AZ10" s="2">
        <f t="shared" ca="1" si="18"/>
        <v>0</v>
      </c>
      <c r="BA10" s="2">
        <f t="shared" ca="1" si="19"/>
        <v>0</v>
      </c>
      <c r="BB10" s="2">
        <f t="shared" ca="1" si="20"/>
        <v>0</v>
      </c>
      <c r="BC10" s="2">
        <f t="shared" ca="1" si="21"/>
        <v>1</v>
      </c>
      <c r="BD10" s="2">
        <f t="shared" ca="1" si="22"/>
        <v>1</v>
      </c>
      <c r="BE10" s="2">
        <f t="shared" ca="1" si="23"/>
        <v>0</v>
      </c>
      <c r="BF10" s="2">
        <f t="shared" ca="1" si="24"/>
        <v>0</v>
      </c>
      <c r="BG10" s="2">
        <f t="shared" ca="1" si="25"/>
        <v>0</v>
      </c>
      <c r="BH10" s="2">
        <f t="shared" ca="1" si="26"/>
        <v>1</v>
      </c>
      <c r="BI10" s="2">
        <f t="shared" ca="1" si="27"/>
        <v>0</v>
      </c>
      <c r="BJ10" s="2">
        <f t="shared" ca="1" si="28"/>
        <v>0</v>
      </c>
      <c r="BK10" s="2">
        <f t="shared" ca="1" si="29"/>
        <v>0</v>
      </c>
      <c r="BL10" s="2">
        <f t="shared" ca="1" si="30"/>
        <v>0</v>
      </c>
      <c r="BM10" s="2">
        <f t="shared" ca="1" si="31"/>
        <v>1</v>
      </c>
      <c r="BN10" s="2" t="str">
        <f t="shared" si="32"/>
        <v>TU</v>
      </c>
    </row>
    <row r="11" spans="1:66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КА-2Б  -  Тух</v>
      </c>
      <c r="B11" s="10" t="s">
        <v>414</v>
      </c>
      <c r="C11" s="18">
        <v>190</v>
      </c>
      <c r="D11" s="18">
        <v>130</v>
      </c>
      <c r="E11" s="22" t="s">
        <v>114</v>
      </c>
      <c r="F11" s="22">
        <v>3</v>
      </c>
      <c r="G11" s="22"/>
      <c r="H11" s="20">
        <f t="shared" ca="1" si="2"/>
        <v>0</v>
      </c>
      <c r="I11" s="16" t="str">
        <f t="shared" si="3"/>
        <v>02K002TUBN26</v>
      </c>
      <c r="J11" s="54">
        <v>152.99999999999997</v>
      </c>
      <c r="K11" s="54">
        <v>154</v>
      </c>
      <c r="L11" s="54">
        <v>187.99999999999997</v>
      </c>
      <c r="M11" s="54">
        <v>185</v>
      </c>
      <c r="N11" s="54">
        <v>186</v>
      </c>
      <c r="O11" s="54">
        <v>185.00000000000003</v>
      </c>
      <c r="P11" s="54">
        <v>187</v>
      </c>
      <c r="Q11" s="54">
        <v>187</v>
      </c>
      <c r="R11" s="54">
        <v>185</v>
      </c>
      <c r="S11" s="54">
        <v>187.00000000000003</v>
      </c>
      <c r="T11" s="54">
        <v>183</v>
      </c>
      <c r="U11" s="54">
        <v>185</v>
      </c>
      <c r="V11" s="54">
        <v>184.99999999999997</v>
      </c>
      <c r="W11" s="56">
        <v>184.00000000000003</v>
      </c>
      <c r="X11" s="2">
        <f t="shared" ca="1" si="4"/>
        <v>0</v>
      </c>
      <c r="Y11" s="2">
        <f t="shared" ca="1" si="5"/>
        <v>0</v>
      </c>
      <c r="Z11" s="2">
        <f t="shared" ca="1" si="6"/>
        <v>0</v>
      </c>
      <c r="AA11" s="2">
        <f t="shared" ca="1" si="7"/>
        <v>40</v>
      </c>
      <c r="AB11" s="2">
        <f t="shared" ca="1" si="8"/>
        <v>40</v>
      </c>
      <c r="AC11" s="2">
        <f t="shared" ca="1" si="9"/>
        <v>0</v>
      </c>
      <c r="AD11" s="2">
        <f t="shared" ca="1" si="10"/>
        <v>0</v>
      </c>
      <c r="AE11" s="2">
        <f t="shared" ca="1" si="11"/>
        <v>0</v>
      </c>
      <c r="AF11" s="2">
        <f t="shared" ca="1" si="12"/>
        <v>0</v>
      </c>
      <c r="AG11" s="2">
        <f t="shared" ca="1" si="13"/>
        <v>0</v>
      </c>
      <c r="AH11" s="2">
        <f t="shared" ca="1" si="14"/>
        <v>0</v>
      </c>
      <c r="AI11" s="2">
        <f t="shared" ca="1" si="15"/>
        <v>0</v>
      </c>
      <c r="AJ11" s="2">
        <f t="shared" ca="1" si="16"/>
        <v>0</v>
      </c>
      <c r="AK11" s="2">
        <f t="shared" ca="1" si="17"/>
        <v>0</v>
      </c>
      <c r="AL11" s="55">
        <v>135.07081949894453</v>
      </c>
      <c r="AM11" s="55">
        <v>137.28903425522157</v>
      </c>
      <c r="AN11" s="55">
        <v>138.07545085653061</v>
      </c>
      <c r="AO11" s="55">
        <v>146.22163949045145</v>
      </c>
      <c r="AP11" s="55">
        <v>144.53773502400469</v>
      </c>
      <c r="AQ11" s="55">
        <v>142.55040567170133</v>
      </c>
      <c r="AR11" s="55">
        <v>141.92304043446734</v>
      </c>
      <c r="AS11" s="55">
        <v>141.28096230916063</v>
      </c>
      <c r="AT11" s="55">
        <v>143.04820608119098</v>
      </c>
      <c r="AU11" s="55">
        <v>142.37877385980048</v>
      </c>
      <c r="AV11" s="55">
        <v>139.59306240259465</v>
      </c>
      <c r="AW11" s="55">
        <v>141.54090435956002</v>
      </c>
      <c r="AX11" s="55">
        <v>137.99743880252868</v>
      </c>
      <c r="AY11" s="55">
        <v>139.49185691169325</v>
      </c>
      <c r="AZ11" s="2">
        <f t="shared" ca="1" si="18"/>
        <v>0</v>
      </c>
      <c r="BA11" s="2">
        <f t="shared" ca="1" si="19"/>
        <v>0</v>
      </c>
      <c r="BB11" s="2">
        <f t="shared" ca="1" si="20"/>
        <v>0</v>
      </c>
      <c r="BC11" s="2">
        <f t="shared" ca="1" si="21"/>
        <v>1</v>
      </c>
      <c r="BD11" s="2">
        <f t="shared" ca="1" si="22"/>
        <v>1</v>
      </c>
      <c r="BE11" s="2">
        <f t="shared" ca="1" si="23"/>
        <v>0</v>
      </c>
      <c r="BF11" s="2">
        <f t="shared" ca="1" si="24"/>
        <v>0</v>
      </c>
      <c r="BG11" s="2">
        <f t="shared" ca="1" si="25"/>
        <v>0</v>
      </c>
      <c r="BH11" s="2">
        <f t="shared" ca="1" si="26"/>
        <v>1</v>
      </c>
      <c r="BI11" s="2">
        <f t="shared" ca="1" si="27"/>
        <v>0</v>
      </c>
      <c r="BJ11" s="2">
        <f t="shared" ca="1" si="28"/>
        <v>0</v>
      </c>
      <c r="BK11" s="2">
        <f t="shared" ca="1" si="29"/>
        <v>0</v>
      </c>
      <c r="BL11" s="2">
        <f t="shared" ca="1" si="30"/>
        <v>0</v>
      </c>
      <c r="BM11" s="2">
        <f t="shared" ca="1" si="31"/>
        <v>1</v>
      </c>
      <c r="BN11" s="2" t="str">
        <f t="shared" si="32"/>
        <v>TU</v>
      </c>
    </row>
    <row r="12" spans="1:66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КА-3А  -  Тух</v>
      </c>
      <c r="B12" s="10" t="s">
        <v>415</v>
      </c>
      <c r="C12" s="18">
        <v>190</v>
      </c>
      <c r="D12" s="18">
        <v>130</v>
      </c>
      <c r="E12" s="22" t="s">
        <v>114</v>
      </c>
      <c r="F12" s="22">
        <v>3</v>
      </c>
      <c r="G12" s="22"/>
      <c r="H12" s="20">
        <f t="shared" ca="1" si="2"/>
        <v>0</v>
      </c>
      <c r="I12" s="16" t="str">
        <f t="shared" si="3"/>
        <v>03K002TUAN26</v>
      </c>
      <c r="J12" s="54">
        <v>201.69255680678</v>
      </c>
      <c r="K12" s="54">
        <v>198.98499941943001</v>
      </c>
      <c r="L12" s="54">
        <v>208.66298892744999</v>
      </c>
      <c r="M12" s="54">
        <v>205.02899157528</v>
      </c>
      <c r="N12" s="54">
        <v>198.76565120774001</v>
      </c>
      <c r="O12" s="54">
        <v>206.33174618381</v>
      </c>
      <c r="P12" s="54">
        <v>202.00299013927</v>
      </c>
      <c r="Q12" s="54">
        <v>203.05260800636</v>
      </c>
      <c r="R12" s="54">
        <v>205.25569518698001</v>
      </c>
      <c r="S12" s="54">
        <v>204.44192505151</v>
      </c>
      <c r="T12" s="54">
        <v>207.47101781347999</v>
      </c>
      <c r="U12" s="54">
        <v>205.47552748485001</v>
      </c>
      <c r="V12" s="54">
        <v>204.83619461247</v>
      </c>
      <c r="W12" s="56">
        <v>0</v>
      </c>
      <c r="X12" s="2">
        <f t="shared" ca="1" si="4"/>
        <v>2</v>
      </c>
      <c r="Y12" s="2">
        <f t="shared" ca="1" si="5"/>
        <v>2</v>
      </c>
      <c r="Z12" s="2">
        <f t="shared" ca="1" si="6"/>
        <v>2</v>
      </c>
      <c r="AA12" s="2">
        <f t="shared" ca="1" si="7"/>
        <v>2</v>
      </c>
      <c r="AB12" s="2">
        <f t="shared" ca="1" si="8"/>
        <v>2</v>
      </c>
      <c r="AC12" s="2">
        <f t="shared" ca="1" si="9"/>
        <v>2</v>
      </c>
      <c r="AD12" s="2">
        <f t="shared" ca="1" si="10"/>
        <v>2</v>
      </c>
      <c r="AE12" s="2">
        <f t="shared" ca="1" si="11"/>
        <v>2</v>
      </c>
      <c r="AF12" s="2">
        <f t="shared" ca="1" si="12"/>
        <v>2</v>
      </c>
      <c r="AG12" s="2">
        <f t="shared" ca="1" si="13"/>
        <v>2</v>
      </c>
      <c r="AH12" s="2">
        <f t="shared" ca="1" si="14"/>
        <v>2</v>
      </c>
      <c r="AI12" s="2">
        <f t="shared" ca="1" si="15"/>
        <v>2</v>
      </c>
      <c r="AJ12" s="2">
        <f t="shared" ca="1" si="16"/>
        <v>2</v>
      </c>
      <c r="AK12" s="2">
        <f t="shared" ca="1" si="17"/>
        <v>0</v>
      </c>
      <c r="AL12" s="55">
        <v>148.5194405279982</v>
      </c>
      <c r="AM12" s="55">
        <v>160.04978979070256</v>
      </c>
      <c r="AN12" s="55">
        <v>153.07696575933346</v>
      </c>
      <c r="AO12" s="55">
        <v>153.92502877518641</v>
      </c>
      <c r="AP12" s="55">
        <v>155.73107945133577</v>
      </c>
      <c r="AQ12" s="55">
        <v>154.66156159338234</v>
      </c>
      <c r="AR12" s="55">
        <v>154.41021171453843</v>
      </c>
      <c r="AS12" s="55">
        <v>155.49507382848867</v>
      </c>
      <c r="AT12" s="55">
        <v>153.51670306990059</v>
      </c>
      <c r="AU12" s="55">
        <v>153.03528404605248</v>
      </c>
      <c r="AV12" s="55">
        <v>154.04239785141502</v>
      </c>
      <c r="AW12" s="55">
        <v>154.23358329527966</v>
      </c>
      <c r="AX12" s="55">
        <v>143.49575814492374</v>
      </c>
      <c r="AY12" s="55">
        <v>0</v>
      </c>
      <c r="AZ12" s="2">
        <f t="shared" ca="1" si="18"/>
        <v>0</v>
      </c>
      <c r="BA12" s="2">
        <f t="shared" ca="1" si="19"/>
        <v>0</v>
      </c>
      <c r="BB12" s="2">
        <f t="shared" ca="1" si="20"/>
        <v>0</v>
      </c>
      <c r="BC12" s="2">
        <f t="shared" ca="1" si="21"/>
        <v>0</v>
      </c>
      <c r="BD12" s="2">
        <f t="shared" ca="1" si="22"/>
        <v>0</v>
      </c>
      <c r="BE12" s="2">
        <f t="shared" ca="1" si="23"/>
        <v>0</v>
      </c>
      <c r="BF12" s="2">
        <f t="shared" ca="1" si="24"/>
        <v>0</v>
      </c>
      <c r="BG12" s="2">
        <f t="shared" ca="1" si="25"/>
        <v>0</v>
      </c>
      <c r="BH12" s="2">
        <f t="shared" ca="1" si="26"/>
        <v>1</v>
      </c>
      <c r="BI12" s="2">
        <f t="shared" ca="1" si="27"/>
        <v>0</v>
      </c>
      <c r="BJ12" s="2">
        <f t="shared" ca="1" si="28"/>
        <v>0</v>
      </c>
      <c r="BK12" s="2">
        <f t="shared" ca="1" si="29"/>
        <v>0</v>
      </c>
      <c r="BL12" s="2">
        <f t="shared" ca="1" si="30"/>
        <v>0</v>
      </c>
      <c r="BM12" s="2">
        <f t="shared" ca="1" si="31"/>
        <v>1</v>
      </c>
      <c r="BN12" s="2" t="str">
        <f t="shared" si="32"/>
        <v>TU</v>
      </c>
    </row>
    <row r="13" spans="1:66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КА-3Б  -  Тух</v>
      </c>
      <c r="B13" s="10" t="s">
        <v>416</v>
      </c>
      <c r="C13" s="18">
        <v>190</v>
      </c>
      <c r="D13" s="18">
        <v>130</v>
      </c>
      <c r="E13" s="22" t="s">
        <v>114</v>
      </c>
      <c r="F13" s="22">
        <v>3</v>
      </c>
      <c r="G13" s="22"/>
      <c r="H13" s="20">
        <f t="shared" ca="1" si="2"/>
        <v>0</v>
      </c>
      <c r="I13" s="16" t="str">
        <f t="shared" si="3"/>
        <v>03K002TUBN26</v>
      </c>
      <c r="J13" s="54">
        <v>174.26837469807001</v>
      </c>
      <c r="K13" s="54">
        <v>175.03999151171001</v>
      </c>
      <c r="L13" s="54">
        <v>177.22518388128</v>
      </c>
      <c r="M13" s="54">
        <v>174.67640177518999</v>
      </c>
      <c r="N13" s="54">
        <v>175.39272326220001</v>
      </c>
      <c r="O13" s="54">
        <v>177.92831237413</v>
      </c>
      <c r="P13" s="54">
        <v>173.14372164375001</v>
      </c>
      <c r="Q13" s="54">
        <v>172.09119355332001</v>
      </c>
      <c r="R13" s="54">
        <v>178.09129828728999</v>
      </c>
      <c r="S13" s="54">
        <v>174.78549046966</v>
      </c>
      <c r="T13" s="54">
        <v>172.88614730323999</v>
      </c>
      <c r="U13" s="54">
        <v>175.01674096831999</v>
      </c>
      <c r="V13" s="54">
        <v>174.31615024142999</v>
      </c>
      <c r="W13" s="56">
        <v>0</v>
      </c>
      <c r="X13" s="2">
        <f t="shared" ca="1" si="4"/>
        <v>0</v>
      </c>
      <c r="Y13" s="2">
        <f t="shared" ca="1" si="5"/>
        <v>0</v>
      </c>
      <c r="Z13" s="2">
        <f t="shared" ca="1" si="6"/>
        <v>0</v>
      </c>
      <c r="AA13" s="2">
        <f t="shared" ca="1" si="7"/>
        <v>0</v>
      </c>
      <c r="AB13" s="2">
        <f t="shared" ca="1" si="8"/>
        <v>0</v>
      </c>
      <c r="AC13" s="2">
        <f t="shared" ca="1" si="9"/>
        <v>0</v>
      </c>
      <c r="AD13" s="2">
        <f t="shared" ca="1" si="10"/>
        <v>0</v>
      </c>
      <c r="AE13" s="2">
        <f t="shared" ca="1" si="11"/>
        <v>0</v>
      </c>
      <c r="AF13" s="2">
        <f t="shared" ca="1" si="12"/>
        <v>0</v>
      </c>
      <c r="AG13" s="2">
        <f t="shared" ca="1" si="13"/>
        <v>0</v>
      </c>
      <c r="AH13" s="2">
        <f t="shared" ca="1" si="14"/>
        <v>0</v>
      </c>
      <c r="AI13" s="2">
        <f t="shared" ca="1" si="15"/>
        <v>0</v>
      </c>
      <c r="AJ13" s="2">
        <f t="shared" ca="1" si="16"/>
        <v>0</v>
      </c>
      <c r="AK13" s="2">
        <f t="shared" ca="1" si="17"/>
        <v>0</v>
      </c>
      <c r="AL13" s="55">
        <v>154.49079369619878</v>
      </c>
      <c r="AM13" s="55">
        <v>166.11367705914924</v>
      </c>
      <c r="AN13" s="55">
        <v>159.82960602073931</v>
      </c>
      <c r="AO13" s="55">
        <v>159.50826362284164</v>
      </c>
      <c r="AP13" s="55">
        <v>161.79844116439642</v>
      </c>
      <c r="AQ13" s="55">
        <v>161.85551131357411</v>
      </c>
      <c r="AR13" s="55">
        <v>161.29053685711287</v>
      </c>
      <c r="AS13" s="55">
        <v>162.60017416876735</v>
      </c>
      <c r="AT13" s="55">
        <v>159.88072966914689</v>
      </c>
      <c r="AU13" s="55">
        <v>160.06340519117842</v>
      </c>
      <c r="AV13" s="55">
        <v>160.61750062046619</v>
      </c>
      <c r="AW13" s="55">
        <v>158.77728865028772</v>
      </c>
      <c r="AX13" s="55">
        <v>155.8924671698033</v>
      </c>
      <c r="AY13" s="55">
        <v>0</v>
      </c>
      <c r="AZ13" s="2">
        <f t="shared" ca="1" si="18"/>
        <v>0</v>
      </c>
      <c r="BA13" s="2">
        <f t="shared" ca="1" si="19"/>
        <v>0</v>
      </c>
      <c r="BB13" s="2">
        <f t="shared" ca="1" si="20"/>
        <v>0</v>
      </c>
      <c r="BC13" s="2">
        <f t="shared" ca="1" si="21"/>
        <v>0</v>
      </c>
      <c r="BD13" s="2">
        <f t="shared" ca="1" si="22"/>
        <v>0</v>
      </c>
      <c r="BE13" s="2">
        <f t="shared" ca="1" si="23"/>
        <v>0</v>
      </c>
      <c r="BF13" s="2">
        <f t="shared" ca="1" si="24"/>
        <v>0</v>
      </c>
      <c r="BG13" s="2">
        <f t="shared" ca="1" si="25"/>
        <v>0</v>
      </c>
      <c r="BH13" s="2">
        <f t="shared" ca="1" si="26"/>
        <v>1</v>
      </c>
      <c r="BI13" s="2">
        <f t="shared" ca="1" si="27"/>
        <v>0</v>
      </c>
      <c r="BJ13" s="2">
        <f t="shared" ca="1" si="28"/>
        <v>0</v>
      </c>
      <c r="BK13" s="2">
        <f t="shared" ca="1" si="29"/>
        <v>0</v>
      </c>
      <c r="BL13" s="2">
        <f t="shared" ca="1" si="30"/>
        <v>0</v>
      </c>
      <c r="BM13" s="2">
        <f t="shared" ca="1" si="31"/>
        <v>1</v>
      </c>
      <c r="BN13" s="2" t="str">
        <f t="shared" si="32"/>
        <v>TU</v>
      </c>
    </row>
    <row r="14" spans="1:66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КА-4А  -  Тух</v>
      </c>
      <c r="B14" s="10" t="s">
        <v>417</v>
      </c>
      <c r="C14" s="18">
        <v>190</v>
      </c>
      <c r="D14" s="18">
        <v>130</v>
      </c>
      <c r="E14" s="22" t="s">
        <v>114</v>
      </c>
      <c r="F14" s="22">
        <v>3</v>
      </c>
      <c r="G14" s="22"/>
      <c r="H14" s="20">
        <f t="shared" ca="1" si="2"/>
        <v>1</v>
      </c>
      <c r="I14" s="16" t="str">
        <f t="shared" si="3"/>
        <v>04K002TUAN26</v>
      </c>
      <c r="J14" s="54">
        <v>195</v>
      </c>
      <c r="K14" s="54">
        <v>197</v>
      </c>
      <c r="L14" s="54">
        <v>195</v>
      </c>
      <c r="M14" s="54">
        <v>193</v>
      </c>
      <c r="N14" s="54">
        <v>195</v>
      </c>
      <c r="O14" s="54">
        <v>194</v>
      </c>
      <c r="P14" s="54">
        <v>195</v>
      </c>
      <c r="Q14" s="54">
        <v>195</v>
      </c>
      <c r="R14" s="54">
        <v>205</v>
      </c>
      <c r="S14" s="54">
        <v>203</v>
      </c>
      <c r="T14" s="54">
        <v>204</v>
      </c>
      <c r="U14" s="54">
        <v>198</v>
      </c>
      <c r="V14" s="54">
        <v>200</v>
      </c>
      <c r="W14" s="56">
        <v>200</v>
      </c>
      <c r="X14" s="2">
        <f t="shared" ca="1" si="4"/>
        <v>2</v>
      </c>
      <c r="Y14" s="2">
        <f t="shared" ca="1" si="5"/>
        <v>2</v>
      </c>
      <c r="Z14" s="2">
        <f t="shared" ca="1" si="6"/>
        <v>2</v>
      </c>
      <c r="AA14" s="2">
        <f t="shared" ca="1" si="7"/>
        <v>2</v>
      </c>
      <c r="AB14" s="2">
        <f t="shared" ca="1" si="8"/>
        <v>2</v>
      </c>
      <c r="AC14" s="2">
        <f t="shared" ca="1" si="9"/>
        <v>2</v>
      </c>
      <c r="AD14" s="2">
        <f t="shared" ca="1" si="10"/>
        <v>2</v>
      </c>
      <c r="AE14" s="2">
        <f t="shared" ca="1" si="11"/>
        <v>2</v>
      </c>
      <c r="AF14" s="2">
        <f t="shared" ca="1" si="12"/>
        <v>42</v>
      </c>
      <c r="AG14" s="2">
        <f t="shared" ca="1" si="13"/>
        <v>2</v>
      </c>
      <c r="AH14" s="2">
        <f t="shared" ca="1" si="14"/>
        <v>2</v>
      </c>
      <c r="AI14" s="2">
        <f t="shared" ca="1" si="15"/>
        <v>2</v>
      </c>
      <c r="AJ14" s="2">
        <f t="shared" ca="1" si="16"/>
        <v>2</v>
      </c>
      <c r="AK14" s="2">
        <f t="shared" ca="1" si="17"/>
        <v>42</v>
      </c>
      <c r="AL14" s="55">
        <v>152.33341403235923</v>
      </c>
      <c r="AM14" s="55">
        <v>154.09429735508644</v>
      </c>
      <c r="AN14" s="55">
        <v>154.90977015299026</v>
      </c>
      <c r="AO14" s="55">
        <v>153.51614648522983</v>
      </c>
      <c r="AP14" s="55">
        <v>153.93705693209375</v>
      </c>
      <c r="AQ14" s="55">
        <v>154.54951483891682</v>
      </c>
      <c r="AR14" s="55">
        <v>153.02937589170631</v>
      </c>
      <c r="AS14" s="55">
        <v>154.7757654817589</v>
      </c>
      <c r="AT14" s="55">
        <v>153.42665410343108</v>
      </c>
      <c r="AU14" s="55">
        <v>152.61909195464489</v>
      </c>
      <c r="AV14" s="55">
        <v>152.90956577695457</v>
      </c>
      <c r="AW14" s="55">
        <v>154.90400158923532</v>
      </c>
      <c r="AX14" s="55">
        <v>152.42272284252854</v>
      </c>
      <c r="AY14" s="55">
        <v>154.17326053326113</v>
      </c>
      <c r="AZ14" s="2">
        <f t="shared" ca="1" si="18"/>
        <v>0</v>
      </c>
      <c r="BA14" s="2">
        <f t="shared" ca="1" si="19"/>
        <v>0</v>
      </c>
      <c r="BB14" s="2">
        <f t="shared" ca="1" si="20"/>
        <v>0</v>
      </c>
      <c r="BC14" s="2">
        <f t="shared" ca="1" si="21"/>
        <v>0</v>
      </c>
      <c r="BD14" s="2">
        <f t="shared" ca="1" si="22"/>
        <v>0</v>
      </c>
      <c r="BE14" s="2">
        <f t="shared" ca="1" si="23"/>
        <v>0</v>
      </c>
      <c r="BF14" s="2">
        <f t="shared" ca="1" si="24"/>
        <v>0</v>
      </c>
      <c r="BG14" s="2">
        <f t="shared" ca="1" si="25"/>
        <v>0</v>
      </c>
      <c r="BH14" s="2">
        <f t="shared" ca="1" si="26"/>
        <v>1</v>
      </c>
      <c r="BI14" s="2">
        <f t="shared" ca="1" si="27"/>
        <v>0</v>
      </c>
      <c r="BJ14" s="2">
        <f t="shared" ca="1" si="28"/>
        <v>0</v>
      </c>
      <c r="BK14" s="2">
        <f t="shared" ca="1" si="29"/>
        <v>0</v>
      </c>
      <c r="BL14" s="2">
        <f t="shared" ca="1" si="30"/>
        <v>0</v>
      </c>
      <c r="BM14" s="2">
        <f t="shared" ca="1" si="31"/>
        <v>1</v>
      </c>
      <c r="BN14" s="2" t="str">
        <f t="shared" si="32"/>
        <v>TU</v>
      </c>
    </row>
    <row r="15" spans="1:66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КА-4Б  -  Тух</v>
      </c>
      <c r="B15" s="10" t="s">
        <v>418</v>
      </c>
      <c r="C15" s="18">
        <v>190</v>
      </c>
      <c r="D15" s="18">
        <v>130</v>
      </c>
      <c r="E15" s="22" t="s">
        <v>114</v>
      </c>
      <c r="F15" s="22">
        <v>3</v>
      </c>
      <c r="G15" s="22"/>
      <c r="H15" s="20">
        <f t="shared" ca="1" si="2"/>
        <v>0</v>
      </c>
      <c r="I15" s="16" t="str">
        <f t="shared" si="3"/>
        <v>04K002TUBN26</v>
      </c>
      <c r="J15" s="54">
        <v>190</v>
      </c>
      <c r="K15" s="54">
        <v>188</v>
      </c>
      <c r="L15" s="54">
        <v>185</v>
      </c>
      <c r="M15" s="54">
        <v>188</v>
      </c>
      <c r="N15" s="54">
        <v>191</v>
      </c>
      <c r="O15" s="54">
        <v>188</v>
      </c>
      <c r="P15" s="54">
        <v>189</v>
      </c>
      <c r="Q15" s="54">
        <v>190</v>
      </c>
      <c r="R15" s="54">
        <v>193</v>
      </c>
      <c r="S15" s="54">
        <v>188</v>
      </c>
      <c r="T15" s="54">
        <v>186</v>
      </c>
      <c r="U15" s="54">
        <v>185</v>
      </c>
      <c r="V15" s="54">
        <v>182</v>
      </c>
      <c r="W15" s="56">
        <v>180</v>
      </c>
      <c r="X15" s="2">
        <f t="shared" ca="1" si="4"/>
        <v>0</v>
      </c>
      <c r="Y15" s="2">
        <f t="shared" ca="1" si="5"/>
        <v>0</v>
      </c>
      <c r="Z15" s="2">
        <f t="shared" ca="1" si="6"/>
        <v>0</v>
      </c>
      <c r="AA15" s="2">
        <f t="shared" ca="1" si="7"/>
        <v>0</v>
      </c>
      <c r="AB15" s="2">
        <f t="shared" ca="1" si="8"/>
        <v>2</v>
      </c>
      <c r="AC15" s="2">
        <f t="shared" ca="1" si="9"/>
        <v>0</v>
      </c>
      <c r="AD15" s="2">
        <f t="shared" ca="1" si="10"/>
        <v>0</v>
      </c>
      <c r="AE15" s="2">
        <f t="shared" ca="1" si="11"/>
        <v>0</v>
      </c>
      <c r="AF15" s="2">
        <f t="shared" ca="1" si="12"/>
        <v>2</v>
      </c>
      <c r="AG15" s="2">
        <f t="shared" ca="1" si="13"/>
        <v>0</v>
      </c>
      <c r="AH15" s="2">
        <f t="shared" ca="1" si="14"/>
        <v>0</v>
      </c>
      <c r="AI15" s="2">
        <f t="shared" ca="1" si="15"/>
        <v>0</v>
      </c>
      <c r="AJ15" s="2">
        <f t="shared" ca="1" si="16"/>
        <v>0</v>
      </c>
      <c r="AK15" s="2">
        <f t="shared" ca="1" si="17"/>
        <v>0</v>
      </c>
      <c r="AL15" s="55">
        <v>155.7999823775925</v>
      </c>
      <c r="AM15" s="55">
        <v>158.16217669858412</v>
      </c>
      <c r="AN15" s="55">
        <v>157.21389186056982</v>
      </c>
      <c r="AO15" s="55">
        <v>155.42493483664052</v>
      </c>
      <c r="AP15" s="55">
        <v>155.93594316253746</v>
      </c>
      <c r="AQ15" s="55">
        <v>155.53182427193769</v>
      </c>
      <c r="AR15" s="55">
        <v>154.73084287304667</v>
      </c>
      <c r="AS15" s="55">
        <v>156.14280341794392</v>
      </c>
      <c r="AT15" s="55">
        <v>155.3397462226051</v>
      </c>
      <c r="AU15" s="55">
        <v>156.62372953904659</v>
      </c>
      <c r="AV15" s="55">
        <v>155.79055355702022</v>
      </c>
      <c r="AW15" s="55">
        <v>156.60342090410356</v>
      </c>
      <c r="AX15" s="55">
        <v>153.4183225934039</v>
      </c>
      <c r="AY15" s="55">
        <v>156.10948372002409</v>
      </c>
      <c r="AZ15" s="2">
        <f t="shared" ca="1" si="18"/>
        <v>0</v>
      </c>
      <c r="BA15" s="2">
        <f t="shared" ca="1" si="19"/>
        <v>0</v>
      </c>
      <c r="BB15" s="2">
        <f t="shared" ca="1" si="20"/>
        <v>0</v>
      </c>
      <c r="BC15" s="2">
        <f t="shared" ca="1" si="21"/>
        <v>0</v>
      </c>
      <c r="BD15" s="2">
        <f t="shared" ca="1" si="22"/>
        <v>0</v>
      </c>
      <c r="BE15" s="2">
        <f t="shared" ca="1" si="23"/>
        <v>0</v>
      </c>
      <c r="BF15" s="2">
        <f t="shared" ca="1" si="24"/>
        <v>0</v>
      </c>
      <c r="BG15" s="2">
        <f t="shared" ca="1" si="25"/>
        <v>0</v>
      </c>
      <c r="BH15" s="2">
        <f t="shared" ca="1" si="26"/>
        <v>0</v>
      </c>
      <c r="BI15" s="2">
        <f t="shared" ca="1" si="27"/>
        <v>0</v>
      </c>
      <c r="BJ15" s="2">
        <f t="shared" ca="1" si="28"/>
        <v>0</v>
      </c>
      <c r="BK15" s="2">
        <f t="shared" ca="1" si="29"/>
        <v>0</v>
      </c>
      <c r="BL15" s="2">
        <f t="shared" ca="1" si="30"/>
        <v>0</v>
      </c>
      <c r="BM15" s="2">
        <f t="shared" ca="1" si="31"/>
        <v>0</v>
      </c>
      <c r="BN15" s="2" t="str">
        <f t="shared" si="32"/>
        <v>TU</v>
      </c>
    </row>
    <row r="16" spans="1:66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КА-5  -  Тух</v>
      </c>
      <c r="B16" s="10" t="s">
        <v>419</v>
      </c>
      <c r="C16" s="18">
        <v>190</v>
      </c>
      <c r="D16" s="18">
        <v>130</v>
      </c>
      <c r="E16" s="22" t="s">
        <v>114</v>
      </c>
      <c r="F16" s="22">
        <v>3</v>
      </c>
      <c r="G16" s="22"/>
      <c r="H16" s="20">
        <f t="shared" ca="1" si="2"/>
        <v>0</v>
      </c>
      <c r="I16" s="16" t="str">
        <f t="shared" si="3"/>
        <v>05K002TU0L26</v>
      </c>
      <c r="J16" s="54">
        <v>0</v>
      </c>
      <c r="K16" s="54">
        <v>0</v>
      </c>
      <c r="L16" s="54">
        <v>0</v>
      </c>
      <c r="M16" s="54">
        <v>184.86954604166499</v>
      </c>
      <c r="N16" s="54">
        <v>192.44267937500001</v>
      </c>
      <c r="O16" s="54">
        <v>187.80059333333497</v>
      </c>
      <c r="P16" s="54">
        <v>184.81584208333499</v>
      </c>
      <c r="Q16" s="54">
        <v>184.86749114583</v>
      </c>
      <c r="R16" s="54">
        <v>180.91600124999999</v>
      </c>
      <c r="S16" s="54">
        <v>173.117404791665</v>
      </c>
      <c r="T16" s="54">
        <v>173.30280739583</v>
      </c>
      <c r="U16" s="54">
        <v>170.22324885416998</v>
      </c>
      <c r="V16" s="54">
        <v>173.51639177083001</v>
      </c>
      <c r="W16" s="56">
        <v>172.91380229166501</v>
      </c>
      <c r="X16" s="2">
        <f t="shared" ca="1" si="4"/>
        <v>0</v>
      </c>
      <c r="Y16" s="2">
        <f t="shared" ca="1" si="5"/>
        <v>0</v>
      </c>
      <c r="Z16" s="2">
        <f t="shared" ca="1" si="6"/>
        <v>0</v>
      </c>
      <c r="AA16" s="2">
        <f t="shared" ca="1" si="7"/>
        <v>0</v>
      </c>
      <c r="AB16" s="2">
        <f t="shared" ca="1" si="8"/>
        <v>2</v>
      </c>
      <c r="AC16" s="2">
        <f t="shared" ca="1" si="9"/>
        <v>0</v>
      </c>
      <c r="AD16" s="2">
        <f t="shared" ca="1" si="10"/>
        <v>0</v>
      </c>
      <c r="AE16" s="2">
        <f t="shared" ca="1" si="11"/>
        <v>0</v>
      </c>
      <c r="AF16" s="2">
        <f t="shared" ca="1" si="12"/>
        <v>0</v>
      </c>
      <c r="AG16" s="2">
        <f t="shared" ca="1" si="13"/>
        <v>0</v>
      </c>
      <c r="AH16" s="2">
        <f t="shared" ca="1" si="14"/>
        <v>0</v>
      </c>
      <c r="AI16" s="2">
        <f t="shared" ca="1" si="15"/>
        <v>0</v>
      </c>
      <c r="AJ16" s="2">
        <f t="shared" ca="1" si="16"/>
        <v>0</v>
      </c>
      <c r="AK16" s="2">
        <f t="shared" ca="1" si="17"/>
        <v>0</v>
      </c>
      <c r="AL16" s="55">
        <v>0</v>
      </c>
      <c r="AM16" s="55">
        <v>0</v>
      </c>
      <c r="AN16" s="55">
        <v>0</v>
      </c>
      <c r="AO16" s="55">
        <v>146.64353034998342</v>
      </c>
      <c r="AP16" s="55">
        <v>144.46365998729442</v>
      </c>
      <c r="AQ16" s="55">
        <v>158.99142492336514</v>
      </c>
      <c r="AR16" s="55">
        <v>164.8057135817711</v>
      </c>
      <c r="AS16" s="55">
        <v>164.72878389384366</v>
      </c>
      <c r="AT16" s="55">
        <v>165.00005548449548</v>
      </c>
      <c r="AU16" s="55">
        <v>165.92910380965839</v>
      </c>
      <c r="AV16" s="55">
        <v>165.14783905360619</v>
      </c>
      <c r="AW16" s="55">
        <v>165.74012296419627</v>
      </c>
      <c r="AX16" s="55">
        <v>161.5509377378317</v>
      </c>
      <c r="AY16" s="55">
        <v>164.87406154020255</v>
      </c>
      <c r="AZ16" s="2">
        <f t="shared" ca="1" si="18"/>
        <v>0</v>
      </c>
      <c r="BA16" s="2">
        <f t="shared" ca="1" si="19"/>
        <v>0</v>
      </c>
      <c r="BB16" s="2">
        <f t="shared" ca="1" si="20"/>
        <v>0</v>
      </c>
      <c r="BC16" s="2">
        <f t="shared" ca="1" si="21"/>
        <v>0</v>
      </c>
      <c r="BD16" s="2">
        <f t="shared" ca="1" si="22"/>
        <v>0</v>
      </c>
      <c r="BE16" s="2">
        <f t="shared" ca="1" si="23"/>
        <v>0</v>
      </c>
      <c r="BF16" s="2">
        <f t="shared" ca="1" si="24"/>
        <v>0</v>
      </c>
      <c r="BG16" s="2">
        <f t="shared" ca="1" si="25"/>
        <v>0</v>
      </c>
      <c r="BH16" s="2">
        <f t="shared" ca="1" si="26"/>
        <v>0</v>
      </c>
      <c r="BI16" s="2">
        <f t="shared" ca="1" si="27"/>
        <v>0</v>
      </c>
      <c r="BJ16" s="2">
        <f t="shared" ca="1" si="28"/>
        <v>0</v>
      </c>
      <c r="BK16" s="2">
        <f t="shared" ca="1" si="29"/>
        <v>0</v>
      </c>
      <c r="BL16" s="2">
        <f t="shared" ca="1" si="30"/>
        <v>0</v>
      </c>
      <c r="BM16" s="2">
        <f t="shared" ca="1" si="31"/>
        <v>0</v>
      </c>
      <c r="BN16" s="2" t="str">
        <f t="shared" si="32"/>
        <v>TU</v>
      </c>
    </row>
    <row r="17" spans="1:66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КА-6  -  Тух</v>
      </c>
      <c r="B17" s="10" t="s">
        <v>420</v>
      </c>
      <c r="C17" s="18">
        <v>175</v>
      </c>
      <c r="D17" s="18">
        <v>130</v>
      </c>
      <c r="E17" s="22" t="s">
        <v>114</v>
      </c>
      <c r="F17" s="22">
        <v>3</v>
      </c>
      <c r="G17" s="22"/>
      <c r="H17" s="20">
        <f t="shared" ca="1" si="2"/>
        <v>0</v>
      </c>
      <c r="I17" s="16" t="str">
        <f t="shared" si="3"/>
        <v>06K002TU0L26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4"/>
        <v>0</v>
      </c>
      <c r="Y17" s="2">
        <f t="shared" ca="1" si="5"/>
        <v>0</v>
      </c>
      <c r="Z17" s="2">
        <f t="shared" ca="1" si="6"/>
        <v>0</v>
      </c>
      <c r="AA17" s="2">
        <f t="shared" ca="1" si="7"/>
        <v>0</v>
      </c>
      <c r="AB17" s="2">
        <f t="shared" ca="1" si="8"/>
        <v>0</v>
      </c>
      <c r="AC17" s="2">
        <f t="shared" ca="1" si="9"/>
        <v>0</v>
      </c>
      <c r="AD17" s="2">
        <f t="shared" ca="1" si="10"/>
        <v>0</v>
      </c>
      <c r="AE17" s="2">
        <f t="shared" ca="1" si="11"/>
        <v>0</v>
      </c>
      <c r="AF17" s="2">
        <f t="shared" ca="1" si="12"/>
        <v>0</v>
      </c>
      <c r="AG17" s="2">
        <f t="shared" ca="1" si="13"/>
        <v>0</v>
      </c>
      <c r="AH17" s="2">
        <f t="shared" ca="1" si="14"/>
        <v>0</v>
      </c>
      <c r="AI17" s="2">
        <f t="shared" ca="1" si="15"/>
        <v>0</v>
      </c>
      <c r="AJ17" s="2">
        <f t="shared" ca="1" si="16"/>
        <v>0</v>
      </c>
      <c r="AK17" s="2">
        <f t="shared" ca="1" si="17"/>
        <v>0</v>
      </c>
      <c r="AL17" s="55">
        <v>0</v>
      </c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5">
        <v>0</v>
      </c>
      <c r="AX17" s="55">
        <v>0</v>
      </c>
      <c r="AY17" s="55">
        <v>0</v>
      </c>
      <c r="AZ17" s="2">
        <f t="shared" ca="1" si="18"/>
        <v>0</v>
      </c>
      <c r="BA17" s="2">
        <f t="shared" ca="1" si="19"/>
        <v>0</v>
      </c>
      <c r="BB17" s="2">
        <f t="shared" ca="1" si="20"/>
        <v>0</v>
      </c>
      <c r="BC17" s="2">
        <f t="shared" ca="1" si="21"/>
        <v>0</v>
      </c>
      <c r="BD17" s="2">
        <f t="shared" ca="1" si="22"/>
        <v>0</v>
      </c>
      <c r="BE17" s="2">
        <f t="shared" ca="1" si="23"/>
        <v>0</v>
      </c>
      <c r="BF17" s="2">
        <f t="shared" ca="1" si="24"/>
        <v>0</v>
      </c>
      <c r="BG17" s="2">
        <f t="shared" ca="1" si="25"/>
        <v>0</v>
      </c>
      <c r="BH17" s="2">
        <f t="shared" ca="1" si="26"/>
        <v>0</v>
      </c>
      <c r="BI17" s="2">
        <f t="shared" ca="1" si="27"/>
        <v>0</v>
      </c>
      <c r="BJ17" s="2">
        <f t="shared" ca="1" si="28"/>
        <v>0</v>
      </c>
      <c r="BK17" s="2">
        <f t="shared" ca="1" si="29"/>
        <v>0</v>
      </c>
      <c r="BL17" s="2">
        <f t="shared" ca="1" si="30"/>
        <v>0</v>
      </c>
      <c r="BM17" s="2">
        <f t="shared" ca="1" si="31"/>
        <v>0</v>
      </c>
      <c r="BN17" s="2" t="str">
        <f t="shared" si="32"/>
        <v>TU</v>
      </c>
    </row>
    <row r="18" spans="1:66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КА-7  -  Тух</v>
      </c>
      <c r="B18" s="10" t="s">
        <v>421</v>
      </c>
      <c r="C18" s="18">
        <v>175</v>
      </c>
      <c r="D18" s="18">
        <v>130</v>
      </c>
      <c r="E18" s="22" t="s">
        <v>114</v>
      </c>
      <c r="F18" s="22">
        <v>3</v>
      </c>
      <c r="G18" s="22"/>
      <c r="H18" s="20">
        <f t="shared" ca="1" si="2"/>
        <v>0</v>
      </c>
      <c r="I18" s="16" t="str">
        <f t="shared" si="3"/>
        <v>07K002TU0L26</v>
      </c>
      <c r="J18" s="54">
        <v>145.998956875</v>
      </c>
      <c r="K18" s="54">
        <v>146.94704999999999</v>
      </c>
      <c r="L18" s="54">
        <v>145.70694395832999</v>
      </c>
      <c r="M18" s="54">
        <v>149.00520979166998</v>
      </c>
      <c r="N18" s="54">
        <v>150.05885458333501</v>
      </c>
      <c r="O18" s="54">
        <v>151.26301958332999</v>
      </c>
      <c r="P18" s="54">
        <v>151.00694333333502</v>
      </c>
      <c r="Q18" s="54">
        <v>150.59982562499999</v>
      </c>
      <c r="R18" s="54">
        <v>151.45225708333498</v>
      </c>
      <c r="S18" s="54">
        <v>149.08437458333501</v>
      </c>
      <c r="T18" s="54">
        <v>145.07812354166498</v>
      </c>
      <c r="U18" s="54">
        <v>141.97083333333001</v>
      </c>
      <c r="V18" s="54">
        <v>139.06649291667</v>
      </c>
      <c r="W18" s="56">
        <v>142.838541875</v>
      </c>
      <c r="X18" s="2">
        <f t="shared" ca="1" si="4"/>
        <v>0</v>
      </c>
      <c r="Y18" s="2">
        <f t="shared" ca="1" si="5"/>
        <v>0</v>
      </c>
      <c r="Z18" s="2">
        <f t="shared" ca="1" si="6"/>
        <v>0</v>
      </c>
      <c r="AA18" s="2">
        <f t="shared" ca="1" si="7"/>
        <v>0</v>
      </c>
      <c r="AB18" s="2">
        <f t="shared" ca="1" si="8"/>
        <v>0</v>
      </c>
      <c r="AC18" s="2">
        <f t="shared" ca="1" si="9"/>
        <v>0</v>
      </c>
      <c r="AD18" s="2">
        <f t="shared" ca="1" si="10"/>
        <v>0</v>
      </c>
      <c r="AE18" s="2">
        <f t="shared" ca="1" si="11"/>
        <v>0</v>
      </c>
      <c r="AF18" s="2">
        <f t="shared" ca="1" si="12"/>
        <v>0</v>
      </c>
      <c r="AG18" s="2">
        <f t="shared" ca="1" si="13"/>
        <v>0</v>
      </c>
      <c r="AH18" s="2">
        <f t="shared" ca="1" si="14"/>
        <v>0</v>
      </c>
      <c r="AI18" s="2">
        <f t="shared" ca="1" si="15"/>
        <v>0</v>
      </c>
      <c r="AJ18" s="2">
        <f t="shared" ca="1" si="16"/>
        <v>0</v>
      </c>
      <c r="AK18" s="2">
        <f t="shared" ca="1" si="17"/>
        <v>0</v>
      </c>
      <c r="AL18" s="55">
        <v>148.11094244074721</v>
      </c>
      <c r="AM18" s="55">
        <v>150.29039363294527</v>
      </c>
      <c r="AN18" s="55">
        <v>150.24461924696703</v>
      </c>
      <c r="AO18" s="55">
        <v>151.24159351249705</v>
      </c>
      <c r="AP18" s="55">
        <v>143.42460943176252</v>
      </c>
      <c r="AQ18" s="55">
        <v>147.26634441660858</v>
      </c>
      <c r="AR18" s="55">
        <v>146.58421142894917</v>
      </c>
      <c r="AS18" s="55">
        <v>146.7210748453482</v>
      </c>
      <c r="AT18" s="55">
        <v>147.60249068948505</v>
      </c>
      <c r="AU18" s="55">
        <v>149.02331557698614</v>
      </c>
      <c r="AV18" s="55">
        <v>146.4777979191756</v>
      </c>
      <c r="AW18" s="55">
        <v>145.4362277748142</v>
      </c>
      <c r="AX18" s="55">
        <v>143.1304973968071</v>
      </c>
      <c r="AY18" s="55">
        <v>144.69802692797174</v>
      </c>
      <c r="AZ18" s="2">
        <f t="shared" ca="1" si="18"/>
        <v>0</v>
      </c>
      <c r="BA18" s="2">
        <f t="shared" ca="1" si="19"/>
        <v>0</v>
      </c>
      <c r="BB18" s="2">
        <f t="shared" ca="1" si="20"/>
        <v>0</v>
      </c>
      <c r="BC18" s="2">
        <f t="shared" ca="1" si="21"/>
        <v>0</v>
      </c>
      <c r="BD18" s="2">
        <f t="shared" ca="1" si="22"/>
        <v>0</v>
      </c>
      <c r="BE18" s="2">
        <f t="shared" ca="1" si="23"/>
        <v>0</v>
      </c>
      <c r="BF18" s="2">
        <f t="shared" ca="1" si="24"/>
        <v>0</v>
      </c>
      <c r="BG18" s="2">
        <f t="shared" ca="1" si="25"/>
        <v>0</v>
      </c>
      <c r="BH18" s="2">
        <f t="shared" ca="1" si="26"/>
        <v>0</v>
      </c>
      <c r="BI18" s="2">
        <f t="shared" ca="1" si="27"/>
        <v>0</v>
      </c>
      <c r="BJ18" s="2">
        <f t="shared" ca="1" si="28"/>
        <v>0</v>
      </c>
      <c r="BK18" s="2">
        <f t="shared" ca="1" si="29"/>
        <v>0</v>
      </c>
      <c r="BL18" s="2">
        <f t="shared" ca="1" si="30"/>
        <v>0</v>
      </c>
      <c r="BM18" s="2">
        <f t="shared" ca="1" si="31"/>
        <v>0</v>
      </c>
      <c r="BN18" s="2" t="str">
        <f t="shared" si="32"/>
        <v>TU</v>
      </c>
    </row>
    <row r="19" spans="1:66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КА-8  -  Тух</v>
      </c>
      <c r="B19" s="10" t="s">
        <v>422</v>
      </c>
      <c r="C19" s="18">
        <v>175</v>
      </c>
      <c r="D19" s="18">
        <v>130</v>
      </c>
      <c r="E19" s="22" t="s">
        <v>114</v>
      </c>
      <c r="F19" s="22">
        <v>3</v>
      </c>
      <c r="G19" s="22"/>
      <c r="H19" s="20">
        <f t="shared" ca="1" si="2"/>
        <v>0</v>
      </c>
      <c r="I19" s="16" t="str">
        <f t="shared" si="3"/>
        <v>08K002TU0L26</v>
      </c>
      <c r="J19" s="54">
        <v>161.879412708335</v>
      </c>
      <c r="K19" s="54">
        <v>163.23648739583001</v>
      </c>
      <c r="L19" s="54">
        <v>161.31757822917001</v>
      </c>
      <c r="M19" s="54">
        <v>162.26633416666999</v>
      </c>
      <c r="N19" s="54">
        <v>163.19847666666999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6">
        <v>0</v>
      </c>
      <c r="X19" s="2">
        <f t="shared" ca="1" si="4"/>
        <v>0</v>
      </c>
      <c r="Y19" s="2">
        <f t="shared" ca="1" si="5"/>
        <v>0</v>
      </c>
      <c r="Z19" s="2">
        <f t="shared" ca="1" si="6"/>
        <v>0</v>
      </c>
      <c r="AA19" s="2">
        <f t="shared" ca="1" si="7"/>
        <v>0</v>
      </c>
      <c r="AB19" s="2">
        <f t="shared" ca="1" si="8"/>
        <v>0</v>
      </c>
      <c r="AC19" s="2">
        <f t="shared" ca="1" si="9"/>
        <v>0</v>
      </c>
      <c r="AD19" s="2">
        <f t="shared" ca="1" si="10"/>
        <v>0</v>
      </c>
      <c r="AE19" s="2">
        <f t="shared" ca="1" si="11"/>
        <v>0</v>
      </c>
      <c r="AF19" s="2">
        <f t="shared" ca="1" si="12"/>
        <v>0</v>
      </c>
      <c r="AG19" s="2">
        <f t="shared" ca="1" si="13"/>
        <v>0</v>
      </c>
      <c r="AH19" s="2">
        <f t="shared" ca="1" si="14"/>
        <v>0</v>
      </c>
      <c r="AI19" s="2">
        <f t="shared" ca="1" si="15"/>
        <v>0</v>
      </c>
      <c r="AJ19" s="2">
        <f t="shared" ca="1" si="16"/>
        <v>0</v>
      </c>
      <c r="AK19" s="2">
        <f t="shared" ca="1" si="17"/>
        <v>0</v>
      </c>
      <c r="AL19" s="55">
        <v>168.17753113927247</v>
      </c>
      <c r="AM19" s="55">
        <v>167.68917624930845</v>
      </c>
      <c r="AN19" s="55">
        <v>166.84945076609225</v>
      </c>
      <c r="AO19" s="55">
        <v>168.79858329084075</v>
      </c>
      <c r="AP19" s="55">
        <v>167.98729166208003</v>
      </c>
      <c r="AQ19" s="55">
        <v>0</v>
      </c>
      <c r="AR19" s="55">
        <v>0</v>
      </c>
      <c r="AS19" s="55">
        <v>0</v>
      </c>
      <c r="AT19" s="55">
        <v>0</v>
      </c>
      <c r="AU19" s="55">
        <v>0</v>
      </c>
      <c r="AV19" s="55">
        <v>0</v>
      </c>
      <c r="AW19" s="55">
        <v>0</v>
      </c>
      <c r="AX19" s="55">
        <v>0</v>
      </c>
      <c r="AY19" s="55">
        <v>0</v>
      </c>
      <c r="AZ19" s="2">
        <f t="shared" ca="1" si="18"/>
        <v>0</v>
      </c>
      <c r="BA19" s="2">
        <f t="shared" ca="1" si="19"/>
        <v>0</v>
      </c>
      <c r="BB19" s="2">
        <f t="shared" ca="1" si="20"/>
        <v>0</v>
      </c>
      <c r="BC19" s="2">
        <f t="shared" ca="1" si="21"/>
        <v>0</v>
      </c>
      <c r="BD19" s="2">
        <f t="shared" ca="1" si="22"/>
        <v>0</v>
      </c>
      <c r="BE19" s="2">
        <f t="shared" ca="1" si="23"/>
        <v>0</v>
      </c>
      <c r="BF19" s="2">
        <f t="shared" ca="1" si="24"/>
        <v>0</v>
      </c>
      <c r="BG19" s="2">
        <f t="shared" ca="1" si="25"/>
        <v>0</v>
      </c>
      <c r="BH19" s="2">
        <f t="shared" ca="1" si="26"/>
        <v>0</v>
      </c>
      <c r="BI19" s="2">
        <f t="shared" ca="1" si="27"/>
        <v>0</v>
      </c>
      <c r="BJ19" s="2">
        <f t="shared" ca="1" si="28"/>
        <v>0</v>
      </c>
      <c r="BK19" s="2">
        <f t="shared" ca="1" si="29"/>
        <v>0</v>
      </c>
      <c r="BL19" s="2">
        <f t="shared" ca="1" si="30"/>
        <v>0</v>
      </c>
      <c r="BM19" s="2">
        <f t="shared" ca="1" si="31"/>
        <v>0</v>
      </c>
      <c r="BN19" s="2" t="str">
        <f t="shared" si="32"/>
        <v>TU</v>
      </c>
    </row>
    <row r="20" spans="1:66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КА-9  -  Тух</v>
      </c>
      <c r="B20" s="10" t="s">
        <v>423</v>
      </c>
      <c r="C20" s="18">
        <v>175</v>
      </c>
      <c r="D20" s="18">
        <v>130</v>
      </c>
      <c r="E20" s="22" t="s">
        <v>114</v>
      </c>
      <c r="F20" s="22">
        <v>3</v>
      </c>
      <c r="G20" s="22"/>
      <c r="H20" s="20">
        <f t="shared" ca="1" si="2"/>
        <v>0</v>
      </c>
      <c r="I20" s="16" t="str">
        <f t="shared" si="3"/>
        <v>09K002TU0L26</v>
      </c>
      <c r="J20" s="54">
        <v>146.6166096310929</v>
      </c>
      <c r="K20" s="54">
        <v>150.95514507997035</v>
      </c>
      <c r="L20" s="54">
        <v>149.91576756388073</v>
      </c>
      <c r="M20" s="54">
        <v>146.03822970024379</v>
      </c>
      <c r="N20" s="54">
        <v>149.84379151663916</v>
      </c>
      <c r="O20" s="54">
        <v>154.68106940865459</v>
      </c>
      <c r="P20" s="54">
        <v>155.81264913343341</v>
      </c>
      <c r="Q20" s="54">
        <v>156.91673306996293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6">
        <v>0</v>
      </c>
      <c r="X20" s="2">
        <f t="shared" ca="1" si="4"/>
        <v>0</v>
      </c>
      <c r="Y20" s="2">
        <f t="shared" ca="1" si="5"/>
        <v>0</v>
      </c>
      <c r="Z20" s="2">
        <f t="shared" ca="1" si="6"/>
        <v>0</v>
      </c>
      <c r="AA20" s="2">
        <f t="shared" ca="1" si="7"/>
        <v>0</v>
      </c>
      <c r="AB20" s="2">
        <f t="shared" ca="1" si="8"/>
        <v>0</v>
      </c>
      <c r="AC20" s="2">
        <f t="shared" ca="1" si="9"/>
        <v>0</v>
      </c>
      <c r="AD20" s="2">
        <f t="shared" ca="1" si="10"/>
        <v>0</v>
      </c>
      <c r="AE20" s="2">
        <f t="shared" ca="1" si="11"/>
        <v>0</v>
      </c>
      <c r="AF20" s="2">
        <f t="shared" ca="1" si="12"/>
        <v>0</v>
      </c>
      <c r="AG20" s="2">
        <f t="shared" ca="1" si="13"/>
        <v>0</v>
      </c>
      <c r="AH20" s="2">
        <f t="shared" ca="1" si="14"/>
        <v>0</v>
      </c>
      <c r="AI20" s="2">
        <f t="shared" ca="1" si="15"/>
        <v>0</v>
      </c>
      <c r="AJ20" s="2">
        <f t="shared" ca="1" si="16"/>
        <v>0</v>
      </c>
      <c r="AK20" s="2">
        <f t="shared" ca="1" si="17"/>
        <v>0</v>
      </c>
      <c r="AL20" s="55">
        <v>157.11455350042289</v>
      </c>
      <c r="AM20" s="55">
        <v>157.8210581666317</v>
      </c>
      <c r="AN20" s="55">
        <v>157.77066724489896</v>
      </c>
      <c r="AO20" s="55">
        <v>157.92926932431877</v>
      </c>
      <c r="AP20" s="55">
        <v>158.40788266456619</v>
      </c>
      <c r="AQ20" s="55">
        <v>158.84441281111404</v>
      </c>
      <c r="AR20" s="55">
        <v>158.82434299103318</v>
      </c>
      <c r="AS20" s="55">
        <v>158.46203473788577</v>
      </c>
      <c r="AT20" s="55">
        <v>0</v>
      </c>
      <c r="AU20" s="55">
        <v>0</v>
      </c>
      <c r="AV20" s="55">
        <v>0</v>
      </c>
      <c r="AW20" s="55">
        <v>0</v>
      </c>
      <c r="AX20" s="55">
        <v>0</v>
      </c>
      <c r="AY20" s="55">
        <v>0</v>
      </c>
      <c r="AZ20" s="2">
        <f t="shared" ca="1" si="18"/>
        <v>0</v>
      </c>
      <c r="BA20" s="2">
        <f t="shared" ca="1" si="19"/>
        <v>0</v>
      </c>
      <c r="BB20" s="2">
        <f t="shared" ca="1" si="20"/>
        <v>0</v>
      </c>
      <c r="BC20" s="2">
        <f t="shared" ca="1" si="21"/>
        <v>0</v>
      </c>
      <c r="BD20" s="2">
        <f t="shared" ca="1" si="22"/>
        <v>0</v>
      </c>
      <c r="BE20" s="2">
        <f t="shared" ca="1" si="23"/>
        <v>0</v>
      </c>
      <c r="BF20" s="2">
        <f t="shared" ca="1" si="24"/>
        <v>0</v>
      </c>
      <c r="BG20" s="2">
        <f t="shared" ca="1" si="25"/>
        <v>0</v>
      </c>
      <c r="BH20" s="2">
        <f t="shared" ca="1" si="26"/>
        <v>0</v>
      </c>
      <c r="BI20" s="2">
        <f t="shared" ca="1" si="27"/>
        <v>0</v>
      </c>
      <c r="BJ20" s="2">
        <f t="shared" ca="1" si="28"/>
        <v>0</v>
      </c>
      <c r="BK20" s="2">
        <f t="shared" ca="1" si="29"/>
        <v>0</v>
      </c>
      <c r="BL20" s="2">
        <f t="shared" ca="1" si="30"/>
        <v>0</v>
      </c>
      <c r="BM20" s="2">
        <f t="shared" ca="1" si="31"/>
        <v>0</v>
      </c>
      <c r="BN20" s="2" t="str">
        <f t="shared" si="32"/>
        <v>TU</v>
      </c>
    </row>
    <row r="21" spans="1:66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КА-1А  -  α_рс</v>
      </c>
      <c r="B21" s="10" t="s">
        <v>424</v>
      </c>
      <c r="C21" s="18">
        <v>1.65</v>
      </c>
      <c r="D21" s="18">
        <v>1.1499999999999999</v>
      </c>
      <c r="E21" s="22" t="s">
        <v>116</v>
      </c>
      <c r="F21" s="22">
        <v>3</v>
      </c>
      <c r="G21" s="22"/>
      <c r="H21" s="20">
        <f t="shared" ca="1" si="2"/>
        <v>0</v>
      </c>
      <c r="I21" s="16" t="str">
        <f t="shared" si="3"/>
        <v>01K002KIAN26</v>
      </c>
      <c r="J21" s="54">
        <v>1.3352084121582266</v>
      </c>
      <c r="K21" s="54">
        <v>1.2829672398015108</v>
      </c>
      <c r="L21" s="54">
        <v>1.2312233361016063</v>
      </c>
      <c r="M21" s="54">
        <v>1.2565794232414402</v>
      </c>
      <c r="N21" s="54">
        <v>1.2859418138013414</v>
      </c>
      <c r="O21" s="54">
        <v>1.2802787176049104</v>
      </c>
      <c r="P21" s="54">
        <v>1.2689681641023471</v>
      </c>
      <c r="Q21" s="54">
        <v>1.294356342005369</v>
      </c>
      <c r="R21" s="54">
        <v>1.2709277090558921</v>
      </c>
      <c r="S21" s="54">
        <v>1.2410082609729838</v>
      </c>
      <c r="T21" s="54">
        <v>1.2465407233363617</v>
      </c>
      <c r="U21" s="54">
        <v>1.2658610683559042</v>
      </c>
      <c r="V21" s="54">
        <v>1.2484565295613625</v>
      </c>
      <c r="W21" s="56">
        <v>1.2775875447453457</v>
      </c>
      <c r="X21" s="2">
        <f t="shared" ca="1" si="4"/>
        <v>0</v>
      </c>
      <c r="Y21" s="2">
        <f t="shared" ca="1" si="5"/>
        <v>0</v>
      </c>
      <c r="Z21" s="2">
        <f t="shared" ca="1" si="6"/>
        <v>0</v>
      </c>
      <c r="AA21" s="2">
        <f t="shared" ca="1" si="7"/>
        <v>0</v>
      </c>
      <c r="AB21" s="2">
        <f t="shared" ca="1" si="8"/>
        <v>0</v>
      </c>
      <c r="AC21" s="2">
        <f t="shared" ca="1" si="9"/>
        <v>0</v>
      </c>
      <c r="AD21" s="2">
        <f t="shared" ca="1" si="10"/>
        <v>0</v>
      </c>
      <c r="AE21" s="2">
        <f t="shared" ca="1" si="11"/>
        <v>0</v>
      </c>
      <c r="AF21" s="2">
        <f t="shared" ca="1" si="12"/>
        <v>0</v>
      </c>
      <c r="AG21" s="2">
        <f t="shared" ca="1" si="13"/>
        <v>0</v>
      </c>
      <c r="AH21" s="2">
        <f t="shared" ca="1" si="14"/>
        <v>0</v>
      </c>
      <c r="AI21" s="2">
        <f t="shared" ca="1" si="15"/>
        <v>0</v>
      </c>
      <c r="AJ21" s="2">
        <f t="shared" ca="1" si="16"/>
        <v>0</v>
      </c>
      <c r="AK21" s="2">
        <f t="shared" ca="1" si="17"/>
        <v>0</v>
      </c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2">
        <f t="shared" ca="1" si="18"/>
        <v>0</v>
      </c>
      <c r="BA21" s="2">
        <f t="shared" ca="1" si="19"/>
        <v>0</v>
      </c>
      <c r="BB21" s="2">
        <f t="shared" ca="1" si="20"/>
        <v>0</v>
      </c>
      <c r="BC21" s="2">
        <f t="shared" ca="1" si="21"/>
        <v>0</v>
      </c>
      <c r="BD21" s="2">
        <f t="shared" ca="1" si="22"/>
        <v>0</v>
      </c>
      <c r="BE21" s="2">
        <f t="shared" ca="1" si="23"/>
        <v>0</v>
      </c>
      <c r="BF21" s="2">
        <f t="shared" ca="1" si="24"/>
        <v>0</v>
      </c>
      <c r="BG21" s="2">
        <f t="shared" ca="1" si="25"/>
        <v>0</v>
      </c>
      <c r="BH21" s="2">
        <f t="shared" ca="1" si="26"/>
        <v>0</v>
      </c>
      <c r="BI21" s="2">
        <f t="shared" ca="1" si="27"/>
        <v>0</v>
      </c>
      <c r="BJ21" s="2">
        <f t="shared" ca="1" si="28"/>
        <v>0</v>
      </c>
      <c r="BK21" s="2">
        <f t="shared" ca="1" si="29"/>
        <v>0</v>
      </c>
      <c r="BL21" s="2">
        <f t="shared" ca="1" si="30"/>
        <v>0</v>
      </c>
      <c r="BM21" s="2">
        <f t="shared" ca="1" si="31"/>
        <v>0</v>
      </c>
      <c r="BN21" s="2" t="str">
        <f t="shared" si="32"/>
        <v>KI</v>
      </c>
    </row>
    <row r="22" spans="1:66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КА-1Б  -  α_рс</v>
      </c>
      <c r="B22" s="10" t="s">
        <v>425</v>
      </c>
      <c r="C22" s="18">
        <v>1.65</v>
      </c>
      <c r="D22" s="18">
        <v>1.1499999999999999</v>
      </c>
      <c r="E22" s="22" t="s">
        <v>116</v>
      </c>
      <c r="F22" s="22">
        <v>3</v>
      </c>
      <c r="G22" s="22"/>
      <c r="H22" s="20">
        <f t="shared" ca="1" si="2"/>
        <v>0</v>
      </c>
      <c r="I22" s="16" t="str">
        <f t="shared" si="3"/>
        <v>01K002KIBN26</v>
      </c>
      <c r="J22" s="54">
        <v>1.358570593221808</v>
      </c>
      <c r="K22" s="54">
        <v>1.3776927843962723</v>
      </c>
      <c r="L22" s="54">
        <v>1.3560096126956496</v>
      </c>
      <c r="M22" s="54">
        <v>1.3700589367017504</v>
      </c>
      <c r="N22" s="54">
        <v>1.366717618649923</v>
      </c>
      <c r="O22" s="54">
        <v>1.2663387233682428</v>
      </c>
      <c r="P22" s="54">
        <v>1.2215850686003284</v>
      </c>
      <c r="Q22" s="54">
        <v>1.2769400347620035</v>
      </c>
      <c r="R22" s="54">
        <v>1.2932211913854756</v>
      </c>
      <c r="S22" s="54">
        <v>1.2464878482715318</v>
      </c>
      <c r="T22" s="54">
        <v>1.235228420863987</v>
      </c>
      <c r="U22" s="54">
        <v>1.2787714902736769</v>
      </c>
      <c r="V22" s="54">
        <v>1.2486968644782059</v>
      </c>
      <c r="W22" s="56">
        <v>1.2514195894447209</v>
      </c>
      <c r="X22" s="2">
        <f t="shared" ca="1" si="4"/>
        <v>0</v>
      </c>
      <c r="Y22" s="2">
        <f t="shared" ca="1" si="5"/>
        <v>0</v>
      </c>
      <c r="Z22" s="2">
        <f t="shared" ca="1" si="6"/>
        <v>0</v>
      </c>
      <c r="AA22" s="2">
        <f t="shared" ca="1" si="7"/>
        <v>0</v>
      </c>
      <c r="AB22" s="2">
        <f t="shared" ca="1" si="8"/>
        <v>0</v>
      </c>
      <c r="AC22" s="2">
        <f t="shared" ca="1" si="9"/>
        <v>0</v>
      </c>
      <c r="AD22" s="2">
        <f t="shared" ca="1" si="10"/>
        <v>0</v>
      </c>
      <c r="AE22" s="2">
        <f t="shared" ca="1" si="11"/>
        <v>0</v>
      </c>
      <c r="AF22" s="2">
        <f t="shared" ca="1" si="12"/>
        <v>0</v>
      </c>
      <c r="AG22" s="2">
        <f t="shared" ca="1" si="13"/>
        <v>0</v>
      </c>
      <c r="AH22" s="2">
        <f t="shared" ca="1" si="14"/>
        <v>0</v>
      </c>
      <c r="AI22" s="2">
        <f t="shared" ca="1" si="15"/>
        <v>0</v>
      </c>
      <c r="AJ22" s="2">
        <f t="shared" ca="1" si="16"/>
        <v>0</v>
      </c>
      <c r="AK22" s="2">
        <f t="shared" ca="1" si="17"/>
        <v>0</v>
      </c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2">
        <f t="shared" ca="1" si="18"/>
        <v>0</v>
      </c>
      <c r="BA22" s="2">
        <f t="shared" ca="1" si="19"/>
        <v>0</v>
      </c>
      <c r="BB22" s="2">
        <f t="shared" ca="1" si="20"/>
        <v>0</v>
      </c>
      <c r="BC22" s="2">
        <f t="shared" ca="1" si="21"/>
        <v>0</v>
      </c>
      <c r="BD22" s="2">
        <f t="shared" ca="1" si="22"/>
        <v>0</v>
      </c>
      <c r="BE22" s="2">
        <f t="shared" ca="1" si="23"/>
        <v>0</v>
      </c>
      <c r="BF22" s="2">
        <f t="shared" ca="1" si="24"/>
        <v>0</v>
      </c>
      <c r="BG22" s="2">
        <f t="shared" ca="1" si="25"/>
        <v>0</v>
      </c>
      <c r="BH22" s="2">
        <f t="shared" ca="1" si="26"/>
        <v>0</v>
      </c>
      <c r="BI22" s="2">
        <f t="shared" ca="1" si="27"/>
        <v>0</v>
      </c>
      <c r="BJ22" s="2">
        <f t="shared" ca="1" si="28"/>
        <v>0</v>
      </c>
      <c r="BK22" s="2">
        <f t="shared" ca="1" si="29"/>
        <v>0</v>
      </c>
      <c r="BL22" s="2">
        <f t="shared" ca="1" si="30"/>
        <v>0</v>
      </c>
      <c r="BM22" s="2">
        <f t="shared" ca="1" si="31"/>
        <v>0</v>
      </c>
      <c r="BN22" s="2" t="str">
        <f t="shared" si="32"/>
        <v>KI</v>
      </c>
    </row>
    <row r="23" spans="1:66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КА-2А  -  α_рс</v>
      </c>
      <c r="B23" s="10" t="s">
        <v>426</v>
      </c>
      <c r="C23" s="18">
        <v>1.65</v>
      </c>
      <c r="D23" s="18">
        <v>1.1499999999999999</v>
      </c>
      <c r="E23" s="22" t="s">
        <v>116</v>
      </c>
      <c r="F23" s="22">
        <v>3</v>
      </c>
      <c r="G23" s="22"/>
      <c r="H23" s="20">
        <f t="shared" ca="1" si="2"/>
        <v>0</v>
      </c>
      <c r="I23" s="16" t="str">
        <f t="shared" si="3"/>
        <v>02K002KIAN26</v>
      </c>
      <c r="J23" s="54">
        <v>0</v>
      </c>
      <c r="K23" s="54">
        <v>0</v>
      </c>
      <c r="L23" s="54">
        <v>1.5582876555376328</v>
      </c>
      <c r="M23" s="54">
        <v>1.481019850880918</v>
      </c>
      <c r="N23" s="54">
        <v>1.467861988316012</v>
      </c>
      <c r="O23" s="54">
        <v>1.4557571727607115</v>
      </c>
      <c r="P23" s="54">
        <v>1.4989947306000211</v>
      </c>
      <c r="Q23" s="54">
        <v>1.447012147531717</v>
      </c>
      <c r="R23" s="54">
        <v>1.4473735459762629</v>
      </c>
      <c r="S23" s="54">
        <v>1.3919898455711313</v>
      </c>
      <c r="T23" s="54">
        <v>1.337757387274132</v>
      </c>
      <c r="U23" s="54">
        <v>1.4488038024914323</v>
      </c>
      <c r="V23" s="54">
        <v>1.4193907712342435</v>
      </c>
      <c r="W23" s="56">
        <v>1.4363723910320263</v>
      </c>
      <c r="X23" s="2">
        <f t="shared" ca="1" si="4"/>
        <v>0</v>
      </c>
      <c r="Y23" s="2">
        <f t="shared" ca="1" si="5"/>
        <v>0</v>
      </c>
      <c r="Z23" s="2">
        <f t="shared" ca="1" si="6"/>
        <v>0</v>
      </c>
      <c r="AA23" s="2">
        <f t="shared" ca="1" si="7"/>
        <v>0</v>
      </c>
      <c r="AB23" s="2">
        <f t="shared" ca="1" si="8"/>
        <v>0</v>
      </c>
      <c r="AC23" s="2">
        <f t="shared" ca="1" si="9"/>
        <v>0</v>
      </c>
      <c r="AD23" s="2">
        <f t="shared" ca="1" si="10"/>
        <v>0</v>
      </c>
      <c r="AE23" s="2">
        <f t="shared" ca="1" si="11"/>
        <v>0</v>
      </c>
      <c r="AF23" s="2">
        <f t="shared" ca="1" si="12"/>
        <v>0</v>
      </c>
      <c r="AG23" s="2">
        <f t="shared" ca="1" si="13"/>
        <v>0</v>
      </c>
      <c r="AH23" s="2">
        <f t="shared" ca="1" si="14"/>
        <v>0</v>
      </c>
      <c r="AI23" s="2">
        <f t="shared" ca="1" si="15"/>
        <v>0</v>
      </c>
      <c r="AJ23" s="2">
        <f t="shared" ca="1" si="16"/>
        <v>0</v>
      </c>
      <c r="AK23" s="2">
        <f t="shared" ca="1" si="17"/>
        <v>0</v>
      </c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2">
        <f t="shared" ca="1" si="18"/>
        <v>0</v>
      </c>
      <c r="BA23" s="2">
        <f t="shared" ca="1" si="19"/>
        <v>0</v>
      </c>
      <c r="BB23" s="2">
        <f t="shared" ca="1" si="20"/>
        <v>0</v>
      </c>
      <c r="BC23" s="2">
        <f t="shared" ca="1" si="21"/>
        <v>0</v>
      </c>
      <c r="BD23" s="2">
        <f t="shared" ca="1" si="22"/>
        <v>0</v>
      </c>
      <c r="BE23" s="2">
        <f t="shared" ca="1" si="23"/>
        <v>0</v>
      </c>
      <c r="BF23" s="2">
        <f t="shared" ca="1" si="24"/>
        <v>0</v>
      </c>
      <c r="BG23" s="2">
        <f t="shared" ca="1" si="25"/>
        <v>0</v>
      </c>
      <c r="BH23" s="2">
        <f t="shared" ca="1" si="26"/>
        <v>0</v>
      </c>
      <c r="BI23" s="2">
        <f t="shared" ca="1" si="27"/>
        <v>0</v>
      </c>
      <c r="BJ23" s="2">
        <f t="shared" ca="1" si="28"/>
        <v>0</v>
      </c>
      <c r="BK23" s="2">
        <f t="shared" ca="1" si="29"/>
        <v>0</v>
      </c>
      <c r="BL23" s="2">
        <f t="shared" ca="1" si="30"/>
        <v>0</v>
      </c>
      <c r="BM23" s="2">
        <f t="shared" ca="1" si="31"/>
        <v>0</v>
      </c>
      <c r="BN23" s="2" t="str">
        <f t="shared" si="32"/>
        <v>KI</v>
      </c>
    </row>
    <row r="24" spans="1:66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КА-2Б  -  α_рс</v>
      </c>
      <c r="B24" s="10" t="s">
        <v>427</v>
      </c>
      <c r="C24" s="18">
        <v>1.65</v>
      </c>
      <c r="D24" s="18">
        <v>1.1499999999999999</v>
      </c>
      <c r="E24" s="22" t="s">
        <v>116</v>
      </c>
      <c r="F24" s="22">
        <v>3</v>
      </c>
      <c r="G24" s="22"/>
      <c r="H24" s="20">
        <f t="shared" ca="1" si="2"/>
        <v>0</v>
      </c>
      <c r="I24" s="16" t="str">
        <f t="shared" si="3"/>
        <v>02K002KIBN26</v>
      </c>
      <c r="J24" s="54">
        <v>1.3166368367061196</v>
      </c>
      <c r="K24" s="54">
        <v>1.3782957648029133</v>
      </c>
      <c r="L24" s="54">
        <v>1.3547875315913844</v>
      </c>
      <c r="M24" s="54">
        <v>1.3918448375180037</v>
      </c>
      <c r="N24" s="54">
        <v>1.3957443711600721</v>
      </c>
      <c r="O24" s="54">
        <v>1.3763011442890369</v>
      </c>
      <c r="P24" s="54">
        <v>1.41930876771388</v>
      </c>
      <c r="Q24" s="54">
        <v>1.4408695249042387</v>
      </c>
      <c r="R24" s="54">
        <v>1.4016710058461859</v>
      </c>
      <c r="S24" s="54">
        <v>1.4371111915921901</v>
      </c>
      <c r="T24" s="54">
        <v>1.4848446013466692</v>
      </c>
      <c r="U24" s="54">
        <v>1.4074496889595298</v>
      </c>
      <c r="V24" s="54">
        <v>1.518032390367237</v>
      </c>
      <c r="W24" s="56">
        <v>1.5012469208936043</v>
      </c>
      <c r="X24" s="2">
        <f t="shared" ca="1" si="4"/>
        <v>0</v>
      </c>
      <c r="Y24" s="2">
        <f t="shared" ca="1" si="5"/>
        <v>0</v>
      </c>
      <c r="Z24" s="2">
        <f t="shared" ca="1" si="6"/>
        <v>0</v>
      </c>
      <c r="AA24" s="2">
        <f t="shared" ca="1" si="7"/>
        <v>0</v>
      </c>
      <c r="AB24" s="2">
        <f t="shared" ca="1" si="8"/>
        <v>0</v>
      </c>
      <c r="AC24" s="2">
        <f t="shared" ca="1" si="9"/>
        <v>0</v>
      </c>
      <c r="AD24" s="2">
        <f t="shared" ca="1" si="10"/>
        <v>0</v>
      </c>
      <c r="AE24" s="2">
        <f t="shared" ca="1" si="11"/>
        <v>0</v>
      </c>
      <c r="AF24" s="2">
        <f t="shared" ca="1" si="12"/>
        <v>0</v>
      </c>
      <c r="AG24" s="2">
        <f t="shared" ca="1" si="13"/>
        <v>0</v>
      </c>
      <c r="AH24" s="2">
        <f t="shared" ca="1" si="14"/>
        <v>0</v>
      </c>
      <c r="AI24" s="2">
        <f t="shared" ca="1" si="15"/>
        <v>0</v>
      </c>
      <c r="AJ24" s="2">
        <f t="shared" ca="1" si="16"/>
        <v>0</v>
      </c>
      <c r="AK24" s="2">
        <f t="shared" ca="1" si="17"/>
        <v>0</v>
      </c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2">
        <f t="shared" ca="1" si="18"/>
        <v>0</v>
      </c>
      <c r="BA24" s="2">
        <f t="shared" ca="1" si="19"/>
        <v>0</v>
      </c>
      <c r="BB24" s="2">
        <f t="shared" ca="1" si="20"/>
        <v>0</v>
      </c>
      <c r="BC24" s="2">
        <f t="shared" ca="1" si="21"/>
        <v>0</v>
      </c>
      <c r="BD24" s="2">
        <f t="shared" ca="1" si="22"/>
        <v>0</v>
      </c>
      <c r="BE24" s="2">
        <f t="shared" ca="1" si="23"/>
        <v>0</v>
      </c>
      <c r="BF24" s="2">
        <f t="shared" ca="1" si="24"/>
        <v>0</v>
      </c>
      <c r="BG24" s="2">
        <f t="shared" ca="1" si="25"/>
        <v>0</v>
      </c>
      <c r="BH24" s="2">
        <f t="shared" ca="1" si="26"/>
        <v>0</v>
      </c>
      <c r="BI24" s="2">
        <f t="shared" ca="1" si="27"/>
        <v>0</v>
      </c>
      <c r="BJ24" s="2">
        <f t="shared" ca="1" si="28"/>
        <v>0</v>
      </c>
      <c r="BK24" s="2">
        <f t="shared" ca="1" si="29"/>
        <v>0</v>
      </c>
      <c r="BL24" s="2">
        <f t="shared" ca="1" si="30"/>
        <v>0</v>
      </c>
      <c r="BM24" s="2">
        <f t="shared" ca="1" si="31"/>
        <v>0</v>
      </c>
      <c r="BN24" s="2" t="str">
        <f t="shared" si="32"/>
        <v>KI</v>
      </c>
    </row>
    <row r="25" spans="1:66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КА-3А  -  α_рс</v>
      </c>
      <c r="B25" s="10" t="s">
        <v>428</v>
      </c>
      <c r="C25" s="18">
        <v>1.65</v>
      </c>
      <c r="D25" s="18">
        <v>1.1499999999999999</v>
      </c>
      <c r="E25" s="22" t="s">
        <v>116</v>
      </c>
      <c r="F25" s="22">
        <v>3</v>
      </c>
      <c r="G25" s="22"/>
      <c r="H25" s="20">
        <f t="shared" ca="1" si="2"/>
        <v>0</v>
      </c>
      <c r="I25" s="16" t="str">
        <f t="shared" si="3"/>
        <v>03K002KIAN26</v>
      </c>
      <c r="J25" s="54">
        <v>1.1701989192976956</v>
      </c>
      <c r="K25" s="54">
        <v>1.1475602534841087</v>
      </c>
      <c r="L25" s="54">
        <v>1.1493554372516004</v>
      </c>
      <c r="M25" s="54">
        <v>1.1855454702359316</v>
      </c>
      <c r="N25" s="54">
        <v>1.196270995068178</v>
      </c>
      <c r="O25" s="54">
        <v>1.167842646146996</v>
      </c>
      <c r="P25" s="54">
        <v>1.1929136108882676</v>
      </c>
      <c r="Q25" s="54">
        <v>1.1646191213132466</v>
      </c>
      <c r="R25" s="54">
        <v>1.1269621710187328</v>
      </c>
      <c r="S25" s="54">
        <v>1.172580056700514</v>
      </c>
      <c r="T25" s="54">
        <v>1.1656053701267863</v>
      </c>
      <c r="U25" s="54">
        <v>1.1773492159294197</v>
      </c>
      <c r="V25" s="54">
        <v>1.2256657364389052</v>
      </c>
      <c r="W25" s="56">
        <v>0</v>
      </c>
      <c r="X25" s="2">
        <f t="shared" ca="1" si="4"/>
        <v>0</v>
      </c>
      <c r="Y25" s="2">
        <f t="shared" ca="1" si="5"/>
        <v>0</v>
      </c>
      <c r="Z25" s="2">
        <f t="shared" ca="1" si="6"/>
        <v>0</v>
      </c>
      <c r="AA25" s="2">
        <f t="shared" ca="1" si="7"/>
        <v>0</v>
      </c>
      <c r="AB25" s="2">
        <f t="shared" ca="1" si="8"/>
        <v>0</v>
      </c>
      <c r="AC25" s="2">
        <f t="shared" ca="1" si="9"/>
        <v>0</v>
      </c>
      <c r="AD25" s="2">
        <f t="shared" ca="1" si="10"/>
        <v>0</v>
      </c>
      <c r="AE25" s="2">
        <f t="shared" ca="1" si="11"/>
        <v>0</v>
      </c>
      <c r="AF25" s="2">
        <f t="shared" ca="1" si="12"/>
        <v>0</v>
      </c>
      <c r="AG25" s="2">
        <f t="shared" ca="1" si="13"/>
        <v>0</v>
      </c>
      <c r="AH25" s="2">
        <f t="shared" ca="1" si="14"/>
        <v>0</v>
      </c>
      <c r="AI25" s="2">
        <f t="shared" ca="1" si="15"/>
        <v>0</v>
      </c>
      <c r="AJ25" s="2">
        <f t="shared" ca="1" si="16"/>
        <v>0</v>
      </c>
      <c r="AK25" s="2">
        <f t="shared" ca="1" si="17"/>
        <v>0</v>
      </c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2">
        <f t="shared" ca="1" si="18"/>
        <v>0</v>
      </c>
      <c r="BA25" s="2">
        <f t="shared" ca="1" si="19"/>
        <v>0</v>
      </c>
      <c r="BB25" s="2">
        <f t="shared" ca="1" si="20"/>
        <v>0</v>
      </c>
      <c r="BC25" s="2">
        <f t="shared" ca="1" si="21"/>
        <v>0</v>
      </c>
      <c r="BD25" s="2">
        <f t="shared" ca="1" si="22"/>
        <v>0</v>
      </c>
      <c r="BE25" s="2">
        <f t="shared" ca="1" si="23"/>
        <v>0</v>
      </c>
      <c r="BF25" s="2">
        <f t="shared" ca="1" si="24"/>
        <v>0</v>
      </c>
      <c r="BG25" s="2">
        <f t="shared" ca="1" si="25"/>
        <v>0</v>
      </c>
      <c r="BH25" s="2">
        <f t="shared" ca="1" si="26"/>
        <v>0</v>
      </c>
      <c r="BI25" s="2">
        <f t="shared" ca="1" si="27"/>
        <v>0</v>
      </c>
      <c r="BJ25" s="2">
        <f t="shared" ca="1" si="28"/>
        <v>0</v>
      </c>
      <c r="BK25" s="2">
        <f t="shared" ca="1" si="29"/>
        <v>0</v>
      </c>
      <c r="BL25" s="2">
        <f t="shared" ca="1" si="30"/>
        <v>0</v>
      </c>
      <c r="BM25" s="2">
        <f t="shared" ca="1" si="31"/>
        <v>0</v>
      </c>
      <c r="BN25" s="2" t="str">
        <f t="shared" si="32"/>
        <v>KI</v>
      </c>
    </row>
    <row r="26" spans="1:66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КА-3Б  -  α_рс</v>
      </c>
      <c r="B26" s="10" t="s">
        <v>429</v>
      </c>
      <c r="C26" s="18">
        <v>1.65</v>
      </c>
      <c r="D26" s="18">
        <v>1.1499999999999999</v>
      </c>
      <c r="E26" s="22" t="s">
        <v>116</v>
      </c>
      <c r="F26" s="22">
        <v>3</v>
      </c>
      <c r="G26" s="22"/>
      <c r="H26" s="20">
        <f t="shared" ca="1" si="2"/>
        <v>0</v>
      </c>
      <c r="I26" s="16" t="str">
        <f t="shared" si="3"/>
        <v>03K002KIBN26</v>
      </c>
      <c r="J26" s="54">
        <v>1.1761557342084399</v>
      </c>
      <c r="K26" s="54">
        <v>1.1833574862357417</v>
      </c>
      <c r="L26" s="54">
        <v>1.1432003195900775</v>
      </c>
      <c r="M26" s="54">
        <v>1.1768424450915491</v>
      </c>
      <c r="N26" s="54">
        <v>1.2106794496478142</v>
      </c>
      <c r="O26" s="54">
        <v>1.1896314017681384</v>
      </c>
      <c r="P26" s="54">
        <v>1.1497411768706696</v>
      </c>
      <c r="Q26" s="54">
        <v>1.1462043349558499</v>
      </c>
      <c r="R26" s="54">
        <v>1.1153436983378369</v>
      </c>
      <c r="S26" s="54">
        <v>1.1374118892194045</v>
      </c>
      <c r="T26" s="54">
        <v>1.1332084913477167</v>
      </c>
      <c r="U26" s="54">
        <v>1.127813764684888</v>
      </c>
      <c r="V26" s="54">
        <v>1.1206221720754617</v>
      </c>
      <c r="W26" s="56">
        <v>0</v>
      </c>
      <c r="X26" s="2">
        <f t="shared" ca="1" si="4"/>
        <v>0</v>
      </c>
      <c r="Y26" s="2">
        <f t="shared" ca="1" si="5"/>
        <v>0</v>
      </c>
      <c r="Z26" s="2">
        <f t="shared" ca="1" si="6"/>
        <v>0</v>
      </c>
      <c r="AA26" s="2">
        <f t="shared" ca="1" si="7"/>
        <v>0</v>
      </c>
      <c r="AB26" s="2">
        <f t="shared" ca="1" si="8"/>
        <v>0</v>
      </c>
      <c r="AC26" s="2">
        <f t="shared" ca="1" si="9"/>
        <v>0</v>
      </c>
      <c r="AD26" s="2">
        <f t="shared" ca="1" si="10"/>
        <v>0</v>
      </c>
      <c r="AE26" s="2">
        <f t="shared" ca="1" si="11"/>
        <v>0</v>
      </c>
      <c r="AF26" s="2">
        <f t="shared" ca="1" si="12"/>
        <v>0</v>
      </c>
      <c r="AG26" s="2">
        <f t="shared" ca="1" si="13"/>
        <v>0</v>
      </c>
      <c r="AH26" s="2">
        <f t="shared" ca="1" si="14"/>
        <v>0</v>
      </c>
      <c r="AI26" s="2">
        <f t="shared" ca="1" si="15"/>
        <v>0</v>
      </c>
      <c r="AJ26" s="2">
        <f t="shared" ca="1" si="16"/>
        <v>0</v>
      </c>
      <c r="AK26" s="2">
        <f t="shared" ca="1" si="17"/>
        <v>0</v>
      </c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2">
        <f t="shared" ca="1" si="18"/>
        <v>0</v>
      </c>
      <c r="BA26" s="2">
        <f t="shared" ca="1" si="19"/>
        <v>0</v>
      </c>
      <c r="BB26" s="2">
        <f t="shared" ca="1" si="20"/>
        <v>0</v>
      </c>
      <c r="BC26" s="2">
        <f t="shared" ca="1" si="21"/>
        <v>0</v>
      </c>
      <c r="BD26" s="2">
        <f t="shared" ca="1" si="22"/>
        <v>0</v>
      </c>
      <c r="BE26" s="2">
        <f t="shared" ca="1" si="23"/>
        <v>0</v>
      </c>
      <c r="BF26" s="2">
        <f t="shared" ca="1" si="24"/>
        <v>0</v>
      </c>
      <c r="BG26" s="2">
        <f t="shared" ca="1" si="25"/>
        <v>0</v>
      </c>
      <c r="BH26" s="2">
        <f t="shared" ca="1" si="26"/>
        <v>0</v>
      </c>
      <c r="BI26" s="2">
        <f t="shared" ca="1" si="27"/>
        <v>0</v>
      </c>
      <c r="BJ26" s="2">
        <f t="shared" ca="1" si="28"/>
        <v>0</v>
      </c>
      <c r="BK26" s="2">
        <f t="shared" ca="1" si="29"/>
        <v>0</v>
      </c>
      <c r="BL26" s="2">
        <f t="shared" ca="1" si="30"/>
        <v>0</v>
      </c>
      <c r="BM26" s="2">
        <f t="shared" ca="1" si="31"/>
        <v>0</v>
      </c>
      <c r="BN26" s="2" t="str">
        <f t="shared" si="32"/>
        <v>KI</v>
      </c>
    </row>
    <row r="27" spans="1:66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КА-4А  -  α_рс</v>
      </c>
      <c r="B27" s="10" t="s">
        <v>430</v>
      </c>
      <c r="C27" s="18">
        <v>1.65</v>
      </c>
      <c r="D27" s="18">
        <v>1.1499999999999999</v>
      </c>
      <c r="E27" s="22" t="s">
        <v>116</v>
      </c>
      <c r="F27" s="22">
        <v>3</v>
      </c>
      <c r="G27" s="22"/>
      <c r="H27" s="20">
        <f t="shared" ca="1" si="2"/>
        <v>0</v>
      </c>
      <c r="I27" s="16" t="str">
        <f t="shared" si="3"/>
        <v>04K002KIAN26</v>
      </c>
      <c r="J27" s="54">
        <v>1.254839505237112</v>
      </c>
      <c r="K27" s="54">
        <v>1.2574695788085533</v>
      </c>
      <c r="L27" s="54">
        <v>1.2674873126933126</v>
      </c>
      <c r="M27" s="54">
        <v>1.2153957007818104</v>
      </c>
      <c r="N27" s="54">
        <v>1.2201460521632532</v>
      </c>
      <c r="O27" s="54">
        <v>1.1935995388809779</v>
      </c>
      <c r="P27" s="54">
        <v>1.1958238696286445</v>
      </c>
      <c r="Q27" s="54">
        <v>1.2096418920105603</v>
      </c>
      <c r="R27" s="54">
        <v>1.2230605579864677</v>
      </c>
      <c r="S27" s="54">
        <v>1.2342740941124677</v>
      </c>
      <c r="T27" s="54">
        <v>1.2280315067583214</v>
      </c>
      <c r="U27" s="54">
        <v>1.1694905093214094</v>
      </c>
      <c r="V27" s="54">
        <v>1.1778423922598902</v>
      </c>
      <c r="W27" s="56">
        <v>1.1694971974381705</v>
      </c>
      <c r="X27" s="2">
        <f t="shared" ca="1" si="4"/>
        <v>0</v>
      </c>
      <c r="Y27" s="2">
        <f t="shared" ca="1" si="5"/>
        <v>0</v>
      </c>
      <c r="Z27" s="2">
        <f t="shared" ca="1" si="6"/>
        <v>0</v>
      </c>
      <c r="AA27" s="2">
        <f t="shared" ca="1" si="7"/>
        <v>0</v>
      </c>
      <c r="AB27" s="2">
        <f t="shared" ca="1" si="8"/>
        <v>0</v>
      </c>
      <c r="AC27" s="2">
        <f t="shared" ca="1" si="9"/>
        <v>0</v>
      </c>
      <c r="AD27" s="2">
        <f t="shared" ca="1" si="10"/>
        <v>0</v>
      </c>
      <c r="AE27" s="2">
        <f t="shared" ca="1" si="11"/>
        <v>0</v>
      </c>
      <c r="AF27" s="2">
        <f t="shared" ca="1" si="12"/>
        <v>0</v>
      </c>
      <c r="AG27" s="2">
        <f t="shared" ca="1" si="13"/>
        <v>0</v>
      </c>
      <c r="AH27" s="2">
        <f t="shared" ca="1" si="14"/>
        <v>0</v>
      </c>
      <c r="AI27" s="2">
        <f t="shared" ca="1" si="15"/>
        <v>0</v>
      </c>
      <c r="AJ27" s="2">
        <f t="shared" ca="1" si="16"/>
        <v>0</v>
      </c>
      <c r="AK27" s="2">
        <f t="shared" ca="1" si="17"/>
        <v>0</v>
      </c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2">
        <f t="shared" ca="1" si="18"/>
        <v>0</v>
      </c>
      <c r="BA27" s="2">
        <f t="shared" ca="1" si="19"/>
        <v>0</v>
      </c>
      <c r="BB27" s="2">
        <f t="shared" ca="1" si="20"/>
        <v>0</v>
      </c>
      <c r="BC27" s="2">
        <f t="shared" ca="1" si="21"/>
        <v>0</v>
      </c>
      <c r="BD27" s="2">
        <f t="shared" ca="1" si="22"/>
        <v>0</v>
      </c>
      <c r="BE27" s="2">
        <f t="shared" ca="1" si="23"/>
        <v>0</v>
      </c>
      <c r="BF27" s="2">
        <f t="shared" ca="1" si="24"/>
        <v>0</v>
      </c>
      <c r="BG27" s="2">
        <f t="shared" ca="1" si="25"/>
        <v>0</v>
      </c>
      <c r="BH27" s="2">
        <f t="shared" ca="1" si="26"/>
        <v>0</v>
      </c>
      <c r="BI27" s="2">
        <f t="shared" ca="1" si="27"/>
        <v>0</v>
      </c>
      <c r="BJ27" s="2">
        <f t="shared" ca="1" si="28"/>
        <v>0</v>
      </c>
      <c r="BK27" s="2">
        <f t="shared" ca="1" si="29"/>
        <v>0</v>
      </c>
      <c r="BL27" s="2">
        <f t="shared" ca="1" si="30"/>
        <v>0</v>
      </c>
      <c r="BM27" s="2">
        <f t="shared" ca="1" si="31"/>
        <v>0</v>
      </c>
      <c r="BN27" s="2" t="str">
        <f t="shared" si="32"/>
        <v>KI</v>
      </c>
    </row>
    <row r="28" spans="1:66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КА-4Б  -  α_рс</v>
      </c>
      <c r="B28" s="10" t="s">
        <v>431</v>
      </c>
      <c r="C28" s="18">
        <v>1.65</v>
      </c>
      <c r="D28" s="18">
        <v>1.1499999999999999</v>
      </c>
      <c r="E28" s="22" t="s">
        <v>116</v>
      </c>
      <c r="F28" s="22">
        <v>3</v>
      </c>
      <c r="G28" s="22"/>
      <c r="H28" s="20">
        <f t="shared" ca="1" si="2"/>
        <v>0</v>
      </c>
      <c r="I28" s="16" t="str">
        <f t="shared" si="3"/>
        <v>04K002KIBN26</v>
      </c>
      <c r="J28" s="54">
        <v>1.1742470206039226</v>
      </c>
      <c r="K28" s="54">
        <v>1.1733116215015145</v>
      </c>
      <c r="L28" s="54">
        <v>1.1687968568301572</v>
      </c>
      <c r="M28" s="54">
        <v>1.1688969122170592</v>
      </c>
      <c r="N28" s="54">
        <v>1.1582602104487916</v>
      </c>
      <c r="O28" s="54">
        <v>1.1598172456903253</v>
      </c>
      <c r="P28" s="54">
        <v>1.2246610042823225</v>
      </c>
      <c r="Q28" s="54">
        <v>1.2013201245940426</v>
      </c>
      <c r="R28" s="54">
        <v>1.1704687992966438</v>
      </c>
      <c r="S28" s="54">
        <v>1.1874393760981015</v>
      </c>
      <c r="T28" s="54">
        <v>1.1952662618949088</v>
      </c>
      <c r="U28" s="54">
        <v>1.2195173888574686</v>
      </c>
      <c r="V28" s="54">
        <v>1.2188685964734083</v>
      </c>
      <c r="W28" s="56">
        <v>1.1975760304872405</v>
      </c>
      <c r="X28" s="2">
        <f t="shared" ca="1" si="4"/>
        <v>0</v>
      </c>
      <c r="Y28" s="2">
        <f t="shared" ca="1" si="5"/>
        <v>0</v>
      </c>
      <c r="Z28" s="2">
        <f t="shared" ca="1" si="6"/>
        <v>0</v>
      </c>
      <c r="AA28" s="2">
        <f t="shared" ca="1" si="7"/>
        <v>0</v>
      </c>
      <c r="AB28" s="2">
        <f t="shared" ca="1" si="8"/>
        <v>0</v>
      </c>
      <c r="AC28" s="2">
        <f t="shared" ca="1" si="9"/>
        <v>0</v>
      </c>
      <c r="AD28" s="2">
        <f t="shared" ca="1" si="10"/>
        <v>0</v>
      </c>
      <c r="AE28" s="2">
        <f t="shared" ca="1" si="11"/>
        <v>0</v>
      </c>
      <c r="AF28" s="2">
        <f t="shared" ca="1" si="12"/>
        <v>0</v>
      </c>
      <c r="AG28" s="2">
        <f t="shared" ca="1" si="13"/>
        <v>0</v>
      </c>
      <c r="AH28" s="2">
        <f t="shared" ca="1" si="14"/>
        <v>0</v>
      </c>
      <c r="AI28" s="2">
        <f t="shared" ca="1" si="15"/>
        <v>0</v>
      </c>
      <c r="AJ28" s="2">
        <f t="shared" ca="1" si="16"/>
        <v>0</v>
      </c>
      <c r="AK28" s="2">
        <f t="shared" ca="1" si="17"/>
        <v>0</v>
      </c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2">
        <f t="shared" ca="1" si="18"/>
        <v>0</v>
      </c>
      <c r="BA28" s="2">
        <f t="shared" ca="1" si="19"/>
        <v>0</v>
      </c>
      <c r="BB28" s="2">
        <f t="shared" ca="1" si="20"/>
        <v>0</v>
      </c>
      <c r="BC28" s="2">
        <f t="shared" ca="1" si="21"/>
        <v>0</v>
      </c>
      <c r="BD28" s="2">
        <f t="shared" ca="1" si="22"/>
        <v>0</v>
      </c>
      <c r="BE28" s="2">
        <f t="shared" ca="1" si="23"/>
        <v>0</v>
      </c>
      <c r="BF28" s="2">
        <f t="shared" ca="1" si="24"/>
        <v>0</v>
      </c>
      <c r="BG28" s="2">
        <f t="shared" ca="1" si="25"/>
        <v>0</v>
      </c>
      <c r="BH28" s="2">
        <f t="shared" ca="1" si="26"/>
        <v>0</v>
      </c>
      <c r="BI28" s="2">
        <f t="shared" ca="1" si="27"/>
        <v>0</v>
      </c>
      <c r="BJ28" s="2">
        <f t="shared" ca="1" si="28"/>
        <v>0</v>
      </c>
      <c r="BK28" s="2">
        <f t="shared" ca="1" si="29"/>
        <v>0</v>
      </c>
      <c r="BL28" s="2">
        <f t="shared" ca="1" si="30"/>
        <v>0</v>
      </c>
      <c r="BM28" s="2">
        <f t="shared" ca="1" si="31"/>
        <v>0</v>
      </c>
      <c r="BN28" s="2" t="str">
        <f t="shared" si="32"/>
        <v>KI</v>
      </c>
    </row>
    <row r="29" spans="1:66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КА-5  -  α_рс</v>
      </c>
      <c r="B29" s="10" t="s">
        <v>432</v>
      </c>
      <c r="C29" s="18">
        <v>1.65</v>
      </c>
      <c r="D29" s="18">
        <v>1.1499999999999999</v>
      </c>
      <c r="E29" s="22" t="s">
        <v>116</v>
      </c>
      <c r="F29" s="22">
        <v>3</v>
      </c>
      <c r="G29" s="22"/>
      <c r="H29" s="20">
        <f t="shared" ca="1" si="2"/>
        <v>0</v>
      </c>
      <c r="I29" s="16" t="str">
        <f t="shared" si="3"/>
        <v>05K002KI0L26</v>
      </c>
      <c r="J29" s="54">
        <v>0</v>
      </c>
      <c r="K29" s="54">
        <v>0</v>
      </c>
      <c r="L29" s="54">
        <v>0</v>
      </c>
      <c r="M29" s="54">
        <v>1.308950798537307</v>
      </c>
      <c r="N29" s="54">
        <v>1.2731524953039777</v>
      </c>
      <c r="O29" s="54">
        <v>1.2480157231543796</v>
      </c>
      <c r="P29" s="54">
        <v>1.2711658252931923</v>
      </c>
      <c r="Q29" s="54">
        <v>1.3005886175904018</v>
      </c>
      <c r="R29" s="54">
        <v>1.2818742981897802</v>
      </c>
      <c r="S29" s="54">
        <v>1.2280934932969767</v>
      </c>
      <c r="T29" s="54">
        <v>1.2895044262049395</v>
      </c>
      <c r="U29" s="54">
        <v>1.2881198490333516</v>
      </c>
      <c r="V29" s="54">
        <v>1.3040630627931362</v>
      </c>
      <c r="W29" s="56">
        <v>1.3123086651990301</v>
      </c>
      <c r="X29" s="2">
        <f t="shared" ca="1" si="4"/>
        <v>0</v>
      </c>
      <c r="Y29" s="2">
        <f t="shared" ca="1" si="5"/>
        <v>0</v>
      </c>
      <c r="Z29" s="2">
        <f t="shared" ca="1" si="6"/>
        <v>0</v>
      </c>
      <c r="AA29" s="2">
        <f t="shared" ca="1" si="7"/>
        <v>0</v>
      </c>
      <c r="AB29" s="2">
        <f t="shared" ca="1" si="8"/>
        <v>0</v>
      </c>
      <c r="AC29" s="2">
        <f t="shared" ca="1" si="9"/>
        <v>0</v>
      </c>
      <c r="AD29" s="2">
        <f t="shared" ca="1" si="10"/>
        <v>0</v>
      </c>
      <c r="AE29" s="2">
        <f t="shared" ca="1" si="11"/>
        <v>0</v>
      </c>
      <c r="AF29" s="2">
        <f t="shared" ca="1" si="12"/>
        <v>0</v>
      </c>
      <c r="AG29" s="2">
        <f t="shared" ca="1" si="13"/>
        <v>0</v>
      </c>
      <c r="AH29" s="2">
        <f t="shared" ca="1" si="14"/>
        <v>0</v>
      </c>
      <c r="AI29" s="2">
        <f t="shared" ca="1" si="15"/>
        <v>0</v>
      </c>
      <c r="AJ29" s="2">
        <f t="shared" ca="1" si="16"/>
        <v>0</v>
      </c>
      <c r="AK29" s="2">
        <f t="shared" ca="1" si="17"/>
        <v>0</v>
      </c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2">
        <f t="shared" ca="1" si="18"/>
        <v>0</v>
      </c>
      <c r="BA29" s="2">
        <f t="shared" ca="1" si="19"/>
        <v>0</v>
      </c>
      <c r="BB29" s="2">
        <f t="shared" ca="1" si="20"/>
        <v>0</v>
      </c>
      <c r="BC29" s="2">
        <f t="shared" ca="1" si="21"/>
        <v>0</v>
      </c>
      <c r="BD29" s="2">
        <f t="shared" ca="1" si="22"/>
        <v>0</v>
      </c>
      <c r="BE29" s="2">
        <f t="shared" ca="1" si="23"/>
        <v>0</v>
      </c>
      <c r="BF29" s="2">
        <f t="shared" ca="1" si="24"/>
        <v>0</v>
      </c>
      <c r="BG29" s="2">
        <f t="shared" ca="1" si="25"/>
        <v>0</v>
      </c>
      <c r="BH29" s="2">
        <f t="shared" ca="1" si="26"/>
        <v>0</v>
      </c>
      <c r="BI29" s="2">
        <f t="shared" ca="1" si="27"/>
        <v>0</v>
      </c>
      <c r="BJ29" s="2">
        <f t="shared" ca="1" si="28"/>
        <v>0</v>
      </c>
      <c r="BK29" s="2">
        <f t="shared" ca="1" si="29"/>
        <v>0</v>
      </c>
      <c r="BL29" s="2">
        <f t="shared" ca="1" si="30"/>
        <v>0</v>
      </c>
      <c r="BM29" s="2">
        <f t="shared" ca="1" si="31"/>
        <v>0</v>
      </c>
      <c r="BN29" s="2" t="str">
        <f t="shared" si="32"/>
        <v>KI</v>
      </c>
    </row>
    <row r="30" spans="1:66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КА-6  -  α_рс</v>
      </c>
      <c r="B30" s="10" t="s">
        <v>433</v>
      </c>
      <c r="C30" s="18">
        <v>1.65</v>
      </c>
      <c r="D30" s="18">
        <v>1.1499999999999999</v>
      </c>
      <c r="E30" s="22" t="s">
        <v>116</v>
      </c>
      <c r="F30" s="22">
        <v>3</v>
      </c>
      <c r="G30" s="22"/>
      <c r="H30" s="20">
        <f t="shared" ca="1" si="2"/>
        <v>0</v>
      </c>
      <c r="I30" s="16" t="str">
        <f t="shared" si="3"/>
        <v>06K002KI0L26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6">
        <v>0</v>
      </c>
      <c r="X30" s="2">
        <f t="shared" ca="1" si="4"/>
        <v>0</v>
      </c>
      <c r="Y30" s="2">
        <f t="shared" ca="1" si="5"/>
        <v>0</v>
      </c>
      <c r="Z30" s="2">
        <f t="shared" ca="1" si="6"/>
        <v>0</v>
      </c>
      <c r="AA30" s="2">
        <f t="shared" ca="1" si="7"/>
        <v>0</v>
      </c>
      <c r="AB30" s="2">
        <f t="shared" ca="1" si="8"/>
        <v>0</v>
      </c>
      <c r="AC30" s="2">
        <f t="shared" ca="1" si="9"/>
        <v>0</v>
      </c>
      <c r="AD30" s="2">
        <f t="shared" ca="1" si="10"/>
        <v>0</v>
      </c>
      <c r="AE30" s="2">
        <f t="shared" ca="1" si="11"/>
        <v>0</v>
      </c>
      <c r="AF30" s="2">
        <f t="shared" ca="1" si="12"/>
        <v>0</v>
      </c>
      <c r="AG30" s="2">
        <f t="shared" ca="1" si="13"/>
        <v>0</v>
      </c>
      <c r="AH30" s="2">
        <f t="shared" ca="1" si="14"/>
        <v>0</v>
      </c>
      <c r="AI30" s="2">
        <f t="shared" ca="1" si="15"/>
        <v>0</v>
      </c>
      <c r="AJ30" s="2">
        <f t="shared" ca="1" si="16"/>
        <v>0</v>
      </c>
      <c r="AK30" s="2">
        <f t="shared" ca="1" si="17"/>
        <v>0</v>
      </c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2">
        <f t="shared" ca="1" si="18"/>
        <v>0</v>
      </c>
      <c r="BA30" s="2">
        <f t="shared" ca="1" si="19"/>
        <v>0</v>
      </c>
      <c r="BB30" s="2">
        <f t="shared" ca="1" si="20"/>
        <v>0</v>
      </c>
      <c r="BC30" s="2">
        <f t="shared" ca="1" si="21"/>
        <v>0</v>
      </c>
      <c r="BD30" s="2">
        <f t="shared" ca="1" si="22"/>
        <v>0</v>
      </c>
      <c r="BE30" s="2">
        <f t="shared" ca="1" si="23"/>
        <v>0</v>
      </c>
      <c r="BF30" s="2">
        <f t="shared" ca="1" si="24"/>
        <v>0</v>
      </c>
      <c r="BG30" s="2">
        <f t="shared" ca="1" si="25"/>
        <v>0</v>
      </c>
      <c r="BH30" s="2">
        <f t="shared" ca="1" si="26"/>
        <v>0</v>
      </c>
      <c r="BI30" s="2">
        <f t="shared" ca="1" si="27"/>
        <v>0</v>
      </c>
      <c r="BJ30" s="2">
        <f t="shared" ca="1" si="28"/>
        <v>0</v>
      </c>
      <c r="BK30" s="2">
        <f t="shared" ca="1" si="29"/>
        <v>0</v>
      </c>
      <c r="BL30" s="2">
        <f t="shared" ca="1" si="30"/>
        <v>0</v>
      </c>
      <c r="BM30" s="2">
        <f t="shared" ca="1" si="31"/>
        <v>0</v>
      </c>
      <c r="BN30" s="2" t="str">
        <f t="shared" si="32"/>
        <v>KI</v>
      </c>
    </row>
    <row r="31" spans="1:66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КА-7  -  α_рс</v>
      </c>
      <c r="B31" s="10" t="s">
        <v>434</v>
      </c>
      <c r="C31" s="18">
        <v>1.65</v>
      </c>
      <c r="D31" s="18">
        <v>1.1499999999999999</v>
      </c>
      <c r="E31" s="22" t="s">
        <v>116</v>
      </c>
      <c r="F31" s="22">
        <v>3</v>
      </c>
      <c r="G31" s="22"/>
      <c r="H31" s="20">
        <f t="shared" ca="1" si="2"/>
        <v>0</v>
      </c>
      <c r="I31" s="16" t="str">
        <f t="shared" si="3"/>
        <v>07K002KI0L26</v>
      </c>
      <c r="J31" s="54">
        <v>1.2253828404671734</v>
      </c>
      <c r="K31" s="54">
        <v>1.2016286642119676</v>
      </c>
      <c r="L31" s="54">
        <v>1.2103863818378617</v>
      </c>
      <c r="M31" s="54">
        <v>1.1876211782108732</v>
      </c>
      <c r="N31" s="54">
        <v>1.2320268792518305</v>
      </c>
      <c r="O31" s="54">
        <v>1.1764374915010483</v>
      </c>
      <c r="P31" s="54">
        <v>1.1720690895611061</v>
      </c>
      <c r="Q31" s="54">
        <v>1.1336077419387534</v>
      </c>
      <c r="R31" s="54">
        <v>1.1134880185196807</v>
      </c>
      <c r="S31" s="54">
        <v>1.0786639079328213</v>
      </c>
      <c r="T31" s="54">
        <v>1.0648455658071825</v>
      </c>
      <c r="U31" s="54">
        <v>1.1446085479069787</v>
      </c>
      <c r="V31" s="54">
        <v>1.1360147601126525</v>
      </c>
      <c r="W31" s="56">
        <v>1.1227266779010983</v>
      </c>
      <c r="X31" s="2">
        <f t="shared" ca="1" si="4"/>
        <v>0</v>
      </c>
      <c r="Y31" s="2">
        <f t="shared" ca="1" si="5"/>
        <v>0</v>
      </c>
      <c r="Z31" s="2">
        <f t="shared" ca="1" si="6"/>
        <v>0</v>
      </c>
      <c r="AA31" s="2">
        <f t="shared" ca="1" si="7"/>
        <v>0</v>
      </c>
      <c r="AB31" s="2">
        <f t="shared" ca="1" si="8"/>
        <v>0</v>
      </c>
      <c r="AC31" s="2">
        <f t="shared" ca="1" si="9"/>
        <v>0</v>
      </c>
      <c r="AD31" s="2">
        <f t="shared" ca="1" si="10"/>
        <v>0</v>
      </c>
      <c r="AE31" s="2">
        <f t="shared" ca="1" si="11"/>
        <v>0</v>
      </c>
      <c r="AF31" s="2">
        <f t="shared" ca="1" si="12"/>
        <v>0</v>
      </c>
      <c r="AG31" s="2">
        <f t="shared" ca="1" si="13"/>
        <v>0</v>
      </c>
      <c r="AH31" s="2">
        <f t="shared" ca="1" si="14"/>
        <v>0</v>
      </c>
      <c r="AI31" s="2">
        <f t="shared" ca="1" si="15"/>
        <v>0</v>
      </c>
      <c r="AJ31" s="2">
        <f t="shared" ca="1" si="16"/>
        <v>0</v>
      </c>
      <c r="AK31" s="2">
        <f t="shared" ca="1" si="17"/>
        <v>0</v>
      </c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2">
        <f t="shared" ca="1" si="18"/>
        <v>0</v>
      </c>
      <c r="BA31" s="2">
        <f t="shared" ca="1" si="19"/>
        <v>0</v>
      </c>
      <c r="BB31" s="2">
        <f t="shared" ca="1" si="20"/>
        <v>0</v>
      </c>
      <c r="BC31" s="2">
        <f t="shared" ca="1" si="21"/>
        <v>0</v>
      </c>
      <c r="BD31" s="2">
        <f t="shared" ca="1" si="22"/>
        <v>0</v>
      </c>
      <c r="BE31" s="2">
        <f t="shared" ca="1" si="23"/>
        <v>0</v>
      </c>
      <c r="BF31" s="2">
        <f t="shared" ca="1" si="24"/>
        <v>0</v>
      </c>
      <c r="BG31" s="2">
        <f t="shared" ca="1" si="25"/>
        <v>0</v>
      </c>
      <c r="BH31" s="2">
        <f t="shared" ca="1" si="26"/>
        <v>0</v>
      </c>
      <c r="BI31" s="2">
        <f t="shared" ca="1" si="27"/>
        <v>0</v>
      </c>
      <c r="BJ31" s="2">
        <f t="shared" ca="1" si="28"/>
        <v>0</v>
      </c>
      <c r="BK31" s="2">
        <f t="shared" ca="1" si="29"/>
        <v>0</v>
      </c>
      <c r="BL31" s="2">
        <f t="shared" ca="1" si="30"/>
        <v>0</v>
      </c>
      <c r="BM31" s="2">
        <f t="shared" ca="1" si="31"/>
        <v>0</v>
      </c>
      <c r="BN31" s="2" t="str">
        <f t="shared" si="32"/>
        <v>KI</v>
      </c>
    </row>
    <row r="32" spans="1:66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КА-8  -  α_рс</v>
      </c>
      <c r="B32" s="10" t="s">
        <v>435</v>
      </c>
      <c r="C32" s="18">
        <v>1.65</v>
      </c>
      <c r="D32" s="18">
        <v>1.1499999999999999</v>
      </c>
      <c r="E32" s="22" t="s">
        <v>116</v>
      </c>
      <c r="F32" s="22">
        <v>3</v>
      </c>
      <c r="G32" s="22"/>
      <c r="H32" s="20">
        <f t="shared" ca="1" si="2"/>
        <v>0</v>
      </c>
      <c r="I32" s="16" t="str">
        <f t="shared" si="3"/>
        <v>08K002KI0L26</v>
      </c>
      <c r="J32" s="54">
        <v>1.2077253376169628</v>
      </c>
      <c r="K32" s="54">
        <v>1.2241590473546144</v>
      </c>
      <c r="L32" s="54">
        <v>1.220484867744434</v>
      </c>
      <c r="M32" s="54">
        <v>1.1823207758248564</v>
      </c>
      <c r="N32" s="54">
        <v>1.1725457701760964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6">
        <v>0</v>
      </c>
      <c r="X32" s="2">
        <f t="shared" ca="1" si="4"/>
        <v>0</v>
      </c>
      <c r="Y32" s="2">
        <f t="shared" ca="1" si="5"/>
        <v>0</v>
      </c>
      <c r="Z32" s="2">
        <f t="shared" ca="1" si="6"/>
        <v>0</v>
      </c>
      <c r="AA32" s="2">
        <f t="shared" ca="1" si="7"/>
        <v>0</v>
      </c>
      <c r="AB32" s="2">
        <f t="shared" ca="1" si="8"/>
        <v>0</v>
      </c>
      <c r="AC32" s="2">
        <f t="shared" ca="1" si="9"/>
        <v>0</v>
      </c>
      <c r="AD32" s="2">
        <f t="shared" ca="1" si="10"/>
        <v>0</v>
      </c>
      <c r="AE32" s="2">
        <f t="shared" ca="1" si="11"/>
        <v>0</v>
      </c>
      <c r="AF32" s="2">
        <f t="shared" ca="1" si="12"/>
        <v>0</v>
      </c>
      <c r="AG32" s="2">
        <f t="shared" ca="1" si="13"/>
        <v>0</v>
      </c>
      <c r="AH32" s="2">
        <f t="shared" ca="1" si="14"/>
        <v>0</v>
      </c>
      <c r="AI32" s="2">
        <f t="shared" ca="1" si="15"/>
        <v>0</v>
      </c>
      <c r="AJ32" s="2">
        <f t="shared" ca="1" si="16"/>
        <v>0</v>
      </c>
      <c r="AK32" s="2">
        <f t="shared" ca="1" si="17"/>
        <v>0</v>
      </c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2">
        <f t="shared" ca="1" si="18"/>
        <v>0</v>
      </c>
      <c r="BA32" s="2">
        <f t="shared" ca="1" si="19"/>
        <v>0</v>
      </c>
      <c r="BB32" s="2">
        <f t="shared" ca="1" si="20"/>
        <v>0</v>
      </c>
      <c r="BC32" s="2">
        <f t="shared" ca="1" si="21"/>
        <v>0</v>
      </c>
      <c r="BD32" s="2">
        <f t="shared" ca="1" si="22"/>
        <v>0</v>
      </c>
      <c r="BE32" s="2">
        <f t="shared" ca="1" si="23"/>
        <v>0</v>
      </c>
      <c r="BF32" s="2">
        <f t="shared" ca="1" si="24"/>
        <v>0</v>
      </c>
      <c r="BG32" s="2">
        <f t="shared" ca="1" si="25"/>
        <v>0</v>
      </c>
      <c r="BH32" s="2">
        <f t="shared" ca="1" si="26"/>
        <v>0</v>
      </c>
      <c r="BI32" s="2">
        <f t="shared" ca="1" si="27"/>
        <v>0</v>
      </c>
      <c r="BJ32" s="2">
        <f t="shared" ca="1" si="28"/>
        <v>0</v>
      </c>
      <c r="BK32" s="2">
        <f t="shared" ca="1" si="29"/>
        <v>0</v>
      </c>
      <c r="BL32" s="2">
        <f t="shared" ca="1" si="30"/>
        <v>0</v>
      </c>
      <c r="BM32" s="2">
        <f t="shared" ca="1" si="31"/>
        <v>0</v>
      </c>
      <c r="BN32" s="2" t="str">
        <f t="shared" si="32"/>
        <v>KI</v>
      </c>
    </row>
    <row r="33" spans="1:66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КА-9  -  α_рс</v>
      </c>
      <c r="B33" s="10" t="s">
        <v>436</v>
      </c>
      <c r="C33" s="18">
        <v>1.65</v>
      </c>
      <c r="D33" s="18">
        <v>1.1499999999999999</v>
      </c>
      <c r="E33" s="22" t="s">
        <v>116</v>
      </c>
      <c r="F33" s="22">
        <v>3</v>
      </c>
      <c r="G33" s="22"/>
      <c r="H33" s="20">
        <f t="shared" ca="1" si="2"/>
        <v>0</v>
      </c>
      <c r="I33" s="16" t="str">
        <f t="shared" si="3"/>
        <v>09K002KI0L26</v>
      </c>
      <c r="J33" s="54">
        <v>1.4473037630012264</v>
      </c>
      <c r="K33" s="54">
        <v>1.4567045076447951</v>
      </c>
      <c r="L33" s="54">
        <v>1.4613906384448663</v>
      </c>
      <c r="M33" s="54">
        <v>1.4202131870912973</v>
      </c>
      <c r="N33" s="54">
        <v>1.414137186567773</v>
      </c>
      <c r="O33" s="54">
        <v>1.4180493141917496</v>
      </c>
      <c r="P33" s="54">
        <v>1.4643972951794308</v>
      </c>
      <c r="Q33" s="54">
        <v>1.5173247898971465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6">
        <v>0</v>
      </c>
      <c r="X33" s="2">
        <f t="shared" ca="1" si="4"/>
        <v>0</v>
      </c>
      <c r="Y33" s="2">
        <f t="shared" ca="1" si="5"/>
        <v>0</v>
      </c>
      <c r="Z33" s="2">
        <f t="shared" ca="1" si="6"/>
        <v>0</v>
      </c>
      <c r="AA33" s="2">
        <f t="shared" ca="1" si="7"/>
        <v>0</v>
      </c>
      <c r="AB33" s="2">
        <f t="shared" ca="1" si="8"/>
        <v>0</v>
      </c>
      <c r="AC33" s="2">
        <f t="shared" ca="1" si="9"/>
        <v>0</v>
      </c>
      <c r="AD33" s="2">
        <f t="shared" ca="1" si="10"/>
        <v>0</v>
      </c>
      <c r="AE33" s="2">
        <f t="shared" ca="1" si="11"/>
        <v>0</v>
      </c>
      <c r="AF33" s="2">
        <f t="shared" ca="1" si="12"/>
        <v>0</v>
      </c>
      <c r="AG33" s="2">
        <f t="shared" ca="1" si="13"/>
        <v>0</v>
      </c>
      <c r="AH33" s="2">
        <f t="shared" ca="1" si="14"/>
        <v>0</v>
      </c>
      <c r="AI33" s="2">
        <f t="shared" ca="1" si="15"/>
        <v>0</v>
      </c>
      <c r="AJ33" s="2">
        <f t="shared" ca="1" si="16"/>
        <v>0</v>
      </c>
      <c r="AK33" s="2">
        <f t="shared" ca="1" si="17"/>
        <v>0</v>
      </c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2">
        <f t="shared" ca="1" si="18"/>
        <v>0</v>
      </c>
      <c r="BA33" s="2">
        <f t="shared" ca="1" si="19"/>
        <v>0</v>
      </c>
      <c r="BB33" s="2">
        <f t="shared" ca="1" si="20"/>
        <v>0</v>
      </c>
      <c r="BC33" s="2">
        <f t="shared" ca="1" si="21"/>
        <v>0</v>
      </c>
      <c r="BD33" s="2">
        <f t="shared" ca="1" si="22"/>
        <v>0</v>
      </c>
      <c r="BE33" s="2">
        <f t="shared" ca="1" si="23"/>
        <v>0</v>
      </c>
      <c r="BF33" s="2">
        <f t="shared" ca="1" si="24"/>
        <v>0</v>
      </c>
      <c r="BG33" s="2">
        <f t="shared" ca="1" si="25"/>
        <v>0</v>
      </c>
      <c r="BH33" s="2">
        <f t="shared" ca="1" si="26"/>
        <v>0</v>
      </c>
      <c r="BI33" s="2">
        <f t="shared" ca="1" si="27"/>
        <v>0</v>
      </c>
      <c r="BJ33" s="2">
        <f t="shared" ca="1" si="28"/>
        <v>0</v>
      </c>
      <c r="BK33" s="2">
        <f t="shared" ca="1" si="29"/>
        <v>0</v>
      </c>
      <c r="BL33" s="2">
        <f t="shared" ca="1" si="30"/>
        <v>0</v>
      </c>
      <c r="BM33" s="2">
        <f t="shared" ca="1" si="31"/>
        <v>0</v>
      </c>
      <c r="BN33" s="2" t="str">
        <f t="shared" si="32"/>
        <v>KI</v>
      </c>
    </row>
    <row r="34" spans="1:66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КА-1А  -  Гшл</v>
      </c>
      <c r="B34" s="10" t="s">
        <v>437</v>
      </c>
      <c r="C34" s="18">
        <v>50</v>
      </c>
      <c r="D34" s="18">
        <v>25</v>
      </c>
      <c r="E34" s="22" t="s">
        <v>608</v>
      </c>
      <c r="F34" s="22">
        <v>1</v>
      </c>
      <c r="G34" s="22">
        <v>1</v>
      </c>
      <c r="H34" s="20">
        <f t="shared" ca="1" si="2"/>
        <v>0</v>
      </c>
      <c r="I34" s="16" t="str">
        <f t="shared" si="3"/>
        <v>01K002SHAN26</v>
      </c>
      <c r="J34" s="54">
        <v>49.6</v>
      </c>
      <c r="K34" s="54">
        <v>48.8</v>
      </c>
      <c r="L34" s="54">
        <v>49.3</v>
      </c>
      <c r="M34" s="54">
        <v>47.8</v>
      </c>
      <c r="N34" s="54">
        <v>43.6</v>
      </c>
      <c r="O34" s="54">
        <v>40.36</v>
      </c>
      <c r="P34" s="54">
        <v>46.8</v>
      </c>
      <c r="Q34" s="54">
        <v>47.1</v>
      </c>
      <c r="R34" s="54">
        <v>48.4</v>
      </c>
      <c r="S34" s="54">
        <v>42.5</v>
      </c>
      <c r="T34" s="54">
        <v>46.3</v>
      </c>
      <c r="U34" s="54">
        <v>45.9</v>
      </c>
      <c r="V34" s="54">
        <v>43.7</v>
      </c>
      <c r="W34" s="56">
        <v>39.799999999999997</v>
      </c>
      <c r="X34" s="2">
        <f t="shared" ca="1" si="4"/>
        <v>0</v>
      </c>
      <c r="Y34" s="2">
        <f t="shared" ca="1" si="5"/>
        <v>0</v>
      </c>
      <c r="Z34" s="2">
        <f t="shared" ca="1" si="6"/>
        <v>0</v>
      </c>
      <c r="AA34" s="2">
        <f t="shared" ca="1" si="7"/>
        <v>0</v>
      </c>
      <c r="AB34" s="2">
        <f t="shared" ca="1" si="8"/>
        <v>0</v>
      </c>
      <c r="AC34" s="2">
        <f t="shared" ca="1" si="9"/>
        <v>0</v>
      </c>
      <c r="AD34" s="2">
        <f t="shared" ca="1" si="10"/>
        <v>20</v>
      </c>
      <c r="AE34" s="2">
        <f t="shared" ca="1" si="11"/>
        <v>0</v>
      </c>
      <c r="AF34" s="2">
        <f t="shared" ca="1" si="12"/>
        <v>0</v>
      </c>
      <c r="AG34" s="2">
        <f t="shared" ca="1" si="13"/>
        <v>0</v>
      </c>
      <c r="AH34" s="2">
        <f t="shared" ca="1" si="14"/>
        <v>0</v>
      </c>
      <c r="AI34" s="2">
        <f t="shared" ca="1" si="15"/>
        <v>0</v>
      </c>
      <c r="AJ34" s="2">
        <f t="shared" ca="1" si="16"/>
        <v>0</v>
      </c>
      <c r="AK34" s="2">
        <f t="shared" ca="1" si="17"/>
        <v>0</v>
      </c>
      <c r="AL34" s="55">
        <v>30.086235032578255</v>
      </c>
      <c r="AM34" s="55">
        <v>33.0594296216996</v>
      </c>
      <c r="AN34" s="55">
        <v>30.901151024699509</v>
      </c>
      <c r="AO34" s="55">
        <v>32.990489672666996</v>
      </c>
      <c r="AP34" s="55">
        <v>30.674342672063208</v>
      </c>
      <c r="AQ34" s="55">
        <v>26.841366840972892</v>
      </c>
      <c r="AR34" s="55">
        <v>26.342016638389637</v>
      </c>
      <c r="AS34" s="55">
        <v>32.266689488777111</v>
      </c>
      <c r="AT34" s="55">
        <v>31.486121256029207</v>
      </c>
      <c r="AU34" s="55">
        <v>33.348613252507903</v>
      </c>
      <c r="AV34" s="55">
        <v>32.087116680812883</v>
      </c>
      <c r="AW34" s="55">
        <v>33.74469309621432</v>
      </c>
      <c r="AX34" s="55">
        <v>34.116423265339641</v>
      </c>
      <c r="AY34" s="55">
        <v>34.693429167675433</v>
      </c>
      <c r="AZ34" s="2">
        <f t="shared" ca="1" si="18"/>
        <v>0</v>
      </c>
      <c r="BA34" s="2">
        <f t="shared" ca="1" si="19"/>
        <v>0</v>
      </c>
      <c r="BB34" s="2">
        <f t="shared" ca="1" si="20"/>
        <v>0</v>
      </c>
      <c r="BC34" s="2">
        <f t="shared" ca="1" si="21"/>
        <v>0</v>
      </c>
      <c r="BD34" s="2">
        <f t="shared" ca="1" si="22"/>
        <v>0</v>
      </c>
      <c r="BE34" s="2">
        <f t="shared" ca="1" si="23"/>
        <v>0</v>
      </c>
      <c r="BF34" s="2">
        <f t="shared" ca="1" si="24"/>
        <v>0</v>
      </c>
      <c r="BG34" s="2">
        <f t="shared" ca="1" si="25"/>
        <v>0</v>
      </c>
      <c r="BH34" s="2">
        <f t="shared" ca="1" si="26"/>
        <v>0</v>
      </c>
      <c r="BI34" s="2">
        <f t="shared" ca="1" si="27"/>
        <v>0</v>
      </c>
      <c r="BJ34" s="2">
        <f t="shared" ca="1" si="28"/>
        <v>0</v>
      </c>
      <c r="BK34" s="2">
        <f t="shared" ca="1" si="29"/>
        <v>0</v>
      </c>
      <c r="BL34" s="2">
        <f t="shared" ca="1" si="30"/>
        <v>0</v>
      </c>
      <c r="BM34" s="2">
        <f t="shared" ca="1" si="31"/>
        <v>0</v>
      </c>
      <c r="BN34" s="2" t="str">
        <f t="shared" si="32"/>
        <v>SH</v>
      </c>
    </row>
    <row r="35" spans="1:66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КА-1Б  -  Гшл</v>
      </c>
      <c r="B35" s="10" t="s">
        <v>438</v>
      </c>
      <c r="C35" s="18">
        <v>50</v>
      </c>
      <c r="D35" s="18">
        <v>25</v>
      </c>
      <c r="E35" s="22" t="s">
        <v>608</v>
      </c>
      <c r="F35" s="22">
        <v>1</v>
      </c>
      <c r="G35" s="22">
        <v>1</v>
      </c>
      <c r="H35" s="20">
        <f t="shared" ca="1" si="2"/>
        <v>0</v>
      </c>
      <c r="I35" s="16" t="str">
        <f t="shared" si="3"/>
        <v>01K002SHBN26</v>
      </c>
      <c r="J35" s="54">
        <v>48.4</v>
      </c>
      <c r="K35" s="54">
        <v>49</v>
      </c>
      <c r="L35" s="54">
        <v>48.1</v>
      </c>
      <c r="M35" s="54">
        <v>49.3</v>
      </c>
      <c r="N35" s="54">
        <v>46.4</v>
      </c>
      <c r="O35" s="54">
        <v>44.3</v>
      </c>
      <c r="P35" s="54">
        <v>47.3</v>
      </c>
      <c r="Q35" s="54">
        <v>47.7</v>
      </c>
      <c r="R35" s="54">
        <v>45.8</v>
      </c>
      <c r="S35" s="54">
        <v>43.7</v>
      </c>
      <c r="T35" s="54">
        <v>47.1</v>
      </c>
      <c r="U35" s="54">
        <v>46.4</v>
      </c>
      <c r="V35" s="54">
        <v>44.3</v>
      </c>
      <c r="W35" s="56">
        <v>42.3</v>
      </c>
      <c r="X35" s="2">
        <f t="shared" ca="1" si="4"/>
        <v>0</v>
      </c>
      <c r="Y35" s="2">
        <f t="shared" ca="1" si="5"/>
        <v>0</v>
      </c>
      <c r="Z35" s="2">
        <f t="shared" ca="1" si="6"/>
        <v>0</v>
      </c>
      <c r="AA35" s="2">
        <f t="shared" ca="1" si="7"/>
        <v>0</v>
      </c>
      <c r="AB35" s="2">
        <f t="shared" ca="1" si="8"/>
        <v>0</v>
      </c>
      <c r="AC35" s="2">
        <f t="shared" ca="1" si="9"/>
        <v>0</v>
      </c>
      <c r="AD35" s="2">
        <f t="shared" ca="1" si="10"/>
        <v>0</v>
      </c>
      <c r="AE35" s="2">
        <f t="shared" ca="1" si="11"/>
        <v>0</v>
      </c>
      <c r="AF35" s="2">
        <f t="shared" ca="1" si="12"/>
        <v>0</v>
      </c>
      <c r="AG35" s="2">
        <f t="shared" ca="1" si="13"/>
        <v>0</v>
      </c>
      <c r="AH35" s="2">
        <f t="shared" ca="1" si="14"/>
        <v>0</v>
      </c>
      <c r="AI35" s="2">
        <f t="shared" ca="1" si="15"/>
        <v>0</v>
      </c>
      <c r="AJ35" s="2">
        <f t="shared" ca="1" si="16"/>
        <v>0</v>
      </c>
      <c r="AK35" s="2">
        <f t="shared" ca="1" si="17"/>
        <v>0</v>
      </c>
      <c r="AL35" s="55">
        <v>20.401455648314133</v>
      </c>
      <c r="AM35" s="55">
        <v>18.501344714476584</v>
      </c>
      <c r="AN35" s="55">
        <v>18.600506481040849</v>
      </c>
      <c r="AO35" s="55">
        <v>18.155070450445074</v>
      </c>
      <c r="AP35" s="55">
        <v>16.920376780992367</v>
      </c>
      <c r="AQ35" s="55">
        <v>19.326913285783974</v>
      </c>
      <c r="AR35" s="55">
        <v>20.663399362333713</v>
      </c>
      <c r="AS35" s="55">
        <v>24.961351694580738</v>
      </c>
      <c r="AT35" s="55">
        <v>23.313398350528072</v>
      </c>
      <c r="AU35" s="55">
        <v>21.31927918908703</v>
      </c>
      <c r="AV35" s="55">
        <v>23.692778072243144</v>
      </c>
      <c r="AW35" s="55">
        <v>23.503334836863257</v>
      </c>
      <c r="AX35" s="55">
        <v>24.809717394067889</v>
      </c>
      <c r="AY35" s="55">
        <v>25.379883604624801</v>
      </c>
      <c r="AZ35" s="2">
        <f t="shared" ca="1" si="18"/>
        <v>0</v>
      </c>
      <c r="BA35" s="2">
        <f t="shared" ca="1" si="19"/>
        <v>0</v>
      </c>
      <c r="BB35" s="2">
        <f t="shared" ca="1" si="20"/>
        <v>0</v>
      </c>
      <c r="BC35" s="2">
        <f t="shared" ca="1" si="21"/>
        <v>0</v>
      </c>
      <c r="BD35" s="2">
        <f t="shared" ca="1" si="22"/>
        <v>0</v>
      </c>
      <c r="BE35" s="2">
        <f t="shared" ca="1" si="23"/>
        <v>0</v>
      </c>
      <c r="BF35" s="2">
        <f t="shared" ca="1" si="24"/>
        <v>0</v>
      </c>
      <c r="BG35" s="2">
        <f t="shared" ca="1" si="25"/>
        <v>0</v>
      </c>
      <c r="BH35" s="2">
        <f t="shared" ca="1" si="26"/>
        <v>0</v>
      </c>
      <c r="BI35" s="2">
        <f t="shared" ca="1" si="27"/>
        <v>0</v>
      </c>
      <c r="BJ35" s="2">
        <f t="shared" ca="1" si="28"/>
        <v>0</v>
      </c>
      <c r="BK35" s="2">
        <f t="shared" ca="1" si="29"/>
        <v>0</v>
      </c>
      <c r="BL35" s="2">
        <f t="shared" ca="1" si="30"/>
        <v>0</v>
      </c>
      <c r="BM35" s="2">
        <f t="shared" ca="1" si="31"/>
        <v>0</v>
      </c>
      <c r="BN35" s="2" t="str">
        <f t="shared" si="32"/>
        <v>SH</v>
      </c>
    </row>
    <row r="36" spans="1:66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КА-2А  -  Гшл</v>
      </c>
      <c r="B36" s="10" t="s">
        <v>439</v>
      </c>
      <c r="C36" s="18">
        <v>50</v>
      </c>
      <c r="D36" s="18">
        <v>25</v>
      </c>
      <c r="E36" s="22" t="s">
        <v>608</v>
      </c>
      <c r="F36" s="22">
        <v>1</v>
      </c>
      <c r="G36" s="22">
        <v>1</v>
      </c>
      <c r="H36" s="20">
        <f t="shared" ca="1" si="2"/>
        <v>0</v>
      </c>
      <c r="I36" s="16" t="str">
        <f t="shared" si="3"/>
        <v>02K002SHAN26</v>
      </c>
      <c r="J36" s="54">
        <v>0</v>
      </c>
      <c r="K36" s="54">
        <v>0</v>
      </c>
      <c r="L36" s="54">
        <v>38.200000000000003</v>
      </c>
      <c r="M36" s="54">
        <v>39.1</v>
      </c>
      <c r="N36" s="54">
        <v>42.3</v>
      </c>
      <c r="O36" s="54">
        <v>39.6</v>
      </c>
      <c r="P36" s="54">
        <v>41.9</v>
      </c>
      <c r="Q36" s="54">
        <v>39.799999999999997</v>
      </c>
      <c r="R36" s="54">
        <v>42.8</v>
      </c>
      <c r="S36" s="54">
        <v>46.1</v>
      </c>
      <c r="T36" s="54">
        <v>44.9</v>
      </c>
      <c r="U36" s="54">
        <v>44.5</v>
      </c>
      <c r="V36" s="54">
        <v>41.4</v>
      </c>
      <c r="W36" s="56">
        <v>40.9</v>
      </c>
      <c r="X36" s="2">
        <f t="shared" ca="1" si="4"/>
        <v>0</v>
      </c>
      <c r="Y36" s="2">
        <f t="shared" ca="1" si="5"/>
        <v>0</v>
      </c>
      <c r="Z36" s="2">
        <f t="shared" ca="1" si="6"/>
        <v>0</v>
      </c>
      <c r="AA36" s="2">
        <f t="shared" ca="1" si="7"/>
        <v>0</v>
      </c>
      <c r="AB36" s="2">
        <f t="shared" ca="1" si="8"/>
        <v>0</v>
      </c>
      <c r="AC36" s="2">
        <f t="shared" ca="1" si="9"/>
        <v>0</v>
      </c>
      <c r="AD36" s="2">
        <f t="shared" ca="1" si="10"/>
        <v>0</v>
      </c>
      <c r="AE36" s="2">
        <f t="shared" ca="1" si="11"/>
        <v>0</v>
      </c>
      <c r="AF36" s="2">
        <f t="shared" ca="1" si="12"/>
        <v>0</v>
      </c>
      <c r="AG36" s="2">
        <f t="shared" ca="1" si="13"/>
        <v>0</v>
      </c>
      <c r="AH36" s="2">
        <f t="shared" ca="1" si="14"/>
        <v>0</v>
      </c>
      <c r="AI36" s="2">
        <f t="shared" ca="1" si="15"/>
        <v>0</v>
      </c>
      <c r="AJ36" s="2">
        <f t="shared" ca="1" si="16"/>
        <v>0</v>
      </c>
      <c r="AK36" s="2">
        <f t="shared" ca="1" si="17"/>
        <v>0</v>
      </c>
      <c r="AL36" s="55">
        <v>0</v>
      </c>
      <c r="AM36" s="55">
        <v>0</v>
      </c>
      <c r="AN36" s="55">
        <v>31.045239615994838</v>
      </c>
      <c r="AO36" s="55">
        <v>31.346601458198467</v>
      </c>
      <c r="AP36" s="55">
        <v>30.83362284866071</v>
      </c>
      <c r="AQ36" s="55">
        <v>30.705854225362852</v>
      </c>
      <c r="AR36" s="55">
        <v>30.975681044910182</v>
      </c>
      <c r="AS36" s="55">
        <v>29.747428368088524</v>
      </c>
      <c r="AT36" s="55">
        <v>30.425113266962402</v>
      </c>
      <c r="AU36" s="55">
        <v>30.677937748587027</v>
      </c>
      <c r="AV36" s="55">
        <v>29.549414530605581</v>
      </c>
      <c r="AW36" s="55">
        <v>30.020656233848957</v>
      </c>
      <c r="AX36" s="55">
        <v>31.370691255741921</v>
      </c>
      <c r="AY36" s="55">
        <v>30.54117138146642</v>
      </c>
      <c r="AZ36" s="2">
        <f t="shared" ca="1" si="18"/>
        <v>0</v>
      </c>
      <c r="BA36" s="2">
        <f t="shared" ca="1" si="19"/>
        <v>0</v>
      </c>
      <c r="BB36" s="2">
        <f t="shared" ca="1" si="20"/>
        <v>0</v>
      </c>
      <c r="BC36" s="2">
        <f t="shared" ca="1" si="21"/>
        <v>0</v>
      </c>
      <c r="BD36" s="2">
        <f t="shared" ca="1" si="22"/>
        <v>0</v>
      </c>
      <c r="BE36" s="2">
        <f t="shared" ca="1" si="23"/>
        <v>0</v>
      </c>
      <c r="BF36" s="2">
        <f t="shared" ca="1" si="24"/>
        <v>0</v>
      </c>
      <c r="BG36" s="2">
        <f t="shared" ca="1" si="25"/>
        <v>0</v>
      </c>
      <c r="BH36" s="2">
        <f t="shared" ca="1" si="26"/>
        <v>0</v>
      </c>
      <c r="BI36" s="2">
        <f t="shared" ca="1" si="27"/>
        <v>0</v>
      </c>
      <c r="BJ36" s="2">
        <f t="shared" ca="1" si="28"/>
        <v>0</v>
      </c>
      <c r="BK36" s="2">
        <f t="shared" ca="1" si="29"/>
        <v>0</v>
      </c>
      <c r="BL36" s="2">
        <f t="shared" ca="1" si="30"/>
        <v>0</v>
      </c>
      <c r="BM36" s="2">
        <f t="shared" ca="1" si="31"/>
        <v>0</v>
      </c>
      <c r="BN36" s="2" t="str">
        <f t="shared" si="32"/>
        <v>SH</v>
      </c>
    </row>
    <row r="37" spans="1:66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КА-2Б  -  Гшл</v>
      </c>
      <c r="B37" s="10" t="s">
        <v>440</v>
      </c>
      <c r="C37" s="18">
        <v>50</v>
      </c>
      <c r="D37" s="18">
        <v>25</v>
      </c>
      <c r="E37" s="22" t="s">
        <v>608</v>
      </c>
      <c r="F37" s="22">
        <v>1</v>
      </c>
      <c r="G37" s="22">
        <v>1</v>
      </c>
      <c r="H37" s="20">
        <f t="shared" ca="1" si="2"/>
        <v>0</v>
      </c>
      <c r="I37" s="16" t="str">
        <f t="shared" si="3"/>
        <v>02K002SHBN26</v>
      </c>
      <c r="J37" s="54">
        <v>36.200000000000003</v>
      </c>
      <c r="K37" s="54">
        <v>37.1</v>
      </c>
      <c r="L37" s="54">
        <v>39.5</v>
      </c>
      <c r="M37" s="54">
        <v>40.700000000000003</v>
      </c>
      <c r="N37" s="54">
        <v>36.799999999999997</v>
      </c>
      <c r="O37" s="54">
        <v>33.4</v>
      </c>
      <c r="P37" s="54">
        <v>39.4</v>
      </c>
      <c r="Q37" s="54">
        <v>40.299999999999997</v>
      </c>
      <c r="R37" s="54">
        <v>43.3</v>
      </c>
      <c r="S37" s="54">
        <v>44.6</v>
      </c>
      <c r="T37" s="54">
        <v>46.1</v>
      </c>
      <c r="U37" s="54">
        <v>43.6</v>
      </c>
      <c r="V37" s="54">
        <v>39.799999999999997</v>
      </c>
      <c r="W37" s="56">
        <v>36.799999999999997</v>
      </c>
      <c r="X37" s="2">
        <f t="shared" ca="1" si="4"/>
        <v>0</v>
      </c>
      <c r="Y37" s="2">
        <f t="shared" ca="1" si="5"/>
        <v>0</v>
      </c>
      <c r="Z37" s="2">
        <f t="shared" ca="1" si="6"/>
        <v>0</v>
      </c>
      <c r="AA37" s="2">
        <f t="shared" ca="1" si="7"/>
        <v>0</v>
      </c>
      <c r="AB37" s="2">
        <f t="shared" ca="1" si="8"/>
        <v>0</v>
      </c>
      <c r="AC37" s="2">
        <f t="shared" ca="1" si="9"/>
        <v>0</v>
      </c>
      <c r="AD37" s="2">
        <f t="shared" ca="1" si="10"/>
        <v>20</v>
      </c>
      <c r="AE37" s="2">
        <f t="shared" ca="1" si="11"/>
        <v>0</v>
      </c>
      <c r="AF37" s="2">
        <f t="shared" ca="1" si="12"/>
        <v>0</v>
      </c>
      <c r="AG37" s="2">
        <f t="shared" ca="1" si="13"/>
        <v>0</v>
      </c>
      <c r="AH37" s="2">
        <f t="shared" ca="1" si="14"/>
        <v>0</v>
      </c>
      <c r="AI37" s="2">
        <f t="shared" ca="1" si="15"/>
        <v>0</v>
      </c>
      <c r="AJ37" s="2">
        <f t="shared" ca="1" si="16"/>
        <v>0</v>
      </c>
      <c r="AK37" s="2">
        <f t="shared" ca="1" si="17"/>
        <v>0</v>
      </c>
      <c r="AL37" s="55">
        <v>32.485770529912337</v>
      </c>
      <c r="AM37" s="55">
        <v>33.48341910066226</v>
      </c>
      <c r="AN37" s="55">
        <v>33.454576709498781</v>
      </c>
      <c r="AO37" s="55">
        <v>30.149318654283899</v>
      </c>
      <c r="AP37" s="55">
        <v>31.734063752414585</v>
      </c>
      <c r="AQ37" s="55">
        <v>30.93014755497877</v>
      </c>
      <c r="AR37" s="55">
        <v>32.447618516270921</v>
      </c>
      <c r="AS37" s="55">
        <v>32.08636539589871</v>
      </c>
      <c r="AT37" s="55">
        <v>32.477660145655449</v>
      </c>
      <c r="AU37" s="55">
        <v>32.523197575722932</v>
      </c>
      <c r="AV37" s="55">
        <v>32.905891734134833</v>
      </c>
      <c r="AW37" s="55">
        <v>31.731951188238884</v>
      </c>
      <c r="AX37" s="55">
        <v>33.429817953981889</v>
      </c>
      <c r="AY37" s="55">
        <v>32.296317372004935</v>
      </c>
      <c r="AZ37" s="2">
        <f t="shared" ca="1" si="18"/>
        <v>0</v>
      </c>
      <c r="BA37" s="2">
        <f t="shared" ca="1" si="19"/>
        <v>0</v>
      </c>
      <c r="BB37" s="2">
        <f t="shared" ca="1" si="20"/>
        <v>0</v>
      </c>
      <c r="BC37" s="2">
        <f t="shared" ca="1" si="21"/>
        <v>0</v>
      </c>
      <c r="BD37" s="2">
        <f t="shared" ca="1" si="22"/>
        <v>0</v>
      </c>
      <c r="BE37" s="2">
        <f t="shared" ca="1" si="23"/>
        <v>0</v>
      </c>
      <c r="BF37" s="2">
        <f t="shared" ca="1" si="24"/>
        <v>0</v>
      </c>
      <c r="BG37" s="2">
        <f t="shared" ca="1" si="25"/>
        <v>0</v>
      </c>
      <c r="BH37" s="2">
        <f t="shared" ca="1" si="26"/>
        <v>0</v>
      </c>
      <c r="BI37" s="2">
        <f t="shared" ca="1" si="27"/>
        <v>0</v>
      </c>
      <c r="BJ37" s="2">
        <f t="shared" ca="1" si="28"/>
        <v>0</v>
      </c>
      <c r="BK37" s="2">
        <f t="shared" ca="1" si="29"/>
        <v>0</v>
      </c>
      <c r="BL37" s="2">
        <f t="shared" ca="1" si="30"/>
        <v>0</v>
      </c>
      <c r="BM37" s="2">
        <f t="shared" ca="1" si="31"/>
        <v>0</v>
      </c>
      <c r="BN37" s="2" t="str">
        <f t="shared" si="32"/>
        <v>SH</v>
      </c>
    </row>
    <row r="38" spans="1:66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КА-3А  -  Гшл</v>
      </c>
      <c r="B38" s="10" t="s">
        <v>441</v>
      </c>
      <c r="C38" s="18">
        <v>50</v>
      </c>
      <c r="D38" s="18">
        <v>25</v>
      </c>
      <c r="E38" s="22" t="s">
        <v>608</v>
      </c>
      <c r="F38" s="22">
        <v>1</v>
      </c>
      <c r="G38" s="22">
        <v>1</v>
      </c>
      <c r="H38" s="20">
        <f t="shared" ca="1" si="2"/>
        <v>0</v>
      </c>
      <c r="I38" s="16" t="str">
        <f t="shared" si="3"/>
        <v>03K002SHAN26</v>
      </c>
      <c r="J38" s="54">
        <v>44.7</v>
      </c>
      <c r="K38" s="54">
        <v>43.1</v>
      </c>
      <c r="L38" s="54">
        <v>42.7</v>
      </c>
      <c r="M38" s="54">
        <v>43.6</v>
      </c>
      <c r="N38" s="54">
        <v>40.6</v>
      </c>
      <c r="O38" s="54">
        <v>35.700000000000003</v>
      </c>
      <c r="P38" s="54">
        <v>40.299999999999997</v>
      </c>
      <c r="Q38" s="54">
        <v>42.7</v>
      </c>
      <c r="R38" s="54">
        <v>43.5</v>
      </c>
      <c r="S38" s="54">
        <v>37.299999999999997</v>
      </c>
      <c r="T38" s="54">
        <v>40.299999999999997</v>
      </c>
      <c r="U38" s="54">
        <v>38.200000000000003</v>
      </c>
      <c r="V38" s="54">
        <v>40.299999999999997</v>
      </c>
      <c r="W38" s="56">
        <v>0</v>
      </c>
      <c r="X38" s="2">
        <f t="shared" ca="1" si="4"/>
        <v>0</v>
      </c>
      <c r="Y38" s="2">
        <f t="shared" ca="1" si="5"/>
        <v>0</v>
      </c>
      <c r="Z38" s="2">
        <f t="shared" ca="1" si="6"/>
        <v>0</v>
      </c>
      <c r="AA38" s="2">
        <f t="shared" ca="1" si="7"/>
        <v>0</v>
      </c>
      <c r="AB38" s="2">
        <f t="shared" ca="1" si="8"/>
        <v>0</v>
      </c>
      <c r="AC38" s="2">
        <f t="shared" ca="1" si="9"/>
        <v>0</v>
      </c>
      <c r="AD38" s="2">
        <f t="shared" ca="1" si="10"/>
        <v>0</v>
      </c>
      <c r="AE38" s="2">
        <f t="shared" ca="1" si="11"/>
        <v>0</v>
      </c>
      <c r="AF38" s="2">
        <f t="shared" ca="1" si="12"/>
        <v>0</v>
      </c>
      <c r="AG38" s="2">
        <f t="shared" ca="1" si="13"/>
        <v>0</v>
      </c>
      <c r="AH38" s="2">
        <f t="shared" ca="1" si="14"/>
        <v>0</v>
      </c>
      <c r="AI38" s="2">
        <f t="shared" ca="1" si="15"/>
        <v>0</v>
      </c>
      <c r="AJ38" s="2">
        <f t="shared" ca="1" si="16"/>
        <v>0</v>
      </c>
      <c r="AK38" s="2">
        <f t="shared" ca="1" si="17"/>
        <v>0</v>
      </c>
      <c r="AL38" s="55">
        <v>29.022729124215981</v>
      </c>
      <c r="AM38" s="55">
        <v>30.731645420796045</v>
      </c>
      <c r="AN38" s="55">
        <v>28.316681730580203</v>
      </c>
      <c r="AO38" s="55">
        <v>28.786146219869828</v>
      </c>
      <c r="AP38" s="55">
        <v>30.783223220879769</v>
      </c>
      <c r="AQ38" s="55">
        <v>31.201740351982931</v>
      </c>
      <c r="AR38" s="55">
        <v>31.923300806086861</v>
      </c>
      <c r="AS38" s="55">
        <v>31.559792296153365</v>
      </c>
      <c r="AT38" s="55">
        <v>31.492794209189846</v>
      </c>
      <c r="AU38" s="55">
        <v>31.371826998258346</v>
      </c>
      <c r="AV38" s="55">
        <v>31.35353694916591</v>
      </c>
      <c r="AW38" s="55">
        <v>29.510104559745955</v>
      </c>
      <c r="AX38" s="55">
        <v>28.782375460604939</v>
      </c>
      <c r="AY38" s="55">
        <v>0</v>
      </c>
      <c r="AZ38" s="2">
        <f t="shared" ca="1" si="18"/>
        <v>0</v>
      </c>
      <c r="BA38" s="2">
        <f t="shared" ca="1" si="19"/>
        <v>0</v>
      </c>
      <c r="BB38" s="2">
        <f t="shared" ca="1" si="20"/>
        <v>0</v>
      </c>
      <c r="BC38" s="2">
        <f t="shared" ca="1" si="21"/>
        <v>0</v>
      </c>
      <c r="BD38" s="2">
        <f t="shared" ca="1" si="22"/>
        <v>0</v>
      </c>
      <c r="BE38" s="2">
        <f t="shared" ca="1" si="23"/>
        <v>0</v>
      </c>
      <c r="BF38" s="2">
        <f t="shared" ca="1" si="24"/>
        <v>0</v>
      </c>
      <c r="BG38" s="2">
        <f t="shared" ca="1" si="25"/>
        <v>0</v>
      </c>
      <c r="BH38" s="2">
        <f t="shared" ca="1" si="26"/>
        <v>0</v>
      </c>
      <c r="BI38" s="2">
        <f t="shared" ca="1" si="27"/>
        <v>0</v>
      </c>
      <c r="BJ38" s="2">
        <f t="shared" ca="1" si="28"/>
        <v>0</v>
      </c>
      <c r="BK38" s="2">
        <f t="shared" ca="1" si="29"/>
        <v>0</v>
      </c>
      <c r="BL38" s="2">
        <f t="shared" ca="1" si="30"/>
        <v>0</v>
      </c>
      <c r="BM38" s="2">
        <f t="shared" ca="1" si="31"/>
        <v>0</v>
      </c>
      <c r="BN38" s="2" t="str">
        <f t="shared" si="32"/>
        <v>SH</v>
      </c>
    </row>
    <row r="39" spans="1:66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КА-3Б  -  Гшл</v>
      </c>
      <c r="B39" s="10" t="s">
        <v>442</v>
      </c>
      <c r="C39" s="18">
        <v>50</v>
      </c>
      <c r="D39" s="18">
        <v>25</v>
      </c>
      <c r="E39" s="22" t="s">
        <v>608</v>
      </c>
      <c r="F39" s="22">
        <v>1</v>
      </c>
      <c r="G39" s="22">
        <v>1</v>
      </c>
      <c r="H39" s="20">
        <f t="shared" ca="1" si="2"/>
        <v>0</v>
      </c>
      <c r="I39" s="16" t="str">
        <f t="shared" si="3"/>
        <v>03K002SHBN26</v>
      </c>
      <c r="J39" s="54">
        <v>46.1</v>
      </c>
      <c r="K39" s="54">
        <v>45.4</v>
      </c>
      <c r="L39" s="54">
        <v>44.5</v>
      </c>
      <c r="M39" s="54">
        <v>44.5</v>
      </c>
      <c r="N39" s="54">
        <v>42.5</v>
      </c>
      <c r="O39" s="54">
        <v>41.2</v>
      </c>
      <c r="P39" s="54">
        <v>42.7</v>
      </c>
      <c r="Q39" s="54">
        <v>43.9</v>
      </c>
      <c r="R39" s="54">
        <v>41.3</v>
      </c>
      <c r="S39" s="54">
        <v>39.4</v>
      </c>
      <c r="T39" s="54">
        <v>41.2</v>
      </c>
      <c r="U39" s="54">
        <v>39.1</v>
      </c>
      <c r="V39" s="54">
        <v>37.4</v>
      </c>
      <c r="W39" s="56">
        <v>0</v>
      </c>
      <c r="X39" s="2">
        <f t="shared" ca="1" si="4"/>
        <v>0</v>
      </c>
      <c r="Y39" s="2">
        <f t="shared" ca="1" si="5"/>
        <v>0</v>
      </c>
      <c r="Z39" s="2">
        <f t="shared" ca="1" si="6"/>
        <v>0</v>
      </c>
      <c r="AA39" s="2">
        <f t="shared" ca="1" si="7"/>
        <v>0</v>
      </c>
      <c r="AB39" s="2">
        <f t="shared" ca="1" si="8"/>
        <v>0</v>
      </c>
      <c r="AC39" s="2">
        <f t="shared" ca="1" si="9"/>
        <v>0</v>
      </c>
      <c r="AD39" s="2">
        <f t="shared" ca="1" si="10"/>
        <v>0</v>
      </c>
      <c r="AE39" s="2">
        <f t="shared" ca="1" si="11"/>
        <v>0</v>
      </c>
      <c r="AF39" s="2">
        <f t="shared" ca="1" si="12"/>
        <v>0</v>
      </c>
      <c r="AG39" s="2">
        <f t="shared" ca="1" si="13"/>
        <v>0</v>
      </c>
      <c r="AH39" s="2">
        <f t="shared" ca="1" si="14"/>
        <v>0</v>
      </c>
      <c r="AI39" s="2">
        <f t="shared" ca="1" si="15"/>
        <v>0</v>
      </c>
      <c r="AJ39" s="2">
        <f t="shared" ca="1" si="16"/>
        <v>0</v>
      </c>
      <c r="AK39" s="2">
        <f t="shared" ca="1" si="17"/>
        <v>0</v>
      </c>
      <c r="AL39" s="55">
        <v>27.108489933200634</v>
      </c>
      <c r="AM39" s="55">
        <v>27.542503338320756</v>
      </c>
      <c r="AN39" s="55">
        <v>24.665666509970961</v>
      </c>
      <c r="AO39" s="55">
        <v>26.035616911059279</v>
      </c>
      <c r="AP39" s="55">
        <v>28.569151776076879</v>
      </c>
      <c r="AQ39" s="55">
        <v>27.091036681392904</v>
      </c>
      <c r="AR39" s="55">
        <v>28.759568485458153</v>
      </c>
      <c r="AS39" s="55">
        <v>28.110370318416049</v>
      </c>
      <c r="AT39" s="55">
        <v>27.567021527728222</v>
      </c>
      <c r="AU39" s="55">
        <v>26.614920697648813</v>
      </c>
      <c r="AV39" s="55">
        <v>27.911043555471966</v>
      </c>
      <c r="AW39" s="55">
        <v>28.231638659969228</v>
      </c>
      <c r="AX39" s="55">
        <v>23.854965217183523</v>
      </c>
      <c r="AY39" s="55">
        <v>0</v>
      </c>
      <c r="AZ39" s="2">
        <f t="shared" ca="1" si="18"/>
        <v>0</v>
      </c>
      <c r="BA39" s="2">
        <f t="shared" ca="1" si="19"/>
        <v>0</v>
      </c>
      <c r="BB39" s="2">
        <f t="shared" ca="1" si="20"/>
        <v>0</v>
      </c>
      <c r="BC39" s="2">
        <f t="shared" ca="1" si="21"/>
        <v>0</v>
      </c>
      <c r="BD39" s="2">
        <f t="shared" ca="1" si="22"/>
        <v>0</v>
      </c>
      <c r="BE39" s="2">
        <f t="shared" ca="1" si="23"/>
        <v>0</v>
      </c>
      <c r="BF39" s="2">
        <f t="shared" ca="1" si="24"/>
        <v>0</v>
      </c>
      <c r="BG39" s="2">
        <f t="shared" ca="1" si="25"/>
        <v>0</v>
      </c>
      <c r="BH39" s="2">
        <f t="shared" ca="1" si="26"/>
        <v>0</v>
      </c>
      <c r="BI39" s="2">
        <f t="shared" ca="1" si="27"/>
        <v>0</v>
      </c>
      <c r="BJ39" s="2">
        <f t="shared" ca="1" si="28"/>
        <v>0</v>
      </c>
      <c r="BK39" s="2">
        <f t="shared" ca="1" si="29"/>
        <v>0</v>
      </c>
      <c r="BL39" s="2">
        <f t="shared" ca="1" si="30"/>
        <v>0</v>
      </c>
      <c r="BM39" s="2">
        <f t="shared" ca="1" si="31"/>
        <v>0</v>
      </c>
      <c r="BN39" s="2" t="str">
        <f t="shared" si="32"/>
        <v>SH</v>
      </c>
    </row>
    <row r="40" spans="1:66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КА-4А  -  Гшл</v>
      </c>
      <c r="B40" s="10" t="s">
        <v>443</v>
      </c>
      <c r="C40" s="18">
        <v>50</v>
      </c>
      <c r="D40" s="18">
        <v>25</v>
      </c>
      <c r="E40" s="22" t="s">
        <v>608</v>
      </c>
      <c r="F40" s="22">
        <v>1</v>
      </c>
      <c r="G40" s="22">
        <v>1</v>
      </c>
      <c r="H40" s="20">
        <f t="shared" ca="1" si="2"/>
        <v>0</v>
      </c>
      <c r="I40" s="16" t="str">
        <f t="shared" si="3"/>
        <v>04K002SHAN26</v>
      </c>
      <c r="J40" s="54">
        <v>37.200000000000003</v>
      </c>
      <c r="K40" s="54">
        <v>36.5</v>
      </c>
      <c r="L40" s="54">
        <v>34.6</v>
      </c>
      <c r="M40" s="54">
        <v>36.4</v>
      </c>
      <c r="N40" s="54">
        <v>33.200000000000003</v>
      </c>
      <c r="O40" s="54">
        <v>30.1</v>
      </c>
      <c r="P40" s="54">
        <v>35.299999999999997</v>
      </c>
      <c r="Q40" s="54">
        <v>34.799999999999997</v>
      </c>
      <c r="R40" s="54">
        <v>34.200000000000003</v>
      </c>
      <c r="S40" s="54">
        <v>34.799999999999997</v>
      </c>
      <c r="T40" s="54">
        <v>39.5</v>
      </c>
      <c r="U40" s="54">
        <v>37.299999999999997</v>
      </c>
      <c r="V40" s="54">
        <v>33.200000000000003</v>
      </c>
      <c r="W40" s="56">
        <v>30.5</v>
      </c>
      <c r="X40" s="2">
        <f t="shared" ca="1" si="4"/>
        <v>0</v>
      </c>
      <c r="Y40" s="2">
        <f t="shared" ca="1" si="5"/>
        <v>0</v>
      </c>
      <c r="Z40" s="2">
        <f t="shared" ca="1" si="6"/>
        <v>0</v>
      </c>
      <c r="AA40" s="2">
        <f t="shared" ca="1" si="7"/>
        <v>0</v>
      </c>
      <c r="AB40" s="2">
        <f t="shared" ca="1" si="8"/>
        <v>0</v>
      </c>
      <c r="AC40" s="2">
        <f t="shared" ca="1" si="9"/>
        <v>0</v>
      </c>
      <c r="AD40" s="2">
        <f t="shared" ca="1" si="10"/>
        <v>20</v>
      </c>
      <c r="AE40" s="2">
        <f t="shared" ca="1" si="11"/>
        <v>0</v>
      </c>
      <c r="AF40" s="2">
        <f t="shared" ca="1" si="12"/>
        <v>0</v>
      </c>
      <c r="AG40" s="2">
        <f t="shared" ca="1" si="13"/>
        <v>0</v>
      </c>
      <c r="AH40" s="2">
        <f t="shared" ca="1" si="14"/>
        <v>0</v>
      </c>
      <c r="AI40" s="2">
        <f t="shared" ca="1" si="15"/>
        <v>0</v>
      </c>
      <c r="AJ40" s="2">
        <f t="shared" ca="1" si="16"/>
        <v>0</v>
      </c>
      <c r="AK40" s="2">
        <f t="shared" ca="1" si="17"/>
        <v>0</v>
      </c>
      <c r="AL40" s="55">
        <v>32.240975481601943</v>
      </c>
      <c r="AM40" s="55">
        <v>31.558329834461027</v>
      </c>
      <c r="AN40" s="55">
        <v>30.158808400461542</v>
      </c>
      <c r="AO40" s="55">
        <v>30.189862947882006</v>
      </c>
      <c r="AP40" s="55">
        <v>30.764808628935338</v>
      </c>
      <c r="AQ40" s="55">
        <v>30.068469772232923</v>
      </c>
      <c r="AR40" s="55">
        <v>31.591112291217673</v>
      </c>
      <c r="AS40" s="55">
        <v>31.361473311035404</v>
      </c>
      <c r="AT40" s="55">
        <v>31.311517688970721</v>
      </c>
      <c r="AU40" s="55">
        <v>31.59053091287808</v>
      </c>
      <c r="AV40" s="55">
        <v>31.468452767909518</v>
      </c>
      <c r="AW40" s="55">
        <v>29.296002146457578</v>
      </c>
      <c r="AX40" s="55">
        <v>32.307597123323553</v>
      </c>
      <c r="AY40" s="55">
        <v>30.917410485163082</v>
      </c>
      <c r="AZ40" s="2">
        <f t="shared" ca="1" si="18"/>
        <v>0</v>
      </c>
      <c r="BA40" s="2">
        <f t="shared" ca="1" si="19"/>
        <v>0</v>
      </c>
      <c r="BB40" s="2">
        <f t="shared" ca="1" si="20"/>
        <v>0</v>
      </c>
      <c r="BC40" s="2">
        <f t="shared" ca="1" si="21"/>
        <v>0</v>
      </c>
      <c r="BD40" s="2">
        <f t="shared" ca="1" si="22"/>
        <v>0</v>
      </c>
      <c r="BE40" s="2">
        <f t="shared" ca="1" si="23"/>
        <v>0</v>
      </c>
      <c r="BF40" s="2">
        <f t="shared" ca="1" si="24"/>
        <v>0</v>
      </c>
      <c r="BG40" s="2">
        <f t="shared" ca="1" si="25"/>
        <v>0</v>
      </c>
      <c r="BH40" s="2">
        <f t="shared" ca="1" si="26"/>
        <v>0</v>
      </c>
      <c r="BI40" s="2">
        <f t="shared" ca="1" si="27"/>
        <v>0</v>
      </c>
      <c r="BJ40" s="2">
        <f t="shared" ca="1" si="28"/>
        <v>0</v>
      </c>
      <c r="BK40" s="2">
        <f t="shared" ca="1" si="29"/>
        <v>0</v>
      </c>
      <c r="BL40" s="2">
        <f t="shared" ca="1" si="30"/>
        <v>0</v>
      </c>
      <c r="BM40" s="2">
        <f t="shared" ca="1" si="31"/>
        <v>0</v>
      </c>
      <c r="BN40" s="2" t="str">
        <f t="shared" si="32"/>
        <v>SH</v>
      </c>
    </row>
    <row r="41" spans="1:66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КА-4Б  -  Гшл</v>
      </c>
      <c r="B41" s="10" t="s">
        <v>444</v>
      </c>
      <c r="C41" s="18">
        <v>50</v>
      </c>
      <c r="D41" s="18">
        <v>25</v>
      </c>
      <c r="E41" s="22" t="s">
        <v>608</v>
      </c>
      <c r="F41" s="22">
        <v>1</v>
      </c>
      <c r="G41" s="22">
        <v>1</v>
      </c>
      <c r="H41" s="20">
        <f t="shared" ca="1" si="2"/>
        <v>0</v>
      </c>
      <c r="I41" s="16" t="str">
        <f t="shared" si="3"/>
        <v>04K002SHBN26</v>
      </c>
      <c r="J41" s="54">
        <v>38.1</v>
      </c>
      <c r="K41" s="54">
        <v>38.700000000000003</v>
      </c>
      <c r="L41" s="54">
        <v>37.299999999999997</v>
      </c>
      <c r="M41" s="54">
        <v>38.200000000000003</v>
      </c>
      <c r="N41" s="54">
        <v>40.200000000000003</v>
      </c>
      <c r="O41" s="54">
        <v>38.200000000000003</v>
      </c>
      <c r="P41" s="54">
        <v>37.9</v>
      </c>
      <c r="Q41" s="54">
        <v>35.9</v>
      </c>
      <c r="R41" s="54">
        <v>39.6</v>
      </c>
      <c r="S41" s="54">
        <v>39.1</v>
      </c>
      <c r="T41" s="54">
        <v>35.799999999999997</v>
      </c>
      <c r="U41" s="54">
        <v>36.5</v>
      </c>
      <c r="V41" s="54">
        <v>40.1</v>
      </c>
      <c r="W41" s="56">
        <v>38.700000000000003</v>
      </c>
      <c r="X41" s="2">
        <f t="shared" ca="1" si="4"/>
        <v>0</v>
      </c>
      <c r="Y41" s="2">
        <f t="shared" ca="1" si="5"/>
        <v>0</v>
      </c>
      <c r="Z41" s="2">
        <f t="shared" ca="1" si="6"/>
        <v>0</v>
      </c>
      <c r="AA41" s="2">
        <f t="shared" ca="1" si="7"/>
        <v>0</v>
      </c>
      <c r="AB41" s="2">
        <f t="shared" ca="1" si="8"/>
        <v>0</v>
      </c>
      <c r="AC41" s="2">
        <f t="shared" ca="1" si="9"/>
        <v>0</v>
      </c>
      <c r="AD41" s="2">
        <f t="shared" ca="1" si="10"/>
        <v>0</v>
      </c>
      <c r="AE41" s="2">
        <f t="shared" ca="1" si="11"/>
        <v>0</v>
      </c>
      <c r="AF41" s="2">
        <f t="shared" ca="1" si="12"/>
        <v>0</v>
      </c>
      <c r="AG41" s="2">
        <f t="shared" ca="1" si="13"/>
        <v>0</v>
      </c>
      <c r="AH41" s="2">
        <f t="shared" ca="1" si="14"/>
        <v>0</v>
      </c>
      <c r="AI41" s="2">
        <f t="shared" ca="1" si="15"/>
        <v>0</v>
      </c>
      <c r="AJ41" s="2">
        <f t="shared" ca="1" si="16"/>
        <v>0</v>
      </c>
      <c r="AK41" s="2">
        <f t="shared" ca="1" si="17"/>
        <v>0</v>
      </c>
      <c r="AL41" s="55">
        <v>25.798927820385998</v>
      </c>
      <c r="AM41" s="55">
        <v>26.74071965133848</v>
      </c>
      <c r="AN41" s="55">
        <v>26.558348446124576</v>
      </c>
      <c r="AO41" s="55">
        <v>26.375778198521537</v>
      </c>
      <c r="AP41" s="55">
        <v>27.272544934355668</v>
      </c>
      <c r="AQ41" s="55">
        <v>26.952183176909418</v>
      </c>
      <c r="AR41" s="55">
        <v>27.690596357288676</v>
      </c>
      <c r="AS41" s="55">
        <v>26.993457155469848</v>
      </c>
      <c r="AT41" s="55">
        <v>27.602885914243753</v>
      </c>
      <c r="AU41" s="55">
        <v>28.066357074498065</v>
      </c>
      <c r="AV41" s="55">
        <v>27.220186098692352</v>
      </c>
      <c r="AW41" s="55">
        <v>27.776724952816725</v>
      </c>
      <c r="AX41" s="55">
        <v>29.419387759156272</v>
      </c>
      <c r="AY41" s="55">
        <v>27.480939976605814</v>
      </c>
      <c r="AZ41" s="2">
        <f t="shared" ca="1" si="18"/>
        <v>0</v>
      </c>
      <c r="BA41" s="2">
        <f t="shared" ca="1" si="19"/>
        <v>0</v>
      </c>
      <c r="BB41" s="2">
        <f t="shared" ca="1" si="20"/>
        <v>0</v>
      </c>
      <c r="BC41" s="2">
        <f t="shared" ca="1" si="21"/>
        <v>0</v>
      </c>
      <c r="BD41" s="2">
        <f t="shared" ca="1" si="22"/>
        <v>0</v>
      </c>
      <c r="BE41" s="2">
        <f t="shared" ca="1" si="23"/>
        <v>0</v>
      </c>
      <c r="BF41" s="2">
        <f t="shared" ca="1" si="24"/>
        <v>0</v>
      </c>
      <c r="BG41" s="2">
        <f t="shared" ca="1" si="25"/>
        <v>0</v>
      </c>
      <c r="BH41" s="2">
        <f t="shared" ca="1" si="26"/>
        <v>0</v>
      </c>
      <c r="BI41" s="2">
        <f t="shared" ca="1" si="27"/>
        <v>0</v>
      </c>
      <c r="BJ41" s="2">
        <f t="shared" ca="1" si="28"/>
        <v>0</v>
      </c>
      <c r="BK41" s="2">
        <f t="shared" ca="1" si="29"/>
        <v>0</v>
      </c>
      <c r="BL41" s="2">
        <f t="shared" ca="1" si="30"/>
        <v>0</v>
      </c>
      <c r="BM41" s="2">
        <f t="shared" ca="1" si="31"/>
        <v>0</v>
      </c>
      <c r="BN41" s="2" t="str">
        <f t="shared" si="32"/>
        <v>SH</v>
      </c>
    </row>
    <row r="42" spans="1:66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КА-5  -  Гшл</v>
      </c>
      <c r="B42" s="10" t="s">
        <v>445</v>
      </c>
      <c r="C42" s="18">
        <v>50</v>
      </c>
      <c r="D42" s="18">
        <v>25</v>
      </c>
      <c r="E42" s="22" t="s">
        <v>608</v>
      </c>
      <c r="F42" s="22">
        <v>1</v>
      </c>
      <c r="G42" s="22">
        <v>1</v>
      </c>
      <c r="H42" s="20">
        <f t="shared" ca="1" si="2"/>
        <v>0</v>
      </c>
      <c r="I42" s="16" t="str">
        <f t="shared" si="3"/>
        <v>05K002SH0L26</v>
      </c>
      <c r="J42" s="54">
        <v>0</v>
      </c>
      <c r="K42" s="54">
        <v>0</v>
      </c>
      <c r="L42" s="54">
        <v>0</v>
      </c>
      <c r="M42" s="54">
        <v>39.1</v>
      </c>
      <c r="N42" s="54">
        <v>41.3</v>
      </c>
      <c r="O42" s="54">
        <v>43.1</v>
      </c>
      <c r="P42" s="54">
        <v>40.299999999999997</v>
      </c>
      <c r="Q42" s="54">
        <v>39.4</v>
      </c>
      <c r="R42" s="54">
        <v>38.700000000000003</v>
      </c>
      <c r="S42" s="54">
        <v>40.4</v>
      </c>
      <c r="T42" s="54">
        <v>38.1</v>
      </c>
      <c r="U42" s="54">
        <v>38.1</v>
      </c>
      <c r="V42" s="54">
        <v>42.4</v>
      </c>
      <c r="W42" s="56">
        <v>40.6</v>
      </c>
      <c r="X42" s="2">
        <f t="shared" ca="1" si="4"/>
        <v>0</v>
      </c>
      <c r="Y42" s="2">
        <f t="shared" ca="1" si="5"/>
        <v>0</v>
      </c>
      <c r="Z42" s="2">
        <f t="shared" ca="1" si="6"/>
        <v>0</v>
      </c>
      <c r="AA42" s="2">
        <f t="shared" ca="1" si="7"/>
        <v>0</v>
      </c>
      <c r="AB42" s="2">
        <f t="shared" ca="1" si="8"/>
        <v>0</v>
      </c>
      <c r="AC42" s="2">
        <f t="shared" ca="1" si="9"/>
        <v>0</v>
      </c>
      <c r="AD42" s="2">
        <f t="shared" ca="1" si="10"/>
        <v>0</v>
      </c>
      <c r="AE42" s="2">
        <f t="shared" ca="1" si="11"/>
        <v>0</v>
      </c>
      <c r="AF42" s="2">
        <f t="shared" ca="1" si="12"/>
        <v>0</v>
      </c>
      <c r="AG42" s="2">
        <f t="shared" ca="1" si="13"/>
        <v>0</v>
      </c>
      <c r="AH42" s="2">
        <f t="shared" ca="1" si="14"/>
        <v>0</v>
      </c>
      <c r="AI42" s="2">
        <f t="shared" ca="1" si="15"/>
        <v>0</v>
      </c>
      <c r="AJ42" s="2">
        <f t="shared" ca="1" si="16"/>
        <v>0</v>
      </c>
      <c r="AK42" s="2">
        <f t="shared" ca="1" si="17"/>
        <v>0</v>
      </c>
      <c r="AL42" s="55">
        <v>0</v>
      </c>
      <c r="AM42" s="55">
        <v>0</v>
      </c>
      <c r="AN42" s="55">
        <v>0</v>
      </c>
      <c r="AO42" s="55">
        <v>29.25093803663491</v>
      </c>
      <c r="AP42" s="55">
        <v>28.417766084863317</v>
      </c>
      <c r="AQ42" s="55">
        <v>24.856506717721448</v>
      </c>
      <c r="AR42" s="55">
        <v>25.878965090496234</v>
      </c>
      <c r="AS42" s="55">
        <v>25.803408560322815</v>
      </c>
      <c r="AT42" s="55">
        <v>25.96939130585147</v>
      </c>
      <c r="AU42" s="55">
        <v>26.083914379977855</v>
      </c>
      <c r="AV42" s="55">
        <v>25.909832420205966</v>
      </c>
      <c r="AW42" s="55">
        <v>26.229788482467409</v>
      </c>
      <c r="AX42" s="55">
        <v>25.074752381946666</v>
      </c>
      <c r="AY42" s="55">
        <v>25.818539264770781</v>
      </c>
      <c r="AZ42" s="2">
        <f t="shared" ca="1" si="18"/>
        <v>0</v>
      </c>
      <c r="BA42" s="2">
        <f t="shared" ca="1" si="19"/>
        <v>0</v>
      </c>
      <c r="BB42" s="2">
        <f t="shared" ca="1" si="20"/>
        <v>0</v>
      </c>
      <c r="BC42" s="2">
        <f t="shared" ca="1" si="21"/>
        <v>0</v>
      </c>
      <c r="BD42" s="2">
        <f t="shared" ca="1" si="22"/>
        <v>0</v>
      </c>
      <c r="BE42" s="2">
        <f t="shared" ca="1" si="23"/>
        <v>0</v>
      </c>
      <c r="BF42" s="2">
        <f t="shared" ca="1" si="24"/>
        <v>0</v>
      </c>
      <c r="BG42" s="2">
        <f t="shared" ca="1" si="25"/>
        <v>0</v>
      </c>
      <c r="BH42" s="2">
        <f t="shared" ca="1" si="26"/>
        <v>0</v>
      </c>
      <c r="BI42" s="2">
        <f t="shared" ca="1" si="27"/>
        <v>0</v>
      </c>
      <c r="BJ42" s="2">
        <f t="shared" ca="1" si="28"/>
        <v>0</v>
      </c>
      <c r="BK42" s="2">
        <f t="shared" ca="1" si="29"/>
        <v>0</v>
      </c>
      <c r="BL42" s="2">
        <f t="shared" ca="1" si="30"/>
        <v>0</v>
      </c>
      <c r="BM42" s="2">
        <f t="shared" ca="1" si="31"/>
        <v>0</v>
      </c>
      <c r="BN42" s="2" t="str">
        <f t="shared" si="32"/>
        <v>SH</v>
      </c>
    </row>
    <row r="43" spans="1:66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КА-6  -  Гшл</v>
      </c>
      <c r="B43" s="10" t="s">
        <v>446</v>
      </c>
      <c r="C43" s="18">
        <v>50</v>
      </c>
      <c r="D43" s="18">
        <v>25</v>
      </c>
      <c r="E43" s="22" t="s">
        <v>608</v>
      </c>
      <c r="F43" s="22">
        <v>1</v>
      </c>
      <c r="G43" s="22">
        <v>1</v>
      </c>
      <c r="H43" s="20">
        <f t="shared" ca="1" si="2"/>
        <v>0</v>
      </c>
      <c r="I43" s="16" t="str">
        <f t="shared" si="3"/>
        <v>06K002SH0L26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6">
        <v>0</v>
      </c>
      <c r="X43" s="2">
        <f t="shared" ca="1" si="4"/>
        <v>0</v>
      </c>
      <c r="Y43" s="2">
        <f t="shared" ca="1" si="5"/>
        <v>0</v>
      </c>
      <c r="Z43" s="2">
        <f t="shared" ca="1" si="6"/>
        <v>0</v>
      </c>
      <c r="AA43" s="2">
        <f t="shared" ca="1" si="7"/>
        <v>0</v>
      </c>
      <c r="AB43" s="2">
        <f t="shared" ca="1" si="8"/>
        <v>0</v>
      </c>
      <c r="AC43" s="2">
        <f t="shared" ca="1" si="9"/>
        <v>0</v>
      </c>
      <c r="AD43" s="2">
        <f t="shared" ca="1" si="10"/>
        <v>0</v>
      </c>
      <c r="AE43" s="2">
        <f t="shared" ca="1" si="11"/>
        <v>0</v>
      </c>
      <c r="AF43" s="2">
        <f t="shared" ca="1" si="12"/>
        <v>0</v>
      </c>
      <c r="AG43" s="2">
        <f t="shared" ca="1" si="13"/>
        <v>0</v>
      </c>
      <c r="AH43" s="2">
        <f t="shared" ca="1" si="14"/>
        <v>0</v>
      </c>
      <c r="AI43" s="2">
        <f t="shared" ca="1" si="15"/>
        <v>0</v>
      </c>
      <c r="AJ43" s="2">
        <f t="shared" ca="1" si="16"/>
        <v>0</v>
      </c>
      <c r="AK43" s="2">
        <f t="shared" ca="1" si="17"/>
        <v>0</v>
      </c>
      <c r="AL43" s="55">
        <v>0</v>
      </c>
      <c r="AM43" s="55">
        <v>0</v>
      </c>
      <c r="AN43" s="55">
        <v>0</v>
      </c>
      <c r="AO43" s="55">
        <v>0</v>
      </c>
      <c r="AP43" s="55">
        <v>0</v>
      </c>
      <c r="AQ43" s="55">
        <v>0</v>
      </c>
      <c r="AR43" s="55">
        <v>0</v>
      </c>
      <c r="AS43" s="55">
        <v>0</v>
      </c>
      <c r="AT43" s="55">
        <v>0</v>
      </c>
      <c r="AU43" s="55">
        <v>0</v>
      </c>
      <c r="AV43" s="55">
        <v>0</v>
      </c>
      <c r="AW43" s="55">
        <v>0</v>
      </c>
      <c r="AX43" s="55">
        <v>0</v>
      </c>
      <c r="AY43" s="55">
        <v>0</v>
      </c>
      <c r="AZ43" s="2">
        <f t="shared" ca="1" si="18"/>
        <v>0</v>
      </c>
      <c r="BA43" s="2">
        <f t="shared" ca="1" si="19"/>
        <v>0</v>
      </c>
      <c r="BB43" s="2">
        <f t="shared" ca="1" si="20"/>
        <v>0</v>
      </c>
      <c r="BC43" s="2">
        <f t="shared" ca="1" si="21"/>
        <v>0</v>
      </c>
      <c r="BD43" s="2">
        <f t="shared" ca="1" si="22"/>
        <v>0</v>
      </c>
      <c r="BE43" s="2">
        <f t="shared" ca="1" si="23"/>
        <v>0</v>
      </c>
      <c r="BF43" s="2">
        <f t="shared" ca="1" si="24"/>
        <v>0</v>
      </c>
      <c r="BG43" s="2">
        <f t="shared" ca="1" si="25"/>
        <v>0</v>
      </c>
      <c r="BH43" s="2">
        <f t="shared" ca="1" si="26"/>
        <v>0</v>
      </c>
      <c r="BI43" s="2">
        <f t="shared" ca="1" si="27"/>
        <v>0</v>
      </c>
      <c r="BJ43" s="2">
        <f t="shared" ca="1" si="28"/>
        <v>0</v>
      </c>
      <c r="BK43" s="2">
        <f t="shared" ca="1" si="29"/>
        <v>0</v>
      </c>
      <c r="BL43" s="2">
        <f t="shared" ca="1" si="30"/>
        <v>0</v>
      </c>
      <c r="BM43" s="2">
        <f t="shared" ca="1" si="31"/>
        <v>0</v>
      </c>
      <c r="BN43" s="2" t="str">
        <f t="shared" si="32"/>
        <v>SH</v>
      </c>
    </row>
    <row r="44" spans="1:66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КА-7  -  Гшл</v>
      </c>
      <c r="B44" s="10" t="s">
        <v>447</v>
      </c>
      <c r="C44" s="18">
        <v>50</v>
      </c>
      <c r="D44" s="18">
        <v>25</v>
      </c>
      <c r="E44" s="22" t="s">
        <v>608</v>
      </c>
      <c r="F44" s="22">
        <v>1</v>
      </c>
      <c r="G44" s="22">
        <v>1</v>
      </c>
      <c r="H44" s="20">
        <f t="shared" ca="1" si="2"/>
        <v>0</v>
      </c>
      <c r="I44" s="16" t="str">
        <f t="shared" si="3"/>
        <v>07K002SH0L26</v>
      </c>
      <c r="J44" s="54">
        <v>35.299999999999997</v>
      </c>
      <c r="K44" s="54">
        <v>33.9</v>
      </c>
      <c r="L44" s="54">
        <v>34.6</v>
      </c>
      <c r="M44" s="54">
        <v>32.6</v>
      </c>
      <c r="N44" s="54">
        <v>30.1</v>
      </c>
      <c r="O44" s="54">
        <v>36.299999999999997</v>
      </c>
      <c r="P44" s="54">
        <v>34.6</v>
      </c>
      <c r="Q44" s="54">
        <v>35.1</v>
      </c>
      <c r="R44" s="54">
        <v>29.8</v>
      </c>
      <c r="S44" s="54">
        <v>32.5</v>
      </c>
      <c r="T44" s="54">
        <v>35.299999999999997</v>
      </c>
      <c r="U44" s="54">
        <v>34.6</v>
      </c>
      <c r="V44" s="54">
        <v>33.1</v>
      </c>
      <c r="W44" s="56">
        <v>31.6</v>
      </c>
      <c r="X44" s="2">
        <f t="shared" ca="1" si="4"/>
        <v>0</v>
      </c>
      <c r="Y44" s="2">
        <f t="shared" ca="1" si="5"/>
        <v>0</v>
      </c>
      <c r="Z44" s="2">
        <f t="shared" ca="1" si="6"/>
        <v>0</v>
      </c>
      <c r="AA44" s="2">
        <f t="shared" ca="1" si="7"/>
        <v>0</v>
      </c>
      <c r="AB44" s="2">
        <f t="shared" ca="1" si="8"/>
        <v>0</v>
      </c>
      <c r="AC44" s="2">
        <f t="shared" ca="1" si="9"/>
        <v>20</v>
      </c>
      <c r="AD44" s="2">
        <f t="shared" ca="1" si="10"/>
        <v>0</v>
      </c>
      <c r="AE44" s="2">
        <f t="shared" ca="1" si="11"/>
        <v>0</v>
      </c>
      <c r="AF44" s="2">
        <f t="shared" ca="1" si="12"/>
        <v>0</v>
      </c>
      <c r="AG44" s="2">
        <f t="shared" ca="1" si="13"/>
        <v>0</v>
      </c>
      <c r="AH44" s="2">
        <f t="shared" ca="1" si="14"/>
        <v>0</v>
      </c>
      <c r="AI44" s="2">
        <f t="shared" ca="1" si="15"/>
        <v>0</v>
      </c>
      <c r="AJ44" s="2">
        <f t="shared" ca="1" si="16"/>
        <v>0</v>
      </c>
      <c r="AK44" s="2">
        <f t="shared" ca="1" si="17"/>
        <v>0</v>
      </c>
      <c r="AL44" s="55">
        <v>28.521452866323934</v>
      </c>
      <c r="AM44" s="55">
        <v>28.741111511564394</v>
      </c>
      <c r="AN44" s="55">
        <v>28.742710192434245</v>
      </c>
      <c r="AO44" s="55">
        <v>29.156307960168661</v>
      </c>
      <c r="AP44" s="55">
        <v>27.596676353320451</v>
      </c>
      <c r="AQ44" s="55">
        <v>28.182094762709799</v>
      </c>
      <c r="AR44" s="55">
        <v>28.188431112454325</v>
      </c>
      <c r="AS44" s="55">
        <v>28.084475782471461</v>
      </c>
      <c r="AT44" s="55">
        <v>28.11895902545178</v>
      </c>
      <c r="AU44" s="55">
        <v>28.669339006043842</v>
      </c>
      <c r="AV44" s="55">
        <v>28.140454856645032</v>
      </c>
      <c r="AW44" s="55">
        <v>28.178050463653346</v>
      </c>
      <c r="AX44" s="55">
        <v>27.823247856018227</v>
      </c>
      <c r="AY44" s="55">
        <v>28.015143374995368</v>
      </c>
      <c r="AZ44" s="2">
        <f t="shared" ca="1" si="18"/>
        <v>0</v>
      </c>
      <c r="BA44" s="2">
        <f t="shared" ca="1" si="19"/>
        <v>0</v>
      </c>
      <c r="BB44" s="2">
        <f t="shared" ca="1" si="20"/>
        <v>0</v>
      </c>
      <c r="BC44" s="2">
        <f t="shared" ca="1" si="21"/>
        <v>0</v>
      </c>
      <c r="BD44" s="2">
        <f t="shared" ca="1" si="22"/>
        <v>0</v>
      </c>
      <c r="BE44" s="2">
        <f t="shared" ca="1" si="23"/>
        <v>0</v>
      </c>
      <c r="BF44" s="2">
        <f t="shared" ca="1" si="24"/>
        <v>0</v>
      </c>
      <c r="BG44" s="2">
        <f t="shared" ca="1" si="25"/>
        <v>0</v>
      </c>
      <c r="BH44" s="2">
        <f t="shared" ca="1" si="26"/>
        <v>0</v>
      </c>
      <c r="BI44" s="2">
        <f t="shared" ca="1" si="27"/>
        <v>0</v>
      </c>
      <c r="BJ44" s="2">
        <f t="shared" ca="1" si="28"/>
        <v>0</v>
      </c>
      <c r="BK44" s="2">
        <f t="shared" ca="1" si="29"/>
        <v>0</v>
      </c>
      <c r="BL44" s="2">
        <f t="shared" ca="1" si="30"/>
        <v>0</v>
      </c>
      <c r="BM44" s="2">
        <f t="shared" ca="1" si="31"/>
        <v>0</v>
      </c>
      <c r="BN44" s="2" t="str">
        <f t="shared" si="32"/>
        <v>SH</v>
      </c>
    </row>
    <row r="45" spans="1:66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КА-8  -  Гшл</v>
      </c>
      <c r="B45" s="10" t="s">
        <v>448</v>
      </c>
      <c r="C45" s="18">
        <v>50</v>
      </c>
      <c r="D45" s="18">
        <v>25</v>
      </c>
      <c r="E45" s="22" t="s">
        <v>608</v>
      </c>
      <c r="F45" s="22">
        <v>1</v>
      </c>
      <c r="G45" s="22">
        <v>1</v>
      </c>
      <c r="H45" s="20">
        <f t="shared" ca="1" si="2"/>
        <v>0</v>
      </c>
      <c r="I45" s="16" t="str">
        <f t="shared" si="3"/>
        <v>08K002SH0L26</v>
      </c>
      <c r="J45" s="54">
        <v>31.9</v>
      </c>
      <c r="K45" s="54">
        <v>29.6</v>
      </c>
      <c r="L45" s="54">
        <v>30.1</v>
      </c>
      <c r="M45" s="54">
        <v>28.3</v>
      </c>
      <c r="N45" s="54">
        <v>28.3</v>
      </c>
      <c r="O45" s="54">
        <v>0</v>
      </c>
      <c r="P45" s="54">
        <v>0</v>
      </c>
      <c r="Q45" s="54">
        <v>0</v>
      </c>
      <c r="R45" s="54">
        <v>0</v>
      </c>
      <c r="S45" s="54">
        <v>0</v>
      </c>
      <c r="T45" s="54">
        <v>0</v>
      </c>
      <c r="U45" s="54">
        <v>0</v>
      </c>
      <c r="V45" s="54">
        <v>0</v>
      </c>
      <c r="W45" s="56">
        <v>0</v>
      </c>
      <c r="X45" s="2">
        <f t="shared" ca="1" si="4"/>
        <v>0</v>
      </c>
      <c r="Y45" s="2">
        <f t="shared" ca="1" si="5"/>
        <v>0</v>
      </c>
      <c r="Z45" s="2">
        <f t="shared" ca="1" si="6"/>
        <v>0</v>
      </c>
      <c r="AA45" s="2">
        <f t="shared" ca="1" si="7"/>
        <v>0</v>
      </c>
      <c r="AB45" s="2">
        <f t="shared" ca="1" si="8"/>
        <v>0</v>
      </c>
      <c r="AC45" s="2">
        <f t="shared" ca="1" si="9"/>
        <v>0</v>
      </c>
      <c r="AD45" s="2">
        <f t="shared" ca="1" si="10"/>
        <v>0</v>
      </c>
      <c r="AE45" s="2">
        <f t="shared" ca="1" si="11"/>
        <v>0</v>
      </c>
      <c r="AF45" s="2">
        <f t="shared" ca="1" si="12"/>
        <v>0</v>
      </c>
      <c r="AG45" s="2">
        <f t="shared" ca="1" si="13"/>
        <v>0</v>
      </c>
      <c r="AH45" s="2">
        <f t="shared" ca="1" si="14"/>
        <v>0</v>
      </c>
      <c r="AI45" s="2">
        <f t="shared" ca="1" si="15"/>
        <v>0</v>
      </c>
      <c r="AJ45" s="2">
        <f t="shared" ca="1" si="16"/>
        <v>0</v>
      </c>
      <c r="AK45" s="2">
        <f t="shared" ca="1" si="17"/>
        <v>0</v>
      </c>
      <c r="AL45" s="55">
        <v>33.429921972438784</v>
      </c>
      <c r="AM45" s="55">
        <v>33.401488512023676</v>
      </c>
      <c r="AN45" s="55">
        <v>33.436183887695691</v>
      </c>
      <c r="AO45" s="55">
        <v>33.567275825763623</v>
      </c>
      <c r="AP45" s="55">
        <v>33.506825569360103</v>
      </c>
      <c r="AQ45" s="55">
        <v>0</v>
      </c>
      <c r="AR45" s="55">
        <v>0</v>
      </c>
      <c r="AS45" s="55">
        <v>0</v>
      </c>
      <c r="AT45" s="55">
        <v>0</v>
      </c>
      <c r="AU45" s="55">
        <v>0</v>
      </c>
      <c r="AV45" s="55">
        <v>0</v>
      </c>
      <c r="AW45" s="55">
        <v>0</v>
      </c>
      <c r="AX45" s="55">
        <v>0</v>
      </c>
      <c r="AY45" s="55">
        <v>0</v>
      </c>
      <c r="AZ45" s="2">
        <f t="shared" ca="1" si="18"/>
        <v>0</v>
      </c>
      <c r="BA45" s="2">
        <f t="shared" ca="1" si="19"/>
        <v>0</v>
      </c>
      <c r="BB45" s="2">
        <f t="shared" ca="1" si="20"/>
        <v>0</v>
      </c>
      <c r="BC45" s="2">
        <f t="shared" ca="1" si="21"/>
        <v>0</v>
      </c>
      <c r="BD45" s="2">
        <f t="shared" ca="1" si="22"/>
        <v>0</v>
      </c>
      <c r="BE45" s="2">
        <f t="shared" ca="1" si="23"/>
        <v>0</v>
      </c>
      <c r="BF45" s="2">
        <f t="shared" ca="1" si="24"/>
        <v>0</v>
      </c>
      <c r="BG45" s="2">
        <f t="shared" ca="1" si="25"/>
        <v>0</v>
      </c>
      <c r="BH45" s="2">
        <f t="shared" ca="1" si="26"/>
        <v>0</v>
      </c>
      <c r="BI45" s="2">
        <f t="shared" ca="1" si="27"/>
        <v>0</v>
      </c>
      <c r="BJ45" s="2">
        <f t="shared" ca="1" si="28"/>
        <v>0</v>
      </c>
      <c r="BK45" s="2">
        <f t="shared" ca="1" si="29"/>
        <v>0</v>
      </c>
      <c r="BL45" s="2">
        <f t="shared" ca="1" si="30"/>
        <v>0</v>
      </c>
      <c r="BM45" s="2">
        <f t="shared" ca="1" si="31"/>
        <v>0</v>
      </c>
      <c r="BN45" s="2" t="str">
        <f t="shared" si="32"/>
        <v>SH</v>
      </c>
    </row>
    <row r="46" spans="1:66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КА-9  -  Гшл</v>
      </c>
      <c r="B46" s="10" t="s">
        <v>449</v>
      </c>
      <c r="C46" s="18">
        <v>50</v>
      </c>
      <c r="D46" s="18">
        <v>25</v>
      </c>
      <c r="E46" s="22" t="s">
        <v>608</v>
      </c>
      <c r="F46" s="22">
        <v>1</v>
      </c>
      <c r="G46" s="22">
        <v>1</v>
      </c>
      <c r="H46" s="20">
        <f t="shared" ca="1" si="2"/>
        <v>0</v>
      </c>
      <c r="I46" s="16" t="str">
        <f t="shared" si="3"/>
        <v>09K002SH0L26</v>
      </c>
      <c r="J46" s="54">
        <v>28.4</v>
      </c>
      <c r="K46" s="54">
        <v>30</v>
      </c>
      <c r="L46" s="54">
        <v>27.4</v>
      </c>
      <c r="M46" s="54">
        <v>26.5</v>
      </c>
      <c r="N46" s="54">
        <v>29.9</v>
      </c>
      <c r="O46" s="54">
        <v>31.1</v>
      </c>
      <c r="P46" s="54">
        <v>27.4</v>
      </c>
      <c r="Q46" s="54">
        <v>29.1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6">
        <v>0</v>
      </c>
      <c r="X46" s="2">
        <f t="shared" ca="1" si="4"/>
        <v>0</v>
      </c>
      <c r="Y46" s="2">
        <f t="shared" ca="1" si="5"/>
        <v>0</v>
      </c>
      <c r="Z46" s="2">
        <f t="shared" ca="1" si="6"/>
        <v>0</v>
      </c>
      <c r="AA46" s="2">
        <f t="shared" ca="1" si="7"/>
        <v>0</v>
      </c>
      <c r="AB46" s="2">
        <f t="shared" ca="1" si="8"/>
        <v>0</v>
      </c>
      <c r="AC46" s="2">
        <f t="shared" ca="1" si="9"/>
        <v>0</v>
      </c>
      <c r="AD46" s="2">
        <f t="shared" ca="1" si="10"/>
        <v>0</v>
      </c>
      <c r="AE46" s="2">
        <f t="shared" ca="1" si="11"/>
        <v>0</v>
      </c>
      <c r="AF46" s="2">
        <f t="shared" ca="1" si="12"/>
        <v>0</v>
      </c>
      <c r="AG46" s="2">
        <f t="shared" ca="1" si="13"/>
        <v>0</v>
      </c>
      <c r="AH46" s="2">
        <f t="shared" ca="1" si="14"/>
        <v>0</v>
      </c>
      <c r="AI46" s="2">
        <f t="shared" ca="1" si="15"/>
        <v>0</v>
      </c>
      <c r="AJ46" s="2">
        <f t="shared" ca="1" si="16"/>
        <v>0</v>
      </c>
      <c r="AK46" s="2">
        <f t="shared" ca="1" si="17"/>
        <v>0</v>
      </c>
      <c r="AL46" s="55">
        <v>23.750578028141494</v>
      </c>
      <c r="AM46" s="55">
        <v>23.721592111747796</v>
      </c>
      <c r="AN46" s="55">
        <v>23.693096229131157</v>
      </c>
      <c r="AO46" s="55">
        <v>23.701322423136233</v>
      </c>
      <c r="AP46" s="55">
        <v>23.722608017759889</v>
      </c>
      <c r="AQ46" s="55">
        <v>23.692798882168432</v>
      </c>
      <c r="AR46" s="55">
        <v>23.685851008073602</v>
      </c>
      <c r="AS46" s="55">
        <v>23.71431571733002</v>
      </c>
      <c r="AT46" s="55">
        <v>0</v>
      </c>
      <c r="AU46" s="55">
        <v>0</v>
      </c>
      <c r="AV46" s="55">
        <v>0</v>
      </c>
      <c r="AW46" s="55">
        <v>0</v>
      </c>
      <c r="AX46" s="55">
        <v>0</v>
      </c>
      <c r="AY46" s="55">
        <v>0</v>
      </c>
      <c r="AZ46" s="2">
        <f t="shared" ca="1" si="18"/>
        <v>0</v>
      </c>
      <c r="BA46" s="2">
        <f t="shared" ca="1" si="19"/>
        <v>0</v>
      </c>
      <c r="BB46" s="2">
        <f t="shared" ca="1" si="20"/>
        <v>0</v>
      </c>
      <c r="BC46" s="2">
        <f t="shared" ca="1" si="21"/>
        <v>0</v>
      </c>
      <c r="BD46" s="2">
        <f t="shared" ca="1" si="22"/>
        <v>0</v>
      </c>
      <c r="BE46" s="2">
        <f t="shared" ca="1" si="23"/>
        <v>0</v>
      </c>
      <c r="BF46" s="2">
        <f t="shared" ca="1" si="24"/>
        <v>0</v>
      </c>
      <c r="BG46" s="2">
        <f t="shared" ca="1" si="25"/>
        <v>0</v>
      </c>
      <c r="BH46" s="2">
        <f t="shared" ca="1" si="26"/>
        <v>0</v>
      </c>
      <c r="BI46" s="2">
        <f t="shared" ca="1" si="27"/>
        <v>0</v>
      </c>
      <c r="BJ46" s="2">
        <f t="shared" ca="1" si="28"/>
        <v>0</v>
      </c>
      <c r="BK46" s="2">
        <f t="shared" ca="1" si="29"/>
        <v>0</v>
      </c>
      <c r="BL46" s="2">
        <f t="shared" ca="1" si="30"/>
        <v>0</v>
      </c>
      <c r="BM46" s="2">
        <f t="shared" ca="1" si="31"/>
        <v>0</v>
      </c>
      <c r="BN46" s="2" t="str">
        <f t="shared" si="32"/>
        <v>SH</v>
      </c>
    </row>
    <row r="47" spans="1:66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КА-1А  -  Гун</v>
      </c>
      <c r="B47" s="10" t="s">
        <v>450</v>
      </c>
      <c r="C47" s="18">
        <v>5</v>
      </c>
      <c r="D47" s="18">
        <v>1.8</v>
      </c>
      <c r="E47" s="22" t="s">
        <v>726</v>
      </c>
      <c r="F47" s="22">
        <v>1</v>
      </c>
      <c r="G47" s="22">
        <v>1</v>
      </c>
      <c r="H47" s="20">
        <f t="shared" ca="1" si="2"/>
        <v>0</v>
      </c>
      <c r="I47" s="16" t="str">
        <f t="shared" si="3"/>
        <v>01K002SGAN26</v>
      </c>
      <c r="J47" s="54">
        <v>4.3</v>
      </c>
      <c r="K47" s="54">
        <v>4.5999999999999996</v>
      </c>
      <c r="L47" s="54">
        <v>4.3</v>
      </c>
      <c r="M47" s="54">
        <v>4.5</v>
      </c>
      <c r="N47" s="54">
        <v>4.0999999999999996</v>
      </c>
      <c r="O47" s="54">
        <v>3.8</v>
      </c>
      <c r="P47" s="54">
        <v>4.3</v>
      </c>
      <c r="Q47" s="54">
        <v>4.0999999999999996</v>
      </c>
      <c r="R47" s="54">
        <v>2.7</v>
      </c>
      <c r="S47" s="54">
        <v>3.4</v>
      </c>
      <c r="T47" s="54">
        <v>3.9</v>
      </c>
      <c r="U47" s="54">
        <v>3.6</v>
      </c>
      <c r="V47" s="54">
        <v>3.8</v>
      </c>
      <c r="W47" s="56">
        <v>4</v>
      </c>
      <c r="X47" s="2">
        <f t="shared" ca="1" si="4"/>
        <v>0</v>
      </c>
      <c r="Y47" s="2">
        <f t="shared" ca="1" si="5"/>
        <v>0</v>
      </c>
      <c r="Z47" s="2">
        <f t="shared" ca="1" si="6"/>
        <v>0</v>
      </c>
      <c r="AA47" s="2">
        <f t="shared" ca="1" si="7"/>
        <v>0</v>
      </c>
      <c r="AB47" s="2">
        <f t="shared" ca="1" si="8"/>
        <v>0</v>
      </c>
      <c r="AC47" s="2">
        <f t="shared" ca="1" si="9"/>
        <v>0</v>
      </c>
      <c r="AD47" s="2">
        <f t="shared" ca="1" si="10"/>
        <v>0</v>
      </c>
      <c r="AE47" s="2">
        <f t="shared" ca="1" si="11"/>
        <v>0</v>
      </c>
      <c r="AF47" s="2">
        <f t="shared" ca="1" si="12"/>
        <v>0</v>
      </c>
      <c r="AG47" s="2">
        <f t="shared" ca="1" si="13"/>
        <v>0</v>
      </c>
      <c r="AH47" s="2">
        <f t="shared" ca="1" si="14"/>
        <v>0</v>
      </c>
      <c r="AI47" s="2">
        <f t="shared" ca="1" si="15"/>
        <v>0</v>
      </c>
      <c r="AJ47" s="2">
        <f t="shared" ca="1" si="16"/>
        <v>0</v>
      </c>
      <c r="AK47" s="2">
        <f t="shared" ca="1" si="17"/>
        <v>0</v>
      </c>
      <c r="AL47" s="55">
        <v>1.7607586222937812</v>
      </c>
      <c r="AM47" s="55">
        <v>1.6104930456119846</v>
      </c>
      <c r="AN47" s="55">
        <v>1.7262009805880432</v>
      </c>
      <c r="AO47" s="55">
        <v>1.6243994331511264</v>
      </c>
      <c r="AP47" s="55">
        <v>1.7433197960721423</v>
      </c>
      <c r="AQ47" s="55">
        <v>1.9260688944584905</v>
      </c>
      <c r="AR47" s="55">
        <v>1.3861069478811301</v>
      </c>
      <c r="AS47" s="55">
        <v>1.6545301007877644</v>
      </c>
      <c r="AT47" s="55">
        <v>1.6919832998256388</v>
      </c>
      <c r="AU47" s="55">
        <v>1.5785137436863925</v>
      </c>
      <c r="AV47" s="55">
        <v>1.6363909537593666</v>
      </c>
      <c r="AW47" s="55">
        <v>1.5440236004122563</v>
      </c>
      <c r="AX47" s="55">
        <v>1.4918129927455062</v>
      </c>
      <c r="AY47" s="55">
        <v>1.4751215284166765</v>
      </c>
      <c r="AZ47" s="2">
        <f t="shared" ca="1" si="18"/>
        <v>0</v>
      </c>
      <c r="BA47" s="2">
        <f t="shared" ca="1" si="19"/>
        <v>0</v>
      </c>
      <c r="BB47" s="2">
        <f t="shared" ca="1" si="20"/>
        <v>0</v>
      </c>
      <c r="BC47" s="2">
        <f t="shared" ca="1" si="21"/>
        <v>0</v>
      </c>
      <c r="BD47" s="2">
        <f t="shared" ca="1" si="22"/>
        <v>0</v>
      </c>
      <c r="BE47" s="2">
        <f t="shared" ca="1" si="23"/>
        <v>0</v>
      </c>
      <c r="BF47" s="2">
        <f t="shared" ca="1" si="24"/>
        <v>0</v>
      </c>
      <c r="BG47" s="2">
        <f t="shared" ca="1" si="25"/>
        <v>0</v>
      </c>
      <c r="BH47" s="2">
        <f t="shared" ca="1" si="26"/>
        <v>0</v>
      </c>
      <c r="BI47" s="2">
        <f t="shared" ca="1" si="27"/>
        <v>0</v>
      </c>
      <c r="BJ47" s="2">
        <f t="shared" ca="1" si="28"/>
        <v>0</v>
      </c>
      <c r="BK47" s="2">
        <f t="shared" ca="1" si="29"/>
        <v>0</v>
      </c>
      <c r="BL47" s="2">
        <f t="shared" ca="1" si="30"/>
        <v>0</v>
      </c>
      <c r="BM47" s="2">
        <f t="shared" ca="1" si="31"/>
        <v>0</v>
      </c>
      <c r="BN47" s="2" t="str">
        <f t="shared" si="32"/>
        <v>SG</v>
      </c>
    </row>
    <row r="48" spans="1:66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КА-1Б  -  Гун</v>
      </c>
      <c r="B48" s="10" t="s">
        <v>451</v>
      </c>
      <c r="C48" s="18">
        <v>5</v>
      </c>
      <c r="D48" s="18">
        <v>1.8</v>
      </c>
      <c r="E48" s="22" t="s">
        <v>726</v>
      </c>
      <c r="F48" s="22">
        <v>1</v>
      </c>
      <c r="G48" s="22">
        <v>1</v>
      </c>
      <c r="H48" s="20">
        <f t="shared" ca="1" si="2"/>
        <v>0</v>
      </c>
      <c r="I48" s="16" t="str">
        <f t="shared" si="3"/>
        <v>01K002SGBN26</v>
      </c>
      <c r="J48" s="54">
        <v>4.5999999999999996</v>
      </c>
      <c r="K48" s="54">
        <v>4.4000000000000004</v>
      </c>
      <c r="L48" s="54">
        <v>4.0999999999999996</v>
      </c>
      <c r="M48" s="54">
        <v>3.9</v>
      </c>
      <c r="N48" s="54">
        <v>3.7</v>
      </c>
      <c r="O48" s="54">
        <v>4</v>
      </c>
      <c r="P48" s="54">
        <v>3.9</v>
      </c>
      <c r="Q48" s="54">
        <v>3.7</v>
      </c>
      <c r="R48" s="54">
        <v>3.7</v>
      </c>
      <c r="S48" s="54">
        <v>3</v>
      </c>
      <c r="T48" s="54">
        <v>3.7</v>
      </c>
      <c r="U48" s="54">
        <v>3.5</v>
      </c>
      <c r="V48" s="54">
        <v>3.2</v>
      </c>
      <c r="W48" s="56">
        <v>3.6</v>
      </c>
      <c r="X48" s="2">
        <f t="shared" ca="1" si="4"/>
        <v>0</v>
      </c>
      <c r="Y48" s="2">
        <f t="shared" ca="1" si="5"/>
        <v>0</v>
      </c>
      <c r="Z48" s="2">
        <f t="shared" ca="1" si="6"/>
        <v>0</v>
      </c>
      <c r="AA48" s="2">
        <f t="shared" ca="1" si="7"/>
        <v>0</v>
      </c>
      <c r="AB48" s="2">
        <f t="shared" ca="1" si="8"/>
        <v>0</v>
      </c>
      <c r="AC48" s="2">
        <f t="shared" ca="1" si="9"/>
        <v>0</v>
      </c>
      <c r="AD48" s="2">
        <f t="shared" ca="1" si="10"/>
        <v>0</v>
      </c>
      <c r="AE48" s="2">
        <f t="shared" ca="1" si="11"/>
        <v>0</v>
      </c>
      <c r="AF48" s="2">
        <f t="shared" ca="1" si="12"/>
        <v>0</v>
      </c>
      <c r="AG48" s="2">
        <f t="shared" ca="1" si="13"/>
        <v>0</v>
      </c>
      <c r="AH48" s="2">
        <f t="shared" ca="1" si="14"/>
        <v>0</v>
      </c>
      <c r="AI48" s="2">
        <f t="shared" ca="1" si="15"/>
        <v>0</v>
      </c>
      <c r="AJ48" s="2">
        <f t="shared" ca="1" si="16"/>
        <v>0</v>
      </c>
      <c r="AK48" s="2">
        <f t="shared" ca="1" si="17"/>
        <v>0</v>
      </c>
      <c r="AL48" s="55">
        <v>2.2765376715769716</v>
      </c>
      <c r="AM48" s="55">
        <v>2.3858080935759847</v>
      </c>
      <c r="AN48" s="55">
        <v>2.3812922838145445</v>
      </c>
      <c r="AO48" s="55">
        <v>2.4144843817652295</v>
      </c>
      <c r="AP48" s="55">
        <v>2.4758101471374787</v>
      </c>
      <c r="AQ48" s="55">
        <v>2.3262636285662595</v>
      </c>
      <c r="AR48" s="55">
        <v>1.6885311646522632</v>
      </c>
      <c r="AS48" s="55">
        <v>2.0435880269089757</v>
      </c>
      <c r="AT48" s="55">
        <v>2.1272352640679477</v>
      </c>
      <c r="AU48" s="55">
        <v>2.2191559556114506</v>
      </c>
      <c r="AV48" s="55">
        <v>2.083445431213355</v>
      </c>
      <c r="AW48" s="55">
        <v>2.08944418427805</v>
      </c>
      <c r="AX48" s="55">
        <v>1.987457107679333</v>
      </c>
      <c r="AY48" s="55">
        <v>1.971129902522875</v>
      </c>
      <c r="AZ48" s="2">
        <f t="shared" ca="1" si="18"/>
        <v>0</v>
      </c>
      <c r="BA48" s="2">
        <f t="shared" ca="1" si="19"/>
        <v>0</v>
      </c>
      <c r="BB48" s="2">
        <f t="shared" ca="1" si="20"/>
        <v>0</v>
      </c>
      <c r="BC48" s="2">
        <f t="shared" ca="1" si="21"/>
        <v>0</v>
      </c>
      <c r="BD48" s="2">
        <f t="shared" ca="1" si="22"/>
        <v>0</v>
      </c>
      <c r="BE48" s="2">
        <f t="shared" ca="1" si="23"/>
        <v>0</v>
      </c>
      <c r="BF48" s="2">
        <f t="shared" ca="1" si="24"/>
        <v>0</v>
      </c>
      <c r="BG48" s="2">
        <f t="shared" ca="1" si="25"/>
        <v>0</v>
      </c>
      <c r="BH48" s="2">
        <f t="shared" ca="1" si="26"/>
        <v>0</v>
      </c>
      <c r="BI48" s="2">
        <f t="shared" ca="1" si="27"/>
        <v>0</v>
      </c>
      <c r="BJ48" s="2">
        <f t="shared" ca="1" si="28"/>
        <v>0</v>
      </c>
      <c r="BK48" s="2">
        <f t="shared" ca="1" si="29"/>
        <v>0</v>
      </c>
      <c r="BL48" s="2">
        <f t="shared" ca="1" si="30"/>
        <v>0</v>
      </c>
      <c r="BM48" s="2">
        <f t="shared" ca="1" si="31"/>
        <v>0</v>
      </c>
      <c r="BN48" s="2" t="str">
        <f t="shared" si="32"/>
        <v>SG</v>
      </c>
    </row>
    <row r="49" spans="1:66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КА-2А  -  Гун</v>
      </c>
      <c r="B49" s="12" t="s">
        <v>452</v>
      </c>
      <c r="C49" s="18">
        <v>5</v>
      </c>
      <c r="D49" s="18">
        <v>1.8</v>
      </c>
      <c r="E49" s="22" t="s">
        <v>726</v>
      </c>
      <c r="F49" s="22">
        <v>1</v>
      </c>
      <c r="G49" s="22">
        <v>1</v>
      </c>
      <c r="H49" s="20">
        <f t="shared" ca="1" si="2"/>
        <v>0</v>
      </c>
      <c r="I49" s="16" t="str">
        <f t="shared" si="3"/>
        <v>02K002SGAN26</v>
      </c>
      <c r="J49" s="54">
        <v>0</v>
      </c>
      <c r="K49" s="54">
        <v>0</v>
      </c>
      <c r="L49" s="54">
        <v>3.5</v>
      </c>
      <c r="M49" s="54">
        <v>3.7</v>
      </c>
      <c r="N49" s="54">
        <v>4</v>
      </c>
      <c r="O49" s="54">
        <v>3.8</v>
      </c>
      <c r="P49" s="54">
        <v>3.5</v>
      </c>
      <c r="Q49" s="54">
        <v>3.9</v>
      </c>
      <c r="R49" s="54">
        <v>2.6</v>
      </c>
      <c r="S49" s="54">
        <v>3.9</v>
      </c>
      <c r="T49" s="54">
        <v>3.8</v>
      </c>
      <c r="U49" s="54">
        <v>3.7</v>
      </c>
      <c r="V49" s="54">
        <v>4</v>
      </c>
      <c r="W49" s="56">
        <v>4.2</v>
      </c>
      <c r="X49" s="2">
        <f t="shared" ca="1" si="4"/>
        <v>0</v>
      </c>
      <c r="Y49" s="2">
        <f t="shared" ca="1" si="5"/>
        <v>0</v>
      </c>
      <c r="Z49" s="2">
        <f t="shared" ca="1" si="6"/>
        <v>0</v>
      </c>
      <c r="AA49" s="2">
        <f t="shared" ca="1" si="7"/>
        <v>0</v>
      </c>
      <c r="AB49" s="2">
        <f t="shared" ca="1" si="8"/>
        <v>0</v>
      </c>
      <c r="AC49" s="2">
        <f t="shared" ca="1" si="9"/>
        <v>0</v>
      </c>
      <c r="AD49" s="2">
        <f t="shared" ca="1" si="10"/>
        <v>0</v>
      </c>
      <c r="AE49" s="2">
        <f t="shared" ca="1" si="11"/>
        <v>0</v>
      </c>
      <c r="AF49" s="2">
        <f t="shared" ca="1" si="12"/>
        <v>0</v>
      </c>
      <c r="AG49" s="2">
        <f t="shared" ca="1" si="13"/>
        <v>20</v>
      </c>
      <c r="AH49" s="2">
        <f t="shared" ca="1" si="14"/>
        <v>0</v>
      </c>
      <c r="AI49" s="2">
        <f t="shared" ca="1" si="15"/>
        <v>0</v>
      </c>
      <c r="AJ49" s="2">
        <f t="shared" ca="1" si="16"/>
        <v>0</v>
      </c>
      <c r="AK49" s="2">
        <f t="shared" ca="1" si="17"/>
        <v>0</v>
      </c>
      <c r="AL49" s="55">
        <v>0</v>
      </c>
      <c r="AM49" s="55">
        <v>0</v>
      </c>
      <c r="AN49" s="55">
        <v>2.1291099285123902</v>
      </c>
      <c r="AO49" s="55">
        <v>2.0372997805036137</v>
      </c>
      <c r="AP49" s="55">
        <v>1.9860601753865841</v>
      </c>
      <c r="AQ49" s="55">
        <v>2.0914804665276749</v>
      </c>
      <c r="AR49" s="55">
        <v>1.7867258092638492</v>
      </c>
      <c r="AS49" s="55">
        <v>1.9032878722047331</v>
      </c>
      <c r="AT49" s="55">
        <v>1.9566548543281841</v>
      </c>
      <c r="AU49" s="55">
        <v>2.003274945931782</v>
      </c>
      <c r="AV49" s="55">
        <v>1.9995233228009845</v>
      </c>
      <c r="AW49" s="55">
        <v>2.1228941696985437</v>
      </c>
      <c r="AX49" s="55">
        <v>1.5952942202400404</v>
      </c>
      <c r="AY49" s="55">
        <v>1.8350711569127425</v>
      </c>
      <c r="AZ49" s="2">
        <f t="shared" ca="1" si="18"/>
        <v>0</v>
      </c>
      <c r="BA49" s="2">
        <f t="shared" ca="1" si="19"/>
        <v>0</v>
      </c>
      <c r="BB49" s="2">
        <f t="shared" ca="1" si="20"/>
        <v>0</v>
      </c>
      <c r="BC49" s="2">
        <f t="shared" ca="1" si="21"/>
        <v>0</v>
      </c>
      <c r="BD49" s="2">
        <f t="shared" ca="1" si="22"/>
        <v>0</v>
      </c>
      <c r="BE49" s="2">
        <f t="shared" ca="1" si="23"/>
        <v>0</v>
      </c>
      <c r="BF49" s="2">
        <f t="shared" ca="1" si="24"/>
        <v>0</v>
      </c>
      <c r="BG49" s="2">
        <f t="shared" ca="1" si="25"/>
        <v>0</v>
      </c>
      <c r="BH49" s="2">
        <f t="shared" ca="1" si="26"/>
        <v>0</v>
      </c>
      <c r="BI49" s="2">
        <f t="shared" ca="1" si="27"/>
        <v>0</v>
      </c>
      <c r="BJ49" s="2">
        <f t="shared" ca="1" si="28"/>
        <v>0</v>
      </c>
      <c r="BK49" s="2">
        <f t="shared" ca="1" si="29"/>
        <v>0</v>
      </c>
      <c r="BL49" s="2">
        <f t="shared" ca="1" si="30"/>
        <v>0</v>
      </c>
      <c r="BM49" s="2">
        <f t="shared" ca="1" si="31"/>
        <v>0</v>
      </c>
      <c r="BN49" s="2" t="str">
        <f t="shared" si="32"/>
        <v>SG</v>
      </c>
    </row>
    <row r="50" spans="1:66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КА-2Б  -  Гун</v>
      </c>
      <c r="B50" s="10" t="s">
        <v>453</v>
      </c>
      <c r="C50" s="18">
        <v>5</v>
      </c>
      <c r="D50" s="18">
        <v>1.8</v>
      </c>
      <c r="E50" s="22" t="s">
        <v>726</v>
      </c>
      <c r="F50" s="22">
        <v>1</v>
      </c>
      <c r="G50" s="22">
        <v>1</v>
      </c>
      <c r="H50" s="20">
        <f t="shared" ca="1" si="2"/>
        <v>0</v>
      </c>
      <c r="I50" s="16" t="str">
        <f t="shared" si="3"/>
        <v>02K002SGBN26</v>
      </c>
      <c r="J50" s="54">
        <v>3.6</v>
      </c>
      <c r="K50" s="54">
        <v>3.8</v>
      </c>
      <c r="L50" s="54">
        <v>3.4</v>
      </c>
      <c r="M50" s="54">
        <v>3.7</v>
      </c>
      <c r="N50" s="54">
        <v>3.9</v>
      </c>
      <c r="O50" s="54">
        <v>3.8</v>
      </c>
      <c r="P50" s="54">
        <v>3.7</v>
      </c>
      <c r="Q50" s="54">
        <v>3.4</v>
      </c>
      <c r="R50" s="54">
        <v>2.8</v>
      </c>
      <c r="S50" s="54">
        <v>3.6</v>
      </c>
      <c r="T50" s="54">
        <v>3.5</v>
      </c>
      <c r="U50" s="54">
        <v>3.1</v>
      </c>
      <c r="V50" s="54">
        <v>3.4</v>
      </c>
      <c r="W50" s="56">
        <v>4</v>
      </c>
      <c r="X50" s="2">
        <f t="shared" ca="1" si="4"/>
        <v>0</v>
      </c>
      <c r="Y50" s="2">
        <f t="shared" ca="1" si="5"/>
        <v>0</v>
      </c>
      <c r="Z50" s="2">
        <f t="shared" ca="1" si="6"/>
        <v>0</v>
      </c>
      <c r="AA50" s="2">
        <f t="shared" ca="1" si="7"/>
        <v>0</v>
      </c>
      <c r="AB50" s="2">
        <f t="shared" ca="1" si="8"/>
        <v>0</v>
      </c>
      <c r="AC50" s="2">
        <f t="shared" ca="1" si="9"/>
        <v>0</v>
      </c>
      <c r="AD50" s="2">
        <f t="shared" ca="1" si="10"/>
        <v>0</v>
      </c>
      <c r="AE50" s="2">
        <f t="shared" ca="1" si="11"/>
        <v>0</v>
      </c>
      <c r="AF50" s="2">
        <f t="shared" ca="1" si="12"/>
        <v>0</v>
      </c>
      <c r="AG50" s="2">
        <f t="shared" ca="1" si="13"/>
        <v>0</v>
      </c>
      <c r="AH50" s="2">
        <f t="shared" ca="1" si="14"/>
        <v>0</v>
      </c>
      <c r="AI50" s="2">
        <f t="shared" ca="1" si="15"/>
        <v>0</v>
      </c>
      <c r="AJ50" s="2">
        <f t="shared" ca="1" si="16"/>
        <v>0</v>
      </c>
      <c r="AK50" s="2">
        <f t="shared" ca="1" si="17"/>
        <v>0</v>
      </c>
      <c r="AL50" s="55">
        <v>2.8637937827015296</v>
      </c>
      <c r="AM50" s="55">
        <v>3.0343857046436105</v>
      </c>
      <c r="AN50" s="55">
        <v>2.2929544867520222</v>
      </c>
      <c r="AO50" s="55">
        <v>2.125322943890096</v>
      </c>
      <c r="AP50" s="55">
        <v>1.9178233069464226</v>
      </c>
      <c r="AQ50" s="55">
        <v>2.0773651446596317</v>
      </c>
      <c r="AR50" s="55">
        <v>1.6907573361025241</v>
      </c>
      <c r="AS50" s="55">
        <v>1.7334610330640041</v>
      </c>
      <c r="AT50" s="55">
        <v>1.7867896578703439</v>
      </c>
      <c r="AU50" s="55">
        <v>1.8317004435741309</v>
      </c>
      <c r="AV50" s="55">
        <v>1.7117282102070241</v>
      </c>
      <c r="AW50" s="55">
        <v>1.9920273697966826</v>
      </c>
      <c r="AX50" s="55">
        <v>1.4937668690254378</v>
      </c>
      <c r="AY50" s="55">
        <v>1.7144408389495178</v>
      </c>
      <c r="AZ50" s="2">
        <f t="shared" ca="1" si="18"/>
        <v>0</v>
      </c>
      <c r="BA50" s="2">
        <f t="shared" ca="1" si="19"/>
        <v>0</v>
      </c>
      <c r="BB50" s="2">
        <f t="shared" ca="1" si="20"/>
        <v>0</v>
      </c>
      <c r="BC50" s="2">
        <f t="shared" ca="1" si="21"/>
        <v>0</v>
      </c>
      <c r="BD50" s="2">
        <f t="shared" ca="1" si="22"/>
        <v>0</v>
      </c>
      <c r="BE50" s="2">
        <f t="shared" ca="1" si="23"/>
        <v>0</v>
      </c>
      <c r="BF50" s="2">
        <f t="shared" ca="1" si="24"/>
        <v>0</v>
      </c>
      <c r="BG50" s="2">
        <f t="shared" ca="1" si="25"/>
        <v>0</v>
      </c>
      <c r="BH50" s="2">
        <f t="shared" ca="1" si="26"/>
        <v>0</v>
      </c>
      <c r="BI50" s="2">
        <f t="shared" ca="1" si="27"/>
        <v>0</v>
      </c>
      <c r="BJ50" s="2">
        <f t="shared" ca="1" si="28"/>
        <v>0</v>
      </c>
      <c r="BK50" s="2">
        <f t="shared" ca="1" si="29"/>
        <v>0</v>
      </c>
      <c r="BL50" s="2">
        <f t="shared" ca="1" si="30"/>
        <v>0</v>
      </c>
      <c r="BM50" s="2">
        <f t="shared" ca="1" si="31"/>
        <v>0</v>
      </c>
      <c r="BN50" s="2" t="str">
        <f t="shared" si="32"/>
        <v>SG</v>
      </c>
    </row>
    <row r="51" spans="1:66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КА-3А  -  Гун</v>
      </c>
      <c r="B51" s="10" t="s">
        <v>454</v>
      </c>
      <c r="C51" s="18">
        <v>5</v>
      </c>
      <c r="D51" s="18">
        <v>1.8</v>
      </c>
      <c r="E51" s="22" t="s">
        <v>726</v>
      </c>
      <c r="F51" s="22">
        <v>1</v>
      </c>
      <c r="G51" s="22">
        <v>1</v>
      </c>
      <c r="H51" s="20">
        <f t="shared" ca="1" si="2"/>
        <v>0</v>
      </c>
      <c r="I51" s="16" t="str">
        <f t="shared" si="3"/>
        <v>03K002SGAN26</v>
      </c>
      <c r="J51" s="54">
        <v>3.9</v>
      </c>
      <c r="K51" s="54">
        <v>3.6</v>
      </c>
      <c r="L51" s="54">
        <v>3.7</v>
      </c>
      <c r="M51" s="54">
        <v>3.9</v>
      </c>
      <c r="N51" s="54">
        <v>3.6</v>
      </c>
      <c r="O51" s="54">
        <v>3.4</v>
      </c>
      <c r="P51" s="54">
        <v>3.4</v>
      </c>
      <c r="Q51" s="54">
        <v>3.1</v>
      </c>
      <c r="R51" s="54">
        <v>3.6</v>
      </c>
      <c r="S51" s="54">
        <v>3.3</v>
      </c>
      <c r="T51" s="54">
        <v>3.4</v>
      </c>
      <c r="U51" s="54">
        <v>2.8</v>
      </c>
      <c r="V51" s="54">
        <v>3</v>
      </c>
      <c r="W51" s="56">
        <v>0</v>
      </c>
      <c r="X51" s="2">
        <f t="shared" ca="1" si="4"/>
        <v>0</v>
      </c>
      <c r="Y51" s="2">
        <f t="shared" ca="1" si="5"/>
        <v>0</v>
      </c>
      <c r="Z51" s="2">
        <f t="shared" ca="1" si="6"/>
        <v>0</v>
      </c>
      <c r="AA51" s="2">
        <f t="shared" ca="1" si="7"/>
        <v>0</v>
      </c>
      <c r="AB51" s="2">
        <f t="shared" ca="1" si="8"/>
        <v>0</v>
      </c>
      <c r="AC51" s="2">
        <f t="shared" ca="1" si="9"/>
        <v>0</v>
      </c>
      <c r="AD51" s="2">
        <f t="shared" ca="1" si="10"/>
        <v>0</v>
      </c>
      <c r="AE51" s="2">
        <f t="shared" ca="1" si="11"/>
        <v>0</v>
      </c>
      <c r="AF51" s="2">
        <f t="shared" ca="1" si="12"/>
        <v>0</v>
      </c>
      <c r="AG51" s="2">
        <f t="shared" ca="1" si="13"/>
        <v>0</v>
      </c>
      <c r="AH51" s="2">
        <f t="shared" ca="1" si="14"/>
        <v>0</v>
      </c>
      <c r="AI51" s="2">
        <f t="shared" ca="1" si="15"/>
        <v>0</v>
      </c>
      <c r="AJ51" s="2">
        <f t="shared" ca="1" si="16"/>
        <v>0</v>
      </c>
      <c r="AK51" s="2">
        <f t="shared" ca="1" si="17"/>
        <v>0</v>
      </c>
      <c r="AL51" s="55">
        <v>1.8685828967550464</v>
      </c>
      <c r="AM51" s="55">
        <v>2.3548826438156687</v>
      </c>
      <c r="AN51" s="55">
        <v>2.3737931471479721</v>
      </c>
      <c r="AO51" s="55">
        <v>2.2894447725420188</v>
      </c>
      <c r="AP51" s="55">
        <v>2.2267127217095748</v>
      </c>
      <c r="AQ51" s="55">
        <v>2.2641282310044164</v>
      </c>
      <c r="AR51" s="55">
        <v>1.9090671454251638</v>
      </c>
      <c r="AS51" s="55">
        <v>1.9832484684920615</v>
      </c>
      <c r="AT51" s="55">
        <v>2.0351208860944752</v>
      </c>
      <c r="AU51" s="55">
        <v>2.1053659783629963</v>
      </c>
      <c r="AV51" s="55">
        <v>2.0387817818785692</v>
      </c>
      <c r="AW51" s="55">
        <v>2.2772814115440885</v>
      </c>
      <c r="AX51" s="55">
        <v>1.7301052072741703</v>
      </c>
      <c r="AY51" s="55">
        <v>0</v>
      </c>
      <c r="AZ51" s="2">
        <f t="shared" ca="1" si="18"/>
        <v>0</v>
      </c>
      <c r="BA51" s="2">
        <f t="shared" ca="1" si="19"/>
        <v>0</v>
      </c>
      <c r="BB51" s="2">
        <f t="shared" ca="1" si="20"/>
        <v>0</v>
      </c>
      <c r="BC51" s="2">
        <f t="shared" ca="1" si="21"/>
        <v>0</v>
      </c>
      <c r="BD51" s="2">
        <f t="shared" ca="1" si="22"/>
        <v>0</v>
      </c>
      <c r="BE51" s="2">
        <f t="shared" ca="1" si="23"/>
        <v>0</v>
      </c>
      <c r="BF51" s="2">
        <f t="shared" ca="1" si="24"/>
        <v>0</v>
      </c>
      <c r="BG51" s="2">
        <f t="shared" ca="1" si="25"/>
        <v>0</v>
      </c>
      <c r="BH51" s="2">
        <f t="shared" ca="1" si="26"/>
        <v>0</v>
      </c>
      <c r="BI51" s="2">
        <f t="shared" ca="1" si="27"/>
        <v>0</v>
      </c>
      <c r="BJ51" s="2">
        <f t="shared" ca="1" si="28"/>
        <v>0</v>
      </c>
      <c r="BK51" s="2">
        <f t="shared" ca="1" si="29"/>
        <v>0</v>
      </c>
      <c r="BL51" s="2">
        <f t="shared" ca="1" si="30"/>
        <v>0</v>
      </c>
      <c r="BM51" s="2">
        <f t="shared" ca="1" si="31"/>
        <v>0</v>
      </c>
      <c r="BN51" s="2" t="str">
        <f t="shared" si="32"/>
        <v>SG</v>
      </c>
    </row>
    <row r="52" spans="1:66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КА-3Б  -  Гун</v>
      </c>
      <c r="B52" s="12" t="s">
        <v>455</v>
      </c>
      <c r="C52" s="18">
        <v>5</v>
      </c>
      <c r="D52" s="18">
        <v>1.8</v>
      </c>
      <c r="E52" s="22" t="s">
        <v>726</v>
      </c>
      <c r="F52" s="22">
        <v>1</v>
      </c>
      <c r="G52" s="22">
        <v>1</v>
      </c>
      <c r="H52" s="20">
        <f t="shared" ca="1" si="2"/>
        <v>0</v>
      </c>
      <c r="I52" s="16" t="str">
        <f t="shared" si="3"/>
        <v>03K002SGBN26</v>
      </c>
      <c r="J52" s="54">
        <v>4.4000000000000004</v>
      </c>
      <c r="K52" s="54">
        <v>4</v>
      </c>
      <c r="L52" s="54">
        <v>4.3</v>
      </c>
      <c r="M52" s="54">
        <v>3.5</v>
      </c>
      <c r="N52" s="54">
        <v>3.1</v>
      </c>
      <c r="O52" s="54">
        <v>2.7</v>
      </c>
      <c r="P52" s="54">
        <v>3.1</v>
      </c>
      <c r="Q52" s="54">
        <v>2.9</v>
      </c>
      <c r="R52" s="54">
        <v>3.1</v>
      </c>
      <c r="S52" s="54">
        <v>3.2</v>
      </c>
      <c r="T52" s="54">
        <v>2.9</v>
      </c>
      <c r="U52" s="54">
        <v>3</v>
      </c>
      <c r="V52" s="54">
        <v>3.4</v>
      </c>
      <c r="W52" s="56">
        <v>0</v>
      </c>
      <c r="X52" s="2">
        <f t="shared" ca="1" si="4"/>
        <v>0</v>
      </c>
      <c r="Y52" s="2">
        <f t="shared" ca="1" si="5"/>
        <v>0</v>
      </c>
      <c r="Z52" s="2">
        <f t="shared" ca="1" si="6"/>
        <v>0</v>
      </c>
      <c r="AA52" s="2">
        <f t="shared" ca="1" si="7"/>
        <v>0</v>
      </c>
      <c r="AB52" s="2">
        <f t="shared" ca="1" si="8"/>
        <v>0</v>
      </c>
      <c r="AC52" s="2">
        <f t="shared" ca="1" si="9"/>
        <v>0</v>
      </c>
      <c r="AD52" s="2">
        <f t="shared" ca="1" si="10"/>
        <v>0</v>
      </c>
      <c r="AE52" s="2">
        <f t="shared" ca="1" si="11"/>
        <v>0</v>
      </c>
      <c r="AF52" s="2">
        <f t="shared" ca="1" si="12"/>
        <v>0</v>
      </c>
      <c r="AG52" s="2">
        <f t="shared" ca="1" si="13"/>
        <v>0</v>
      </c>
      <c r="AH52" s="2">
        <f t="shared" ca="1" si="14"/>
        <v>0</v>
      </c>
      <c r="AI52" s="2">
        <f t="shared" ca="1" si="15"/>
        <v>0</v>
      </c>
      <c r="AJ52" s="2">
        <f t="shared" ca="1" si="16"/>
        <v>0</v>
      </c>
      <c r="AK52" s="2">
        <f t="shared" ca="1" si="17"/>
        <v>0</v>
      </c>
      <c r="AL52" s="55">
        <v>2.0004011904154781</v>
      </c>
      <c r="AM52" s="55">
        <v>2.4816084117903046</v>
      </c>
      <c r="AN52" s="55">
        <v>2.5271332949723577</v>
      </c>
      <c r="AO52" s="55">
        <v>2.3983115956407031</v>
      </c>
      <c r="AP52" s="55">
        <v>2.3328280533798509</v>
      </c>
      <c r="AQ52" s="55">
        <v>2.4368837130582737</v>
      </c>
      <c r="AR52" s="55">
        <v>2.1453851394318737</v>
      </c>
      <c r="AS52" s="55">
        <v>2.2266542449846805</v>
      </c>
      <c r="AT52" s="55">
        <v>2.2768548813863121</v>
      </c>
      <c r="AU52" s="55">
        <v>2.3480120396401842</v>
      </c>
      <c r="AV52" s="55">
        <v>2.2618155598988983</v>
      </c>
      <c r="AW52" s="55">
        <v>2.3286249752894892</v>
      </c>
      <c r="AX52" s="55">
        <v>2.0075493149228172</v>
      </c>
      <c r="AY52" s="55">
        <v>0</v>
      </c>
      <c r="AZ52" s="2">
        <f t="shared" ca="1" si="18"/>
        <v>0</v>
      </c>
      <c r="BA52" s="2">
        <f t="shared" ca="1" si="19"/>
        <v>0</v>
      </c>
      <c r="BB52" s="2">
        <f t="shared" ca="1" si="20"/>
        <v>0</v>
      </c>
      <c r="BC52" s="2">
        <f t="shared" ca="1" si="21"/>
        <v>0</v>
      </c>
      <c r="BD52" s="2">
        <f t="shared" ca="1" si="22"/>
        <v>0</v>
      </c>
      <c r="BE52" s="2">
        <f t="shared" ca="1" si="23"/>
        <v>0</v>
      </c>
      <c r="BF52" s="2">
        <f t="shared" ca="1" si="24"/>
        <v>0</v>
      </c>
      <c r="BG52" s="2">
        <f t="shared" ca="1" si="25"/>
        <v>0</v>
      </c>
      <c r="BH52" s="2">
        <f t="shared" ca="1" si="26"/>
        <v>0</v>
      </c>
      <c r="BI52" s="2">
        <f t="shared" ca="1" si="27"/>
        <v>0</v>
      </c>
      <c r="BJ52" s="2">
        <f t="shared" ca="1" si="28"/>
        <v>0</v>
      </c>
      <c r="BK52" s="2">
        <f t="shared" ca="1" si="29"/>
        <v>0</v>
      </c>
      <c r="BL52" s="2">
        <f t="shared" ca="1" si="30"/>
        <v>0</v>
      </c>
      <c r="BM52" s="2">
        <f t="shared" ca="1" si="31"/>
        <v>0</v>
      </c>
      <c r="BN52" s="2" t="str">
        <f t="shared" si="32"/>
        <v>SG</v>
      </c>
    </row>
    <row r="53" spans="1:66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КА-4А  -  Гун</v>
      </c>
      <c r="B53" s="10" t="s">
        <v>456</v>
      </c>
      <c r="C53" s="18">
        <v>5</v>
      </c>
      <c r="D53" s="18">
        <v>1.8</v>
      </c>
      <c r="E53" s="22" t="s">
        <v>726</v>
      </c>
      <c r="F53" s="22">
        <v>1</v>
      </c>
      <c r="G53" s="22">
        <v>1</v>
      </c>
      <c r="H53" s="20">
        <f t="shared" ca="1" si="2"/>
        <v>0</v>
      </c>
      <c r="I53" s="16" t="str">
        <f t="shared" si="3"/>
        <v>04K002SGAN26</v>
      </c>
      <c r="J53" s="54">
        <v>3.3</v>
      </c>
      <c r="K53" s="54">
        <v>3.1</v>
      </c>
      <c r="L53" s="54">
        <v>3.4</v>
      </c>
      <c r="M53" s="54">
        <v>3.1</v>
      </c>
      <c r="N53" s="54">
        <v>2.8</v>
      </c>
      <c r="O53" s="54">
        <v>3</v>
      </c>
      <c r="P53" s="54">
        <v>3.2</v>
      </c>
      <c r="Q53" s="54">
        <v>3.5</v>
      </c>
      <c r="R53" s="54">
        <v>3.5</v>
      </c>
      <c r="S53" s="54">
        <v>2.2000000000000002</v>
      </c>
      <c r="T53" s="54">
        <v>3.1</v>
      </c>
      <c r="U53" s="54">
        <v>2.7</v>
      </c>
      <c r="V53" s="54">
        <v>3</v>
      </c>
      <c r="W53" s="56">
        <v>3.3</v>
      </c>
      <c r="X53" s="2">
        <f t="shared" ca="1" si="4"/>
        <v>0</v>
      </c>
      <c r="Y53" s="2">
        <f t="shared" ca="1" si="5"/>
        <v>0</v>
      </c>
      <c r="Z53" s="2">
        <f t="shared" ca="1" si="6"/>
        <v>0</v>
      </c>
      <c r="AA53" s="2">
        <f t="shared" ca="1" si="7"/>
        <v>0</v>
      </c>
      <c r="AB53" s="2">
        <f t="shared" ca="1" si="8"/>
        <v>0</v>
      </c>
      <c r="AC53" s="2">
        <f t="shared" ca="1" si="9"/>
        <v>0</v>
      </c>
      <c r="AD53" s="2">
        <f t="shared" ca="1" si="10"/>
        <v>0</v>
      </c>
      <c r="AE53" s="2">
        <f t="shared" ca="1" si="11"/>
        <v>0</v>
      </c>
      <c r="AF53" s="2">
        <f t="shared" ca="1" si="12"/>
        <v>0</v>
      </c>
      <c r="AG53" s="2">
        <f t="shared" ca="1" si="13"/>
        <v>0</v>
      </c>
      <c r="AH53" s="2">
        <f t="shared" ca="1" si="14"/>
        <v>0</v>
      </c>
      <c r="AI53" s="2">
        <f t="shared" ca="1" si="15"/>
        <v>0</v>
      </c>
      <c r="AJ53" s="2">
        <f t="shared" ca="1" si="16"/>
        <v>0</v>
      </c>
      <c r="AK53" s="2">
        <f t="shared" ca="1" si="17"/>
        <v>0</v>
      </c>
      <c r="AL53" s="55">
        <v>1.7917224553587066</v>
      </c>
      <c r="AM53" s="55">
        <v>2.214096922658741</v>
      </c>
      <c r="AN53" s="55">
        <v>2.3409187693141584</v>
      </c>
      <c r="AO53" s="55">
        <v>2.2289886440616482</v>
      </c>
      <c r="AP53" s="55">
        <v>2.138360063636402</v>
      </c>
      <c r="AQ53" s="55">
        <v>2.2577285149321487</v>
      </c>
      <c r="AR53" s="55">
        <v>1.8772320891788463</v>
      </c>
      <c r="AS53" s="55">
        <v>1.952316794958241</v>
      </c>
      <c r="AT53" s="55">
        <v>2.0447215434311174</v>
      </c>
      <c r="AU53" s="55">
        <v>2.1213076563029882</v>
      </c>
      <c r="AV53" s="55">
        <v>2.0299469172525852</v>
      </c>
      <c r="AW53" s="55">
        <v>2.3115058939281554</v>
      </c>
      <c r="AX53" s="55">
        <v>1.6901576761996275</v>
      </c>
      <c r="AY53" s="55">
        <v>2.0233447048862052</v>
      </c>
      <c r="AZ53" s="2">
        <f t="shared" ca="1" si="18"/>
        <v>0</v>
      </c>
      <c r="BA53" s="2">
        <f t="shared" ca="1" si="19"/>
        <v>0</v>
      </c>
      <c r="BB53" s="2">
        <f t="shared" ca="1" si="20"/>
        <v>0</v>
      </c>
      <c r="BC53" s="2">
        <f t="shared" ca="1" si="21"/>
        <v>0</v>
      </c>
      <c r="BD53" s="2">
        <f t="shared" ca="1" si="22"/>
        <v>0</v>
      </c>
      <c r="BE53" s="2">
        <f t="shared" ca="1" si="23"/>
        <v>0</v>
      </c>
      <c r="BF53" s="2">
        <f t="shared" ca="1" si="24"/>
        <v>0</v>
      </c>
      <c r="BG53" s="2">
        <f t="shared" ca="1" si="25"/>
        <v>0</v>
      </c>
      <c r="BH53" s="2">
        <f t="shared" ca="1" si="26"/>
        <v>0</v>
      </c>
      <c r="BI53" s="2">
        <f t="shared" ca="1" si="27"/>
        <v>0</v>
      </c>
      <c r="BJ53" s="2">
        <f t="shared" ca="1" si="28"/>
        <v>0</v>
      </c>
      <c r="BK53" s="2">
        <f t="shared" ca="1" si="29"/>
        <v>0</v>
      </c>
      <c r="BL53" s="2">
        <f t="shared" ca="1" si="30"/>
        <v>0</v>
      </c>
      <c r="BM53" s="2">
        <f t="shared" ca="1" si="31"/>
        <v>0</v>
      </c>
      <c r="BN53" s="2" t="str">
        <f t="shared" si="32"/>
        <v>SG</v>
      </c>
    </row>
    <row r="54" spans="1:66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КА-4Б  -  Гун</v>
      </c>
      <c r="B54" s="10" t="s">
        <v>457</v>
      </c>
      <c r="C54" s="18">
        <v>5</v>
      </c>
      <c r="D54" s="18">
        <v>1.8</v>
      </c>
      <c r="E54" s="22" t="s">
        <v>726</v>
      </c>
      <c r="F54" s="22">
        <v>1</v>
      </c>
      <c r="G54" s="22">
        <v>1</v>
      </c>
      <c r="H54" s="20">
        <f t="shared" ca="1" si="2"/>
        <v>0</v>
      </c>
      <c r="I54" s="16" t="str">
        <f t="shared" si="3"/>
        <v>04K002SGBN26</v>
      </c>
      <c r="J54" s="54">
        <v>3.7</v>
      </c>
      <c r="K54" s="54">
        <v>3.5</v>
      </c>
      <c r="L54" s="54">
        <v>3.1</v>
      </c>
      <c r="M54" s="54">
        <v>3.6</v>
      </c>
      <c r="N54" s="54">
        <v>3</v>
      </c>
      <c r="O54" s="54">
        <v>2.9</v>
      </c>
      <c r="P54" s="54">
        <v>2.7</v>
      </c>
      <c r="Q54" s="54">
        <v>3.1</v>
      </c>
      <c r="R54" s="54">
        <v>3</v>
      </c>
      <c r="S54" s="54">
        <v>2.7</v>
      </c>
      <c r="T54" s="54">
        <v>3.5</v>
      </c>
      <c r="U54" s="54">
        <v>3.1</v>
      </c>
      <c r="V54" s="54">
        <v>3.4</v>
      </c>
      <c r="W54" s="56">
        <v>3</v>
      </c>
      <c r="X54" s="2">
        <f t="shared" ca="1" si="4"/>
        <v>0</v>
      </c>
      <c r="Y54" s="2">
        <f t="shared" ca="1" si="5"/>
        <v>0</v>
      </c>
      <c r="Z54" s="2">
        <f t="shared" ca="1" si="6"/>
        <v>0</v>
      </c>
      <c r="AA54" s="2">
        <f t="shared" ca="1" si="7"/>
        <v>0</v>
      </c>
      <c r="AB54" s="2">
        <f t="shared" ca="1" si="8"/>
        <v>0</v>
      </c>
      <c r="AC54" s="2">
        <f t="shared" ca="1" si="9"/>
        <v>0</v>
      </c>
      <c r="AD54" s="2">
        <f t="shared" ca="1" si="10"/>
        <v>0</v>
      </c>
      <c r="AE54" s="2">
        <f t="shared" ca="1" si="11"/>
        <v>0</v>
      </c>
      <c r="AF54" s="2">
        <f t="shared" ca="1" si="12"/>
        <v>0</v>
      </c>
      <c r="AG54" s="2">
        <f t="shared" ca="1" si="13"/>
        <v>0</v>
      </c>
      <c r="AH54" s="2">
        <f t="shared" ca="1" si="14"/>
        <v>0</v>
      </c>
      <c r="AI54" s="2">
        <f t="shared" ca="1" si="15"/>
        <v>0</v>
      </c>
      <c r="AJ54" s="2">
        <f t="shared" ca="1" si="16"/>
        <v>0</v>
      </c>
      <c r="AK54" s="2">
        <f t="shared" ca="1" si="17"/>
        <v>0</v>
      </c>
      <c r="AL54" s="55">
        <v>1.9009934526765542</v>
      </c>
      <c r="AM54" s="55">
        <v>2.3182483485598513</v>
      </c>
      <c r="AN54" s="55">
        <v>2.3950311207017125</v>
      </c>
      <c r="AO54" s="55">
        <v>2.270932781323705</v>
      </c>
      <c r="AP54" s="55">
        <v>2.1787303526974022</v>
      </c>
      <c r="AQ54" s="55">
        <v>2.2822519683068823</v>
      </c>
      <c r="AR54" s="55">
        <v>1.891644145008498</v>
      </c>
      <c r="AS54" s="55">
        <v>1.9865588694384939</v>
      </c>
      <c r="AT54" s="55">
        <v>2.0982333095993675</v>
      </c>
      <c r="AU54" s="55">
        <v>2.18060011987447</v>
      </c>
      <c r="AV54" s="55">
        <v>2.1006410720923538</v>
      </c>
      <c r="AW54" s="55">
        <v>2.2705266455831152</v>
      </c>
      <c r="AX54" s="55">
        <v>1.6181846685233199</v>
      </c>
      <c r="AY54" s="55">
        <v>1.9983196624083233</v>
      </c>
      <c r="AZ54" s="2">
        <f t="shared" ca="1" si="18"/>
        <v>0</v>
      </c>
      <c r="BA54" s="2">
        <f t="shared" ca="1" si="19"/>
        <v>0</v>
      </c>
      <c r="BB54" s="2">
        <f t="shared" ca="1" si="20"/>
        <v>0</v>
      </c>
      <c r="BC54" s="2">
        <f t="shared" ca="1" si="21"/>
        <v>0</v>
      </c>
      <c r="BD54" s="2">
        <f t="shared" ca="1" si="22"/>
        <v>0</v>
      </c>
      <c r="BE54" s="2">
        <f t="shared" ca="1" si="23"/>
        <v>0</v>
      </c>
      <c r="BF54" s="2">
        <f t="shared" ca="1" si="24"/>
        <v>0</v>
      </c>
      <c r="BG54" s="2">
        <f t="shared" ca="1" si="25"/>
        <v>0</v>
      </c>
      <c r="BH54" s="2">
        <f t="shared" ca="1" si="26"/>
        <v>0</v>
      </c>
      <c r="BI54" s="2">
        <f t="shared" ca="1" si="27"/>
        <v>0</v>
      </c>
      <c r="BJ54" s="2">
        <f t="shared" ca="1" si="28"/>
        <v>0</v>
      </c>
      <c r="BK54" s="2">
        <f t="shared" ca="1" si="29"/>
        <v>0</v>
      </c>
      <c r="BL54" s="2">
        <f t="shared" ca="1" si="30"/>
        <v>0</v>
      </c>
      <c r="BM54" s="2">
        <f t="shared" ca="1" si="31"/>
        <v>0</v>
      </c>
      <c r="BN54" s="2" t="str">
        <f t="shared" si="32"/>
        <v>SG</v>
      </c>
    </row>
    <row r="55" spans="1:66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КА-5  -  Гун</v>
      </c>
      <c r="B55" s="10" t="s">
        <v>458</v>
      </c>
      <c r="C55" s="18">
        <v>5</v>
      </c>
      <c r="D55" s="18">
        <v>1.8</v>
      </c>
      <c r="E55" s="22" t="s">
        <v>726</v>
      </c>
      <c r="F55" s="22">
        <v>1</v>
      </c>
      <c r="G55" s="22">
        <v>1</v>
      </c>
      <c r="H55" s="20">
        <f t="shared" ca="1" si="2"/>
        <v>0</v>
      </c>
      <c r="I55" s="16" t="str">
        <f t="shared" si="3"/>
        <v>05K002SG0L26</v>
      </c>
      <c r="J55" s="54">
        <v>0</v>
      </c>
      <c r="K55" s="54">
        <v>0</v>
      </c>
      <c r="L55" s="54">
        <v>0</v>
      </c>
      <c r="M55" s="54">
        <v>2.9</v>
      </c>
      <c r="N55" s="54">
        <v>3.6</v>
      </c>
      <c r="O55" s="54">
        <v>3.5</v>
      </c>
      <c r="P55" s="54">
        <v>2.9</v>
      </c>
      <c r="Q55" s="54">
        <v>2.8</v>
      </c>
      <c r="R55" s="54">
        <v>0</v>
      </c>
      <c r="S55" s="54">
        <v>2.4</v>
      </c>
      <c r="T55" s="54">
        <v>2.9</v>
      </c>
      <c r="U55" s="54">
        <v>2.7</v>
      </c>
      <c r="V55" s="54">
        <v>3.1</v>
      </c>
      <c r="W55" s="56">
        <v>2.9</v>
      </c>
      <c r="X55" s="2">
        <f t="shared" ca="1" si="4"/>
        <v>0</v>
      </c>
      <c r="Y55" s="2">
        <f t="shared" ca="1" si="5"/>
        <v>0</v>
      </c>
      <c r="Z55" s="2">
        <f t="shared" ca="1" si="6"/>
        <v>0</v>
      </c>
      <c r="AA55" s="2">
        <f t="shared" ca="1" si="7"/>
        <v>0</v>
      </c>
      <c r="AB55" s="2">
        <f t="shared" ca="1" si="8"/>
        <v>0</v>
      </c>
      <c r="AC55" s="2">
        <f t="shared" ca="1" si="9"/>
        <v>0</v>
      </c>
      <c r="AD55" s="2">
        <f t="shared" ca="1" si="10"/>
        <v>0</v>
      </c>
      <c r="AE55" s="2">
        <f t="shared" ca="1" si="11"/>
        <v>0</v>
      </c>
      <c r="AF55" s="2">
        <f t="shared" ca="1" si="12"/>
        <v>0</v>
      </c>
      <c r="AG55" s="2">
        <f t="shared" ca="1" si="13"/>
        <v>20</v>
      </c>
      <c r="AH55" s="2">
        <f t="shared" ca="1" si="14"/>
        <v>0</v>
      </c>
      <c r="AI55" s="2">
        <f t="shared" ca="1" si="15"/>
        <v>0</v>
      </c>
      <c r="AJ55" s="2">
        <f t="shared" ca="1" si="16"/>
        <v>0</v>
      </c>
      <c r="AK55" s="2">
        <f t="shared" ca="1" si="17"/>
        <v>0</v>
      </c>
      <c r="AL55" s="55">
        <v>0</v>
      </c>
      <c r="AM55" s="55">
        <v>0</v>
      </c>
      <c r="AN55" s="55">
        <v>0</v>
      </c>
      <c r="AO55" s="55">
        <v>2.2648514358526817</v>
      </c>
      <c r="AP55" s="55">
        <v>2.2337616856201432</v>
      </c>
      <c r="AQ55" s="55">
        <v>2.1846874476436557</v>
      </c>
      <c r="AR55" s="55">
        <v>2.3883914535742461</v>
      </c>
      <c r="AS55" s="55">
        <v>2.3867537878571983</v>
      </c>
      <c r="AT55" s="55">
        <v>2.319807989117713</v>
      </c>
      <c r="AU55" s="55">
        <v>2.308923100650996</v>
      </c>
      <c r="AV55" s="55">
        <v>2.3440196431591755</v>
      </c>
      <c r="AW55" s="55">
        <v>2.2550594450103425</v>
      </c>
      <c r="AX55" s="55">
        <v>2.4696917997751298</v>
      </c>
      <c r="AY55" s="55">
        <v>2.3770595350481676</v>
      </c>
      <c r="AZ55" s="2">
        <f t="shared" ca="1" si="18"/>
        <v>0</v>
      </c>
      <c r="BA55" s="2">
        <f t="shared" ca="1" si="19"/>
        <v>0</v>
      </c>
      <c r="BB55" s="2">
        <f t="shared" ca="1" si="20"/>
        <v>0</v>
      </c>
      <c r="BC55" s="2">
        <f t="shared" ca="1" si="21"/>
        <v>0</v>
      </c>
      <c r="BD55" s="2">
        <f t="shared" ca="1" si="22"/>
        <v>0</v>
      </c>
      <c r="BE55" s="2">
        <f t="shared" ca="1" si="23"/>
        <v>0</v>
      </c>
      <c r="BF55" s="2">
        <f t="shared" ca="1" si="24"/>
        <v>0</v>
      </c>
      <c r="BG55" s="2">
        <f t="shared" ca="1" si="25"/>
        <v>0</v>
      </c>
      <c r="BH55" s="2">
        <f t="shared" ca="1" si="26"/>
        <v>0</v>
      </c>
      <c r="BI55" s="2">
        <f t="shared" ca="1" si="27"/>
        <v>0</v>
      </c>
      <c r="BJ55" s="2">
        <f t="shared" ca="1" si="28"/>
        <v>0</v>
      </c>
      <c r="BK55" s="2">
        <f t="shared" ca="1" si="29"/>
        <v>0</v>
      </c>
      <c r="BL55" s="2">
        <f t="shared" ca="1" si="30"/>
        <v>0</v>
      </c>
      <c r="BM55" s="2">
        <f t="shared" ca="1" si="31"/>
        <v>0</v>
      </c>
      <c r="BN55" s="2" t="str">
        <f t="shared" si="32"/>
        <v>SG</v>
      </c>
    </row>
    <row r="56" spans="1:66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КА-6  -  Гун</v>
      </c>
      <c r="B56" s="10" t="s">
        <v>459</v>
      </c>
      <c r="C56" s="18">
        <v>5</v>
      </c>
      <c r="D56" s="18">
        <v>1.8</v>
      </c>
      <c r="E56" s="22" t="s">
        <v>726</v>
      </c>
      <c r="F56" s="22">
        <v>1</v>
      </c>
      <c r="G56" s="22">
        <v>1</v>
      </c>
      <c r="H56" s="20">
        <f t="shared" ca="1" si="2"/>
        <v>0</v>
      </c>
      <c r="I56" s="16" t="str">
        <f t="shared" si="3"/>
        <v>06K002SG0L26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6">
        <v>0</v>
      </c>
      <c r="X56" s="2">
        <f t="shared" ca="1" si="4"/>
        <v>0</v>
      </c>
      <c r="Y56" s="2">
        <f t="shared" ca="1" si="5"/>
        <v>0</v>
      </c>
      <c r="Z56" s="2">
        <f t="shared" ca="1" si="6"/>
        <v>0</v>
      </c>
      <c r="AA56" s="2">
        <f t="shared" ca="1" si="7"/>
        <v>0</v>
      </c>
      <c r="AB56" s="2">
        <f t="shared" ca="1" si="8"/>
        <v>0</v>
      </c>
      <c r="AC56" s="2">
        <f t="shared" ca="1" si="9"/>
        <v>0</v>
      </c>
      <c r="AD56" s="2">
        <f t="shared" ca="1" si="10"/>
        <v>0</v>
      </c>
      <c r="AE56" s="2">
        <f t="shared" ca="1" si="11"/>
        <v>0</v>
      </c>
      <c r="AF56" s="2">
        <f t="shared" ca="1" si="12"/>
        <v>0</v>
      </c>
      <c r="AG56" s="2">
        <f t="shared" ca="1" si="13"/>
        <v>0</v>
      </c>
      <c r="AH56" s="2">
        <f t="shared" ca="1" si="14"/>
        <v>0</v>
      </c>
      <c r="AI56" s="2">
        <f t="shared" ca="1" si="15"/>
        <v>0</v>
      </c>
      <c r="AJ56" s="2">
        <f t="shared" ca="1" si="16"/>
        <v>0</v>
      </c>
      <c r="AK56" s="2">
        <f t="shared" ca="1" si="17"/>
        <v>0</v>
      </c>
      <c r="AL56" s="55">
        <v>0</v>
      </c>
      <c r="AM56" s="55">
        <v>0</v>
      </c>
      <c r="AN56" s="55">
        <v>0</v>
      </c>
      <c r="AO56" s="55">
        <v>0</v>
      </c>
      <c r="AP56" s="55">
        <v>0</v>
      </c>
      <c r="AQ56" s="55">
        <v>0</v>
      </c>
      <c r="AR56" s="55">
        <v>0</v>
      </c>
      <c r="AS56" s="55">
        <v>0</v>
      </c>
      <c r="AT56" s="55">
        <v>0</v>
      </c>
      <c r="AU56" s="55">
        <v>0</v>
      </c>
      <c r="AV56" s="55">
        <v>0</v>
      </c>
      <c r="AW56" s="55">
        <v>0</v>
      </c>
      <c r="AX56" s="55">
        <v>0</v>
      </c>
      <c r="AY56" s="55">
        <v>0</v>
      </c>
      <c r="AZ56" s="2">
        <f t="shared" ca="1" si="18"/>
        <v>0</v>
      </c>
      <c r="BA56" s="2">
        <f t="shared" ca="1" si="19"/>
        <v>0</v>
      </c>
      <c r="BB56" s="2">
        <f t="shared" ca="1" si="20"/>
        <v>0</v>
      </c>
      <c r="BC56" s="2">
        <f t="shared" ca="1" si="21"/>
        <v>0</v>
      </c>
      <c r="BD56" s="2">
        <f t="shared" ca="1" si="22"/>
        <v>0</v>
      </c>
      <c r="BE56" s="2">
        <f t="shared" ca="1" si="23"/>
        <v>0</v>
      </c>
      <c r="BF56" s="2">
        <f t="shared" ca="1" si="24"/>
        <v>0</v>
      </c>
      <c r="BG56" s="2">
        <f t="shared" ca="1" si="25"/>
        <v>0</v>
      </c>
      <c r="BH56" s="2">
        <f t="shared" ca="1" si="26"/>
        <v>0</v>
      </c>
      <c r="BI56" s="2">
        <f t="shared" ca="1" si="27"/>
        <v>0</v>
      </c>
      <c r="BJ56" s="2">
        <f t="shared" ca="1" si="28"/>
        <v>0</v>
      </c>
      <c r="BK56" s="2">
        <f t="shared" ca="1" si="29"/>
        <v>0</v>
      </c>
      <c r="BL56" s="2">
        <f t="shared" ca="1" si="30"/>
        <v>0</v>
      </c>
      <c r="BM56" s="2">
        <f t="shared" ca="1" si="31"/>
        <v>0</v>
      </c>
      <c r="BN56" s="2" t="str">
        <f t="shared" si="32"/>
        <v>SG</v>
      </c>
    </row>
    <row r="57" spans="1:66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КА-7  -  Гун</v>
      </c>
      <c r="B57" s="10" t="s">
        <v>460</v>
      </c>
      <c r="C57" s="18">
        <v>5</v>
      </c>
      <c r="D57" s="18">
        <v>1.8</v>
      </c>
      <c r="E57" s="22" t="s">
        <v>726</v>
      </c>
      <c r="F57" s="22">
        <v>1</v>
      </c>
      <c r="G57" s="22">
        <v>1</v>
      </c>
      <c r="H57" s="20">
        <f t="shared" ca="1" si="2"/>
        <v>0</v>
      </c>
      <c r="I57" s="16" t="str">
        <f t="shared" si="3"/>
        <v>07K002SG0L26</v>
      </c>
      <c r="J57" s="54">
        <v>3.8</v>
      </c>
      <c r="K57" s="54">
        <v>3.3</v>
      </c>
      <c r="L57" s="54">
        <v>2.9</v>
      </c>
      <c r="M57" s="54">
        <v>3.2</v>
      </c>
      <c r="N57" s="54">
        <v>3.5</v>
      </c>
      <c r="O57" s="54">
        <v>4.0999999999999996</v>
      </c>
      <c r="P57" s="54">
        <v>3.2</v>
      </c>
      <c r="Q57" s="54">
        <v>3.4</v>
      </c>
      <c r="R57" s="54">
        <v>2.2999999999999998</v>
      </c>
      <c r="S57" s="54">
        <v>2.6</v>
      </c>
      <c r="T57" s="54">
        <v>3.1</v>
      </c>
      <c r="U57" s="54">
        <v>3.7</v>
      </c>
      <c r="V57" s="54">
        <v>4</v>
      </c>
      <c r="W57" s="56">
        <v>3.8</v>
      </c>
      <c r="X57" s="2">
        <f t="shared" ca="1" si="4"/>
        <v>0</v>
      </c>
      <c r="Y57" s="2">
        <f t="shared" ca="1" si="5"/>
        <v>0</v>
      </c>
      <c r="Z57" s="2">
        <f t="shared" ca="1" si="6"/>
        <v>0</v>
      </c>
      <c r="AA57" s="2">
        <f t="shared" ca="1" si="7"/>
        <v>0</v>
      </c>
      <c r="AB57" s="2">
        <f t="shared" ca="1" si="8"/>
        <v>0</v>
      </c>
      <c r="AC57" s="2">
        <f t="shared" ca="1" si="9"/>
        <v>0</v>
      </c>
      <c r="AD57" s="2">
        <f t="shared" ca="1" si="10"/>
        <v>0</v>
      </c>
      <c r="AE57" s="2">
        <f t="shared" ca="1" si="11"/>
        <v>0</v>
      </c>
      <c r="AF57" s="2">
        <f t="shared" ca="1" si="12"/>
        <v>0</v>
      </c>
      <c r="AG57" s="2">
        <f t="shared" ca="1" si="13"/>
        <v>0</v>
      </c>
      <c r="AH57" s="2">
        <f t="shared" ca="1" si="14"/>
        <v>0</v>
      </c>
      <c r="AI57" s="2">
        <f t="shared" ca="1" si="15"/>
        <v>0</v>
      </c>
      <c r="AJ57" s="2">
        <f t="shared" ca="1" si="16"/>
        <v>0</v>
      </c>
      <c r="AK57" s="2">
        <f t="shared" ca="1" si="17"/>
        <v>0</v>
      </c>
      <c r="AL57" s="55">
        <v>2.3890315093728551</v>
      </c>
      <c r="AM57" s="55">
        <v>2.2394844179234044</v>
      </c>
      <c r="AN57" s="55">
        <v>2.1866833032419546</v>
      </c>
      <c r="AO57" s="55">
        <v>2.2662605754194893</v>
      </c>
      <c r="AP57" s="55">
        <v>2.1758929424437241</v>
      </c>
      <c r="AQ57" s="55">
        <v>2.179040210518548</v>
      </c>
      <c r="AR57" s="55">
        <v>2.3232800983394868</v>
      </c>
      <c r="AS57" s="55">
        <v>2.3024669580015069</v>
      </c>
      <c r="AT57" s="55">
        <v>2.2475774260677484</v>
      </c>
      <c r="AU57" s="55">
        <v>2.2569810526638592</v>
      </c>
      <c r="AV57" s="55">
        <v>2.260342416407163</v>
      </c>
      <c r="AW57" s="55">
        <v>2.1868685302501034</v>
      </c>
      <c r="AX57" s="55">
        <v>2.4113147959575141</v>
      </c>
      <c r="AY57" s="55">
        <v>2.2869480775089399</v>
      </c>
      <c r="AZ57" s="2">
        <f t="shared" ca="1" si="18"/>
        <v>0</v>
      </c>
      <c r="BA57" s="2">
        <f t="shared" ca="1" si="19"/>
        <v>0</v>
      </c>
      <c r="BB57" s="2">
        <f t="shared" ca="1" si="20"/>
        <v>0</v>
      </c>
      <c r="BC57" s="2">
        <f t="shared" ca="1" si="21"/>
        <v>0</v>
      </c>
      <c r="BD57" s="2">
        <f t="shared" ca="1" si="22"/>
        <v>0</v>
      </c>
      <c r="BE57" s="2">
        <f t="shared" ca="1" si="23"/>
        <v>0</v>
      </c>
      <c r="BF57" s="2">
        <f t="shared" ca="1" si="24"/>
        <v>0</v>
      </c>
      <c r="BG57" s="2">
        <f t="shared" ca="1" si="25"/>
        <v>0</v>
      </c>
      <c r="BH57" s="2">
        <f t="shared" ca="1" si="26"/>
        <v>0</v>
      </c>
      <c r="BI57" s="2">
        <f t="shared" ca="1" si="27"/>
        <v>0</v>
      </c>
      <c r="BJ57" s="2">
        <f t="shared" ca="1" si="28"/>
        <v>0</v>
      </c>
      <c r="BK57" s="2">
        <f t="shared" ca="1" si="29"/>
        <v>0</v>
      </c>
      <c r="BL57" s="2">
        <f t="shared" ca="1" si="30"/>
        <v>0</v>
      </c>
      <c r="BM57" s="2">
        <f t="shared" ca="1" si="31"/>
        <v>0</v>
      </c>
      <c r="BN57" s="2" t="str">
        <f t="shared" si="32"/>
        <v>SG</v>
      </c>
    </row>
    <row r="58" spans="1:66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КА-8  -  Гун</v>
      </c>
      <c r="B58" s="10" t="s">
        <v>461</v>
      </c>
      <c r="C58" s="18">
        <v>5</v>
      </c>
      <c r="D58" s="18">
        <v>1.8</v>
      </c>
      <c r="E58" s="22" t="s">
        <v>726</v>
      </c>
      <c r="F58" s="22">
        <v>1</v>
      </c>
      <c r="G58" s="22">
        <v>1</v>
      </c>
      <c r="H58" s="20">
        <f t="shared" ca="1" si="2"/>
        <v>0</v>
      </c>
      <c r="I58" s="16" t="str">
        <f t="shared" si="3"/>
        <v>08K002SG0L26</v>
      </c>
      <c r="J58" s="54">
        <v>2.2000000000000002</v>
      </c>
      <c r="K58" s="54">
        <v>3</v>
      </c>
      <c r="L58" s="54">
        <v>2.5</v>
      </c>
      <c r="M58" s="54">
        <v>2.7</v>
      </c>
      <c r="N58" s="54">
        <v>2.7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6">
        <v>0</v>
      </c>
      <c r="X58" s="2">
        <f t="shared" ca="1" si="4"/>
        <v>0</v>
      </c>
      <c r="Y58" s="2">
        <f t="shared" ca="1" si="5"/>
        <v>0</v>
      </c>
      <c r="Z58" s="2">
        <f t="shared" ca="1" si="6"/>
        <v>0</v>
      </c>
      <c r="AA58" s="2">
        <f t="shared" ca="1" si="7"/>
        <v>0</v>
      </c>
      <c r="AB58" s="2">
        <f t="shared" ca="1" si="8"/>
        <v>0</v>
      </c>
      <c r="AC58" s="2">
        <f t="shared" ca="1" si="9"/>
        <v>0</v>
      </c>
      <c r="AD58" s="2">
        <f t="shared" ca="1" si="10"/>
        <v>0</v>
      </c>
      <c r="AE58" s="2">
        <f t="shared" ca="1" si="11"/>
        <v>0</v>
      </c>
      <c r="AF58" s="2">
        <f t="shared" ca="1" si="12"/>
        <v>0</v>
      </c>
      <c r="AG58" s="2">
        <f t="shared" ca="1" si="13"/>
        <v>0</v>
      </c>
      <c r="AH58" s="2">
        <f t="shared" ca="1" si="14"/>
        <v>0</v>
      </c>
      <c r="AI58" s="2">
        <f t="shared" ca="1" si="15"/>
        <v>0</v>
      </c>
      <c r="AJ58" s="2">
        <f t="shared" ca="1" si="16"/>
        <v>0</v>
      </c>
      <c r="AK58" s="2">
        <f t="shared" ca="1" si="17"/>
        <v>0</v>
      </c>
      <c r="AL58" s="55">
        <v>2.1587144967943512</v>
      </c>
      <c r="AM58" s="55">
        <v>2.1584210660999847</v>
      </c>
      <c r="AN58" s="55">
        <v>2.168379664694382</v>
      </c>
      <c r="AO58" s="55">
        <v>2.1860402623298416</v>
      </c>
      <c r="AP58" s="55">
        <v>2.1791533601763104</v>
      </c>
      <c r="AQ58" s="55">
        <v>0</v>
      </c>
      <c r="AR58" s="55">
        <v>0</v>
      </c>
      <c r="AS58" s="55">
        <v>0</v>
      </c>
      <c r="AT58" s="55">
        <v>0</v>
      </c>
      <c r="AU58" s="55">
        <v>0</v>
      </c>
      <c r="AV58" s="55">
        <v>0</v>
      </c>
      <c r="AW58" s="55">
        <v>0</v>
      </c>
      <c r="AX58" s="55">
        <v>0</v>
      </c>
      <c r="AY58" s="55">
        <v>0</v>
      </c>
      <c r="AZ58" s="2">
        <f t="shared" ca="1" si="18"/>
        <v>0</v>
      </c>
      <c r="BA58" s="2">
        <f t="shared" ca="1" si="19"/>
        <v>0</v>
      </c>
      <c r="BB58" s="2">
        <f t="shared" ca="1" si="20"/>
        <v>0</v>
      </c>
      <c r="BC58" s="2">
        <f t="shared" ca="1" si="21"/>
        <v>0</v>
      </c>
      <c r="BD58" s="2">
        <f t="shared" ca="1" si="22"/>
        <v>0</v>
      </c>
      <c r="BE58" s="2">
        <f t="shared" ca="1" si="23"/>
        <v>0</v>
      </c>
      <c r="BF58" s="2">
        <f t="shared" ca="1" si="24"/>
        <v>0</v>
      </c>
      <c r="BG58" s="2">
        <f t="shared" ca="1" si="25"/>
        <v>0</v>
      </c>
      <c r="BH58" s="2">
        <f t="shared" ca="1" si="26"/>
        <v>0</v>
      </c>
      <c r="BI58" s="2">
        <f t="shared" ca="1" si="27"/>
        <v>0</v>
      </c>
      <c r="BJ58" s="2">
        <f t="shared" ca="1" si="28"/>
        <v>0</v>
      </c>
      <c r="BK58" s="2">
        <f t="shared" ca="1" si="29"/>
        <v>0</v>
      </c>
      <c r="BL58" s="2">
        <f t="shared" ca="1" si="30"/>
        <v>0</v>
      </c>
      <c r="BM58" s="2">
        <f t="shared" ca="1" si="31"/>
        <v>0</v>
      </c>
      <c r="BN58" s="2" t="str">
        <f t="shared" si="32"/>
        <v>SG</v>
      </c>
    </row>
    <row r="59" spans="1:66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КА-9  -  Гун</v>
      </c>
      <c r="B59" s="10" t="s">
        <v>462</v>
      </c>
      <c r="C59" s="18">
        <v>5</v>
      </c>
      <c r="D59" s="18">
        <v>1.8</v>
      </c>
      <c r="E59" s="22" t="s">
        <v>726</v>
      </c>
      <c r="F59" s="22">
        <v>1</v>
      </c>
      <c r="G59" s="22">
        <v>1</v>
      </c>
      <c r="H59" s="20">
        <f t="shared" ca="1" si="2"/>
        <v>0</v>
      </c>
      <c r="I59" s="16" t="str">
        <f t="shared" si="3"/>
        <v>09K002SG0L26</v>
      </c>
      <c r="J59" s="54">
        <v>1.9</v>
      </c>
      <c r="K59" s="54">
        <v>2.2000000000000002</v>
      </c>
      <c r="L59" s="54">
        <v>1.8</v>
      </c>
      <c r="M59" s="54">
        <v>1.9</v>
      </c>
      <c r="N59" s="54">
        <v>2.1</v>
      </c>
      <c r="O59" s="54">
        <v>2.6</v>
      </c>
      <c r="P59" s="54">
        <v>2.1</v>
      </c>
      <c r="Q59" s="54">
        <v>1.9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6">
        <v>0</v>
      </c>
      <c r="X59" s="2">
        <f t="shared" ca="1" si="4"/>
        <v>0</v>
      </c>
      <c r="Y59" s="2">
        <f t="shared" ca="1" si="5"/>
        <v>0</v>
      </c>
      <c r="Z59" s="2">
        <f t="shared" ca="1" si="6"/>
        <v>0</v>
      </c>
      <c r="AA59" s="2">
        <f t="shared" ca="1" si="7"/>
        <v>0</v>
      </c>
      <c r="AB59" s="2">
        <f t="shared" ca="1" si="8"/>
        <v>0</v>
      </c>
      <c r="AC59" s="2">
        <f t="shared" ca="1" si="9"/>
        <v>0</v>
      </c>
      <c r="AD59" s="2">
        <f t="shared" ca="1" si="10"/>
        <v>0</v>
      </c>
      <c r="AE59" s="2">
        <f t="shared" ca="1" si="11"/>
        <v>0</v>
      </c>
      <c r="AF59" s="2">
        <f t="shared" ca="1" si="12"/>
        <v>0</v>
      </c>
      <c r="AG59" s="2">
        <f t="shared" ca="1" si="13"/>
        <v>0</v>
      </c>
      <c r="AH59" s="2">
        <f t="shared" ca="1" si="14"/>
        <v>0</v>
      </c>
      <c r="AI59" s="2">
        <f t="shared" ca="1" si="15"/>
        <v>0</v>
      </c>
      <c r="AJ59" s="2">
        <f t="shared" ca="1" si="16"/>
        <v>0</v>
      </c>
      <c r="AK59" s="2">
        <f t="shared" ca="1" si="17"/>
        <v>0</v>
      </c>
      <c r="AL59" s="55">
        <v>3</v>
      </c>
      <c r="AM59" s="55">
        <v>3</v>
      </c>
      <c r="AN59" s="55">
        <v>3</v>
      </c>
      <c r="AO59" s="55">
        <v>3</v>
      </c>
      <c r="AP59" s="55">
        <v>3</v>
      </c>
      <c r="AQ59" s="55">
        <v>3</v>
      </c>
      <c r="AR59" s="55">
        <v>3</v>
      </c>
      <c r="AS59" s="55">
        <v>3</v>
      </c>
      <c r="AT59" s="55">
        <v>0</v>
      </c>
      <c r="AU59" s="55">
        <v>0</v>
      </c>
      <c r="AV59" s="55">
        <v>0</v>
      </c>
      <c r="AW59" s="55">
        <v>0</v>
      </c>
      <c r="AX59" s="55">
        <v>0</v>
      </c>
      <c r="AY59" s="55">
        <v>0</v>
      </c>
      <c r="AZ59" s="2">
        <f t="shared" ca="1" si="18"/>
        <v>0</v>
      </c>
      <c r="BA59" s="2">
        <f t="shared" ca="1" si="19"/>
        <v>0</v>
      </c>
      <c r="BB59" s="2">
        <f t="shared" ca="1" si="20"/>
        <v>0</v>
      </c>
      <c r="BC59" s="2">
        <f t="shared" ca="1" si="21"/>
        <v>0</v>
      </c>
      <c r="BD59" s="2">
        <f t="shared" ca="1" si="22"/>
        <v>0</v>
      </c>
      <c r="BE59" s="2">
        <f t="shared" ca="1" si="23"/>
        <v>0</v>
      </c>
      <c r="BF59" s="2">
        <f t="shared" ca="1" si="24"/>
        <v>0</v>
      </c>
      <c r="BG59" s="2">
        <f t="shared" ca="1" si="25"/>
        <v>0</v>
      </c>
      <c r="BH59" s="2">
        <f t="shared" ca="1" si="26"/>
        <v>0</v>
      </c>
      <c r="BI59" s="2">
        <f t="shared" ca="1" si="27"/>
        <v>0</v>
      </c>
      <c r="BJ59" s="2">
        <f t="shared" ca="1" si="28"/>
        <v>0</v>
      </c>
      <c r="BK59" s="2">
        <f t="shared" ca="1" si="29"/>
        <v>0</v>
      </c>
      <c r="BL59" s="2">
        <f t="shared" ca="1" si="30"/>
        <v>0</v>
      </c>
      <c r="BM59" s="2">
        <f t="shared" ca="1" si="31"/>
        <v>0</v>
      </c>
      <c r="BN59" s="2" t="str">
        <f t="shared" si="32"/>
        <v>SG</v>
      </c>
    </row>
    <row r="60" spans="1:66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КА-1А  -  Δα_рс</v>
      </c>
      <c r="B60" s="10" t="s">
        <v>1417</v>
      </c>
      <c r="C60" s="18">
        <v>45</v>
      </c>
      <c r="D60" s="18">
        <v>5</v>
      </c>
      <c r="E60" s="22" t="s">
        <v>114</v>
      </c>
      <c r="F60" s="22">
        <v>1</v>
      </c>
      <c r="G60" s="22"/>
      <c r="H60" s="20">
        <f t="shared" ca="1" si="2"/>
        <v>0</v>
      </c>
      <c r="I60" s="16" t="str">
        <f t="shared" si="3"/>
        <v>01K102SVAN26</v>
      </c>
      <c r="J60" s="54">
        <v>29.2</v>
      </c>
      <c r="K60" s="54">
        <v>29.2</v>
      </c>
      <c r="L60" s="54">
        <v>29.2</v>
      </c>
      <c r="M60" s="54">
        <v>29.2</v>
      </c>
      <c r="N60" s="54">
        <v>29.2</v>
      </c>
      <c r="O60" s="54">
        <v>29.2</v>
      </c>
      <c r="P60" s="54">
        <v>29.2</v>
      </c>
      <c r="Q60" s="54">
        <v>29.2</v>
      </c>
      <c r="R60" s="54">
        <v>29.2</v>
      </c>
      <c r="S60" s="54">
        <v>29.2</v>
      </c>
      <c r="T60" s="54">
        <v>29.2</v>
      </c>
      <c r="U60" s="54">
        <v>29.2</v>
      </c>
      <c r="V60" s="54">
        <v>29.2</v>
      </c>
      <c r="W60" s="56">
        <v>29.2</v>
      </c>
      <c r="X60" s="2">
        <f t="shared" ca="1" si="4"/>
        <v>0</v>
      </c>
      <c r="Y60" s="2">
        <f t="shared" ca="1" si="5"/>
        <v>0</v>
      </c>
      <c r="Z60" s="2">
        <f t="shared" ca="1" si="6"/>
        <v>0</v>
      </c>
      <c r="AA60" s="2">
        <f t="shared" ca="1" si="7"/>
        <v>0</v>
      </c>
      <c r="AB60" s="2">
        <f t="shared" ca="1" si="8"/>
        <v>0</v>
      </c>
      <c r="AC60" s="2">
        <f t="shared" ca="1" si="9"/>
        <v>0</v>
      </c>
      <c r="AD60" s="2">
        <f t="shared" ca="1" si="10"/>
        <v>0</v>
      </c>
      <c r="AE60" s="2">
        <f t="shared" ca="1" si="11"/>
        <v>0</v>
      </c>
      <c r="AF60" s="2">
        <f t="shared" ca="1" si="12"/>
        <v>0</v>
      </c>
      <c r="AG60" s="2">
        <f t="shared" ca="1" si="13"/>
        <v>0</v>
      </c>
      <c r="AH60" s="2">
        <f t="shared" ca="1" si="14"/>
        <v>0</v>
      </c>
      <c r="AI60" s="2">
        <f t="shared" ca="1" si="15"/>
        <v>0</v>
      </c>
      <c r="AJ60" s="2">
        <f t="shared" ca="1" si="16"/>
        <v>0</v>
      </c>
      <c r="AK60" s="2">
        <f t="shared" ca="1" si="17"/>
        <v>0</v>
      </c>
      <c r="AL60" s="55">
        <v>10.243322783381403</v>
      </c>
      <c r="AM60" s="55">
        <v>10.117027147488399</v>
      </c>
      <c r="AN60" s="55">
        <v>10.231979909570969</v>
      </c>
      <c r="AO60" s="55">
        <v>10.156549719838289</v>
      </c>
      <c r="AP60" s="55">
        <v>10.261473206761313</v>
      </c>
      <c r="AQ60" s="55">
        <v>10.583146702090099</v>
      </c>
      <c r="AR60" s="55">
        <v>8.4224648157166708</v>
      </c>
      <c r="AS60" s="55">
        <v>10.164647260112906</v>
      </c>
      <c r="AT60" s="55">
        <v>10.190793157780176</v>
      </c>
      <c r="AU60" s="55">
        <v>10.043775174315902</v>
      </c>
      <c r="AV60" s="55">
        <v>10.076719003472183</v>
      </c>
      <c r="AW60" s="55">
        <v>9.9761357701605569</v>
      </c>
      <c r="AX60" s="55">
        <v>9.8429898401843356</v>
      </c>
      <c r="AY60" s="55">
        <v>9.8622659042091669</v>
      </c>
      <c r="AZ60" s="2">
        <f t="shared" ca="1" si="18"/>
        <v>0</v>
      </c>
      <c r="BA60" s="2">
        <f t="shared" ca="1" si="19"/>
        <v>0</v>
      </c>
      <c r="BB60" s="2">
        <f t="shared" ca="1" si="20"/>
        <v>0</v>
      </c>
      <c r="BC60" s="2">
        <f t="shared" ca="1" si="21"/>
        <v>0</v>
      </c>
      <c r="BD60" s="2">
        <f t="shared" ca="1" si="22"/>
        <v>0</v>
      </c>
      <c r="BE60" s="2">
        <f t="shared" ca="1" si="23"/>
        <v>0</v>
      </c>
      <c r="BF60" s="2">
        <f t="shared" ca="1" si="24"/>
        <v>0</v>
      </c>
      <c r="BG60" s="2">
        <f t="shared" ca="1" si="25"/>
        <v>0</v>
      </c>
      <c r="BH60" s="2">
        <f t="shared" ca="1" si="26"/>
        <v>0</v>
      </c>
      <c r="BI60" s="2">
        <f t="shared" ca="1" si="27"/>
        <v>0</v>
      </c>
      <c r="BJ60" s="2">
        <f t="shared" ca="1" si="28"/>
        <v>0</v>
      </c>
      <c r="BK60" s="2">
        <f t="shared" ca="1" si="29"/>
        <v>0</v>
      </c>
      <c r="BL60" s="2">
        <f t="shared" ca="1" si="30"/>
        <v>0</v>
      </c>
      <c r="BM60" s="2">
        <f t="shared" ca="1" si="31"/>
        <v>0</v>
      </c>
      <c r="BN60" s="2" t="str">
        <f t="shared" si="32"/>
        <v>SV</v>
      </c>
    </row>
    <row r="61" spans="1:66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КА-1Б  -  Δα_рс</v>
      </c>
      <c r="B61" s="10" t="s">
        <v>1418</v>
      </c>
      <c r="C61" s="18">
        <v>45</v>
      </c>
      <c r="D61" s="18">
        <v>5</v>
      </c>
      <c r="E61" s="22" t="s">
        <v>114</v>
      </c>
      <c r="F61" s="22">
        <v>1</v>
      </c>
      <c r="G61" s="22"/>
      <c r="H61" s="20">
        <f t="shared" ca="1" si="2"/>
        <v>0</v>
      </c>
      <c r="I61" s="16" t="str">
        <f t="shared" si="3"/>
        <v>01K102SVBN26</v>
      </c>
      <c r="J61" s="54">
        <v>21.9</v>
      </c>
      <c r="K61" s="54">
        <v>21.9</v>
      </c>
      <c r="L61" s="54">
        <v>21.9</v>
      </c>
      <c r="M61" s="54">
        <v>21.9</v>
      </c>
      <c r="N61" s="54">
        <v>21.9</v>
      </c>
      <c r="O61" s="54">
        <v>21.9</v>
      </c>
      <c r="P61" s="54">
        <v>21.9</v>
      </c>
      <c r="Q61" s="54">
        <v>21.9</v>
      </c>
      <c r="R61" s="54">
        <v>21.9</v>
      </c>
      <c r="S61" s="54">
        <v>21.9</v>
      </c>
      <c r="T61" s="54">
        <v>21.9</v>
      </c>
      <c r="U61" s="54">
        <v>21.9</v>
      </c>
      <c r="V61" s="54">
        <v>21.9</v>
      </c>
      <c r="W61" s="56">
        <v>21.9</v>
      </c>
      <c r="X61" s="2">
        <f t="shared" ca="1" si="4"/>
        <v>0</v>
      </c>
      <c r="Y61" s="2">
        <f t="shared" ca="1" si="5"/>
        <v>0</v>
      </c>
      <c r="Z61" s="2">
        <f t="shared" ca="1" si="6"/>
        <v>0</v>
      </c>
      <c r="AA61" s="2">
        <f t="shared" ca="1" si="7"/>
        <v>0</v>
      </c>
      <c r="AB61" s="2">
        <f t="shared" ca="1" si="8"/>
        <v>0</v>
      </c>
      <c r="AC61" s="2">
        <f t="shared" ca="1" si="9"/>
        <v>0</v>
      </c>
      <c r="AD61" s="2">
        <f t="shared" ca="1" si="10"/>
        <v>0</v>
      </c>
      <c r="AE61" s="2">
        <f t="shared" ca="1" si="11"/>
        <v>0</v>
      </c>
      <c r="AF61" s="2">
        <f t="shared" ca="1" si="12"/>
        <v>0</v>
      </c>
      <c r="AG61" s="2">
        <f t="shared" ca="1" si="13"/>
        <v>0</v>
      </c>
      <c r="AH61" s="2">
        <f t="shared" ca="1" si="14"/>
        <v>0</v>
      </c>
      <c r="AI61" s="2">
        <f t="shared" ca="1" si="15"/>
        <v>0</v>
      </c>
      <c r="AJ61" s="2">
        <f t="shared" ca="1" si="16"/>
        <v>0</v>
      </c>
      <c r="AK61" s="2">
        <f t="shared" ca="1" si="17"/>
        <v>0</v>
      </c>
      <c r="AL61" s="55">
        <v>11.690851718650174</v>
      </c>
      <c r="AM61" s="55">
        <v>12.080597065422401</v>
      </c>
      <c r="AN61" s="55">
        <v>12.065718486098067</v>
      </c>
      <c r="AO61" s="55">
        <v>12.194819329722497</v>
      </c>
      <c r="AP61" s="55">
        <v>12.459868646348337</v>
      </c>
      <c r="AQ61" s="55">
        <v>11.85572215754069</v>
      </c>
      <c r="AR61" s="55">
        <v>9.0225619723004176</v>
      </c>
      <c r="AS61" s="55">
        <v>10.915595697136503</v>
      </c>
      <c r="AT61" s="55">
        <v>11.177113762326945</v>
      </c>
      <c r="AU61" s="55">
        <v>11.481421217934164</v>
      </c>
      <c r="AV61" s="55">
        <v>10.998180113684963</v>
      </c>
      <c r="AW61" s="55">
        <v>11.014508909057909</v>
      </c>
      <c r="AX61" s="55">
        <v>10.663333306070106</v>
      </c>
      <c r="AY61" s="55">
        <v>10.644661669522867</v>
      </c>
      <c r="AZ61" s="2">
        <f t="shared" ca="1" si="18"/>
        <v>0</v>
      </c>
      <c r="BA61" s="2">
        <f t="shared" ca="1" si="19"/>
        <v>0</v>
      </c>
      <c r="BB61" s="2">
        <f t="shared" ca="1" si="20"/>
        <v>0</v>
      </c>
      <c r="BC61" s="2">
        <f t="shared" ca="1" si="21"/>
        <v>0</v>
      </c>
      <c r="BD61" s="2">
        <f t="shared" ca="1" si="22"/>
        <v>0</v>
      </c>
      <c r="BE61" s="2">
        <f t="shared" ca="1" si="23"/>
        <v>0</v>
      </c>
      <c r="BF61" s="2">
        <f t="shared" ca="1" si="24"/>
        <v>0</v>
      </c>
      <c r="BG61" s="2">
        <f t="shared" ca="1" si="25"/>
        <v>0</v>
      </c>
      <c r="BH61" s="2">
        <f t="shared" ca="1" si="26"/>
        <v>0</v>
      </c>
      <c r="BI61" s="2">
        <f t="shared" ca="1" si="27"/>
        <v>0</v>
      </c>
      <c r="BJ61" s="2">
        <f t="shared" ca="1" si="28"/>
        <v>0</v>
      </c>
      <c r="BK61" s="2">
        <f t="shared" ca="1" si="29"/>
        <v>0</v>
      </c>
      <c r="BL61" s="2">
        <f t="shared" ca="1" si="30"/>
        <v>0</v>
      </c>
      <c r="BM61" s="2">
        <f t="shared" ca="1" si="31"/>
        <v>0</v>
      </c>
      <c r="BN61" s="2" t="str">
        <f t="shared" si="32"/>
        <v>SV</v>
      </c>
    </row>
    <row r="62" spans="1:66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КА-2А  -  Δα_рс</v>
      </c>
      <c r="B62" s="10" t="s">
        <v>1419</v>
      </c>
      <c r="C62" s="18">
        <v>45</v>
      </c>
      <c r="D62" s="18">
        <v>5</v>
      </c>
      <c r="E62" s="22" t="s">
        <v>114</v>
      </c>
      <c r="F62" s="22">
        <v>1</v>
      </c>
      <c r="G62" s="22"/>
      <c r="H62" s="20">
        <f t="shared" ca="1" si="2"/>
        <v>0</v>
      </c>
      <c r="I62" s="16" t="str">
        <f t="shared" si="3"/>
        <v>02K102SVAN26</v>
      </c>
      <c r="J62" s="54">
        <v>0</v>
      </c>
      <c r="K62" s="54">
        <v>0</v>
      </c>
      <c r="L62" s="54">
        <v>15.7</v>
      </c>
      <c r="M62" s="54">
        <v>15.7</v>
      </c>
      <c r="N62" s="54">
        <v>15.7</v>
      </c>
      <c r="O62" s="54">
        <v>15.7</v>
      </c>
      <c r="P62" s="54">
        <v>15.7</v>
      </c>
      <c r="Q62" s="54">
        <v>15.7</v>
      </c>
      <c r="R62" s="54">
        <v>15.7</v>
      </c>
      <c r="S62" s="54">
        <v>15.7</v>
      </c>
      <c r="T62" s="54">
        <v>15.7</v>
      </c>
      <c r="U62" s="54">
        <v>15.7</v>
      </c>
      <c r="V62" s="54">
        <v>15.7</v>
      </c>
      <c r="W62" s="56">
        <v>15.7</v>
      </c>
      <c r="X62" s="2">
        <f t="shared" ca="1" si="4"/>
        <v>0</v>
      </c>
      <c r="Y62" s="2">
        <f t="shared" ca="1" si="5"/>
        <v>0</v>
      </c>
      <c r="Z62" s="2">
        <f t="shared" ca="1" si="6"/>
        <v>0</v>
      </c>
      <c r="AA62" s="2">
        <f t="shared" ca="1" si="7"/>
        <v>0</v>
      </c>
      <c r="AB62" s="2">
        <f t="shared" ca="1" si="8"/>
        <v>0</v>
      </c>
      <c r="AC62" s="2">
        <f t="shared" ca="1" si="9"/>
        <v>0</v>
      </c>
      <c r="AD62" s="2">
        <f t="shared" ca="1" si="10"/>
        <v>0</v>
      </c>
      <c r="AE62" s="2">
        <f t="shared" ca="1" si="11"/>
        <v>0</v>
      </c>
      <c r="AF62" s="2">
        <f t="shared" ca="1" si="12"/>
        <v>0</v>
      </c>
      <c r="AG62" s="2">
        <f t="shared" ca="1" si="13"/>
        <v>0</v>
      </c>
      <c r="AH62" s="2">
        <f t="shared" ca="1" si="14"/>
        <v>0</v>
      </c>
      <c r="AI62" s="2">
        <f t="shared" ca="1" si="15"/>
        <v>0</v>
      </c>
      <c r="AJ62" s="2">
        <f t="shared" ca="1" si="16"/>
        <v>0</v>
      </c>
      <c r="AK62" s="2">
        <f t="shared" ca="1" si="17"/>
        <v>0</v>
      </c>
      <c r="AL62" s="55">
        <v>0</v>
      </c>
      <c r="AM62" s="55">
        <v>0</v>
      </c>
      <c r="AN62" s="55">
        <v>10.469833022870169</v>
      </c>
      <c r="AO62" s="55">
        <v>10.495100350404611</v>
      </c>
      <c r="AP62" s="55">
        <v>10.319518162944906</v>
      </c>
      <c r="AQ62" s="55">
        <v>10.35743751509586</v>
      </c>
      <c r="AR62" s="55">
        <v>10.160314244920297</v>
      </c>
      <c r="AS62" s="55">
        <v>9.9403145371722719</v>
      </c>
      <c r="AT62" s="55">
        <v>10.160825176086277</v>
      </c>
      <c r="AU62" s="55">
        <v>10.28530168986765</v>
      </c>
      <c r="AV62" s="55">
        <v>9.9487833853610361</v>
      </c>
      <c r="AW62" s="55">
        <v>10.181537838598246</v>
      </c>
      <c r="AX62" s="55">
        <v>9.978434743657667</v>
      </c>
      <c r="AY62" s="55">
        <v>10.075376727286262</v>
      </c>
      <c r="AZ62" s="2">
        <f t="shared" ca="1" si="18"/>
        <v>0</v>
      </c>
      <c r="BA62" s="2">
        <f t="shared" ca="1" si="19"/>
        <v>0</v>
      </c>
      <c r="BB62" s="2">
        <f t="shared" ca="1" si="20"/>
        <v>0</v>
      </c>
      <c r="BC62" s="2">
        <f t="shared" ca="1" si="21"/>
        <v>0</v>
      </c>
      <c r="BD62" s="2">
        <f t="shared" ca="1" si="22"/>
        <v>0</v>
      </c>
      <c r="BE62" s="2">
        <f t="shared" ca="1" si="23"/>
        <v>1</v>
      </c>
      <c r="BF62" s="2">
        <f t="shared" ca="1" si="24"/>
        <v>0</v>
      </c>
      <c r="BG62" s="2">
        <f t="shared" ca="1" si="25"/>
        <v>0</v>
      </c>
      <c r="BH62" s="2">
        <f t="shared" ca="1" si="26"/>
        <v>0</v>
      </c>
      <c r="BI62" s="2">
        <f t="shared" ca="1" si="27"/>
        <v>0</v>
      </c>
      <c r="BJ62" s="2">
        <f t="shared" ca="1" si="28"/>
        <v>0</v>
      </c>
      <c r="BK62" s="2">
        <f t="shared" ca="1" si="29"/>
        <v>0</v>
      </c>
      <c r="BL62" s="2">
        <f t="shared" ca="1" si="30"/>
        <v>1</v>
      </c>
      <c r="BM62" s="2">
        <f t="shared" ca="1" si="31"/>
        <v>0</v>
      </c>
      <c r="BN62" s="2" t="str">
        <f t="shared" si="32"/>
        <v>SV</v>
      </c>
    </row>
    <row r="63" spans="1:66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КА-2Б  -  Δα_рс</v>
      </c>
      <c r="B63" s="10" t="s">
        <v>1420</v>
      </c>
      <c r="C63" s="18">
        <v>45</v>
      </c>
      <c r="D63" s="18">
        <v>5</v>
      </c>
      <c r="E63" s="22" t="s">
        <v>114</v>
      </c>
      <c r="F63" s="22">
        <v>1</v>
      </c>
      <c r="G63" s="22"/>
      <c r="H63" s="20">
        <f t="shared" ca="1" si="2"/>
        <v>0</v>
      </c>
      <c r="I63" s="16" t="str">
        <f t="shared" si="3"/>
        <v>02K102SVBN26</v>
      </c>
      <c r="J63" s="54">
        <v>18.899999999999999</v>
      </c>
      <c r="K63" s="54">
        <v>18.899999999999999</v>
      </c>
      <c r="L63" s="54">
        <v>18.899999999999999</v>
      </c>
      <c r="M63" s="54">
        <v>18.899999999999999</v>
      </c>
      <c r="N63" s="54">
        <v>18.899999999999999</v>
      </c>
      <c r="O63" s="54">
        <v>18.899999999999999</v>
      </c>
      <c r="P63" s="54">
        <v>18.899999999999999</v>
      </c>
      <c r="Q63" s="54">
        <v>18.899999999999999</v>
      </c>
      <c r="R63" s="54">
        <v>18.899999999999999</v>
      </c>
      <c r="S63" s="54">
        <v>18.899999999999999</v>
      </c>
      <c r="T63" s="54">
        <v>18.899999999999999</v>
      </c>
      <c r="U63" s="54">
        <v>18.899999999999999</v>
      </c>
      <c r="V63" s="54">
        <v>18.899999999999999</v>
      </c>
      <c r="W63" s="56">
        <v>18.899999999999999</v>
      </c>
      <c r="X63" s="2">
        <f t="shared" ca="1" si="4"/>
        <v>0</v>
      </c>
      <c r="Y63" s="2">
        <f t="shared" ca="1" si="5"/>
        <v>0</v>
      </c>
      <c r="Z63" s="2">
        <f t="shared" ca="1" si="6"/>
        <v>0</v>
      </c>
      <c r="AA63" s="2">
        <f t="shared" ca="1" si="7"/>
        <v>0</v>
      </c>
      <c r="AB63" s="2">
        <f t="shared" ca="1" si="8"/>
        <v>0</v>
      </c>
      <c r="AC63" s="2">
        <f t="shared" ca="1" si="9"/>
        <v>0</v>
      </c>
      <c r="AD63" s="2">
        <f t="shared" ca="1" si="10"/>
        <v>0</v>
      </c>
      <c r="AE63" s="2">
        <f t="shared" ca="1" si="11"/>
        <v>0</v>
      </c>
      <c r="AF63" s="2">
        <f t="shared" ca="1" si="12"/>
        <v>0</v>
      </c>
      <c r="AG63" s="2">
        <f t="shared" ca="1" si="13"/>
        <v>0</v>
      </c>
      <c r="AH63" s="2">
        <f t="shared" ca="1" si="14"/>
        <v>0</v>
      </c>
      <c r="AI63" s="2">
        <f t="shared" ca="1" si="15"/>
        <v>0</v>
      </c>
      <c r="AJ63" s="2">
        <f t="shared" ca="1" si="16"/>
        <v>0</v>
      </c>
      <c r="AK63" s="2">
        <f t="shared" ca="1" si="17"/>
        <v>0</v>
      </c>
      <c r="AL63" s="55">
        <v>10.612811213844532</v>
      </c>
      <c r="AM63" s="55">
        <v>10.816600907464041</v>
      </c>
      <c r="AN63" s="55">
        <v>11.207295569730423</v>
      </c>
      <c r="AO63" s="55">
        <v>10.217481836249046</v>
      </c>
      <c r="AP63" s="55">
        <v>10.521405847841647</v>
      </c>
      <c r="AQ63" s="55">
        <v>10.404905895298251</v>
      </c>
      <c r="AR63" s="55">
        <v>10.539030670180512</v>
      </c>
      <c r="AS63" s="55">
        <v>10.471446271707805</v>
      </c>
      <c r="AT63" s="55">
        <v>10.724127776312598</v>
      </c>
      <c r="AU63" s="55">
        <v>10.836356411564838</v>
      </c>
      <c r="AV63" s="55">
        <v>10.907838108602251</v>
      </c>
      <c r="AW63" s="55">
        <v>10.582403722199004</v>
      </c>
      <c r="AX63" s="55">
        <v>10.598831769428642</v>
      </c>
      <c r="AY63" s="55">
        <v>10.524113624413365</v>
      </c>
      <c r="AZ63" s="2">
        <f t="shared" ca="1" si="18"/>
        <v>0</v>
      </c>
      <c r="BA63" s="2">
        <f t="shared" ca="1" si="19"/>
        <v>0</v>
      </c>
      <c r="BB63" s="2">
        <f t="shared" ca="1" si="20"/>
        <v>0</v>
      </c>
      <c r="BC63" s="2">
        <f t="shared" ca="1" si="21"/>
        <v>0</v>
      </c>
      <c r="BD63" s="2">
        <f t="shared" ca="1" si="22"/>
        <v>0</v>
      </c>
      <c r="BE63" s="2">
        <f t="shared" ca="1" si="23"/>
        <v>1</v>
      </c>
      <c r="BF63" s="2">
        <f t="shared" ca="1" si="24"/>
        <v>0</v>
      </c>
      <c r="BG63" s="2">
        <f t="shared" ca="1" si="25"/>
        <v>0</v>
      </c>
      <c r="BH63" s="2">
        <f t="shared" ca="1" si="26"/>
        <v>0</v>
      </c>
      <c r="BI63" s="2">
        <f t="shared" ca="1" si="27"/>
        <v>0</v>
      </c>
      <c r="BJ63" s="2">
        <f t="shared" ca="1" si="28"/>
        <v>0</v>
      </c>
      <c r="BK63" s="2">
        <f t="shared" ca="1" si="29"/>
        <v>0</v>
      </c>
      <c r="BL63" s="2">
        <f t="shared" ca="1" si="30"/>
        <v>1</v>
      </c>
      <c r="BM63" s="2">
        <f t="shared" ca="1" si="31"/>
        <v>0</v>
      </c>
      <c r="BN63" s="2" t="str">
        <f t="shared" si="32"/>
        <v>SV</v>
      </c>
    </row>
    <row r="64" spans="1:66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КА-3А  -  Δα_рс</v>
      </c>
      <c r="B64" s="10" t="s">
        <v>1421</v>
      </c>
      <c r="C64" s="18">
        <v>45</v>
      </c>
      <c r="D64" s="18">
        <v>5</v>
      </c>
      <c r="E64" s="22" t="s">
        <v>114</v>
      </c>
      <c r="F64" s="22">
        <v>1</v>
      </c>
      <c r="G64" s="22"/>
      <c r="H64" s="20">
        <f t="shared" ca="1" si="2"/>
        <v>0</v>
      </c>
      <c r="I64" s="16" t="str">
        <f t="shared" si="3"/>
        <v>03K102SVAN26</v>
      </c>
      <c r="J64" s="54">
        <v>2.1</v>
      </c>
      <c r="K64" s="54">
        <v>2.1</v>
      </c>
      <c r="L64" s="54">
        <v>2.1</v>
      </c>
      <c r="M64" s="54">
        <v>2.1</v>
      </c>
      <c r="N64" s="54">
        <v>2.1</v>
      </c>
      <c r="O64" s="54">
        <v>2.1</v>
      </c>
      <c r="P64" s="54">
        <v>2.1</v>
      </c>
      <c r="Q64" s="54">
        <v>2.1</v>
      </c>
      <c r="R64" s="54">
        <v>2.1</v>
      </c>
      <c r="S64" s="54">
        <v>2.1</v>
      </c>
      <c r="T64" s="54">
        <v>2.1</v>
      </c>
      <c r="U64" s="54">
        <v>2.1</v>
      </c>
      <c r="V64" s="54">
        <v>2.1</v>
      </c>
      <c r="W64" s="56">
        <v>0</v>
      </c>
      <c r="X64" s="2">
        <f t="shared" ca="1" si="4"/>
        <v>0</v>
      </c>
      <c r="Y64" s="2">
        <f t="shared" ca="1" si="5"/>
        <v>0</v>
      </c>
      <c r="Z64" s="2">
        <f t="shared" ca="1" si="6"/>
        <v>0</v>
      </c>
      <c r="AA64" s="2">
        <f t="shared" ca="1" si="7"/>
        <v>0</v>
      </c>
      <c r="AB64" s="2">
        <f t="shared" ca="1" si="8"/>
        <v>0</v>
      </c>
      <c r="AC64" s="2">
        <f t="shared" ca="1" si="9"/>
        <v>0</v>
      </c>
      <c r="AD64" s="2">
        <f t="shared" ca="1" si="10"/>
        <v>0</v>
      </c>
      <c r="AE64" s="2">
        <f t="shared" ca="1" si="11"/>
        <v>0</v>
      </c>
      <c r="AF64" s="2">
        <f t="shared" ca="1" si="12"/>
        <v>0</v>
      </c>
      <c r="AG64" s="2">
        <f t="shared" ca="1" si="13"/>
        <v>0</v>
      </c>
      <c r="AH64" s="2">
        <f t="shared" ca="1" si="14"/>
        <v>0</v>
      </c>
      <c r="AI64" s="2">
        <f t="shared" ca="1" si="15"/>
        <v>0</v>
      </c>
      <c r="AJ64" s="2">
        <f t="shared" ca="1" si="16"/>
        <v>0</v>
      </c>
      <c r="AK64" s="2">
        <f t="shared" ca="1" si="17"/>
        <v>0</v>
      </c>
      <c r="AL64" s="55">
        <v>9.802296172782782</v>
      </c>
      <c r="AM64" s="55">
        <v>10.659681208098695</v>
      </c>
      <c r="AN64" s="55">
        <v>10.149022977879767</v>
      </c>
      <c r="AO64" s="55">
        <v>10.162333015167581</v>
      </c>
      <c r="AP64" s="55">
        <v>10.497356610949787</v>
      </c>
      <c r="AQ64" s="55">
        <v>10.626404281152784</v>
      </c>
      <c r="AR64" s="55">
        <v>10.498873976144136</v>
      </c>
      <c r="AS64" s="55">
        <v>10.489487791844573</v>
      </c>
      <c r="AT64" s="55">
        <v>10.521654986807171</v>
      </c>
      <c r="AU64" s="55">
        <v>10.549431176742377</v>
      </c>
      <c r="AV64" s="55">
        <v>10.460968732833324</v>
      </c>
      <c r="AW64" s="55">
        <v>10.260540337357028</v>
      </c>
      <c r="AX64" s="55">
        <v>9.5903745530980977</v>
      </c>
      <c r="AY64" s="55">
        <v>0</v>
      </c>
      <c r="AZ64" s="2">
        <f t="shared" ca="1" si="18"/>
        <v>0</v>
      </c>
      <c r="BA64" s="2">
        <f t="shared" ca="1" si="19"/>
        <v>0</v>
      </c>
      <c r="BB64" s="2">
        <f t="shared" ca="1" si="20"/>
        <v>0</v>
      </c>
      <c r="BC64" s="2">
        <f t="shared" ca="1" si="21"/>
        <v>0</v>
      </c>
      <c r="BD64" s="2">
        <f t="shared" ca="1" si="22"/>
        <v>0</v>
      </c>
      <c r="BE64" s="2">
        <f t="shared" ca="1" si="23"/>
        <v>1</v>
      </c>
      <c r="BF64" s="2">
        <f t="shared" ca="1" si="24"/>
        <v>0</v>
      </c>
      <c r="BG64" s="2">
        <f t="shared" ca="1" si="25"/>
        <v>0</v>
      </c>
      <c r="BH64" s="2">
        <f t="shared" ca="1" si="26"/>
        <v>0</v>
      </c>
      <c r="BI64" s="2">
        <f t="shared" ca="1" si="27"/>
        <v>0</v>
      </c>
      <c r="BJ64" s="2">
        <f t="shared" ca="1" si="28"/>
        <v>0</v>
      </c>
      <c r="BK64" s="2">
        <f t="shared" ca="1" si="29"/>
        <v>0</v>
      </c>
      <c r="BL64" s="2">
        <f t="shared" ca="1" si="30"/>
        <v>1</v>
      </c>
      <c r="BM64" s="2">
        <f t="shared" ca="1" si="31"/>
        <v>0</v>
      </c>
      <c r="BN64" s="2" t="str">
        <f t="shared" si="32"/>
        <v>SV</v>
      </c>
    </row>
    <row r="65" spans="1:66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КА-3Б  -  Δα_рс</v>
      </c>
      <c r="B65" s="10" t="s">
        <v>1422</v>
      </c>
      <c r="C65" s="18">
        <v>45</v>
      </c>
      <c r="D65" s="18">
        <v>5</v>
      </c>
      <c r="E65" s="22" t="s">
        <v>114</v>
      </c>
      <c r="F65" s="22">
        <v>1</v>
      </c>
      <c r="G65" s="22"/>
      <c r="H65" s="20">
        <f t="shared" ca="1" si="2"/>
        <v>0</v>
      </c>
      <c r="I65" s="16" t="str">
        <f t="shared" si="3"/>
        <v>03K102SVBN26</v>
      </c>
      <c r="J65" s="54">
        <v>6.4</v>
      </c>
      <c r="K65" s="54">
        <v>6.4</v>
      </c>
      <c r="L65" s="54">
        <v>6.4</v>
      </c>
      <c r="M65" s="54">
        <v>6.4</v>
      </c>
      <c r="N65" s="54">
        <v>6.4</v>
      </c>
      <c r="O65" s="54">
        <v>6.4</v>
      </c>
      <c r="P65" s="54">
        <v>6.4</v>
      </c>
      <c r="Q65" s="54">
        <v>6.4</v>
      </c>
      <c r="R65" s="54">
        <v>6.4</v>
      </c>
      <c r="S65" s="54">
        <v>6.4</v>
      </c>
      <c r="T65" s="54">
        <v>6.4</v>
      </c>
      <c r="U65" s="54">
        <v>6.4</v>
      </c>
      <c r="V65" s="54">
        <v>6.4</v>
      </c>
      <c r="W65" s="56">
        <v>0</v>
      </c>
      <c r="X65" s="2">
        <f t="shared" ca="1" si="4"/>
        <v>0</v>
      </c>
      <c r="Y65" s="2">
        <f t="shared" ca="1" si="5"/>
        <v>0</v>
      </c>
      <c r="Z65" s="2">
        <f t="shared" ca="1" si="6"/>
        <v>0</v>
      </c>
      <c r="AA65" s="2">
        <f t="shared" ca="1" si="7"/>
        <v>0</v>
      </c>
      <c r="AB65" s="2">
        <f t="shared" ca="1" si="8"/>
        <v>0</v>
      </c>
      <c r="AC65" s="2">
        <f t="shared" ca="1" si="9"/>
        <v>0</v>
      </c>
      <c r="AD65" s="2">
        <f t="shared" ca="1" si="10"/>
        <v>0</v>
      </c>
      <c r="AE65" s="2">
        <f t="shared" ca="1" si="11"/>
        <v>0</v>
      </c>
      <c r="AF65" s="2">
        <f t="shared" ca="1" si="12"/>
        <v>0</v>
      </c>
      <c r="AG65" s="2">
        <f t="shared" ca="1" si="13"/>
        <v>0</v>
      </c>
      <c r="AH65" s="2">
        <f t="shared" ca="1" si="14"/>
        <v>0</v>
      </c>
      <c r="AI65" s="2">
        <f t="shared" ca="1" si="15"/>
        <v>0</v>
      </c>
      <c r="AJ65" s="2">
        <f t="shared" ca="1" si="16"/>
        <v>0</v>
      </c>
      <c r="AK65" s="2">
        <f t="shared" ca="1" si="17"/>
        <v>0</v>
      </c>
      <c r="AL65" s="55">
        <v>9.5698853948035882</v>
      </c>
      <c r="AM65" s="55">
        <v>10.344006631083799</v>
      </c>
      <c r="AN65" s="55">
        <v>9.8069175072779302</v>
      </c>
      <c r="AO65" s="55">
        <v>9.8901602157610107</v>
      </c>
      <c r="AP65" s="55">
        <v>10.270702691480377</v>
      </c>
      <c r="AQ65" s="55">
        <v>10.131656461530797</v>
      </c>
      <c r="AR65" s="55">
        <v>10.116860275256286</v>
      </c>
      <c r="AS65" s="55">
        <v>10.098288779543779</v>
      </c>
      <c r="AT65" s="55">
        <v>10.008874011765773</v>
      </c>
      <c r="AU65" s="55">
        <v>9.9369106478384541</v>
      </c>
      <c r="AV65" s="55">
        <v>10.061051356525358</v>
      </c>
      <c r="AW65" s="55">
        <v>10.134684530523634</v>
      </c>
      <c r="AX65" s="55">
        <v>8.9162623960235461</v>
      </c>
      <c r="AY65" s="55">
        <v>0</v>
      </c>
      <c r="AZ65" s="2">
        <f t="shared" ca="1" si="18"/>
        <v>0</v>
      </c>
      <c r="BA65" s="2">
        <f t="shared" ca="1" si="19"/>
        <v>0</v>
      </c>
      <c r="BB65" s="2">
        <f t="shared" ca="1" si="20"/>
        <v>0</v>
      </c>
      <c r="BC65" s="2">
        <f t="shared" ca="1" si="21"/>
        <v>0</v>
      </c>
      <c r="BD65" s="2">
        <f t="shared" ca="1" si="22"/>
        <v>0</v>
      </c>
      <c r="BE65" s="2">
        <f t="shared" ca="1" si="23"/>
        <v>1</v>
      </c>
      <c r="BF65" s="2">
        <f t="shared" ca="1" si="24"/>
        <v>0</v>
      </c>
      <c r="BG65" s="2">
        <f t="shared" ca="1" si="25"/>
        <v>0</v>
      </c>
      <c r="BH65" s="2">
        <f t="shared" ca="1" si="26"/>
        <v>0</v>
      </c>
      <c r="BI65" s="2">
        <f t="shared" ca="1" si="27"/>
        <v>0</v>
      </c>
      <c r="BJ65" s="2">
        <f t="shared" ca="1" si="28"/>
        <v>0</v>
      </c>
      <c r="BK65" s="2">
        <f t="shared" ca="1" si="29"/>
        <v>0</v>
      </c>
      <c r="BL65" s="2">
        <f t="shared" ca="1" si="30"/>
        <v>1</v>
      </c>
      <c r="BM65" s="2">
        <f t="shared" ca="1" si="31"/>
        <v>0</v>
      </c>
      <c r="BN65" s="2" t="str">
        <f t="shared" si="32"/>
        <v>SV</v>
      </c>
    </row>
    <row r="66" spans="1:66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КА-4А  -  Δα_рс</v>
      </c>
      <c r="B66" s="10" t="s">
        <v>1423</v>
      </c>
      <c r="C66" s="18">
        <v>45</v>
      </c>
      <c r="D66" s="18">
        <v>5</v>
      </c>
      <c r="E66" s="22" t="s">
        <v>114</v>
      </c>
      <c r="F66" s="22">
        <v>1</v>
      </c>
      <c r="G66" s="22"/>
      <c r="H66" s="20">
        <f t="shared" ca="1" si="2"/>
        <v>0</v>
      </c>
      <c r="I66" s="16" t="str">
        <f t="shared" si="3"/>
        <v>04K102SVAN26</v>
      </c>
      <c r="J66" s="54">
        <v>30.2</v>
      </c>
      <c r="K66" s="54">
        <v>30.2</v>
      </c>
      <c r="L66" s="54">
        <v>30.2</v>
      </c>
      <c r="M66" s="54">
        <v>30.2</v>
      </c>
      <c r="N66" s="54">
        <v>30.2</v>
      </c>
      <c r="O66" s="54">
        <v>30.2</v>
      </c>
      <c r="P66" s="54">
        <v>30.2</v>
      </c>
      <c r="Q66" s="54">
        <v>30.2</v>
      </c>
      <c r="R66" s="54">
        <v>30.2</v>
      </c>
      <c r="S66" s="54">
        <v>30.2</v>
      </c>
      <c r="T66" s="54">
        <v>30.2</v>
      </c>
      <c r="U66" s="54">
        <v>30.2</v>
      </c>
      <c r="V66" s="54">
        <v>30.2</v>
      </c>
      <c r="W66" s="56">
        <v>30.2</v>
      </c>
      <c r="X66" s="2">
        <f t="shared" ca="1" si="4"/>
        <v>0</v>
      </c>
      <c r="Y66" s="2">
        <f t="shared" ca="1" si="5"/>
        <v>0</v>
      </c>
      <c r="Z66" s="2">
        <f t="shared" ca="1" si="6"/>
        <v>0</v>
      </c>
      <c r="AA66" s="2">
        <f t="shared" ca="1" si="7"/>
        <v>0</v>
      </c>
      <c r="AB66" s="2">
        <f t="shared" ca="1" si="8"/>
        <v>0</v>
      </c>
      <c r="AC66" s="2">
        <f t="shared" ca="1" si="9"/>
        <v>0</v>
      </c>
      <c r="AD66" s="2">
        <f t="shared" ca="1" si="10"/>
        <v>0</v>
      </c>
      <c r="AE66" s="2">
        <f t="shared" ca="1" si="11"/>
        <v>0</v>
      </c>
      <c r="AF66" s="2">
        <f t="shared" ca="1" si="12"/>
        <v>0</v>
      </c>
      <c r="AG66" s="2">
        <f t="shared" ca="1" si="13"/>
        <v>0</v>
      </c>
      <c r="AH66" s="2">
        <f t="shared" ca="1" si="14"/>
        <v>0</v>
      </c>
      <c r="AI66" s="2">
        <f t="shared" ca="1" si="15"/>
        <v>0</v>
      </c>
      <c r="AJ66" s="2">
        <f t="shared" ca="1" si="16"/>
        <v>0</v>
      </c>
      <c r="AK66" s="2">
        <f t="shared" ca="1" si="17"/>
        <v>0</v>
      </c>
      <c r="AL66" s="55">
        <v>10.475207007392996</v>
      </c>
      <c r="AM66" s="55">
        <v>10.688436360258645</v>
      </c>
      <c r="AN66" s="55">
        <v>10.430075301749126</v>
      </c>
      <c r="AO66" s="55">
        <v>10.306011337127408</v>
      </c>
      <c r="AP66" s="55">
        <v>10.378445433367821</v>
      </c>
      <c r="AQ66" s="55">
        <v>10.309320388352221</v>
      </c>
      <c r="AR66" s="55">
        <v>10.377531531611016</v>
      </c>
      <c r="AS66" s="55">
        <v>10.394614629162922</v>
      </c>
      <c r="AT66" s="55">
        <v>10.47036503558008</v>
      </c>
      <c r="AU66" s="55">
        <v>10.62358462646268</v>
      </c>
      <c r="AV66" s="55">
        <v>10.492639540642186</v>
      </c>
      <c r="AW66" s="55">
        <v>10.293902956602837</v>
      </c>
      <c r="AX66" s="55">
        <v>10.340120401289628</v>
      </c>
      <c r="AY66" s="55">
        <v>10.387450411222108</v>
      </c>
      <c r="AZ66" s="2">
        <f t="shared" ca="1" si="18"/>
        <v>0</v>
      </c>
      <c r="BA66" s="2">
        <f t="shared" ca="1" si="19"/>
        <v>0</v>
      </c>
      <c r="BB66" s="2">
        <f t="shared" ca="1" si="20"/>
        <v>0</v>
      </c>
      <c r="BC66" s="2">
        <f t="shared" ca="1" si="21"/>
        <v>0</v>
      </c>
      <c r="BD66" s="2">
        <f t="shared" ca="1" si="22"/>
        <v>0</v>
      </c>
      <c r="BE66" s="2">
        <f t="shared" ca="1" si="23"/>
        <v>1</v>
      </c>
      <c r="BF66" s="2">
        <f t="shared" ca="1" si="24"/>
        <v>0</v>
      </c>
      <c r="BG66" s="2">
        <f t="shared" ca="1" si="25"/>
        <v>0</v>
      </c>
      <c r="BH66" s="2">
        <f t="shared" ca="1" si="26"/>
        <v>0</v>
      </c>
      <c r="BI66" s="2">
        <f t="shared" ca="1" si="27"/>
        <v>0</v>
      </c>
      <c r="BJ66" s="2">
        <f t="shared" ca="1" si="28"/>
        <v>0</v>
      </c>
      <c r="BK66" s="2">
        <f t="shared" ca="1" si="29"/>
        <v>0</v>
      </c>
      <c r="BL66" s="2">
        <f t="shared" ca="1" si="30"/>
        <v>1</v>
      </c>
      <c r="BM66" s="2">
        <f t="shared" ca="1" si="31"/>
        <v>0</v>
      </c>
      <c r="BN66" s="2" t="str">
        <f t="shared" si="32"/>
        <v>SV</v>
      </c>
    </row>
    <row r="67" spans="1:66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КА-4Б  -  Δα_рс</v>
      </c>
      <c r="B67" s="10" t="s">
        <v>1424</v>
      </c>
      <c r="C67" s="18">
        <v>45</v>
      </c>
      <c r="D67" s="18">
        <v>5</v>
      </c>
      <c r="E67" s="22" t="s">
        <v>114</v>
      </c>
      <c r="F67" s="22">
        <v>1</v>
      </c>
      <c r="G67" s="22"/>
      <c r="H67" s="20">
        <f t="shared" ca="1" si="2"/>
        <v>0</v>
      </c>
      <c r="I67" s="16" t="str">
        <f t="shared" si="3"/>
        <v>04K102SVBN26</v>
      </c>
      <c r="J67" s="54">
        <v>9</v>
      </c>
      <c r="K67" s="54">
        <v>9</v>
      </c>
      <c r="L67" s="54">
        <v>9</v>
      </c>
      <c r="M67" s="54">
        <v>9</v>
      </c>
      <c r="N67" s="54">
        <v>9</v>
      </c>
      <c r="O67" s="54">
        <v>9</v>
      </c>
      <c r="P67" s="54">
        <v>9</v>
      </c>
      <c r="Q67" s="54">
        <v>9</v>
      </c>
      <c r="R67" s="54">
        <v>9</v>
      </c>
      <c r="S67" s="54">
        <v>9</v>
      </c>
      <c r="T67" s="54">
        <v>9</v>
      </c>
      <c r="U67" s="54">
        <v>9</v>
      </c>
      <c r="V67" s="54">
        <v>9</v>
      </c>
      <c r="W67" s="56">
        <v>9</v>
      </c>
      <c r="X67" s="2">
        <f t="shared" ca="1" si="4"/>
        <v>0</v>
      </c>
      <c r="Y67" s="2">
        <f t="shared" ca="1" si="5"/>
        <v>0</v>
      </c>
      <c r="Z67" s="2">
        <f t="shared" ca="1" si="6"/>
        <v>0</v>
      </c>
      <c r="AA67" s="2">
        <f t="shared" ca="1" si="7"/>
        <v>0</v>
      </c>
      <c r="AB67" s="2">
        <f t="shared" ca="1" si="8"/>
        <v>0</v>
      </c>
      <c r="AC67" s="2">
        <f t="shared" ca="1" si="9"/>
        <v>0</v>
      </c>
      <c r="AD67" s="2">
        <f t="shared" ca="1" si="10"/>
        <v>0</v>
      </c>
      <c r="AE67" s="2">
        <f t="shared" ca="1" si="11"/>
        <v>0</v>
      </c>
      <c r="AF67" s="2">
        <f t="shared" ca="1" si="12"/>
        <v>0</v>
      </c>
      <c r="AG67" s="2">
        <f t="shared" ca="1" si="13"/>
        <v>0</v>
      </c>
      <c r="AH67" s="2">
        <f t="shared" ca="1" si="14"/>
        <v>0</v>
      </c>
      <c r="AI67" s="2">
        <f t="shared" ca="1" si="15"/>
        <v>0</v>
      </c>
      <c r="AJ67" s="2">
        <f t="shared" ca="1" si="16"/>
        <v>0</v>
      </c>
      <c r="AK67" s="2">
        <f t="shared" ca="1" si="17"/>
        <v>0</v>
      </c>
      <c r="AL67" s="55">
        <v>10.235390783437939</v>
      </c>
      <c r="AM67" s="55">
        <v>10.380853374322784</v>
      </c>
      <c r="AN67" s="55">
        <v>10.301353529046411</v>
      </c>
      <c r="AO67" s="55">
        <v>10.196095014342781</v>
      </c>
      <c r="AP67" s="55">
        <v>10.283591327665238</v>
      </c>
      <c r="AQ67" s="55">
        <v>10.240471241229784</v>
      </c>
      <c r="AR67" s="55">
        <v>10.341868384354916</v>
      </c>
      <c r="AS67" s="55">
        <v>10.34405483736905</v>
      </c>
      <c r="AT67" s="55">
        <v>10.334399333611714</v>
      </c>
      <c r="AU67" s="55">
        <v>10.431118942700394</v>
      </c>
      <c r="AV67" s="55">
        <v>10.353413603069097</v>
      </c>
      <c r="AW67" s="55">
        <v>10.398492544447464</v>
      </c>
      <c r="AX67" s="55">
        <v>10.68814882003147</v>
      </c>
      <c r="AY67" s="55">
        <v>10.423552382209266</v>
      </c>
      <c r="AZ67" s="2">
        <f t="shared" ca="1" si="18"/>
        <v>0</v>
      </c>
      <c r="BA67" s="2">
        <f t="shared" ca="1" si="19"/>
        <v>0</v>
      </c>
      <c r="BB67" s="2">
        <f t="shared" ca="1" si="20"/>
        <v>0</v>
      </c>
      <c r="BC67" s="2">
        <f t="shared" ca="1" si="21"/>
        <v>0</v>
      </c>
      <c r="BD67" s="2">
        <f t="shared" ca="1" si="22"/>
        <v>0</v>
      </c>
      <c r="BE67" s="2">
        <f t="shared" ca="1" si="23"/>
        <v>1</v>
      </c>
      <c r="BF67" s="2">
        <f t="shared" ca="1" si="24"/>
        <v>0</v>
      </c>
      <c r="BG67" s="2">
        <f t="shared" ca="1" si="25"/>
        <v>0</v>
      </c>
      <c r="BH67" s="2">
        <f t="shared" ca="1" si="26"/>
        <v>0</v>
      </c>
      <c r="BI67" s="2">
        <f t="shared" ca="1" si="27"/>
        <v>0</v>
      </c>
      <c r="BJ67" s="2">
        <f t="shared" ca="1" si="28"/>
        <v>0</v>
      </c>
      <c r="BK67" s="2">
        <f t="shared" ca="1" si="29"/>
        <v>0</v>
      </c>
      <c r="BL67" s="2">
        <f t="shared" ca="1" si="30"/>
        <v>1</v>
      </c>
      <c r="BM67" s="2">
        <f t="shared" ca="1" si="31"/>
        <v>0</v>
      </c>
      <c r="BN67" s="2" t="str">
        <f t="shared" si="32"/>
        <v>SV</v>
      </c>
    </row>
    <row r="68" spans="1:66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КА-5  -  Δα_рс</v>
      </c>
      <c r="B68" s="10" t="s">
        <v>1425</v>
      </c>
      <c r="C68" s="18">
        <v>45</v>
      </c>
      <c r="D68" s="18">
        <v>5</v>
      </c>
      <c r="E68" s="22" t="s">
        <v>114</v>
      </c>
      <c r="F68" s="22">
        <v>1</v>
      </c>
      <c r="G68" s="22"/>
      <c r="H68" s="20">
        <f t="shared" ca="1" si="2"/>
        <v>0</v>
      </c>
      <c r="I68" s="16" t="str">
        <f t="shared" si="3"/>
        <v>05K102SV0L26</v>
      </c>
      <c r="J68" s="54">
        <v>0</v>
      </c>
      <c r="K68" s="54">
        <v>0</v>
      </c>
      <c r="L68" s="54">
        <v>0</v>
      </c>
      <c r="M68" s="54">
        <v>27.1</v>
      </c>
      <c r="N68" s="54">
        <v>27.1</v>
      </c>
      <c r="O68" s="54">
        <v>27.1</v>
      </c>
      <c r="P68" s="54">
        <v>27.1</v>
      </c>
      <c r="Q68" s="54">
        <v>27.1</v>
      </c>
      <c r="R68" s="54">
        <v>27.1</v>
      </c>
      <c r="S68" s="54">
        <v>27.1</v>
      </c>
      <c r="T68" s="54">
        <v>27.1</v>
      </c>
      <c r="U68" s="54">
        <v>27.1</v>
      </c>
      <c r="V68" s="54">
        <v>27.1</v>
      </c>
      <c r="W68" s="56">
        <v>27.1</v>
      </c>
      <c r="X68" s="2">
        <f t="shared" ca="1" si="4"/>
        <v>0</v>
      </c>
      <c r="Y68" s="2">
        <f t="shared" ca="1" si="5"/>
        <v>0</v>
      </c>
      <c r="Z68" s="2">
        <f t="shared" ca="1" si="6"/>
        <v>0</v>
      </c>
      <c r="AA68" s="2">
        <f t="shared" ca="1" si="7"/>
        <v>0</v>
      </c>
      <c r="AB68" s="2">
        <f t="shared" ca="1" si="8"/>
        <v>0</v>
      </c>
      <c r="AC68" s="2">
        <f t="shared" ca="1" si="9"/>
        <v>0</v>
      </c>
      <c r="AD68" s="2">
        <f t="shared" ca="1" si="10"/>
        <v>0</v>
      </c>
      <c r="AE68" s="2">
        <f t="shared" ca="1" si="11"/>
        <v>0</v>
      </c>
      <c r="AF68" s="2">
        <f t="shared" ca="1" si="12"/>
        <v>0</v>
      </c>
      <c r="AG68" s="2">
        <f t="shared" ca="1" si="13"/>
        <v>0</v>
      </c>
      <c r="AH68" s="2">
        <f t="shared" ca="1" si="14"/>
        <v>0</v>
      </c>
      <c r="AI68" s="2">
        <f t="shared" ca="1" si="15"/>
        <v>0</v>
      </c>
      <c r="AJ68" s="2">
        <f t="shared" ca="1" si="16"/>
        <v>0</v>
      </c>
      <c r="AK68" s="2">
        <f t="shared" ca="1" si="17"/>
        <v>0</v>
      </c>
      <c r="AL68" s="55">
        <v>0</v>
      </c>
      <c r="AM68" s="55">
        <v>0</v>
      </c>
      <c r="AN68" s="55">
        <v>0</v>
      </c>
      <c r="AO68" s="55">
        <v>13.334467180090376</v>
      </c>
      <c r="AP68" s="55">
        <v>12.690301273656882</v>
      </c>
      <c r="AQ68" s="55">
        <v>9.8281633363167114</v>
      </c>
      <c r="AR68" s="55">
        <v>9.8575837396198871</v>
      </c>
      <c r="AS68" s="55">
        <v>9.9903314378118271</v>
      </c>
      <c r="AT68" s="55">
        <v>9.9267809403912004</v>
      </c>
      <c r="AU68" s="55">
        <v>10.073602948933505</v>
      </c>
      <c r="AV68" s="55">
        <v>10.011863484512064</v>
      </c>
      <c r="AW68" s="55">
        <v>9.8684143491744543</v>
      </c>
      <c r="AX68" s="55">
        <v>9.6887275293409321</v>
      </c>
      <c r="AY68" s="55">
        <v>9.9719598001555845</v>
      </c>
      <c r="AZ68" s="2">
        <f t="shared" ca="1" si="18"/>
        <v>0</v>
      </c>
      <c r="BA68" s="2">
        <f t="shared" ca="1" si="19"/>
        <v>0</v>
      </c>
      <c r="BB68" s="2">
        <f t="shared" ca="1" si="20"/>
        <v>0</v>
      </c>
      <c r="BC68" s="2">
        <f t="shared" ca="1" si="21"/>
        <v>0</v>
      </c>
      <c r="BD68" s="2">
        <f t="shared" ca="1" si="22"/>
        <v>0</v>
      </c>
      <c r="BE68" s="2">
        <f t="shared" ca="1" si="23"/>
        <v>1</v>
      </c>
      <c r="BF68" s="2">
        <f t="shared" ca="1" si="24"/>
        <v>0</v>
      </c>
      <c r="BG68" s="2">
        <f t="shared" ca="1" si="25"/>
        <v>0</v>
      </c>
      <c r="BH68" s="2">
        <f t="shared" ca="1" si="26"/>
        <v>0</v>
      </c>
      <c r="BI68" s="2">
        <f t="shared" ca="1" si="27"/>
        <v>0</v>
      </c>
      <c r="BJ68" s="2">
        <f t="shared" ca="1" si="28"/>
        <v>0</v>
      </c>
      <c r="BK68" s="2">
        <f t="shared" ca="1" si="29"/>
        <v>0</v>
      </c>
      <c r="BL68" s="2">
        <f t="shared" ca="1" si="30"/>
        <v>1</v>
      </c>
      <c r="BM68" s="2">
        <f t="shared" ca="1" si="31"/>
        <v>0</v>
      </c>
      <c r="BN68" s="2" t="str">
        <f t="shared" si="32"/>
        <v>SV</v>
      </c>
    </row>
    <row r="69" spans="1:66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КА-6  -  Δα_рс</v>
      </c>
      <c r="B69" s="10" t="s">
        <v>1426</v>
      </c>
      <c r="C69" s="18">
        <v>45</v>
      </c>
      <c r="D69" s="18">
        <v>5</v>
      </c>
      <c r="E69" s="22" t="s">
        <v>114</v>
      </c>
      <c r="F69" s="22">
        <v>1</v>
      </c>
      <c r="G69" s="22"/>
      <c r="H69" s="20">
        <f t="shared" ca="1" si="2"/>
        <v>0</v>
      </c>
      <c r="I69" s="16" t="str">
        <f t="shared" si="3"/>
        <v>06K102SV0L26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X69" s="2">
        <f t="shared" ca="1" si="4"/>
        <v>0</v>
      </c>
      <c r="Y69" s="2">
        <f t="shared" ca="1" si="5"/>
        <v>0</v>
      </c>
      <c r="Z69" s="2">
        <f t="shared" ca="1" si="6"/>
        <v>0</v>
      </c>
      <c r="AA69" s="2">
        <f t="shared" ca="1" si="7"/>
        <v>0</v>
      </c>
      <c r="AB69" s="2">
        <f t="shared" ca="1" si="8"/>
        <v>0</v>
      </c>
      <c r="AC69" s="2">
        <f t="shared" ca="1" si="9"/>
        <v>0</v>
      </c>
      <c r="AD69" s="2">
        <f t="shared" ca="1" si="10"/>
        <v>0</v>
      </c>
      <c r="AE69" s="2">
        <f t="shared" ca="1" si="11"/>
        <v>0</v>
      </c>
      <c r="AF69" s="2">
        <f t="shared" ca="1" si="12"/>
        <v>0</v>
      </c>
      <c r="AG69" s="2">
        <f t="shared" ca="1" si="13"/>
        <v>0</v>
      </c>
      <c r="AH69" s="2">
        <f t="shared" ca="1" si="14"/>
        <v>0</v>
      </c>
      <c r="AI69" s="2">
        <f t="shared" ca="1" si="15"/>
        <v>0</v>
      </c>
      <c r="AJ69" s="2">
        <f t="shared" ca="1" si="16"/>
        <v>0</v>
      </c>
      <c r="AK69" s="2">
        <f t="shared" ca="1" si="17"/>
        <v>0</v>
      </c>
      <c r="AL69" s="55">
        <v>0</v>
      </c>
      <c r="AM69" s="55">
        <v>0</v>
      </c>
      <c r="AN69" s="55">
        <v>0</v>
      </c>
      <c r="AO69" s="55">
        <v>0</v>
      </c>
      <c r="AP69" s="55">
        <v>0</v>
      </c>
      <c r="AQ69" s="55">
        <v>0</v>
      </c>
      <c r="AR69" s="55">
        <v>0</v>
      </c>
      <c r="AS69" s="55">
        <v>0</v>
      </c>
      <c r="AT69" s="55">
        <v>0</v>
      </c>
      <c r="AU69" s="55">
        <v>0</v>
      </c>
      <c r="AV69" s="55">
        <v>0</v>
      </c>
      <c r="AW69" s="55">
        <v>0</v>
      </c>
      <c r="AX69" s="55">
        <v>0</v>
      </c>
      <c r="AY69" s="55">
        <v>0</v>
      </c>
      <c r="AZ69" s="2">
        <f t="shared" ca="1" si="18"/>
        <v>0</v>
      </c>
      <c r="BA69" s="2">
        <f t="shared" ca="1" si="19"/>
        <v>0</v>
      </c>
      <c r="BB69" s="2">
        <f t="shared" ca="1" si="20"/>
        <v>0</v>
      </c>
      <c r="BC69" s="2">
        <f t="shared" ca="1" si="21"/>
        <v>0</v>
      </c>
      <c r="BD69" s="2">
        <f t="shared" ca="1" si="22"/>
        <v>0</v>
      </c>
      <c r="BE69" s="2">
        <f t="shared" ca="1" si="23"/>
        <v>1</v>
      </c>
      <c r="BF69" s="2">
        <f t="shared" ca="1" si="24"/>
        <v>0</v>
      </c>
      <c r="BG69" s="2">
        <f t="shared" ca="1" si="25"/>
        <v>0</v>
      </c>
      <c r="BH69" s="2">
        <f t="shared" ca="1" si="26"/>
        <v>0</v>
      </c>
      <c r="BI69" s="2">
        <f t="shared" ca="1" si="27"/>
        <v>0</v>
      </c>
      <c r="BJ69" s="2">
        <f t="shared" ca="1" si="28"/>
        <v>0</v>
      </c>
      <c r="BK69" s="2">
        <f t="shared" ca="1" si="29"/>
        <v>0</v>
      </c>
      <c r="BL69" s="2">
        <f t="shared" ca="1" si="30"/>
        <v>1</v>
      </c>
      <c r="BM69" s="2">
        <f t="shared" ca="1" si="31"/>
        <v>0</v>
      </c>
      <c r="BN69" s="2" t="str">
        <f t="shared" si="32"/>
        <v>SV</v>
      </c>
    </row>
    <row r="70" spans="1:66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КА-7  -  Δα_рс</v>
      </c>
      <c r="B70" s="10" t="s">
        <v>1427</v>
      </c>
      <c r="C70" s="18">
        <v>45</v>
      </c>
      <c r="D70" s="18">
        <v>5</v>
      </c>
      <c r="E70" s="22" t="s">
        <v>114</v>
      </c>
      <c r="F70" s="22">
        <v>1</v>
      </c>
      <c r="G70" s="22"/>
      <c r="H70" s="20">
        <f t="shared" ca="1" si="2"/>
        <v>0</v>
      </c>
      <c r="I70" s="16" t="str">
        <f t="shared" si="3"/>
        <v>07K102SV0L26</v>
      </c>
      <c r="J70" s="54">
        <v>49.2</v>
      </c>
      <c r="K70" s="54">
        <v>49.2</v>
      </c>
      <c r="L70" s="54">
        <v>49.2</v>
      </c>
      <c r="M70" s="54">
        <v>49.2</v>
      </c>
      <c r="N70" s="54">
        <v>49.2</v>
      </c>
      <c r="O70" s="54">
        <v>49.2</v>
      </c>
      <c r="P70" s="54">
        <v>49.2</v>
      </c>
      <c r="Q70" s="54">
        <v>49.2</v>
      </c>
      <c r="R70" s="54">
        <v>49.2</v>
      </c>
      <c r="S70" s="54">
        <v>49.2</v>
      </c>
      <c r="T70" s="54">
        <v>49.2</v>
      </c>
      <c r="U70" s="54">
        <v>49.2</v>
      </c>
      <c r="V70" s="54">
        <v>49.2</v>
      </c>
      <c r="W70" s="56">
        <v>49.2</v>
      </c>
      <c r="X70" s="2">
        <f t="shared" ca="1" si="4"/>
        <v>2</v>
      </c>
      <c r="Y70" s="2">
        <f t="shared" ca="1" si="5"/>
        <v>2</v>
      </c>
      <c r="Z70" s="2">
        <f t="shared" ca="1" si="6"/>
        <v>2</v>
      </c>
      <c r="AA70" s="2">
        <f t="shared" ca="1" si="7"/>
        <v>2</v>
      </c>
      <c r="AB70" s="2">
        <f t="shared" ca="1" si="8"/>
        <v>2</v>
      </c>
      <c r="AC70" s="2">
        <f t="shared" ca="1" si="9"/>
        <v>2</v>
      </c>
      <c r="AD70" s="2">
        <f t="shared" ca="1" si="10"/>
        <v>2</v>
      </c>
      <c r="AE70" s="2">
        <f t="shared" ca="1" si="11"/>
        <v>2</v>
      </c>
      <c r="AF70" s="2">
        <f t="shared" ca="1" si="12"/>
        <v>2</v>
      </c>
      <c r="AG70" s="2">
        <f t="shared" ca="1" si="13"/>
        <v>2</v>
      </c>
      <c r="AH70" s="2">
        <f t="shared" ca="1" si="14"/>
        <v>2</v>
      </c>
      <c r="AI70" s="2">
        <f t="shared" ca="1" si="15"/>
        <v>2</v>
      </c>
      <c r="AJ70" s="2">
        <f t="shared" ca="1" si="16"/>
        <v>2</v>
      </c>
      <c r="AK70" s="2">
        <f t="shared" ca="1" si="17"/>
        <v>2</v>
      </c>
      <c r="AL70" s="55">
        <v>12.116162940634457</v>
      </c>
      <c r="AM70" s="55">
        <v>11.962967248585855</v>
      </c>
      <c r="AN70" s="55">
        <v>12.061578119317016</v>
      </c>
      <c r="AO70" s="55">
        <v>12.571107502030419</v>
      </c>
      <c r="AP70" s="55">
        <v>11.784343630929587</v>
      </c>
      <c r="AQ70" s="55">
        <v>11.741130508381827</v>
      </c>
      <c r="AR70" s="55">
        <v>11.84065748719093</v>
      </c>
      <c r="AS70" s="55">
        <v>11.753502754766519</v>
      </c>
      <c r="AT70" s="55">
        <v>11.662360612438382</v>
      </c>
      <c r="AU70" s="55">
        <v>12.194941375804881</v>
      </c>
      <c r="AV70" s="55">
        <v>11.943701188106647</v>
      </c>
      <c r="AW70" s="55">
        <v>12.041332461712686</v>
      </c>
      <c r="AX70" s="55">
        <v>11.984233190299875</v>
      </c>
      <c r="AY70" s="55">
        <v>11.928942848580592</v>
      </c>
      <c r="AZ70" s="2">
        <f t="shared" ca="1" si="18"/>
        <v>0</v>
      </c>
      <c r="BA70" s="2">
        <f t="shared" ca="1" si="19"/>
        <v>0</v>
      </c>
      <c r="BB70" s="2">
        <f t="shared" ca="1" si="20"/>
        <v>0</v>
      </c>
      <c r="BC70" s="2">
        <f t="shared" ca="1" si="21"/>
        <v>0</v>
      </c>
      <c r="BD70" s="2">
        <f t="shared" ca="1" si="22"/>
        <v>0</v>
      </c>
      <c r="BE70" s="2">
        <f t="shared" ca="1" si="23"/>
        <v>2</v>
      </c>
      <c r="BF70" s="2">
        <f t="shared" ca="1" si="24"/>
        <v>0</v>
      </c>
      <c r="BG70" s="2">
        <f t="shared" ca="1" si="25"/>
        <v>0</v>
      </c>
      <c r="BH70" s="2">
        <f t="shared" ca="1" si="26"/>
        <v>0</v>
      </c>
      <c r="BI70" s="2">
        <f t="shared" ca="1" si="27"/>
        <v>0</v>
      </c>
      <c r="BJ70" s="2">
        <f t="shared" ca="1" si="28"/>
        <v>0</v>
      </c>
      <c r="BK70" s="2">
        <f t="shared" ca="1" si="29"/>
        <v>0</v>
      </c>
      <c r="BL70" s="2">
        <f t="shared" ca="1" si="30"/>
        <v>1</v>
      </c>
      <c r="BM70" s="2">
        <f t="shared" ca="1" si="31"/>
        <v>0</v>
      </c>
      <c r="BN70" s="2" t="str">
        <f t="shared" si="32"/>
        <v>SV</v>
      </c>
    </row>
    <row r="71" spans="1:66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КА-8  -  Δα_рс</v>
      </c>
      <c r="B71" s="10" t="s">
        <v>1428</v>
      </c>
      <c r="C71" s="18">
        <v>45</v>
      </c>
      <c r="D71" s="18">
        <v>5</v>
      </c>
      <c r="E71" s="22" t="s">
        <v>114</v>
      </c>
      <c r="F71" s="22">
        <v>1</v>
      </c>
      <c r="G71" s="22"/>
      <c r="H71" s="20">
        <f t="shared" ca="1" si="2"/>
        <v>0</v>
      </c>
      <c r="I71" s="16" t="str">
        <f t="shared" si="3"/>
        <v>08K102SV0L26</v>
      </c>
      <c r="J71" s="54">
        <v>44.1</v>
      </c>
      <c r="K71" s="54">
        <v>44.1</v>
      </c>
      <c r="L71" s="54">
        <v>44.1</v>
      </c>
      <c r="M71" s="54">
        <v>44.1</v>
      </c>
      <c r="N71" s="54">
        <v>44.1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6">
        <v>0</v>
      </c>
      <c r="X71" s="2">
        <f t="shared" ca="1" si="4"/>
        <v>0</v>
      </c>
      <c r="Y71" s="2">
        <f t="shared" ca="1" si="5"/>
        <v>0</v>
      </c>
      <c r="Z71" s="2">
        <f t="shared" ca="1" si="6"/>
        <v>0</v>
      </c>
      <c r="AA71" s="2">
        <f t="shared" ca="1" si="7"/>
        <v>0</v>
      </c>
      <c r="AB71" s="2">
        <f t="shared" ca="1" si="8"/>
        <v>0</v>
      </c>
      <c r="AC71" s="2">
        <f t="shared" ca="1" si="9"/>
        <v>0</v>
      </c>
      <c r="AD71" s="2">
        <f t="shared" ca="1" si="10"/>
        <v>0</v>
      </c>
      <c r="AE71" s="2">
        <f t="shared" ca="1" si="11"/>
        <v>0</v>
      </c>
      <c r="AF71" s="2">
        <f t="shared" ca="1" si="12"/>
        <v>0</v>
      </c>
      <c r="AG71" s="2">
        <f t="shared" ca="1" si="13"/>
        <v>0</v>
      </c>
      <c r="AH71" s="2">
        <f t="shared" ca="1" si="14"/>
        <v>0</v>
      </c>
      <c r="AI71" s="2">
        <f t="shared" ca="1" si="15"/>
        <v>0</v>
      </c>
      <c r="AJ71" s="2">
        <f t="shared" ca="1" si="16"/>
        <v>0</v>
      </c>
      <c r="AK71" s="2">
        <f t="shared" ca="1" si="17"/>
        <v>0</v>
      </c>
      <c r="AL71" s="55">
        <v>10.090072258660097</v>
      </c>
      <c r="AM71" s="55">
        <v>10.109169379035441</v>
      </c>
      <c r="AN71" s="55">
        <v>10.085866490255704</v>
      </c>
      <c r="AO71" s="55">
        <v>9.9978195735254953</v>
      </c>
      <c r="AP71" s="55">
        <v>10.03842053473123</v>
      </c>
      <c r="AQ71" s="55">
        <v>0</v>
      </c>
      <c r="AR71" s="55">
        <v>0</v>
      </c>
      <c r="AS71" s="55">
        <v>0</v>
      </c>
      <c r="AT71" s="55">
        <v>0</v>
      </c>
      <c r="AU71" s="55">
        <v>0</v>
      </c>
      <c r="AV71" s="55">
        <v>0</v>
      </c>
      <c r="AW71" s="55">
        <v>0</v>
      </c>
      <c r="AX71" s="55">
        <v>0</v>
      </c>
      <c r="AY71" s="55">
        <v>0</v>
      </c>
      <c r="AZ71" s="2">
        <f t="shared" ca="1" si="18"/>
        <v>0</v>
      </c>
      <c r="BA71" s="2">
        <f t="shared" ca="1" si="19"/>
        <v>0</v>
      </c>
      <c r="BB71" s="2">
        <f t="shared" ca="1" si="20"/>
        <v>0</v>
      </c>
      <c r="BC71" s="2">
        <f t="shared" ca="1" si="21"/>
        <v>0</v>
      </c>
      <c r="BD71" s="2">
        <f t="shared" ca="1" si="22"/>
        <v>0</v>
      </c>
      <c r="BE71" s="2">
        <f t="shared" ca="1" si="23"/>
        <v>2</v>
      </c>
      <c r="BF71" s="2">
        <f t="shared" ca="1" si="24"/>
        <v>0</v>
      </c>
      <c r="BG71" s="2">
        <f t="shared" ca="1" si="25"/>
        <v>0</v>
      </c>
      <c r="BH71" s="2">
        <f t="shared" ca="1" si="26"/>
        <v>0</v>
      </c>
      <c r="BI71" s="2">
        <f t="shared" ca="1" si="27"/>
        <v>0</v>
      </c>
      <c r="BJ71" s="2">
        <f t="shared" ca="1" si="28"/>
        <v>0</v>
      </c>
      <c r="BK71" s="2">
        <f t="shared" ca="1" si="29"/>
        <v>0</v>
      </c>
      <c r="BL71" s="2">
        <f t="shared" ca="1" si="30"/>
        <v>1</v>
      </c>
      <c r="BM71" s="2">
        <f t="shared" ca="1" si="31"/>
        <v>0</v>
      </c>
      <c r="BN71" s="2" t="str">
        <f t="shared" si="32"/>
        <v>SV</v>
      </c>
    </row>
    <row r="72" spans="1:66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КА-9  -  Δα_рс</v>
      </c>
      <c r="B72" s="10" t="s">
        <v>1429</v>
      </c>
      <c r="C72" s="18">
        <v>45</v>
      </c>
      <c r="D72" s="18">
        <v>5</v>
      </c>
      <c r="E72" s="22" t="s">
        <v>114</v>
      </c>
      <c r="F72" s="22">
        <v>1</v>
      </c>
      <c r="G72" s="22"/>
      <c r="H72" s="20">
        <f t="shared" ca="1" si="2"/>
        <v>0</v>
      </c>
      <c r="I72" s="16" t="str">
        <f t="shared" si="3"/>
        <v>09K102SV0L26</v>
      </c>
      <c r="J72" s="54">
        <v>10.7</v>
      </c>
      <c r="K72" s="54">
        <v>10.7</v>
      </c>
      <c r="L72" s="54">
        <v>10.7</v>
      </c>
      <c r="M72" s="54">
        <v>10.7</v>
      </c>
      <c r="N72" s="54">
        <v>10.7</v>
      </c>
      <c r="O72" s="54">
        <v>10.7</v>
      </c>
      <c r="P72" s="54">
        <v>10.7</v>
      </c>
      <c r="Q72" s="54">
        <v>10.7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6">
        <v>0</v>
      </c>
      <c r="X72" s="2">
        <f t="shared" ca="1" si="4"/>
        <v>0</v>
      </c>
      <c r="Y72" s="2">
        <f t="shared" ca="1" si="5"/>
        <v>0</v>
      </c>
      <c r="Z72" s="2">
        <f t="shared" ca="1" si="6"/>
        <v>0</v>
      </c>
      <c r="AA72" s="2">
        <f t="shared" ca="1" si="7"/>
        <v>0</v>
      </c>
      <c r="AB72" s="2">
        <f t="shared" ca="1" si="8"/>
        <v>0</v>
      </c>
      <c r="AC72" s="2">
        <f t="shared" ca="1" si="9"/>
        <v>0</v>
      </c>
      <c r="AD72" s="2">
        <f t="shared" ca="1" si="10"/>
        <v>0</v>
      </c>
      <c r="AE72" s="2">
        <f t="shared" ca="1" si="11"/>
        <v>0</v>
      </c>
      <c r="AF72" s="2">
        <f t="shared" ca="1" si="12"/>
        <v>0</v>
      </c>
      <c r="AG72" s="2">
        <f t="shared" ca="1" si="13"/>
        <v>0</v>
      </c>
      <c r="AH72" s="2">
        <f t="shared" ca="1" si="14"/>
        <v>0</v>
      </c>
      <c r="AI72" s="2">
        <f t="shared" ca="1" si="15"/>
        <v>0</v>
      </c>
      <c r="AJ72" s="2">
        <f t="shared" ca="1" si="16"/>
        <v>0</v>
      </c>
      <c r="AK72" s="2">
        <f t="shared" ca="1" si="17"/>
        <v>0</v>
      </c>
      <c r="AL72" s="55">
        <v>9.8676581393614917</v>
      </c>
      <c r="AM72" s="55">
        <v>9.7100427568776073</v>
      </c>
      <c r="AN72" s="55">
        <v>9.7184014509379804</v>
      </c>
      <c r="AO72" s="55">
        <v>9.6448240022522018</v>
      </c>
      <c r="AP72" s="55">
        <v>9.6348527701987035</v>
      </c>
      <c r="AQ72" s="55">
        <v>9.608994603016626</v>
      </c>
      <c r="AR72" s="55">
        <v>9.6069584925894116</v>
      </c>
      <c r="AS72" s="55">
        <v>9.5734772840802673</v>
      </c>
      <c r="AT72" s="55">
        <v>0</v>
      </c>
      <c r="AU72" s="55">
        <v>0</v>
      </c>
      <c r="AV72" s="55">
        <v>0</v>
      </c>
      <c r="AW72" s="55">
        <v>0</v>
      </c>
      <c r="AX72" s="55">
        <v>0</v>
      </c>
      <c r="AY72" s="55">
        <v>0</v>
      </c>
      <c r="AZ72" s="2">
        <f t="shared" ca="1" si="18"/>
        <v>0</v>
      </c>
      <c r="BA72" s="2">
        <f t="shared" ca="1" si="19"/>
        <v>0</v>
      </c>
      <c r="BB72" s="2">
        <f t="shared" ca="1" si="20"/>
        <v>0</v>
      </c>
      <c r="BC72" s="2">
        <f t="shared" ca="1" si="21"/>
        <v>0</v>
      </c>
      <c r="BD72" s="2">
        <f t="shared" ca="1" si="22"/>
        <v>0</v>
      </c>
      <c r="BE72" s="2">
        <f t="shared" ca="1" si="23"/>
        <v>2</v>
      </c>
      <c r="BF72" s="2">
        <f t="shared" ca="1" si="24"/>
        <v>0</v>
      </c>
      <c r="BG72" s="2">
        <f t="shared" ca="1" si="25"/>
        <v>0</v>
      </c>
      <c r="BH72" s="2">
        <f t="shared" ca="1" si="26"/>
        <v>0</v>
      </c>
      <c r="BI72" s="2">
        <f t="shared" ca="1" si="27"/>
        <v>0</v>
      </c>
      <c r="BJ72" s="2">
        <f t="shared" ca="1" si="28"/>
        <v>0</v>
      </c>
      <c r="BK72" s="2">
        <f t="shared" ca="1" si="29"/>
        <v>0</v>
      </c>
      <c r="BL72" s="2">
        <f t="shared" ca="1" si="30"/>
        <v>1</v>
      </c>
      <c r="BM72" s="2">
        <f t="shared" ca="1" si="31"/>
        <v>0</v>
      </c>
      <c r="BN72" s="2" t="str">
        <f t="shared" si="32"/>
        <v>SV</v>
      </c>
    </row>
    <row r="73" spans="1:66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ТА-1  -  Тпв</v>
      </c>
      <c r="B73" s="10" t="s">
        <v>463</v>
      </c>
      <c r="C73" s="18">
        <v>250</v>
      </c>
      <c r="D73" s="18">
        <v>175</v>
      </c>
      <c r="E73" s="22" t="s">
        <v>118</v>
      </c>
      <c r="F73" s="22">
        <v>3</v>
      </c>
      <c r="G73" s="22"/>
      <c r="H73" s="20">
        <f t="shared" ref="H73:H136" ca="1" si="33">IF(COUNTIF(OFFSET(H73,,2+$D$2+$B$3-$B$2,,$C$3-$B$3+1),"=42")+COUNTIF(OFFSET(H73,,2+$D$2+$B$3-$B$2,,$C$3-$B$3+1),"=21")&gt;0,1,0)</f>
        <v>0</v>
      </c>
      <c r="I73" s="16" t="str">
        <f t="shared" ref="I73:I136" si="34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01T002TW0N26</v>
      </c>
      <c r="J73" s="54">
        <v>222.92927222255</v>
      </c>
      <c r="K73" s="54">
        <v>223.27650129534001</v>
      </c>
      <c r="L73" s="54">
        <v>222.76020791042001</v>
      </c>
      <c r="M73" s="54">
        <v>223.69503645053999</v>
      </c>
      <c r="N73" s="54">
        <v>221.67359952547</v>
      </c>
      <c r="O73" s="54">
        <v>221.34565413041</v>
      </c>
      <c r="P73" s="54">
        <v>225.94081648015</v>
      </c>
      <c r="Q73" s="54">
        <v>225.6300847556</v>
      </c>
      <c r="R73" s="54">
        <v>224.89561758912001</v>
      </c>
      <c r="S73" s="54">
        <v>225.54478302545999</v>
      </c>
      <c r="T73" s="54">
        <v>226.06166145993001</v>
      </c>
      <c r="U73" s="54">
        <v>226.05243836611999</v>
      </c>
      <c r="V73" s="54">
        <v>223.80346207317999</v>
      </c>
      <c r="W73" s="56">
        <v>224.33786975277999</v>
      </c>
      <c r="X73" s="2">
        <f t="shared" ref="X73:X117" ca="1" si="35">IF(J73&lt;&gt;"",IF(LEFT($E73,2)="+-",IF(OR(J73&lt;MIN($C73:$D73),J73&gt;MAX($C73:$D73)),1,0),IF(AND(1*$E73&gt;0,J73&gt;MAX($C73:$D73)),1,IF(AND(1*$E73&lt;0,J73&lt;MIN($C73:$D73)),1,0)))+10*IF(SUM(OFFSET($A$118,MATCH(MID($A73,1,SEARCH(" ",$A73)-1)&amp;"  -  ЧЧР",$A$118:$A$139,0)-1,COLUMN(J73)-1,,-($D$3+$F73)))=24*($D$3+$F73),IF(AND(IF(LEFT($E73,2)="+-",IF(OR(J73&lt;MIN($C73:$D73),J73&gt;MAX($C73:$D73)),1,0),IF(AND(1*$E73&gt;0,J73&gt;MAX($C73:$D73)),1,IF(AND(1*$E73&lt;0,J73&lt;MIN($C73:$D73)),1,0)))=1,IF(COLUMN(T$7)-COLUMN($J$7)&gt;$D$2+$G73,IF(OR(OFFSET(T73,,-1)=21,OFFSET(T73,,-1)=42),1,0),0)=1),2,IF(COLUMN(J73)-COLUMN($J$7)&gt;=$D$3-1+$F73,IF(LEFT($E73,2)="+-",IF(OR(AND(J73&gt;MAX($C73:$D73),AVERAGE(OFFSET(J73,,,,-$D$3))-AVERAGE(OFFSET(J73,,-$D$3,,-$F73))&gt;1*SUBSTITUTE($E73,"+-","+")),AND(J73&lt;MIN($C73:$D73),AVERAGE(OFFSET(J73,,,,-$D$3))-AVERAGE(OFFSET(J73,,-$D$3,,-$F73))&lt;1*SUBSTITUTE($E73,"+-","-"))),2,0),IF(1*$E73&gt;0,IF(AVERAGE(OFFSET(J73,,,,-$D$3))-AVERAGE(OFFSET(J73,,-$D$3,,-$F73))&gt;1*$E73,2,0),IF(AVERAGE(OFFSET(J73,,,,-$D$3))-AVERAGE(OFFSET(J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ЧЧР",$A$118:$A$139,0))-1,COLUMN(J73)-1,,)+OFFSET($A$118,IFERROR(MATCH("КА-"&amp;MID($A73,4,2)*1&amp;"Б  -  ЧЧР",$A$118:$A$139,0),MATCH("КА-"&amp;MID($A73,4,2)*1&amp;"  -  ЧЧР",$A$118:$A$139,0))-1,COLUMN(J73)-1,,)=48,1,0),1),1)),0),0)*IF($G73&gt;0,IF(COLUMN(T$7)-COLUMN($J$7)&gt;=$D$2+$G73,IF(SUM(OFFSET(T73,,-1,,-$G73))&gt;=$G73*21,2,1),1),2)</f>
        <v>0</v>
      </c>
      <c r="Y73" s="2">
        <f t="shared" ref="Y73:Y117" ca="1" si="36">IF(K73&lt;&gt;"",IF(LEFT($E73,2)="+-",IF(OR(K73&lt;MIN($C73:$D73),K73&gt;MAX($C73:$D73)),1,0),IF(AND(1*$E73&gt;0,K73&gt;MAX($C73:$D73)),1,IF(AND(1*$E73&lt;0,K73&lt;MIN($C73:$D73)),1,0)))+10*IF(SUM(OFFSET($A$118,MATCH(MID($A73,1,SEARCH(" ",$A73)-1)&amp;"  -  ЧЧР",$A$118:$A$139,0)-1,COLUMN(K73)-1,,-($D$3+$F73)))=24*($D$3+$F73),IF(AND(IF(LEFT($E73,2)="+-",IF(OR(K73&lt;MIN($C73:$D73),K73&gt;MAX($C73:$D73)),1,0),IF(AND(1*$E73&gt;0,K73&gt;MAX($C73:$D73)),1,IF(AND(1*$E73&lt;0,K73&lt;MIN($C73:$D73)),1,0)))=1,IF(COLUMN(U$7)-COLUMN($J$7)&gt;$D$2+$G73,IF(OR(OFFSET(U73,,-1)=21,OFFSET(U73,,-1)=42),1,0),0)=1),2,IF(COLUMN(K73)-COLUMN($J$7)&gt;=$D$3-1+$F73,IF(LEFT($E73,2)="+-",IF(OR(AND(K73&gt;MAX($C73:$D73),AVERAGE(OFFSET(K73,,,,-$D$3))-AVERAGE(OFFSET(K73,,-$D$3,,-$F73))&gt;1*SUBSTITUTE($E73,"+-","+")),AND(K73&lt;MIN($C73:$D73),AVERAGE(OFFSET(K73,,,,-$D$3))-AVERAGE(OFFSET(K73,,-$D$3,,-$F73))&lt;1*SUBSTITUTE($E73,"+-","-"))),2,0),IF(1*$E73&gt;0,IF(AVERAGE(OFFSET(K73,,,,-$D$3))-AVERAGE(OFFSET(K73,,-$D$3,,-$F73))&gt;1*$E73,2,0),IF(AVERAGE(OFFSET(K73,,,,-$D$3))-AVERAGE(OFFSET(K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ЧЧР",$A$118:$A$139,0))-1,COLUMN(K73)-1,,)+OFFSET($A$118,IFERROR(MATCH("КА-"&amp;MID($A73,4,2)*1&amp;"Б  -  ЧЧР",$A$118:$A$139,0),MATCH("КА-"&amp;MID($A73,4,2)*1&amp;"  -  ЧЧР",$A$118:$A$139,0))-1,COLUMN(K73)-1,,)=48,1,0),1),1)),0),0)*IF($G73&gt;0,IF(COLUMN(U$7)-COLUMN($J$7)&gt;=$D$2+$G73,IF(SUM(OFFSET(U73,,-1,,-$G73))&gt;=$G73*21,2,1),1),2)</f>
        <v>0</v>
      </c>
      <c r="Z73" s="2">
        <f t="shared" ref="Z73:Z117" ca="1" si="37">IF(L73&lt;&gt;"",IF(LEFT($E73,2)="+-",IF(OR(L73&lt;MIN($C73:$D73),L73&gt;MAX($C73:$D73)),1,0),IF(AND(1*$E73&gt;0,L73&gt;MAX($C73:$D73)),1,IF(AND(1*$E73&lt;0,L73&lt;MIN($C73:$D73)),1,0)))+10*IF(SUM(OFFSET($A$118,MATCH(MID($A73,1,SEARCH(" ",$A73)-1)&amp;"  -  ЧЧР",$A$118:$A$139,0)-1,COLUMN(L73)-1,,-($D$3+$F73)))=24*($D$3+$F73),IF(AND(IF(LEFT($E73,2)="+-",IF(OR(L73&lt;MIN($C73:$D73),L73&gt;MAX($C73:$D73)),1,0),IF(AND(1*$E73&gt;0,L73&gt;MAX($C73:$D73)),1,IF(AND(1*$E73&lt;0,L73&lt;MIN($C73:$D73)),1,0)))=1,IF(COLUMN(V$7)-COLUMN($J$7)&gt;$D$2+$G73,IF(OR(OFFSET(V73,,-1)=21,OFFSET(V73,,-1)=42),1,0),0)=1),2,IF(COLUMN(L73)-COLUMN($J$7)&gt;=$D$3-1+$F73,IF(LEFT($E73,2)="+-",IF(OR(AND(L73&gt;MAX($C73:$D73),AVERAGE(OFFSET(L73,,,,-$D$3))-AVERAGE(OFFSET(L73,,-$D$3,,-$F73))&gt;1*SUBSTITUTE($E73,"+-","+")),AND(L73&lt;MIN($C73:$D73),AVERAGE(OFFSET(L73,,,,-$D$3))-AVERAGE(OFFSET(L73,,-$D$3,,-$F73))&lt;1*SUBSTITUTE($E73,"+-","-"))),2,0),IF(1*$E73&gt;0,IF(AVERAGE(OFFSET(L73,,,,-$D$3))-AVERAGE(OFFSET(L73,,-$D$3,,-$F73))&gt;1*$E73,2,0),IF(AVERAGE(OFFSET(L73,,,,-$D$3))-AVERAGE(OFFSET(L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ЧЧР",$A$118:$A$139,0))-1,COLUMN(L73)-1,,)+OFFSET($A$118,IFERROR(MATCH("КА-"&amp;MID($A73,4,2)*1&amp;"Б  -  ЧЧР",$A$118:$A$139,0),MATCH("КА-"&amp;MID($A73,4,2)*1&amp;"  -  ЧЧР",$A$118:$A$139,0))-1,COLUMN(L73)-1,,)=48,1,0),1),1)),0),0)*IF($G73&gt;0,IF(COLUMN(V$7)-COLUMN($J$7)&gt;=$D$2+$G73,IF(SUM(OFFSET(V73,,-1,,-$G73))&gt;=$G73*21,2,1),1),2)</f>
        <v>0</v>
      </c>
      <c r="AA73" s="2">
        <f t="shared" ref="AA73:AA117" ca="1" si="38">IF(M73&lt;&gt;"",IF(LEFT($E73,2)="+-",IF(OR(M73&lt;MIN($C73:$D73),M73&gt;MAX($C73:$D73)),1,0),IF(AND(1*$E73&gt;0,M73&gt;MAX($C73:$D73)),1,IF(AND(1*$E73&lt;0,M73&lt;MIN($C73:$D73)),1,0)))+10*IF(SUM(OFFSET($A$118,MATCH(MID($A73,1,SEARCH(" ",$A73)-1)&amp;"  -  ЧЧР",$A$118:$A$139,0)-1,COLUMN(M73)-1,,-($D$3+$F73)))=24*($D$3+$F73),IF(AND(IF(LEFT($E73,2)="+-",IF(OR(M73&lt;MIN($C73:$D73),M73&gt;MAX($C73:$D73)),1,0),IF(AND(1*$E73&gt;0,M73&gt;MAX($C73:$D73)),1,IF(AND(1*$E73&lt;0,M73&lt;MIN($C73:$D73)),1,0)))=1,IF(COLUMN(W$7)-COLUMN($J$7)&gt;$D$2+$G73,IF(OR(OFFSET(W73,,-1)=21,OFFSET(W73,,-1)=42),1,0),0)=1),2,IF(COLUMN(M73)-COLUMN($J$7)&gt;=$D$3-1+$F73,IF(LEFT($E73,2)="+-",IF(OR(AND(M73&gt;MAX($C73:$D73),AVERAGE(OFFSET(M73,,,,-$D$3))-AVERAGE(OFFSET(M73,,-$D$3,,-$F73))&gt;1*SUBSTITUTE($E73,"+-","+")),AND(M73&lt;MIN($C73:$D73),AVERAGE(OFFSET(M73,,,,-$D$3))-AVERAGE(OFFSET(M73,,-$D$3,,-$F73))&lt;1*SUBSTITUTE($E73,"+-","-"))),2,0),IF(1*$E73&gt;0,IF(AVERAGE(OFFSET(M73,,,,-$D$3))-AVERAGE(OFFSET(M73,,-$D$3,,-$F73))&gt;1*$E73,2,0),IF(AVERAGE(OFFSET(M73,,,,-$D$3))-AVERAGE(OFFSET(M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ЧЧР",$A$118:$A$139,0))-1,COLUMN(M73)-1,,)+OFFSET($A$118,IFERROR(MATCH("КА-"&amp;MID($A73,4,2)*1&amp;"Б  -  ЧЧР",$A$118:$A$139,0),MATCH("КА-"&amp;MID($A73,4,2)*1&amp;"  -  ЧЧР",$A$118:$A$139,0))-1,COLUMN(M73)-1,,)=48,1,0),1),1)),0),0)*IF($G73&gt;0,IF(COLUMN(W$7)-COLUMN($J$7)&gt;=$D$2+$G73,IF(SUM(OFFSET(W73,,-1,,-$G73))&gt;=$G73*21,2,1),1),2)</f>
        <v>0</v>
      </c>
      <c r="AB73" s="2">
        <f t="shared" ref="AB73:AB117" ca="1" si="39">IF(N73&lt;&gt;"",IF(LEFT($E73,2)="+-",IF(OR(N73&lt;MIN($C73:$D73),N73&gt;MAX($C73:$D73)),1,0),IF(AND(1*$E73&gt;0,N73&gt;MAX($C73:$D73)),1,IF(AND(1*$E73&lt;0,N73&lt;MIN($C73:$D73)),1,0)))+10*IF(SUM(OFFSET($A$118,MATCH(MID($A73,1,SEARCH(" ",$A73)-1)&amp;"  -  ЧЧР",$A$118:$A$139,0)-1,COLUMN(N73)-1,,-($D$3+$F73)))=24*($D$3+$F73),IF(AND(IF(LEFT($E73,2)="+-",IF(OR(N73&lt;MIN($C73:$D73),N73&gt;MAX($C73:$D73)),1,0),IF(AND(1*$E73&gt;0,N73&gt;MAX($C73:$D73)),1,IF(AND(1*$E73&lt;0,N73&lt;MIN($C73:$D73)),1,0)))=1,IF(COLUMN(X$7)-COLUMN($J$7)&gt;$D$2+$G73,IF(OR(OFFSET(X73,,-1)=21,OFFSET(X73,,-1)=42),1,0),0)=1),2,IF(COLUMN(N73)-COLUMN($J$7)&gt;=$D$3-1+$F73,IF(LEFT($E73,2)="+-",IF(OR(AND(N73&gt;MAX($C73:$D73),AVERAGE(OFFSET(N73,,,,-$D$3))-AVERAGE(OFFSET(N73,,-$D$3,,-$F73))&gt;1*SUBSTITUTE($E73,"+-","+")),AND(N73&lt;MIN($C73:$D73),AVERAGE(OFFSET(N73,,,,-$D$3))-AVERAGE(OFFSET(N73,,-$D$3,,-$F73))&lt;1*SUBSTITUTE($E73,"+-","-"))),2,0),IF(1*$E73&gt;0,IF(AVERAGE(OFFSET(N73,,,,-$D$3))-AVERAGE(OFFSET(N73,,-$D$3,,-$F73))&gt;1*$E73,2,0),IF(AVERAGE(OFFSET(N73,,,,-$D$3))-AVERAGE(OFFSET(N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ЧЧР",$A$118:$A$139,0))-1,COLUMN(N73)-1,,)+OFFSET($A$118,IFERROR(MATCH("КА-"&amp;MID($A73,4,2)*1&amp;"Б  -  ЧЧР",$A$118:$A$139,0),MATCH("КА-"&amp;MID($A73,4,2)*1&amp;"  -  ЧЧР",$A$118:$A$139,0))-1,COLUMN(N73)-1,,)=48,1,0),1),1)),0),0)*IF($G73&gt;0,IF(COLUMN(X$7)-COLUMN($J$7)&gt;=$D$2+$G73,IF(SUM(OFFSET(X73,,-1,,-$G73))&gt;=$G73*21,2,1),1),2)</f>
        <v>0</v>
      </c>
      <c r="AC73" s="2">
        <f t="shared" ref="AC73:AC117" ca="1" si="40">IF(O73&lt;&gt;"",IF(LEFT($E73,2)="+-",IF(OR(O73&lt;MIN($C73:$D73),O73&gt;MAX($C73:$D73)),1,0),IF(AND(1*$E73&gt;0,O73&gt;MAX($C73:$D73)),1,IF(AND(1*$E73&lt;0,O73&lt;MIN($C73:$D73)),1,0)))+10*IF(SUM(OFFSET($A$118,MATCH(MID($A73,1,SEARCH(" ",$A73)-1)&amp;"  -  ЧЧР",$A$118:$A$139,0)-1,COLUMN(O73)-1,,-($D$3+$F73)))=24*($D$3+$F73),IF(AND(IF(LEFT($E73,2)="+-",IF(OR(O73&lt;MIN($C73:$D73),O73&gt;MAX($C73:$D73)),1,0),IF(AND(1*$E73&gt;0,O73&gt;MAX($C73:$D73)),1,IF(AND(1*$E73&lt;0,O73&lt;MIN($C73:$D73)),1,0)))=1,IF(COLUMN(Y$7)-COLUMN($J$7)&gt;$D$2+$G73,IF(OR(OFFSET(Y73,,-1)=21,OFFSET(Y73,,-1)=42),1,0),0)=1),2,IF(COLUMN(O73)-COLUMN($J$7)&gt;=$D$3-1+$F73,IF(LEFT($E73,2)="+-",IF(OR(AND(O73&gt;MAX($C73:$D73),AVERAGE(OFFSET(O73,,,,-$D$3))-AVERAGE(OFFSET(O73,,-$D$3,,-$F73))&gt;1*SUBSTITUTE($E73,"+-","+")),AND(O73&lt;MIN($C73:$D73),AVERAGE(OFFSET(O73,,,,-$D$3))-AVERAGE(OFFSET(O73,,-$D$3,,-$F73))&lt;1*SUBSTITUTE($E73,"+-","-"))),2,0),IF(1*$E73&gt;0,IF(AVERAGE(OFFSET(O73,,,,-$D$3))-AVERAGE(OFFSET(O73,,-$D$3,,-$F73))&gt;1*$E73,2,0),IF(AVERAGE(OFFSET(O73,,,,-$D$3))-AVERAGE(OFFSET(O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ЧЧР",$A$118:$A$139,0))-1,COLUMN(O73)-1,,)+OFFSET($A$118,IFERROR(MATCH("КА-"&amp;MID($A73,4,2)*1&amp;"Б  -  ЧЧР",$A$118:$A$139,0),MATCH("КА-"&amp;MID($A73,4,2)*1&amp;"  -  ЧЧР",$A$118:$A$139,0))-1,COLUMN(O73)-1,,)=48,1,0),1),1)),0),0)*IF($G73&gt;0,IF(COLUMN(Y$7)-COLUMN($J$7)&gt;=$D$2+$G73,IF(SUM(OFFSET(Y73,,-1,,-$G73))&gt;=$G73*21,2,1),1),2)</f>
        <v>0</v>
      </c>
      <c r="AD73" s="2">
        <f t="shared" ref="AD73:AD117" ca="1" si="41">IF(P73&lt;&gt;"",IF(LEFT($E73,2)="+-",IF(OR(P73&lt;MIN($C73:$D73),P73&gt;MAX($C73:$D73)),1,0),IF(AND(1*$E73&gt;0,P73&gt;MAX($C73:$D73)),1,IF(AND(1*$E73&lt;0,P73&lt;MIN($C73:$D73)),1,0)))+10*IF(SUM(OFFSET($A$118,MATCH(MID($A73,1,SEARCH(" ",$A73)-1)&amp;"  -  ЧЧР",$A$118:$A$139,0)-1,COLUMN(P73)-1,,-($D$3+$F73)))=24*($D$3+$F73),IF(AND(IF(LEFT($E73,2)="+-",IF(OR(P73&lt;MIN($C73:$D73),P73&gt;MAX($C73:$D73)),1,0),IF(AND(1*$E73&gt;0,P73&gt;MAX($C73:$D73)),1,IF(AND(1*$E73&lt;0,P73&lt;MIN($C73:$D73)),1,0)))=1,IF(COLUMN(Z$7)-COLUMN($J$7)&gt;$D$2+$G73,IF(OR(OFFSET(Z73,,-1)=21,OFFSET(Z73,,-1)=42),1,0),0)=1),2,IF(COLUMN(P73)-COLUMN($J$7)&gt;=$D$3-1+$F73,IF(LEFT($E73,2)="+-",IF(OR(AND(P73&gt;MAX($C73:$D73),AVERAGE(OFFSET(P73,,,,-$D$3))-AVERAGE(OFFSET(P73,,-$D$3,,-$F73))&gt;1*SUBSTITUTE($E73,"+-","+")),AND(P73&lt;MIN($C73:$D73),AVERAGE(OFFSET(P73,,,,-$D$3))-AVERAGE(OFFSET(P73,,-$D$3,,-$F73))&lt;1*SUBSTITUTE($E73,"+-","-"))),2,0),IF(1*$E73&gt;0,IF(AVERAGE(OFFSET(P73,,,,-$D$3))-AVERAGE(OFFSET(P73,,-$D$3,,-$F73))&gt;1*$E73,2,0),IF(AVERAGE(OFFSET(P73,,,,-$D$3))-AVERAGE(OFFSET(P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ЧЧР",$A$118:$A$139,0))-1,COLUMN(P73)-1,,)+OFFSET($A$118,IFERROR(MATCH("КА-"&amp;MID($A73,4,2)*1&amp;"Б  -  ЧЧР",$A$118:$A$139,0),MATCH("КА-"&amp;MID($A73,4,2)*1&amp;"  -  ЧЧР",$A$118:$A$139,0))-1,COLUMN(P73)-1,,)=48,1,0),1),1)),0),0)*IF($G73&gt;0,IF(COLUMN(Z$7)-COLUMN($J$7)&gt;=$D$2+$G73,IF(SUM(OFFSET(Z73,,-1,,-$G73))&gt;=$G73*21,2,1),1),2)</f>
        <v>0</v>
      </c>
      <c r="AE73" s="2">
        <f t="shared" ref="AE73:AE117" ca="1" si="42">IF(Q73&lt;&gt;"",IF(LEFT($E73,2)="+-",IF(OR(Q73&lt;MIN($C73:$D73),Q73&gt;MAX($C73:$D73)),1,0),IF(AND(1*$E73&gt;0,Q73&gt;MAX($C73:$D73)),1,IF(AND(1*$E73&lt;0,Q73&lt;MIN($C73:$D73)),1,0)))+10*IF(SUM(OFFSET($A$118,MATCH(MID($A73,1,SEARCH(" ",$A73)-1)&amp;"  -  ЧЧР",$A$118:$A$139,0)-1,COLUMN(Q73)-1,,-($D$3+$F73)))=24*($D$3+$F73),IF(AND(IF(LEFT($E73,2)="+-",IF(OR(Q73&lt;MIN($C73:$D73),Q73&gt;MAX($C73:$D73)),1,0),IF(AND(1*$E73&gt;0,Q73&gt;MAX($C73:$D73)),1,IF(AND(1*$E73&lt;0,Q73&lt;MIN($C73:$D73)),1,0)))=1,IF(COLUMN(AA$7)-COLUMN($J$7)&gt;$D$2+$G73,IF(OR(OFFSET(AA73,,-1)=21,OFFSET(AA73,,-1)=42),1,0),0)=1),2,IF(COLUMN(Q73)-COLUMN($J$7)&gt;=$D$3-1+$F73,IF(LEFT($E73,2)="+-",IF(OR(AND(Q73&gt;MAX($C73:$D73),AVERAGE(OFFSET(Q73,,,,-$D$3))-AVERAGE(OFFSET(Q73,,-$D$3,,-$F73))&gt;1*SUBSTITUTE($E73,"+-","+")),AND(Q73&lt;MIN($C73:$D73),AVERAGE(OFFSET(Q73,,,,-$D$3))-AVERAGE(OFFSET(Q73,,-$D$3,,-$F73))&lt;1*SUBSTITUTE($E73,"+-","-"))),2,0),IF(1*$E73&gt;0,IF(AVERAGE(OFFSET(Q73,,,,-$D$3))-AVERAGE(OFFSET(Q73,,-$D$3,,-$F73))&gt;1*$E73,2,0),IF(AVERAGE(OFFSET(Q73,,,,-$D$3))-AVERAGE(OFFSET(Q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ЧЧР",$A$118:$A$139,0))-1,COLUMN(Q73)-1,,)+OFFSET($A$118,IFERROR(MATCH("КА-"&amp;MID($A73,4,2)*1&amp;"Б  -  ЧЧР",$A$118:$A$139,0),MATCH("КА-"&amp;MID($A73,4,2)*1&amp;"  -  ЧЧР",$A$118:$A$139,0))-1,COLUMN(Q73)-1,,)=48,1,0),1),1)),0),0)*IF($G73&gt;0,IF(COLUMN(AA$7)-COLUMN($J$7)&gt;=$D$2+$G73,IF(SUM(OFFSET(AA73,,-1,,-$G73))&gt;=$G73*21,2,1),1),2)</f>
        <v>0</v>
      </c>
      <c r="AF73" s="2">
        <f t="shared" ref="AF73:AF117" ca="1" si="43">IF(R73&lt;&gt;"",IF(LEFT($E73,2)="+-",IF(OR(R73&lt;MIN($C73:$D73),R73&gt;MAX($C73:$D73)),1,0),IF(AND(1*$E73&gt;0,R73&gt;MAX($C73:$D73)),1,IF(AND(1*$E73&lt;0,R73&lt;MIN($C73:$D73)),1,0)))+10*IF(SUM(OFFSET($A$118,MATCH(MID($A73,1,SEARCH(" ",$A73)-1)&amp;"  -  ЧЧР",$A$118:$A$139,0)-1,COLUMN(R73)-1,,-($D$3+$F73)))=24*($D$3+$F73),IF(AND(IF(LEFT($E73,2)="+-",IF(OR(R73&lt;MIN($C73:$D73),R73&gt;MAX($C73:$D73)),1,0),IF(AND(1*$E73&gt;0,R73&gt;MAX($C73:$D73)),1,IF(AND(1*$E73&lt;0,R73&lt;MIN($C73:$D73)),1,0)))=1,IF(COLUMN(AB$7)-COLUMN($J$7)&gt;$D$2+$G73,IF(OR(OFFSET(AB73,,-1)=21,OFFSET(AB73,,-1)=42),1,0),0)=1),2,IF(COLUMN(R73)-COLUMN($J$7)&gt;=$D$3-1+$F73,IF(LEFT($E73,2)="+-",IF(OR(AND(R73&gt;MAX($C73:$D73),AVERAGE(OFFSET(R73,,,,-$D$3))-AVERAGE(OFFSET(R73,,-$D$3,,-$F73))&gt;1*SUBSTITUTE($E73,"+-","+")),AND(R73&lt;MIN($C73:$D73),AVERAGE(OFFSET(R73,,,,-$D$3))-AVERAGE(OFFSET(R73,,-$D$3,,-$F73))&lt;1*SUBSTITUTE($E73,"+-","-"))),2,0),IF(1*$E73&gt;0,IF(AVERAGE(OFFSET(R73,,,,-$D$3))-AVERAGE(OFFSET(R73,,-$D$3,,-$F73))&gt;1*$E73,2,0),IF(AVERAGE(OFFSET(R73,,,,-$D$3))-AVERAGE(OFFSET(R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ЧЧР",$A$118:$A$139,0))-1,COLUMN(R73)-1,,)+OFFSET($A$118,IFERROR(MATCH("КА-"&amp;MID($A73,4,2)*1&amp;"Б  -  ЧЧР",$A$118:$A$139,0),MATCH("КА-"&amp;MID($A73,4,2)*1&amp;"  -  ЧЧР",$A$118:$A$139,0))-1,COLUMN(R73)-1,,)=48,1,0),1),1)),0),0)*IF($G73&gt;0,IF(COLUMN(AB$7)-COLUMN($J$7)&gt;=$D$2+$G73,IF(SUM(OFFSET(AB73,,-1,,-$G73))&gt;=$G73*21,2,1),1),2)</f>
        <v>0</v>
      </c>
      <c r="AG73" s="2">
        <f t="shared" ref="AG73:AG117" ca="1" si="44">IF(S73&lt;&gt;"",IF(LEFT($E73,2)="+-",IF(OR(S73&lt;MIN($C73:$D73),S73&gt;MAX($C73:$D73)),1,0),IF(AND(1*$E73&gt;0,S73&gt;MAX($C73:$D73)),1,IF(AND(1*$E73&lt;0,S73&lt;MIN($C73:$D73)),1,0)))+10*IF(SUM(OFFSET($A$118,MATCH(MID($A73,1,SEARCH(" ",$A73)-1)&amp;"  -  ЧЧР",$A$118:$A$139,0)-1,COLUMN(S73)-1,,-($D$3+$F73)))=24*($D$3+$F73),IF(AND(IF(LEFT($E73,2)="+-",IF(OR(S73&lt;MIN($C73:$D73),S73&gt;MAX($C73:$D73)),1,0),IF(AND(1*$E73&gt;0,S73&gt;MAX($C73:$D73)),1,IF(AND(1*$E73&lt;0,S73&lt;MIN($C73:$D73)),1,0)))=1,IF(COLUMN(AC$7)-COLUMN($J$7)&gt;$D$2+$G73,IF(OR(OFFSET(AC73,,-1)=21,OFFSET(AC73,,-1)=42),1,0),0)=1),2,IF(COLUMN(S73)-COLUMN($J$7)&gt;=$D$3-1+$F73,IF(LEFT($E73,2)="+-",IF(OR(AND(S73&gt;MAX($C73:$D73),AVERAGE(OFFSET(S73,,,,-$D$3))-AVERAGE(OFFSET(S73,,-$D$3,,-$F73))&gt;1*SUBSTITUTE($E73,"+-","+")),AND(S73&lt;MIN($C73:$D73),AVERAGE(OFFSET(S73,,,,-$D$3))-AVERAGE(OFFSET(S73,,-$D$3,,-$F73))&lt;1*SUBSTITUTE($E73,"+-","-"))),2,0),IF(1*$E73&gt;0,IF(AVERAGE(OFFSET(S73,,,,-$D$3))-AVERAGE(OFFSET(S73,,-$D$3,,-$F73))&gt;1*$E73,2,0),IF(AVERAGE(OFFSET(S73,,,,-$D$3))-AVERAGE(OFFSET(S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ЧЧР",$A$118:$A$139,0))-1,COLUMN(S73)-1,,)+OFFSET($A$118,IFERROR(MATCH("КА-"&amp;MID($A73,4,2)*1&amp;"Б  -  ЧЧР",$A$118:$A$139,0),MATCH("КА-"&amp;MID($A73,4,2)*1&amp;"  -  ЧЧР",$A$118:$A$139,0))-1,COLUMN(S73)-1,,)=48,1,0),1),1)),0),0)*IF($G73&gt;0,IF(COLUMN(AC$7)-COLUMN($J$7)&gt;=$D$2+$G73,IF(SUM(OFFSET(AC73,,-1,,-$G73))&gt;=$G73*21,2,1),1),2)</f>
        <v>0</v>
      </c>
      <c r="AH73" s="2">
        <f t="shared" ref="AH73:AH117" ca="1" si="45">IF(T73&lt;&gt;"",IF(LEFT($E73,2)="+-",IF(OR(T73&lt;MIN($C73:$D73),T73&gt;MAX($C73:$D73)),1,0),IF(AND(1*$E73&gt;0,T73&gt;MAX($C73:$D73)),1,IF(AND(1*$E73&lt;0,T73&lt;MIN($C73:$D73)),1,0)))+10*IF(SUM(OFFSET($A$118,MATCH(MID($A73,1,SEARCH(" ",$A73)-1)&amp;"  -  ЧЧР",$A$118:$A$139,0)-1,COLUMN(T73)-1,,-($D$3+$F73)))=24*($D$3+$F73),IF(AND(IF(LEFT($E73,2)="+-",IF(OR(T73&lt;MIN($C73:$D73),T73&gt;MAX($C73:$D73)),1,0),IF(AND(1*$E73&gt;0,T73&gt;MAX($C73:$D73)),1,IF(AND(1*$E73&lt;0,T73&lt;MIN($C73:$D73)),1,0)))=1,IF(COLUMN(AD$7)-COLUMN($J$7)&gt;$D$2+$G73,IF(OR(OFFSET(AD73,,-1)=21,OFFSET(AD73,,-1)=42),1,0),0)=1),2,IF(COLUMN(T73)-COLUMN($J$7)&gt;=$D$3-1+$F73,IF(LEFT($E73,2)="+-",IF(OR(AND(T73&gt;MAX($C73:$D73),AVERAGE(OFFSET(T73,,,,-$D$3))-AVERAGE(OFFSET(T73,,-$D$3,,-$F73))&gt;1*SUBSTITUTE($E73,"+-","+")),AND(T73&lt;MIN($C73:$D73),AVERAGE(OFFSET(T73,,,,-$D$3))-AVERAGE(OFFSET(T73,,-$D$3,,-$F73))&lt;1*SUBSTITUTE($E73,"+-","-"))),2,0),IF(1*$E73&gt;0,IF(AVERAGE(OFFSET(T73,,,,-$D$3))-AVERAGE(OFFSET(T73,,-$D$3,,-$F73))&gt;1*$E73,2,0),IF(AVERAGE(OFFSET(T73,,,,-$D$3))-AVERAGE(OFFSET(T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ЧЧР",$A$118:$A$139,0))-1,COLUMN(T73)-1,,)+OFFSET($A$118,IFERROR(MATCH("КА-"&amp;MID($A73,4,2)*1&amp;"Б  -  ЧЧР",$A$118:$A$139,0),MATCH("КА-"&amp;MID($A73,4,2)*1&amp;"  -  ЧЧР",$A$118:$A$139,0))-1,COLUMN(T73)-1,,)=48,1,0),1),1)),0),0)*IF($G73&gt;0,IF(COLUMN(AD$7)-COLUMN($J$7)&gt;=$D$2+$G73,IF(SUM(OFFSET(AD73,,-1,,-$G73))&gt;=$G73*21,2,1),1),2)</f>
        <v>0</v>
      </c>
      <c r="AI73" s="2">
        <f t="shared" ref="AI73:AI117" ca="1" si="46">IF(U73&lt;&gt;"",IF(LEFT($E73,2)="+-",IF(OR(U73&lt;MIN($C73:$D73),U73&gt;MAX($C73:$D73)),1,0),IF(AND(1*$E73&gt;0,U73&gt;MAX($C73:$D73)),1,IF(AND(1*$E73&lt;0,U73&lt;MIN($C73:$D73)),1,0)))+10*IF(SUM(OFFSET($A$118,MATCH(MID($A73,1,SEARCH(" ",$A73)-1)&amp;"  -  ЧЧР",$A$118:$A$139,0)-1,COLUMN(U73)-1,,-($D$3+$F73)))=24*($D$3+$F73),IF(AND(IF(LEFT($E73,2)="+-",IF(OR(U73&lt;MIN($C73:$D73),U73&gt;MAX($C73:$D73)),1,0),IF(AND(1*$E73&gt;0,U73&gt;MAX($C73:$D73)),1,IF(AND(1*$E73&lt;0,U73&lt;MIN($C73:$D73)),1,0)))=1,IF(COLUMN(AE$7)-COLUMN($J$7)&gt;$D$2+$G73,IF(OR(OFFSET(AE73,,-1)=21,OFFSET(AE73,,-1)=42),1,0),0)=1),2,IF(COLUMN(U73)-COLUMN($J$7)&gt;=$D$3-1+$F73,IF(LEFT($E73,2)="+-",IF(OR(AND(U73&gt;MAX($C73:$D73),AVERAGE(OFFSET(U73,,,,-$D$3))-AVERAGE(OFFSET(U73,,-$D$3,,-$F73))&gt;1*SUBSTITUTE($E73,"+-","+")),AND(U73&lt;MIN($C73:$D73),AVERAGE(OFFSET(U73,,,,-$D$3))-AVERAGE(OFFSET(U73,,-$D$3,,-$F73))&lt;1*SUBSTITUTE($E73,"+-","-"))),2,0),IF(1*$E73&gt;0,IF(AVERAGE(OFFSET(U73,,,,-$D$3))-AVERAGE(OFFSET(U73,,-$D$3,,-$F73))&gt;1*$E73,2,0),IF(AVERAGE(OFFSET(U73,,,,-$D$3))-AVERAGE(OFFSET(U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ЧЧР",$A$118:$A$139,0))-1,COLUMN(U73)-1,,)+OFFSET($A$118,IFERROR(MATCH("КА-"&amp;MID($A73,4,2)*1&amp;"Б  -  ЧЧР",$A$118:$A$139,0),MATCH("КА-"&amp;MID($A73,4,2)*1&amp;"  -  ЧЧР",$A$118:$A$139,0))-1,COLUMN(U73)-1,,)=48,1,0),1),1)),0),0)*IF($G73&gt;0,IF(COLUMN(AE$7)-COLUMN($J$7)&gt;=$D$2+$G73,IF(SUM(OFFSET(AE73,,-1,,-$G73))&gt;=$G73*21,2,1),1),2)</f>
        <v>0</v>
      </c>
      <c r="AJ73" s="2">
        <f t="shared" ref="AJ73:AJ117" ca="1" si="47">IF(V73&lt;&gt;"",IF(LEFT($E73,2)="+-",IF(OR(V73&lt;MIN($C73:$D73),V73&gt;MAX($C73:$D73)),1,0),IF(AND(1*$E73&gt;0,V73&gt;MAX($C73:$D73)),1,IF(AND(1*$E73&lt;0,V73&lt;MIN($C73:$D73)),1,0)))+10*IF(SUM(OFFSET($A$118,MATCH(MID($A73,1,SEARCH(" ",$A73)-1)&amp;"  -  ЧЧР",$A$118:$A$139,0)-1,COLUMN(V73)-1,,-($D$3+$F73)))=24*($D$3+$F73),IF(AND(IF(LEFT($E73,2)="+-",IF(OR(V73&lt;MIN($C73:$D73),V73&gt;MAX($C73:$D73)),1,0),IF(AND(1*$E73&gt;0,V73&gt;MAX($C73:$D73)),1,IF(AND(1*$E73&lt;0,V73&lt;MIN($C73:$D73)),1,0)))=1,IF(COLUMN(AF$7)-COLUMN($J$7)&gt;$D$2+$G73,IF(OR(OFFSET(AF73,,-1)=21,OFFSET(AF73,,-1)=42),1,0),0)=1),2,IF(COLUMN(V73)-COLUMN($J$7)&gt;=$D$3-1+$F73,IF(LEFT($E73,2)="+-",IF(OR(AND(V73&gt;MAX($C73:$D73),AVERAGE(OFFSET(V73,,,,-$D$3))-AVERAGE(OFFSET(V73,,-$D$3,,-$F73))&gt;1*SUBSTITUTE($E73,"+-","+")),AND(V73&lt;MIN($C73:$D73),AVERAGE(OFFSET(V73,,,,-$D$3))-AVERAGE(OFFSET(V73,,-$D$3,,-$F73))&lt;1*SUBSTITUTE($E73,"+-","-"))),2,0),IF(1*$E73&gt;0,IF(AVERAGE(OFFSET(V73,,,,-$D$3))-AVERAGE(OFFSET(V73,,-$D$3,,-$F73))&gt;1*$E73,2,0),IF(AVERAGE(OFFSET(V73,,,,-$D$3))-AVERAGE(OFFSET(V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ЧЧР",$A$118:$A$139,0))-1,COLUMN(V73)-1,,)+OFFSET($A$118,IFERROR(MATCH("КА-"&amp;MID($A73,4,2)*1&amp;"Б  -  ЧЧР",$A$118:$A$139,0),MATCH("КА-"&amp;MID($A73,4,2)*1&amp;"  -  ЧЧР",$A$118:$A$139,0))-1,COLUMN(V73)-1,,)=48,1,0),1),1)),0),0)*IF($G73&gt;0,IF(COLUMN(AF$7)-COLUMN($J$7)&gt;=$D$2+$G73,IF(SUM(OFFSET(AF73,,-1,,-$G73))&gt;=$G73*21,2,1),1),2)</f>
        <v>0</v>
      </c>
      <c r="AK73" s="2">
        <f t="shared" ref="AK73:AK117" ca="1" si="48">IF(W73&lt;&gt;"",IF(LEFT($E73,2)="+-",IF(OR(W73&lt;MIN($C73:$D73),W73&gt;MAX($C73:$D73)),1,0),IF(AND(1*$E73&gt;0,W73&gt;MAX($C73:$D73)),1,IF(AND(1*$E73&lt;0,W73&lt;MIN($C73:$D73)),1,0)))+10*IF(SUM(OFFSET($A$118,MATCH(MID($A73,1,SEARCH(" ",$A73)-1)&amp;"  -  ЧЧР",$A$118:$A$139,0)-1,COLUMN(W73)-1,,-($D$3+$F73)))=24*($D$3+$F73),IF(AND(IF(LEFT($E73,2)="+-",IF(OR(W73&lt;MIN($C73:$D73),W73&gt;MAX($C73:$D73)),1,0),IF(AND(1*$E73&gt;0,W73&gt;MAX($C73:$D73)),1,IF(AND(1*$E73&lt;0,W73&lt;MIN($C73:$D73)),1,0)))=1,IF(COLUMN(AG$7)-COLUMN($J$7)&gt;$D$2+$G73,IF(OR(OFFSET(AG73,,-1)=21,OFFSET(AG73,,-1)=42),1,0),0)=1),2,IF(COLUMN(W73)-COLUMN($J$7)&gt;=$D$3-1+$F73,IF(LEFT($E73,2)="+-",IF(OR(AND(W73&gt;MAX($C73:$D73),AVERAGE(OFFSET(W73,,,,-$D$3))-AVERAGE(OFFSET(W73,,-$D$3,,-$F73))&gt;1*SUBSTITUTE($E73,"+-","+")),AND(W73&lt;MIN($C73:$D73),AVERAGE(OFFSET(W73,,,,-$D$3))-AVERAGE(OFFSET(W73,,-$D$3,,-$F73))&lt;1*SUBSTITUTE($E73,"+-","-"))),2,0),IF(1*$E73&gt;0,IF(AVERAGE(OFFSET(W73,,,,-$D$3))-AVERAGE(OFFSET(W73,,-$D$3,,-$F73))&gt;1*$E73,2,0),IF(AVERAGE(OFFSET(W73,,,,-$D$3))-AVERAGE(OFFSET(W73,,-$D$3,,-$F73))&lt;1*$E73,2,0))),0)*IF($C$4="блоки",IF(OR(MID($B73,7,2)="TA",MID($B73,7,2)="KV"),IF(OFFSET($A$118,IFERROR(MATCH("КА-"&amp;MID($A73,4,2)*1&amp;"А  -  ЧЧР",$A$118:$A$139,0),MATCH("КА-"&amp;MID($A73,4,2)*1&amp;"  -  ЧЧР",$A$118:$A$139,0))-1,COLUMN(W73)-1,,)+OFFSET($A$118,IFERROR(MATCH("КА-"&amp;MID($A73,4,2)*1&amp;"Б  -  ЧЧР",$A$118:$A$139,0),MATCH("КА-"&amp;MID($A73,4,2)*1&amp;"  -  ЧЧР",$A$118:$A$139,0))-1,COLUMN(W73)-1,,)=48,1,0),1),1)),0),0)*IF($G73&gt;0,IF(COLUMN(AG$7)-COLUMN($J$7)&gt;=$D$2+$G73,IF(SUM(OFFSET(AG73,,-1,,-$G73))&gt;=$G73*21,2,1),1),2)</f>
        <v>0</v>
      </c>
      <c r="AL73" s="55">
        <v>222.12740914776916</v>
      </c>
      <c r="AM73" s="55">
        <v>222.52318582480024</v>
      </c>
      <c r="AN73" s="55">
        <v>221.30591399956614</v>
      </c>
      <c r="AO73" s="55">
        <v>222.1010730088984</v>
      </c>
      <c r="AP73" s="55">
        <v>220.32465021924946</v>
      </c>
      <c r="AQ73" s="55">
        <v>218.89736806983763</v>
      </c>
      <c r="AR73" s="55">
        <v>230.68869346058821</v>
      </c>
      <c r="AS73" s="55">
        <v>225.15283180937067</v>
      </c>
      <c r="AT73" s="55">
        <v>223.93992016792359</v>
      </c>
      <c r="AU73" s="55">
        <v>223.76487981508859</v>
      </c>
      <c r="AV73" s="55">
        <v>224.48412160256959</v>
      </c>
      <c r="AW73" s="55">
        <v>225.50715921801932</v>
      </c>
      <c r="AX73" s="55">
        <v>225.8754529698891</v>
      </c>
      <c r="AY73" s="55">
        <v>226.60848378888144</v>
      </c>
      <c r="AZ73" s="2">
        <f t="shared" ref="AZ73:AZ136" ca="1" si="49">COUNTIF(OFFSET(H73,,$D$2+2,COUNTIF(OFFSET($H73,1-ROW($H73),2+4*$D$2,140),"="&amp;OFFSET($H73,,2+4*$D$2))),"&gt;20")</f>
        <v>0</v>
      </c>
      <c r="BA73" s="2">
        <f t="shared" ref="BA73:BA136" ca="1" si="50">COUNTIF(OFFSET(I73,,$D$2+2,COUNTIF(OFFSET($H73,1-ROW($H73),2+4*$D$2,140),"="&amp;OFFSET($H73,,2+4*$D$2))),"&gt;20")</f>
        <v>0</v>
      </c>
      <c r="BB73" s="2">
        <f t="shared" ref="BB73:BB136" ca="1" si="51">COUNTIF(OFFSET(J73,,$D$2+2,COUNTIF(OFFSET($H73,1-ROW($H73),2+4*$D$2,140),"="&amp;OFFSET($H73,,2+4*$D$2))),"&gt;20")</f>
        <v>0</v>
      </c>
      <c r="BC73" s="2">
        <f t="shared" ref="BC73:BC136" ca="1" si="52">COUNTIF(OFFSET(K73,,$D$2+2,COUNTIF(OFFSET($H73,1-ROW($H73),2+4*$D$2,140),"="&amp;OFFSET($H73,,2+4*$D$2))),"&gt;20")</f>
        <v>0</v>
      </c>
      <c r="BD73" s="2">
        <f t="shared" ref="BD73:BD136" ca="1" si="53">COUNTIF(OFFSET(L73,,$D$2+2,COUNTIF(OFFSET($H73,1-ROW($H73),2+4*$D$2,140),"="&amp;OFFSET($H73,,2+4*$D$2))),"&gt;20")</f>
        <v>0</v>
      </c>
      <c r="BE73" s="2">
        <f t="shared" ref="BE73:BE136" ca="1" si="54">COUNTIF(OFFSET(M73,,$D$2+2,COUNTIF(OFFSET($H73,1-ROW($H73),2+4*$D$2,140),"="&amp;OFFSET($H73,,2+4*$D$2))),"&gt;20")</f>
        <v>1</v>
      </c>
      <c r="BF73" s="2">
        <f t="shared" ref="BF73:BF136" ca="1" si="55">COUNTIF(OFFSET(N73,,$D$2+2,COUNTIF(OFFSET($H73,1-ROW($H73),2+4*$D$2,140),"="&amp;OFFSET($H73,,2+4*$D$2))),"&gt;20")</f>
        <v>0</v>
      </c>
      <c r="BG73" s="2">
        <f t="shared" ref="BG73:BG136" ca="1" si="56">COUNTIF(OFFSET(O73,,$D$2+2,COUNTIF(OFFSET($H73,1-ROW($H73),2+4*$D$2,140),"="&amp;OFFSET($H73,,2+4*$D$2))),"&gt;20")</f>
        <v>0</v>
      </c>
      <c r="BH73" s="2">
        <f t="shared" ref="BH73:BH136" ca="1" si="57">COUNTIF(OFFSET(P73,,$D$2+2,COUNTIF(OFFSET($H73,1-ROW($H73),2+4*$D$2,140),"="&amp;OFFSET($H73,,2+4*$D$2))),"&gt;20")</f>
        <v>0</v>
      </c>
      <c r="BI73" s="2">
        <f t="shared" ref="BI73:BI136" ca="1" si="58">COUNTIF(OFFSET(Q73,,$D$2+2,COUNTIF(OFFSET($H73,1-ROW($H73),2+4*$D$2,140),"="&amp;OFFSET($H73,,2+4*$D$2))),"&gt;20")</f>
        <v>0</v>
      </c>
      <c r="BJ73" s="2">
        <f t="shared" ref="BJ73:BJ136" ca="1" si="59">COUNTIF(OFFSET(R73,,$D$2+2,COUNTIF(OFFSET($H73,1-ROW($H73),2+4*$D$2,140),"="&amp;OFFSET($H73,,2+4*$D$2))),"&gt;20")</f>
        <v>0</v>
      </c>
      <c r="BK73" s="2">
        <f t="shared" ref="BK73:BK136" ca="1" si="60">COUNTIF(OFFSET(S73,,$D$2+2,COUNTIF(OFFSET($H73,1-ROW($H73),2+4*$D$2,140),"="&amp;OFFSET($H73,,2+4*$D$2))),"&gt;20")</f>
        <v>0</v>
      </c>
      <c r="BL73" s="2">
        <f t="shared" ref="BL73:BL136" ca="1" si="61">COUNTIF(OFFSET(T73,,$D$2+2,COUNTIF(OFFSET($H73,1-ROW($H73),2+4*$D$2,140),"="&amp;OFFSET($H73,,2+4*$D$2))),"&gt;20")</f>
        <v>1</v>
      </c>
      <c r="BM73" s="2">
        <f t="shared" ref="BM73:BM136" ca="1" si="62">COUNTIF(OFFSET(U73,,$D$2+2,COUNTIF(OFFSET($H73,1-ROW($H73),2+4*$D$2,140),"="&amp;OFFSET($H73,,2+4*$D$2))),"&gt;20")</f>
        <v>0</v>
      </c>
      <c r="BN73" s="2" t="str">
        <f t="shared" ref="BN73:BN136" si="63">MID(B73,7,2)</f>
        <v>TW</v>
      </c>
    </row>
    <row r="74" spans="1:66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ТА-2  -  Тпв</v>
      </c>
      <c r="B74" s="10" t="s">
        <v>464</v>
      </c>
      <c r="C74" s="18">
        <v>250</v>
      </c>
      <c r="D74" s="18">
        <v>175</v>
      </c>
      <c r="E74" s="22" t="s">
        <v>118</v>
      </c>
      <c r="F74" s="22">
        <v>3</v>
      </c>
      <c r="G74" s="22"/>
      <c r="H74" s="20">
        <f t="shared" ca="1" si="33"/>
        <v>0</v>
      </c>
      <c r="I74" s="16" t="str">
        <f t="shared" si="34"/>
        <v>02T002TW0N26</v>
      </c>
      <c r="J74" s="54">
        <v>164.3</v>
      </c>
      <c r="K74" s="54">
        <v>161.91666666667001</v>
      </c>
      <c r="L74" s="54">
        <v>191.57250906688</v>
      </c>
      <c r="M74" s="54">
        <v>205</v>
      </c>
      <c r="N74" s="54">
        <v>205</v>
      </c>
      <c r="O74" s="54">
        <v>195</v>
      </c>
      <c r="P74" s="54">
        <v>197</v>
      </c>
      <c r="Q74" s="54">
        <v>195</v>
      </c>
      <c r="R74" s="54">
        <v>202</v>
      </c>
      <c r="S74" s="54">
        <v>200</v>
      </c>
      <c r="T74" s="54">
        <v>195</v>
      </c>
      <c r="U74" s="54">
        <v>195</v>
      </c>
      <c r="V74" s="54">
        <v>191.5</v>
      </c>
      <c r="W74" s="56">
        <v>192.5</v>
      </c>
      <c r="X74" s="2">
        <f t="shared" ca="1" si="35"/>
        <v>2</v>
      </c>
      <c r="Y74" s="2">
        <f t="shared" ca="1" si="36"/>
        <v>2</v>
      </c>
      <c r="Z74" s="2">
        <f t="shared" ca="1" si="37"/>
        <v>0</v>
      </c>
      <c r="AA74" s="2">
        <f t="shared" ca="1" si="38"/>
        <v>0</v>
      </c>
      <c r="AB74" s="2">
        <f t="shared" ca="1" si="39"/>
        <v>0</v>
      </c>
      <c r="AC74" s="2">
        <f t="shared" ca="1" si="40"/>
        <v>40</v>
      </c>
      <c r="AD74" s="2">
        <f t="shared" ca="1" si="41"/>
        <v>0</v>
      </c>
      <c r="AE74" s="2">
        <f t="shared" ca="1" si="42"/>
        <v>0</v>
      </c>
      <c r="AF74" s="2">
        <f t="shared" ca="1" si="43"/>
        <v>0</v>
      </c>
      <c r="AG74" s="2">
        <f t="shared" ca="1" si="44"/>
        <v>0</v>
      </c>
      <c r="AH74" s="2">
        <f t="shared" ca="1" si="45"/>
        <v>0</v>
      </c>
      <c r="AI74" s="2">
        <f t="shared" ca="1" si="46"/>
        <v>0</v>
      </c>
      <c r="AJ74" s="2">
        <f t="shared" ca="1" si="47"/>
        <v>40</v>
      </c>
      <c r="AK74" s="2">
        <f t="shared" ca="1" si="48"/>
        <v>0</v>
      </c>
      <c r="AL74" s="55">
        <v>191.07870678505606</v>
      </c>
      <c r="AM74" s="55">
        <v>190.14871869650014</v>
      </c>
      <c r="AN74" s="55">
        <v>212.33463115043409</v>
      </c>
      <c r="AO74" s="55">
        <v>227.66148057612344</v>
      </c>
      <c r="AP74" s="55">
        <v>226.5232686609771</v>
      </c>
      <c r="AQ74" s="55">
        <v>226.07193999234343</v>
      </c>
      <c r="AR74" s="55">
        <v>226.76819210868544</v>
      </c>
      <c r="AS74" s="55">
        <v>227.95297212688294</v>
      </c>
      <c r="AT74" s="55">
        <v>226.45114719476422</v>
      </c>
      <c r="AU74" s="55">
        <v>225.36339307151218</v>
      </c>
      <c r="AV74" s="55">
        <v>226.45788660119024</v>
      </c>
      <c r="AW74" s="55">
        <v>226.43546094425648</v>
      </c>
      <c r="AX74" s="55">
        <v>226.5996313731228</v>
      </c>
      <c r="AY74" s="55">
        <v>226.45593647645902</v>
      </c>
      <c r="AZ74" s="2">
        <f t="shared" ca="1" si="49"/>
        <v>0</v>
      </c>
      <c r="BA74" s="2">
        <f t="shared" ca="1" si="50"/>
        <v>0</v>
      </c>
      <c r="BB74" s="2">
        <f t="shared" ca="1" si="51"/>
        <v>0</v>
      </c>
      <c r="BC74" s="2">
        <f t="shared" ca="1" si="52"/>
        <v>0</v>
      </c>
      <c r="BD74" s="2">
        <f t="shared" ca="1" si="53"/>
        <v>0</v>
      </c>
      <c r="BE74" s="2">
        <f t="shared" ca="1" si="54"/>
        <v>2</v>
      </c>
      <c r="BF74" s="2">
        <f t="shared" ca="1" si="55"/>
        <v>0</v>
      </c>
      <c r="BG74" s="2">
        <f t="shared" ca="1" si="56"/>
        <v>0</v>
      </c>
      <c r="BH74" s="2">
        <f t="shared" ca="1" si="57"/>
        <v>0</v>
      </c>
      <c r="BI74" s="2">
        <f t="shared" ca="1" si="58"/>
        <v>0</v>
      </c>
      <c r="BJ74" s="2">
        <f t="shared" ca="1" si="59"/>
        <v>0</v>
      </c>
      <c r="BK74" s="2">
        <f t="shared" ca="1" si="60"/>
        <v>0</v>
      </c>
      <c r="BL74" s="2">
        <f t="shared" ca="1" si="61"/>
        <v>1</v>
      </c>
      <c r="BM74" s="2">
        <f t="shared" ca="1" si="62"/>
        <v>0</v>
      </c>
      <c r="BN74" s="2" t="str">
        <f t="shared" si="63"/>
        <v>TW</v>
      </c>
    </row>
    <row r="75" spans="1:66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ТА-3  -  Тпв</v>
      </c>
      <c r="B75" s="10" t="s">
        <v>465</v>
      </c>
      <c r="C75" s="18">
        <v>250</v>
      </c>
      <c r="D75" s="18">
        <v>175</v>
      </c>
      <c r="E75" s="22" t="s">
        <v>118</v>
      </c>
      <c r="F75" s="22">
        <v>3</v>
      </c>
      <c r="G75" s="22"/>
      <c r="H75" s="20">
        <f t="shared" ca="1" si="33"/>
        <v>0</v>
      </c>
      <c r="I75" s="16" t="str">
        <f t="shared" si="34"/>
        <v>03T002TW0N26</v>
      </c>
      <c r="J75" s="54">
        <v>220.04407318605001</v>
      </c>
      <c r="K75" s="54">
        <v>218.46266311728999</v>
      </c>
      <c r="L75" s="54">
        <v>219.14774299856001</v>
      </c>
      <c r="M75" s="54">
        <v>219.19951500350001</v>
      </c>
      <c r="N75" s="54">
        <v>216.77831034414999</v>
      </c>
      <c r="O75" s="54">
        <v>218.24717645262001</v>
      </c>
      <c r="P75" s="54">
        <v>219.44702511788</v>
      </c>
      <c r="Q75" s="54">
        <v>219.49153795474001</v>
      </c>
      <c r="R75" s="54">
        <v>219.23797110967001</v>
      </c>
      <c r="S75" s="54">
        <v>218.88740253184</v>
      </c>
      <c r="T75" s="54">
        <v>219.0030253699</v>
      </c>
      <c r="U75" s="54">
        <v>218.7662101093</v>
      </c>
      <c r="V75" s="54">
        <v>219.90282627022</v>
      </c>
      <c r="W75" s="56">
        <v>0</v>
      </c>
      <c r="X75" s="2">
        <f t="shared" ca="1" si="35"/>
        <v>0</v>
      </c>
      <c r="Y75" s="2">
        <f t="shared" ca="1" si="36"/>
        <v>0</v>
      </c>
      <c r="Z75" s="2">
        <f t="shared" ca="1" si="37"/>
        <v>0</v>
      </c>
      <c r="AA75" s="2">
        <f t="shared" ca="1" si="38"/>
        <v>0</v>
      </c>
      <c r="AB75" s="2">
        <f t="shared" ca="1" si="39"/>
        <v>0</v>
      </c>
      <c r="AC75" s="2">
        <f t="shared" ca="1" si="40"/>
        <v>0</v>
      </c>
      <c r="AD75" s="2">
        <f t="shared" ca="1" si="41"/>
        <v>0</v>
      </c>
      <c r="AE75" s="2">
        <f t="shared" ca="1" si="42"/>
        <v>0</v>
      </c>
      <c r="AF75" s="2">
        <f t="shared" ca="1" si="43"/>
        <v>0</v>
      </c>
      <c r="AG75" s="2">
        <f t="shared" ca="1" si="44"/>
        <v>0</v>
      </c>
      <c r="AH75" s="2">
        <f t="shared" ca="1" si="45"/>
        <v>0</v>
      </c>
      <c r="AI75" s="2">
        <f t="shared" ca="1" si="46"/>
        <v>0</v>
      </c>
      <c r="AJ75" s="2">
        <f t="shared" ca="1" si="47"/>
        <v>0</v>
      </c>
      <c r="AK75" s="2">
        <f t="shared" ca="1" si="48"/>
        <v>2</v>
      </c>
      <c r="AL75" s="55">
        <v>239.4723686031686</v>
      </c>
      <c r="AM75" s="55">
        <v>235.32380129894514</v>
      </c>
      <c r="AN75" s="55">
        <v>237.7985395584378</v>
      </c>
      <c r="AO75" s="55">
        <v>237.6096340699381</v>
      </c>
      <c r="AP75" s="55">
        <v>234.90433895413256</v>
      </c>
      <c r="AQ75" s="55">
        <v>234.35520617724228</v>
      </c>
      <c r="AR75" s="55">
        <v>235.70764776772199</v>
      </c>
      <c r="AS75" s="55">
        <v>236.47325685251505</v>
      </c>
      <c r="AT75" s="55">
        <v>235.02950886310748</v>
      </c>
      <c r="AU75" s="55">
        <v>235.57935711898801</v>
      </c>
      <c r="AV75" s="55">
        <v>235.15201300289061</v>
      </c>
      <c r="AW75" s="55">
        <v>235.19532519602816</v>
      </c>
      <c r="AX75" s="55">
        <v>245.92107813025507</v>
      </c>
      <c r="AY75" s="55">
        <v>0</v>
      </c>
      <c r="AZ75" s="2">
        <f t="shared" ca="1" si="49"/>
        <v>0</v>
      </c>
      <c r="BA75" s="2">
        <f t="shared" ca="1" si="50"/>
        <v>0</v>
      </c>
      <c r="BB75" s="2">
        <f t="shared" ca="1" si="51"/>
        <v>0</v>
      </c>
      <c r="BC75" s="2">
        <f t="shared" ca="1" si="52"/>
        <v>0</v>
      </c>
      <c r="BD75" s="2">
        <f t="shared" ca="1" si="53"/>
        <v>0</v>
      </c>
      <c r="BE75" s="2">
        <f t="shared" ca="1" si="54"/>
        <v>1</v>
      </c>
      <c r="BF75" s="2">
        <f t="shared" ca="1" si="55"/>
        <v>0</v>
      </c>
      <c r="BG75" s="2">
        <f t="shared" ca="1" si="56"/>
        <v>0</v>
      </c>
      <c r="BH75" s="2">
        <f t="shared" ca="1" si="57"/>
        <v>0</v>
      </c>
      <c r="BI75" s="2">
        <f t="shared" ca="1" si="58"/>
        <v>0</v>
      </c>
      <c r="BJ75" s="2">
        <f t="shared" ca="1" si="59"/>
        <v>0</v>
      </c>
      <c r="BK75" s="2">
        <f t="shared" ca="1" si="60"/>
        <v>0</v>
      </c>
      <c r="BL75" s="2">
        <f t="shared" ca="1" si="61"/>
        <v>0</v>
      </c>
      <c r="BM75" s="2">
        <f t="shared" ca="1" si="62"/>
        <v>0</v>
      </c>
      <c r="BN75" s="2" t="str">
        <f t="shared" si="63"/>
        <v>TW</v>
      </c>
    </row>
    <row r="76" spans="1:66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ТА-4  -  Тпв</v>
      </c>
      <c r="B76" s="10" t="s">
        <v>466</v>
      </c>
      <c r="C76" s="18">
        <v>250</v>
      </c>
      <c r="D76" s="18">
        <v>175</v>
      </c>
      <c r="E76" s="22" t="s">
        <v>118</v>
      </c>
      <c r="F76" s="22">
        <v>3</v>
      </c>
      <c r="G76" s="22"/>
      <c r="H76" s="20">
        <f t="shared" ca="1" si="33"/>
        <v>0</v>
      </c>
      <c r="I76" s="16" t="str">
        <f t="shared" si="34"/>
        <v>04T002TW0N26</v>
      </c>
      <c r="J76" s="54">
        <v>215</v>
      </c>
      <c r="K76" s="54">
        <v>213</v>
      </c>
      <c r="L76" s="54">
        <v>213.5</v>
      </c>
      <c r="M76" s="54">
        <v>215</v>
      </c>
      <c r="N76" s="54">
        <v>218</v>
      </c>
      <c r="O76" s="54">
        <v>215</v>
      </c>
      <c r="P76" s="54">
        <v>216.5</v>
      </c>
      <c r="Q76" s="54">
        <v>215</v>
      </c>
      <c r="R76" s="54">
        <v>215</v>
      </c>
      <c r="S76" s="54">
        <v>215</v>
      </c>
      <c r="T76" s="54">
        <v>212</v>
      </c>
      <c r="U76" s="54">
        <v>215</v>
      </c>
      <c r="V76" s="54">
        <v>215</v>
      </c>
      <c r="W76" s="56">
        <v>213</v>
      </c>
      <c r="X76" s="2">
        <f t="shared" ca="1" si="35"/>
        <v>0</v>
      </c>
      <c r="Y76" s="2">
        <f t="shared" ca="1" si="36"/>
        <v>0</v>
      </c>
      <c r="Z76" s="2">
        <f t="shared" ca="1" si="37"/>
        <v>0</v>
      </c>
      <c r="AA76" s="2">
        <f t="shared" ca="1" si="38"/>
        <v>0</v>
      </c>
      <c r="AB76" s="2">
        <f t="shared" ca="1" si="39"/>
        <v>0</v>
      </c>
      <c r="AC76" s="2">
        <f t="shared" ca="1" si="40"/>
        <v>0</v>
      </c>
      <c r="AD76" s="2">
        <f t="shared" ca="1" si="41"/>
        <v>0</v>
      </c>
      <c r="AE76" s="2">
        <f t="shared" ca="1" si="42"/>
        <v>0</v>
      </c>
      <c r="AF76" s="2">
        <f t="shared" ca="1" si="43"/>
        <v>0</v>
      </c>
      <c r="AG76" s="2">
        <f t="shared" ca="1" si="44"/>
        <v>0</v>
      </c>
      <c r="AH76" s="2">
        <f t="shared" ca="1" si="45"/>
        <v>0</v>
      </c>
      <c r="AI76" s="2">
        <f t="shared" ca="1" si="46"/>
        <v>0</v>
      </c>
      <c r="AJ76" s="2">
        <f t="shared" ca="1" si="47"/>
        <v>0</v>
      </c>
      <c r="AK76" s="2">
        <f t="shared" ca="1" si="48"/>
        <v>0</v>
      </c>
      <c r="AL76" s="55">
        <v>234.92899641940573</v>
      </c>
      <c r="AM76" s="55">
        <v>233.90729879309097</v>
      </c>
      <c r="AN76" s="55">
        <v>234.59752078328307</v>
      </c>
      <c r="AO76" s="55">
        <v>234.652995429285</v>
      </c>
      <c r="AP76" s="55">
        <v>234.03105309918521</v>
      </c>
      <c r="AQ76" s="55">
        <v>233.54940007767908</v>
      </c>
      <c r="AR76" s="55">
        <v>233.52176558726396</v>
      </c>
      <c r="AS76" s="55">
        <v>234.37511456431608</v>
      </c>
      <c r="AT76" s="55">
        <v>233.35338936175503</v>
      </c>
      <c r="AU76" s="55">
        <v>232.66907603256107</v>
      </c>
      <c r="AV76" s="55">
        <v>233.27413657755869</v>
      </c>
      <c r="AW76" s="55">
        <v>234.48225984049958</v>
      </c>
      <c r="AX76" s="55">
        <v>233.23761109398328</v>
      </c>
      <c r="AY76" s="55">
        <v>234.40563826661517</v>
      </c>
      <c r="AZ76" s="2">
        <f t="shared" ca="1" si="49"/>
        <v>0</v>
      </c>
      <c r="BA76" s="2">
        <f t="shared" ca="1" si="50"/>
        <v>0</v>
      </c>
      <c r="BB76" s="2">
        <f t="shared" ca="1" si="51"/>
        <v>0</v>
      </c>
      <c r="BC76" s="2">
        <f t="shared" ca="1" si="52"/>
        <v>0</v>
      </c>
      <c r="BD76" s="2">
        <f t="shared" ca="1" si="53"/>
        <v>0</v>
      </c>
      <c r="BE76" s="2">
        <f t="shared" ca="1" si="54"/>
        <v>1</v>
      </c>
      <c r="BF76" s="2">
        <f t="shared" ca="1" si="55"/>
        <v>0</v>
      </c>
      <c r="BG76" s="2">
        <f t="shared" ca="1" si="56"/>
        <v>0</v>
      </c>
      <c r="BH76" s="2">
        <f t="shared" ca="1" si="57"/>
        <v>0</v>
      </c>
      <c r="BI76" s="2">
        <f t="shared" ca="1" si="58"/>
        <v>0</v>
      </c>
      <c r="BJ76" s="2">
        <f t="shared" ca="1" si="59"/>
        <v>0</v>
      </c>
      <c r="BK76" s="2">
        <f t="shared" ca="1" si="60"/>
        <v>0</v>
      </c>
      <c r="BL76" s="2">
        <f t="shared" ca="1" si="61"/>
        <v>0</v>
      </c>
      <c r="BM76" s="2">
        <f t="shared" ca="1" si="62"/>
        <v>0</v>
      </c>
      <c r="BN76" s="2" t="str">
        <f t="shared" si="63"/>
        <v>TW</v>
      </c>
    </row>
    <row r="77" spans="1:66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ТА-5  -  Тпв</v>
      </c>
      <c r="B77" s="10" t="s">
        <v>467</v>
      </c>
      <c r="C77" s="18">
        <v>250</v>
      </c>
      <c r="D77" s="18">
        <v>175</v>
      </c>
      <c r="E77" s="22" t="s">
        <v>118</v>
      </c>
      <c r="F77" s="22">
        <v>3</v>
      </c>
      <c r="G77" s="22"/>
      <c r="H77" s="20">
        <f t="shared" ca="1" si="33"/>
        <v>0</v>
      </c>
      <c r="I77" s="16" t="str">
        <f t="shared" si="34"/>
        <v>05T002TW0L26</v>
      </c>
      <c r="J77" s="54">
        <v>0</v>
      </c>
      <c r="K77" s="54">
        <v>0</v>
      </c>
      <c r="L77" s="54">
        <v>0</v>
      </c>
      <c r="M77" s="54">
        <v>195.37745064544001</v>
      </c>
      <c r="N77" s="54">
        <v>216.1030088</v>
      </c>
      <c r="O77" s="54">
        <v>238.8526617</v>
      </c>
      <c r="P77" s="54">
        <v>246.27876169999999</v>
      </c>
      <c r="Q77" s="54">
        <v>246.40966420000001</v>
      </c>
      <c r="R77" s="54">
        <v>246.5514479</v>
      </c>
      <c r="S77" s="54">
        <v>246.20659710000001</v>
      </c>
      <c r="T77" s="54">
        <v>246.41984919999999</v>
      </c>
      <c r="U77" s="54">
        <v>247.41799789999999</v>
      </c>
      <c r="V77" s="54">
        <v>247.50214170000001</v>
      </c>
      <c r="W77" s="56">
        <v>247.2430554</v>
      </c>
      <c r="X77" s="2">
        <f t="shared" ca="1" si="35"/>
        <v>2</v>
      </c>
      <c r="Y77" s="2">
        <f t="shared" ca="1" si="36"/>
        <v>2</v>
      </c>
      <c r="Z77" s="2">
        <f t="shared" ca="1" si="37"/>
        <v>2</v>
      </c>
      <c r="AA77" s="2">
        <f t="shared" ca="1" si="38"/>
        <v>0</v>
      </c>
      <c r="AB77" s="2">
        <f t="shared" ca="1" si="39"/>
        <v>0</v>
      </c>
      <c r="AC77" s="2">
        <f t="shared" ca="1" si="40"/>
        <v>0</v>
      </c>
      <c r="AD77" s="2">
        <f t="shared" ca="1" si="41"/>
        <v>0</v>
      </c>
      <c r="AE77" s="2">
        <f t="shared" ca="1" si="42"/>
        <v>0</v>
      </c>
      <c r="AF77" s="2">
        <f t="shared" ca="1" si="43"/>
        <v>0</v>
      </c>
      <c r="AG77" s="2">
        <f t="shared" ca="1" si="44"/>
        <v>0</v>
      </c>
      <c r="AH77" s="2">
        <f t="shared" ca="1" si="45"/>
        <v>0</v>
      </c>
      <c r="AI77" s="2">
        <f t="shared" ca="1" si="46"/>
        <v>0</v>
      </c>
      <c r="AJ77" s="2">
        <f t="shared" ca="1" si="47"/>
        <v>0</v>
      </c>
      <c r="AK77" s="2">
        <f t="shared" ca="1" si="48"/>
        <v>0</v>
      </c>
      <c r="AL77" s="55">
        <v>0</v>
      </c>
      <c r="AM77" s="55">
        <v>0</v>
      </c>
      <c r="AN77" s="55">
        <v>0</v>
      </c>
      <c r="AO77" s="55">
        <v>215.75287257886899</v>
      </c>
      <c r="AP77" s="55">
        <v>217.7140612502422</v>
      </c>
      <c r="AQ77" s="55">
        <v>237.04910709188798</v>
      </c>
      <c r="AR77" s="55">
        <v>242.3377993296028</v>
      </c>
      <c r="AS77" s="55">
        <v>241.84907596178243</v>
      </c>
      <c r="AT77" s="55">
        <v>242.02194392883607</v>
      </c>
      <c r="AU77" s="55">
        <v>241.45938940244289</v>
      </c>
      <c r="AV77" s="55">
        <v>241.53449971014513</v>
      </c>
      <c r="AW77" s="55">
        <v>241.97595625565592</v>
      </c>
      <c r="AX77" s="55">
        <v>242.43924581288093</v>
      </c>
      <c r="AY77" s="55">
        <v>242.0112018707776</v>
      </c>
      <c r="AZ77" s="2">
        <f t="shared" ca="1" si="49"/>
        <v>0</v>
      </c>
      <c r="BA77" s="2">
        <f t="shared" ca="1" si="50"/>
        <v>0</v>
      </c>
      <c r="BB77" s="2">
        <f t="shared" ca="1" si="51"/>
        <v>0</v>
      </c>
      <c r="BC77" s="2">
        <f t="shared" ca="1" si="52"/>
        <v>0</v>
      </c>
      <c r="BD77" s="2">
        <f t="shared" ca="1" si="53"/>
        <v>0</v>
      </c>
      <c r="BE77" s="2">
        <f t="shared" ca="1" si="54"/>
        <v>1</v>
      </c>
      <c r="BF77" s="2">
        <f t="shared" ca="1" si="55"/>
        <v>0</v>
      </c>
      <c r="BG77" s="2">
        <f t="shared" ca="1" si="56"/>
        <v>0</v>
      </c>
      <c r="BH77" s="2">
        <f t="shared" ca="1" si="57"/>
        <v>0</v>
      </c>
      <c r="BI77" s="2">
        <f t="shared" ca="1" si="58"/>
        <v>0</v>
      </c>
      <c r="BJ77" s="2">
        <f t="shared" ca="1" si="59"/>
        <v>0</v>
      </c>
      <c r="BK77" s="2">
        <f t="shared" ca="1" si="60"/>
        <v>0</v>
      </c>
      <c r="BL77" s="2">
        <f t="shared" ca="1" si="61"/>
        <v>0</v>
      </c>
      <c r="BM77" s="2">
        <f t="shared" ca="1" si="62"/>
        <v>0</v>
      </c>
      <c r="BN77" s="2" t="str">
        <f t="shared" si="63"/>
        <v>TW</v>
      </c>
    </row>
    <row r="78" spans="1:66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ТА-6  -  Тпв</v>
      </c>
      <c r="B78" s="10" t="s">
        <v>468</v>
      </c>
      <c r="C78" s="18">
        <v>250</v>
      </c>
      <c r="D78" s="18">
        <v>175</v>
      </c>
      <c r="E78" s="22" t="s">
        <v>118</v>
      </c>
      <c r="F78" s="22">
        <v>3</v>
      </c>
      <c r="G78" s="22"/>
      <c r="H78" s="20">
        <f t="shared" ca="1" si="33"/>
        <v>0</v>
      </c>
      <c r="I78" s="16" t="str">
        <f t="shared" si="34"/>
        <v>06T002TW0L26</v>
      </c>
      <c r="J78" s="54">
        <v>0</v>
      </c>
      <c r="K78" s="54">
        <v>0</v>
      </c>
      <c r="L78" s="54">
        <v>0</v>
      </c>
      <c r="M78" s="54">
        <v>0</v>
      </c>
      <c r="N78" s="54">
        <v>0</v>
      </c>
      <c r="O78" s="54">
        <v>0</v>
      </c>
      <c r="P78" s="54">
        <v>0</v>
      </c>
      <c r="Q78" s="54">
        <v>0</v>
      </c>
      <c r="R78" s="54">
        <v>0</v>
      </c>
      <c r="S78" s="54">
        <v>0</v>
      </c>
      <c r="T78" s="54">
        <v>0</v>
      </c>
      <c r="U78" s="54">
        <v>0</v>
      </c>
      <c r="V78" s="54">
        <v>0</v>
      </c>
      <c r="W78" s="56">
        <v>0</v>
      </c>
      <c r="X78" s="2">
        <f t="shared" ca="1" si="35"/>
        <v>2</v>
      </c>
      <c r="Y78" s="2">
        <f t="shared" ca="1" si="36"/>
        <v>2</v>
      </c>
      <c r="Z78" s="2">
        <f t="shared" ca="1" si="37"/>
        <v>2</v>
      </c>
      <c r="AA78" s="2">
        <f t="shared" ca="1" si="38"/>
        <v>2</v>
      </c>
      <c r="AB78" s="2">
        <f t="shared" ca="1" si="39"/>
        <v>2</v>
      </c>
      <c r="AC78" s="2">
        <f t="shared" ca="1" si="40"/>
        <v>2</v>
      </c>
      <c r="AD78" s="2">
        <f t="shared" ca="1" si="41"/>
        <v>2</v>
      </c>
      <c r="AE78" s="2">
        <f t="shared" ca="1" si="42"/>
        <v>2</v>
      </c>
      <c r="AF78" s="2">
        <f t="shared" ca="1" si="43"/>
        <v>2</v>
      </c>
      <c r="AG78" s="2">
        <f t="shared" ca="1" si="44"/>
        <v>2</v>
      </c>
      <c r="AH78" s="2">
        <f t="shared" ca="1" si="45"/>
        <v>2</v>
      </c>
      <c r="AI78" s="2">
        <f t="shared" ca="1" si="46"/>
        <v>2</v>
      </c>
      <c r="AJ78" s="2">
        <f t="shared" ca="1" si="47"/>
        <v>2</v>
      </c>
      <c r="AK78" s="2">
        <f t="shared" ca="1" si="48"/>
        <v>2</v>
      </c>
      <c r="AL78" s="55">
        <v>0</v>
      </c>
      <c r="AM78" s="55">
        <v>0</v>
      </c>
      <c r="AN78" s="55">
        <v>0</v>
      </c>
      <c r="AO78" s="55">
        <v>0</v>
      </c>
      <c r="AP78" s="55">
        <v>0</v>
      </c>
      <c r="AQ78" s="55">
        <v>0</v>
      </c>
      <c r="AR78" s="55">
        <v>0</v>
      </c>
      <c r="AS78" s="55">
        <v>0</v>
      </c>
      <c r="AT78" s="55">
        <v>0</v>
      </c>
      <c r="AU78" s="55">
        <v>0</v>
      </c>
      <c r="AV78" s="55">
        <v>0</v>
      </c>
      <c r="AW78" s="55">
        <v>0</v>
      </c>
      <c r="AX78" s="55">
        <v>0</v>
      </c>
      <c r="AY78" s="55">
        <v>0</v>
      </c>
      <c r="AZ78" s="2">
        <f t="shared" ca="1" si="49"/>
        <v>0</v>
      </c>
      <c r="BA78" s="2">
        <f t="shared" ca="1" si="50"/>
        <v>0</v>
      </c>
      <c r="BB78" s="2">
        <f t="shared" ca="1" si="51"/>
        <v>0</v>
      </c>
      <c r="BC78" s="2">
        <f t="shared" ca="1" si="52"/>
        <v>0</v>
      </c>
      <c r="BD78" s="2">
        <f t="shared" ca="1" si="53"/>
        <v>0</v>
      </c>
      <c r="BE78" s="2">
        <f t="shared" ca="1" si="54"/>
        <v>1</v>
      </c>
      <c r="BF78" s="2">
        <f t="shared" ca="1" si="55"/>
        <v>0</v>
      </c>
      <c r="BG78" s="2">
        <f t="shared" ca="1" si="56"/>
        <v>0</v>
      </c>
      <c r="BH78" s="2">
        <f t="shared" ca="1" si="57"/>
        <v>0</v>
      </c>
      <c r="BI78" s="2">
        <f t="shared" ca="1" si="58"/>
        <v>0</v>
      </c>
      <c r="BJ78" s="2">
        <f t="shared" ca="1" si="59"/>
        <v>0</v>
      </c>
      <c r="BK78" s="2">
        <f t="shared" ca="1" si="60"/>
        <v>0</v>
      </c>
      <c r="BL78" s="2">
        <f t="shared" ca="1" si="61"/>
        <v>0</v>
      </c>
      <c r="BM78" s="2">
        <f t="shared" ca="1" si="62"/>
        <v>0</v>
      </c>
      <c r="BN78" s="2" t="str">
        <f t="shared" si="63"/>
        <v>TW</v>
      </c>
    </row>
    <row r="79" spans="1:66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ТА-7  -  Тпв</v>
      </c>
      <c r="B79" s="10" t="s">
        <v>469</v>
      </c>
      <c r="C79" s="18">
        <v>250</v>
      </c>
      <c r="D79" s="18">
        <v>175</v>
      </c>
      <c r="E79" s="22" t="s">
        <v>118</v>
      </c>
      <c r="F79" s="22">
        <v>3</v>
      </c>
      <c r="G79" s="22"/>
      <c r="H79" s="20">
        <f t="shared" ca="1" si="33"/>
        <v>0</v>
      </c>
      <c r="I79" s="16" t="str">
        <f t="shared" si="34"/>
        <v>07T002TW0L26</v>
      </c>
      <c r="J79" s="54">
        <v>225.10175127054001</v>
      </c>
      <c r="K79" s="54">
        <v>226.59138873641001</v>
      </c>
      <c r="L79" s="54">
        <v>226.99392133930999</v>
      </c>
      <c r="M79" s="54">
        <v>226.10101387269</v>
      </c>
      <c r="N79" s="54">
        <v>223.71881898853999</v>
      </c>
      <c r="O79" s="54">
        <v>227.71734323081</v>
      </c>
      <c r="P79" s="54">
        <v>226.58792015194999</v>
      </c>
      <c r="Q79" s="54">
        <v>227.68412309710999</v>
      </c>
      <c r="R79" s="54">
        <v>228.67686617257999</v>
      </c>
      <c r="S79" s="54">
        <v>227.38648882462999</v>
      </c>
      <c r="T79" s="54">
        <v>226.87603497344</v>
      </c>
      <c r="U79" s="54">
        <v>225.77845100537999</v>
      </c>
      <c r="V79" s="54">
        <v>226.10758209826</v>
      </c>
      <c r="W79" s="56">
        <v>225.96020443282001</v>
      </c>
      <c r="X79" s="2">
        <f t="shared" ca="1" si="35"/>
        <v>0</v>
      </c>
      <c r="Y79" s="2">
        <f t="shared" ca="1" si="36"/>
        <v>0</v>
      </c>
      <c r="Z79" s="2">
        <f t="shared" ca="1" si="37"/>
        <v>0</v>
      </c>
      <c r="AA79" s="2">
        <f t="shared" ca="1" si="38"/>
        <v>0</v>
      </c>
      <c r="AB79" s="2">
        <f t="shared" ca="1" si="39"/>
        <v>0</v>
      </c>
      <c r="AC79" s="2">
        <f t="shared" ca="1" si="40"/>
        <v>0</v>
      </c>
      <c r="AD79" s="2">
        <f t="shared" ca="1" si="41"/>
        <v>0</v>
      </c>
      <c r="AE79" s="2">
        <f t="shared" ca="1" si="42"/>
        <v>0</v>
      </c>
      <c r="AF79" s="2">
        <f t="shared" ca="1" si="43"/>
        <v>0</v>
      </c>
      <c r="AG79" s="2">
        <f t="shared" ca="1" si="44"/>
        <v>0</v>
      </c>
      <c r="AH79" s="2">
        <f t="shared" ca="1" si="45"/>
        <v>0</v>
      </c>
      <c r="AI79" s="2">
        <f t="shared" ca="1" si="46"/>
        <v>0</v>
      </c>
      <c r="AJ79" s="2">
        <f t="shared" ca="1" si="47"/>
        <v>0</v>
      </c>
      <c r="AK79" s="2">
        <f t="shared" ca="1" si="48"/>
        <v>0</v>
      </c>
      <c r="AL79" s="55">
        <v>223.58134914916258</v>
      </c>
      <c r="AM79" s="55">
        <v>224.83006199027071</v>
      </c>
      <c r="AN79" s="55">
        <v>223.92044221211731</v>
      </c>
      <c r="AO79" s="55">
        <v>222.42228432066617</v>
      </c>
      <c r="AP79" s="55">
        <v>220.77809118186511</v>
      </c>
      <c r="AQ79" s="55">
        <v>223.35019038928056</v>
      </c>
      <c r="AR79" s="55">
        <v>222.838842770746</v>
      </c>
      <c r="AS79" s="55">
        <v>222.77259208408842</v>
      </c>
      <c r="AT79" s="55">
        <v>223.21185136064949</v>
      </c>
      <c r="AU79" s="55">
        <v>222.2633065028792</v>
      </c>
      <c r="AV79" s="55">
        <v>221.61751011124119</v>
      </c>
      <c r="AW79" s="55">
        <v>220.73774253512474</v>
      </c>
      <c r="AX79" s="55">
        <v>220.45131832348807</v>
      </c>
      <c r="AY79" s="55">
        <v>221.1886985598081</v>
      </c>
      <c r="AZ79" s="2">
        <f t="shared" ca="1" si="49"/>
        <v>0</v>
      </c>
      <c r="BA79" s="2">
        <f t="shared" ca="1" si="50"/>
        <v>0</v>
      </c>
      <c r="BB79" s="2">
        <f t="shared" ca="1" si="51"/>
        <v>0</v>
      </c>
      <c r="BC79" s="2">
        <f t="shared" ca="1" si="52"/>
        <v>0</v>
      </c>
      <c r="BD79" s="2">
        <f t="shared" ca="1" si="53"/>
        <v>0</v>
      </c>
      <c r="BE79" s="2">
        <f t="shared" ca="1" si="54"/>
        <v>1</v>
      </c>
      <c r="BF79" s="2">
        <f t="shared" ca="1" si="55"/>
        <v>0</v>
      </c>
      <c r="BG79" s="2">
        <f t="shared" ca="1" si="56"/>
        <v>0</v>
      </c>
      <c r="BH79" s="2">
        <f t="shared" ca="1" si="57"/>
        <v>0</v>
      </c>
      <c r="BI79" s="2">
        <f t="shared" ca="1" si="58"/>
        <v>0</v>
      </c>
      <c r="BJ79" s="2">
        <f t="shared" ca="1" si="59"/>
        <v>0</v>
      </c>
      <c r="BK79" s="2">
        <f t="shared" ca="1" si="60"/>
        <v>0</v>
      </c>
      <c r="BL79" s="2">
        <f t="shared" ca="1" si="61"/>
        <v>0</v>
      </c>
      <c r="BM79" s="2">
        <f t="shared" ca="1" si="62"/>
        <v>0</v>
      </c>
      <c r="BN79" s="2" t="str">
        <f t="shared" si="63"/>
        <v>TW</v>
      </c>
    </row>
    <row r="80" spans="1:66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ТА-8  -  Тпв</v>
      </c>
      <c r="B80" s="10" t="s">
        <v>470</v>
      </c>
      <c r="C80" s="18">
        <v>260</v>
      </c>
      <c r="D80" s="18">
        <v>175</v>
      </c>
      <c r="E80" s="22" t="s">
        <v>118</v>
      </c>
      <c r="F80" s="22">
        <v>3</v>
      </c>
      <c r="G80" s="22"/>
      <c r="H80" s="20">
        <f t="shared" ca="1" si="33"/>
        <v>0</v>
      </c>
      <c r="I80" s="16" t="str">
        <f t="shared" si="34"/>
        <v>08T002TW0L26</v>
      </c>
      <c r="J80" s="54">
        <v>248.56204385912</v>
      </c>
      <c r="K80" s="54">
        <v>248.85391313317999</v>
      </c>
      <c r="L80" s="54">
        <v>249.19427040221001</v>
      </c>
      <c r="M80" s="54">
        <v>248.90907710321</v>
      </c>
      <c r="N80" s="54">
        <v>246.49017793620999</v>
      </c>
      <c r="O80" s="54">
        <v>0</v>
      </c>
      <c r="P80" s="54">
        <v>0</v>
      </c>
      <c r="Q80" s="54">
        <v>0</v>
      </c>
      <c r="R80" s="54">
        <v>0</v>
      </c>
      <c r="S80" s="54">
        <v>0</v>
      </c>
      <c r="T80" s="54">
        <v>0</v>
      </c>
      <c r="U80" s="54">
        <v>0</v>
      </c>
      <c r="V80" s="54">
        <v>0</v>
      </c>
      <c r="W80" s="56">
        <v>0</v>
      </c>
      <c r="X80" s="2">
        <f t="shared" ca="1" si="35"/>
        <v>0</v>
      </c>
      <c r="Y80" s="2">
        <f t="shared" ca="1" si="36"/>
        <v>0</v>
      </c>
      <c r="Z80" s="2">
        <f t="shared" ca="1" si="37"/>
        <v>0</v>
      </c>
      <c r="AA80" s="2">
        <f t="shared" ca="1" si="38"/>
        <v>0</v>
      </c>
      <c r="AB80" s="2">
        <f t="shared" ca="1" si="39"/>
        <v>0</v>
      </c>
      <c r="AC80" s="2">
        <f t="shared" ca="1" si="40"/>
        <v>2</v>
      </c>
      <c r="AD80" s="2">
        <f t="shared" ca="1" si="41"/>
        <v>2</v>
      </c>
      <c r="AE80" s="2">
        <f t="shared" ca="1" si="42"/>
        <v>2</v>
      </c>
      <c r="AF80" s="2">
        <f t="shared" ca="1" si="43"/>
        <v>2</v>
      </c>
      <c r="AG80" s="2">
        <f t="shared" ca="1" si="44"/>
        <v>2</v>
      </c>
      <c r="AH80" s="2">
        <f t="shared" ca="1" si="45"/>
        <v>2</v>
      </c>
      <c r="AI80" s="2">
        <f t="shared" ca="1" si="46"/>
        <v>2</v>
      </c>
      <c r="AJ80" s="2">
        <f t="shared" ca="1" si="47"/>
        <v>2</v>
      </c>
      <c r="AK80" s="2">
        <f t="shared" ca="1" si="48"/>
        <v>2</v>
      </c>
      <c r="AL80" s="55">
        <v>248.94282876365071</v>
      </c>
      <c r="AM80" s="55">
        <v>248.58100086439921</v>
      </c>
      <c r="AN80" s="55">
        <v>248.74943664477155</v>
      </c>
      <c r="AO80" s="55">
        <v>249.67807827079008</v>
      </c>
      <c r="AP80" s="55">
        <v>249.02274152871414</v>
      </c>
      <c r="AQ80" s="55">
        <v>0</v>
      </c>
      <c r="AR80" s="55">
        <v>0</v>
      </c>
      <c r="AS80" s="55">
        <v>0</v>
      </c>
      <c r="AT80" s="55">
        <v>0</v>
      </c>
      <c r="AU80" s="55">
        <v>0</v>
      </c>
      <c r="AV80" s="55">
        <v>0</v>
      </c>
      <c r="AW80" s="55">
        <v>0</v>
      </c>
      <c r="AX80" s="55">
        <v>0</v>
      </c>
      <c r="AY80" s="55">
        <v>0</v>
      </c>
      <c r="AZ80" s="2">
        <f t="shared" ca="1" si="49"/>
        <v>0</v>
      </c>
      <c r="BA80" s="2">
        <f t="shared" ca="1" si="50"/>
        <v>0</v>
      </c>
      <c r="BB80" s="2">
        <f t="shared" ca="1" si="51"/>
        <v>0</v>
      </c>
      <c r="BC80" s="2">
        <f t="shared" ca="1" si="52"/>
        <v>0</v>
      </c>
      <c r="BD80" s="2">
        <f t="shared" ca="1" si="53"/>
        <v>1</v>
      </c>
      <c r="BE80" s="2">
        <f t="shared" ca="1" si="54"/>
        <v>1</v>
      </c>
      <c r="BF80" s="2">
        <f t="shared" ca="1" si="55"/>
        <v>0</v>
      </c>
      <c r="BG80" s="2">
        <f t="shared" ca="1" si="56"/>
        <v>0</v>
      </c>
      <c r="BH80" s="2">
        <f t="shared" ca="1" si="57"/>
        <v>0</v>
      </c>
      <c r="BI80" s="2">
        <f t="shared" ca="1" si="58"/>
        <v>1</v>
      </c>
      <c r="BJ80" s="2">
        <f t="shared" ca="1" si="59"/>
        <v>0</v>
      </c>
      <c r="BK80" s="2">
        <f t="shared" ca="1" si="60"/>
        <v>0</v>
      </c>
      <c r="BL80" s="2">
        <f t="shared" ca="1" si="61"/>
        <v>0</v>
      </c>
      <c r="BM80" s="2">
        <f t="shared" ca="1" si="62"/>
        <v>0</v>
      </c>
      <c r="BN80" s="2" t="str">
        <f t="shared" si="63"/>
        <v>TW</v>
      </c>
    </row>
    <row r="81" spans="1:66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ТА-9  -  Тпв</v>
      </c>
      <c r="B81" s="10" t="s">
        <v>471</v>
      </c>
      <c r="C81" s="18">
        <v>260</v>
      </c>
      <c r="D81" s="18">
        <v>175</v>
      </c>
      <c r="E81" s="22" t="s">
        <v>118</v>
      </c>
      <c r="F81" s="22">
        <v>3</v>
      </c>
      <c r="G81" s="22"/>
      <c r="H81" s="20">
        <f t="shared" ca="1" si="33"/>
        <v>0</v>
      </c>
      <c r="I81" s="16" t="str">
        <f t="shared" si="34"/>
        <v>09T002TW0L26</v>
      </c>
      <c r="J81" s="54">
        <v>253.80466951783001</v>
      </c>
      <c r="K81" s="54">
        <v>254.26378298226001</v>
      </c>
      <c r="L81" s="54">
        <v>254.76563195902</v>
      </c>
      <c r="M81" s="54">
        <v>254.96699559499001</v>
      </c>
      <c r="N81" s="54">
        <v>254.94788482186999</v>
      </c>
      <c r="O81" s="54">
        <v>255.08447967181999</v>
      </c>
      <c r="P81" s="54">
        <v>255.16849402905001</v>
      </c>
      <c r="Q81" s="54">
        <v>252.38730929901999</v>
      </c>
      <c r="R81" s="54">
        <v>0</v>
      </c>
      <c r="S81" s="54">
        <v>0</v>
      </c>
      <c r="T81" s="54">
        <v>0</v>
      </c>
      <c r="U81" s="54">
        <v>0</v>
      </c>
      <c r="V81" s="54">
        <v>0</v>
      </c>
      <c r="W81" s="56">
        <v>0</v>
      </c>
      <c r="X81" s="2">
        <f t="shared" ca="1" si="35"/>
        <v>0</v>
      </c>
      <c r="Y81" s="2">
        <f t="shared" ca="1" si="36"/>
        <v>0</v>
      </c>
      <c r="Z81" s="2">
        <f t="shared" ca="1" si="37"/>
        <v>0</v>
      </c>
      <c r="AA81" s="2">
        <f t="shared" ca="1" si="38"/>
        <v>0</v>
      </c>
      <c r="AB81" s="2">
        <f t="shared" ca="1" si="39"/>
        <v>0</v>
      </c>
      <c r="AC81" s="2">
        <f t="shared" ca="1" si="40"/>
        <v>0</v>
      </c>
      <c r="AD81" s="2">
        <f t="shared" ca="1" si="41"/>
        <v>0</v>
      </c>
      <c r="AE81" s="2">
        <f t="shared" ca="1" si="42"/>
        <v>0</v>
      </c>
      <c r="AF81" s="2">
        <f t="shared" ca="1" si="43"/>
        <v>2</v>
      </c>
      <c r="AG81" s="2">
        <f t="shared" ca="1" si="44"/>
        <v>2</v>
      </c>
      <c r="AH81" s="2">
        <f t="shared" ca="1" si="45"/>
        <v>2</v>
      </c>
      <c r="AI81" s="2">
        <f t="shared" ca="1" si="46"/>
        <v>2</v>
      </c>
      <c r="AJ81" s="2">
        <f t="shared" ca="1" si="47"/>
        <v>2</v>
      </c>
      <c r="AK81" s="2">
        <f t="shared" ca="1" si="48"/>
        <v>2</v>
      </c>
      <c r="AL81" s="55">
        <v>250.94294335762757</v>
      </c>
      <c r="AM81" s="55">
        <v>251.43545519728139</v>
      </c>
      <c r="AN81" s="55">
        <v>252.23154057820446</v>
      </c>
      <c r="AO81" s="55">
        <v>251.8112144324935</v>
      </c>
      <c r="AP81" s="55">
        <v>251.61464509632</v>
      </c>
      <c r="AQ81" s="55">
        <v>252.31924129036747</v>
      </c>
      <c r="AR81" s="55">
        <v>252.47664343422213</v>
      </c>
      <c r="AS81" s="55">
        <v>251.45336569829669</v>
      </c>
      <c r="AT81" s="55">
        <v>0</v>
      </c>
      <c r="AU81" s="55">
        <v>0</v>
      </c>
      <c r="AV81" s="55">
        <v>0</v>
      </c>
      <c r="AW81" s="55">
        <v>0</v>
      </c>
      <c r="AX81" s="55">
        <v>0</v>
      </c>
      <c r="AY81" s="55">
        <v>0</v>
      </c>
      <c r="AZ81" s="2">
        <f t="shared" ca="1" si="49"/>
        <v>0</v>
      </c>
      <c r="BA81" s="2">
        <f t="shared" ca="1" si="50"/>
        <v>0</v>
      </c>
      <c r="BB81" s="2">
        <f t="shared" ca="1" si="51"/>
        <v>0</v>
      </c>
      <c r="BC81" s="2">
        <f t="shared" ca="1" si="52"/>
        <v>0</v>
      </c>
      <c r="BD81" s="2">
        <f t="shared" ca="1" si="53"/>
        <v>1</v>
      </c>
      <c r="BE81" s="2">
        <f t="shared" ca="1" si="54"/>
        <v>1</v>
      </c>
      <c r="BF81" s="2">
        <f t="shared" ca="1" si="55"/>
        <v>0</v>
      </c>
      <c r="BG81" s="2">
        <f t="shared" ca="1" si="56"/>
        <v>0</v>
      </c>
      <c r="BH81" s="2">
        <f t="shared" ca="1" si="57"/>
        <v>0</v>
      </c>
      <c r="BI81" s="2">
        <f t="shared" ca="1" si="58"/>
        <v>1</v>
      </c>
      <c r="BJ81" s="2">
        <f t="shared" ca="1" si="59"/>
        <v>0</v>
      </c>
      <c r="BK81" s="2">
        <f t="shared" ca="1" si="60"/>
        <v>0</v>
      </c>
      <c r="BL81" s="2">
        <f t="shared" ca="1" si="61"/>
        <v>0</v>
      </c>
      <c r="BM81" s="2">
        <f t="shared" ca="1" si="62"/>
        <v>0</v>
      </c>
      <c r="BN81" s="2" t="str">
        <f t="shared" si="63"/>
        <v>TW</v>
      </c>
    </row>
    <row r="82" spans="1:66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ТА-1  -  Р₀</v>
      </c>
      <c r="B82" s="10" t="s">
        <v>472</v>
      </c>
      <c r="C82" s="18">
        <v>90</v>
      </c>
      <c r="D82" s="18">
        <v>80</v>
      </c>
      <c r="E82" s="22" t="s">
        <v>117</v>
      </c>
      <c r="F82" s="22">
        <v>3</v>
      </c>
      <c r="G82" s="22"/>
      <c r="H82" s="20">
        <f t="shared" ca="1" si="33"/>
        <v>0</v>
      </c>
      <c r="I82" s="16" t="str">
        <f t="shared" si="34"/>
        <v>01T002PP0N26</v>
      </c>
      <c r="J82" s="54">
        <v>81.983115416670003</v>
      </c>
      <c r="K82" s="54">
        <v>82.235454166669996</v>
      </c>
      <c r="L82" s="54">
        <v>79.997958333330004</v>
      </c>
      <c r="M82" s="54">
        <v>81.585153333329998</v>
      </c>
      <c r="N82" s="54">
        <v>77.133952500000007</v>
      </c>
      <c r="O82" s="54">
        <v>73.94536083333</v>
      </c>
      <c r="P82" s="54">
        <v>85.613666249999994</v>
      </c>
      <c r="Q82" s="54">
        <v>86.289114583330004</v>
      </c>
      <c r="R82" s="54">
        <v>83.429884166670007</v>
      </c>
      <c r="S82" s="54">
        <v>82.926362083330005</v>
      </c>
      <c r="T82" s="54">
        <v>84.710710000000006</v>
      </c>
      <c r="U82" s="54">
        <v>86.689203333329999</v>
      </c>
      <c r="V82" s="54">
        <v>84.964193333330002</v>
      </c>
      <c r="W82" s="56">
        <v>86.592705833330001</v>
      </c>
      <c r="X82" s="2">
        <f t="shared" ca="1" si="35"/>
        <v>0</v>
      </c>
      <c r="Y82" s="2">
        <f t="shared" ca="1" si="36"/>
        <v>0</v>
      </c>
      <c r="Z82" s="2">
        <f t="shared" ca="1" si="37"/>
        <v>2</v>
      </c>
      <c r="AA82" s="2">
        <f t="shared" ca="1" si="38"/>
        <v>0</v>
      </c>
      <c r="AB82" s="2">
        <f t="shared" ca="1" si="39"/>
        <v>2</v>
      </c>
      <c r="AC82" s="2">
        <f t="shared" ca="1" si="40"/>
        <v>42</v>
      </c>
      <c r="AD82" s="2">
        <f t="shared" ca="1" si="41"/>
        <v>0</v>
      </c>
      <c r="AE82" s="2">
        <f t="shared" ca="1" si="42"/>
        <v>0</v>
      </c>
      <c r="AF82" s="2">
        <f t="shared" ca="1" si="43"/>
        <v>0</v>
      </c>
      <c r="AG82" s="2">
        <f t="shared" ca="1" si="44"/>
        <v>0</v>
      </c>
      <c r="AH82" s="2">
        <f t="shared" ca="1" si="45"/>
        <v>0</v>
      </c>
      <c r="AI82" s="2">
        <f t="shared" ca="1" si="46"/>
        <v>0</v>
      </c>
      <c r="AJ82" s="2">
        <f t="shared" ca="1" si="47"/>
        <v>0</v>
      </c>
      <c r="AK82" s="2">
        <f t="shared" ca="1" si="48"/>
        <v>0</v>
      </c>
      <c r="AL82" s="55">
        <v>90</v>
      </c>
      <c r="AM82" s="55">
        <v>90</v>
      </c>
      <c r="AN82" s="55">
        <v>90</v>
      </c>
      <c r="AO82" s="55">
        <v>90</v>
      </c>
      <c r="AP82" s="55">
        <v>90</v>
      </c>
      <c r="AQ82" s="55">
        <v>90</v>
      </c>
      <c r="AR82" s="55">
        <v>90</v>
      </c>
      <c r="AS82" s="55">
        <v>90</v>
      </c>
      <c r="AT82" s="55">
        <v>90</v>
      </c>
      <c r="AU82" s="55">
        <v>90</v>
      </c>
      <c r="AV82" s="55">
        <v>90</v>
      </c>
      <c r="AW82" s="55">
        <v>90</v>
      </c>
      <c r="AX82" s="55">
        <v>90</v>
      </c>
      <c r="AY82" s="55">
        <v>90</v>
      </c>
      <c r="AZ82" s="2">
        <f t="shared" ca="1" si="49"/>
        <v>0</v>
      </c>
      <c r="BA82" s="2">
        <f t="shared" ca="1" si="50"/>
        <v>0</v>
      </c>
      <c r="BB82" s="2">
        <f t="shared" ca="1" si="51"/>
        <v>0</v>
      </c>
      <c r="BC82" s="2">
        <f t="shared" ca="1" si="52"/>
        <v>0</v>
      </c>
      <c r="BD82" s="2">
        <f t="shared" ca="1" si="53"/>
        <v>1</v>
      </c>
      <c r="BE82" s="2">
        <f t="shared" ca="1" si="54"/>
        <v>1</v>
      </c>
      <c r="BF82" s="2">
        <f t="shared" ca="1" si="55"/>
        <v>0</v>
      </c>
      <c r="BG82" s="2">
        <f t="shared" ca="1" si="56"/>
        <v>0</v>
      </c>
      <c r="BH82" s="2">
        <f t="shared" ca="1" si="57"/>
        <v>0</v>
      </c>
      <c r="BI82" s="2">
        <f t="shared" ca="1" si="58"/>
        <v>1</v>
      </c>
      <c r="BJ82" s="2">
        <f t="shared" ca="1" si="59"/>
        <v>0</v>
      </c>
      <c r="BK82" s="2">
        <f t="shared" ca="1" si="60"/>
        <v>0</v>
      </c>
      <c r="BL82" s="2">
        <f t="shared" ca="1" si="61"/>
        <v>0</v>
      </c>
      <c r="BM82" s="2">
        <f t="shared" ca="1" si="62"/>
        <v>0</v>
      </c>
      <c r="BN82" s="2" t="str">
        <f t="shared" si="63"/>
        <v>PP</v>
      </c>
    </row>
    <row r="83" spans="1:66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ТА-2  -  Р₀</v>
      </c>
      <c r="B83" s="15" t="s">
        <v>473</v>
      </c>
      <c r="C83" s="18">
        <v>90</v>
      </c>
      <c r="D83" s="18">
        <v>80</v>
      </c>
      <c r="E83" s="22" t="s">
        <v>117</v>
      </c>
      <c r="F83" s="22">
        <v>3</v>
      </c>
      <c r="G83" s="22"/>
      <c r="H83" s="20">
        <f t="shared" ca="1" si="33"/>
        <v>0</v>
      </c>
      <c r="I83" s="16" t="str">
        <f t="shared" si="34"/>
        <v>02T002PP0N26</v>
      </c>
      <c r="J83" s="54">
        <v>40.700000000000003</v>
      </c>
      <c r="K83" s="54">
        <v>39.299999999999997</v>
      </c>
      <c r="L83" s="54">
        <v>58</v>
      </c>
      <c r="M83" s="54">
        <v>76.8</v>
      </c>
      <c r="N83" s="54">
        <v>72.8</v>
      </c>
      <c r="O83" s="54">
        <v>69.7</v>
      </c>
      <c r="P83" s="54">
        <v>72.7</v>
      </c>
      <c r="Q83" s="54">
        <v>75.8</v>
      </c>
      <c r="R83" s="54">
        <v>72.7</v>
      </c>
      <c r="S83" s="54">
        <v>70.7</v>
      </c>
      <c r="T83" s="54">
        <v>70.3</v>
      </c>
      <c r="U83" s="54">
        <v>73.8</v>
      </c>
      <c r="V83" s="54">
        <v>74.8</v>
      </c>
      <c r="W83" s="56">
        <v>72.3</v>
      </c>
      <c r="X83" s="2">
        <f t="shared" ca="1" si="35"/>
        <v>2</v>
      </c>
      <c r="Y83" s="2">
        <f t="shared" ca="1" si="36"/>
        <v>2</v>
      </c>
      <c r="Z83" s="2">
        <f t="shared" ca="1" si="37"/>
        <v>2</v>
      </c>
      <c r="AA83" s="2">
        <f t="shared" ca="1" si="38"/>
        <v>2</v>
      </c>
      <c r="AB83" s="2">
        <f t="shared" ca="1" si="39"/>
        <v>2</v>
      </c>
      <c r="AC83" s="2">
        <f t="shared" ca="1" si="40"/>
        <v>2</v>
      </c>
      <c r="AD83" s="2">
        <f t="shared" ca="1" si="41"/>
        <v>2</v>
      </c>
      <c r="AE83" s="2">
        <f t="shared" ca="1" si="42"/>
        <v>2</v>
      </c>
      <c r="AF83" s="2">
        <f t="shared" ca="1" si="43"/>
        <v>2</v>
      </c>
      <c r="AG83" s="2">
        <f t="shared" ca="1" si="44"/>
        <v>2</v>
      </c>
      <c r="AH83" s="2">
        <f t="shared" ca="1" si="45"/>
        <v>2</v>
      </c>
      <c r="AI83" s="2">
        <f t="shared" ca="1" si="46"/>
        <v>2</v>
      </c>
      <c r="AJ83" s="2">
        <f t="shared" ca="1" si="47"/>
        <v>2</v>
      </c>
      <c r="AK83" s="2">
        <f t="shared" ca="1" si="48"/>
        <v>2</v>
      </c>
      <c r="AL83" s="55">
        <v>90</v>
      </c>
      <c r="AM83" s="55">
        <v>90</v>
      </c>
      <c r="AN83" s="55">
        <v>90</v>
      </c>
      <c r="AO83" s="55">
        <v>90</v>
      </c>
      <c r="AP83" s="55">
        <v>90</v>
      </c>
      <c r="AQ83" s="55">
        <v>90</v>
      </c>
      <c r="AR83" s="55">
        <v>90</v>
      </c>
      <c r="AS83" s="55">
        <v>90</v>
      </c>
      <c r="AT83" s="55">
        <v>90</v>
      </c>
      <c r="AU83" s="55">
        <v>90</v>
      </c>
      <c r="AV83" s="55">
        <v>90</v>
      </c>
      <c r="AW83" s="55">
        <v>90</v>
      </c>
      <c r="AX83" s="55">
        <v>90</v>
      </c>
      <c r="AY83" s="55">
        <v>90</v>
      </c>
      <c r="AZ83" s="2">
        <f t="shared" ca="1" si="49"/>
        <v>0</v>
      </c>
      <c r="BA83" s="2">
        <f t="shared" ca="1" si="50"/>
        <v>0</v>
      </c>
      <c r="BB83" s="2">
        <f t="shared" ca="1" si="51"/>
        <v>0</v>
      </c>
      <c r="BC83" s="2">
        <f t="shared" ca="1" si="52"/>
        <v>0</v>
      </c>
      <c r="BD83" s="2">
        <f t="shared" ca="1" si="53"/>
        <v>1</v>
      </c>
      <c r="BE83" s="2">
        <f t="shared" ca="1" si="54"/>
        <v>0</v>
      </c>
      <c r="BF83" s="2">
        <f t="shared" ca="1" si="55"/>
        <v>0</v>
      </c>
      <c r="BG83" s="2">
        <f t="shared" ca="1" si="56"/>
        <v>1</v>
      </c>
      <c r="BH83" s="2">
        <f t="shared" ca="1" si="57"/>
        <v>1</v>
      </c>
      <c r="BI83" s="2">
        <f t="shared" ca="1" si="58"/>
        <v>1</v>
      </c>
      <c r="BJ83" s="2">
        <f t="shared" ca="1" si="59"/>
        <v>0</v>
      </c>
      <c r="BK83" s="2">
        <f t="shared" ca="1" si="60"/>
        <v>0</v>
      </c>
      <c r="BL83" s="2">
        <f t="shared" ca="1" si="61"/>
        <v>0</v>
      </c>
      <c r="BM83" s="2">
        <f t="shared" ca="1" si="62"/>
        <v>1</v>
      </c>
      <c r="BN83" s="2" t="str">
        <f t="shared" si="63"/>
        <v>PP</v>
      </c>
    </row>
    <row r="84" spans="1:66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ТА-3  -  Р₀</v>
      </c>
      <c r="B84" s="15" t="s">
        <v>474</v>
      </c>
      <c r="C84" s="18">
        <v>90</v>
      </c>
      <c r="D84" s="18">
        <v>80</v>
      </c>
      <c r="E84" s="22" t="s">
        <v>117</v>
      </c>
      <c r="F84" s="22">
        <v>3</v>
      </c>
      <c r="G84" s="22"/>
      <c r="H84" s="20">
        <f t="shared" ca="1" si="33"/>
        <v>0</v>
      </c>
      <c r="I84" s="16" t="str">
        <f t="shared" si="34"/>
        <v>03T002PP0N26</v>
      </c>
      <c r="J84" s="54">
        <v>86.341166666670006</v>
      </c>
      <c r="K84" s="54">
        <v>86.309557291670004</v>
      </c>
      <c r="L84" s="54">
        <v>86.95110104167</v>
      </c>
      <c r="M84" s="54">
        <v>87.45142833333</v>
      </c>
      <c r="N84" s="54">
        <v>88.776977500000001</v>
      </c>
      <c r="O84" s="54">
        <v>89.214963749999995</v>
      </c>
      <c r="P84" s="54">
        <v>88.827852291669998</v>
      </c>
      <c r="Q84" s="54">
        <v>87.559290000000004</v>
      </c>
      <c r="R84" s="54">
        <v>87.776626875000005</v>
      </c>
      <c r="S84" s="54">
        <v>87.683513750000003</v>
      </c>
      <c r="T84" s="54">
        <v>88.105342083330001</v>
      </c>
      <c r="U84" s="54">
        <v>87.24042333333</v>
      </c>
      <c r="V84" s="54">
        <v>86.711266666669999</v>
      </c>
      <c r="W84" s="56">
        <v>0</v>
      </c>
      <c r="X84" s="2">
        <f t="shared" ca="1" si="35"/>
        <v>0</v>
      </c>
      <c r="Y84" s="2">
        <f t="shared" ca="1" si="36"/>
        <v>0</v>
      </c>
      <c r="Z84" s="2">
        <f t="shared" ca="1" si="37"/>
        <v>0</v>
      </c>
      <c r="AA84" s="2">
        <f t="shared" ca="1" si="38"/>
        <v>0</v>
      </c>
      <c r="AB84" s="2">
        <f t="shared" ca="1" si="39"/>
        <v>0</v>
      </c>
      <c r="AC84" s="2">
        <f t="shared" ca="1" si="40"/>
        <v>0</v>
      </c>
      <c r="AD84" s="2">
        <f t="shared" ca="1" si="41"/>
        <v>0</v>
      </c>
      <c r="AE84" s="2">
        <f t="shared" ca="1" si="42"/>
        <v>0</v>
      </c>
      <c r="AF84" s="2">
        <f t="shared" ca="1" si="43"/>
        <v>0</v>
      </c>
      <c r="AG84" s="2">
        <f t="shared" ca="1" si="44"/>
        <v>0</v>
      </c>
      <c r="AH84" s="2">
        <f t="shared" ca="1" si="45"/>
        <v>0</v>
      </c>
      <c r="AI84" s="2">
        <f t="shared" ca="1" si="46"/>
        <v>0</v>
      </c>
      <c r="AJ84" s="2">
        <f t="shared" ca="1" si="47"/>
        <v>0</v>
      </c>
      <c r="AK84" s="2">
        <f t="shared" ca="1" si="48"/>
        <v>2</v>
      </c>
      <c r="AL84" s="55">
        <v>90</v>
      </c>
      <c r="AM84" s="55">
        <v>90</v>
      </c>
      <c r="AN84" s="55">
        <v>90</v>
      </c>
      <c r="AO84" s="55">
        <v>90</v>
      </c>
      <c r="AP84" s="55">
        <v>90</v>
      </c>
      <c r="AQ84" s="55">
        <v>90</v>
      </c>
      <c r="AR84" s="55">
        <v>90</v>
      </c>
      <c r="AS84" s="55">
        <v>90</v>
      </c>
      <c r="AT84" s="55">
        <v>90</v>
      </c>
      <c r="AU84" s="55">
        <v>90</v>
      </c>
      <c r="AV84" s="55">
        <v>90</v>
      </c>
      <c r="AW84" s="55">
        <v>90</v>
      </c>
      <c r="AX84" s="55">
        <v>90</v>
      </c>
      <c r="AY84" s="55">
        <v>0</v>
      </c>
      <c r="AZ84" s="2">
        <f t="shared" ca="1" si="49"/>
        <v>0</v>
      </c>
      <c r="BA84" s="2">
        <f t="shared" ca="1" si="50"/>
        <v>0</v>
      </c>
      <c r="BB84" s="2">
        <f t="shared" ca="1" si="51"/>
        <v>0</v>
      </c>
      <c r="BC84" s="2">
        <f t="shared" ca="1" si="52"/>
        <v>0</v>
      </c>
      <c r="BD84" s="2">
        <f t="shared" ca="1" si="53"/>
        <v>1</v>
      </c>
      <c r="BE84" s="2">
        <f t="shared" ca="1" si="54"/>
        <v>0</v>
      </c>
      <c r="BF84" s="2">
        <f t="shared" ca="1" si="55"/>
        <v>0</v>
      </c>
      <c r="BG84" s="2">
        <f t="shared" ca="1" si="56"/>
        <v>1</v>
      </c>
      <c r="BH84" s="2">
        <f t="shared" ca="1" si="57"/>
        <v>1</v>
      </c>
      <c r="BI84" s="2">
        <f t="shared" ca="1" si="58"/>
        <v>1</v>
      </c>
      <c r="BJ84" s="2">
        <f t="shared" ca="1" si="59"/>
        <v>0</v>
      </c>
      <c r="BK84" s="2">
        <f t="shared" ca="1" si="60"/>
        <v>0</v>
      </c>
      <c r="BL84" s="2">
        <f t="shared" ca="1" si="61"/>
        <v>0</v>
      </c>
      <c r="BM84" s="2">
        <f t="shared" ca="1" si="62"/>
        <v>1</v>
      </c>
      <c r="BN84" s="2" t="str">
        <f t="shared" si="63"/>
        <v>PP</v>
      </c>
    </row>
    <row r="85" spans="1:66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ТА-4  -  Р₀</v>
      </c>
      <c r="B85" s="15" t="s">
        <v>475</v>
      </c>
      <c r="C85" s="18">
        <v>90</v>
      </c>
      <c r="D85" s="18">
        <v>80</v>
      </c>
      <c r="E85" s="22" t="s">
        <v>117</v>
      </c>
      <c r="F85" s="22">
        <v>3</v>
      </c>
      <c r="G85" s="22"/>
      <c r="H85" s="20">
        <f t="shared" ca="1" si="33"/>
        <v>0</v>
      </c>
      <c r="I85" s="16" t="str">
        <f t="shared" si="34"/>
        <v>04T002PP0N26</v>
      </c>
      <c r="J85" s="54">
        <v>90</v>
      </c>
      <c r="K85" s="54">
        <v>90</v>
      </c>
      <c r="L85" s="54">
        <v>90</v>
      </c>
      <c r="M85" s="54">
        <v>90</v>
      </c>
      <c r="N85" s="54">
        <v>90</v>
      </c>
      <c r="O85" s="54">
        <v>90</v>
      </c>
      <c r="P85" s="54">
        <v>90</v>
      </c>
      <c r="Q85" s="54">
        <v>90</v>
      </c>
      <c r="R85" s="54">
        <v>90</v>
      </c>
      <c r="S85" s="54">
        <v>90</v>
      </c>
      <c r="T85" s="54">
        <v>90</v>
      </c>
      <c r="U85" s="54">
        <v>90</v>
      </c>
      <c r="V85" s="54">
        <v>90</v>
      </c>
      <c r="W85" s="56">
        <v>90</v>
      </c>
      <c r="X85" s="2">
        <f t="shared" ca="1" si="35"/>
        <v>0</v>
      </c>
      <c r="Y85" s="2">
        <f t="shared" ca="1" si="36"/>
        <v>0</v>
      </c>
      <c r="Z85" s="2">
        <f t="shared" ca="1" si="37"/>
        <v>0</v>
      </c>
      <c r="AA85" s="2">
        <f t="shared" ca="1" si="38"/>
        <v>0</v>
      </c>
      <c r="AB85" s="2">
        <f t="shared" ca="1" si="39"/>
        <v>0</v>
      </c>
      <c r="AC85" s="2">
        <f t="shared" ca="1" si="40"/>
        <v>0</v>
      </c>
      <c r="AD85" s="2">
        <f t="shared" ca="1" si="41"/>
        <v>0</v>
      </c>
      <c r="AE85" s="2">
        <f t="shared" ca="1" si="42"/>
        <v>0</v>
      </c>
      <c r="AF85" s="2">
        <f t="shared" ca="1" si="43"/>
        <v>0</v>
      </c>
      <c r="AG85" s="2">
        <f t="shared" ca="1" si="44"/>
        <v>0</v>
      </c>
      <c r="AH85" s="2">
        <f t="shared" ca="1" si="45"/>
        <v>0</v>
      </c>
      <c r="AI85" s="2">
        <f t="shared" ca="1" si="46"/>
        <v>0</v>
      </c>
      <c r="AJ85" s="2">
        <f t="shared" ca="1" si="47"/>
        <v>0</v>
      </c>
      <c r="AK85" s="2">
        <f t="shared" ca="1" si="48"/>
        <v>0</v>
      </c>
      <c r="AL85" s="55">
        <v>90</v>
      </c>
      <c r="AM85" s="55">
        <v>90</v>
      </c>
      <c r="AN85" s="55">
        <v>90</v>
      </c>
      <c r="AO85" s="55">
        <v>90</v>
      </c>
      <c r="AP85" s="55">
        <v>90</v>
      </c>
      <c r="AQ85" s="55">
        <v>90</v>
      </c>
      <c r="AR85" s="55">
        <v>90</v>
      </c>
      <c r="AS85" s="55">
        <v>90</v>
      </c>
      <c r="AT85" s="55">
        <v>90</v>
      </c>
      <c r="AU85" s="55">
        <v>90</v>
      </c>
      <c r="AV85" s="55">
        <v>90</v>
      </c>
      <c r="AW85" s="55">
        <v>90</v>
      </c>
      <c r="AX85" s="55">
        <v>90</v>
      </c>
      <c r="AY85" s="55">
        <v>90</v>
      </c>
      <c r="AZ85" s="2">
        <f t="shared" ca="1" si="49"/>
        <v>0</v>
      </c>
      <c r="BA85" s="2">
        <f t="shared" ca="1" si="50"/>
        <v>0</v>
      </c>
      <c r="BB85" s="2">
        <f t="shared" ca="1" si="51"/>
        <v>0</v>
      </c>
      <c r="BC85" s="2">
        <f t="shared" ca="1" si="52"/>
        <v>0</v>
      </c>
      <c r="BD85" s="2">
        <f t="shared" ca="1" si="53"/>
        <v>2</v>
      </c>
      <c r="BE85" s="2">
        <f t="shared" ca="1" si="54"/>
        <v>0</v>
      </c>
      <c r="BF85" s="2">
        <f t="shared" ca="1" si="55"/>
        <v>1</v>
      </c>
      <c r="BG85" s="2">
        <f t="shared" ca="1" si="56"/>
        <v>1</v>
      </c>
      <c r="BH85" s="2">
        <f t="shared" ca="1" si="57"/>
        <v>1</v>
      </c>
      <c r="BI85" s="2">
        <f t="shared" ca="1" si="58"/>
        <v>2</v>
      </c>
      <c r="BJ85" s="2">
        <f t="shared" ca="1" si="59"/>
        <v>0</v>
      </c>
      <c r="BK85" s="2">
        <f t="shared" ca="1" si="60"/>
        <v>1</v>
      </c>
      <c r="BL85" s="2">
        <f t="shared" ca="1" si="61"/>
        <v>0</v>
      </c>
      <c r="BM85" s="2">
        <f t="shared" ca="1" si="62"/>
        <v>1</v>
      </c>
      <c r="BN85" s="2" t="str">
        <f t="shared" si="63"/>
        <v>PP</v>
      </c>
    </row>
    <row r="86" spans="1:66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ТА-5  -  Р₀</v>
      </c>
      <c r="B86" s="15" t="s">
        <v>476</v>
      </c>
      <c r="C86" s="18">
        <v>135</v>
      </c>
      <c r="D86" s="18">
        <v>120</v>
      </c>
      <c r="E86" s="22" t="s">
        <v>117</v>
      </c>
      <c r="F86" s="22">
        <v>3</v>
      </c>
      <c r="G86" s="22"/>
      <c r="H86" s="20">
        <f t="shared" ca="1" si="33"/>
        <v>0</v>
      </c>
      <c r="I86" s="16" t="str">
        <f t="shared" si="34"/>
        <v>05T002PP0L26</v>
      </c>
      <c r="J86" s="54">
        <v>0</v>
      </c>
      <c r="K86" s="54">
        <v>0</v>
      </c>
      <c r="L86" s="54">
        <v>0</v>
      </c>
      <c r="M86" s="54">
        <v>64.412872950679997</v>
      </c>
      <c r="N86" s="54">
        <v>88.544879296529999</v>
      </c>
      <c r="O86" s="54">
        <v>110.34820051944</v>
      </c>
      <c r="P86" s="54">
        <v>114.92408580809</v>
      </c>
      <c r="Q86" s="54">
        <v>114.10238621184</v>
      </c>
      <c r="R86" s="54">
        <v>114.51244565743001</v>
      </c>
      <c r="S86" s="54">
        <v>113.59244537134001</v>
      </c>
      <c r="T86" s="54">
        <v>113.91038516619</v>
      </c>
      <c r="U86" s="54">
        <v>114.46921410202</v>
      </c>
      <c r="V86" s="54">
        <v>115.43386810168001</v>
      </c>
      <c r="W86" s="56">
        <v>114.47027703800001</v>
      </c>
      <c r="X86" s="2">
        <f t="shared" ca="1" si="35"/>
        <v>2</v>
      </c>
      <c r="Y86" s="2">
        <f t="shared" ca="1" si="36"/>
        <v>2</v>
      </c>
      <c r="Z86" s="2">
        <f t="shared" ca="1" si="37"/>
        <v>2</v>
      </c>
      <c r="AA86" s="2">
        <f t="shared" ca="1" si="38"/>
        <v>2</v>
      </c>
      <c r="AB86" s="2">
        <f t="shared" ca="1" si="39"/>
        <v>2</v>
      </c>
      <c r="AC86" s="2">
        <f t="shared" ca="1" si="40"/>
        <v>2</v>
      </c>
      <c r="AD86" s="2">
        <f t="shared" ca="1" si="41"/>
        <v>2</v>
      </c>
      <c r="AE86" s="2">
        <f t="shared" ca="1" si="42"/>
        <v>2</v>
      </c>
      <c r="AF86" s="2">
        <f t="shared" ca="1" si="43"/>
        <v>2</v>
      </c>
      <c r="AG86" s="2">
        <f t="shared" ca="1" si="44"/>
        <v>2</v>
      </c>
      <c r="AH86" s="2">
        <f t="shared" ca="1" si="45"/>
        <v>2</v>
      </c>
      <c r="AI86" s="2">
        <f t="shared" ca="1" si="46"/>
        <v>2</v>
      </c>
      <c r="AJ86" s="2">
        <f t="shared" ca="1" si="47"/>
        <v>2</v>
      </c>
      <c r="AK86" s="2">
        <f t="shared" ca="1" si="48"/>
        <v>2</v>
      </c>
      <c r="AL86" s="55">
        <v>0</v>
      </c>
      <c r="AM86" s="55">
        <v>0</v>
      </c>
      <c r="AN86" s="55">
        <v>0</v>
      </c>
      <c r="AO86" s="55">
        <v>130</v>
      </c>
      <c r="AP86" s="55">
        <v>130</v>
      </c>
      <c r="AQ86" s="55">
        <v>130</v>
      </c>
      <c r="AR86" s="55">
        <v>130</v>
      </c>
      <c r="AS86" s="55">
        <v>130</v>
      </c>
      <c r="AT86" s="55">
        <v>130</v>
      </c>
      <c r="AU86" s="55">
        <v>130</v>
      </c>
      <c r="AV86" s="55">
        <v>130</v>
      </c>
      <c r="AW86" s="55">
        <v>130</v>
      </c>
      <c r="AX86" s="55">
        <v>130</v>
      </c>
      <c r="AY86" s="55">
        <v>130</v>
      </c>
      <c r="AZ86" s="2">
        <f t="shared" ca="1" si="49"/>
        <v>0</v>
      </c>
      <c r="BA86" s="2">
        <f t="shared" ca="1" si="50"/>
        <v>0</v>
      </c>
      <c r="BB86" s="2">
        <f t="shared" ca="1" si="51"/>
        <v>0</v>
      </c>
      <c r="BC86" s="2">
        <f t="shared" ca="1" si="52"/>
        <v>0</v>
      </c>
      <c r="BD86" s="2">
        <f t="shared" ca="1" si="53"/>
        <v>2</v>
      </c>
      <c r="BE86" s="2">
        <f t="shared" ca="1" si="54"/>
        <v>0</v>
      </c>
      <c r="BF86" s="2">
        <f t="shared" ca="1" si="55"/>
        <v>1</v>
      </c>
      <c r="BG86" s="2">
        <f t="shared" ca="1" si="56"/>
        <v>2</v>
      </c>
      <c r="BH86" s="2">
        <f t="shared" ca="1" si="57"/>
        <v>1</v>
      </c>
      <c r="BI86" s="2">
        <f t="shared" ca="1" si="58"/>
        <v>2</v>
      </c>
      <c r="BJ86" s="2">
        <f t="shared" ca="1" si="59"/>
        <v>0</v>
      </c>
      <c r="BK86" s="2">
        <f t="shared" ca="1" si="60"/>
        <v>1</v>
      </c>
      <c r="BL86" s="2">
        <f t="shared" ca="1" si="61"/>
        <v>0</v>
      </c>
      <c r="BM86" s="2">
        <f t="shared" ca="1" si="62"/>
        <v>1</v>
      </c>
      <c r="BN86" s="2" t="str">
        <f t="shared" si="63"/>
        <v>PP</v>
      </c>
    </row>
    <row r="87" spans="1:66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ТА-6  -  Р₀</v>
      </c>
      <c r="B87" s="15" t="s">
        <v>477</v>
      </c>
      <c r="C87" s="18">
        <v>135</v>
      </c>
      <c r="D87" s="18">
        <v>120</v>
      </c>
      <c r="E87" s="22" t="s">
        <v>117</v>
      </c>
      <c r="F87" s="22">
        <v>3</v>
      </c>
      <c r="G87" s="22"/>
      <c r="H87" s="20">
        <f t="shared" ca="1" si="33"/>
        <v>0</v>
      </c>
      <c r="I87" s="16" t="str">
        <f t="shared" si="34"/>
        <v>06T002PP0L26</v>
      </c>
      <c r="J87" s="54">
        <v>0</v>
      </c>
      <c r="K87" s="54">
        <v>0</v>
      </c>
      <c r="L87" s="54">
        <v>0</v>
      </c>
      <c r="M87" s="54">
        <v>0</v>
      </c>
      <c r="N87" s="54">
        <v>0</v>
      </c>
      <c r="O87" s="54">
        <v>0</v>
      </c>
      <c r="P87" s="54">
        <v>0</v>
      </c>
      <c r="Q87" s="54">
        <v>0</v>
      </c>
      <c r="R87" s="54">
        <v>0</v>
      </c>
      <c r="S87" s="54">
        <v>0</v>
      </c>
      <c r="T87" s="54">
        <v>0</v>
      </c>
      <c r="U87" s="54">
        <v>0</v>
      </c>
      <c r="V87" s="54">
        <v>0</v>
      </c>
      <c r="W87" s="56">
        <v>0</v>
      </c>
      <c r="X87" s="2">
        <f t="shared" ca="1" si="35"/>
        <v>2</v>
      </c>
      <c r="Y87" s="2">
        <f t="shared" ca="1" si="36"/>
        <v>2</v>
      </c>
      <c r="Z87" s="2">
        <f t="shared" ca="1" si="37"/>
        <v>2</v>
      </c>
      <c r="AA87" s="2">
        <f t="shared" ca="1" si="38"/>
        <v>2</v>
      </c>
      <c r="AB87" s="2">
        <f t="shared" ca="1" si="39"/>
        <v>2</v>
      </c>
      <c r="AC87" s="2">
        <f t="shared" ca="1" si="40"/>
        <v>2</v>
      </c>
      <c r="AD87" s="2">
        <f t="shared" ca="1" si="41"/>
        <v>2</v>
      </c>
      <c r="AE87" s="2">
        <f t="shared" ca="1" si="42"/>
        <v>2</v>
      </c>
      <c r="AF87" s="2">
        <f t="shared" ca="1" si="43"/>
        <v>2</v>
      </c>
      <c r="AG87" s="2">
        <f t="shared" ca="1" si="44"/>
        <v>2</v>
      </c>
      <c r="AH87" s="2">
        <f t="shared" ca="1" si="45"/>
        <v>2</v>
      </c>
      <c r="AI87" s="2">
        <f t="shared" ca="1" si="46"/>
        <v>2</v>
      </c>
      <c r="AJ87" s="2">
        <f t="shared" ca="1" si="47"/>
        <v>2</v>
      </c>
      <c r="AK87" s="2">
        <f t="shared" ca="1" si="48"/>
        <v>2</v>
      </c>
      <c r="AL87" s="55">
        <v>0</v>
      </c>
      <c r="AM87" s="55">
        <v>0</v>
      </c>
      <c r="AN87" s="55">
        <v>0</v>
      </c>
      <c r="AO87" s="55">
        <v>0</v>
      </c>
      <c r="AP87" s="55">
        <v>0</v>
      </c>
      <c r="AQ87" s="55">
        <v>0</v>
      </c>
      <c r="AR87" s="55">
        <v>0</v>
      </c>
      <c r="AS87" s="55">
        <v>0</v>
      </c>
      <c r="AT87" s="55">
        <v>0</v>
      </c>
      <c r="AU87" s="55">
        <v>0</v>
      </c>
      <c r="AV87" s="55">
        <v>0</v>
      </c>
      <c r="AW87" s="55">
        <v>0</v>
      </c>
      <c r="AX87" s="55">
        <v>0</v>
      </c>
      <c r="AY87" s="55">
        <v>0</v>
      </c>
      <c r="AZ87" s="2">
        <f t="shared" ca="1" si="49"/>
        <v>0</v>
      </c>
      <c r="BA87" s="2">
        <f t="shared" ca="1" si="50"/>
        <v>0</v>
      </c>
      <c r="BB87" s="2">
        <f t="shared" ca="1" si="51"/>
        <v>0</v>
      </c>
      <c r="BC87" s="2">
        <f t="shared" ca="1" si="52"/>
        <v>0</v>
      </c>
      <c r="BD87" s="2">
        <f t="shared" ca="1" si="53"/>
        <v>2</v>
      </c>
      <c r="BE87" s="2">
        <f t="shared" ca="1" si="54"/>
        <v>0</v>
      </c>
      <c r="BF87" s="2">
        <f t="shared" ca="1" si="55"/>
        <v>1</v>
      </c>
      <c r="BG87" s="2">
        <f t="shared" ca="1" si="56"/>
        <v>2</v>
      </c>
      <c r="BH87" s="2">
        <f t="shared" ca="1" si="57"/>
        <v>1</v>
      </c>
      <c r="BI87" s="2">
        <f t="shared" ca="1" si="58"/>
        <v>2</v>
      </c>
      <c r="BJ87" s="2">
        <f t="shared" ca="1" si="59"/>
        <v>0</v>
      </c>
      <c r="BK87" s="2">
        <f t="shared" ca="1" si="60"/>
        <v>1</v>
      </c>
      <c r="BL87" s="2">
        <f t="shared" ca="1" si="61"/>
        <v>0</v>
      </c>
      <c r="BM87" s="2">
        <f t="shared" ca="1" si="62"/>
        <v>1</v>
      </c>
      <c r="BN87" s="2" t="str">
        <f t="shared" si="63"/>
        <v>PP</v>
      </c>
    </row>
    <row r="88" spans="1:66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ТА-7  -  Р₀</v>
      </c>
      <c r="B88" s="15" t="s">
        <v>478</v>
      </c>
      <c r="C88" s="18">
        <v>135</v>
      </c>
      <c r="D88" s="18">
        <v>120</v>
      </c>
      <c r="E88" s="22" t="s">
        <v>117</v>
      </c>
      <c r="F88" s="22">
        <v>3</v>
      </c>
      <c r="G88" s="22"/>
      <c r="H88" s="20">
        <f t="shared" ca="1" si="33"/>
        <v>1</v>
      </c>
      <c r="I88" s="16" t="str">
        <f t="shared" si="34"/>
        <v>07T002PP0L26</v>
      </c>
      <c r="J88" s="54">
        <v>75.7</v>
      </c>
      <c r="K88" s="54">
        <v>80</v>
      </c>
      <c r="L88" s="54">
        <v>78</v>
      </c>
      <c r="M88" s="54">
        <v>75.5</v>
      </c>
      <c r="N88" s="54">
        <v>70</v>
      </c>
      <c r="O88" s="54">
        <v>76.8</v>
      </c>
      <c r="P88" s="54">
        <v>76.7</v>
      </c>
      <c r="Q88" s="54">
        <v>74.3</v>
      </c>
      <c r="R88" s="54">
        <v>75</v>
      </c>
      <c r="S88" s="54">
        <v>73.8</v>
      </c>
      <c r="T88" s="54">
        <v>73.5</v>
      </c>
      <c r="U88" s="54">
        <v>73.2</v>
      </c>
      <c r="V88" s="54">
        <v>71.3</v>
      </c>
      <c r="W88" s="56">
        <v>72.5</v>
      </c>
      <c r="X88" s="2">
        <f t="shared" ca="1" si="35"/>
        <v>2</v>
      </c>
      <c r="Y88" s="2">
        <f t="shared" ca="1" si="36"/>
        <v>2</v>
      </c>
      <c r="Z88" s="2">
        <f t="shared" ca="1" si="37"/>
        <v>2</v>
      </c>
      <c r="AA88" s="2">
        <f t="shared" ca="1" si="38"/>
        <v>2</v>
      </c>
      <c r="AB88" s="2">
        <f t="shared" ca="1" si="39"/>
        <v>42</v>
      </c>
      <c r="AC88" s="2">
        <f t="shared" ca="1" si="40"/>
        <v>2</v>
      </c>
      <c r="AD88" s="2">
        <f t="shared" ca="1" si="41"/>
        <v>2</v>
      </c>
      <c r="AE88" s="2">
        <f t="shared" ca="1" si="42"/>
        <v>2</v>
      </c>
      <c r="AF88" s="2">
        <f t="shared" ca="1" si="43"/>
        <v>2</v>
      </c>
      <c r="AG88" s="2">
        <f t="shared" ca="1" si="44"/>
        <v>42</v>
      </c>
      <c r="AH88" s="2">
        <f t="shared" ca="1" si="45"/>
        <v>2</v>
      </c>
      <c r="AI88" s="2">
        <f t="shared" ca="1" si="46"/>
        <v>2</v>
      </c>
      <c r="AJ88" s="2">
        <f t="shared" ca="1" si="47"/>
        <v>2</v>
      </c>
      <c r="AK88" s="2">
        <f t="shared" ca="1" si="48"/>
        <v>2</v>
      </c>
      <c r="AL88" s="55">
        <v>130</v>
      </c>
      <c r="AM88" s="55">
        <v>130</v>
      </c>
      <c r="AN88" s="55">
        <v>130</v>
      </c>
      <c r="AO88" s="55">
        <v>130</v>
      </c>
      <c r="AP88" s="55">
        <v>130</v>
      </c>
      <c r="AQ88" s="55">
        <v>130</v>
      </c>
      <c r="AR88" s="55">
        <v>130</v>
      </c>
      <c r="AS88" s="55">
        <v>130</v>
      </c>
      <c r="AT88" s="55">
        <v>130</v>
      </c>
      <c r="AU88" s="55">
        <v>130</v>
      </c>
      <c r="AV88" s="55">
        <v>130</v>
      </c>
      <c r="AW88" s="55">
        <v>130</v>
      </c>
      <c r="AX88" s="55">
        <v>130</v>
      </c>
      <c r="AY88" s="55">
        <v>130</v>
      </c>
      <c r="AZ88" s="2">
        <f t="shared" ca="1" si="49"/>
        <v>0</v>
      </c>
      <c r="BA88" s="2">
        <f t="shared" ca="1" si="50"/>
        <v>0</v>
      </c>
      <c r="BB88" s="2">
        <f t="shared" ca="1" si="51"/>
        <v>0</v>
      </c>
      <c r="BC88" s="2">
        <f t="shared" ca="1" si="52"/>
        <v>0</v>
      </c>
      <c r="BD88" s="2">
        <f t="shared" ca="1" si="53"/>
        <v>2</v>
      </c>
      <c r="BE88" s="2">
        <f t="shared" ca="1" si="54"/>
        <v>0</v>
      </c>
      <c r="BF88" s="2">
        <f t="shared" ca="1" si="55"/>
        <v>1</v>
      </c>
      <c r="BG88" s="2">
        <f t="shared" ca="1" si="56"/>
        <v>2</v>
      </c>
      <c r="BH88" s="2">
        <f t="shared" ca="1" si="57"/>
        <v>1</v>
      </c>
      <c r="BI88" s="2">
        <f t="shared" ca="1" si="58"/>
        <v>2</v>
      </c>
      <c r="BJ88" s="2">
        <f t="shared" ca="1" si="59"/>
        <v>0</v>
      </c>
      <c r="BK88" s="2">
        <f t="shared" ca="1" si="60"/>
        <v>1</v>
      </c>
      <c r="BL88" s="2">
        <f t="shared" ca="1" si="61"/>
        <v>0</v>
      </c>
      <c r="BM88" s="2">
        <f t="shared" ca="1" si="62"/>
        <v>1</v>
      </c>
      <c r="BN88" s="2" t="str">
        <f t="shared" si="63"/>
        <v>PP</v>
      </c>
    </row>
    <row r="89" spans="1:66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ТА-8  -  Р₀</v>
      </c>
      <c r="B89" s="15" t="s">
        <v>479</v>
      </c>
      <c r="C89" s="18">
        <v>135</v>
      </c>
      <c r="D89" s="18">
        <v>120</v>
      </c>
      <c r="E89" s="22" t="s">
        <v>117</v>
      </c>
      <c r="F89" s="22">
        <v>3</v>
      </c>
      <c r="G89" s="22"/>
      <c r="H89" s="20">
        <f t="shared" ca="1" si="33"/>
        <v>0</v>
      </c>
      <c r="I89" s="16" t="str">
        <f t="shared" si="34"/>
        <v>08T002PP0L26</v>
      </c>
      <c r="J89" s="54">
        <v>122.56854916667</v>
      </c>
      <c r="K89" s="54">
        <v>118.18908416667</v>
      </c>
      <c r="L89" s="54">
        <v>115.96101083332999</v>
      </c>
      <c r="M89" s="54">
        <v>117.38385958332999</v>
      </c>
      <c r="N89" s="54">
        <v>115.83585333332999</v>
      </c>
      <c r="O89" s="54">
        <v>0</v>
      </c>
      <c r="P89" s="54">
        <v>0</v>
      </c>
      <c r="Q89" s="54">
        <v>0</v>
      </c>
      <c r="R89" s="54">
        <v>0</v>
      </c>
      <c r="S89" s="54">
        <v>0</v>
      </c>
      <c r="T89" s="54">
        <v>0</v>
      </c>
      <c r="U89" s="54">
        <v>0</v>
      </c>
      <c r="V89" s="54">
        <v>0</v>
      </c>
      <c r="W89" s="56">
        <v>0</v>
      </c>
      <c r="X89" s="2">
        <f t="shared" ca="1" si="35"/>
        <v>0</v>
      </c>
      <c r="Y89" s="2">
        <f t="shared" ca="1" si="36"/>
        <v>2</v>
      </c>
      <c r="Z89" s="2">
        <f t="shared" ca="1" si="37"/>
        <v>2</v>
      </c>
      <c r="AA89" s="2">
        <f t="shared" ca="1" si="38"/>
        <v>2</v>
      </c>
      <c r="AB89" s="2">
        <f t="shared" ca="1" si="39"/>
        <v>2</v>
      </c>
      <c r="AC89" s="2">
        <f t="shared" ca="1" si="40"/>
        <v>2</v>
      </c>
      <c r="AD89" s="2">
        <f t="shared" ca="1" si="41"/>
        <v>2</v>
      </c>
      <c r="AE89" s="2">
        <f t="shared" ca="1" si="42"/>
        <v>2</v>
      </c>
      <c r="AF89" s="2">
        <f t="shared" ca="1" si="43"/>
        <v>2</v>
      </c>
      <c r="AG89" s="2">
        <f t="shared" ca="1" si="44"/>
        <v>2</v>
      </c>
      <c r="AH89" s="2">
        <f t="shared" ca="1" si="45"/>
        <v>2</v>
      </c>
      <c r="AI89" s="2">
        <f t="shared" ca="1" si="46"/>
        <v>2</v>
      </c>
      <c r="AJ89" s="2">
        <f t="shared" ca="1" si="47"/>
        <v>2</v>
      </c>
      <c r="AK89" s="2">
        <f t="shared" ca="1" si="48"/>
        <v>2</v>
      </c>
      <c r="AL89" s="55">
        <v>130</v>
      </c>
      <c r="AM89" s="55">
        <v>130</v>
      </c>
      <c r="AN89" s="55">
        <v>130</v>
      </c>
      <c r="AO89" s="55">
        <v>130</v>
      </c>
      <c r="AP89" s="55">
        <v>130</v>
      </c>
      <c r="AQ89" s="55">
        <v>0</v>
      </c>
      <c r="AR89" s="55">
        <v>0</v>
      </c>
      <c r="AS89" s="55">
        <v>0</v>
      </c>
      <c r="AT89" s="55">
        <v>0</v>
      </c>
      <c r="AU89" s="55">
        <v>0</v>
      </c>
      <c r="AV89" s="55">
        <v>0</v>
      </c>
      <c r="AW89" s="55">
        <v>0</v>
      </c>
      <c r="AX89" s="55">
        <v>0</v>
      </c>
      <c r="AY89" s="55">
        <v>0</v>
      </c>
      <c r="AZ89" s="2">
        <f t="shared" ca="1" si="49"/>
        <v>0</v>
      </c>
      <c r="BA89" s="2">
        <f t="shared" ca="1" si="50"/>
        <v>0</v>
      </c>
      <c r="BB89" s="2">
        <f t="shared" ca="1" si="51"/>
        <v>0</v>
      </c>
      <c r="BC89" s="2">
        <f t="shared" ca="1" si="52"/>
        <v>0</v>
      </c>
      <c r="BD89" s="2">
        <f t="shared" ca="1" si="53"/>
        <v>1</v>
      </c>
      <c r="BE89" s="2">
        <f t="shared" ca="1" si="54"/>
        <v>0</v>
      </c>
      <c r="BF89" s="2">
        <f t="shared" ca="1" si="55"/>
        <v>1</v>
      </c>
      <c r="BG89" s="2">
        <f t="shared" ca="1" si="56"/>
        <v>2</v>
      </c>
      <c r="BH89" s="2">
        <f t="shared" ca="1" si="57"/>
        <v>1</v>
      </c>
      <c r="BI89" s="2">
        <f t="shared" ca="1" si="58"/>
        <v>1</v>
      </c>
      <c r="BJ89" s="2">
        <f t="shared" ca="1" si="59"/>
        <v>0</v>
      </c>
      <c r="BK89" s="2">
        <f t="shared" ca="1" si="60"/>
        <v>1</v>
      </c>
      <c r="BL89" s="2">
        <f t="shared" ca="1" si="61"/>
        <v>0</v>
      </c>
      <c r="BM89" s="2">
        <f t="shared" ca="1" si="62"/>
        <v>1</v>
      </c>
      <c r="BN89" s="2" t="str">
        <f t="shared" si="63"/>
        <v>PP</v>
      </c>
    </row>
    <row r="90" spans="1:66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ТА-9  -  Р₀</v>
      </c>
      <c r="B90" s="15" t="s">
        <v>480</v>
      </c>
      <c r="C90" s="18">
        <v>135</v>
      </c>
      <c r="D90" s="18">
        <v>120</v>
      </c>
      <c r="E90" s="22" t="s">
        <v>117</v>
      </c>
      <c r="F90" s="22">
        <v>3</v>
      </c>
      <c r="G90" s="22"/>
      <c r="H90" s="20">
        <f t="shared" ca="1" si="33"/>
        <v>0</v>
      </c>
      <c r="I90" s="16" t="str">
        <f t="shared" si="34"/>
        <v>09T002PP0L26</v>
      </c>
      <c r="J90" s="54">
        <v>126.40244812500001</v>
      </c>
      <c r="K90" s="54">
        <v>124.49416333332999</v>
      </c>
      <c r="L90" s="54">
        <v>123.54881395833</v>
      </c>
      <c r="M90" s="54">
        <v>123.36263291666999</v>
      </c>
      <c r="N90" s="54">
        <v>122.43267333333</v>
      </c>
      <c r="O90" s="54">
        <v>123.32719937500001</v>
      </c>
      <c r="P90" s="54">
        <v>123.46663520833</v>
      </c>
      <c r="Q90" s="54">
        <v>121.65596653846001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6">
        <v>0</v>
      </c>
      <c r="X90" s="2">
        <f t="shared" ca="1" si="35"/>
        <v>0</v>
      </c>
      <c r="Y90" s="2">
        <f t="shared" ca="1" si="36"/>
        <v>0</v>
      </c>
      <c r="Z90" s="2">
        <f t="shared" ca="1" si="37"/>
        <v>0</v>
      </c>
      <c r="AA90" s="2">
        <f t="shared" ca="1" si="38"/>
        <v>0</v>
      </c>
      <c r="AB90" s="2">
        <f t="shared" ca="1" si="39"/>
        <v>0</v>
      </c>
      <c r="AC90" s="2">
        <f t="shared" ca="1" si="40"/>
        <v>0</v>
      </c>
      <c r="AD90" s="2">
        <f t="shared" ca="1" si="41"/>
        <v>0</v>
      </c>
      <c r="AE90" s="2">
        <f t="shared" ca="1" si="42"/>
        <v>0</v>
      </c>
      <c r="AF90" s="2">
        <f t="shared" ca="1" si="43"/>
        <v>2</v>
      </c>
      <c r="AG90" s="2">
        <f t="shared" ca="1" si="44"/>
        <v>2</v>
      </c>
      <c r="AH90" s="2">
        <f t="shared" ca="1" si="45"/>
        <v>2</v>
      </c>
      <c r="AI90" s="2">
        <f t="shared" ca="1" si="46"/>
        <v>2</v>
      </c>
      <c r="AJ90" s="2">
        <f t="shared" ca="1" si="47"/>
        <v>2</v>
      </c>
      <c r="AK90" s="2">
        <f t="shared" ca="1" si="48"/>
        <v>2</v>
      </c>
      <c r="AL90" s="55">
        <v>130</v>
      </c>
      <c r="AM90" s="55">
        <v>130</v>
      </c>
      <c r="AN90" s="55">
        <v>130</v>
      </c>
      <c r="AO90" s="55">
        <v>130</v>
      </c>
      <c r="AP90" s="55">
        <v>130</v>
      </c>
      <c r="AQ90" s="55">
        <v>130</v>
      </c>
      <c r="AR90" s="55">
        <v>130</v>
      </c>
      <c r="AS90" s="55">
        <v>130</v>
      </c>
      <c r="AT90" s="55">
        <v>0</v>
      </c>
      <c r="AU90" s="55">
        <v>0</v>
      </c>
      <c r="AV90" s="55">
        <v>0</v>
      </c>
      <c r="AW90" s="55">
        <v>0</v>
      </c>
      <c r="AX90" s="55">
        <v>0</v>
      </c>
      <c r="AY90" s="55">
        <v>0</v>
      </c>
      <c r="AZ90" s="2">
        <f t="shared" ca="1" si="49"/>
        <v>0</v>
      </c>
      <c r="BA90" s="2">
        <f t="shared" ca="1" si="50"/>
        <v>0</v>
      </c>
      <c r="BB90" s="2">
        <f t="shared" ca="1" si="51"/>
        <v>0</v>
      </c>
      <c r="BC90" s="2">
        <f t="shared" ca="1" si="52"/>
        <v>0</v>
      </c>
      <c r="BD90" s="2">
        <f t="shared" ca="1" si="53"/>
        <v>1</v>
      </c>
      <c r="BE90" s="2">
        <f t="shared" ca="1" si="54"/>
        <v>0</v>
      </c>
      <c r="BF90" s="2">
        <f t="shared" ca="1" si="55"/>
        <v>1</v>
      </c>
      <c r="BG90" s="2">
        <f t="shared" ca="1" si="56"/>
        <v>2</v>
      </c>
      <c r="BH90" s="2">
        <f t="shared" ca="1" si="57"/>
        <v>1</v>
      </c>
      <c r="BI90" s="2">
        <f t="shared" ca="1" si="58"/>
        <v>1</v>
      </c>
      <c r="BJ90" s="2">
        <f t="shared" ca="1" si="59"/>
        <v>0</v>
      </c>
      <c r="BK90" s="2">
        <f t="shared" ca="1" si="60"/>
        <v>1</v>
      </c>
      <c r="BL90" s="2">
        <f t="shared" ca="1" si="61"/>
        <v>0</v>
      </c>
      <c r="BM90" s="2">
        <f t="shared" ca="1" si="62"/>
        <v>1</v>
      </c>
      <c r="BN90" s="2" t="str">
        <f t="shared" si="63"/>
        <v>PP</v>
      </c>
    </row>
    <row r="91" spans="1:66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ТА-1  -  Т₀</v>
      </c>
      <c r="B91" s="10" t="s">
        <v>481</v>
      </c>
      <c r="C91" s="18">
        <v>540</v>
      </c>
      <c r="D91" s="18">
        <v>505</v>
      </c>
      <c r="E91" s="22" t="s">
        <v>117</v>
      </c>
      <c r="F91" s="22">
        <v>3</v>
      </c>
      <c r="G91" s="22"/>
      <c r="H91" s="20">
        <f t="shared" ca="1" si="33"/>
        <v>1</v>
      </c>
      <c r="I91" s="16" t="str">
        <f t="shared" si="34"/>
        <v>01T002TP0N26</v>
      </c>
      <c r="J91" s="54">
        <v>490.61412751799003</v>
      </c>
      <c r="K91" s="54">
        <v>491.81310011718</v>
      </c>
      <c r="L91" s="54">
        <v>496.00371659645998</v>
      </c>
      <c r="M91" s="54">
        <v>495.00076000617997</v>
      </c>
      <c r="N91" s="54">
        <v>489.89868796008</v>
      </c>
      <c r="O91" s="54">
        <v>510.4548896009</v>
      </c>
      <c r="P91" s="54">
        <v>504.81149849731997</v>
      </c>
      <c r="Q91" s="54">
        <v>495.70621865304997</v>
      </c>
      <c r="R91" s="54">
        <v>495.29292180338001</v>
      </c>
      <c r="S91" s="54">
        <v>505.74562576039</v>
      </c>
      <c r="T91" s="54">
        <v>504.91003173120998</v>
      </c>
      <c r="U91" s="54">
        <v>497.76445793236002</v>
      </c>
      <c r="V91" s="54">
        <v>507.27194784225998</v>
      </c>
      <c r="W91" s="56">
        <v>504.99871873552001</v>
      </c>
      <c r="X91" s="2">
        <f t="shared" ca="1" si="35"/>
        <v>2</v>
      </c>
      <c r="Y91" s="2">
        <f t="shared" ca="1" si="36"/>
        <v>2</v>
      </c>
      <c r="Z91" s="2">
        <f t="shared" ca="1" si="37"/>
        <v>2</v>
      </c>
      <c r="AA91" s="2">
        <f t="shared" ca="1" si="38"/>
        <v>2</v>
      </c>
      <c r="AB91" s="2">
        <f t="shared" ca="1" si="39"/>
        <v>2</v>
      </c>
      <c r="AC91" s="2">
        <f t="shared" ca="1" si="40"/>
        <v>0</v>
      </c>
      <c r="AD91" s="2">
        <f t="shared" ca="1" si="41"/>
        <v>2</v>
      </c>
      <c r="AE91" s="2">
        <f t="shared" ca="1" si="42"/>
        <v>42</v>
      </c>
      <c r="AF91" s="2">
        <f t="shared" ca="1" si="43"/>
        <v>42</v>
      </c>
      <c r="AG91" s="2">
        <f t="shared" ca="1" si="44"/>
        <v>0</v>
      </c>
      <c r="AH91" s="2">
        <f t="shared" ca="1" si="45"/>
        <v>2</v>
      </c>
      <c r="AI91" s="2">
        <f t="shared" ca="1" si="46"/>
        <v>2</v>
      </c>
      <c r="AJ91" s="2">
        <f t="shared" ca="1" si="47"/>
        <v>0</v>
      </c>
      <c r="AK91" s="2">
        <f t="shared" ca="1" si="48"/>
        <v>42</v>
      </c>
      <c r="AL91" s="55">
        <v>535</v>
      </c>
      <c r="AM91" s="55">
        <v>535</v>
      </c>
      <c r="AN91" s="55">
        <v>535</v>
      </c>
      <c r="AO91" s="55">
        <v>535</v>
      </c>
      <c r="AP91" s="55">
        <v>535</v>
      </c>
      <c r="AQ91" s="55">
        <v>535</v>
      </c>
      <c r="AR91" s="55">
        <v>535</v>
      </c>
      <c r="AS91" s="55">
        <v>535</v>
      </c>
      <c r="AT91" s="55">
        <v>535</v>
      </c>
      <c r="AU91" s="55">
        <v>535</v>
      </c>
      <c r="AV91" s="55">
        <v>535</v>
      </c>
      <c r="AW91" s="55">
        <v>535</v>
      </c>
      <c r="AX91" s="55">
        <v>535</v>
      </c>
      <c r="AY91" s="55">
        <v>535</v>
      </c>
      <c r="AZ91" s="2">
        <f t="shared" ca="1" si="49"/>
        <v>0</v>
      </c>
      <c r="BA91" s="2">
        <f t="shared" ca="1" si="50"/>
        <v>0</v>
      </c>
      <c r="BB91" s="2">
        <f t="shared" ca="1" si="51"/>
        <v>0</v>
      </c>
      <c r="BC91" s="2">
        <f t="shared" ca="1" si="52"/>
        <v>0</v>
      </c>
      <c r="BD91" s="2">
        <f t="shared" ca="1" si="53"/>
        <v>1</v>
      </c>
      <c r="BE91" s="2">
        <f t="shared" ca="1" si="54"/>
        <v>0</v>
      </c>
      <c r="BF91" s="2">
        <f t="shared" ca="1" si="55"/>
        <v>1</v>
      </c>
      <c r="BG91" s="2">
        <f t="shared" ca="1" si="56"/>
        <v>2</v>
      </c>
      <c r="BH91" s="2">
        <f t="shared" ca="1" si="57"/>
        <v>1</v>
      </c>
      <c r="BI91" s="2">
        <f t="shared" ca="1" si="58"/>
        <v>1</v>
      </c>
      <c r="BJ91" s="2">
        <f t="shared" ca="1" si="59"/>
        <v>0</v>
      </c>
      <c r="BK91" s="2">
        <f t="shared" ca="1" si="60"/>
        <v>1</v>
      </c>
      <c r="BL91" s="2">
        <f t="shared" ca="1" si="61"/>
        <v>0</v>
      </c>
      <c r="BM91" s="2">
        <f t="shared" ca="1" si="62"/>
        <v>1</v>
      </c>
      <c r="BN91" s="2" t="str">
        <f t="shared" si="63"/>
        <v>TP</v>
      </c>
    </row>
    <row r="92" spans="1:66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ТА-2  -  Т₀</v>
      </c>
      <c r="B92" s="15" t="s">
        <v>482</v>
      </c>
      <c r="C92" s="18">
        <v>540</v>
      </c>
      <c r="D92" s="18">
        <v>505</v>
      </c>
      <c r="E92" s="22" t="s">
        <v>117</v>
      </c>
      <c r="F92" s="22">
        <v>3</v>
      </c>
      <c r="G92" s="22"/>
      <c r="H92" s="20">
        <f t="shared" ca="1" si="33"/>
        <v>0</v>
      </c>
      <c r="I92" s="16" t="str">
        <f t="shared" si="34"/>
        <v>02T002TP0N26</v>
      </c>
      <c r="J92" s="54">
        <v>520</v>
      </c>
      <c r="K92" s="54">
        <v>516</v>
      </c>
      <c r="L92" s="54">
        <v>513</v>
      </c>
      <c r="M92" s="54">
        <v>515</v>
      </c>
      <c r="N92" s="54">
        <v>529</v>
      </c>
      <c r="O92" s="54">
        <v>526</v>
      </c>
      <c r="P92" s="54">
        <v>522</v>
      </c>
      <c r="Q92" s="54">
        <v>520</v>
      </c>
      <c r="R92" s="54">
        <v>522</v>
      </c>
      <c r="S92" s="54">
        <v>525</v>
      </c>
      <c r="T92" s="54">
        <v>520</v>
      </c>
      <c r="U92" s="54">
        <v>519</v>
      </c>
      <c r="V92" s="54">
        <v>524</v>
      </c>
      <c r="W92" s="56">
        <v>523</v>
      </c>
      <c r="X92" s="2">
        <f t="shared" ca="1" si="35"/>
        <v>0</v>
      </c>
      <c r="Y92" s="2">
        <f t="shared" ca="1" si="36"/>
        <v>0</v>
      </c>
      <c r="Z92" s="2">
        <f t="shared" ca="1" si="37"/>
        <v>0</v>
      </c>
      <c r="AA92" s="2">
        <f t="shared" ca="1" si="38"/>
        <v>0</v>
      </c>
      <c r="AB92" s="2">
        <f t="shared" ca="1" si="39"/>
        <v>0</v>
      </c>
      <c r="AC92" s="2">
        <f t="shared" ca="1" si="40"/>
        <v>0</v>
      </c>
      <c r="AD92" s="2">
        <f t="shared" ca="1" si="41"/>
        <v>0</v>
      </c>
      <c r="AE92" s="2">
        <f t="shared" ca="1" si="42"/>
        <v>0</v>
      </c>
      <c r="AF92" s="2">
        <f t="shared" ca="1" si="43"/>
        <v>0</v>
      </c>
      <c r="AG92" s="2">
        <f t="shared" ca="1" si="44"/>
        <v>0</v>
      </c>
      <c r="AH92" s="2">
        <f t="shared" ca="1" si="45"/>
        <v>0</v>
      </c>
      <c r="AI92" s="2">
        <f t="shared" ca="1" si="46"/>
        <v>0</v>
      </c>
      <c r="AJ92" s="2">
        <f t="shared" ca="1" si="47"/>
        <v>0</v>
      </c>
      <c r="AK92" s="2">
        <f t="shared" ca="1" si="48"/>
        <v>0</v>
      </c>
      <c r="AL92" s="55">
        <v>535</v>
      </c>
      <c r="AM92" s="55">
        <v>535</v>
      </c>
      <c r="AN92" s="55">
        <v>535</v>
      </c>
      <c r="AO92" s="55">
        <v>535</v>
      </c>
      <c r="AP92" s="55">
        <v>535</v>
      </c>
      <c r="AQ92" s="55">
        <v>535</v>
      </c>
      <c r="AR92" s="55">
        <v>535</v>
      </c>
      <c r="AS92" s="55">
        <v>535</v>
      </c>
      <c r="AT92" s="55">
        <v>535</v>
      </c>
      <c r="AU92" s="55">
        <v>535</v>
      </c>
      <c r="AV92" s="55">
        <v>535</v>
      </c>
      <c r="AW92" s="55">
        <v>535</v>
      </c>
      <c r="AX92" s="55">
        <v>535</v>
      </c>
      <c r="AY92" s="55">
        <v>535</v>
      </c>
      <c r="AZ92" s="2">
        <f t="shared" ca="1" si="49"/>
        <v>0</v>
      </c>
      <c r="BA92" s="2">
        <f t="shared" ca="1" si="50"/>
        <v>0</v>
      </c>
      <c r="BB92" s="2">
        <f t="shared" ca="1" si="51"/>
        <v>0</v>
      </c>
      <c r="BC92" s="2">
        <f t="shared" ca="1" si="52"/>
        <v>0</v>
      </c>
      <c r="BD92" s="2">
        <f t="shared" ca="1" si="53"/>
        <v>1</v>
      </c>
      <c r="BE92" s="2">
        <f t="shared" ca="1" si="54"/>
        <v>0</v>
      </c>
      <c r="BF92" s="2">
        <f t="shared" ca="1" si="55"/>
        <v>1</v>
      </c>
      <c r="BG92" s="2">
        <f t="shared" ca="1" si="56"/>
        <v>1</v>
      </c>
      <c r="BH92" s="2">
        <f t="shared" ca="1" si="57"/>
        <v>0</v>
      </c>
      <c r="BI92" s="2">
        <f t="shared" ca="1" si="58"/>
        <v>1</v>
      </c>
      <c r="BJ92" s="2">
        <f t="shared" ca="1" si="59"/>
        <v>0</v>
      </c>
      <c r="BK92" s="2">
        <f t="shared" ca="1" si="60"/>
        <v>1</v>
      </c>
      <c r="BL92" s="2">
        <f t="shared" ca="1" si="61"/>
        <v>0</v>
      </c>
      <c r="BM92" s="2">
        <f t="shared" ca="1" si="62"/>
        <v>0</v>
      </c>
      <c r="BN92" s="2" t="str">
        <f t="shared" si="63"/>
        <v>TP</v>
      </c>
    </row>
    <row r="93" spans="1:66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ТА-3  -  Т₀</v>
      </c>
      <c r="B93" s="15" t="s">
        <v>483</v>
      </c>
      <c r="C93" s="18">
        <v>540</v>
      </c>
      <c r="D93" s="18">
        <v>505</v>
      </c>
      <c r="E93" s="22" t="s">
        <v>117</v>
      </c>
      <c r="F93" s="22">
        <v>3</v>
      </c>
      <c r="G93" s="22"/>
      <c r="H93" s="20">
        <f t="shared" ca="1" si="33"/>
        <v>1</v>
      </c>
      <c r="I93" s="16" t="str">
        <f t="shared" si="34"/>
        <v>03T002TP0N26</v>
      </c>
      <c r="J93" s="54">
        <v>502.34881999751002</v>
      </c>
      <c r="K93" s="54">
        <v>503.62059271179999</v>
      </c>
      <c r="L93" s="54">
        <v>504.76646040842002</v>
      </c>
      <c r="M93" s="54">
        <v>499.59249595248002</v>
      </c>
      <c r="N93" s="54">
        <v>496.81991101812997</v>
      </c>
      <c r="O93" s="54">
        <v>506.14313463886998</v>
      </c>
      <c r="P93" s="54">
        <v>494.90162885559999</v>
      </c>
      <c r="Q93" s="54">
        <v>494.60441870053</v>
      </c>
      <c r="R93" s="54">
        <v>504.71791691535998</v>
      </c>
      <c r="S93" s="54">
        <v>499.46968779899998</v>
      </c>
      <c r="T93" s="54">
        <v>504.64329810741998</v>
      </c>
      <c r="U93" s="54">
        <v>497.30403981427003</v>
      </c>
      <c r="V93" s="54">
        <v>488.54924634884998</v>
      </c>
      <c r="W93" s="56">
        <v>0</v>
      </c>
      <c r="X93" s="2">
        <f t="shared" ca="1" si="35"/>
        <v>2</v>
      </c>
      <c r="Y93" s="2">
        <f t="shared" ca="1" si="36"/>
        <v>2</v>
      </c>
      <c r="Z93" s="2">
        <f t="shared" ca="1" si="37"/>
        <v>2</v>
      </c>
      <c r="AA93" s="2">
        <f t="shared" ca="1" si="38"/>
        <v>2</v>
      </c>
      <c r="AB93" s="2">
        <f t="shared" ca="1" si="39"/>
        <v>42</v>
      </c>
      <c r="AC93" s="2">
        <f t="shared" ca="1" si="40"/>
        <v>0</v>
      </c>
      <c r="AD93" s="2">
        <f t="shared" ca="1" si="41"/>
        <v>42</v>
      </c>
      <c r="AE93" s="2">
        <f t="shared" ca="1" si="42"/>
        <v>2</v>
      </c>
      <c r="AF93" s="2">
        <f t="shared" ca="1" si="43"/>
        <v>2</v>
      </c>
      <c r="AG93" s="2">
        <f t="shared" ca="1" si="44"/>
        <v>42</v>
      </c>
      <c r="AH93" s="2">
        <f t="shared" ca="1" si="45"/>
        <v>2</v>
      </c>
      <c r="AI93" s="2">
        <f t="shared" ca="1" si="46"/>
        <v>42</v>
      </c>
      <c r="AJ93" s="2">
        <f t="shared" ca="1" si="47"/>
        <v>2</v>
      </c>
      <c r="AK93" s="2">
        <f t="shared" ca="1" si="48"/>
        <v>2</v>
      </c>
      <c r="AL93" s="55">
        <v>535</v>
      </c>
      <c r="AM93" s="55">
        <v>535</v>
      </c>
      <c r="AN93" s="55">
        <v>535</v>
      </c>
      <c r="AO93" s="55">
        <v>535</v>
      </c>
      <c r="AP93" s="55">
        <v>535</v>
      </c>
      <c r="AQ93" s="55">
        <v>535</v>
      </c>
      <c r="AR93" s="55">
        <v>535</v>
      </c>
      <c r="AS93" s="55">
        <v>535</v>
      </c>
      <c r="AT93" s="55">
        <v>535</v>
      </c>
      <c r="AU93" s="55">
        <v>535</v>
      </c>
      <c r="AV93" s="55">
        <v>535</v>
      </c>
      <c r="AW93" s="55">
        <v>535</v>
      </c>
      <c r="AX93" s="55">
        <v>535</v>
      </c>
      <c r="AY93" s="55">
        <v>0</v>
      </c>
      <c r="AZ93" s="2">
        <f t="shared" ca="1" si="49"/>
        <v>0</v>
      </c>
      <c r="BA93" s="2">
        <f t="shared" ca="1" si="50"/>
        <v>0</v>
      </c>
      <c r="BB93" s="2">
        <f t="shared" ca="1" si="51"/>
        <v>0</v>
      </c>
      <c r="BC93" s="2">
        <f t="shared" ca="1" si="52"/>
        <v>0</v>
      </c>
      <c r="BD93" s="2">
        <f t="shared" ca="1" si="53"/>
        <v>1</v>
      </c>
      <c r="BE93" s="2">
        <f t="shared" ca="1" si="54"/>
        <v>0</v>
      </c>
      <c r="BF93" s="2">
        <f t="shared" ca="1" si="55"/>
        <v>1</v>
      </c>
      <c r="BG93" s="2">
        <f t="shared" ca="1" si="56"/>
        <v>1</v>
      </c>
      <c r="BH93" s="2">
        <f t="shared" ca="1" si="57"/>
        <v>0</v>
      </c>
      <c r="BI93" s="2">
        <f t="shared" ca="1" si="58"/>
        <v>1</v>
      </c>
      <c r="BJ93" s="2">
        <f t="shared" ca="1" si="59"/>
        <v>0</v>
      </c>
      <c r="BK93" s="2">
        <f t="shared" ca="1" si="60"/>
        <v>1</v>
      </c>
      <c r="BL93" s="2">
        <f t="shared" ca="1" si="61"/>
        <v>0</v>
      </c>
      <c r="BM93" s="2">
        <f t="shared" ca="1" si="62"/>
        <v>0</v>
      </c>
      <c r="BN93" s="2" t="str">
        <f t="shared" si="63"/>
        <v>TP</v>
      </c>
    </row>
    <row r="94" spans="1:66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ТА-4  -  Т₀</v>
      </c>
      <c r="B94" s="15" t="s">
        <v>484</v>
      </c>
      <c r="C94" s="18">
        <v>540</v>
      </c>
      <c r="D94" s="18">
        <v>505</v>
      </c>
      <c r="E94" s="22" t="s">
        <v>117</v>
      </c>
      <c r="F94" s="22">
        <v>3</v>
      </c>
      <c r="G94" s="22"/>
      <c r="H94" s="20">
        <f t="shared" ca="1" si="33"/>
        <v>1</v>
      </c>
      <c r="I94" s="16" t="str">
        <f t="shared" si="34"/>
        <v>04T002TP0N26</v>
      </c>
      <c r="J94" s="54">
        <v>500</v>
      </c>
      <c r="K94" s="54">
        <v>497</v>
      </c>
      <c r="L94" s="54">
        <v>500</v>
      </c>
      <c r="M94" s="54">
        <v>504</v>
      </c>
      <c r="N94" s="54">
        <v>505</v>
      </c>
      <c r="O94" s="54">
        <v>520</v>
      </c>
      <c r="P94" s="54">
        <v>511</v>
      </c>
      <c r="Q94" s="54">
        <v>504</v>
      </c>
      <c r="R94" s="54">
        <v>508</v>
      </c>
      <c r="S94" s="54">
        <v>512</v>
      </c>
      <c r="T94" s="54">
        <v>513</v>
      </c>
      <c r="U94" s="54">
        <v>511</v>
      </c>
      <c r="V94" s="54">
        <v>509</v>
      </c>
      <c r="W94" s="56">
        <v>509</v>
      </c>
      <c r="X94" s="2">
        <f t="shared" ca="1" si="35"/>
        <v>2</v>
      </c>
      <c r="Y94" s="2">
        <f t="shared" ca="1" si="36"/>
        <v>2</v>
      </c>
      <c r="Z94" s="2">
        <f t="shared" ca="1" si="37"/>
        <v>2</v>
      </c>
      <c r="AA94" s="2">
        <f t="shared" ca="1" si="38"/>
        <v>2</v>
      </c>
      <c r="AB94" s="2">
        <f t="shared" ca="1" si="39"/>
        <v>0</v>
      </c>
      <c r="AC94" s="2">
        <f t="shared" ca="1" si="40"/>
        <v>0</v>
      </c>
      <c r="AD94" s="2">
        <f t="shared" ca="1" si="41"/>
        <v>0</v>
      </c>
      <c r="AE94" s="2">
        <f t="shared" ca="1" si="42"/>
        <v>42</v>
      </c>
      <c r="AF94" s="2">
        <f t="shared" ca="1" si="43"/>
        <v>0</v>
      </c>
      <c r="AG94" s="2">
        <f t="shared" ca="1" si="44"/>
        <v>0</v>
      </c>
      <c r="AH94" s="2">
        <f t="shared" ca="1" si="45"/>
        <v>0</v>
      </c>
      <c r="AI94" s="2">
        <f t="shared" ca="1" si="46"/>
        <v>0</v>
      </c>
      <c r="AJ94" s="2">
        <f t="shared" ca="1" si="47"/>
        <v>0</v>
      </c>
      <c r="AK94" s="2">
        <f t="shared" ca="1" si="48"/>
        <v>0</v>
      </c>
      <c r="AL94" s="55">
        <v>535</v>
      </c>
      <c r="AM94" s="55">
        <v>535</v>
      </c>
      <c r="AN94" s="55">
        <v>535</v>
      </c>
      <c r="AO94" s="55">
        <v>535</v>
      </c>
      <c r="AP94" s="55">
        <v>535</v>
      </c>
      <c r="AQ94" s="55">
        <v>535</v>
      </c>
      <c r="AR94" s="55">
        <v>535</v>
      </c>
      <c r="AS94" s="55">
        <v>535</v>
      </c>
      <c r="AT94" s="55">
        <v>535</v>
      </c>
      <c r="AU94" s="55">
        <v>535</v>
      </c>
      <c r="AV94" s="55">
        <v>535</v>
      </c>
      <c r="AW94" s="55">
        <v>535</v>
      </c>
      <c r="AX94" s="55">
        <v>535</v>
      </c>
      <c r="AY94" s="55">
        <v>535</v>
      </c>
      <c r="AZ94" s="2">
        <f t="shared" ca="1" si="49"/>
        <v>0</v>
      </c>
      <c r="BA94" s="2">
        <f t="shared" ca="1" si="50"/>
        <v>0</v>
      </c>
      <c r="BB94" s="2">
        <f t="shared" ca="1" si="51"/>
        <v>0</v>
      </c>
      <c r="BC94" s="2">
        <f t="shared" ca="1" si="52"/>
        <v>0</v>
      </c>
      <c r="BD94" s="2">
        <f t="shared" ca="1" si="53"/>
        <v>0</v>
      </c>
      <c r="BE94" s="2">
        <f t="shared" ca="1" si="54"/>
        <v>0</v>
      </c>
      <c r="BF94" s="2">
        <f t="shared" ca="1" si="55"/>
        <v>0</v>
      </c>
      <c r="BG94" s="2">
        <f t="shared" ca="1" si="56"/>
        <v>1</v>
      </c>
      <c r="BH94" s="2">
        <f t="shared" ca="1" si="57"/>
        <v>0</v>
      </c>
      <c r="BI94" s="2">
        <f t="shared" ca="1" si="58"/>
        <v>0</v>
      </c>
      <c r="BJ94" s="2">
        <f t="shared" ca="1" si="59"/>
        <v>0</v>
      </c>
      <c r="BK94" s="2">
        <f t="shared" ca="1" si="60"/>
        <v>0</v>
      </c>
      <c r="BL94" s="2">
        <f t="shared" ca="1" si="61"/>
        <v>0</v>
      </c>
      <c r="BM94" s="2">
        <f t="shared" ca="1" si="62"/>
        <v>0</v>
      </c>
      <c r="BN94" s="2" t="str">
        <f t="shared" si="63"/>
        <v>TP</v>
      </c>
    </row>
    <row r="95" spans="1:66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ТА-5  -  Т₀</v>
      </c>
      <c r="B95" s="15" t="s">
        <v>485</v>
      </c>
      <c r="C95" s="18">
        <v>545</v>
      </c>
      <c r="D95" s="18">
        <v>530</v>
      </c>
      <c r="E95" s="22" t="s">
        <v>117</v>
      </c>
      <c r="F95" s="22">
        <v>3</v>
      </c>
      <c r="G95" s="22"/>
      <c r="H95" s="20">
        <f t="shared" ca="1" si="33"/>
        <v>0</v>
      </c>
      <c r="I95" s="16" t="str">
        <f t="shared" si="34"/>
        <v>05T002TP0L26</v>
      </c>
      <c r="J95" s="54">
        <v>0</v>
      </c>
      <c r="K95" s="54">
        <v>0</v>
      </c>
      <c r="L95" s="54">
        <v>0</v>
      </c>
      <c r="M95" s="54">
        <v>527.21542330497005</v>
      </c>
      <c r="N95" s="54">
        <v>536.48945528943</v>
      </c>
      <c r="O95" s="54">
        <v>543.55311782046999</v>
      </c>
      <c r="P95" s="54">
        <v>534.77808182402998</v>
      </c>
      <c r="Q95" s="54">
        <v>536.63178377990005</v>
      </c>
      <c r="R95" s="54">
        <v>536.24934799069001</v>
      </c>
      <c r="S95" s="54">
        <v>542.13545259095997</v>
      </c>
      <c r="T95" s="54">
        <v>538.25088268501997</v>
      </c>
      <c r="U95" s="54">
        <v>537.73424688774003</v>
      </c>
      <c r="V95" s="54">
        <v>535.92481170879</v>
      </c>
      <c r="W95" s="56">
        <v>536.00972643309001</v>
      </c>
      <c r="X95" s="2">
        <f t="shared" ca="1" si="35"/>
        <v>2</v>
      </c>
      <c r="Y95" s="2">
        <f t="shared" ca="1" si="36"/>
        <v>2</v>
      </c>
      <c r="Z95" s="2">
        <f t="shared" ca="1" si="37"/>
        <v>2</v>
      </c>
      <c r="AA95" s="2">
        <f t="shared" ca="1" si="38"/>
        <v>2</v>
      </c>
      <c r="AB95" s="2">
        <f t="shared" ca="1" si="39"/>
        <v>0</v>
      </c>
      <c r="AC95" s="2">
        <f t="shared" ca="1" si="40"/>
        <v>0</v>
      </c>
      <c r="AD95" s="2">
        <f t="shared" ca="1" si="41"/>
        <v>0</v>
      </c>
      <c r="AE95" s="2">
        <f t="shared" ca="1" si="42"/>
        <v>0</v>
      </c>
      <c r="AF95" s="2">
        <f t="shared" ca="1" si="43"/>
        <v>0</v>
      </c>
      <c r="AG95" s="2">
        <f t="shared" ca="1" si="44"/>
        <v>0</v>
      </c>
      <c r="AH95" s="2">
        <f t="shared" ca="1" si="45"/>
        <v>0</v>
      </c>
      <c r="AI95" s="2">
        <f t="shared" ca="1" si="46"/>
        <v>0</v>
      </c>
      <c r="AJ95" s="2">
        <f t="shared" ca="1" si="47"/>
        <v>0</v>
      </c>
      <c r="AK95" s="2">
        <f t="shared" ca="1" si="48"/>
        <v>0</v>
      </c>
      <c r="AL95" s="55">
        <v>0</v>
      </c>
      <c r="AM95" s="55">
        <v>0</v>
      </c>
      <c r="AN95" s="55">
        <v>0</v>
      </c>
      <c r="AO95" s="55">
        <v>540</v>
      </c>
      <c r="AP95" s="55">
        <v>540</v>
      </c>
      <c r="AQ95" s="55">
        <v>540</v>
      </c>
      <c r="AR95" s="55">
        <v>540</v>
      </c>
      <c r="AS95" s="55">
        <v>540</v>
      </c>
      <c r="AT95" s="55">
        <v>540</v>
      </c>
      <c r="AU95" s="55">
        <v>540</v>
      </c>
      <c r="AV95" s="55">
        <v>540</v>
      </c>
      <c r="AW95" s="55">
        <v>540</v>
      </c>
      <c r="AX95" s="55">
        <v>540</v>
      </c>
      <c r="AY95" s="55">
        <v>540</v>
      </c>
      <c r="AZ95" s="2">
        <f t="shared" ca="1" si="49"/>
        <v>0</v>
      </c>
      <c r="BA95" s="2">
        <f t="shared" ca="1" si="50"/>
        <v>0</v>
      </c>
      <c r="BB95" s="2">
        <f t="shared" ca="1" si="51"/>
        <v>0</v>
      </c>
      <c r="BC95" s="2">
        <f t="shared" ca="1" si="52"/>
        <v>0</v>
      </c>
      <c r="BD95" s="2">
        <f t="shared" ca="1" si="53"/>
        <v>0</v>
      </c>
      <c r="BE95" s="2">
        <f t="shared" ca="1" si="54"/>
        <v>0</v>
      </c>
      <c r="BF95" s="2">
        <f t="shared" ca="1" si="55"/>
        <v>0</v>
      </c>
      <c r="BG95" s="2">
        <f t="shared" ca="1" si="56"/>
        <v>0</v>
      </c>
      <c r="BH95" s="2">
        <f t="shared" ca="1" si="57"/>
        <v>0</v>
      </c>
      <c r="BI95" s="2">
        <f t="shared" ca="1" si="58"/>
        <v>0</v>
      </c>
      <c r="BJ95" s="2">
        <f t="shared" ca="1" si="59"/>
        <v>0</v>
      </c>
      <c r="BK95" s="2">
        <f t="shared" ca="1" si="60"/>
        <v>0</v>
      </c>
      <c r="BL95" s="2">
        <f t="shared" ca="1" si="61"/>
        <v>0</v>
      </c>
      <c r="BM95" s="2">
        <f t="shared" ca="1" si="62"/>
        <v>0</v>
      </c>
      <c r="BN95" s="2" t="str">
        <f t="shared" si="63"/>
        <v>TP</v>
      </c>
    </row>
    <row r="96" spans="1:66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ТА-6  -  Т₀</v>
      </c>
      <c r="B96" s="15" t="s">
        <v>486</v>
      </c>
      <c r="C96" s="18">
        <v>545</v>
      </c>
      <c r="D96" s="18">
        <v>530</v>
      </c>
      <c r="E96" s="22" t="s">
        <v>117</v>
      </c>
      <c r="F96" s="22">
        <v>3</v>
      </c>
      <c r="G96" s="22"/>
      <c r="H96" s="20">
        <f t="shared" ca="1" si="33"/>
        <v>0</v>
      </c>
      <c r="I96" s="16" t="str">
        <f t="shared" si="34"/>
        <v>06T002TP0L26</v>
      </c>
      <c r="J96" s="54">
        <v>0</v>
      </c>
      <c r="K96" s="54">
        <v>0</v>
      </c>
      <c r="L96" s="54">
        <v>0</v>
      </c>
      <c r="M96" s="54">
        <v>0</v>
      </c>
      <c r="N96" s="54">
        <v>0</v>
      </c>
      <c r="O96" s="54">
        <v>0</v>
      </c>
      <c r="P96" s="54">
        <v>0</v>
      </c>
      <c r="Q96" s="54">
        <v>0</v>
      </c>
      <c r="R96" s="54">
        <v>0</v>
      </c>
      <c r="S96" s="54">
        <v>0</v>
      </c>
      <c r="T96" s="54">
        <v>0</v>
      </c>
      <c r="U96" s="54">
        <v>0</v>
      </c>
      <c r="V96" s="54">
        <v>0</v>
      </c>
      <c r="W96" s="56">
        <v>0</v>
      </c>
      <c r="X96" s="2">
        <f t="shared" ca="1" si="35"/>
        <v>2</v>
      </c>
      <c r="Y96" s="2">
        <f t="shared" ca="1" si="36"/>
        <v>2</v>
      </c>
      <c r="Z96" s="2">
        <f t="shared" ca="1" si="37"/>
        <v>2</v>
      </c>
      <c r="AA96" s="2">
        <f t="shared" ca="1" si="38"/>
        <v>2</v>
      </c>
      <c r="AB96" s="2">
        <f t="shared" ca="1" si="39"/>
        <v>2</v>
      </c>
      <c r="AC96" s="2">
        <f t="shared" ca="1" si="40"/>
        <v>2</v>
      </c>
      <c r="AD96" s="2">
        <f t="shared" ca="1" si="41"/>
        <v>2</v>
      </c>
      <c r="AE96" s="2">
        <f t="shared" ca="1" si="42"/>
        <v>2</v>
      </c>
      <c r="AF96" s="2">
        <f t="shared" ca="1" si="43"/>
        <v>2</v>
      </c>
      <c r="AG96" s="2">
        <f t="shared" ca="1" si="44"/>
        <v>2</v>
      </c>
      <c r="AH96" s="2">
        <f t="shared" ca="1" si="45"/>
        <v>2</v>
      </c>
      <c r="AI96" s="2">
        <f t="shared" ca="1" si="46"/>
        <v>2</v>
      </c>
      <c r="AJ96" s="2">
        <f t="shared" ca="1" si="47"/>
        <v>2</v>
      </c>
      <c r="AK96" s="2">
        <f t="shared" ca="1" si="48"/>
        <v>2</v>
      </c>
      <c r="AL96" s="55">
        <v>0</v>
      </c>
      <c r="AM96" s="55">
        <v>0</v>
      </c>
      <c r="AN96" s="55">
        <v>0</v>
      </c>
      <c r="AO96" s="55">
        <v>0</v>
      </c>
      <c r="AP96" s="55">
        <v>0</v>
      </c>
      <c r="AQ96" s="55">
        <v>0</v>
      </c>
      <c r="AR96" s="55">
        <v>0</v>
      </c>
      <c r="AS96" s="55">
        <v>0</v>
      </c>
      <c r="AT96" s="55">
        <v>0</v>
      </c>
      <c r="AU96" s="55">
        <v>0</v>
      </c>
      <c r="AV96" s="55">
        <v>0</v>
      </c>
      <c r="AW96" s="55">
        <v>0</v>
      </c>
      <c r="AX96" s="55">
        <v>0</v>
      </c>
      <c r="AY96" s="55">
        <v>0</v>
      </c>
      <c r="AZ96" s="2">
        <f t="shared" ca="1" si="49"/>
        <v>0</v>
      </c>
      <c r="BA96" s="2">
        <f t="shared" ca="1" si="50"/>
        <v>0</v>
      </c>
      <c r="BB96" s="2">
        <f t="shared" ca="1" si="51"/>
        <v>0</v>
      </c>
      <c r="BC96" s="2">
        <f t="shared" ca="1" si="52"/>
        <v>0</v>
      </c>
      <c r="BD96" s="2">
        <f t="shared" ca="1" si="53"/>
        <v>0</v>
      </c>
      <c r="BE96" s="2">
        <f t="shared" ca="1" si="54"/>
        <v>0</v>
      </c>
      <c r="BF96" s="2">
        <f t="shared" ca="1" si="55"/>
        <v>0</v>
      </c>
      <c r="BG96" s="2">
        <f t="shared" ca="1" si="56"/>
        <v>0</v>
      </c>
      <c r="BH96" s="2">
        <f t="shared" ca="1" si="57"/>
        <v>0</v>
      </c>
      <c r="BI96" s="2">
        <f t="shared" ca="1" si="58"/>
        <v>0</v>
      </c>
      <c r="BJ96" s="2">
        <f t="shared" ca="1" si="59"/>
        <v>0</v>
      </c>
      <c r="BK96" s="2">
        <f t="shared" ca="1" si="60"/>
        <v>0</v>
      </c>
      <c r="BL96" s="2">
        <f t="shared" ca="1" si="61"/>
        <v>0</v>
      </c>
      <c r="BM96" s="2">
        <f t="shared" ca="1" si="62"/>
        <v>0</v>
      </c>
      <c r="BN96" s="2" t="str">
        <f t="shared" si="63"/>
        <v>TP</v>
      </c>
    </row>
    <row r="97" spans="1:66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ТА-7  -  Т₀</v>
      </c>
      <c r="B97" s="15" t="s">
        <v>487</v>
      </c>
      <c r="C97" s="18">
        <v>545</v>
      </c>
      <c r="D97" s="18">
        <v>530</v>
      </c>
      <c r="E97" s="22" t="s">
        <v>117</v>
      </c>
      <c r="F97" s="22">
        <v>3</v>
      </c>
      <c r="G97" s="22"/>
      <c r="H97" s="20">
        <f t="shared" ca="1" si="33"/>
        <v>0</v>
      </c>
      <c r="I97" s="16" t="str">
        <f t="shared" si="34"/>
        <v>07T002TP0L26</v>
      </c>
      <c r="J97" s="54">
        <v>517.2448375235</v>
      </c>
      <c r="K97" s="54">
        <v>522.83859248198996</v>
      </c>
      <c r="L97" s="54">
        <v>524.88676284888004</v>
      </c>
      <c r="M97" s="54">
        <v>531.91930428565001</v>
      </c>
      <c r="N97" s="54">
        <v>526.80275775739995</v>
      </c>
      <c r="O97" s="54">
        <v>532.96163998367001</v>
      </c>
      <c r="P97" s="54">
        <v>539.73780364114998</v>
      </c>
      <c r="Q97" s="54">
        <v>538.98508110258001</v>
      </c>
      <c r="R97" s="54">
        <v>538.17288224745005</v>
      </c>
      <c r="S97" s="54">
        <v>539.77847511583002</v>
      </c>
      <c r="T97" s="54">
        <v>538.22388465486995</v>
      </c>
      <c r="U97" s="54">
        <v>537.65336892629</v>
      </c>
      <c r="V97" s="54">
        <v>538.81376643443002</v>
      </c>
      <c r="W97" s="56">
        <v>540.58310267948002</v>
      </c>
      <c r="X97" s="2">
        <f t="shared" ca="1" si="35"/>
        <v>2</v>
      </c>
      <c r="Y97" s="2">
        <f t="shared" ca="1" si="36"/>
        <v>2</v>
      </c>
      <c r="Z97" s="2">
        <f t="shared" ca="1" si="37"/>
        <v>2</v>
      </c>
      <c r="AA97" s="2">
        <f t="shared" ca="1" si="38"/>
        <v>0</v>
      </c>
      <c r="AB97" s="2">
        <f t="shared" ca="1" si="39"/>
        <v>2</v>
      </c>
      <c r="AC97" s="2">
        <f t="shared" ca="1" si="40"/>
        <v>0</v>
      </c>
      <c r="AD97" s="2">
        <f t="shared" ca="1" si="41"/>
        <v>0</v>
      </c>
      <c r="AE97" s="2">
        <f t="shared" ca="1" si="42"/>
        <v>0</v>
      </c>
      <c r="AF97" s="2">
        <f t="shared" ca="1" si="43"/>
        <v>0</v>
      </c>
      <c r="AG97" s="2">
        <f t="shared" ca="1" si="44"/>
        <v>0</v>
      </c>
      <c r="AH97" s="2">
        <f t="shared" ca="1" si="45"/>
        <v>0</v>
      </c>
      <c r="AI97" s="2">
        <f t="shared" ca="1" si="46"/>
        <v>0</v>
      </c>
      <c r="AJ97" s="2">
        <f t="shared" ca="1" si="47"/>
        <v>0</v>
      </c>
      <c r="AK97" s="2">
        <f t="shared" ca="1" si="48"/>
        <v>0</v>
      </c>
      <c r="AL97" s="55">
        <v>540</v>
      </c>
      <c r="AM97" s="55">
        <v>540</v>
      </c>
      <c r="AN97" s="55">
        <v>540</v>
      </c>
      <c r="AO97" s="55">
        <v>540</v>
      </c>
      <c r="AP97" s="55">
        <v>540</v>
      </c>
      <c r="AQ97" s="55">
        <v>540</v>
      </c>
      <c r="AR97" s="55">
        <v>540</v>
      </c>
      <c r="AS97" s="55">
        <v>540</v>
      </c>
      <c r="AT97" s="55">
        <v>540</v>
      </c>
      <c r="AU97" s="55">
        <v>540</v>
      </c>
      <c r="AV97" s="55">
        <v>540</v>
      </c>
      <c r="AW97" s="55">
        <v>540</v>
      </c>
      <c r="AX97" s="55">
        <v>540</v>
      </c>
      <c r="AY97" s="55">
        <v>540</v>
      </c>
      <c r="AZ97" s="2">
        <f t="shared" ca="1" si="49"/>
        <v>0</v>
      </c>
      <c r="BA97" s="2">
        <f t="shared" ca="1" si="50"/>
        <v>0</v>
      </c>
      <c r="BB97" s="2">
        <f t="shared" ca="1" si="51"/>
        <v>0</v>
      </c>
      <c r="BC97" s="2">
        <f t="shared" ca="1" si="52"/>
        <v>0</v>
      </c>
      <c r="BD97" s="2">
        <f t="shared" ca="1" si="53"/>
        <v>0</v>
      </c>
      <c r="BE97" s="2">
        <f t="shared" ca="1" si="54"/>
        <v>0</v>
      </c>
      <c r="BF97" s="2">
        <f t="shared" ca="1" si="55"/>
        <v>0</v>
      </c>
      <c r="BG97" s="2">
        <f t="shared" ca="1" si="56"/>
        <v>0</v>
      </c>
      <c r="BH97" s="2">
        <f t="shared" ca="1" si="57"/>
        <v>0</v>
      </c>
      <c r="BI97" s="2">
        <f t="shared" ca="1" si="58"/>
        <v>0</v>
      </c>
      <c r="BJ97" s="2">
        <f t="shared" ca="1" si="59"/>
        <v>0</v>
      </c>
      <c r="BK97" s="2">
        <f t="shared" ca="1" si="60"/>
        <v>0</v>
      </c>
      <c r="BL97" s="2">
        <f t="shared" ca="1" si="61"/>
        <v>0</v>
      </c>
      <c r="BM97" s="2">
        <f t="shared" ca="1" si="62"/>
        <v>0</v>
      </c>
      <c r="BN97" s="2" t="str">
        <f t="shared" si="63"/>
        <v>TP</v>
      </c>
    </row>
    <row r="98" spans="1:66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ТА-8  -  Т₀</v>
      </c>
      <c r="B98" s="15" t="s">
        <v>488</v>
      </c>
      <c r="C98" s="18">
        <v>545</v>
      </c>
      <c r="D98" s="18">
        <v>530</v>
      </c>
      <c r="E98" s="22" t="s">
        <v>117</v>
      </c>
      <c r="F98" s="22">
        <v>3</v>
      </c>
      <c r="G98" s="22"/>
      <c r="H98" s="20">
        <f t="shared" ca="1" si="33"/>
        <v>0</v>
      </c>
      <c r="I98" s="16" t="str">
        <f t="shared" si="34"/>
        <v>08T002TP0L26</v>
      </c>
      <c r="J98" s="54">
        <v>536.82612008196998</v>
      </c>
      <c r="K98" s="54">
        <v>540.54635410203002</v>
      </c>
      <c r="L98" s="54">
        <v>540.27813874978006</v>
      </c>
      <c r="M98" s="54">
        <v>538.94200360770003</v>
      </c>
      <c r="N98" s="54">
        <v>537.28331855370004</v>
      </c>
      <c r="O98" s="54">
        <v>0</v>
      </c>
      <c r="P98" s="54">
        <v>0</v>
      </c>
      <c r="Q98" s="54">
        <v>0</v>
      </c>
      <c r="R98" s="54">
        <v>0</v>
      </c>
      <c r="S98" s="54">
        <v>0</v>
      </c>
      <c r="T98" s="54">
        <v>0</v>
      </c>
      <c r="U98" s="54">
        <v>0</v>
      </c>
      <c r="V98" s="54">
        <v>0</v>
      </c>
      <c r="W98" s="56">
        <v>0</v>
      </c>
      <c r="X98" s="2">
        <f t="shared" ca="1" si="35"/>
        <v>0</v>
      </c>
      <c r="Y98" s="2">
        <f t="shared" ca="1" si="36"/>
        <v>0</v>
      </c>
      <c r="Z98" s="2">
        <f t="shared" ca="1" si="37"/>
        <v>0</v>
      </c>
      <c r="AA98" s="2">
        <f t="shared" ca="1" si="38"/>
        <v>0</v>
      </c>
      <c r="AB98" s="2">
        <f t="shared" ca="1" si="39"/>
        <v>0</v>
      </c>
      <c r="AC98" s="2">
        <f t="shared" ca="1" si="40"/>
        <v>2</v>
      </c>
      <c r="AD98" s="2">
        <f t="shared" ca="1" si="41"/>
        <v>2</v>
      </c>
      <c r="AE98" s="2">
        <f t="shared" ca="1" si="42"/>
        <v>2</v>
      </c>
      <c r="AF98" s="2">
        <f t="shared" ca="1" si="43"/>
        <v>2</v>
      </c>
      <c r="AG98" s="2">
        <f t="shared" ca="1" si="44"/>
        <v>2</v>
      </c>
      <c r="AH98" s="2">
        <f t="shared" ca="1" si="45"/>
        <v>2</v>
      </c>
      <c r="AI98" s="2">
        <f t="shared" ca="1" si="46"/>
        <v>2</v>
      </c>
      <c r="AJ98" s="2">
        <f t="shared" ca="1" si="47"/>
        <v>2</v>
      </c>
      <c r="AK98" s="2">
        <f t="shared" ca="1" si="48"/>
        <v>2</v>
      </c>
      <c r="AL98" s="55">
        <v>540</v>
      </c>
      <c r="AM98" s="55">
        <v>540</v>
      </c>
      <c r="AN98" s="55">
        <v>540</v>
      </c>
      <c r="AO98" s="55">
        <v>540</v>
      </c>
      <c r="AP98" s="55">
        <v>540</v>
      </c>
      <c r="AQ98" s="55">
        <v>0</v>
      </c>
      <c r="AR98" s="55">
        <v>0</v>
      </c>
      <c r="AS98" s="55">
        <v>0</v>
      </c>
      <c r="AT98" s="55">
        <v>0</v>
      </c>
      <c r="AU98" s="55">
        <v>0</v>
      </c>
      <c r="AV98" s="55">
        <v>0</v>
      </c>
      <c r="AW98" s="55">
        <v>0</v>
      </c>
      <c r="AX98" s="55">
        <v>0</v>
      </c>
      <c r="AY98" s="55">
        <v>0</v>
      </c>
      <c r="AZ98" s="2">
        <f t="shared" ca="1" si="49"/>
        <v>0</v>
      </c>
      <c r="BA98" s="2">
        <f t="shared" ca="1" si="50"/>
        <v>0</v>
      </c>
      <c r="BB98" s="2">
        <f t="shared" ca="1" si="51"/>
        <v>0</v>
      </c>
      <c r="BC98" s="2">
        <f t="shared" ca="1" si="52"/>
        <v>0</v>
      </c>
      <c r="BD98" s="2">
        <f t="shared" ca="1" si="53"/>
        <v>0</v>
      </c>
      <c r="BE98" s="2">
        <f t="shared" ca="1" si="54"/>
        <v>0</v>
      </c>
      <c r="BF98" s="2">
        <f t="shared" ca="1" si="55"/>
        <v>0</v>
      </c>
      <c r="BG98" s="2">
        <f t="shared" ca="1" si="56"/>
        <v>0</v>
      </c>
      <c r="BH98" s="2">
        <f t="shared" ca="1" si="57"/>
        <v>0</v>
      </c>
      <c r="BI98" s="2">
        <f t="shared" ca="1" si="58"/>
        <v>0</v>
      </c>
      <c r="BJ98" s="2">
        <f t="shared" ca="1" si="59"/>
        <v>0</v>
      </c>
      <c r="BK98" s="2">
        <f t="shared" ca="1" si="60"/>
        <v>0</v>
      </c>
      <c r="BL98" s="2">
        <f t="shared" ca="1" si="61"/>
        <v>0</v>
      </c>
      <c r="BM98" s="2">
        <f t="shared" ca="1" si="62"/>
        <v>0</v>
      </c>
      <c r="BN98" s="2" t="str">
        <f t="shared" si="63"/>
        <v>TP</v>
      </c>
    </row>
    <row r="99" spans="1:66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ТА-9  -  Т₀</v>
      </c>
      <c r="B99" s="15" t="s">
        <v>489</v>
      </c>
      <c r="C99" s="18">
        <v>545</v>
      </c>
      <c r="D99" s="18">
        <v>530</v>
      </c>
      <c r="E99" s="22" t="s">
        <v>117</v>
      </c>
      <c r="F99" s="22">
        <v>3</v>
      </c>
      <c r="G99" s="22"/>
      <c r="H99" s="20">
        <f t="shared" ca="1" si="33"/>
        <v>0</v>
      </c>
      <c r="I99" s="16" t="str">
        <f t="shared" si="34"/>
        <v>09T002TP0L26</v>
      </c>
      <c r="J99" s="54">
        <v>530.76863343386003</v>
      </c>
      <c r="K99" s="54">
        <v>532.90558409557002</v>
      </c>
      <c r="L99" s="54">
        <v>532.26487181322</v>
      </c>
      <c r="M99" s="54">
        <v>533.52384554338005</v>
      </c>
      <c r="N99" s="54">
        <v>532.63972082653004</v>
      </c>
      <c r="O99" s="54">
        <v>528.77289944818995</v>
      </c>
      <c r="P99" s="54">
        <v>526.90809928322005</v>
      </c>
      <c r="Q99" s="54">
        <v>531.99382885164005</v>
      </c>
      <c r="R99" s="54">
        <v>0</v>
      </c>
      <c r="S99" s="54">
        <v>0</v>
      </c>
      <c r="T99" s="54">
        <v>0</v>
      </c>
      <c r="U99" s="54">
        <v>0</v>
      </c>
      <c r="V99" s="54">
        <v>0</v>
      </c>
      <c r="W99" s="56">
        <v>0</v>
      </c>
      <c r="X99" s="2">
        <f t="shared" ca="1" si="35"/>
        <v>0</v>
      </c>
      <c r="Y99" s="2">
        <f t="shared" ca="1" si="36"/>
        <v>0</v>
      </c>
      <c r="Z99" s="2">
        <f t="shared" ca="1" si="37"/>
        <v>0</v>
      </c>
      <c r="AA99" s="2">
        <f t="shared" ca="1" si="38"/>
        <v>0</v>
      </c>
      <c r="AB99" s="2">
        <f t="shared" ca="1" si="39"/>
        <v>0</v>
      </c>
      <c r="AC99" s="2">
        <f t="shared" ca="1" si="40"/>
        <v>2</v>
      </c>
      <c r="AD99" s="2">
        <f t="shared" ca="1" si="41"/>
        <v>2</v>
      </c>
      <c r="AE99" s="2">
        <f t="shared" ca="1" si="42"/>
        <v>0</v>
      </c>
      <c r="AF99" s="2">
        <f t="shared" ca="1" si="43"/>
        <v>2</v>
      </c>
      <c r="AG99" s="2">
        <f t="shared" ca="1" si="44"/>
        <v>2</v>
      </c>
      <c r="AH99" s="2">
        <f t="shared" ca="1" si="45"/>
        <v>2</v>
      </c>
      <c r="AI99" s="2">
        <f t="shared" ca="1" si="46"/>
        <v>2</v>
      </c>
      <c r="AJ99" s="2">
        <f t="shared" ca="1" si="47"/>
        <v>2</v>
      </c>
      <c r="AK99" s="2">
        <f t="shared" ca="1" si="48"/>
        <v>2</v>
      </c>
      <c r="AL99" s="55">
        <v>540</v>
      </c>
      <c r="AM99" s="55">
        <v>540</v>
      </c>
      <c r="AN99" s="55">
        <v>540</v>
      </c>
      <c r="AO99" s="55">
        <v>540</v>
      </c>
      <c r="AP99" s="55">
        <v>540</v>
      </c>
      <c r="AQ99" s="55">
        <v>540</v>
      </c>
      <c r="AR99" s="55">
        <v>540</v>
      </c>
      <c r="AS99" s="55">
        <v>540</v>
      </c>
      <c r="AT99" s="55">
        <v>0</v>
      </c>
      <c r="AU99" s="55">
        <v>0</v>
      </c>
      <c r="AV99" s="55">
        <v>0</v>
      </c>
      <c r="AW99" s="55">
        <v>0</v>
      </c>
      <c r="AX99" s="55">
        <v>0</v>
      </c>
      <c r="AY99" s="55">
        <v>0</v>
      </c>
      <c r="AZ99" s="2">
        <f t="shared" ca="1" si="49"/>
        <v>0</v>
      </c>
      <c r="BA99" s="2">
        <f t="shared" ca="1" si="50"/>
        <v>0</v>
      </c>
      <c r="BB99" s="2">
        <f t="shared" ca="1" si="51"/>
        <v>0</v>
      </c>
      <c r="BC99" s="2">
        <f t="shared" ca="1" si="52"/>
        <v>0</v>
      </c>
      <c r="BD99" s="2">
        <f t="shared" ca="1" si="53"/>
        <v>0</v>
      </c>
      <c r="BE99" s="2">
        <f t="shared" ca="1" si="54"/>
        <v>0</v>
      </c>
      <c r="BF99" s="2">
        <f t="shared" ca="1" si="55"/>
        <v>0</v>
      </c>
      <c r="BG99" s="2">
        <f t="shared" ca="1" si="56"/>
        <v>0</v>
      </c>
      <c r="BH99" s="2">
        <f t="shared" ca="1" si="57"/>
        <v>0</v>
      </c>
      <c r="BI99" s="2">
        <f t="shared" ca="1" si="58"/>
        <v>0</v>
      </c>
      <c r="BJ99" s="2">
        <f t="shared" ca="1" si="59"/>
        <v>0</v>
      </c>
      <c r="BK99" s="2">
        <f t="shared" ca="1" si="60"/>
        <v>0</v>
      </c>
      <c r="BL99" s="2">
        <f t="shared" ca="1" si="61"/>
        <v>0</v>
      </c>
      <c r="BM99" s="2">
        <f t="shared" ca="1" si="62"/>
        <v>0</v>
      </c>
      <c r="BN99" s="2" t="str">
        <f t="shared" si="63"/>
        <v>TP</v>
      </c>
    </row>
    <row r="100" spans="1:66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ТА-1  -  δt_конд</v>
      </c>
      <c r="B100" s="15" t="s">
        <v>490</v>
      </c>
      <c r="C100" s="18">
        <v>20</v>
      </c>
      <c r="D100" s="18">
        <v>5</v>
      </c>
      <c r="E100" s="22" t="s">
        <v>608</v>
      </c>
      <c r="F100" s="22">
        <v>3</v>
      </c>
      <c r="G100" s="22"/>
      <c r="H100" s="20">
        <f t="shared" ca="1" si="33"/>
        <v>0</v>
      </c>
      <c r="I100" s="16" t="str">
        <f t="shared" si="34"/>
        <v>01T002TA0N26</v>
      </c>
      <c r="J100" s="54">
        <v>25.88778425167002</v>
      </c>
      <c r="K100" s="54">
        <v>25.806377148330011</v>
      </c>
      <c r="L100" s="54">
        <v>25.767872369999999</v>
      </c>
      <c r="M100" s="54">
        <v>26.181146043330024</v>
      </c>
      <c r="N100" s="54">
        <v>26.086726091670048</v>
      </c>
      <c r="O100" s="54">
        <v>26.089283523330018</v>
      </c>
      <c r="P100" s="54">
        <v>25.889355188330001</v>
      </c>
      <c r="Q100" s="54">
        <v>26.125145115000024</v>
      </c>
      <c r="R100" s="54">
        <v>26.562631046670035</v>
      </c>
      <c r="S100" s="54">
        <v>26.253648671670035</v>
      </c>
      <c r="T100" s="54">
        <v>26.517995613330047</v>
      </c>
      <c r="U100" s="54">
        <v>27.164322688330049</v>
      </c>
      <c r="V100" s="54">
        <v>27.043456670000008</v>
      </c>
      <c r="W100" s="56">
        <v>27.295274950000042</v>
      </c>
      <c r="X100" s="2">
        <f t="shared" ca="1" si="35"/>
        <v>2</v>
      </c>
      <c r="Y100" s="2">
        <f t="shared" ca="1" si="36"/>
        <v>2</v>
      </c>
      <c r="Z100" s="2">
        <f t="shared" ca="1" si="37"/>
        <v>2</v>
      </c>
      <c r="AA100" s="2">
        <f t="shared" ca="1" si="38"/>
        <v>2</v>
      </c>
      <c r="AB100" s="2">
        <f t="shared" ca="1" si="39"/>
        <v>2</v>
      </c>
      <c r="AC100" s="2">
        <f t="shared" ca="1" si="40"/>
        <v>2</v>
      </c>
      <c r="AD100" s="2">
        <f t="shared" ca="1" si="41"/>
        <v>2</v>
      </c>
      <c r="AE100" s="2">
        <f t="shared" ca="1" si="42"/>
        <v>2</v>
      </c>
      <c r="AF100" s="2">
        <f t="shared" ca="1" si="43"/>
        <v>2</v>
      </c>
      <c r="AG100" s="2">
        <f t="shared" ca="1" si="44"/>
        <v>2</v>
      </c>
      <c r="AH100" s="2">
        <f t="shared" ca="1" si="45"/>
        <v>2</v>
      </c>
      <c r="AI100" s="2">
        <f t="shared" ca="1" si="46"/>
        <v>2</v>
      </c>
      <c r="AJ100" s="2">
        <f t="shared" ca="1" si="47"/>
        <v>2</v>
      </c>
      <c r="AK100" s="2">
        <f t="shared" ca="1" si="48"/>
        <v>2</v>
      </c>
      <c r="AL100" s="55">
        <v>6.2806925522395591</v>
      </c>
      <c r="AM100" s="55">
        <v>6.2992035087197689</v>
      </c>
      <c r="AN100" s="55">
        <v>6.1986265377517773</v>
      </c>
      <c r="AO100" s="55">
        <v>6.2927314870036453</v>
      </c>
      <c r="AP100" s="55">
        <v>6.1574702724281947</v>
      </c>
      <c r="AQ100" s="55">
        <v>6.1170209225941106</v>
      </c>
      <c r="AR100" s="55">
        <v>6.6948822560225514</v>
      </c>
      <c r="AS100" s="55">
        <v>6.356111200821303</v>
      </c>
      <c r="AT100" s="55">
        <v>6.2019372525320513</v>
      </c>
      <c r="AU100" s="55">
        <v>6.2054082329772333</v>
      </c>
      <c r="AV100" s="55">
        <v>6.2453713338499295</v>
      </c>
      <c r="AW100" s="55">
        <v>6.2591051983046784</v>
      </c>
      <c r="AX100" s="55">
        <v>6.2744613004077561</v>
      </c>
      <c r="AY100" s="55">
        <v>6.3596282393394592</v>
      </c>
      <c r="AZ100" s="2">
        <f t="shared" ca="1" si="49"/>
        <v>0</v>
      </c>
      <c r="BA100" s="2">
        <f t="shared" ca="1" si="50"/>
        <v>0</v>
      </c>
      <c r="BB100" s="2">
        <f t="shared" ca="1" si="51"/>
        <v>0</v>
      </c>
      <c r="BC100" s="2">
        <f t="shared" ca="1" si="52"/>
        <v>0</v>
      </c>
      <c r="BD100" s="2">
        <f t="shared" ca="1" si="53"/>
        <v>0</v>
      </c>
      <c r="BE100" s="2">
        <f t="shared" ca="1" si="54"/>
        <v>0</v>
      </c>
      <c r="BF100" s="2">
        <f t="shared" ca="1" si="55"/>
        <v>0</v>
      </c>
      <c r="BG100" s="2">
        <f t="shared" ca="1" si="56"/>
        <v>0</v>
      </c>
      <c r="BH100" s="2">
        <f t="shared" ca="1" si="57"/>
        <v>0</v>
      </c>
      <c r="BI100" s="2">
        <f t="shared" ca="1" si="58"/>
        <v>0</v>
      </c>
      <c r="BJ100" s="2">
        <f t="shared" ca="1" si="59"/>
        <v>0</v>
      </c>
      <c r="BK100" s="2">
        <f t="shared" ca="1" si="60"/>
        <v>0</v>
      </c>
      <c r="BL100" s="2">
        <f t="shared" ca="1" si="61"/>
        <v>0</v>
      </c>
      <c r="BM100" s="2">
        <f t="shared" ca="1" si="62"/>
        <v>0</v>
      </c>
      <c r="BN100" s="2" t="str">
        <f t="shared" si="63"/>
        <v>TA</v>
      </c>
    </row>
    <row r="101" spans="1:66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ТА-2  -  δt_конд</v>
      </c>
      <c r="B101" s="15" t="s">
        <v>491</v>
      </c>
      <c r="C101" s="18">
        <v>20</v>
      </c>
      <c r="D101" s="18">
        <v>5</v>
      </c>
      <c r="E101" s="22" t="s">
        <v>608</v>
      </c>
      <c r="F101" s="22">
        <v>3</v>
      </c>
      <c r="G101" s="22"/>
      <c r="H101" s="20">
        <f t="shared" ca="1" si="33"/>
        <v>0</v>
      </c>
      <c r="I101" s="16" t="str">
        <f t="shared" si="34"/>
        <v>02T002TA0N26</v>
      </c>
      <c r="J101" s="54">
        <v>16.61190663</v>
      </c>
      <c r="K101" s="54">
        <v>20.111951179999998</v>
      </c>
      <c r="L101" s="54">
        <v>19.511906629999999</v>
      </c>
      <c r="M101" s="54">
        <v>16.211906629999998</v>
      </c>
      <c r="N101" s="54">
        <v>15.411853300000001</v>
      </c>
      <c r="O101" s="54">
        <v>15.811862180000002</v>
      </c>
      <c r="P101" s="54">
        <v>15.21187995</v>
      </c>
      <c r="Q101" s="54">
        <v>14.66184442</v>
      </c>
      <c r="R101" s="54">
        <v>13.861747060000001</v>
      </c>
      <c r="S101" s="54">
        <v>14.461791259999998</v>
      </c>
      <c r="T101" s="54">
        <v>14.51178241</v>
      </c>
      <c r="U101" s="54">
        <v>14.211755890000001</v>
      </c>
      <c r="V101" s="54">
        <v>14.361747060000001</v>
      </c>
      <c r="W101" s="56">
        <v>14.611747060000001</v>
      </c>
      <c r="X101" s="2">
        <f t="shared" ca="1" si="35"/>
        <v>0</v>
      </c>
      <c r="Y101" s="2">
        <f t="shared" ca="1" si="36"/>
        <v>2</v>
      </c>
      <c r="Z101" s="2">
        <f t="shared" ca="1" si="37"/>
        <v>0</v>
      </c>
      <c r="AA101" s="2">
        <f t="shared" ca="1" si="38"/>
        <v>0</v>
      </c>
      <c r="AB101" s="2">
        <f t="shared" ca="1" si="39"/>
        <v>0</v>
      </c>
      <c r="AC101" s="2">
        <f t="shared" ca="1" si="40"/>
        <v>0</v>
      </c>
      <c r="AD101" s="2">
        <f t="shared" ca="1" si="41"/>
        <v>0</v>
      </c>
      <c r="AE101" s="2">
        <f t="shared" ca="1" si="42"/>
        <v>0</v>
      </c>
      <c r="AF101" s="2">
        <f t="shared" ca="1" si="43"/>
        <v>0</v>
      </c>
      <c r="AG101" s="2">
        <f t="shared" ca="1" si="44"/>
        <v>0</v>
      </c>
      <c r="AH101" s="2">
        <f t="shared" ca="1" si="45"/>
        <v>0</v>
      </c>
      <c r="AI101" s="2">
        <f t="shared" ca="1" si="46"/>
        <v>0</v>
      </c>
      <c r="AJ101" s="2">
        <f t="shared" ca="1" si="47"/>
        <v>0</v>
      </c>
      <c r="AK101" s="2">
        <f t="shared" ca="1" si="48"/>
        <v>0</v>
      </c>
      <c r="AL101" s="55">
        <v>3.6358667094663577</v>
      </c>
      <c r="AM101" s="55">
        <v>4.1248077077146084</v>
      </c>
      <c r="AN101" s="55">
        <v>6.5859882566457442</v>
      </c>
      <c r="AO101" s="55">
        <v>8.4056758834244789</v>
      </c>
      <c r="AP101" s="55">
        <v>7.8594231713161342</v>
      </c>
      <c r="AQ101" s="55">
        <v>7.7781092911269472</v>
      </c>
      <c r="AR101" s="55">
        <v>7.7133958627912431</v>
      </c>
      <c r="AS101" s="55">
        <v>8.0083290923032617</v>
      </c>
      <c r="AT101" s="55">
        <v>7.7009236325580233</v>
      </c>
      <c r="AU101" s="55">
        <v>7.5042129337741548</v>
      </c>
      <c r="AV101" s="55">
        <v>7.7288756161970404</v>
      </c>
      <c r="AW101" s="55">
        <v>7.76411761161319</v>
      </c>
      <c r="AX101" s="55">
        <v>7.8661641167391974</v>
      </c>
      <c r="AY101" s="55">
        <v>7.923933658635927</v>
      </c>
      <c r="AZ101" s="2">
        <f t="shared" ca="1" si="49"/>
        <v>0</v>
      </c>
      <c r="BA101" s="2">
        <f t="shared" ca="1" si="50"/>
        <v>0</v>
      </c>
      <c r="BB101" s="2">
        <f t="shared" ca="1" si="51"/>
        <v>0</v>
      </c>
      <c r="BC101" s="2">
        <f t="shared" ca="1" si="52"/>
        <v>0</v>
      </c>
      <c r="BD101" s="2">
        <f t="shared" ca="1" si="53"/>
        <v>0</v>
      </c>
      <c r="BE101" s="2">
        <f t="shared" ca="1" si="54"/>
        <v>0</v>
      </c>
      <c r="BF101" s="2">
        <f t="shared" ca="1" si="55"/>
        <v>0</v>
      </c>
      <c r="BG101" s="2">
        <f t="shared" ca="1" si="56"/>
        <v>0</v>
      </c>
      <c r="BH101" s="2">
        <f t="shared" ca="1" si="57"/>
        <v>0</v>
      </c>
      <c r="BI101" s="2">
        <f t="shared" ca="1" si="58"/>
        <v>0</v>
      </c>
      <c r="BJ101" s="2">
        <f t="shared" ca="1" si="59"/>
        <v>0</v>
      </c>
      <c r="BK101" s="2">
        <f t="shared" ca="1" si="60"/>
        <v>0</v>
      </c>
      <c r="BL101" s="2">
        <f t="shared" ca="1" si="61"/>
        <v>0</v>
      </c>
      <c r="BM101" s="2">
        <f t="shared" ca="1" si="62"/>
        <v>0</v>
      </c>
      <c r="BN101" s="2" t="str">
        <f t="shared" si="63"/>
        <v>TA</v>
      </c>
    </row>
    <row r="102" spans="1:66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ТА-3  -  δt_конд</v>
      </c>
      <c r="B102" s="15" t="s">
        <v>492</v>
      </c>
      <c r="C102" s="18">
        <v>20</v>
      </c>
      <c r="D102" s="18">
        <v>5</v>
      </c>
      <c r="E102" s="22" t="s">
        <v>608</v>
      </c>
      <c r="F102" s="22">
        <v>3</v>
      </c>
      <c r="G102" s="22"/>
      <c r="H102" s="20">
        <f t="shared" ca="1" si="33"/>
        <v>0</v>
      </c>
      <c r="I102" s="16" t="str">
        <f t="shared" si="34"/>
        <v>03T002TA0N26</v>
      </c>
      <c r="J102" s="54">
        <v>16.129644911670027</v>
      </c>
      <c r="K102" s="54">
        <v>16.330579660000019</v>
      </c>
      <c r="L102" s="54">
        <v>16.365125993330008</v>
      </c>
      <c r="M102" s="54">
        <v>16.155318653330049</v>
      </c>
      <c r="N102" s="54">
        <v>16.556569686670009</v>
      </c>
      <c r="O102" s="54">
        <v>15.88303462000002</v>
      </c>
      <c r="P102" s="54">
        <v>15.655684940000022</v>
      </c>
      <c r="Q102" s="54">
        <v>15.451252633330014</v>
      </c>
      <c r="R102" s="54">
        <v>15.16693177167002</v>
      </c>
      <c r="S102" s="54">
        <v>14.752519820000048</v>
      </c>
      <c r="T102" s="54">
        <v>14.757116730000035</v>
      </c>
      <c r="U102" s="54">
        <v>14.957340580000018</v>
      </c>
      <c r="V102" s="54">
        <v>15.22685527667004</v>
      </c>
      <c r="W102" s="56">
        <v>0</v>
      </c>
      <c r="X102" s="2">
        <f t="shared" ca="1" si="35"/>
        <v>0</v>
      </c>
      <c r="Y102" s="2">
        <f t="shared" ca="1" si="36"/>
        <v>0</v>
      </c>
      <c r="Z102" s="2">
        <f t="shared" ca="1" si="37"/>
        <v>0</v>
      </c>
      <c r="AA102" s="2">
        <f t="shared" ca="1" si="38"/>
        <v>0</v>
      </c>
      <c r="AB102" s="2">
        <f t="shared" ca="1" si="39"/>
        <v>0</v>
      </c>
      <c r="AC102" s="2">
        <f t="shared" ca="1" si="40"/>
        <v>0</v>
      </c>
      <c r="AD102" s="2">
        <f t="shared" ca="1" si="41"/>
        <v>0</v>
      </c>
      <c r="AE102" s="2">
        <f t="shared" ca="1" si="42"/>
        <v>0</v>
      </c>
      <c r="AF102" s="2">
        <f t="shared" ca="1" si="43"/>
        <v>0</v>
      </c>
      <c r="AG102" s="2">
        <f t="shared" ca="1" si="44"/>
        <v>0</v>
      </c>
      <c r="AH102" s="2">
        <f t="shared" ca="1" si="45"/>
        <v>0</v>
      </c>
      <c r="AI102" s="2">
        <f t="shared" ca="1" si="46"/>
        <v>0</v>
      </c>
      <c r="AJ102" s="2">
        <f t="shared" ca="1" si="47"/>
        <v>0</v>
      </c>
      <c r="AK102" s="2">
        <f t="shared" ca="1" si="48"/>
        <v>0</v>
      </c>
      <c r="AL102" s="55">
        <v>12.435265721663658</v>
      </c>
      <c r="AM102" s="55">
        <v>10.785904419396974</v>
      </c>
      <c r="AN102" s="55">
        <v>11.564145604774955</v>
      </c>
      <c r="AO102" s="55">
        <v>11.5640232108312</v>
      </c>
      <c r="AP102" s="55">
        <v>10.850098347082158</v>
      </c>
      <c r="AQ102" s="55">
        <v>10.323493179202391</v>
      </c>
      <c r="AR102" s="55">
        <v>10.540807930358783</v>
      </c>
      <c r="AS102" s="55">
        <v>10.888923269637413</v>
      </c>
      <c r="AT102" s="55">
        <v>10.350675498710672</v>
      </c>
      <c r="AU102" s="55">
        <v>10.548230206061337</v>
      </c>
      <c r="AV102" s="55">
        <v>10.360132715461905</v>
      </c>
      <c r="AW102" s="55">
        <v>10.406711579810796</v>
      </c>
      <c r="AX102" s="55">
        <v>15.443875215909168</v>
      </c>
      <c r="AY102" s="55">
        <v>0</v>
      </c>
      <c r="AZ102" s="2">
        <f t="shared" ca="1" si="49"/>
        <v>0</v>
      </c>
      <c r="BA102" s="2">
        <f t="shared" ca="1" si="50"/>
        <v>0</v>
      </c>
      <c r="BB102" s="2">
        <f t="shared" ca="1" si="51"/>
        <v>0</v>
      </c>
      <c r="BC102" s="2">
        <f t="shared" ca="1" si="52"/>
        <v>0</v>
      </c>
      <c r="BD102" s="2">
        <f t="shared" ca="1" si="53"/>
        <v>0</v>
      </c>
      <c r="BE102" s="2">
        <f t="shared" ca="1" si="54"/>
        <v>0</v>
      </c>
      <c r="BF102" s="2">
        <f t="shared" ca="1" si="55"/>
        <v>0</v>
      </c>
      <c r="BG102" s="2">
        <f t="shared" ca="1" si="56"/>
        <v>0</v>
      </c>
      <c r="BH102" s="2">
        <f t="shared" ca="1" si="57"/>
        <v>0</v>
      </c>
      <c r="BI102" s="2">
        <f t="shared" ca="1" si="58"/>
        <v>0</v>
      </c>
      <c r="BJ102" s="2">
        <f t="shared" ca="1" si="59"/>
        <v>0</v>
      </c>
      <c r="BK102" s="2">
        <f t="shared" ca="1" si="60"/>
        <v>0</v>
      </c>
      <c r="BL102" s="2">
        <f t="shared" ca="1" si="61"/>
        <v>0</v>
      </c>
      <c r="BM102" s="2">
        <f t="shared" ca="1" si="62"/>
        <v>0</v>
      </c>
      <c r="BN102" s="2" t="str">
        <f t="shared" si="63"/>
        <v>TA</v>
      </c>
    </row>
    <row r="103" spans="1:66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ТА-4  -  δt_конд</v>
      </c>
      <c r="B103" s="15" t="s">
        <v>493</v>
      </c>
      <c r="C103" s="18">
        <v>20</v>
      </c>
      <c r="D103" s="18">
        <v>5</v>
      </c>
      <c r="E103" s="22" t="s">
        <v>608</v>
      </c>
      <c r="F103" s="22">
        <v>3</v>
      </c>
      <c r="G103" s="22"/>
      <c r="H103" s="20">
        <f t="shared" ca="1" si="33"/>
        <v>0</v>
      </c>
      <c r="I103" s="16" t="str">
        <f t="shared" si="34"/>
        <v>04T002TA0N26</v>
      </c>
      <c r="J103" s="54">
        <v>12.911553780000043</v>
      </c>
      <c r="K103" s="54">
        <v>12.911545040000021</v>
      </c>
      <c r="L103" s="54">
        <v>13.861571270000036</v>
      </c>
      <c r="M103" s="54">
        <v>10.961606300000007</v>
      </c>
      <c r="N103" s="54">
        <v>13.561623840000038</v>
      </c>
      <c r="O103" s="54">
        <v>13.061641400000031</v>
      </c>
      <c r="P103" s="54">
        <v>13.161667760000034</v>
      </c>
      <c r="Q103" s="54">
        <v>13.211738230000014</v>
      </c>
      <c r="R103" s="54">
        <v>13.861711779999997</v>
      </c>
      <c r="S103" s="54">
        <v>12.961711779999996</v>
      </c>
      <c r="T103" s="54">
        <v>12.811764730000014</v>
      </c>
      <c r="U103" s="54">
        <v>13.21174706000005</v>
      </c>
      <c r="V103" s="54">
        <v>13.511685360000001</v>
      </c>
      <c r="W103" s="56">
        <v>13.861702970000033</v>
      </c>
      <c r="X103" s="2">
        <f t="shared" ca="1" si="35"/>
        <v>0</v>
      </c>
      <c r="Y103" s="2">
        <f t="shared" ca="1" si="36"/>
        <v>0</v>
      </c>
      <c r="Z103" s="2">
        <f t="shared" ca="1" si="37"/>
        <v>0</v>
      </c>
      <c r="AA103" s="2">
        <f t="shared" ca="1" si="38"/>
        <v>0</v>
      </c>
      <c r="AB103" s="2">
        <f t="shared" ca="1" si="39"/>
        <v>0</v>
      </c>
      <c r="AC103" s="2">
        <f t="shared" ca="1" si="40"/>
        <v>0</v>
      </c>
      <c r="AD103" s="2">
        <f t="shared" ca="1" si="41"/>
        <v>0</v>
      </c>
      <c r="AE103" s="2">
        <f t="shared" ca="1" si="42"/>
        <v>0</v>
      </c>
      <c r="AF103" s="2">
        <f t="shared" ca="1" si="43"/>
        <v>0</v>
      </c>
      <c r="AG103" s="2">
        <f t="shared" ca="1" si="44"/>
        <v>0</v>
      </c>
      <c r="AH103" s="2">
        <f t="shared" ca="1" si="45"/>
        <v>0</v>
      </c>
      <c r="AI103" s="2">
        <f t="shared" ca="1" si="46"/>
        <v>0</v>
      </c>
      <c r="AJ103" s="2">
        <f t="shared" ca="1" si="47"/>
        <v>0</v>
      </c>
      <c r="AK103" s="2">
        <f t="shared" ca="1" si="48"/>
        <v>0</v>
      </c>
      <c r="AL103" s="55">
        <v>4.2728429935351615</v>
      </c>
      <c r="AM103" s="55">
        <v>3.9584081290949693</v>
      </c>
      <c r="AN103" s="55">
        <v>4.2005146968894627</v>
      </c>
      <c r="AO103" s="55">
        <v>3.944648283288779</v>
      </c>
      <c r="AP103" s="55">
        <v>4.4284725372581208</v>
      </c>
      <c r="AQ103" s="55">
        <v>4.5463090758629896</v>
      </c>
      <c r="AR103" s="55">
        <v>4.2417285607523363</v>
      </c>
      <c r="AS103" s="55">
        <v>4.0828547438705858</v>
      </c>
      <c r="AT103" s="55">
        <v>4.3968149372925014</v>
      </c>
      <c r="AU103" s="55">
        <v>4.008079354183721</v>
      </c>
      <c r="AV103" s="55">
        <v>4.3476068858126888</v>
      </c>
      <c r="AW103" s="55">
        <v>4.2870871437917115</v>
      </c>
      <c r="AX103" s="55">
        <v>4.2929207589673686</v>
      </c>
      <c r="AY103" s="55">
        <v>3.9355062342788631</v>
      </c>
      <c r="AZ103" s="2">
        <f t="shared" ca="1" si="49"/>
        <v>0</v>
      </c>
      <c r="BA103" s="2">
        <f t="shared" ca="1" si="50"/>
        <v>0</v>
      </c>
      <c r="BB103" s="2">
        <f t="shared" ca="1" si="51"/>
        <v>0</v>
      </c>
      <c r="BC103" s="2">
        <f t="shared" ca="1" si="52"/>
        <v>0</v>
      </c>
      <c r="BD103" s="2">
        <f t="shared" ca="1" si="53"/>
        <v>0</v>
      </c>
      <c r="BE103" s="2">
        <f t="shared" ca="1" si="54"/>
        <v>0</v>
      </c>
      <c r="BF103" s="2">
        <f t="shared" ca="1" si="55"/>
        <v>0</v>
      </c>
      <c r="BG103" s="2">
        <f t="shared" ca="1" si="56"/>
        <v>0</v>
      </c>
      <c r="BH103" s="2">
        <f t="shared" ca="1" si="57"/>
        <v>0</v>
      </c>
      <c r="BI103" s="2">
        <f t="shared" ca="1" si="58"/>
        <v>0</v>
      </c>
      <c r="BJ103" s="2">
        <f t="shared" ca="1" si="59"/>
        <v>0</v>
      </c>
      <c r="BK103" s="2">
        <f t="shared" ca="1" si="60"/>
        <v>0</v>
      </c>
      <c r="BL103" s="2">
        <f t="shared" ca="1" si="61"/>
        <v>0</v>
      </c>
      <c r="BM103" s="2">
        <f t="shared" ca="1" si="62"/>
        <v>0</v>
      </c>
      <c r="BN103" s="2" t="str">
        <f t="shared" si="63"/>
        <v>TA</v>
      </c>
    </row>
    <row r="104" spans="1:66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ТА-5  -  δt_конд</v>
      </c>
      <c r="B104" s="15" t="s">
        <v>494</v>
      </c>
      <c r="C104" s="18">
        <v>20</v>
      </c>
      <c r="D104" s="18">
        <v>5</v>
      </c>
      <c r="E104" s="22" t="s">
        <v>608</v>
      </c>
      <c r="F104" s="22">
        <v>3</v>
      </c>
      <c r="G104" s="22"/>
      <c r="H104" s="20">
        <f t="shared" ca="1" si="33"/>
        <v>0</v>
      </c>
      <c r="I104" s="16" t="str">
        <f t="shared" si="34"/>
        <v>05T002TA0L26</v>
      </c>
      <c r="J104" s="54">
        <v>0</v>
      </c>
      <c r="K104" s="54">
        <v>0</v>
      </c>
      <c r="L104" s="54">
        <v>0</v>
      </c>
      <c r="M104" s="54">
        <v>26.943508703330021</v>
      </c>
      <c r="N104" s="54">
        <v>21.614400383330015</v>
      </c>
      <c r="O104" s="54">
        <v>20.898152019999998</v>
      </c>
      <c r="P104" s="54">
        <v>21.110383131670023</v>
      </c>
      <c r="Q104" s="54">
        <v>18.042321755000032</v>
      </c>
      <c r="R104" s="54">
        <v>18.69486451333</v>
      </c>
      <c r="S104" s="54">
        <v>19.172059068330036</v>
      </c>
      <c r="T104" s="54">
        <v>19.967465161670038</v>
      </c>
      <c r="U104" s="54">
        <v>22.892913063330028</v>
      </c>
      <c r="V104" s="54">
        <v>23.181334541669997</v>
      </c>
      <c r="W104" s="56">
        <v>21.331344091670012</v>
      </c>
      <c r="X104" s="2">
        <f t="shared" ca="1" si="35"/>
        <v>0</v>
      </c>
      <c r="Y104" s="2">
        <f t="shared" ca="1" si="36"/>
        <v>0</v>
      </c>
      <c r="Z104" s="2">
        <f t="shared" ca="1" si="37"/>
        <v>0</v>
      </c>
      <c r="AA104" s="2">
        <f t="shared" ca="1" si="38"/>
        <v>2</v>
      </c>
      <c r="AB104" s="2">
        <f t="shared" ca="1" si="39"/>
        <v>2</v>
      </c>
      <c r="AC104" s="2">
        <f t="shared" ca="1" si="40"/>
        <v>2</v>
      </c>
      <c r="AD104" s="2">
        <f t="shared" ca="1" si="41"/>
        <v>2</v>
      </c>
      <c r="AE104" s="2">
        <f t="shared" ca="1" si="42"/>
        <v>0</v>
      </c>
      <c r="AF104" s="2">
        <f t="shared" ca="1" si="43"/>
        <v>0</v>
      </c>
      <c r="AG104" s="2">
        <f t="shared" ca="1" si="44"/>
        <v>0</v>
      </c>
      <c r="AH104" s="2">
        <f t="shared" ca="1" si="45"/>
        <v>0</v>
      </c>
      <c r="AI104" s="2">
        <f t="shared" ca="1" si="46"/>
        <v>2</v>
      </c>
      <c r="AJ104" s="2">
        <f t="shared" ca="1" si="47"/>
        <v>2</v>
      </c>
      <c r="AK104" s="2">
        <f t="shared" ca="1" si="48"/>
        <v>2</v>
      </c>
      <c r="AL104" s="55">
        <v>0</v>
      </c>
      <c r="AM104" s="55">
        <v>0</v>
      </c>
      <c r="AN104" s="55">
        <v>0</v>
      </c>
      <c r="AO104" s="55">
        <v>8.5998486002900361</v>
      </c>
      <c r="AP104" s="55">
        <v>8.9156209686351318</v>
      </c>
      <c r="AQ104" s="55">
        <v>10.974769806840724</v>
      </c>
      <c r="AR104" s="55">
        <v>11.681187011712993</v>
      </c>
      <c r="AS104" s="55">
        <v>11.606067279958539</v>
      </c>
      <c r="AT104" s="55">
        <v>11.632638129991598</v>
      </c>
      <c r="AU104" s="55">
        <v>11.546170103491507</v>
      </c>
      <c r="AV104" s="55">
        <v>11.557715011179781</v>
      </c>
      <c r="AW104" s="55">
        <v>11.625569547024693</v>
      </c>
      <c r="AX104" s="55">
        <v>11.772893088497929</v>
      </c>
      <c r="AY104" s="55">
        <v>12.03756182578581</v>
      </c>
      <c r="AZ104" s="2">
        <f t="shared" ca="1" si="49"/>
        <v>0</v>
      </c>
      <c r="BA104" s="2">
        <f t="shared" ca="1" si="50"/>
        <v>0</v>
      </c>
      <c r="BB104" s="2">
        <f t="shared" ca="1" si="51"/>
        <v>0</v>
      </c>
      <c r="BC104" s="2">
        <f t="shared" ca="1" si="52"/>
        <v>0</v>
      </c>
      <c r="BD104" s="2">
        <f t="shared" ca="1" si="53"/>
        <v>0</v>
      </c>
      <c r="BE104" s="2">
        <f t="shared" ca="1" si="54"/>
        <v>0</v>
      </c>
      <c r="BF104" s="2">
        <f t="shared" ca="1" si="55"/>
        <v>0</v>
      </c>
      <c r="BG104" s="2">
        <f t="shared" ca="1" si="56"/>
        <v>0</v>
      </c>
      <c r="BH104" s="2">
        <f t="shared" ca="1" si="57"/>
        <v>0</v>
      </c>
      <c r="BI104" s="2">
        <f t="shared" ca="1" si="58"/>
        <v>0</v>
      </c>
      <c r="BJ104" s="2">
        <f t="shared" ca="1" si="59"/>
        <v>0</v>
      </c>
      <c r="BK104" s="2">
        <f t="shared" ca="1" si="60"/>
        <v>0</v>
      </c>
      <c r="BL104" s="2">
        <f t="shared" ca="1" si="61"/>
        <v>0</v>
      </c>
      <c r="BM104" s="2">
        <f t="shared" ca="1" si="62"/>
        <v>0</v>
      </c>
      <c r="BN104" s="2" t="str">
        <f t="shared" si="63"/>
        <v>TA</v>
      </c>
    </row>
    <row r="105" spans="1:66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ТА-6  -  δt_конд</v>
      </c>
      <c r="B105" s="15" t="s">
        <v>495</v>
      </c>
      <c r="C105" s="18">
        <v>20</v>
      </c>
      <c r="D105" s="18">
        <v>5</v>
      </c>
      <c r="E105" s="22" t="s">
        <v>608</v>
      </c>
      <c r="F105" s="22">
        <v>3</v>
      </c>
      <c r="G105" s="22"/>
      <c r="H105" s="20">
        <f t="shared" ca="1" si="33"/>
        <v>0</v>
      </c>
      <c r="I105" s="16" t="str">
        <f t="shared" si="34"/>
        <v>06T002TA0L26</v>
      </c>
      <c r="J105" s="54">
        <v>0</v>
      </c>
      <c r="K105" s="54">
        <v>0</v>
      </c>
      <c r="L105" s="54">
        <v>0</v>
      </c>
      <c r="M105" s="54">
        <v>0</v>
      </c>
      <c r="N105" s="54">
        <v>0</v>
      </c>
      <c r="O105" s="54">
        <v>0</v>
      </c>
      <c r="P105" s="54">
        <v>0</v>
      </c>
      <c r="Q105" s="54">
        <v>0</v>
      </c>
      <c r="R105" s="54">
        <v>0</v>
      </c>
      <c r="S105" s="54">
        <v>0</v>
      </c>
      <c r="T105" s="54">
        <v>0</v>
      </c>
      <c r="U105" s="54">
        <v>0</v>
      </c>
      <c r="V105" s="54">
        <v>0</v>
      </c>
      <c r="W105" s="56">
        <v>0</v>
      </c>
      <c r="X105" s="2">
        <f t="shared" ca="1" si="35"/>
        <v>0</v>
      </c>
      <c r="Y105" s="2">
        <f t="shared" ca="1" si="36"/>
        <v>0</v>
      </c>
      <c r="Z105" s="2">
        <f t="shared" ca="1" si="37"/>
        <v>0</v>
      </c>
      <c r="AA105" s="2">
        <f t="shared" ca="1" si="38"/>
        <v>0</v>
      </c>
      <c r="AB105" s="2">
        <f t="shared" ca="1" si="39"/>
        <v>0</v>
      </c>
      <c r="AC105" s="2">
        <f t="shared" ca="1" si="40"/>
        <v>0</v>
      </c>
      <c r="AD105" s="2">
        <f t="shared" ca="1" si="41"/>
        <v>0</v>
      </c>
      <c r="AE105" s="2">
        <f t="shared" ca="1" si="42"/>
        <v>0</v>
      </c>
      <c r="AF105" s="2">
        <f t="shared" ca="1" si="43"/>
        <v>0</v>
      </c>
      <c r="AG105" s="2">
        <f t="shared" ca="1" si="44"/>
        <v>0</v>
      </c>
      <c r="AH105" s="2">
        <f t="shared" ca="1" si="45"/>
        <v>0</v>
      </c>
      <c r="AI105" s="2">
        <f t="shared" ca="1" si="46"/>
        <v>0</v>
      </c>
      <c r="AJ105" s="2">
        <f t="shared" ca="1" si="47"/>
        <v>0</v>
      </c>
      <c r="AK105" s="2">
        <f t="shared" ca="1" si="48"/>
        <v>0</v>
      </c>
      <c r="AL105" s="55">
        <v>0</v>
      </c>
      <c r="AM105" s="55">
        <v>0</v>
      </c>
      <c r="AN105" s="55">
        <v>0</v>
      </c>
      <c r="AO105" s="55">
        <v>0</v>
      </c>
      <c r="AP105" s="55">
        <v>0</v>
      </c>
      <c r="AQ105" s="55">
        <v>0</v>
      </c>
      <c r="AR105" s="55">
        <v>0</v>
      </c>
      <c r="AS105" s="55">
        <v>0</v>
      </c>
      <c r="AT105" s="55">
        <v>0</v>
      </c>
      <c r="AU105" s="55">
        <v>0</v>
      </c>
      <c r="AV105" s="55">
        <v>0</v>
      </c>
      <c r="AW105" s="55">
        <v>0</v>
      </c>
      <c r="AX105" s="55">
        <v>0</v>
      </c>
      <c r="AY105" s="55">
        <v>0</v>
      </c>
      <c r="AZ105" s="2">
        <f t="shared" ca="1" si="49"/>
        <v>0</v>
      </c>
      <c r="BA105" s="2">
        <f t="shared" ca="1" si="50"/>
        <v>0</v>
      </c>
      <c r="BB105" s="2">
        <f t="shared" ca="1" si="51"/>
        <v>0</v>
      </c>
      <c r="BC105" s="2">
        <f t="shared" ca="1" si="52"/>
        <v>0</v>
      </c>
      <c r="BD105" s="2">
        <f t="shared" ca="1" si="53"/>
        <v>0</v>
      </c>
      <c r="BE105" s="2">
        <f t="shared" ca="1" si="54"/>
        <v>0</v>
      </c>
      <c r="BF105" s="2">
        <f t="shared" ca="1" si="55"/>
        <v>0</v>
      </c>
      <c r="BG105" s="2">
        <f t="shared" ca="1" si="56"/>
        <v>0</v>
      </c>
      <c r="BH105" s="2">
        <f t="shared" ca="1" si="57"/>
        <v>0</v>
      </c>
      <c r="BI105" s="2">
        <f t="shared" ca="1" si="58"/>
        <v>0</v>
      </c>
      <c r="BJ105" s="2">
        <f t="shared" ca="1" si="59"/>
        <v>0</v>
      </c>
      <c r="BK105" s="2">
        <f t="shared" ca="1" si="60"/>
        <v>0</v>
      </c>
      <c r="BL105" s="2">
        <f t="shared" ca="1" si="61"/>
        <v>0</v>
      </c>
      <c r="BM105" s="2">
        <f t="shared" ca="1" si="62"/>
        <v>0</v>
      </c>
      <c r="BN105" s="2" t="str">
        <f t="shared" si="63"/>
        <v>TA</v>
      </c>
    </row>
    <row r="106" spans="1:66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ТА-7  -  δt_конд</v>
      </c>
      <c r="B106" s="15" t="s">
        <v>496</v>
      </c>
      <c r="C106" s="18">
        <v>20</v>
      </c>
      <c r="D106" s="18">
        <v>5</v>
      </c>
      <c r="E106" s="22" t="s">
        <v>608</v>
      </c>
      <c r="F106" s="22">
        <v>3</v>
      </c>
      <c r="G106" s="22"/>
      <c r="H106" s="20">
        <f t="shared" ca="1" si="33"/>
        <v>0</v>
      </c>
      <c r="I106" s="16" t="str">
        <f t="shared" si="34"/>
        <v>07T002TA0L26</v>
      </c>
      <c r="J106" s="54">
        <v>19.725159029999997</v>
      </c>
      <c r="K106" s="54">
        <v>19.764417019999996</v>
      </c>
      <c r="L106" s="54">
        <v>19.855726310000033</v>
      </c>
      <c r="M106" s="54">
        <v>19.959849640000005</v>
      </c>
      <c r="N106" s="54">
        <v>19.611535410000045</v>
      </c>
      <c r="O106" s="54">
        <v>20.523076340000046</v>
      </c>
      <c r="P106" s="54">
        <v>16.32063704000003</v>
      </c>
      <c r="Q106" s="54">
        <v>18.790717870000037</v>
      </c>
      <c r="R106" s="54">
        <v>19.411562140000001</v>
      </c>
      <c r="S106" s="54">
        <v>19.494181220000019</v>
      </c>
      <c r="T106" s="54">
        <v>19.711891570000034</v>
      </c>
      <c r="U106" s="54">
        <v>19.014259800000048</v>
      </c>
      <c r="V106" s="54">
        <v>19.174059580000051</v>
      </c>
      <c r="W106" s="56">
        <v>19.729949450000049</v>
      </c>
      <c r="X106" s="2">
        <f t="shared" ca="1" si="35"/>
        <v>0</v>
      </c>
      <c r="Y106" s="2">
        <f t="shared" ca="1" si="36"/>
        <v>0</v>
      </c>
      <c r="Z106" s="2">
        <f t="shared" ca="1" si="37"/>
        <v>0</v>
      </c>
      <c r="AA106" s="2">
        <f t="shared" ca="1" si="38"/>
        <v>0</v>
      </c>
      <c r="AB106" s="2">
        <f t="shared" ca="1" si="39"/>
        <v>0</v>
      </c>
      <c r="AC106" s="2">
        <f t="shared" ca="1" si="40"/>
        <v>2</v>
      </c>
      <c r="AD106" s="2">
        <f t="shared" ca="1" si="41"/>
        <v>0</v>
      </c>
      <c r="AE106" s="2">
        <f t="shared" ca="1" si="42"/>
        <v>0</v>
      </c>
      <c r="AF106" s="2">
        <f t="shared" ca="1" si="43"/>
        <v>0</v>
      </c>
      <c r="AG106" s="2">
        <f t="shared" ca="1" si="44"/>
        <v>0</v>
      </c>
      <c r="AH106" s="2">
        <f t="shared" ca="1" si="45"/>
        <v>0</v>
      </c>
      <c r="AI106" s="2">
        <f t="shared" ca="1" si="46"/>
        <v>0</v>
      </c>
      <c r="AJ106" s="2">
        <f t="shared" ca="1" si="47"/>
        <v>0</v>
      </c>
      <c r="AK106" s="2">
        <f t="shared" ca="1" si="48"/>
        <v>0</v>
      </c>
      <c r="AL106" s="55">
        <v>9.4940229279991666</v>
      </c>
      <c r="AM106" s="55">
        <v>9.6428792987955774</v>
      </c>
      <c r="AN106" s="55">
        <v>9.5332357011139006</v>
      </c>
      <c r="AO106" s="55">
        <v>9.3799574358283166</v>
      </c>
      <c r="AP106" s="55">
        <v>9.2146707478171823</v>
      </c>
      <c r="AQ106" s="55">
        <v>9.4702851113463069</v>
      </c>
      <c r="AR106" s="55">
        <v>9.2462948707293577</v>
      </c>
      <c r="AS106" s="55">
        <v>9.4140583939490963</v>
      </c>
      <c r="AT106" s="55">
        <v>9.4568184003156119</v>
      </c>
      <c r="AU106" s="55">
        <v>9.3644816272035651</v>
      </c>
      <c r="AV106" s="55">
        <v>9.3016161186271713</v>
      </c>
      <c r="AW106" s="55">
        <v>9.2105993285967376</v>
      </c>
      <c r="AX106" s="55">
        <v>9.1816974165211924</v>
      </c>
      <c r="AY106" s="55">
        <v>9.2561034823861803</v>
      </c>
      <c r="AZ106" s="2">
        <f t="shared" ca="1" si="49"/>
        <v>0</v>
      </c>
      <c r="BA106" s="2">
        <f t="shared" ca="1" si="50"/>
        <v>0</v>
      </c>
      <c r="BB106" s="2">
        <f t="shared" ca="1" si="51"/>
        <v>0</v>
      </c>
      <c r="BC106" s="2">
        <f t="shared" ca="1" si="52"/>
        <v>0</v>
      </c>
      <c r="BD106" s="2">
        <f t="shared" ca="1" si="53"/>
        <v>0</v>
      </c>
      <c r="BE106" s="2">
        <f t="shared" ca="1" si="54"/>
        <v>0</v>
      </c>
      <c r="BF106" s="2">
        <f t="shared" ca="1" si="55"/>
        <v>0</v>
      </c>
      <c r="BG106" s="2">
        <f t="shared" ca="1" si="56"/>
        <v>0</v>
      </c>
      <c r="BH106" s="2">
        <f t="shared" ca="1" si="57"/>
        <v>0</v>
      </c>
      <c r="BI106" s="2">
        <f t="shared" ca="1" si="58"/>
        <v>0</v>
      </c>
      <c r="BJ106" s="2">
        <f t="shared" ca="1" si="59"/>
        <v>0</v>
      </c>
      <c r="BK106" s="2">
        <f t="shared" ca="1" si="60"/>
        <v>0</v>
      </c>
      <c r="BL106" s="2">
        <f t="shared" ca="1" si="61"/>
        <v>0</v>
      </c>
      <c r="BM106" s="2">
        <f t="shared" ca="1" si="62"/>
        <v>0</v>
      </c>
      <c r="BN106" s="2" t="str">
        <f t="shared" si="63"/>
        <v>TA</v>
      </c>
    </row>
    <row r="107" spans="1:66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ТА-8  -  δt_конд</v>
      </c>
      <c r="B107" s="15" t="s">
        <v>497</v>
      </c>
      <c r="C107" s="18">
        <v>20</v>
      </c>
      <c r="D107" s="18">
        <v>5</v>
      </c>
      <c r="E107" s="22" t="s">
        <v>608</v>
      </c>
      <c r="F107" s="22">
        <v>3</v>
      </c>
      <c r="G107" s="22"/>
      <c r="H107" s="20">
        <f t="shared" ca="1" si="33"/>
        <v>0</v>
      </c>
      <c r="I107" s="16" t="str">
        <f t="shared" si="34"/>
        <v>08T002TA0L26</v>
      </c>
      <c r="J107" s="54">
        <v>17.274452465</v>
      </c>
      <c r="K107" s="54">
        <v>16.987204003330007</v>
      </c>
      <c r="L107" s="54">
        <v>16.634759940000031</v>
      </c>
      <c r="M107" s="54">
        <v>17.634141528330012</v>
      </c>
      <c r="N107" s="54">
        <v>18.011471744440048</v>
      </c>
      <c r="O107" s="54">
        <v>0</v>
      </c>
      <c r="P107" s="54">
        <v>0</v>
      </c>
      <c r="Q107" s="54">
        <v>0</v>
      </c>
      <c r="R107" s="54">
        <v>0</v>
      </c>
      <c r="S107" s="54">
        <v>0</v>
      </c>
      <c r="T107" s="54">
        <v>0</v>
      </c>
      <c r="U107" s="54">
        <v>0</v>
      </c>
      <c r="V107" s="54">
        <v>0</v>
      </c>
      <c r="W107" s="56">
        <v>0</v>
      </c>
      <c r="X107" s="2">
        <f t="shared" ca="1" si="35"/>
        <v>0</v>
      </c>
      <c r="Y107" s="2">
        <f t="shared" ca="1" si="36"/>
        <v>0</v>
      </c>
      <c r="Z107" s="2">
        <f t="shared" ca="1" si="37"/>
        <v>0</v>
      </c>
      <c r="AA107" s="2">
        <f t="shared" ca="1" si="38"/>
        <v>0</v>
      </c>
      <c r="AB107" s="2">
        <f t="shared" ca="1" si="39"/>
        <v>0</v>
      </c>
      <c r="AC107" s="2">
        <f t="shared" ca="1" si="40"/>
        <v>0</v>
      </c>
      <c r="AD107" s="2">
        <f t="shared" ca="1" si="41"/>
        <v>0</v>
      </c>
      <c r="AE107" s="2">
        <f t="shared" ca="1" si="42"/>
        <v>0</v>
      </c>
      <c r="AF107" s="2">
        <f t="shared" ca="1" si="43"/>
        <v>0</v>
      </c>
      <c r="AG107" s="2">
        <f t="shared" ca="1" si="44"/>
        <v>0</v>
      </c>
      <c r="AH107" s="2">
        <f t="shared" ca="1" si="45"/>
        <v>0</v>
      </c>
      <c r="AI107" s="2">
        <f t="shared" ca="1" si="46"/>
        <v>0</v>
      </c>
      <c r="AJ107" s="2">
        <f t="shared" ca="1" si="47"/>
        <v>0</v>
      </c>
      <c r="AK107" s="2">
        <f t="shared" ca="1" si="48"/>
        <v>0</v>
      </c>
      <c r="AL107" s="55">
        <v>12.03567153605686</v>
      </c>
      <c r="AM107" s="55">
        <v>11.984074574356313</v>
      </c>
      <c r="AN107" s="55">
        <v>11.923452039293508</v>
      </c>
      <c r="AO107" s="55">
        <v>12.102183291215578</v>
      </c>
      <c r="AP107" s="55">
        <v>12.131574119416376</v>
      </c>
      <c r="AQ107" s="55">
        <v>0</v>
      </c>
      <c r="AR107" s="55">
        <v>0</v>
      </c>
      <c r="AS107" s="55">
        <v>0</v>
      </c>
      <c r="AT107" s="55">
        <v>0</v>
      </c>
      <c r="AU107" s="55">
        <v>0</v>
      </c>
      <c r="AV107" s="55">
        <v>0</v>
      </c>
      <c r="AW107" s="55">
        <v>0</v>
      </c>
      <c r="AX107" s="55">
        <v>0</v>
      </c>
      <c r="AY107" s="55">
        <v>0</v>
      </c>
      <c r="AZ107" s="2">
        <f t="shared" ca="1" si="49"/>
        <v>0</v>
      </c>
      <c r="BA107" s="2">
        <f t="shared" ca="1" si="50"/>
        <v>0</v>
      </c>
      <c r="BB107" s="2">
        <f t="shared" ca="1" si="51"/>
        <v>0</v>
      </c>
      <c r="BC107" s="2">
        <f t="shared" ca="1" si="52"/>
        <v>0</v>
      </c>
      <c r="BD107" s="2">
        <f t="shared" ca="1" si="53"/>
        <v>0</v>
      </c>
      <c r="BE107" s="2">
        <f t="shared" ca="1" si="54"/>
        <v>0</v>
      </c>
      <c r="BF107" s="2">
        <f t="shared" ca="1" si="55"/>
        <v>0</v>
      </c>
      <c r="BG107" s="2">
        <f t="shared" ca="1" si="56"/>
        <v>0</v>
      </c>
      <c r="BH107" s="2">
        <f t="shared" ca="1" si="57"/>
        <v>0</v>
      </c>
      <c r="BI107" s="2">
        <f t="shared" ca="1" si="58"/>
        <v>0</v>
      </c>
      <c r="BJ107" s="2">
        <f t="shared" ca="1" si="59"/>
        <v>0</v>
      </c>
      <c r="BK107" s="2">
        <f t="shared" ca="1" si="60"/>
        <v>0</v>
      </c>
      <c r="BL107" s="2">
        <f t="shared" ca="1" si="61"/>
        <v>0</v>
      </c>
      <c r="BM107" s="2">
        <f t="shared" ca="1" si="62"/>
        <v>0</v>
      </c>
      <c r="BN107" s="2" t="str">
        <f t="shared" si="63"/>
        <v>TA</v>
      </c>
    </row>
    <row r="108" spans="1:66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ТА-9  -  δt_конд</v>
      </c>
      <c r="B108" s="15" t="s">
        <v>498</v>
      </c>
      <c r="C108" s="18">
        <v>20</v>
      </c>
      <c r="D108" s="18">
        <v>5</v>
      </c>
      <c r="E108" s="22" t="s">
        <v>608</v>
      </c>
      <c r="F108" s="22">
        <v>3</v>
      </c>
      <c r="G108" s="22"/>
      <c r="H108" s="20">
        <f t="shared" ca="1" si="33"/>
        <v>0</v>
      </c>
      <c r="I108" s="16" t="str">
        <f t="shared" si="34"/>
        <v>09T002TA0L26</v>
      </c>
      <c r="J108" s="54">
        <v>30.926384856670015</v>
      </c>
      <c r="K108" s="54">
        <v>31.090387485000022</v>
      </c>
      <c r="L108" s="54">
        <v>31.74453647667001</v>
      </c>
      <c r="M108" s="54">
        <v>32.241850236670018</v>
      </c>
      <c r="N108" s="54">
        <v>32.708623753330045</v>
      </c>
      <c r="O108" s="54">
        <v>33.387194116670003</v>
      </c>
      <c r="P108" s="54">
        <v>33.730118428330002</v>
      </c>
      <c r="Q108" s="54">
        <v>33.419998639230002</v>
      </c>
      <c r="R108" s="54">
        <v>0</v>
      </c>
      <c r="S108" s="54">
        <v>0</v>
      </c>
      <c r="T108" s="54">
        <v>0</v>
      </c>
      <c r="U108" s="54">
        <v>0</v>
      </c>
      <c r="V108" s="54">
        <v>0</v>
      </c>
      <c r="W108" s="56">
        <v>0</v>
      </c>
      <c r="X108" s="2">
        <f t="shared" ca="1" si="35"/>
        <v>2</v>
      </c>
      <c r="Y108" s="2">
        <f t="shared" ca="1" si="36"/>
        <v>2</v>
      </c>
      <c r="Z108" s="2">
        <f t="shared" ca="1" si="37"/>
        <v>2</v>
      </c>
      <c r="AA108" s="2">
        <f t="shared" ca="1" si="38"/>
        <v>2</v>
      </c>
      <c r="AB108" s="2">
        <f t="shared" ca="1" si="39"/>
        <v>2</v>
      </c>
      <c r="AC108" s="2">
        <f t="shared" ca="1" si="40"/>
        <v>2</v>
      </c>
      <c r="AD108" s="2">
        <f t="shared" ca="1" si="41"/>
        <v>2</v>
      </c>
      <c r="AE108" s="2">
        <f t="shared" ca="1" si="42"/>
        <v>2</v>
      </c>
      <c r="AF108" s="2">
        <f t="shared" ca="1" si="43"/>
        <v>0</v>
      </c>
      <c r="AG108" s="2">
        <f t="shared" ca="1" si="44"/>
        <v>0</v>
      </c>
      <c r="AH108" s="2">
        <f t="shared" ca="1" si="45"/>
        <v>0</v>
      </c>
      <c r="AI108" s="2">
        <f t="shared" ca="1" si="46"/>
        <v>0</v>
      </c>
      <c r="AJ108" s="2">
        <f t="shared" ca="1" si="47"/>
        <v>0</v>
      </c>
      <c r="AK108" s="2">
        <f t="shared" ca="1" si="48"/>
        <v>0</v>
      </c>
      <c r="AL108" s="55">
        <v>12.255232016065989</v>
      </c>
      <c r="AM108" s="55">
        <v>12.321589827818192</v>
      </c>
      <c r="AN108" s="55">
        <v>12.307765716400684</v>
      </c>
      <c r="AO108" s="55">
        <v>12.309861306955067</v>
      </c>
      <c r="AP108" s="55">
        <v>12.331705362582754</v>
      </c>
      <c r="AQ108" s="55">
        <v>12.340822505905326</v>
      </c>
      <c r="AR108" s="55">
        <v>12.167497410716773</v>
      </c>
      <c r="AS108" s="55">
        <v>11.944677835170289</v>
      </c>
      <c r="AT108" s="55">
        <v>0</v>
      </c>
      <c r="AU108" s="55">
        <v>0</v>
      </c>
      <c r="AV108" s="55">
        <v>0</v>
      </c>
      <c r="AW108" s="55">
        <v>0</v>
      </c>
      <c r="AX108" s="55">
        <v>0</v>
      </c>
      <c r="AY108" s="55">
        <v>0</v>
      </c>
      <c r="AZ108" s="2">
        <f t="shared" ca="1" si="49"/>
        <v>0</v>
      </c>
      <c r="BA108" s="2">
        <f t="shared" ca="1" si="50"/>
        <v>0</v>
      </c>
      <c r="BB108" s="2">
        <f t="shared" ca="1" si="51"/>
        <v>0</v>
      </c>
      <c r="BC108" s="2">
        <f t="shared" ca="1" si="52"/>
        <v>0</v>
      </c>
      <c r="BD108" s="2">
        <f t="shared" ca="1" si="53"/>
        <v>0</v>
      </c>
      <c r="BE108" s="2">
        <f t="shared" ca="1" si="54"/>
        <v>0</v>
      </c>
      <c r="BF108" s="2">
        <f t="shared" ca="1" si="55"/>
        <v>0</v>
      </c>
      <c r="BG108" s="2">
        <f t="shared" ca="1" si="56"/>
        <v>0</v>
      </c>
      <c r="BH108" s="2">
        <f t="shared" ca="1" si="57"/>
        <v>0</v>
      </c>
      <c r="BI108" s="2">
        <f t="shared" ca="1" si="58"/>
        <v>0</v>
      </c>
      <c r="BJ108" s="2">
        <f t="shared" ca="1" si="59"/>
        <v>0</v>
      </c>
      <c r="BK108" s="2">
        <f t="shared" ca="1" si="60"/>
        <v>0</v>
      </c>
      <c r="BL108" s="2">
        <f t="shared" ca="1" si="61"/>
        <v>0</v>
      </c>
      <c r="BM108" s="2">
        <f t="shared" ca="1" si="62"/>
        <v>0</v>
      </c>
      <c r="BN108" s="2" t="str">
        <f t="shared" si="63"/>
        <v>TA</v>
      </c>
    </row>
    <row r="109" spans="1:66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ТА-1  -  W</v>
      </c>
      <c r="B109" s="15" t="s">
        <v>499</v>
      </c>
      <c r="C109" s="18">
        <v>99</v>
      </c>
      <c r="D109" s="18">
        <v>90</v>
      </c>
      <c r="E109" s="22" t="s">
        <v>118</v>
      </c>
      <c r="F109" s="22">
        <v>3</v>
      </c>
      <c r="G109" s="22"/>
      <c r="H109" s="20">
        <f t="shared" ca="1" si="33"/>
        <v>0</v>
      </c>
      <c r="I109" s="16" t="str">
        <f t="shared" si="34"/>
        <v>01T002KV0N26</v>
      </c>
      <c r="J109" s="54">
        <v>86.356564076183673</v>
      </c>
      <c r="K109" s="54">
        <v>86.26759401965306</v>
      </c>
      <c r="L109" s="54">
        <v>86.198278433653059</v>
      </c>
      <c r="M109" s="54">
        <v>85.818896194428575</v>
      </c>
      <c r="N109" s="54">
        <v>86.648096504377548</v>
      </c>
      <c r="O109" s="54">
        <v>86.921203997581628</v>
      </c>
      <c r="P109" s="54">
        <v>85.052165815183685</v>
      </c>
      <c r="Q109" s="54">
        <v>83.956027052785714</v>
      </c>
      <c r="R109" s="54">
        <v>83.427567886653065</v>
      </c>
      <c r="S109" s="54">
        <v>83.448193930132646</v>
      </c>
      <c r="T109" s="54">
        <v>82.717342474193885</v>
      </c>
      <c r="U109" s="54">
        <v>81.739432391020401</v>
      </c>
      <c r="V109" s="54">
        <v>82.814935091265312</v>
      </c>
      <c r="W109" s="56">
        <v>82.463546788438777</v>
      </c>
      <c r="X109" s="2">
        <f t="shared" ca="1" si="35"/>
        <v>2</v>
      </c>
      <c r="Y109" s="2">
        <f t="shared" ca="1" si="36"/>
        <v>2</v>
      </c>
      <c r="Z109" s="2">
        <f t="shared" ca="1" si="37"/>
        <v>2</v>
      </c>
      <c r="AA109" s="2">
        <f t="shared" ca="1" si="38"/>
        <v>2</v>
      </c>
      <c r="AB109" s="2">
        <f t="shared" ca="1" si="39"/>
        <v>2</v>
      </c>
      <c r="AC109" s="2">
        <f t="shared" ca="1" si="40"/>
        <v>2</v>
      </c>
      <c r="AD109" s="2">
        <f t="shared" ca="1" si="41"/>
        <v>2</v>
      </c>
      <c r="AE109" s="2">
        <f t="shared" ca="1" si="42"/>
        <v>2</v>
      </c>
      <c r="AF109" s="2">
        <f t="shared" ca="1" si="43"/>
        <v>2</v>
      </c>
      <c r="AG109" s="2">
        <f t="shared" ca="1" si="44"/>
        <v>2</v>
      </c>
      <c r="AH109" s="2">
        <f t="shared" ca="1" si="45"/>
        <v>2</v>
      </c>
      <c r="AI109" s="2">
        <f t="shared" ca="1" si="46"/>
        <v>2</v>
      </c>
      <c r="AJ109" s="2">
        <f t="shared" ca="1" si="47"/>
        <v>2</v>
      </c>
      <c r="AK109" s="2">
        <f t="shared" ca="1" si="48"/>
        <v>2</v>
      </c>
      <c r="AL109" s="55">
        <v>96.672966401705011</v>
      </c>
      <c r="AM109" s="55">
        <v>96.626551542859048</v>
      </c>
      <c r="AN109" s="55">
        <v>96.704058919123057</v>
      </c>
      <c r="AO109" s="55">
        <v>96.668026933314707</v>
      </c>
      <c r="AP109" s="55">
        <v>96.849985594836085</v>
      </c>
      <c r="AQ109" s="55">
        <v>96.918626409389873</v>
      </c>
      <c r="AR109" s="55">
        <v>95.75391655139633</v>
      </c>
      <c r="AS109" s="55">
        <v>96.251860575931744</v>
      </c>
      <c r="AT109" s="55">
        <v>96.36149718462984</v>
      </c>
      <c r="AU109" s="55">
        <v>96.367287871571165</v>
      </c>
      <c r="AV109" s="55">
        <v>96.284963794299728</v>
      </c>
      <c r="AW109" s="55">
        <v>96.186511682552322</v>
      </c>
      <c r="AX109" s="55">
        <v>96.199097076997887</v>
      </c>
      <c r="AY109" s="55">
        <v>96.189680216233114</v>
      </c>
      <c r="AZ109" s="2">
        <f t="shared" ca="1" si="49"/>
        <v>0</v>
      </c>
      <c r="BA109" s="2">
        <f t="shared" ca="1" si="50"/>
        <v>0</v>
      </c>
      <c r="BB109" s="2">
        <f t="shared" ca="1" si="51"/>
        <v>0</v>
      </c>
      <c r="BC109" s="2">
        <f t="shared" ca="1" si="52"/>
        <v>0</v>
      </c>
      <c r="BD109" s="2">
        <f t="shared" ca="1" si="53"/>
        <v>0</v>
      </c>
      <c r="BE109" s="2">
        <f t="shared" ca="1" si="54"/>
        <v>0</v>
      </c>
      <c r="BF109" s="2">
        <f t="shared" ca="1" si="55"/>
        <v>0</v>
      </c>
      <c r="BG109" s="2">
        <f t="shared" ca="1" si="56"/>
        <v>0</v>
      </c>
      <c r="BH109" s="2">
        <f t="shared" ca="1" si="57"/>
        <v>0</v>
      </c>
      <c r="BI109" s="2">
        <f t="shared" ca="1" si="58"/>
        <v>0</v>
      </c>
      <c r="BJ109" s="2">
        <f t="shared" ca="1" si="59"/>
        <v>0</v>
      </c>
      <c r="BK109" s="2">
        <f t="shared" ca="1" si="60"/>
        <v>0</v>
      </c>
      <c r="BL109" s="2">
        <f t="shared" ca="1" si="61"/>
        <v>0</v>
      </c>
      <c r="BM109" s="2">
        <f t="shared" ca="1" si="62"/>
        <v>0</v>
      </c>
      <c r="BN109" s="2" t="str">
        <f t="shared" si="63"/>
        <v>KV</v>
      </c>
    </row>
    <row r="110" spans="1:66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ТА-2  -  W</v>
      </c>
      <c r="B110" s="15" t="s">
        <v>500</v>
      </c>
      <c r="C110" s="18">
        <v>99</v>
      </c>
      <c r="D110" s="18">
        <v>90</v>
      </c>
      <c r="E110" s="22" t="s">
        <v>118</v>
      </c>
      <c r="F110" s="22">
        <v>3</v>
      </c>
      <c r="G110" s="22"/>
      <c r="H110" s="20">
        <f t="shared" ca="1" si="33"/>
        <v>0</v>
      </c>
      <c r="I110" s="16" t="str">
        <f t="shared" si="34"/>
        <v>02T002KV0N26</v>
      </c>
      <c r="J110" s="54">
        <v>95.411605721336741</v>
      </c>
      <c r="K110" s="54">
        <v>95.279266819408164</v>
      </c>
      <c r="L110" s="54">
        <v>95.411605721336741</v>
      </c>
      <c r="M110" s="54">
        <v>95.411605721336741</v>
      </c>
      <c r="N110" s="54">
        <v>95.566147919000002</v>
      </c>
      <c r="O110" s="54">
        <v>95.540709515653063</v>
      </c>
      <c r="P110" s="54">
        <v>95.489451940642851</v>
      </c>
      <c r="Q110" s="54">
        <v>95.591460101030606</v>
      </c>
      <c r="R110" s="54">
        <v>95.861712146061222</v>
      </c>
      <c r="S110" s="54">
        <v>95.740711769571433</v>
      </c>
      <c r="T110" s="54">
        <v>95.765154978979595</v>
      </c>
      <c r="U110" s="54">
        <v>95.837754187153052</v>
      </c>
      <c r="V110" s="54">
        <v>95.861712146061222</v>
      </c>
      <c r="W110" s="56">
        <v>95.861712146061222</v>
      </c>
      <c r="X110" s="2">
        <f t="shared" ca="1" si="35"/>
        <v>0</v>
      </c>
      <c r="Y110" s="2">
        <f t="shared" ca="1" si="36"/>
        <v>0</v>
      </c>
      <c r="Z110" s="2">
        <f t="shared" ca="1" si="37"/>
        <v>0</v>
      </c>
      <c r="AA110" s="2">
        <f t="shared" ca="1" si="38"/>
        <v>0</v>
      </c>
      <c r="AB110" s="2">
        <f t="shared" ca="1" si="39"/>
        <v>0</v>
      </c>
      <c r="AC110" s="2">
        <f t="shared" ca="1" si="40"/>
        <v>0</v>
      </c>
      <c r="AD110" s="2">
        <f t="shared" ca="1" si="41"/>
        <v>0</v>
      </c>
      <c r="AE110" s="2">
        <f t="shared" ca="1" si="42"/>
        <v>0</v>
      </c>
      <c r="AF110" s="2">
        <f t="shared" ca="1" si="43"/>
        <v>0</v>
      </c>
      <c r="AG110" s="2">
        <f t="shared" ca="1" si="44"/>
        <v>0</v>
      </c>
      <c r="AH110" s="2">
        <f t="shared" ca="1" si="45"/>
        <v>0</v>
      </c>
      <c r="AI110" s="2">
        <f t="shared" ca="1" si="46"/>
        <v>0</v>
      </c>
      <c r="AJ110" s="2">
        <f t="shared" ca="1" si="47"/>
        <v>0</v>
      </c>
      <c r="AK110" s="2">
        <f t="shared" ca="1" si="48"/>
        <v>0</v>
      </c>
      <c r="AL110" s="55">
        <v>97.907028269784391</v>
      </c>
      <c r="AM110" s="55">
        <v>98.094068481731867</v>
      </c>
      <c r="AN110" s="55">
        <v>97.796364133840427</v>
      </c>
      <c r="AO110" s="55">
        <v>96.961659745522354</v>
      </c>
      <c r="AP110" s="55">
        <v>97.044771072681201</v>
      </c>
      <c r="AQ110" s="55">
        <v>97.128281312033991</v>
      </c>
      <c r="AR110" s="55">
        <v>97.012901970916133</v>
      </c>
      <c r="AS110" s="55">
        <v>96.93501086609318</v>
      </c>
      <c r="AT110" s="55">
        <v>97.028664487403972</v>
      </c>
      <c r="AU110" s="55">
        <v>97.064812140877038</v>
      </c>
      <c r="AV110" s="55">
        <v>97.080948757423755</v>
      </c>
      <c r="AW110" s="55">
        <v>97.059083741581162</v>
      </c>
      <c r="AX110" s="55">
        <v>97.084363794095594</v>
      </c>
      <c r="AY110" s="55">
        <v>97.10860078606477</v>
      </c>
      <c r="AZ110" s="2">
        <f t="shared" ca="1" si="49"/>
        <v>0</v>
      </c>
      <c r="BA110" s="2">
        <f t="shared" ca="1" si="50"/>
        <v>0</v>
      </c>
      <c r="BB110" s="2">
        <f t="shared" ca="1" si="51"/>
        <v>0</v>
      </c>
      <c r="BC110" s="2">
        <f t="shared" ca="1" si="52"/>
        <v>0</v>
      </c>
      <c r="BD110" s="2">
        <f t="shared" ca="1" si="53"/>
        <v>0</v>
      </c>
      <c r="BE110" s="2">
        <f t="shared" ca="1" si="54"/>
        <v>0</v>
      </c>
      <c r="BF110" s="2">
        <f t="shared" ca="1" si="55"/>
        <v>0</v>
      </c>
      <c r="BG110" s="2">
        <f t="shared" ca="1" si="56"/>
        <v>0</v>
      </c>
      <c r="BH110" s="2">
        <f t="shared" ca="1" si="57"/>
        <v>0</v>
      </c>
      <c r="BI110" s="2">
        <f t="shared" ca="1" si="58"/>
        <v>0</v>
      </c>
      <c r="BJ110" s="2">
        <f t="shared" ca="1" si="59"/>
        <v>0</v>
      </c>
      <c r="BK110" s="2">
        <f t="shared" ca="1" si="60"/>
        <v>0</v>
      </c>
      <c r="BL110" s="2">
        <f t="shared" ca="1" si="61"/>
        <v>0</v>
      </c>
      <c r="BM110" s="2">
        <f t="shared" ca="1" si="62"/>
        <v>0</v>
      </c>
      <c r="BN110" s="2" t="str">
        <f t="shared" si="63"/>
        <v>KV</v>
      </c>
    </row>
    <row r="111" spans="1:66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ТА-3  -  W</v>
      </c>
      <c r="B111" s="15" t="s">
        <v>501</v>
      </c>
      <c r="C111" s="18">
        <v>99</v>
      </c>
      <c r="D111" s="18">
        <v>90</v>
      </c>
      <c r="E111" s="22" t="s">
        <v>118</v>
      </c>
      <c r="F111" s="22">
        <v>3</v>
      </c>
      <c r="G111" s="22"/>
      <c r="H111" s="20">
        <f t="shared" ca="1" si="33"/>
        <v>0</v>
      </c>
      <c r="I111" s="16" t="str">
        <f t="shared" si="34"/>
        <v>03T002KV0N26</v>
      </c>
      <c r="J111" s="54">
        <v>95.5406300347653</v>
      </c>
      <c r="K111" s="54">
        <v>95.593168030102035</v>
      </c>
      <c r="L111" s="54">
        <v>95.451288234499998</v>
      </c>
      <c r="M111" s="54">
        <v>95.538847873479597</v>
      </c>
      <c r="N111" s="54">
        <v>95.629704809989803</v>
      </c>
      <c r="O111" s="54">
        <v>95.693114775122439</v>
      </c>
      <c r="P111" s="54">
        <v>95.598279961887755</v>
      </c>
      <c r="Q111" s="54">
        <v>95.651956638632655</v>
      </c>
      <c r="R111" s="54">
        <v>95.759448973795912</v>
      </c>
      <c r="S111" s="54">
        <v>95.842927699918363</v>
      </c>
      <c r="T111" s="54">
        <v>95.84113964815306</v>
      </c>
      <c r="U111" s="54">
        <v>95.804513781193876</v>
      </c>
      <c r="V111" s="54">
        <v>95.68311487159184</v>
      </c>
      <c r="W111" s="56">
        <v>0</v>
      </c>
      <c r="X111" s="2">
        <f t="shared" ca="1" si="35"/>
        <v>0</v>
      </c>
      <c r="Y111" s="2">
        <f t="shared" ca="1" si="36"/>
        <v>0</v>
      </c>
      <c r="Z111" s="2">
        <f t="shared" ca="1" si="37"/>
        <v>0</v>
      </c>
      <c r="AA111" s="2">
        <f t="shared" ca="1" si="38"/>
        <v>0</v>
      </c>
      <c r="AB111" s="2">
        <f t="shared" ca="1" si="39"/>
        <v>0</v>
      </c>
      <c r="AC111" s="2">
        <f t="shared" ca="1" si="40"/>
        <v>0</v>
      </c>
      <c r="AD111" s="2">
        <f t="shared" ca="1" si="41"/>
        <v>0</v>
      </c>
      <c r="AE111" s="2">
        <f t="shared" ca="1" si="42"/>
        <v>0</v>
      </c>
      <c r="AF111" s="2">
        <f t="shared" ca="1" si="43"/>
        <v>0</v>
      </c>
      <c r="AG111" s="2">
        <f t="shared" ca="1" si="44"/>
        <v>0</v>
      </c>
      <c r="AH111" s="2">
        <f t="shared" ca="1" si="45"/>
        <v>0</v>
      </c>
      <c r="AI111" s="2">
        <f t="shared" ca="1" si="46"/>
        <v>0</v>
      </c>
      <c r="AJ111" s="2">
        <f t="shared" ca="1" si="47"/>
        <v>0</v>
      </c>
      <c r="AK111" s="2">
        <f t="shared" ca="1" si="48"/>
        <v>2</v>
      </c>
      <c r="AL111" s="55">
        <v>96.390711336448874</v>
      </c>
      <c r="AM111" s="55">
        <v>96.747120537501686</v>
      </c>
      <c r="AN111" s="55">
        <v>96.510104611597413</v>
      </c>
      <c r="AO111" s="55">
        <v>96.538513671912341</v>
      </c>
      <c r="AP111" s="55">
        <v>96.811960317076043</v>
      </c>
      <c r="AQ111" s="55">
        <v>96.823503890179452</v>
      </c>
      <c r="AR111" s="55">
        <v>96.66957279710816</v>
      </c>
      <c r="AS111" s="55">
        <v>96.605037744498389</v>
      </c>
      <c r="AT111" s="55">
        <v>96.732956337611185</v>
      </c>
      <c r="AU111" s="55">
        <v>96.682558248473043</v>
      </c>
      <c r="AV111" s="55">
        <v>96.717215554139031</v>
      </c>
      <c r="AW111" s="55">
        <v>96.718491732698809</v>
      </c>
      <c r="AX111" s="55">
        <v>95.907802963381073</v>
      </c>
      <c r="AY111" s="55">
        <v>0</v>
      </c>
      <c r="AZ111" s="2">
        <f t="shared" ca="1" si="49"/>
        <v>0</v>
      </c>
      <c r="BA111" s="2">
        <f t="shared" ca="1" si="50"/>
        <v>0</v>
      </c>
      <c r="BB111" s="2">
        <f t="shared" ca="1" si="51"/>
        <v>0</v>
      </c>
      <c r="BC111" s="2">
        <f t="shared" ca="1" si="52"/>
        <v>0</v>
      </c>
      <c r="BD111" s="2">
        <f t="shared" ca="1" si="53"/>
        <v>0</v>
      </c>
      <c r="BE111" s="2">
        <f t="shared" ca="1" si="54"/>
        <v>0</v>
      </c>
      <c r="BF111" s="2">
        <f t="shared" ca="1" si="55"/>
        <v>0</v>
      </c>
      <c r="BG111" s="2">
        <f t="shared" ca="1" si="56"/>
        <v>0</v>
      </c>
      <c r="BH111" s="2">
        <f t="shared" ca="1" si="57"/>
        <v>0</v>
      </c>
      <c r="BI111" s="2">
        <f t="shared" ca="1" si="58"/>
        <v>0</v>
      </c>
      <c r="BJ111" s="2">
        <f t="shared" ca="1" si="59"/>
        <v>0</v>
      </c>
      <c r="BK111" s="2">
        <f t="shared" ca="1" si="60"/>
        <v>0</v>
      </c>
      <c r="BL111" s="2">
        <f t="shared" ca="1" si="61"/>
        <v>0</v>
      </c>
      <c r="BM111" s="2">
        <f t="shared" ca="1" si="62"/>
        <v>0</v>
      </c>
      <c r="BN111" s="2" t="str">
        <f t="shared" si="63"/>
        <v>KV</v>
      </c>
    </row>
    <row r="112" spans="1:66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ТА-4  -  W</v>
      </c>
      <c r="B112" s="15" t="s">
        <v>502</v>
      </c>
      <c r="C112" s="18">
        <v>99</v>
      </c>
      <c r="D112" s="18">
        <v>90</v>
      </c>
      <c r="E112" s="22" t="s">
        <v>118</v>
      </c>
      <c r="F112" s="22">
        <v>3</v>
      </c>
      <c r="G112" s="22"/>
      <c r="H112" s="20">
        <f t="shared" ca="1" si="33"/>
        <v>0</v>
      </c>
      <c r="I112" s="16" t="str">
        <f t="shared" si="34"/>
        <v>04T002KV0N26</v>
      </c>
      <c r="J112" s="54">
        <v>96.359293856867339</v>
      </c>
      <c r="K112" s="54">
        <v>96.380615383571438</v>
      </c>
      <c r="L112" s="54">
        <v>96.316322329367338</v>
      </c>
      <c r="M112" s="54">
        <v>96.22905216316326</v>
      </c>
      <c r="N112" s="54">
        <v>96.184745915999997</v>
      </c>
      <c r="O112" s="54">
        <v>96.139987111295923</v>
      </c>
      <c r="P112" s="54">
        <v>96.071991890193871</v>
      </c>
      <c r="Q112" s="54">
        <v>95.885550060357133</v>
      </c>
      <c r="R112" s="54">
        <v>95.956348566255102</v>
      </c>
      <c r="S112" s="54">
        <v>95.956348566255102</v>
      </c>
      <c r="T112" s="54">
        <v>95.813675678081637</v>
      </c>
      <c r="U112" s="54">
        <v>95.861712146061222</v>
      </c>
      <c r="V112" s="54">
        <v>96.026084711959186</v>
      </c>
      <c r="W112" s="56">
        <v>95.979711324540816</v>
      </c>
      <c r="X112" s="2">
        <f t="shared" ca="1" si="35"/>
        <v>0</v>
      </c>
      <c r="Y112" s="2">
        <f t="shared" ca="1" si="36"/>
        <v>0</v>
      </c>
      <c r="Z112" s="2">
        <f t="shared" ca="1" si="37"/>
        <v>0</v>
      </c>
      <c r="AA112" s="2">
        <f t="shared" ca="1" si="38"/>
        <v>0</v>
      </c>
      <c r="AB112" s="2">
        <f t="shared" ca="1" si="39"/>
        <v>0</v>
      </c>
      <c r="AC112" s="2">
        <f t="shared" ca="1" si="40"/>
        <v>0</v>
      </c>
      <c r="AD112" s="2">
        <f t="shared" ca="1" si="41"/>
        <v>0</v>
      </c>
      <c r="AE112" s="2">
        <f t="shared" ca="1" si="42"/>
        <v>0</v>
      </c>
      <c r="AF112" s="2">
        <f t="shared" ca="1" si="43"/>
        <v>0</v>
      </c>
      <c r="AG112" s="2">
        <f t="shared" ca="1" si="44"/>
        <v>0</v>
      </c>
      <c r="AH112" s="2">
        <f t="shared" ca="1" si="45"/>
        <v>0</v>
      </c>
      <c r="AI112" s="2">
        <f t="shared" ca="1" si="46"/>
        <v>0</v>
      </c>
      <c r="AJ112" s="2">
        <f t="shared" ca="1" si="47"/>
        <v>0</v>
      </c>
      <c r="AK112" s="2">
        <f t="shared" ca="1" si="48"/>
        <v>0</v>
      </c>
      <c r="AL112" s="55">
        <v>98.016505468699833</v>
      </c>
      <c r="AM112" s="55">
        <v>98.091640948267582</v>
      </c>
      <c r="AN112" s="55">
        <v>98.110284285231529</v>
      </c>
      <c r="AO112" s="55">
        <v>97.98854978543379</v>
      </c>
      <c r="AP112" s="55">
        <v>98.08739709733311</v>
      </c>
      <c r="AQ112" s="55">
        <v>97.908643089429887</v>
      </c>
      <c r="AR112" s="55">
        <v>98.028826411803095</v>
      </c>
      <c r="AS112" s="55">
        <v>97.971255634149543</v>
      </c>
      <c r="AT112" s="55">
        <v>97.972225068244882</v>
      </c>
      <c r="AU112" s="55">
        <v>97.970470097182329</v>
      </c>
      <c r="AV112" s="55">
        <v>97.780645702194889</v>
      </c>
      <c r="AW112" s="55">
        <v>97.813926759938141</v>
      </c>
      <c r="AX112" s="55">
        <v>97.990004845066011</v>
      </c>
      <c r="AY112" s="55">
        <v>98.13318626893826</v>
      </c>
      <c r="AZ112" s="2">
        <f t="shared" ca="1" si="49"/>
        <v>0</v>
      </c>
      <c r="BA112" s="2">
        <f t="shared" ca="1" si="50"/>
        <v>0</v>
      </c>
      <c r="BB112" s="2">
        <f t="shared" ca="1" si="51"/>
        <v>0</v>
      </c>
      <c r="BC112" s="2">
        <f t="shared" ca="1" si="52"/>
        <v>0</v>
      </c>
      <c r="BD112" s="2">
        <f t="shared" ca="1" si="53"/>
        <v>0</v>
      </c>
      <c r="BE112" s="2">
        <f t="shared" ca="1" si="54"/>
        <v>0</v>
      </c>
      <c r="BF112" s="2">
        <f t="shared" ca="1" si="55"/>
        <v>0</v>
      </c>
      <c r="BG112" s="2">
        <f t="shared" ca="1" si="56"/>
        <v>0</v>
      </c>
      <c r="BH112" s="2">
        <f t="shared" ca="1" si="57"/>
        <v>0</v>
      </c>
      <c r="BI112" s="2">
        <f t="shared" ca="1" si="58"/>
        <v>0</v>
      </c>
      <c r="BJ112" s="2">
        <f t="shared" ca="1" si="59"/>
        <v>0</v>
      </c>
      <c r="BK112" s="2">
        <f t="shared" ca="1" si="60"/>
        <v>0</v>
      </c>
      <c r="BL112" s="2">
        <f t="shared" ca="1" si="61"/>
        <v>0</v>
      </c>
      <c r="BM112" s="2">
        <f t="shared" ca="1" si="62"/>
        <v>0</v>
      </c>
      <c r="BN112" s="2" t="str">
        <f t="shared" si="63"/>
        <v>KV</v>
      </c>
    </row>
    <row r="113" spans="1:66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ТА-5  -  W</v>
      </c>
      <c r="B113" s="15" t="s">
        <v>503</v>
      </c>
      <c r="C113" s="18">
        <v>99</v>
      </c>
      <c r="D113" s="18">
        <v>90</v>
      </c>
      <c r="E113" s="22" t="s">
        <v>118</v>
      </c>
      <c r="F113" s="22">
        <v>3</v>
      </c>
      <c r="G113" s="22"/>
      <c r="H113" s="20">
        <f t="shared" ca="1" si="33"/>
        <v>0</v>
      </c>
      <c r="I113" s="16" t="str">
        <f t="shared" si="34"/>
        <v>05T002KV0L26</v>
      </c>
      <c r="J113" s="54">
        <v>0</v>
      </c>
      <c r="K113" s="54">
        <v>0</v>
      </c>
      <c r="L113" s="54">
        <v>0</v>
      </c>
      <c r="M113" s="54">
        <v>93.866142588275508</v>
      </c>
      <c r="N113" s="54">
        <v>95.3968802270102</v>
      </c>
      <c r="O113" s="54">
        <v>94.630275101571428</v>
      </c>
      <c r="P113" s="54">
        <v>94.265281659387753</v>
      </c>
      <c r="Q113" s="54">
        <v>95.223476115438771</v>
      </c>
      <c r="R113" s="54">
        <v>94.968628553602045</v>
      </c>
      <c r="S113" s="54">
        <v>94.796644729836729</v>
      </c>
      <c r="T113" s="54">
        <v>94.487439243438772</v>
      </c>
      <c r="U113" s="54">
        <v>93.37786283380612</v>
      </c>
      <c r="V113" s="54">
        <v>93.282498898438774</v>
      </c>
      <c r="W113" s="56">
        <v>94.118954474204088</v>
      </c>
      <c r="X113" s="2">
        <f t="shared" ca="1" si="35"/>
        <v>2</v>
      </c>
      <c r="Y113" s="2">
        <f t="shared" ca="1" si="36"/>
        <v>2</v>
      </c>
      <c r="Z113" s="2">
        <f t="shared" ca="1" si="37"/>
        <v>2</v>
      </c>
      <c r="AA113" s="2">
        <f t="shared" ca="1" si="38"/>
        <v>0</v>
      </c>
      <c r="AB113" s="2">
        <f t="shared" ca="1" si="39"/>
        <v>0</v>
      </c>
      <c r="AC113" s="2">
        <f t="shared" ca="1" si="40"/>
        <v>0</v>
      </c>
      <c r="AD113" s="2">
        <f t="shared" ca="1" si="41"/>
        <v>0</v>
      </c>
      <c r="AE113" s="2">
        <f t="shared" ca="1" si="42"/>
        <v>0</v>
      </c>
      <c r="AF113" s="2">
        <f t="shared" ca="1" si="43"/>
        <v>0</v>
      </c>
      <c r="AG113" s="2">
        <f t="shared" ca="1" si="44"/>
        <v>0</v>
      </c>
      <c r="AH113" s="2">
        <f t="shared" ca="1" si="45"/>
        <v>0</v>
      </c>
      <c r="AI113" s="2">
        <f t="shared" ca="1" si="46"/>
        <v>0</v>
      </c>
      <c r="AJ113" s="2">
        <f t="shared" ca="1" si="47"/>
        <v>0</v>
      </c>
      <c r="AK113" s="2">
        <f t="shared" ca="1" si="48"/>
        <v>0</v>
      </c>
      <c r="AL113" s="55">
        <v>0</v>
      </c>
      <c r="AM113" s="55">
        <v>0</v>
      </c>
      <c r="AN113" s="55">
        <v>0</v>
      </c>
      <c r="AO113" s="55">
        <v>97.634562709624248</v>
      </c>
      <c r="AP113" s="55">
        <v>97.668172647037764</v>
      </c>
      <c r="AQ113" s="55">
        <v>96.944788648848515</v>
      </c>
      <c r="AR113" s="55">
        <v>95.887453725070714</v>
      </c>
      <c r="AS113" s="55">
        <v>95.983666488424291</v>
      </c>
      <c r="AT113" s="55">
        <v>95.949634752066515</v>
      </c>
      <c r="AU113" s="55">
        <v>96.060382322338697</v>
      </c>
      <c r="AV113" s="55">
        <v>96.045595695104979</v>
      </c>
      <c r="AW113" s="55">
        <v>95.958688137699781</v>
      </c>
      <c r="AX113" s="55">
        <v>95.894581877393122</v>
      </c>
      <c r="AY113" s="55">
        <v>96.090095059076177</v>
      </c>
      <c r="AZ113" s="2">
        <f t="shared" ca="1" si="49"/>
        <v>0</v>
      </c>
      <c r="BA113" s="2">
        <f t="shared" ca="1" si="50"/>
        <v>0</v>
      </c>
      <c r="BB113" s="2">
        <f t="shared" ca="1" si="51"/>
        <v>0</v>
      </c>
      <c r="BC113" s="2">
        <f t="shared" ca="1" si="52"/>
        <v>0</v>
      </c>
      <c r="BD113" s="2">
        <f t="shared" ca="1" si="53"/>
        <v>0</v>
      </c>
      <c r="BE113" s="2">
        <f t="shared" ca="1" si="54"/>
        <v>0</v>
      </c>
      <c r="BF113" s="2">
        <f t="shared" ca="1" si="55"/>
        <v>0</v>
      </c>
      <c r="BG113" s="2">
        <f t="shared" ca="1" si="56"/>
        <v>0</v>
      </c>
      <c r="BH113" s="2">
        <f t="shared" ca="1" si="57"/>
        <v>0</v>
      </c>
      <c r="BI113" s="2">
        <f t="shared" ca="1" si="58"/>
        <v>0</v>
      </c>
      <c r="BJ113" s="2">
        <f t="shared" ca="1" si="59"/>
        <v>0</v>
      </c>
      <c r="BK113" s="2">
        <f t="shared" ca="1" si="60"/>
        <v>0</v>
      </c>
      <c r="BL113" s="2">
        <f t="shared" ca="1" si="61"/>
        <v>0</v>
      </c>
      <c r="BM113" s="2">
        <f t="shared" ca="1" si="62"/>
        <v>0</v>
      </c>
      <c r="BN113" s="2" t="str">
        <f t="shared" si="63"/>
        <v>KV</v>
      </c>
    </row>
    <row r="114" spans="1:66" x14ac:dyDescent="0.25">
      <c r="A114" s="10" t="str">
        <f>IF(AND(MID(B114,11,2)="10",MID(B114,7,2)="SV",MID(B114,3,1)="T"),"ТА-1  -  "&amp;VLOOKUP("SVT",Справочники!$B$100:$C$115,2,FALSE),IF(MID(B114,1,2)="00",VLOOKUP(MID(B114,7,2),Справочники!$B$100:$C$115,2,FALSE),IF(MID(B114,3,1)="K","КА",IF(MID(B114,3,1)="T","ТА","-"))&amp;"-"&amp;MID(B114,1,2)*1&amp;IF(MID(B114,IF(MID(B114,11,2)="09",10,9),1)="A","А","")&amp;IF(MID(B114,IF(MID(B114,11,2)="09",10,9),1)="B","Б","")&amp;"  -  "&amp;VLOOKUP(IF(AND(MID(B114,7,2)="SV",MID(B114,3,1)="T"),"SVT",MID(B114,7,2)),Справочники!$B$100:$C$115,2,FALSE)))</f>
        <v>ТА-6  -  W</v>
      </c>
      <c r="B114" s="15" t="s">
        <v>504</v>
      </c>
      <c r="C114" s="18">
        <v>99</v>
      </c>
      <c r="D114" s="18">
        <v>90</v>
      </c>
      <c r="E114" s="22" t="s">
        <v>118</v>
      </c>
      <c r="F114" s="22">
        <v>3</v>
      </c>
      <c r="G114" s="22"/>
      <c r="H114" s="20">
        <f t="shared" ca="1" si="33"/>
        <v>0</v>
      </c>
      <c r="I114" s="16" t="str">
        <f t="shared" si="34"/>
        <v>06T002KV0L26</v>
      </c>
      <c r="J114" s="54">
        <v>0</v>
      </c>
      <c r="K114" s="54">
        <v>0</v>
      </c>
      <c r="L114" s="54">
        <v>0</v>
      </c>
      <c r="M114" s="54">
        <v>0</v>
      </c>
      <c r="N114" s="54">
        <v>0</v>
      </c>
      <c r="O114" s="54">
        <v>0</v>
      </c>
      <c r="P114" s="54">
        <v>0</v>
      </c>
      <c r="Q114" s="54">
        <v>0</v>
      </c>
      <c r="R114" s="54">
        <v>0</v>
      </c>
      <c r="S114" s="54">
        <v>0</v>
      </c>
      <c r="T114" s="54">
        <v>0</v>
      </c>
      <c r="U114" s="54">
        <v>0</v>
      </c>
      <c r="V114" s="54">
        <v>0</v>
      </c>
      <c r="W114" s="56">
        <v>0</v>
      </c>
      <c r="X114" s="2">
        <f t="shared" ca="1" si="35"/>
        <v>2</v>
      </c>
      <c r="Y114" s="2">
        <f t="shared" ca="1" si="36"/>
        <v>2</v>
      </c>
      <c r="Z114" s="2">
        <f t="shared" ca="1" si="37"/>
        <v>2</v>
      </c>
      <c r="AA114" s="2">
        <f t="shared" ca="1" si="38"/>
        <v>2</v>
      </c>
      <c r="AB114" s="2">
        <f t="shared" ca="1" si="39"/>
        <v>2</v>
      </c>
      <c r="AC114" s="2">
        <f t="shared" ca="1" si="40"/>
        <v>2</v>
      </c>
      <c r="AD114" s="2">
        <f t="shared" ca="1" si="41"/>
        <v>2</v>
      </c>
      <c r="AE114" s="2">
        <f t="shared" ca="1" si="42"/>
        <v>2</v>
      </c>
      <c r="AF114" s="2">
        <f t="shared" ca="1" si="43"/>
        <v>2</v>
      </c>
      <c r="AG114" s="2">
        <f t="shared" ca="1" si="44"/>
        <v>2</v>
      </c>
      <c r="AH114" s="2">
        <f t="shared" ca="1" si="45"/>
        <v>2</v>
      </c>
      <c r="AI114" s="2">
        <f t="shared" ca="1" si="46"/>
        <v>2</v>
      </c>
      <c r="AJ114" s="2">
        <f t="shared" ca="1" si="47"/>
        <v>2</v>
      </c>
      <c r="AK114" s="2">
        <f t="shared" ca="1" si="48"/>
        <v>2</v>
      </c>
      <c r="AL114" s="55">
        <v>0</v>
      </c>
      <c r="AM114" s="55">
        <v>0</v>
      </c>
      <c r="AN114" s="55">
        <v>0</v>
      </c>
      <c r="AO114" s="55">
        <v>0</v>
      </c>
      <c r="AP114" s="55">
        <v>0</v>
      </c>
      <c r="AQ114" s="55">
        <v>0</v>
      </c>
      <c r="AR114" s="55">
        <v>0</v>
      </c>
      <c r="AS114" s="55">
        <v>0</v>
      </c>
      <c r="AT114" s="55">
        <v>0</v>
      </c>
      <c r="AU114" s="55">
        <v>0</v>
      </c>
      <c r="AV114" s="55">
        <v>0</v>
      </c>
      <c r="AW114" s="55">
        <v>0</v>
      </c>
      <c r="AX114" s="55">
        <v>0</v>
      </c>
      <c r="AY114" s="55">
        <v>0</v>
      </c>
      <c r="AZ114" s="2">
        <f t="shared" ca="1" si="49"/>
        <v>0</v>
      </c>
      <c r="BA114" s="2">
        <f t="shared" ca="1" si="50"/>
        <v>0</v>
      </c>
      <c r="BB114" s="2">
        <f t="shared" ca="1" si="51"/>
        <v>0</v>
      </c>
      <c r="BC114" s="2">
        <f t="shared" ca="1" si="52"/>
        <v>0</v>
      </c>
      <c r="BD114" s="2">
        <f t="shared" ca="1" si="53"/>
        <v>0</v>
      </c>
      <c r="BE114" s="2">
        <f t="shared" ca="1" si="54"/>
        <v>0</v>
      </c>
      <c r="BF114" s="2">
        <f t="shared" ca="1" si="55"/>
        <v>0</v>
      </c>
      <c r="BG114" s="2">
        <f t="shared" ca="1" si="56"/>
        <v>0</v>
      </c>
      <c r="BH114" s="2">
        <f t="shared" ca="1" si="57"/>
        <v>0</v>
      </c>
      <c r="BI114" s="2">
        <f t="shared" ca="1" si="58"/>
        <v>0</v>
      </c>
      <c r="BJ114" s="2">
        <f t="shared" ca="1" si="59"/>
        <v>0</v>
      </c>
      <c r="BK114" s="2">
        <f t="shared" ca="1" si="60"/>
        <v>0</v>
      </c>
      <c r="BL114" s="2">
        <f t="shared" ca="1" si="61"/>
        <v>0</v>
      </c>
      <c r="BM114" s="2">
        <f t="shared" ca="1" si="62"/>
        <v>0</v>
      </c>
      <c r="BN114" s="2" t="str">
        <f t="shared" si="63"/>
        <v>KV</v>
      </c>
    </row>
    <row r="115" spans="1:66" x14ac:dyDescent="0.25">
      <c r="A115" s="10" t="str">
        <f>IF(AND(MID(B115,11,2)="10",MID(B115,7,2)="SV",MID(B115,3,1)="T"),"ТА-1  -  "&amp;VLOOKUP("SVT",Справочники!$B$100:$C$115,2,FALSE),IF(MID(B115,1,2)="00",VLOOKUP(MID(B115,7,2),Справочники!$B$100:$C$115,2,FALSE),IF(MID(B115,3,1)="K","КА",IF(MID(B115,3,1)="T","ТА","-"))&amp;"-"&amp;MID(B115,1,2)*1&amp;IF(MID(B115,IF(MID(B115,11,2)="09",10,9),1)="A","А","")&amp;IF(MID(B115,IF(MID(B115,11,2)="09",10,9),1)="B","Б","")&amp;"  -  "&amp;VLOOKUP(IF(AND(MID(B115,7,2)="SV",MID(B115,3,1)="T"),"SVT",MID(B115,7,2)),Справочники!$B$100:$C$115,2,FALSE)))</f>
        <v>ТА-7  -  W</v>
      </c>
      <c r="B115" s="15" t="s">
        <v>505</v>
      </c>
      <c r="C115" s="18">
        <v>99</v>
      </c>
      <c r="D115" s="18">
        <v>90</v>
      </c>
      <c r="E115" s="22" t="s">
        <v>118</v>
      </c>
      <c r="F115" s="22">
        <v>3</v>
      </c>
      <c r="G115" s="22"/>
      <c r="H115" s="20">
        <f t="shared" ca="1" si="33"/>
        <v>0</v>
      </c>
      <c r="I115" s="16" t="str">
        <f t="shared" si="34"/>
        <v>07T002KV0L26</v>
      </c>
      <c r="J115" s="54">
        <v>94.091589877938773</v>
      </c>
      <c r="K115" s="54">
        <v>94.013264230132648</v>
      </c>
      <c r="L115" s="54">
        <v>94.048956950704081</v>
      </c>
      <c r="M115" s="54">
        <v>94.209468528255101</v>
      </c>
      <c r="N115" s="54">
        <v>94.382574338469396</v>
      </c>
      <c r="O115" s="54">
        <v>94.092267770020413</v>
      </c>
      <c r="P115" s="54">
        <v>94.125527584989797</v>
      </c>
      <c r="Q115" s="54">
        <v>94.32650558467347</v>
      </c>
      <c r="R115" s="54">
        <v>94.288418436132645</v>
      </c>
      <c r="S115" s="54">
        <v>94.356773238326525</v>
      </c>
      <c r="T115" s="54">
        <v>94.351230921581632</v>
      </c>
      <c r="U115" s="54">
        <v>94.566016793540825</v>
      </c>
      <c r="V115" s="54">
        <v>94.300261961163272</v>
      </c>
      <c r="W115" s="56">
        <v>94.345574991234699</v>
      </c>
      <c r="X115" s="2">
        <f t="shared" ca="1" si="35"/>
        <v>0</v>
      </c>
      <c r="Y115" s="2">
        <f t="shared" ca="1" si="36"/>
        <v>0</v>
      </c>
      <c r="Z115" s="2">
        <f t="shared" ca="1" si="37"/>
        <v>0</v>
      </c>
      <c r="AA115" s="2">
        <f t="shared" ca="1" si="38"/>
        <v>0</v>
      </c>
      <c r="AB115" s="2">
        <f t="shared" ca="1" si="39"/>
        <v>0</v>
      </c>
      <c r="AC115" s="2">
        <f t="shared" ca="1" si="40"/>
        <v>0</v>
      </c>
      <c r="AD115" s="2">
        <f t="shared" ca="1" si="41"/>
        <v>0</v>
      </c>
      <c r="AE115" s="2">
        <f t="shared" ca="1" si="42"/>
        <v>0</v>
      </c>
      <c r="AF115" s="2">
        <f t="shared" ca="1" si="43"/>
        <v>0</v>
      </c>
      <c r="AG115" s="2">
        <f t="shared" ca="1" si="44"/>
        <v>0</v>
      </c>
      <c r="AH115" s="2">
        <f t="shared" ca="1" si="45"/>
        <v>0</v>
      </c>
      <c r="AI115" s="2">
        <f t="shared" ca="1" si="46"/>
        <v>0</v>
      </c>
      <c r="AJ115" s="2">
        <f t="shared" ca="1" si="47"/>
        <v>0</v>
      </c>
      <c r="AK115" s="2">
        <f t="shared" ca="1" si="48"/>
        <v>0</v>
      </c>
      <c r="AL115" s="55">
        <v>97.737609010735341</v>
      </c>
      <c r="AM115" s="55">
        <v>97.753202709574722</v>
      </c>
      <c r="AN115" s="55">
        <v>97.741732785307377</v>
      </c>
      <c r="AO115" s="55">
        <v>97.718674881883899</v>
      </c>
      <c r="AP115" s="55">
        <v>97.688877479990879</v>
      </c>
      <c r="AQ115" s="55">
        <v>97.734869687369851</v>
      </c>
      <c r="AR115" s="55">
        <v>97.684228419316298</v>
      </c>
      <c r="AS115" s="55">
        <v>97.725285747027797</v>
      </c>
      <c r="AT115" s="55">
        <v>97.733230314785914</v>
      </c>
      <c r="AU115" s="55">
        <v>97.715674717388566</v>
      </c>
      <c r="AV115" s="55">
        <v>97.703487511447648</v>
      </c>
      <c r="AW115" s="55">
        <v>97.6882089161153</v>
      </c>
      <c r="AX115" s="55">
        <v>97.68346296063828</v>
      </c>
      <c r="AY115" s="55">
        <v>97.695681109904427</v>
      </c>
      <c r="AZ115" s="2">
        <f t="shared" ca="1" si="49"/>
        <v>0</v>
      </c>
      <c r="BA115" s="2">
        <f t="shared" ca="1" si="50"/>
        <v>0</v>
      </c>
      <c r="BB115" s="2">
        <f t="shared" ca="1" si="51"/>
        <v>0</v>
      </c>
      <c r="BC115" s="2">
        <f t="shared" ca="1" si="52"/>
        <v>0</v>
      </c>
      <c r="BD115" s="2">
        <f t="shared" ca="1" si="53"/>
        <v>0</v>
      </c>
      <c r="BE115" s="2">
        <f t="shared" ca="1" si="54"/>
        <v>0</v>
      </c>
      <c r="BF115" s="2">
        <f t="shared" ca="1" si="55"/>
        <v>0</v>
      </c>
      <c r="BG115" s="2">
        <f t="shared" ca="1" si="56"/>
        <v>0</v>
      </c>
      <c r="BH115" s="2">
        <f t="shared" ca="1" si="57"/>
        <v>0</v>
      </c>
      <c r="BI115" s="2">
        <f t="shared" ca="1" si="58"/>
        <v>0</v>
      </c>
      <c r="BJ115" s="2">
        <f t="shared" ca="1" si="59"/>
        <v>0</v>
      </c>
      <c r="BK115" s="2">
        <f t="shared" ca="1" si="60"/>
        <v>0</v>
      </c>
      <c r="BL115" s="2">
        <f t="shared" ca="1" si="61"/>
        <v>0</v>
      </c>
      <c r="BM115" s="2">
        <f t="shared" ca="1" si="62"/>
        <v>0</v>
      </c>
      <c r="BN115" s="2" t="str">
        <f t="shared" si="63"/>
        <v>KV</v>
      </c>
    </row>
    <row r="116" spans="1:66" x14ac:dyDescent="0.25">
      <c r="A116" s="10" t="str">
        <f>IF(AND(MID(B116,11,2)="10",MID(B116,7,2)="SV",MID(B116,3,1)="T"),"ТА-1  -  "&amp;VLOOKUP("SVT",Справочники!$B$100:$C$115,2,FALSE),IF(MID(B116,1,2)="00",VLOOKUP(MID(B116,7,2),Справочники!$B$100:$C$115,2,FALSE),IF(MID(B116,3,1)="K","КА",IF(MID(B116,3,1)="T","ТА","-"))&amp;"-"&amp;MID(B116,1,2)*1&amp;IF(MID(B116,IF(MID(B116,11,2)="09",10,9),1)="A","А","")&amp;IF(MID(B116,IF(MID(B116,11,2)="09",10,9),1)="B","Б","")&amp;"  -  "&amp;VLOOKUP(IF(AND(MID(B116,7,2)="SV",MID(B116,3,1)="T"),"SVT",MID(B116,7,2)),Справочники!$B$100:$C$115,2,FALSE)))</f>
        <v>ТА-8  -  W</v>
      </c>
      <c r="B116" s="15" t="s">
        <v>506</v>
      </c>
      <c r="C116" s="18">
        <v>99</v>
      </c>
      <c r="D116" s="18">
        <v>90</v>
      </c>
      <c r="E116" s="22" t="s">
        <v>118</v>
      </c>
      <c r="F116" s="22">
        <v>3</v>
      </c>
      <c r="G116" s="22"/>
      <c r="H116" s="20">
        <f t="shared" ca="1" si="33"/>
        <v>0</v>
      </c>
      <c r="I116" s="16" t="str">
        <f t="shared" si="34"/>
        <v>08T002KV0L26</v>
      </c>
      <c r="J116" s="54">
        <v>96.151642633275515</v>
      </c>
      <c r="K116" s="54">
        <v>96.185394178040823</v>
      </c>
      <c r="L116" s="54">
        <v>96.212535004959193</v>
      </c>
      <c r="M116" s="54">
        <v>96.047544599867351</v>
      </c>
      <c r="N116" s="54">
        <v>96.020979971897958</v>
      </c>
      <c r="O116" s="54">
        <v>0</v>
      </c>
      <c r="P116" s="54">
        <v>0</v>
      </c>
      <c r="Q116" s="54">
        <v>0</v>
      </c>
      <c r="R116" s="54">
        <v>0</v>
      </c>
      <c r="S116" s="54">
        <v>0</v>
      </c>
      <c r="T116" s="54">
        <v>0</v>
      </c>
      <c r="U116" s="54">
        <v>0</v>
      </c>
      <c r="V116" s="54">
        <v>0</v>
      </c>
      <c r="W116" s="56">
        <v>0</v>
      </c>
      <c r="X116" s="2">
        <f t="shared" ca="1" si="35"/>
        <v>0</v>
      </c>
      <c r="Y116" s="2">
        <f t="shared" ca="1" si="36"/>
        <v>0</v>
      </c>
      <c r="Z116" s="2">
        <f t="shared" ca="1" si="37"/>
        <v>0</v>
      </c>
      <c r="AA116" s="2">
        <f t="shared" ca="1" si="38"/>
        <v>0</v>
      </c>
      <c r="AB116" s="2">
        <f t="shared" ca="1" si="39"/>
        <v>0</v>
      </c>
      <c r="AC116" s="2">
        <f t="shared" ca="1" si="40"/>
        <v>2</v>
      </c>
      <c r="AD116" s="2">
        <f t="shared" ca="1" si="41"/>
        <v>2</v>
      </c>
      <c r="AE116" s="2">
        <f t="shared" ca="1" si="42"/>
        <v>2</v>
      </c>
      <c r="AF116" s="2">
        <f t="shared" ca="1" si="43"/>
        <v>2</v>
      </c>
      <c r="AG116" s="2">
        <f t="shared" ca="1" si="44"/>
        <v>2</v>
      </c>
      <c r="AH116" s="2">
        <f t="shared" ca="1" si="45"/>
        <v>2</v>
      </c>
      <c r="AI116" s="2">
        <f t="shared" ca="1" si="46"/>
        <v>2</v>
      </c>
      <c r="AJ116" s="2">
        <f t="shared" ca="1" si="47"/>
        <v>2</v>
      </c>
      <c r="AK116" s="2">
        <f t="shared" ca="1" si="48"/>
        <v>2</v>
      </c>
      <c r="AL116" s="55">
        <v>96.221657435984568</v>
      </c>
      <c r="AM116" s="55">
        <v>96.268542752699645</v>
      </c>
      <c r="AN116" s="55">
        <v>96.231577444324699</v>
      </c>
      <c r="AO116" s="55">
        <v>96.119082054578442</v>
      </c>
      <c r="AP116" s="55">
        <v>96.226269036100476</v>
      </c>
      <c r="AQ116" s="55">
        <v>0</v>
      </c>
      <c r="AR116" s="55">
        <v>0</v>
      </c>
      <c r="AS116" s="55">
        <v>0</v>
      </c>
      <c r="AT116" s="55">
        <v>0</v>
      </c>
      <c r="AU116" s="55">
        <v>0</v>
      </c>
      <c r="AV116" s="55">
        <v>0</v>
      </c>
      <c r="AW116" s="55">
        <v>0</v>
      </c>
      <c r="AX116" s="55">
        <v>0</v>
      </c>
      <c r="AY116" s="55">
        <v>0</v>
      </c>
      <c r="AZ116" s="2">
        <f t="shared" ca="1" si="49"/>
        <v>0</v>
      </c>
      <c r="BA116" s="2">
        <f t="shared" ca="1" si="50"/>
        <v>0</v>
      </c>
      <c r="BB116" s="2">
        <f t="shared" ca="1" si="51"/>
        <v>0</v>
      </c>
      <c r="BC116" s="2">
        <f t="shared" ca="1" si="52"/>
        <v>0</v>
      </c>
      <c r="BD116" s="2">
        <f t="shared" ca="1" si="53"/>
        <v>0</v>
      </c>
      <c r="BE116" s="2">
        <f t="shared" ca="1" si="54"/>
        <v>0</v>
      </c>
      <c r="BF116" s="2">
        <f t="shared" ca="1" si="55"/>
        <v>0</v>
      </c>
      <c r="BG116" s="2">
        <f t="shared" ca="1" si="56"/>
        <v>0</v>
      </c>
      <c r="BH116" s="2">
        <f t="shared" ca="1" si="57"/>
        <v>0</v>
      </c>
      <c r="BI116" s="2">
        <f t="shared" ca="1" si="58"/>
        <v>0</v>
      </c>
      <c r="BJ116" s="2">
        <f t="shared" ca="1" si="59"/>
        <v>0</v>
      </c>
      <c r="BK116" s="2">
        <f t="shared" ca="1" si="60"/>
        <v>0</v>
      </c>
      <c r="BL116" s="2">
        <f t="shared" ca="1" si="61"/>
        <v>0</v>
      </c>
      <c r="BM116" s="2">
        <f t="shared" ca="1" si="62"/>
        <v>0</v>
      </c>
      <c r="BN116" s="2" t="str">
        <f t="shared" si="63"/>
        <v>KV</v>
      </c>
    </row>
    <row r="117" spans="1:66" x14ac:dyDescent="0.25">
      <c r="A117" s="10" t="str">
        <f>IF(AND(MID(B117,11,2)="10",MID(B117,7,2)="SV",MID(B117,3,1)="T"),"ТА-1  -  "&amp;VLOOKUP("SVT",Справочники!$B$100:$C$115,2,FALSE),IF(MID(B117,1,2)="00",VLOOKUP(MID(B117,7,2),Справочники!$B$100:$C$115,2,FALSE),IF(MID(B117,3,1)="K","КА",IF(MID(B117,3,1)="T","ТА","-"))&amp;"-"&amp;MID(B117,1,2)*1&amp;IF(MID(B117,IF(MID(B117,11,2)="09",10,9),1)="A","А","")&amp;IF(MID(B117,IF(MID(B117,11,2)="09",10,9),1)="B","Б","")&amp;"  -  "&amp;VLOOKUP(IF(AND(MID(B117,7,2)="SV",MID(B117,3,1)="T"),"SVT",MID(B117,7,2)),Справочники!$B$100:$C$115,2,FALSE)))</f>
        <v>ТА-9  -  W</v>
      </c>
      <c r="B117" s="15" t="s">
        <v>507</v>
      </c>
      <c r="C117" s="18">
        <v>99</v>
      </c>
      <c r="D117" s="18">
        <v>90</v>
      </c>
      <c r="E117" s="22" t="s">
        <v>118</v>
      </c>
      <c r="F117" s="22">
        <v>3</v>
      </c>
      <c r="G117" s="22"/>
      <c r="H117" s="20">
        <f t="shared" ca="1" si="33"/>
        <v>0</v>
      </c>
      <c r="I117" s="16" t="str">
        <f t="shared" si="34"/>
        <v>09T002KV0L26</v>
      </c>
      <c r="J117" s="54">
        <v>86.649442210142851</v>
      </c>
      <c r="K117" s="54">
        <v>86.522658135826532</v>
      </c>
      <c r="L117" s="54">
        <v>85.718140540418375</v>
      </c>
      <c r="M117" s="54">
        <v>85.306814064510206</v>
      </c>
      <c r="N117" s="54">
        <v>85.064295096622459</v>
      </c>
      <c r="O117" s="54">
        <v>84.252296061193874</v>
      </c>
      <c r="P117" s="54">
        <v>83.789919988377548</v>
      </c>
      <c r="Q117" s="54">
        <v>84.02199332858163</v>
      </c>
      <c r="R117" s="54">
        <v>0</v>
      </c>
      <c r="S117" s="54">
        <v>0</v>
      </c>
      <c r="T117" s="54">
        <v>0</v>
      </c>
      <c r="U117" s="54">
        <v>0</v>
      </c>
      <c r="V117" s="54">
        <v>0</v>
      </c>
      <c r="W117" s="56">
        <v>0</v>
      </c>
      <c r="X117" s="2">
        <f t="shared" ca="1" si="35"/>
        <v>2</v>
      </c>
      <c r="Y117" s="2">
        <f t="shared" ca="1" si="36"/>
        <v>2</v>
      </c>
      <c r="Z117" s="2">
        <f t="shared" ca="1" si="37"/>
        <v>2</v>
      </c>
      <c r="AA117" s="2">
        <f t="shared" ca="1" si="38"/>
        <v>2</v>
      </c>
      <c r="AB117" s="2">
        <f t="shared" ca="1" si="39"/>
        <v>2</v>
      </c>
      <c r="AC117" s="2">
        <f t="shared" ca="1" si="40"/>
        <v>2</v>
      </c>
      <c r="AD117" s="2">
        <f t="shared" ca="1" si="41"/>
        <v>2</v>
      </c>
      <c r="AE117" s="2">
        <f t="shared" ca="1" si="42"/>
        <v>2</v>
      </c>
      <c r="AF117" s="2">
        <f t="shared" ca="1" si="43"/>
        <v>2</v>
      </c>
      <c r="AG117" s="2">
        <f t="shared" ca="1" si="44"/>
        <v>2</v>
      </c>
      <c r="AH117" s="2">
        <f t="shared" ca="1" si="45"/>
        <v>2</v>
      </c>
      <c r="AI117" s="2">
        <f t="shared" ca="1" si="46"/>
        <v>2</v>
      </c>
      <c r="AJ117" s="2">
        <f t="shared" ca="1" si="47"/>
        <v>2</v>
      </c>
      <c r="AK117" s="2">
        <f t="shared" ca="1" si="48"/>
        <v>2</v>
      </c>
      <c r="AL117" s="55">
        <v>95.806048349104884</v>
      </c>
      <c r="AM117" s="55">
        <v>95.737285638867661</v>
      </c>
      <c r="AN117" s="55">
        <v>95.588371559811563</v>
      </c>
      <c r="AO117" s="55">
        <v>95.680082874931216</v>
      </c>
      <c r="AP117" s="55">
        <v>95.725826733944061</v>
      </c>
      <c r="AQ117" s="55">
        <v>95.601119949769824</v>
      </c>
      <c r="AR117" s="55">
        <v>95.492884930050792</v>
      </c>
      <c r="AS117" s="55">
        <v>95.608941877346709</v>
      </c>
      <c r="AT117" s="55">
        <v>0</v>
      </c>
      <c r="AU117" s="55">
        <v>0</v>
      </c>
      <c r="AV117" s="55">
        <v>0</v>
      </c>
      <c r="AW117" s="55">
        <v>0</v>
      </c>
      <c r="AX117" s="55">
        <v>0</v>
      </c>
      <c r="AY117" s="55">
        <v>0</v>
      </c>
      <c r="AZ117" s="2">
        <f t="shared" ca="1" si="49"/>
        <v>0</v>
      </c>
      <c r="BA117" s="2">
        <f t="shared" ca="1" si="50"/>
        <v>0</v>
      </c>
      <c r="BB117" s="2">
        <f t="shared" ca="1" si="51"/>
        <v>0</v>
      </c>
      <c r="BC117" s="2">
        <f t="shared" ca="1" si="52"/>
        <v>0</v>
      </c>
      <c r="BD117" s="2">
        <f t="shared" ca="1" si="53"/>
        <v>0</v>
      </c>
      <c r="BE117" s="2">
        <f t="shared" ca="1" si="54"/>
        <v>0</v>
      </c>
      <c r="BF117" s="2">
        <f t="shared" ca="1" si="55"/>
        <v>0</v>
      </c>
      <c r="BG117" s="2">
        <f t="shared" ca="1" si="56"/>
        <v>0</v>
      </c>
      <c r="BH117" s="2">
        <f t="shared" ca="1" si="57"/>
        <v>0</v>
      </c>
      <c r="BI117" s="2">
        <f t="shared" ca="1" si="58"/>
        <v>0</v>
      </c>
      <c r="BJ117" s="2">
        <f t="shared" ca="1" si="59"/>
        <v>0</v>
      </c>
      <c r="BK117" s="2">
        <f t="shared" ca="1" si="60"/>
        <v>0</v>
      </c>
      <c r="BL117" s="2">
        <f t="shared" ca="1" si="61"/>
        <v>0</v>
      </c>
      <c r="BM117" s="2">
        <f t="shared" ca="1" si="62"/>
        <v>0</v>
      </c>
      <c r="BN117" s="2" t="str">
        <f t="shared" si="63"/>
        <v>KV</v>
      </c>
    </row>
    <row r="118" spans="1:66" x14ac:dyDescent="0.25">
      <c r="A118" s="10" t="str">
        <f>IF(AND(MID(B118,11,2)="10",MID(B118,7,2)="SV",MID(B118,3,1)="T"),"ТА-1  -  "&amp;VLOOKUP("SVT",Справочники!$B$100:$C$115,2,FALSE),IF(MID(B118,1,2)="00",VLOOKUP(MID(B118,7,2),Справочники!$B$100:$C$115,2,FALSE),IF(MID(B118,3,1)="K","КА",IF(MID(B118,3,1)="T","ТА","-"))&amp;"-"&amp;MID(B118,1,2)*1&amp;IF(MID(B118,IF(MID(B118,11,2)="09",10,9),1)="A","А","")&amp;IF(MID(B118,IF(MID(B118,11,2)="09",10,9),1)="B","Б","")&amp;"  -  "&amp;VLOOKUP(IF(AND(MID(B118,7,2)="SV",MID(B118,3,1)="T"),"SVT",MID(B118,7,2)),Справочники!$B$100:$C$115,2,FALSE)))</f>
        <v>КА-1А  -  ЧЧР</v>
      </c>
      <c r="B118" s="15" t="s">
        <v>1239</v>
      </c>
      <c r="C118" s="18"/>
      <c r="D118" s="18"/>
      <c r="E118" s="22"/>
      <c r="F118" s="22"/>
      <c r="G118" s="22"/>
      <c r="H118" s="20">
        <f t="shared" ca="1" si="33"/>
        <v>0</v>
      </c>
      <c r="I118" s="16" t="str">
        <f t="shared" si="34"/>
        <v>01K002LHAN26</v>
      </c>
      <c r="J118" s="54">
        <v>24</v>
      </c>
      <c r="K118" s="54">
        <v>24</v>
      </c>
      <c r="L118" s="54">
        <v>24</v>
      </c>
      <c r="M118" s="54">
        <v>24</v>
      </c>
      <c r="N118" s="54">
        <v>24</v>
      </c>
      <c r="O118" s="54">
        <v>24</v>
      </c>
      <c r="P118" s="54">
        <v>24</v>
      </c>
      <c r="Q118" s="54">
        <v>24</v>
      </c>
      <c r="R118" s="54">
        <v>24</v>
      </c>
      <c r="S118" s="54">
        <v>24</v>
      </c>
      <c r="T118" s="54">
        <v>24</v>
      </c>
      <c r="U118" s="54">
        <v>24</v>
      </c>
      <c r="V118" s="54">
        <v>24</v>
      </c>
      <c r="W118" s="56">
        <v>24</v>
      </c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2">
        <f t="shared" ca="1" si="49"/>
        <v>0</v>
      </c>
      <c r="BA118" s="2">
        <f t="shared" ca="1" si="50"/>
        <v>0</v>
      </c>
      <c r="BB118" s="2">
        <f t="shared" ca="1" si="51"/>
        <v>0</v>
      </c>
      <c r="BC118" s="2">
        <f t="shared" ca="1" si="52"/>
        <v>0</v>
      </c>
      <c r="BD118" s="2">
        <f t="shared" ca="1" si="53"/>
        <v>0</v>
      </c>
      <c r="BE118" s="2">
        <f t="shared" ca="1" si="54"/>
        <v>0</v>
      </c>
      <c r="BF118" s="2">
        <f t="shared" ca="1" si="55"/>
        <v>0</v>
      </c>
      <c r="BG118" s="2">
        <f t="shared" ca="1" si="56"/>
        <v>0</v>
      </c>
      <c r="BH118" s="2">
        <f t="shared" ca="1" si="57"/>
        <v>0</v>
      </c>
      <c r="BI118" s="2">
        <f t="shared" ca="1" si="58"/>
        <v>0</v>
      </c>
      <c r="BJ118" s="2">
        <f t="shared" ca="1" si="59"/>
        <v>0</v>
      </c>
      <c r="BK118" s="2">
        <f t="shared" ca="1" si="60"/>
        <v>0</v>
      </c>
      <c r="BL118" s="2">
        <f t="shared" ca="1" si="61"/>
        <v>0</v>
      </c>
      <c r="BM118" s="2">
        <f t="shared" ca="1" si="62"/>
        <v>0</v>
      </c>
      <c r="BN118" s="2" t="str">
        <f t="shared" si="63"/>
        <v>LH</v>
      </c>
    </row>
    <row r="119" spans="1:66" x14ac:dyDescent="0.25">
      <c r="A119" s="10" t="str">
        <f>IF(AND(MID(B119,11,2)="10",MID(B119,7,2)="SV",MID(B119,3,1)="T"),"ТА-1  -  "&amp;VLOOKUP("SVT",Справочники!$B$100:$C$115,2,FALSE),IF(MID(B119,1,2)="00",VLOOKUP(MID(B119,7,2),Справочники!$B$100:$C$115,2,FALSE),IF(MID(B119,3,1)="K","КА",IF(MID(B119,3,1)="T","ТА","-"))&amp;"-"&amp;MID(B119,1,2)*1&amp;IF(MID(B119,IF(MID(B119,11,2)="09",10,9),1)="A","А","")&amp;IF(MID(B119,IF(MID(B119,11,2)="09",10,9),1)="B","Б","")&amp;"  -  "&amp;VLOOKUP(IF(AND(MID(B119,7,2)="SV",MID(B119,3,1)="T"),"SVT",MID(B119,7,2)),Справочники!$B$100:$C$115,2,FALSE)))</f>
        <v>КА-1Б  -  ЧЧР</v>
      </c>
      <c r="B119" s="15" t="s">
        <v>1240</v>
      </c>
      <c r="C119" s="18"/>
      <c r="D119" s="18"/>
      <c r="E119" s="22"/>
      <c r="F119" s="22"/>
      <c r="G119" s="22"/>
      <c r="H119" s="20">
        <f t="shared" ca="1" si="33"/>
        <v>0</v>
      </c>
      <c r="I119" s="16" t="str">
        <f t="shared" si="34"/>
        <v>01K002LHBN26</v>
      </c>
      <c r="J119" s="54">
        <v>24</v>
      </c>
      <c r="K119" s="54">
        <v>24</v>
      </c>
      <c r="L119" s="54">
        <v>24</v>
      </c>
      <c r="M119" s="54">
        <v>24</v>
      </c>
      <c r="N119" s="54">
        <v>24</v>
      </c>
      <c r="O119" s="54">
        <v>24</v>
      </c>
      <c r="P119" s="54">
        <v>24</v>
      </c>
      <c r="Q119" s="54">
        <v>24</v>
      </c>
      <c r="R119" s="54">
        <v>24</v>
      </c>
      <c r="S119" s="54">
        <v>24</v>
      </c>
      <c r="T119" s="54">
        <v>24</v>
      </c>
      <c r="U119" s="54">
        <v>24</v>
      </c>
      <c r="V119" s="54">
        <v>24</v>
      </c>
      <c r="W119" s="56">
        <v>24</v>
      </c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2">
        <f t="shared" ca="1" si="49"/>
        <v>0</v>
      </c>
      <c r="BA119" s="2">
        <f t="shared" ca="1" si="50"/>
        <v>0</v>
      </c>
      <c r="BB119" s="2">
        <f t="shared" ca="1" si="51"/>
        <v>0</v>
      </c>
      <c r="BC119" s="2">
        <f t="shared" ca="1" si="52"/>
        <v>0</v>
      </c>
      <c r="BD119" s="2">
        <f t="shared" ca="1" si="53"/>
        <v>0</v>
      </c>
      <c r="BE119" s="2">
        <f t="shared" ca="1" si="54"/>
        <v>0</v>
      </c>
      <c r="BF119" s="2">
        <f t="shared" ca="1" si="55"/>
        <v>0</v>
      </c>
      <c r="BG119" s="2">
        <f t="shared" ca="1" si="56"/>
        <v>0</v>
      </c>
      <c r="BH119" s="2">
        <f t="shared" ca="1" si="57"/>
        <v>0</v>
      </c>
      <c r="BI119" s="2">
        <f t="shared" ca="1" si="58"/>
        <v>0</v>
      </c>
      <c r="BJ119" s="2">
        <f t="shared" ca="1" si="59"/>
        <v>0</v>
      </c>
      <c r="BK119" s="2">
        <f t="shared" ca="1" si="60"/>
        <v>0</v>
      </c>
      <c r="BL119" s="2">
        <f t="shared" ca="1" si="61"/>
        <v>0</v>
      </c>
      <c r="BM119" s="2">
        <f t="shared" ca="1" si="62"/>
        <v>0</v>
      </c>
      <c r="BN119" s="2" t="str">
        <f t="shared" si="63"/>
        <v>LH</v>
      </c>
    </row>
    <row r="120" spans="1:66" x14ac:dyDescent="0.25">
      <c r="A120" s="10" t="str">
        <f>IF(AND(MID(B120,11,2)="10",MID(B120,7,2)="SV",MID(B120,3,1)="T"),"ТА-1  -  "&amp;VLOOKUP("SVT",Справочники!$B$100:$C$115,2,FALSE),IF(MID(B120,1,2)="00",VLOOKUP(MID(B120,7,2),Справочники!$B$100:$C$115,2,FALSE),IF(MID(B120,3,1)="K","КА",IF(MID(B120,3,1)="T","ТА","-"))&amp;"-"&amp;MID(B120,1,2)*1&amp;IF(MID(B120,IF(MID(B120,11,2)="09",10,9),1)="A","А","")&amp;IF(MID(B120,IF(MID(B120,11,2)="09",10,9),1)="B","Б","")&amp;"  -  "&amp;VLOOKUP(IF(AND(MID(B120,7,2)="SV",MID(B120,3,1)="T"),"SVT",MID(B120,7,2)),Справочники!$B$100:$C$115,2,FALSE)))</f>
        <v>КА-2А  -  ЧЧР</v>
      </c>
      <c r="B120" s="15" t="s">
        <v>1241</v>
      </c>
      <c r="C120" s="18"/>
      <c r="D120" s="18"/>
      <c r="E120" s="22"/>
      <c r="F120" s="22"/>
      <c r="G120" s="22"/>
      <c r="H120" s="20">
        <f t="shared" ca="1" si="33"/>
        <v>0</v>
      </c>
      <c r="I120" s="16" t="str">
        <f t="shared" si="34"/>
        <v>02K002LHAN26</v>
      </c>
      <c r="J120" s="54">
        <v>0</v>
      </c>
      <c r="K120" s="54">
        <v>0</v>
      </c>
      <c r="L120" s="54">
        <v>14</v>
      </c>
      <c r="M120" s="54">
        <v>24</v>
      </c>
      <c r="N120" s="54">
        <v>24</v>
      </c>
      <c r="O120" s="54">
        <v>24</v>
      </c>
      <c r="P120" s="54">
        <v>24</v>
      </c>
      <c r="Q120" s="54">
        <v>24</v>
      </c>
      <c r="R120" s="54">
        <v>24</v>
      </c>
      <c r="S120" s="54">
        <v>24</v>
      </c>
      <c r="T120" s="54">
        <v>24</v>
      </c>
      <c r="U120" s="54">
        <v>24</v>
      </c>
      <c r="V120" s="54">
        <v>24</v>
      </c>
      <c r="W120" s="56">
        <v>24</v>
      </c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  <c r="AZ120" s="2">
        <f t="shared" ca="1" si="49"/>
        <v>0</v>
      </c>
      <c r="BA120" s="2">
        <f t="shared" ca="1" si="50"/>
        <v>0</v>
      </c>
      <c r="BB120" s="2">
        <f t="shared" ca="1" si="51"/>
        <v>0</v>
      </c>
      <c r="BC120" s="2">
        <f t="shared" ca="1" si="52"/>
        <v>0</v>
      </c>
      <c r="BD120" s="2">
        <f t="shared" ca="1" si="53"/>
        <v>0</v>
      </c>
      <c r="BE120" s="2">
        <f t="shared" ca="1" si="54"/>
        <v>0</v>
      </c>
      <c r="BF120" s="2">
        <f t="shared" ca="1" si="55"/>
        <v>0</v>
      </c>
      <c r="BG120" s="2">
        <f t="shared" ca="1" si="56"/>
        <v>0</v>
      </c>
      <c r="BH120" s="2">
        <f t="shared" ca="1" si="57"/>
        <v>0</v>
      </c>
      <c r="BI120" s="2">
        <f t="shared" ca="1" si="58"/>
        <v>0</v>
      </c>
      <c r="BJ120" s="2">
        <f t="shared" ca="1" si="59"/>
        <v>0</v>
      </c>
      <c r="BK120" s="2">
        <f t="shared" ca="1" si="60"/>
        <v>0</v>
      </c>
      <c r="BL120" s="2">
        <f t="shared" ca="1" si="61"/>
        <v>0</v>
      </c>
      <c r="BM120" s="2">
        <f t="shared" ca="1" si="62"/>
        <v>0</v>
      </c>
      <c r="BN120" s="2" t="str">
        <f t="shared" si="63"/>
        <v>LH</v>
      </c>
    </row>
    <row r="121" spans="1:66" x14ac:dyDescent="0.25">
      <c r="A121" s="10" t="str">
        <f>IF(AND(MID(B121,11,2)="10",MID(B121,7,2)="SV",MID(B121,3,1)="T"),"ТА-1  -  "&amp;VLOOKUP("SVT",Справочники!$B$100:$C$115,2,FALSE),IF(MID(B121,1,2)="00",VLOOKUP(MID(B121,7,2),Справочники!$B$100:$C$115,2,FALSE),IF(MID(B121,3,1)="K","КА",IF(MID(B121,3,1)="T","ТА","-"))&amp;"-"&amp;MID(B121,1,2)*1&amp;IF(MID(B121,IF(MID(B121,11,2)="09",10,9),1)="A","А","")&amp;IF(MID(B121,IF(MID(B121,11,2)="09",10,9),1)="B","Б","")&amp;"  -  "&amp;VLOOKUP(IF(AND(MID(B121,7,2)="SV",MID(B121,3,1)="T"),"SVT",MID(B121,7,2)),Справочники!$B$100:$C$115,2,FALSE)))</f>
        <v>КА-2Б  -  ЧЧР</v>
      </c>
      <c r="B121" s="15" t="s">
        <v>1242</v>
      </c>
      <c r="C121" s="18"/>
      <c r="D121" s="18"/>
      <c r="E121" s="22"/>
      <c r="F121" s="22"/>
      <c r="G121" s="22"/>
      <c r="H121" s="20">
        <f t="shared" ca="1" si="33"/>
        <v>0</v>
      </c>
      <c r="I121" s="16" t="str">
        <f t="shared" si="34"/>
        <v>02K002LHBN26</v>
      </c>
      <c r="J121" s="54">
        <v>24</v>
      </c>
      <c r="K121" s="54">
        <v>24</v>
      </c>
      <c r="L121" s="54">
        <v>24</v>
      </c>
      <c r="M121" s="54">
        <v>24</v>
      </c>
      <c r="N121" s="54">
        <v>24</v>
      </c>
      <c r="O121" s="54">
        <v>24</v>
      </c>
      <c r="P121" s="54">
        <v>24</v>
      </c>
      <c r="Q121" s="54">
        <v>24</v>
      </c>
      <c r="R121" s="54">
        <v>24</v>
      </c>
      <c r="S121" s="54">
        <v>24</v>
      </c>
      <c r="T121" s="54">
        <v>24</v>
      </c>
      <c r="U121" s="54">
        <v>24</v>
      </c>
      <c r="V121" s="54">
        <v>24</v>
      </c>
      <c r="W121" s="56">
        <v>24</v>
      </c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2">
        <f t="shared" ca="1" si="49"/>
        <v>0</v>
      </c>
      <c r="BA121" s="2">
        <f t="shared" ca="1" si="50"/>
        <v>0</v>
      </c>
      <c r="BB121" s="2">
        <f t="shared" ca="1" si="51"/>
        <v>0</v>
      </c>
      <c r="BC121" s="2">
        <f t="shared" ca="1" si="52"/>
        <v>0</v>
      </c>
      <c r="BD121" s="2">
        <f t="shared" ca="1" si="53"/>
        <v>0</v>
      </c>
      <c r="BE121" s="2">
        <f t="shared" ca="1" si="54"/>
        <v>0</v>
      </c>
      <c r="BF121" s="2">
        <f t="shared" ca="1" si="55"/>
        <v>0</v>
      </c>
      <c r="BG121" s="2">
        <f t="shared" ca="1" si="56"/>
        <v>0</v>
      </c>
      <c r="BH121" s="2">
        <f t="shared" ca="1" si="57"/>
        <v>0</v>
      </c>
      <c r="BI121" s="2">
        <f t="shared" ca="1" si="58"/>
        <v>0</v>
      </c>
      <c r="BJ121" s="2">
        <f t="shared" ca="1" si="59"/>
        <v>0</v>
      </c>
      <c r="BK121" s="2">
        <f t="shared" ca="1" si="60"/>
        <v>0</v>
      </c>
      <c r="BL121" s="2">
        <f t="shared" ca="1" si="61"/>
        <v>0</v>
      </c>
      <c r="BM121" s="2">
        <f t="shared" ca="1" si="62"/>
        <v>0</v>
      </c>
      <c r="BN121" s="2" t="str">
        <f t="shared" si="63"/>
        <v>LH</v>
      </c>
    </row>
    <row r="122" spans="1:66" x14ac:dyDescent="0.25">
      <c r="A122" s="10" t="str">
        <f>IF(AND(MID(B122,11,2)="10",MID(B122,7,2)="SV",MID(B122,3,1)="T"),"ТА-1  -  "&amp;VLOOKUP("SVT",Справочники!$B$100:$C$115,2,FALSE),IF(MID(B122,1,2)="00",VLOOKUP(MID(B122,7,2),Справочники!$B$100:$C$115,2,FALSE),IF(MID(B122,3,1)="K","КА",IF(MID(B122,3,1)="T","ТА","-"))&amp;"-"&amp;MID(B122,1,2)*1&amp;IF(MID(B122,IF(MID(B122,11,2)="09",10,9),1)="A","А","")&amp;IF(MID(B122,IF(MID(B122,11,2)="09",10,9),1)="B","Б","")&amp;"  -  "&amp;VLOOKUP(IF(AND(MID(B122,7,2)="SV",MID(B122,3,1)="T"),"SVT",MID(B122,7,2)),Справочники!$B$100:$C$115,2,FALSE)))</f>
        <v>КА-3А  -  ЧЧР</v>
      </c>
      <c r="B122" s="15" t="s">
        <v>1243</v>
      </c>
      <c r="C122" s="18"/>
      <c r="D122" s="18"/>
      <c r="E122" s="22"/>
      <c r="F122" s="22"/>
      <c r="G122" s="22"/>
      <c r="H122" s="20">
        <f t="shared" ca="1" si="33"/>
        <v>0</v>
      </c>
      <c r="I122" s="16" t="str">
        <f t="shared" si="34"/>
        <v>03K002LHAN26</v>
      </c>
      <c r="J122" s="54">
        <v>24</v>
      </c>
      <c r="K122" s="54">
        <v>24</v>
      </c>
      <c r="L122" s="54">
        <v>24</v>
      </c>
      <c r="M122" s="54">
        <v>24</v>
      </c>
      <c r="N122" s="54">
        <v>24</v>
      </c>
      <c r="O122" s="54">
        <v>24</v>
      </c>
      <c r="P122" s="54">
        <v>24</v>
      </c>
      <c r="Q122" s="54">
        <v>24</v>
      </c>
      <c r="R122" s="54">
        <v>24</v>
      </c>
      <c r="S122" s="54">
        <v>24</v>
      </c>
      <c r="T122" s="54">
        <v>24</v>
      </c>
      <c r="U122" s="54">
        <v>24</v>
      </c>
      <c r="V122" s="54">
        <v>2.5</v>
      </c>
      <c r="W122" s="56">
        <v>0</v>
      </c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2">
        <f t="shared" ca="1" si="49"/>
        <v>0</v>
      </c>
      <c r="BA122" s="2">
        <f t="shared" ca="1" si="50"/>
        <v>0</v>
      </c>
      <c r="BB122" s="2">
        <f t="shared" ca="1" si="51"/>
        <v>0</v>
      </c>
      <c r="BC122" s="2">
        <f t="shared" ca="1" si="52"/>
        <v>0</v>
      </c>
      <c r="BD122" s="2">
        <f t="shared" ca="1" si="53"/>
        <v>0</v>
      </c>
      <c r="BE122" s="2">
        <f t="shared" ca="1" si="54"/>
        <v>0</v>
      </c>
      <c r="BF122" s="2">
        <f t="shared" ca="1" si="55"/>
        <v>0</v>
      </c>
      <c r="BG122" s="2">
        <f t="shared" ca="1" si="56"/>
        <v>0</v>
      </c>
      <c r="BH122" s="2">
        <f t="shared" ca="1" si="57"/>
        <v>0</v>
      </c>
      <c r="BI122" s="2">
        <f t="shared" ca="1" si="58"/>
        <v>0</v>
      </c>
      <c r="BJ122" s="2">
        <f t="shared" ca="1" si="59"/>
        <v>0</v>
      </c>
      <c r="BK122" s="2">
        <f t="shared" ca="1" si="60"/>
        <v>0</v>
      </c>
      <c r="BL122" s="2">
        <f t="shared" ca="1" si="61"/>
        <v>0</v>
      </c>
      <c r="BM122" s="2">
        <f t="shared" ca="1" si="62"/>
        <v>0</v>
      </c>
      <c r="BN122" s="2" t="str">
        <f t="shared" si="63"/>
        <v>LH</v>
      </c>
    </row>
    <row r="123" spans="1:66" x14ac:dyDescent="0.25">
      <c r="A123" s="10" t="str">
        <f>IF(AND(MID(B123,11,2)="10",MID(B123,7,2)="SV",MID(B123,3,1)="T"),"ТА-1  -  "&amp;VLOOKUP("SVT",Справочники!$B$100:$C$115,2,FALSE),IF(MID(B123,1,2)="00",VLOOKUP(MID(B123,7,2),Справочники!$B$100:$C$115,2,FALSE),IF(MID(B123,3,1)="K","КА",IF(MID(B123,3,1)="T","ТА","-"))&amp;"-"&amp;MID(B123,1,2)*1&amp;IF(MID(B123,IF(MID(B123,11,2)="09",10,9),1)="A","А","")&amp;IF(MID(B123,IF(MID(B123,11,2)="09",10,9),1)="B","Б","")&amp;"  -  "&amp;VLOOKUP(IF(AND(MID(B123,7,2)="SV",MID(B123,3,1)="T"),"SVT",MID(B123,7,2)),Справочники!$B$100:$C$115,2,FALSE)))</f>
        <v>КА-3Б  -  ЧЧР</v>
      </c>
      <c r="B123" s="15" t="s">
        <v>1244</v>
      </c>
      <c r="C123" s="18"/>
      <c r="D123" s="18"/>
      <c r="E123" s="22"/>
      <c r="F123" s="22"/>
      <c r="G123" s="22"/>
      <c r="H123" s="20">
        <f t="shared" ca="1" si="33"/>
        <v>0</v>
      </c>
      <c r="I123" s="16" t="str">
        <f t="shared" si="34"/>
        <v>03K002LHBN26</v>
      </c>
      <c r="J123" s="54">
        <v>24</v>
      </c>
      <c r="K123" s="54">
        <v>24</v>
      </c>
      <c r="L123" s="54">
        <v>24</v>
      </c>
      <c r="M123" s="54">
        <v>24</v>
      </c>
      <c r="N123" s="54">
        <v>24</v>
      </c>
      <c r="O123" s="54">
        <v>24</v>
      </c>
      <c r="P123" s="54">
        <v>24</v>
      </c>
      <c r="Q123" s="54">
        <v>24</v>
      </c>
      <c r="R123" s="54">
        <v>24</v>
      </c>
      <c r="S123" s="54">
        <v>24</v>
      </c>
      <c r="T123" s="54">
        <v>24</v>
      </c>
      <c r="U123" s="54">
        <v>24</v>
      </c>
      <c r="V123" s="54">
        <v>2.5</v>
      </c>
      <c r="W123" s="56">
        <v>0</v>
      </c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2">
        <f t="shared" ca="1" si="49"/>
        <v>0</v>
      </c>
      <c r="BA123" s="2">
        <f t="shared" ca="1" si="50"/>
        <v>0</v>
      </c>
      <c r="BB123" s="2">
        <f t="shared" ca="1" si="51"/>
        <v>0</v>
      </c>
      <c r="BC123" s="2">
        <f t="shared" ca="1" si="52"/>
        <v>0</v>
      </c>
      <c r="BD123" s="2">
        <f t="shared" ca="1" si="53"/>
        <v>0</v>
      </c>
      <c r="BE123" s="2">
        <f t="shared" ca="1" si="54"/>
        <v>0</v>
      </c>
      <c r="BF123" s="2">
        <f t="shared" ca="1" si="55"/>
        <v>0</v>
      </c>
      <c r="BG123" s="2">
        <f t="shared" ca="1" si="56"/>
        <v>0</v>
      </c>
      <c r="BH123" s="2">
        <f t="shared" ca="1" si="57"/>
        <v>0</v>
      </c>
      <c r="BI123" s="2">
        <f t="shared" ca="1" si="58"/>
        <v>0</v>
      </c>
      <c r="BJ123" s="2">
        <f t="shared" ca="1" si="59"/>
        <v>0</v>
      </c>
      <c r="BK123" s="2">
        <f t="shared" ca="1" si="60"/>
        <v>0</v>
      </c>
      <c r="BL123" s="2">
        <f t="shared" ca="1" si="61"/>
        <v>0</v>
      </c>
      <c r="BM123" s="2">
        <f t="shared" ca="1" si="62"/>
        <v>0</v>
      </c>
      <c r="BN123" s="2" t="str">
        <f t="shared" si="63"/>
        <v>LH</v>
      </c>
    </row>
    <row r="124" spans="1:66" x14ac:dyDescent="0.25">
      <c r="A124" s="10" t="str">
        <f>IF(AND(MID(B124,11,2)="10",MID(B124,7,2)="SV",MID(B124,3,1)="T"),"ТА-1  -  "&amp;VLOOKUP("SVT",Справочники!$B$100:$C$115,2,FALSE),IF(MID(B124,1,2)="00",VLOOKUP(MID(B124,7,2),Справочники!$B$100:$C$115,2,FALSE),IF(MID(B124,3,1)="K","КА",IF(MID(B124,3,1)="T","ТА","-"))&amp;"-"&amp;MID(B124,1,2)*1&amp;IF(MID(B124,IF(MID(B124,11,2)="09",10,9),1)="A","А","")&amp;IF(MID(B124,IF(MID(B124,11,2)="09",10,9),1)="B","Б","")&amp;"  -  "&amp;VLOOKUP(IF(AND(MID(B124,7,2)="SV",MID(B124,3,1)="T"),"SVT",MID(B124,7,2)),Справочники!$B$100:$C$115,2,FALSE)))</f>
        <v>КА-4А  -  ЧЧР</v>
      </c>
      <c r="B124" s="15" t="s">
        <v>1245</v>
      </c>
      <c r="C124" s="18"/>
      <c r="D124" s="18"/>
      <c r="E124" s="22"/>
      <c r="F124" s="22"/>
      <c r="G124" s="22"/>
      <c r="H124" s="20">
        <f t="shared" ca="1" si="33"/>
        <v>0</v>
      </c>
      <c r="I124" s="16" t="str">
        <f t="shared" si="34"/>
        <v>04K002LHAN26</v>
      </c>
      <c r="J124" s="54">
        <v>24</v>
      </c>
      <c r="K124" s="54">
        <v>24</v>
      </c>
      <c r="L124" s="54">
        <v>24</v>
      </c>
      <c r="M124" s="54">
        <v>24</v>
      </c>
      <c r="N124" s="54">
        <v>24</v>
      </c>
      <c r="O124" s="54">
        <v>24</v>
      </c>
      <c r="P124" s="54">
        <v>24</v>
      </c>
      <c r="Q124" s="54">
        <v>24</v>
      </c>
      <c r="R124" s="54">
        <v>24</v>
      </c>
      <c r="S124" s="54">
        <v>24</v>
      </c>
      <c r="T124" s="54">
        <v>24</v>
      </c>
      <c r="U124" s="54">
        <v>24</v>
      </c>
      <c r="V124" s="54">
        <v>24</v>
      </c>
      <c r="W124" s="56">
        <v>24</v>
      </c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2">
        <f t="shared" ca="1" si="49"/>
        <v>0</v>
      </c>
      <c r="BA124" s="2">
        <f t="shared" ca="1" si="50"/>
        <v>0</v>
      </c>
      <c r="BB124" s="2">
        <f t="shared" ca="1" si="51"/>
        <v>0</v>
      </c>
      <c r="BC124" s="2">
        <f t="shared" ca="1" si="52"/>
        <v>0</v>
      </c>
      <c r="BD124" s="2">
        <f t="shared" ca="1" si="53"/>
        <v>0</v>
      </c>
      <c r="BE124" s="2">
        <f t="shared" ca="1" si="54"/>
        <v>0</v>
      </c>
      <c r="BF124" s="2">
        <f t="shared" ca="1" si="55"/>
        <v>0</v>
      </c>
      <c r="BG124" s="2">
        <f t="shared" ca="1" si="56"/>
        <v>0</v>
      </c>
      <c r="BH124" s="2">
        <f t="shared" ca="1" si="57"/>
        <v>0</v>
      </c>
      <c r="BI124" s="2">
        <f t="shared" ca="1" si="58"/>
        <v>0</v>
      </c>
      <c r="BJ124" s="2">
        <f t="shared" ca="1" si="59"/>
        <v>0</v>
      </c>
      <c r="BK124" s="2">
        <f t="shared" ca="1" si="60"/>
        <v>0</v>
      </c>
      <c r="BL124" s="2">
        <f t="shared" ca="1" si="61"/>
        <v>0</v>
      </c>
      <c r="BM124" s="2">
        <f t="shared" ca="1" si="62"/>
        <v>0</v>
      </c>
      <c r="BN124" s="2" t="str">
        <f t="shared" si="63"/>
        <v>LH</v>
      </c>
    </row>
    <row r="125" spans="1:66" x14ac:dyDescent="0.25">
      <c r="A125" s="10" t="str">
        <f>IF(AND(MID(B125,11,2)="10",MID(B125,7,2)="SV",MID(B125,3,1)="T"),"ТА-1  -  "&amp;VLOOKUP("SVT",Справочники!$B$100:$C$115,2,FALSE),IF(MID(B125,1,2)="00",VLOOKUP(MID(B125,7,2),Справочники!$B$100:$C$115,2,FALSE),IF(MID(B125,3,1)="K","КА",IF(MID(B125,3,1)="T","ТА","-"))&amp;"-"&amp;MID(B125,1,2)*1&amp;IF(MID(B125,IF(MID(B125,11,2)="09",10,9),1)="A","А","")&amp;IF(MID(B125,IF(MID(B125,11,2)="09",10,9),1)="B","Б","")&amp;"  -  "&amp;VLOOKUP(IF(AND(MID(B125,7,2)="SV",MID(B125,3,1)="T"),"SVT",MID(B125,7,2)),Справочники!$B$100:$C$115,2,FALSE)))</f>
        <v>КА-4Б  -  ЧЧР</v>
      </c>
      <c r="B125" s="15" t="s">
        <v>1246</v>
      </c>
      <c r="C125" s="18"/>
      <c r="D125" s="18"/>
      <c r="E125" s="22"/>
      <c r="F125" s="22"/>
      <c r="G125" s="22"/>
      <c r="H125" s="20">
        <f t="shared" ca="1" si="33"/>
        <v>0</v>
      </c>
      <c r="I125" s="16" t="str">
        <f t="shared" si="34"/>
        <v>04K002LHBN26</v>
      </c>
      <c r="J125" s="54">
        <v>24</v>
      </c>
      <c r="K125" s="54">
        <v>24</v>
      </c>
      <c r="L125" s="54">
        <v>24</v>
      </c>
      <c r="M125" s="54">
        <v>24</v>
      </c>
      <c r="N125" s="54">
        <v>24</v>
      </c>
      <c r="O125" s="54">
        <v>24</v>
      </c>
      <c r="P125" s="54">
        <v>24</v>
      </c>
      <c r="Q125" s="54">
        <v>24</v>
      </c>
      <c r="R125" s="54">
        <v>24</v>
      </c>
      <c r="S125" s="54">
        <v>24</v>
      </c>
      <c r="T125" s="54">
        <v>24</v>
      </c>
      <c r="U125" s="54">
        <v>24</v>
      </c>
      <c r="V125" s="54">
        <v>24</v>
      </c>
      <c r="W125" s="56">
        <v>24</v>
      </c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2">
        <f t="shared" ca="1" si="49"/>
        <v>0</v>
      </c>
      <c r="BA125" s="2">
        <f t="shared" ca="1" si="50"/>
        <v>0</v>
      </c>
      <c r="BB125" s="2">
        <f t="shared" ca="1" si="51"/>
        <v>0</v>
      </c>
      <c r="BC125" s="2">
        <f t="shared" ca="1" si="52"/>
        <v>0</v>
      </c>
      <c r="BD125" s="2">
        <f t="shared" ca="1" si="53"/>
        <v>0</v>
      </c>
      <c r="BE125" s="2">
        <f t="shared" ca="1" si="54"/>
        <v>0</v>
      </c>
      <c r="BF125" s="2">
        <f t="shared" ca="1" si="55"/>
        <v>0</v>
      </c>
      <c r="BG125" s="2">
        <f t="shared" ca="1" si="56"/>
        <v>0</v>
      </c>
      <c r="BH125" s="2">
        <f t="shared" ca="1" si="57"/>
        <v>0</v>
      </c>
      <c r="BI125" s="2">
        <f t="shared" ca="1" si="58"/>
        <v>0</v>
      </c>
      <c r="BJ125" s="2">
        <f t="shared" ca="1" si="59"/>
        <v>0</v>
      </c>
      <c r="BK125" s="2">
        <f t="shared" ca="1" si="60"/>
        <v>0</v>
      </c>
      <c r="BL125" s="2">
        <f t="shared" ca="1" si="61"/>
        <v>0</v>
      </c>
      <c r="BM125" s="2">
        <f t="shared" ca="1" si="62"/>
        <v>0</v>
      </c>
      <c r="BN125" s="2" t="str">
        <f t="shared" si="63"/>
        <v>LH</v>
      </c>
    </row>
    <row r="126" spans="1:66" x14ac:dyDescent="0.25">
      <c r="A126" s="10" t="str">
        <f>IF(AND(MID(B126,11,2)="10",MID(B126,7,2)="SV",MID(B126,3,1)="T"),"ТА-1  -  "&amp;VLOOKUP("SVT",Справочники!$B$100:$C$115,2,FALSE),IF(MID(B126,1,2)="00",VLOOKUP(MID(B126,7,2),Справочники!$B$100:$C$115,2,FALSE),IF(MID(B126,3,1)="K","КА",IF(MID(B126,3,1)="T","ТА","-"))&amp;"-"&amp;MID(B126,1,2)*1&amp;IF(MID(B126,IF(MID(B126,11,2)="09",10,9),1)="A","А","")&amp;IF(MID(B126,IF(MID(B126,11,2)="09",10,9),1)="B","Б","")&amp;"  -  "&amp;VLOOKUP(IF(AND(MID(B126,7,2)="SV",MID(B126,3,1)="T"),"SVT",MID(B126,7,2)),Справочники!$B$100:$C$115,2,FALSE)))</f>
        <v>КА-5  -  ЧЧР</v>
      </c>
      <c r="B126" s="15" t="s">
        <v>1247</v>
      </c>
      <c r="C126" s="18"/>
      <c r="D126" s="18"/>
      <c r="E126" s="22"/>
      <c r="F126" s="22"/>
      <c r="G126" s="22"/>
      <c r="H126" s="20">
        <f t="shared" ca="1" si="33"/>
        <v>0</v>
      </c>
      <c r="I126" s="16" t="str">
        <f t="shared" si="34"/>
        <v>05K002LH0L26</v>
      </c>
      <c r="J126" s="54">
        <v>0</v>
      </c>
      <c r="K126" s="54">
        <v>0</v>
      </c>
      <c r="L126" s="54">
        <v>0</v>
      </c>
      <c r="M126" s="54">
        <v>23.833333333333332</v>
      </c>
      <c r="N126" s="54">
        <v>24</v>
      </c>
      <c r="O126" s="54">
        <v>24</v>
      </c>
      <c r="P126" s="54">
        <v>24</v>
      </c>
      <c r="Q126" s="54">
        <v>24</v>
      </c>
      <c r="R126" s="54">
        <v>24</v>
      </c>
      <c r="S126" s="54">
        <v>24</v>
      </c>
      <c r="T126" s="54">
        <v>24</v>
      </c>
      <c r="U126" s="54">
        <v>24</v>
      </c>
      <c r="V126" s="54">
        <v>24</v>
      </c>
      <c r="W126" s="56">
        <v>24</v>
      </c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2">
        <f t="shared" ca="1" si="49"/>
        <v>0</v>
      </c>
      <c r="BA126" s="2">
        <f t="shared" ca="1" si="50"/>
        <v>0</v>
      </c>
      <c r="BB126" s="2">
        <f t="shared" ca="1" si="51"/>
        <v>0</v>
      </c>
      <c r="BC126" s="2">
        <f t="shared" ca="1" si="52"/>
        <v>0</v>
      </c>
      <c r="BD126" s="2">
        <f t="shared" ca="1" si="53"/>
        <v>0</v>
      </c>
      <c r="BE126" s="2">
        <f t="shared" ca="1" si="54"/>
        <v>0</v>
      </c>
      <c r="BF126" s="2">
        <f t="shared" ca="1" si="55"/>
        <v>0</v>
      </c>
      <c r="BG126" s="2">
        <f t="shared" ca="1" si="56"/>
        <v>0</v>
      </c>
      <c r="BH126" s="2">
        <f t="shared" ca="1" si="57"/>
        <v>0</v>
      </c>
      <c r="BI126" s="2">
        <f t="shared" ca="1" si="58"/>
        <v>0</v>
      </c>
      <c r="BJ126" s="2">
        <f t="shared" ca="1" si="59"/>
        <v>0</v>
      </c>
      <c r="BK126" s="2">
        <f t="shared" ca="1" si="60"/>
        <v>0</v>
      </c>
      <c r="BL126" s="2">
        <f t="shared" ca="1" si="61"/>
        <v>0</v>
      </c>
      <c r="BM126" s="2">
        <f t="shared" ca="1" si="62"/>
        <v>0</v>
      </c>
      <c r="BN126" s="2" t="str">
        <f t="shared" si="63"/>
        <v>LH</v>
      </c>
    </row>
    <row r="127" spans="1:66" x14ac:dyDescent="0.25">
      <c r="A127" s="10" t="str">
        <f>IF(AND(MID(B127,11,2)="10",MID(B127,7,2)="SV",MID(B127,3,1)="T"),"ТА-1  -  "&amp;VLOOKUP("SVT",Справочники!$B$100:$C$115,2,FALSE),IF(MID(B127,1,2)="00",VLOOKUP(MID(B127,7,2),Справочники!$B$100:$C$115,2,FALSE),IF(MID(B127,3,1)="K","КА",IF(MID(B127,3,1)="T","ТА","-"))&amp;"-"&amp;MID(B127,1,2)*1&amp;IF(MID(B127,IF(MID(B127,11,2)="09",10,9),1)="A","А","")&amp;IF(MID(B127,IF(MID(B127,11,2)="09",10,9),1)="B","Б","")&amp;"  -  "&amp;VLOOKUP(IF(AND(MID(B127,7,2)="SV",MID(B127,3,1)="T"),"SVT",MID(B127,7,2)),Справочники!$B$100:$C$115,2,FALSE)))</f>
        <v>КА-6  -  ЧЧР</v>
      </c>
      <c r="B127" s="15" t="s">
        <v>1248</v>
      </c>
      <c r="C127" s="18"/>
      <c r="D127" s="18"/>
      <c r="E127" s="22"/>
      <c r="F127" s="22"/>
      <c r="G127" s="22"/>
      <c r="H127" s="20">
        <f t="shared" ca="1" si="33"/>
        <v>0</v>
      </c>
      <c r="I127" s="16" t="str">
        <f t="shared" si="34"/>
        <v>06K002LH0L26</v>
      </c>
      <c r="J127" s="54">
        <v>0</v>
      </c>
      <c r="K127" s="54">
        <v>0</v>
      </c>
      <c r="L127" s="54">
        <v>0</v>
      </c>
      <c r="M127" s="54">
        <v>0</v>
      </c>
      <c r="N127" s="54">
        <v>0</v>
      </c>
      <c r="O127" s="54">
        <v>0</v>
      </c>
      <c r="P127" s="54">
        <v>0</v>
      </c>
      <c r="Q127" s="54">
        <v>0</v>
      </c>
      <c r="R127" s="54">
        <v>0</v>
      </c>
      <c r="S127" s="54">
        <v>0</v>
      </c>
      <c r="T127" s="54">
        <v>0</v>
      </c>
      <c r="U127" s="54">
        <v>0</v>
      </c>
      <c r="V127" s="54">
        <v>0</v>
      </c>
      <c r="W127" s="56">
        <v>0</v>
      </c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2">
        <f t="shared" ca="1" si="49"/>
        <v>0</v>
      </c>
      <c r="BA127" s="2">
        <f t="shared" ca="1" si="50"/>
        <v>0</v>
      </c>
      <c r="BB127" s="2">
        <f t="shared" ca="1" si="51"/>
        <v>0</v>
      </c>
      <c r="BC127" s="2">
        <f t="shared" ca="1" si="52"/>
        <v>0</v>
      </c>
      <c r="BD127" s="2">
        <f t="shared" ca="1" si="53"/>
        <v>0</v>
      </c>
      <c r="BE127" s="2">
        <f t="shared" ca="1" si="54"/>
        <v>0</v>
      </c>
      <c r="BF127" s="2">
        <f t="shared" ca="1" si="55"/>
        <v>0</v>
      </c>
      <c r="BG127" s="2">
        <f t="shared" ca="1" si="56"/>
        <v>0</v>
      </c>
      <c r="BH127" s="2">
        <f t="shared" ca="1" si="57"/>
        <v>0</v>
      </c>
      <c r="BI127" s="2">
        <f t="shared" ca="1" si="58"/>
        <v>0</v>
      </c>
      <c r="BJ127" s="2">
        <f t="shared" ca="1" si="59"/>
        <v>0</v>
      </c>
      <c r="BK127" s="2">
        <f t="shared" ca="1" si="60"/>
        <v>0</v>
      </c>
      <c r="BL127" s="2">
        <f t="shared" ca="1" si="61"/>
        <v>0</v>
      </c>
      <c r="BM127" s="2">
        <f t="shared" ca="1" si="62"/>
        <v>0</v>
      </c>
      <c r="BN127" s="2" t="str">
        <f t="shared" si="63"/>
        <v>LH</v>
      </c>
    </row>
    <row r="128" spans="1:66" x14ac:dyDescent="0.25">
      <c r="A128" s="10" t="str">
        <f>IF(AND(MID(B128,11,2)="10",MID(B128,7,2)="SV",MID(B128,3,1)="T"),"ТА-1  -  "&amp;VLOOKUP("SVT",Справочники!$B$100:$C$115,2,FALSE),IF(MID(B128,1,2)="00",VLOOKUP(MID(B128,7,2),Справочники!$B$100:$C$115,2,FALSE),IF(MID(B128,3,1)="K","КА",IF(MID(B128,3,1)="T","ТА","-"))&amp;"-"&amp;MID(B128,1,2)*1&amp;IF(MID(B128,IF(MID(B128,11,2)="09",10,9),1)="A","А","")&amp;IF(MID(B128,IF(MID(B128,11,2)="09",10,9),1)="B","Б","")&amp;"  -  "&amp;VLOOKUP(IF(AND(MID(B128,7,2)="SV",MID(B128,3,1)="T"),"SVT",MID(B128,7,2)),Справочники!$B$100:$C$115,2,FALSE)))</f>
        <v>КА-7  -  ЧЧР</v>
      </c>
      <c r="B128" s="15" t="s">
        <v>1249</v>
      </c>
      <c r="C128" s="18"/>
      <c r="D128" s="18"/>
      <c r="E128" s="22"/>
      <c r="F128" s="22"/>
      <c r="G128" s="22"/>
      <c r="H128" s="20">
        <f t="shared" ca="1" si="33"/>
        <v>0</v>
      </c>
      <c r="I128" s="16" t="str">
        <f t="shared" si="34"/>
        <v>07K002LH0L26</v>
      </c>
      <c r="J128" s="54">
        <v>24</v>
      </c>
      <c r="K128" s="54">
        <v>24</v>
      </c>
      <c r="L128" s="54">
        <v>24</v>
      </c>
      <c r="M128" s="54">
        <v>24</v>
      </c>
      <c r="N128" s="54">
        <v>24</v>
      </c>
      <c r="O128" s="54">
        <v>24</v>
      </c>
      <c r="P128" s="54">
        <v>24</v>
      </c>
      <c r="Q128" s="54">
        <v>24</v>
      </c>
      <c r="R128" s="54">
        <v>24</v>
      </c>
      <c r="S128" s="54">
        <v>24</v>
      </c>
      <c r="T128" s="54">
        <v>24</v>
      </c>
      <c r="U128" s="54">
        <v>24</v>
      </c>
      <c r="V128" s="54">
        <v>24</v>
      </c>
      <c r="W128" s="56">
        <v>24</v>
      </c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  <c r="AX128" s="55"/>
      <c r="AY128" s="55"/>
      <c r="AZ128" s="2">
        <f t="shared" ca="1" si="49"/>
        <v>0</v>
      </c>
      <c r="BA128" s="2">
        <f t="shared" ca="1" si="50"/>
        <v>0</v>
      </c>
      <c r="BB128" s="2">
        <f t="shared" ca="1" si="51"/>
        <v>0</v>
      </c>
      <c r="BC128" s="2">
        <f t="shared" ca="1" si="52"/>
        <v>0</v>
      </c>
      <c r="BD128" s="2">
        <f t="shared" ca="1" si="53"/>
        <v>0</v>
      </c>
      <c r="BE128" s="2">
        <f t="shared" ca="1" si="54"/>
        <v>0</v>
      </c>
      <c r="BF128" s="2">
        <f t="shared" ca="1" si="55"/>
        <v>0</v>
      </c>
      <c r="BG128" s="2">
        <f t="shared" ca="1" si="56"/>
        <v>0</v>
      </c>
      <c r="BH128" s="2">
        <f t="shared" ca="1" si="57"/>
        <v>0</v>
      </c>
      <c r="BI128" s="2">
        <f t="shared" ca="1" si="58"/>
        <v>0</v>
      </c>
      <c r="BJ128" s="2">
        <f t="shared" ca="1" si="59"/>
        <v>0</v>
      </c>
      <c r="BK128" s="2">
        <f t="shared" ca="1" si="60"/>
        <v>0</v>
      </c>
      <c r="BL128" s="2">
        <f t="shared" ca="1" si="61"/>
        <v>0</v>
      </c>
      <c r="BM128" s="2">
        <f t="shared" ca="1" si="62"/>
        <v>0</v>
      </c>
      <c r="BN128" s="2" t="str">
        <f t="shared" si="63"/>
        <v>LH</v>
      </c>
    </row>
    <row r="129" spans="1:66" x14ac:dyDescent="0.25">
      <c r="A129" s="10" t="str">
        <f>IF(AND(MID(B129,11,2)="10",MID(B129,7,2)="SV",MID(B129,3,1)="T"),"ТА-1  -  "&amp;VLOOKUP("SVT",Справочники!$B$100:$C$115,2,FALSE),IF(MID(B129,1,2)="00",VLOOKUP(MID(B129,7,2),Справочники!$B$100:$C$115,2,FALSE),IF(MID(B129,3,1)="K","КА",IF(MID(B129,3,1)="T","ТА","-"))&amp;"-"&amp;MID(B129,1,2)*1&amp;IF(MID(B129,IF(MID(B129,11,2)="09",10,9),1)="A","А","")&amp;IF(MID(B129,IF(MID(B129,11,2)="09",10,9),1)="B","Б","")&amp;"  -  "&amp;VLOOKUP(IF(AND(MID(B129,7,2)="SV",MID(B129,3,1)="T"),"SVT",MID(B129,7,2)),Справочники!$B$100:$C$115,2,FALSE)))</f>
        <v>КА-8  -  ЧЧР</v>
      </c>
      <c r="B129" s="15" t="s">
        <v>1250</v>
      </c>
      <c r="C129" s="18"/>
      <c r="D129" s="18"/>
      <c r="E129" s="22"/>
      <c r="F129" s="22"/>
      <c r="G129" s="22"/>
      <c r="H129" s="20">
        <f t="shared" ca="1" si="33"/>
        <v>0</v>
      </c>
      <c r="I129" s="16" t="str">
        <f t="shared" si="34"/>
        <v>08K002LH0L26</v>
      </c>
      <c r="J129" s="54">
        <v>24</v>
      </c>
      <c r="K129" s="54">
        <v>24</v>
      </c>
      <c r="L129" s="54">
        <v>24</v>
      </c>
      <c r="M129" s="54">
        <v>24</v>
      </c>
      <c r="N129" s="54">
        <v>17.516666666666666</v>
      </c>
      <c r="O129" s="54">
        <v>0</v>
      </c>
      <c r="P129" s="54">
        <v>0</v>
      </c>
      <c r="Q129" s="54">
        <v>0</v>
      </c>
      <c r="R129" s="54">
        <v>0</v>
      </c>
      <c r="S129" s="54">
        <v>0</v>
      </c>
      <c r="T129" s="54">
        <v>0</v>
      </c>
      <c r="U129" s="54">
        <v>0</v>
      </c>
      <c r="V129" s="54">
        <v>0</v>
      </c>
      <c r="W129" s="56">
        <v>0</v>
      </c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5"/>
      <c r="AX129" s="55"/>
      <c r="AY129" s="55"/>
      <c r="AZ129" s="2">
        <f t="shared" ca="1" si="49"/>
        <v>0</v>
      </c>
      <c r="BA129" s="2">
        <f t="shared" ca="1" si="50"/>
        <v>0</v>
      </c>
      <c r="BB129" s="2">
        <f t="shared" ca="1" si="51"/>
        <v>0</v>
      </c>
      <c r="BC129" s="2">
        <f t="shared" ca="1" si="52"/>
        <v>0</v>
      </c>
      <c r="BD129" s="2">
        <f t="shared" ca="1" si="53"/>
        <v>0</v>
      </c>
      <c r="BE129" s="2">
        <f t="shared" ca="1" si="54"/>
        <v>0</v>
      </c>
      <c r="BF129" s="2">
        <f t="shared" ca="1" si="55"/>
        <v>0</v>
      </c>
      <c r="BG129" s="2">
        <f t="shared" ca="1" si="56"/>
        <v>0</v>
      </c>
      <c r="BH129" s="2">
        <f t="shared" ca="1" si="57"/>
        <v>0</v>
      </c>
      <c r="BI129" s="2">
        <f t="shared" ca="1" si="58"/>
        <v>0</v>
      </c>
      <c r="BJ129" s="2">
        <f t="shared" ca="1" si="59"/>
        <v>0</v>
      </c>
      <c r="BK129" s="2">
        <f t="shared" ca="1" si="60"/>
        <v>0</v>
      </c>
      <c r="BL129" s="2">
        <f t="shared" ca="1" si="61"/>
        <v>0</v>
      </c>
      <c r="BM129" s="2">
        <f t="shared" ca="1" si="62"/>
        <v>0</v>
      </c>
      <c r="BN129" s="2" t="str">
        <f t="shared" si="63"/>
        <v>LH</v>
      </c>
    </row>
    <row r="130" spans="1:66" x14ac:dyDescent="0.25">
      <c r="A130" s="10" t="str">
        <f>IF(AND(MID(B130,11,2)="10",MID(B130,7,2)="SV",MID(B130,3,1)="T"),"ТА-1  -  "&amp;VLOOKUP("SVT",Справочники!$B$100:$C$115,2,FALSE),IF(MID(B130,1,2)="00",VLOOKUP(MID(B130,7,2),Справочники!$B$100:$C$115,2,FALSE),IF(MID(B130,3,1)="K","КА",IF(MID(B130,3,1)="T","ТА","-"))&amp;"-"&amp;MID(B130,1,2)*1&amp;IF(MID(B130,IF(MID(B130,11,2)="09",10,9),1)="A","А","")&amp;IF(MID(B130,IF(MID(B130,11,2)="09",10,9),1)="B","Б","")&amp;"  -  "&amp;VLOOKUP(IF(AND(MID(B130,7,2)="SV",MID(B130,3,1)="T"),"SVT",MID(B130,7,2)),Справочники!$B$100:$C$115,2,FALSE)))</f>
        <v>КА-9  -  ЧЧР</v>
      </c>
      <c r="B130" s="15" t="s">
        <v>1251</v>
      </c>
      <c r="C130" s="18"/>
      <c r="D130" s="18"/>
      <c r="E130" s="22"/>
      <c r="F130" s="22"/>
      <c r="G130" s="22"/>
      <c r="H130" s="20">
        <f t="shared" ca="1" si="33"/>
        <v>0</v>
      </c>
      <c r="I130" s="16" t="str">
        <f t="shared" si="34"/>
        <v>09K002LH0L26</v>
      </c>
      <c r="J130" s="54">
        <v>24</v>
      </c>
      <c r="K130" s="54">
        <v>24</v>
      </c>
      <c r="L130" s="54">
        <v>24</v>
      </c>
      <c r="M130" s="54">
        <v>24</v>
      </c>
      <c r="N130" s="54">
        <v>24</v>
      </c>
      <c r="O130" s="54">
        <v>24</v>
      </c>
      <c r="P130" s="54">
        <v>24</v>
      </c>
      <c r="Q130" s="54">
        <v>12.333333333333332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6">
        <v>0</v>
      </c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2">
        <f t="shared" ca="1" si="49"/>
        <v>0</v>
      </c>
      <c r="BA130" s="2">
        <f t="shared" ca="1" si="50"/>
        <v>0</v>
      </c>
      <c r="BB130" s="2">
        <f t="shared" ca="1" si="51"/>
        <v>0</v>
      </c>
      <c r="BC130" s="2">
        <f t="shared" ca="1" si="52"/>
        <v>0</v>
      </c>
      <c r="BD130" s="2">
        <f t="shared" ca="1" si="53"/>
        <v>0</v>
      </c>
      <c r="BE130" s="2">
        <f t="shared" ca="1" si="54"/>
        <v>0</v>
      </c>
      <c r="BF130" s="2">
        <f t="shared" ca="1" si="55"/>
        <v>0</v>
      </c>
      <c r="BG130" s="2">
        <f t="shared" ca="1" si="56"/>
        <v>0</v>
      </c>
      <c r="BH130" s="2">
        <f t="shared" ca="1" si="57"/>
        <v>0</v>
      </c>
      <c r="BI130" s="2">
        <f t="shared" ca="1" si="58"/>
        <v>0</v>
      </c>
      <c r="BJ130" s="2">
        <f t="shared" ca="1" si="59"/>
        <v>0</v>
      </c>
      <c r="BK130" s="2">
        <f t="shared" ca="1" si="60"/>
        <v>0</v>
      </c>
      <c r="BL130" s="2">
        <f t="shared" ca="1" si="61"/>
        <v>0</v>
      </c>
      <c r="BM130" s="2">
        <f t="shared" ca="1" si="62"/>
        <v>0</v>
      </c>
      <c r="BN130" s="2" t="str">
        <f t="shared" si="63"/>
        <v>LH</v>
      </c>
    </row>
    <row r="131" spans="1:66" x14ac:dyDescent="0.25">
      <c r="A131" s="10" t="str">
        <f>IF(AND(MID(B131,11,2)="10",MID(B131,7,2)="SV",MID(B131,3,1)="T"),"ТА-1  -  "&amp;VLOOKUP("SVT",Справочники!$B$100:$C$115,2,FALSE),IF(MID(B131,1,2)="00",VLOOKUP(MID(B131,7,2),Справочники!$B$100:$C$115,2,FALSE),IF(MID(B131,3,1)="K","КА",IF(MID(B131,3,1)="T","ТА","-"))&amp;"-"&amp;MID(B131,1,2)*1&amp;IF(MID(B131,IF(MID(B131,11,2)="09",10,9),1)="A","А","")&amp;IF(MID(B131,IF(MID(B131,11,2)="09",10,9),1)="B","Б","")&amp;"  -  "&amp;VLOOKUP(IF(AND(MID(B131,7,2)="SV",MID(B131,3,1)="T"),"SVT",MID(B131,7,2)),Справочники!$B$100:$C$115,2,FALSE)))</f>
        <v>ТА-1  -  ЧЧР</v>
      </c>
      <c r="B131" s="15" t="s">
        <v>1252</v>
      </c>
      <c r="C131" s="18"/>
      <c r="D131" s="18"/>
      <c r="E131" s="22"/>
      <c r="F131" s="22"/>
      <c r="G131" s="22"/>
      <c r="H131" s="20">
        <f t="shared" ca="1" si="33"/>
        <v>0</v>
      </c>
      <c r="I131" s="16" t="str">
        <f t="shared" si="34"/>
        <v>01T002LH0N26</v>
      </c>
      <c r="J131" s="54">
        <v>24</v>
      </c>
      <c r="K131" s="54">
        <v>24</v>
      </c>
      <c r="L131" s="54">
        <v>24</v>
      </c>
      <c r="M131" s="54">
        <v>24</v>
      </c>
      <c r="N131" s="54">
        <v>24</v>
      </c>
      <c r="O131" s="54">
        <v>24</v>
      </c>
      <c r="P131" s="54">
        <v>24</v>
      </c>
      <c r="Q131" s="54">
        <v>24</v>
      </c>
      <c r="R131" s="54">
        <v>24</v>
      </c>
      <c r="S131" s="54">
        <v>24</v>
      </c>
      <c r="T131" s="54">
        <v>24</v>
      </c>
      <c r="U131" s="54">
        <v>24</v>
      </c>
      <c r="V131" s="54">
        <v>24</v>
      </c>
      <c r="W131" s="56">
        <v>24</v>
      </c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2">
        <f t="shared" ca="1" si="49"/>
        <v>0</v>
      </c>
      <c r="BA131" s="2">
        <f t="shared" ca="1" si="50"/>
        <v>0</v>
      </c>
      <c r="BB131" s="2">
        <f t="shared" ca="1" si="51"/>
        <v>0</v>
      </c>
      <c r="BC131" s="2">
        <f t="shared" ca="1" si="52"/>
        <v>0</v>
      </c>
      <c r="BD131" s="2">
        <f t="shared" ca="1" si="53"/>
        <v>0</v>
      </c>
      <c r="BE131" s="2">
        <f t="shared" ca="1" si="54"/>
        <v>0</v>
      </c>
      <c r="BF131" s="2">
        <f t="shared" ca="1" si="55"/>
        <v>0</v>
      </c>
      <c r="BG131" s="2">
        <f t="shared" ca="1" si="56"/>
        <v>0</v>
      </c>
      <c r="BH131" s="2">
        <f t="shared" ca="1" si="57"/>
        <v>0</v>
      </c>
      <c r="BI131" s="2">
        <f t="shared" ca="1" si="58"/>
        <v>0</v>
      </c>
      <c r="BJ131" s="2">
        <f t="shared" ca="1" si="59"/>
        <v>0</v>
      </c>
      <c r="BK131" s="2">
        <f t="shared" ca="1" si="60"/>
        <v>0</v>
      </c>
      <c r="BL131" s="2">
        <f t="shared" ca="1" si="61"/>
        <v>0</v>
      </c>
      <c r="BM131" s="2">
        <f t="shared" ca="1" si="62"/>
        <v>0</v>
      </c>
      <c r="BN131" s="2" t="str">
        <f t="shared" si="63"/>
        <v>LH</v>
      </c>
    </row>
    <row r="132" spans="1:66" x14ac:dyDescent="0.25">
      <c r="A132" s="10" t="str">
        <f>IF(AND(MID(B132,11,2)="10",MID(B132,7,2)="SV",MID(B132,3,1)="T"),"ТА-1  -  "&amp;VLOOKUP("SVT",Справочники!$B$100:$C$115,2,FALSE),IF(MID(B132,1,2)="00",VLOOKUP(MID(B132,7,2),Справочники!$B$100:$C$115,2,FALSE),IF(MID(B132,3,1)="K","КА",IF(MID(B132,3,1)="T","ТА","-"))&amp;"-"&amp;MID(B132,1,2)*1&amp;IF(MID(B132,IF(MID(B132,11,2)="09",10,9),1)="A","А","")&amp;IF(MID(B132,IF(MID(B132,11,2)="09",10,9),1)="B","Б","")&amp;"  -  "&amp;VLOOKUP(IF(AND(MID(B132,7,2)="SV",MID(B132,3,1)="T"),"SVT",MID(B132,7,2)),Справочники!$B$100:$C$115,2,FALSE)))</f>
        <v>ТА-2  -  ЧЧР</v>
      </c>
      <c r="B132" s="15" t="s">
        <v>1253</v>
      </c>
      <c r="C132" s="18"/>
      <c r="D132" s="18"/>
      <c r="E132" s="22"/>
      <c r="F132" s="22"/>
      <c r="G132" s="22"/>
      <c r="H132" s="20">
        <f t="shared" ca="1" si="33"/>
        <v>0</v>
      </c>
      <c r="I132" s="16" t="str">
        <f t="shared" si="34"/>
        <v>02T002LH0N26</v>
      </c>
      <c r="J132" s="54">
        <v>24</v>
      </c>
      <c r="K132" s="54">
        <v>24</v>
      </c>
      <c r="L132" s="54">
        <v>24</v>
      </c>
      <c r="M132" s="54">
        <v>24</v>
      </c>
      <c r="N132" s="54">
        <v>24</v>
      </c>
      <c r="O132" s="54">
        <v>24</v>
      </c>
      <c r="P132" s="54">
        <v>24</v>
      </c>
      <c r="Q132" s="54">
        <v>24</v>
      </c>
      <c r="R132" s="54">
        <v>24</v>
      </c>
      <c r="S132" s="54">
        <v>24</v>
      </c>
      <c r="T132" s="54">
        <v>24</v>
      </c>
      <c r="U132" s="54">
        <v>24</v>
      </c>
      <c r="V132" s="54">
        <v>24</v>
      </c>
      <c r="W132" s="56">
        <v>24</v>
      </c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2">
        <f t="shared" ca="1" si="49"/>
        <v>0</v>
      </c>
      <c r="BA132" s="2">
        <f t="shared" ca="1" si="50"/>
        <v>0</v>
      </c>
      <c r="BB132" s="2">
        <f t="shared" ca="1" si="51"/>
        <v>0</v>
      </c>
      <c r="BC132" s="2">
        <f t="shared" ca="1" si="52"/>
        <v>0</v>
      </c>
      <c r="BD132" s="2">
        <f t="shared" ca="1" si="53"/>
        <v>0</v>
      </c>
      <c r="BE132" s="2">
        <f t="shared" ca="1" si="54"/>
        <v>0</v>
      </c>
      <c r="BF132" s="2">
        <f t="shared" ca="1" si="55"/>
        <v>0</v>
      </c>
      <c r="BG132" s="2">
        <f t="shared" ca="1" si="56"/>
        <v>0</v>
      </c>
      <c r="BH132" s="2">
        <f t="shared" ca="1" si="57"/>
        <v>0</v>
      </c>
      <c r="BI132" s="2">
        <f t="shared" ca="1" si="58"/>
        <v>0</v>
      </c>
      <c r="BJ132" s="2">
        <f t="shared" ca="1" si="59"/>
        <v>0</v>
      </c>
      <c r="BK132" s="2">
        <f t="shared" ca="1" si="60"/>
        <v>0</v>
      </c>
      <c r="BL132" s="2">
        <f t="shared" ca="1" si="61"/>
        <v>0</v>
      </c>
      <c r="BM132" s="2">
        <f t="shared" ca="1" si="62"/>
        <v>0</v>
      </c>
      <c r="BN132" s="2" t="str">
        <f t="shared" si="63"/>
        <v>LH</v>
      </c>
    </row>
    <row r="133" spans="1:66" x14ac:dyDescent="0.25">
      <c r="A133" s="10" t="str">
        <f>IF(AND(MID(B133,11,2)="10",MID(B133,7,2)="SV",MID(B133,3,1)="T"),"ТА-1  -  "&amp;VLOOKUP("SVT",Справочники!$B$100:$C$115,2,FALSE),IF(MID(B133,1,2)="00",VLOOKUP(MID(B133,7,2),Справочники!$B$100:$C$115,2,FALSE),IF(MID(B133,3,1)="K","КА",IF(MID(B133,3,1)="T","ТА","-"))&amp;"-"&amp;MID(B133,1,2)*1&amp;IF(MID(B133,IF(MID(B133,11,2)="09",10,9),1)="A","А","")&amp;IF(MID(B133,IF(MID(B133,11,2)="09",10,9),1)="B","Б","")&amp;"  -  "&amp;VLOOKUP(IF(AND(MID(B133,7,2)="SV",MID(B133,3,1)="T"),"SVT",MID(B133,7,2)),Справочники!$B$100:$C$115,2,FALSE)))</f>
        <v>ТА-3  -  ЧЧР</v>
      </c>
      <c r="B133" s="15" t="s">
        <v>1254</v>
      </c>
      <c r="C133" s="18"/>
      <c r="D133" s="18"/>
      <c r="E133" s="22"/>
      <c r="F133" s="22"/>
      <c r="G133" s="22"/>
      <c r="H133" s="20">
        <f t="shared" ca="1" si="33"/>
        <v>0</v>
      </c>
      <c r="I133" s="16" t="str">
        <f t="shared" si="34"/>
        <v>03T002LH0N26</v>
      </c>
      <c r="J133" s="54">
        <v>24</v>
      </c>
      <c r="K133" s="54">
        <v>24</v>
      </c>
      <c r="L133" s="54">
        <v>24</v>
      </c>
      <c r="M133" s="54">
        <v>24</v>
      </c>
      <c r="N133" s="54">
        <v>24</v>
      </c>
      <c r="O133" s="54">
        <v>24</v>
      </c>
      <c r="P133" s="54">
        <v>24</v>
      </c>
      <c r="Q133" s="54">
        <v>24</v>
      </c>
      <c r="R133" s="54">
        <v>24</v>
      </c>
      <c r="S133" s="54">
        <v>24</v>
      </c>
      <c r="T133" s="54">
        <v>24</v>
      </c>
      <c r="U133" s="54">
        <v>24</v>
      </c>
      <c r="V133" s="54">
        <v>2.5</v>
      </c>
      <c r="W133" s="56">
        <v>0</v>
      </c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2">
        <f t="shared" ca="1" si="49"/>
        <v>0</v>
      </c>
      <c r="BA133" s="2">
        <f t="shared" ca="1" si="50"/>
        <v>0</v>
      </c>
      <c r="BB133" s="2">
        <f t="shared" ca="1" si="51"/>
        <v>0</v>
      </c>
      <c r="BC133" s="2">
        <f t="shared" ca="1" si="52"/>
        <v>0</v>
      </c>
      <c r="BD133" s="2">
        <f t="shared" ca="1" si="53"/>
        <v>0</v>
      </c>
      <c r="BE133" s="2">
        <f t="shared" ca="1" si="54"/>
        <v>0</v>
      </c>
      <c r="BF133" s="2">
        <f t="shared" ca="1" si="55"/>
        <v>0</v>
      </c>
      <c r="BG133" s="2">
        <f t="shared" ca="1" si="56"/>
        <v>0</v>
      </c>
      <c r="BH133" s="2">
        <f t="shared" ca="1" si="57"/>
        <v>0</v>
      </c>
      <c r="BI133" s="2">
        <f t="shared" ca="1" si="58"/>
        <v>0</v>
      </c>
      <c r="BJ133" s="2">
        <f t="shared" ca="1" si="59"/>
        <v>0</v>
      </c>
      <c r="BK133" s="2">
        <f t="shared" ca="1" si="60"/>
        <v>0</v>
      </c>
      <c r="BL133" s="2">
        <f t="shared" ca="1" si="61"/>
        <v>0</v>
      </c>
      <c r="BM133" s="2">
        <f t="shared" ca="1" si="62"/>
        <v>0</v>
      </c>
      <c r="BN133" s="2" t="str">
        <f t="shared" si="63"/>
        <v>LH</v>
      </c>
    </row>
    <row r="134" spans="1:66" x14ac:dyDescent="0.25">
      <c r="A134" s="10" t="str">
        <f>IF(AND(MID(B134,11,2)="10",MID(B134,7,2)="SV",MID(B134,3,1)="T"),"ТА-1  -  "&amp;VLOOKUP("SVT",Справочники!$B$100:$C$115,2,FALSE),IF(MID(B134,1,2)="00",VLOOKUP(MID(B134,7,2),Справочники!$B$100:$C$115,2,FALSE),IF(MID(B134,3,1)="K","КА",IF(MID(B134,3,1)="T","ТА","-"))&amp;"-"&amp;MID(B134,1,2)*1&amp;IF(MID(B134,IF(MID(B134,11,2)="09",10,9),1)="A","А","")&amp;IF(MID(B134,IF(MID(B134,11,2)="09",10,9),1)="B","Б","")&amp;"  -  "&amp;VLOOKUP(IF(AND(MID(B134,7,2)="SV",MID(B134,3,1)="T"),"SVT",MID(B134,7,2)),Справочники!$B$100:$C$115,2,FALSE)))</f>
        <v>ТА-4  -  ЧЧР</v>
      </c>
      <c r="B134" s="15" t="s">
        <v>1255</v>
      </c>
      <c r="C134" s="18"/>
      <c r="D134" s="18"/>
      <c r="E134" s="22"/>
      <c r="F134" s="22"/>
      <c r="G134" s="22"/>
      <c r="H134" s="20">
        <f t="shared" ca="1" si="33"/>
        <v>0</v>
      </c>
      <c r="I134" s="16" t="str">
        <f t="shared" si="34"/>
        <v>04T002LH0N26</v>
      </c>
      <c r="J134" s="54">
        <v>24</v>
      </c>
      <c r="K134" s="54">
        <v>24</v>
      </c>
      <c r="L134" s="54">
        <v>24</v>
      </c>
      <c r="M134" s="54">
        <v>24</v>
      </c>
      <c r="N134" s="54">
        <v>24</v>
      </c>
      <c r="O134" s="54">
        <v>24</v>
      </c>
      <c r="P134" s="54">
        <v>24</v>
      </c>
      <c r="Q134" s="54">
        <v>24</v>
      </c>
      <c r="R134" s="54">
        <v>24</v>
      </c>
      <c r="S134" s="54">
        <v>24</v>
      </c>
      <c r="T134" s="54">
        <v>24</v>
      </c>
      <c r="U134" s="54">
        <v>24</v>
      </c>
      <c r="V134" s="54">
        <v>24</v>
      </c>
      <c r="W134" s="56">
        <v>24</v>
      </c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2">
        <f t="shared" ca="1" si="49"/>
        <v>0</v>
      </c>
      <c r="BA134" s="2">
        <f t="shared" ca="1" si="50"/>
        <v>0</v>
      </c>
      <c r="BB134" s="2">
        <f t="shared" ca="1" si="51"/>
        <v>0</v>
      </c>
      <c r="BC134" s="2">
        <f t="shared" ca="1" si="52"/>
        <v>0</v>
      </c>
      <c r="BD134" s="2">
        <f t="shared" ca="1" si="53"/>
        <v>0</v>
      </c>
      <c r="BE134" s="2">
        <f t="shared" ca="1" si="54"/>
        <v>0</v>
      </c>
      <c r="BF134" s="2">
        <f t="shared" ca="1" si="55"/>
        <v>0</v>
      </c>
      <c r="BG134" s="2">
        <f t="shared" ca="1" si="56"/>
        <v>0</v>
      </c>
      <c r="BH134" s="2">
        <f t="shared" ca="1" si="57"/>
        <v>0</v>
      </c>
      <c r="BI134" s="2">
        <f t="shared" ca="1" si="58"/>
        <v>0</v>
      </c>
      <c r="BJ134" s="2">
        <f t="shared" ca="1" si="59"/>
        <v>0</v>
      </c>
      <c r="BK134" s="2">
        <f t="shared" ca="1" si="60"/>
        <v>0</v>
      </c>
      <c r="BL134" s="2">
        <f t="shared" ca="1" si="61"/>
        <v>0</v>
      </c>
      <c r="BM134" s="2">
        <f t="shared" ca="1" si="62"/>
        <v>0</v>
      </c>
      <c r="BN134" s="2" t="str">
        <f t="shared" si="63"/>
        <v>LH</v>
      </c>
    </row>
    <row r="135" spans="1:66" x14ac:dyDescent="0.25">
      <c r="A135" s="10" t="str">
        <f>IF(AND(MID(B135,11,2)="10",MID(B135,7,2)="SV",MID(B135,3,1)="T"),"ТА-1  -  "&amp;VLOOKUP("SVT",Справочники!$B$100:$C$115,2,FALSE),IF(MID(B135,1,2)="00",VLOOKUP(MID(B135,7,2),Справочники!$B$100:$C$115,2,FALSE),IF(MID(B135,3,1)="K","КА",IF(MID(B135,3,1)="T","ТА","-"))&amp;"-"&amp;MID(B135,1,2)*1&amp;IF(MID(B135,IF(MID(B135,11,2)="09",10,9),1)="A","А","")&amp;IF(MID(B135,IF(MID(B135,11,2)="09",10,9),1)="B","Б","")&amp;"  -  "&amp;VLOOKUP(IF(AND(MID(B135,7,2)="SV",MID(B135,3,1)="T"),"SVT",MID(B135,7,2)),Справочники!$B$100:$C$115,2,FALSE)))</f>
        <v>ТА-5  -  ЧЧР</v>
      </c>
      <c r="B135" s="15" t="s">
        <v>1256</v>
      </c>
      <c r="C135" s="18"/>
      <c r="D135" s="18"/>
      <c r="E135" s="22"/>
      <c r="F135" s="22"/>
      <c r="G135" s="22"/>
      <c r="H135" s="20">
        <f t="shared" ca="1" si="33"/>
        <v>0</v>
      </c>
      <c r="I135" s="16" t="str">
        <f t="shared" si="34"/>
        <v>05T002LH0L26</v>
      </c>
      <c r="J135" s="54">
        <v>0</v>
      </c>
      <c r="K135" s="54">
        <v>0</v>
      </c>
      <c r="L135" s="54">
        <v>0</v>
      </c>
      <c r="M135" s="54">
        <v>23.833333333333332</v>
      </c>
      <c r="N135" s="54">
        <v>24</v>
      </c>
      <c r="O135" s="54">
        <v>24</v>
      </c>
      <c r="P135" s="54">
        <v>24</v>
      </c>
      <c r="Q135" s="54">
        <v>24</v>
      </c>
      <c r="R135" s="54">
        <v>24</v>
      </c>
      <c r="S135" s="54">
        <v>24</v>
      </c>
      <c r="T135" s="54">
        <v>24</v>
      </c>
      <c r="U135" s="54">
        <v>24</v>
      </c>
      <c r="V135" s="54">
        <v>24</v>
      </c>
      <c r="W135" s="56">
        <v>24</v>
      </c>
      <c r="AL135" s="55"/>
      <c r="AM135" s="55"/>
      <c r="AN135" s="55"/>
      <c r="AO135" s="55"/>
      <c r="AP135" s="55"/>
      <c r="AQ135" s="55"/>
      <c r="AR135" s="55"/>
      <c r="AS135" s="55"/>
      <c r="AT135" s="55"/>
      <c r="AU135" s="55"/>
      <c r="AV135" s="55"/>
      <c r="AW135" s="55"/>
      <c r="AX135" s="55"/>
      <c r="AY135" s="55"/>
      <c r="AZ135" s="2">
        <f t="shared" ca="1" si="49"/>
        <v>0</v>
      </c>
      <c r="BA135" s="2">
        <f t="shared" ca="1" si="50"/>
        <v>0</v>
      </c>
      <c r="BB135" s="2">
        <f t="shared" ca="1" si="51"/>
        <v>0</v>
      </c>
      <c r="BC135" s="2">
        <f t="shared" ca="1" si="52"/>
        <v>0</v>
      </c>
      <c r="BD135" s="2">
        <f t="shared" ca="1" si="53"/>
        <v>0</v>
      </c>
      <c r="BE135" s="2">
        <f t="shared" ca="1" si="54"/>
        <v>0</v>
      </c>
      <c r="BF135" s="2">
        <f t="shared" ca="1" si="55"/>
        <v>0</v>
      </c>
      <c r="BG135" s="2">
        <f t="shared" ca="1" si="56"/>
        <v>0</v>
      </c>
      <c r="BH135" s="2">
        <f t="shared" ca="1" si="57"/>
        <v>0</v>
      </c>
      <c r="BI135" s="2">
        <f t="shared" ca="1" si="58"/>
        <v>0</v>
      </c>
      <c r="BJ135" s="2">
        <f t="shared" ca="1" si="59"/>
        <v>0</v>
      </c>
      <c r="BK135" s="2">
        <f t="shared" ca="1" si="60"/>
        <v>0</v>
      </c>
      <c r="BL135" s="2">
        <f t="shared" ca="1" si="61"/>
        <v>0</v>
      </c>
      <c r="BM135" s="2">
        <f t="shared" ca="1" si="62"/>
        <v>0</v>
      </c>
      <c r="BN135" s="2" t="str">
        <f t="shared" si="63"/>
        <v>LH</v>
      </c>
    </row>
    <row r="136" spans="1:66" x14ac:dyDescent="0.25">
      <c r="A136" s="10" t="str">
        <f>IF(AND(MID(B136,11,2)="10",MID(B136,7,2)="SV",MID(B136,3,1)="T"),"ТА-1  -  "&amp;VLOOKUP("SVT",Справочники!$B$100:$C$115,2,FALSE),IF(MID(B136,1,2)="00",VLOOKUP(MID(B136,7,2),Справочники!$B$100:$C$115,2,FALSE),IF(MID(B136,3,1)="K","КА",IF(MID(B136,3,1)="T","ТА","-"))&amp;"-"&amp;MID(B136,1,2)*1&amp;IF(MID(B136,IF(MID(B136,11,2)="09",10,9),1)="A","А","")&amp;IF(MID(B136,IF(MID(B136,11,2)="09",10,9),1)="B","Б","")&amp;"  -  "&amp;VLOOKUP(IF(AND(MID(B136,7,2)="SV",MID(B136,3,1)="T"),"SVT",MID(B136,7,2)),Справочники!$B$100:$C$115,2,FALSE)))</f>
        <v>ТА-6  -  ЧЧР</v>
      </c>
      <c r="B136" s="15" t="s">
        <v>1257</v>
      </c>
      <c r="C136" s="18"/>
      <c r="D136" s="18"/>
      <c r="E136" s="22"/>
      <c r="F136" s="22"/>
      <c r="G136" s="22"/>
      <c r="H136" s="20">
        <f t="shared" ca="1" si="33"/>
        <v>0</v>
      </c>
      <c r="I136" s="16" t="str">
        <f t="shared" si="34"/>
        <v>06T002LH0L26</v>
      </c>
      <c r="J136" s="54">
        <v>0</v>
      </c>
      <c r="K136" s="54">
        <v>0</v>
      </c>
      <c r="L136" s="54">
        <v>0</v>
      </c>
      <c r="M136" s="54">
        <v>0</v>
      </c>
      <c r="N136" s="54">
        <v>0</v>
      </c>
      <c r="O136" s="54">
        <v>0</v>
      </c>
      <c r="P136" s="54">
        <v>0</v>
      </c>
      <c r="Q136" s="54">
        <v>0</v>
      </c>
      <c r="R136" s="54">
        <v>0</v>
      </c>
      <c r="S136" s="54">
        <v>0</v>
      </c>
      <c r="T136" s="54">
        <v>0</v>
      </c>
      <c r="U136" s="54">
        <v>0</v>
      </c>
      <c r="V136" s="54">
        <v>0</v>
      </c>
      <c r="W136" s="56">
        <v>0</v>
      </c>
      <c r="AL136" s="55"/>
      <c r="AM136" s="55"/>
      <c r="AN136" s="55"/>
      <c r="AO136" s="55"/>
      <c r="AP136" s="55"/>
      <c r="AQ136" s="55"/>
      <c r="AR136" s="55"/>
      <c r="AS136" s="55"/>
      <c r="AT136" s="55"/>
      <c r="AU136" s="55"/>
      <c r="AV136" s="55"/>
      <c r="AW136" s="55"/>
      <c r="AX136" s="55"/>
      <c r="AY136" s="55"/>
      <c r="AZ136" s="2">
        <f t="shared" ca="1" si="49"/>
        <v>0</v>
      </c>
      <c r="BA136" s="2">
        <f t="shared" ca="1" si="50"/>
        <v>0</v>
      </c>
      <c r="BB136" s="2">
        <f t="shared" ca="1" si="51"/>
        <v>0</v>
      </c>
      <c r="BC136" s="2">
        <f t="shared" ca="1" si="52"/>
        <v>0</v>
      </c>
      <c r="BD136" s="2">
        <f t="shared" ca="1" si="53"/>
        <v>0</v>
      </c>
      <c r="BE136" s="2">
        <f t="shared" ca="1" si="54"/>
        <v>0</v>
      </c>
      <c r="BF136" s="2">
        <f t="shared" ca="1" si="55"/>
        <v>0</v>
      </c>
      <c r="BG136" s="2">
        <f t="shared" ca="1" si="56"/>
        <v>0</v>
      </c>
      <c r="BH136" s="2">
        <f t="shared" ca="1" si="57"/>
        <v>0</v>
      </c>
      <c r="BI136" s="2">
        <f t="shared" ca="1" si="58"/>
        <v>0</v>
      </c>
      <c r="BJ136" s="2">
        <f t="shared" ca="1" si="59"/>
        <v>0</v>
      </c>
      <c r="BK136" s="2">
        <f t="shared" ca="1" si="60"/>
        <v>0</v>
      </c>
      <c r="BL136" s="2">
        <f t="shared" ca="1" si="61"/>
        <v>0</v>
      </c>
      <c r="BM136" s="2">
        <f t="shared" ca="1" si="62"/>
        <v>0</v>
      </c>
      <c r="BN136" s="2" t="str">
        <f t="shared" si="63"/>
        <v>LH</v>
      </c>
    </row>
    <row r="137" spans="1:66" x14ac:dyDescent="0.25">
      <c r="A137" s="10" t="str">
        <f>IF(AND(MID(B137,11,2)="10",MID(B137,7,2)="SV",MID(B137,3,1)="T"),"ТА-1  -  "&amp;VLOOKUP("SVT",Справочники!$B$100:$C$115,2,FALSE),IF(MID(B137,1,2)="00",VLOOKUP(MID(B137,7,2),Справочники!$B$100:$C$115,2,FALSE),IF(MID(B137,3,1)="K","КА",IF(MID(B137,3,1)="T","ТА","-"))&amp;"-"&amp;MID(B137,1,2)*1&amp;IF(MID(B137,IF(MID(B137,11,2)="09",10,9),1)="A","А","")&amp;IF(MID(B137,IF(MID(B137,11,2)="09",10,9),1)="B","Б","")&amp;"  -  "&amp;VLOOKUP(IF(AND(MID(B137,7,2)="SV",MID(B137,3,1)="T"),"SVT",MID(B137,7,2)),Справочники!$B$100:$C$115,2,FALSE)))</f>
        <v>ТА-7  -  ЧЧР</v>
      </c>
      <c r="B137" s="15" t="s">
        <v>1258</v>
      </c>
      <c r="C137" s="18"/>
      <c r="D137" s="18"/>
      <c r="E137" s="22"/>
      <c r="F137" s="22"/>
      <c r="G137" s="22"/>
      <c r="H137" s="20">
        <f t="shared" ref="H137:H139" ca="1" si="64">IF(COUNTIF(OFFSET(H137,,2+$D$2+$B$3-$B$2,,$C$3-$B$3+1),"=42")+COUNTIF(OFFSET(H137,,2+$D$2+$B$3-$B$2,,$C$3-$B$3+1),"=21")&gt;0,1,0)</f>
        <v>0</v>
      </c>
      <c r="I137" s="16" t="str">
        <f t="shared" ref="I137:I140" si="65">IF(MID(B137,7,2)="MX",REPLACE(B137,5,2,"01"),IF(AND(MID(B137,11,2)="20",MID(B137,7,2)="KV"),REPLACE(B137,5,2,"12"),IF(MID(B137,7,2)="MK",IF(MID(B137,11,2)="26",REPLACE(B137,5,2,"02"),IF(MID(B137,11,2)="06",REPLACE(B137,3,4,"S002"),REPLACE(B137,6,1,"2"))),REPLACE(B137,6,1,"2"))))</f>
        <v>07T002LH0L26</v>
      </c>
      <c r="J137" s="54">
        <v>24</v>
      </c>
      <c r="K137" s="54">
        <v>24</v>
      </c>
      <c r="L137" s="54">
        <v>24</v>
      </c>
      <c r="M137" s="54">
        <v>24</v>
      </c>
      <c r="N137" s="54">
        <v>24</v>
      </c>
      <c r="O137" s="54">
        <v>24</v>
      </c>
      <c r="P137" s="54">
        <v>24</v>
      </c>
      <c r="Q137" s="54">
        <v>24</v>
      </c>
      <c r="R137" s="54">
        <v>24</v>
      </c>
      <c r="S137" s="54">
        <v>24</v>
      </c>
      <c r="T137" s="54">
        <v>24</v>
      </c>
      <c r="U137" s="54">
        <v>24</v>
      </c>
      <c r="V137" s="54">
        <v>24</v>
      </c>
      <c r="W137" s="56">
        <v>24</v>
      </c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5"/>
      <c r="AW137" s="55"/>
      <c r="AX137" s="55"/>
      <c r="AY137" s="55"/>
      <c r="AZ137" s="2">
        <f t="shared" ref="AZ137:AZ140" ca="1" si="66">COUNTIF(OFFSET(H137,,$D$2+2,COUNTIF(OFFSET($H137,1-ROW($H137),2+4*$D$2,140),"="&amp;OFFSET($H137,,2+4*$D$2))),"&gt;20")</f>
        <v>0</v>
      </c>
      <c r="BA137" s="2">
        <f t="shared" ref="BA137:BA140" ca="1" si="67">COUNTIF(OFFSET(I137,,$D$2+2,COUNTIF(OFFSET($H137,1-ROW($H137),2+4*$D$2,140),"="&amp;OFFSET($H137,,2+4*$D$2))),"&gt;20")</f>
        <v>0</v>
      </c>
      <c r="BB137" s="2">
        <f t="shared" ref="BB137:BB140" ca="1" si="68">COUNTIF(OFFSET(J137,,$D$2+2,COUNTIF(OFFSET($H137,1-ROW($H137),2+4*$D$2,140),"="&amp;OFFSET($H137,,2+4*$D$2))),"&gt;20")</f>
        <v>0</v>
      </c>
      <c r="BC137" s="2">
        <f t="shared" ref="BC137:BC140" ca="1" si="69">COUNTIF(OFFSET(K137,,$D$2+2,COUNTIF(OFFSET($H137,1-ROW($H137),2+4*$D$2,140),"="&amp;OFFSET($H137,,2+4*$D$2))),"&gt;20")</f>
        <v>0</v>
      </c>
      <c r="BD137" s="2">
        <f t="shared" ref="BD137:BD140" ca="1" si="70">COUNTIF(OFFSET(L137,,$D$2+2,COUNTIF(OFFSET($H137,1-ROW($H137),2+4*$D$2,140),"="&amp;OFFSET($H137,,2+4*$D$2))),"&gt;20")</f>
        <v>0</v>
      </c>
      <c r="BE137" s="2">
        <f t="shared" ref="BE137:BE140" ca="1" si="71">COUNTIF(OFFSET(M137,,$D$2+2,COUNTIF(OFFSET($H137,1-ROW($H137),2+4*$D$2,140),"="&amp;OFFSET($H137,,2+4*$D$2))),"&gt;20")</f>
        <v>0</v>
      </c>
      <c r="BF137" s="2">
        <f t="shared" ref="BF137:BF140" ca="1" si="72">COUNTIF(OFFSET(N137,,$D$2+2,COUNTIF(OFFSET($H137,1-ROW($H137),2+4*$D$2,140),"="&amp;OFFSET($H137,,2+4*$D$2))),"&gt;20")</f>
        <v>0</v>
      </c>
      <c r="BG137" s="2">
        <f t="shared" ref="BG137:BG140" ca="1" si="73">COUNTIF(OFFSET(O137,,$D$2+2,COUNTIF(OFFSET($H137,1-ROW($H137),2+4*$D$2,140),"="&amp;OFFSET($H137,,2+4*$D$2))),"&gt;20")</f>
        <v>0</v>
      </c>
      <c r="BH137" s="2">
        <f t="shared" ref="BH137:BH140" ca="1" si="74">COUNTIF(OFFSET(P137,,$D$2+2,COUNTIF(OFFSET($H137,1-ROW($H137),2+4*$D$2,140),"="&amp;OFFSET($H137,,2+4*$D$2))),"&gt;20")</f>
        <v>0</v>
      </c>
      <c r="BI137" s="2">
        <f t="shared" ref="BI137:BI140" ca="1" si="75">COUNTIF(OFFSET(Q137,,$D$2+2,COUNTIF(OFFSET($H137,1-ROW($H137),2+4*$D$2,140),"="&amp;OFFSET($H137,,2+4*$D$2))),"&gt;20")</f>
        <v>0</v>
      </c>
      <c r="BJ137" s="2">
        <f t="shared" ref="BJ137:BJ140" ca="1" si="76">COUNTIF(OFFSET(R137,,$D$2+2,COUNTIF(OFFSET($H137,1-ROW($H137),2+4*$D$2,140),"="&amp;OFFSET($H137,,2+4*$D$2))),"&gt;20")</f>
        <v>0</v>
      </c>
      <c r="BK137" s="2">
        <f t="shared" ref="BK137:BK140" ca="1" si="77">COUNTIF(OFFSET(S137,,$D$2+2,COUNTIF(OFFSET($H137,1-ROW($H137),2+4*$D$2,140),"="&amp;OFFSET($H137,,2+4*$D$2))),"&gt;20")</f>
        <v>0</v>
      </c>
      <c r="BL137" s="2">
        <f t="shared" ref="BL137:BL140" ca="1" si="78">COUNTIF(OFFSET(T137,,$D$2+2,COUNTIF(OFFSET($H137,1-ROW($H137),2+4*$D$2,140),"="&amp;OFFSET($H137,,2+4*$D$2))),"&gt;20")</f>
        <v>0</v>
      </c>
      <c r="BM137" s="2">
        <f t="shared" ref="BM137:BM140" ca="1" si="79">COUNTIF(OFFSET(U137,,$D$2+2,COUNTIF(OFFSET($H137,1-ROW($H137),2+4*$D$2,140),"="&amp;OFFSET($H137,,2+4*$D$2))),"&gt;20")</f>
        <v>0</v>
      </c>
      <c r="BN137" s="2" t="str">
        <f t="shared" ref="BN137:BN140" si="80">MID(B137,7,2)</f>
        <v>LH</v>
      </c>
    </row>
    <row r="138" spans="1:66" x14ac:dyDescent="0.25">
      <c r="A138" s="10" t="str">
        <f>IF(AND(MID(B138,11,2)="10",MID(B138,7,2)="SV",MID(B138,3,1)="T"),"ТА-1  -  "&amp;VLOOKUP("SVT",Справочники!$B$100:$C$115,2,FALSE),IF(MID(B138,1,2)="00",VLOOKUP(MID(B138,7,2),Справочники!$B$100:$C$115,2,FALSE),IF(MID(B138,3,1)="K","КА",IF(MID(B138,3,1)="T","ТА","-"))&amp;"-"&amp;MID(B138,1,2)*1&amp;IF(MID(B138,IF(MID(B138,11,2)="09",10,9),1)="A","А","")&amp;IF(MID(B138,IF(MID(B138,11,2)="09",10,9),1)="B","Б","")&amp;"  -  "&amp;VLOOKUP(IF(AND(MID(B138,7,2)="SV",MID(B138,3,1)="T"),"SVT",MID(B138,7,2)),Справочники!$B$100:$C$115,2,FALSE)))</f>
        <v>ТА-8  -  ЧЧР</v>
      </c>
      <c r="B138" s="15" t="s">
        <v>1259</v>
      </c>
      <c r="C138" s="18"/>
      <c r="D138" s="18"/>
      <c r="E138" s="22"/>
      <c r="F138" s="22"/>
      <c r="G138" s="22"/>
      <c r="H138" s="20">
        <f t="shared" ca="1" si="64"/>
        <v>0</v>
      </c>
      <c r="I138" s="16" t="str">
        <f t="shared" si="65"/>
        <v>08T002LH0L26</v>
      </c>
      <c r="J138" s="54">
        <v>24</v>
      </c>
      <c r="K138" s="54">
        <v>24</v>
      </c>
      <c r="L138" s="54">
        <v>24</v>
      </c>
      <c r="M138" s="54">
        <v>24</v>
      </c>
      <c r="N138" s="54">
        <v>17.516666666666666</v>
      </c>
      <c r="O138" s="54">
        <v>0</v>
      </c>
      <c r="P138" s="54">
        <v>0</v>
      </c>
      <c r="Q138" s="54">
        <v>0</v>
      </c>
      <c r="R138" s="54">
        <v>0</v>
      </c>
      <c r="S138" s="54">
        <v>0</v>
      </c>
      <c r="T138" s="54">
        <v>0</v>
      </c>
      <c r="U138" s="54">
        <v>0</v>
      </c>
      <c r="V138" s="54">
        <v>0</v>
      </c>
      <c r="W138" s="56">
        <v>0</v>
      </c>
      <c r="AL138" s="55"/>
      <c r="AM138" s="55"/>
      <c r="AN138" s="55"/>
      <c r="AO138" s="55"/>
      <c r="AP138" s="55"/>
      <c r="AQ138" s="55"/>
      <c r="AR138" s="55"/>
      <c r="AS138" s="55"/>
      <c r="AT138" s="55"/>
      <c r="AU138" s="55"/>
      <c r="AV138" s="55"/>
      <c r="AW138" s="55"/>
      <c r="AX138" s="55"/>
      <c r="AY138" s="55"/>
      <c r="AZ138" s="2">
        <f t="shared" ca="1" si="66"/>
        <v>0</v>
      </c>
      <c r="BA138" s="2">
        <f t="shared" ca="1" si="67"/>
        <v>0</v>
      </c>
      <c r="BB138" s="2">
        <f t="shared" ca="1" si="68"/>
        <v>0</v>
      </c>
      <c r="BC138" s="2">
        <f t="shared" ca="1" si="69"/>
        <v>0</v>
      </c>
      <c r="BD138" s="2">
        <f t="shared" ca="1" si="70"/>
        <v>0</v>
      </c>
      <c r="BE138" s="2">
        <f t="shared" ca="1" si="71"/>
        <v>0</v>
      </c>
      <c r="BF138" s="2">
        <f t="shared" ca="1" si="72"/>
        <v>0</v>
      </c>
      <c r="BG138" s="2">
        <f t="shared" ca="1" si="73"/>
        <v>0</v>
      </c>
      <c r="BH138" s="2">
        <f t="shared" ca="1" si="74"/>
        <v>0</v>
      </c>
      <c r="BI138" s="2">
        <f t="shared" ca="1" si="75"/>
        <v>0</v>
      </c>
      <c r="BJ138" s="2">
        <f t="shared" ca="1" si="76"/>
        <v>0</v>
      </c>
      <c r="BK138" s="2">
        <f t="shared" ca="1" si="77"/>
        <v>0</v>
      </c>
      <c r="BL138" s="2">
        <f t="shared" ca="1" si="78"/>
        <v>0</v>
      </c>
      <c r="BM138" s="2">
        <f t="shared" ca="1" si="79"/>
        <v>0</v>
      </c>
      <c r="BN138" s="2" t="str">
        <f t="shared" si="80"/>
        <v>LH</v>
      </c>
    </row>
    <row r="139" spans="1:66" x14ac:dyDescent="0.25">
      <c r="A139" s="10" t="str">
        <f>IF(AND(MID(B139,11,2)="10",MID(B139,7,2)="SV",MID(B139,3,1)="T"),"ТА-1  -  "&amp;VLOOKUP("SVT",Справочники!$B$100:$C$115,2,FALSE),IF(MID(B139,1,2)="00",VLOOKUP(MID(B139,7,2),Справочники!$B$100:$C$115,2,FALSE),IF(MID(B139,3,1)="K","КА",IF(MID(B139,3,1)="T","ТА","-"))&amp;"-"&amp;MID(B139,1,2)*1&amp;IF(MID(B139,IF(MID(B139,11,2)="09",10,9),1)="A","А","")&amp;IF(MID(B139,IF(MID(B139,11,2)="09",10,9),1)="B","Б","")&amp;"  -  "&amp;VLOOKUP(IF(AND(MID(B139,7,2)="SV",MID(B139,3,1)="T"),"SVT",MID(B139,7,2)),Справочники!$B$100:$C$115,2,FALSE)))</f>
        <v>ТА-9  -  ЧЧР</v>
      </c>
      <c r="B139" s="15" t="s">
        <v>1260</v>
      </c>
      <c r="C139" s="18"/>
      <c r="D139" s="18"/>
      <c r="E139" s="22"/>
      <c r="F139" s="22"/>
      <c r="G139" s="22"/>
      <c r="H139" s="20">
        <f t="shared" ca="1" si="64"/>
        <v>0</v>
      </c>
      <c r="I139" s="16" t="str">
        <f t="shared" si="65"/>
        <v>09T002LH0L26</v>
      </c>
      <c r="J139" s="54">
        <v>24</v>
      </c>
      <c r="K139" s="54">
        <v>24</v>
      </c>
      <c r="L139" s="54">
        <v>24</v>
      </c>
      <c r="M139" s="54">
        <v>24</v>
      </c>
      <c r="N139" s="54">
        <v>24</v>
      </c>
      <c r="O139" s="54">
        <v>24</v>
      </c>
      <c r="P139" s="54">
        <v>24</v>
      </c>
      <c r="Q139" s="54">
        <v>12.333333333333332</v>
      </c>
      <c r="R139" s="54">
        <v>0</v>
      </c>
      <c r="S139" s="54">
        <v>0</v>
      </c>
      <c r="T139" s="54">
        <v>0</v>
      </c>
      <c r="U139" s="54">
        <v>0</v>
      </c>
      <c r="V139" s="54">
        <v>0</v>
      </c>
      <c r="W139" s="56">
        <v>0</v>
      </c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2">
        <f t="shared" ca="1" si="66"/>
        <v>0</v>
      </c>
      <c r="BA139" s="2">
        <f t="shared" ca="1" si="67"/>
        <v>0</v>
      </c>
      <c r="BB139" s="2">
        <f t="shared" ca="1" si="68"/>
        <v>0</v>
      </c>
      <c r="BC139" s="2">
        <f t="shared" ca="1" si="69"/>
        <v>0</v>
      </c>
      <c r="BD139" s="2">
        <f t="shared" ca="1" si="70"/>
        <v>0</v>
      </c>
      <c r="BE139" s="2">
        <f t="shared" ca="1" si="71"/>
        <v>0</v>
      </c>
      <c r="BF139" s="2">
        <f t="shared" ca="1" si="72"/>
        <v>0</v>
      </c>
      <c r="BG139" s="2">
        <f t="shared" ca="1" si="73"/>
        <v>0</v>
      </c>
      <c r="BH139" s="2">
        <f t="shared" ca="1" si="74"/>
        <v>0</v>
      </c>
      <c r="BI139" s="2">
        <f t="shared" ca="1" si="75"/>
        <v>0</v>
      </c>
      <c r="BJ139" s="2">
        <f t="shared" ca="1" si="76"/>
        <v>0</v>
      </c>
      <c r="BK139" s="2">
        <f t="shared" ca="1" si="77"/>
        <v>0</v>
      </c>
      <c r="BL139" s="2">
        <f t="shared" ca="1" si="78"/>
        <v>0</v>
      </c>
      <c r="BM139" s="2">
        <f t="shared" ca="1" si="79"/>
        <v>0</v>
      </c>
      <c r="BN139" s="2" t="str">
        <f t="shared" si="80"/>
        <v>LH</v>
      </c>
    </row>
    <row r="140" spans="1:66" x14ac:dyDescent="0.25">
      <c r="A140" s="10" t="str">
        <f>IF(AND(MID(B140,11,2)="10",MID(B140,7,2)="SV",MID(B140,3,1)="T"),"ТА-1  -  "&amp;VLOOKUP("SVT",Справочники!$B$100:$C$115,2,FALSE),IF(MID(B140,1,2)="00",VLOOKUP(MID(B140,7,2),Справочники!$B$100:$C$115,2,FALSE),IF(MID(B140,3,1)="K","КА",IF(MID(B140,3,1)="T","ТА","-"))&amp;"-"&amp;MID(B140,1,2)*1&amp;IF(MID(B140,IF(MID(B140,11,2)="09",10,9),1)="A","А","")&amp;IF(MID(B140,IF(MID(B140,11,2)="09",10,9),1)="B","Б","")&amp;"  -  "&amp;VLOOKUP(IF(AND(MID(B140,7,2)="SV",MID(B140,3,1)="T"),"SVT",MID(B140,7,2)),Справочники!$B$100:$C$115,2,FALSE)))</f>
        <v>Потери пара и конденсата</v>
      </c>
      <c r="B140" s="15" t="s">
        <v>1455</v>
      </c>
      <c r="C140" s="22">
        <v>50</v>
      </c>
      <c r="D140" s="110" t="s">
        <v>2986</v>
      </c>
      <c r="E140" s="22">
        <v>51</v>
      </c>
      <c r="F140" s="110" t="s">
        <v>3010</v>
      </c>
      <c r="G140" s="22"/>
      <c r="H140" s="20">
        <f>IFERROR(IF(AND(MID(D140,1,1)*MID(F140,1,1)=1,RIGHT(F140,LEN(F140)-1)-RIGHT(D140,LEN(D140)-1)&gt;1),1,0),"-")</f>
        <v>0</v>
      </c>
      <c r="I140" s="16" t="str">
        <f t="shared" si="65"/>
        <v>00S102MK0026</v>
      </c>
      <c r="J140" s="54">
        <v>6.1266021448598611</v>
      </c>
      <c r="K140" s="54">
        <v>5.9460623071702701</v>
      </c>
      <c r="L140" s="54">
        <v>5.7164872562639735</v>
      </c>
      <c r="M140" s="54">
        <v>5.4589178102146398</v>
      </c>
      <c r="N140" s="54">
        <v>4.9297246322742243</v>
      </c>
      <c r="O140" s="54">
        <v>5.46512358077893</v>
      </c>
      <c r="P140" s="54">
        <v>5.8623723352018722</v>
      </c>
      <c r="Q140" s="54">
        <v>5.5210323977856195</v>
      </c>
      <c r="R140" s="54">
        <v>6.9709764749722289</v>
      </c>
      <c r="S140" s="54">
        <v>7.7928766211728684</v>
      </c>
      <c r="T140" s="54">
        <v>7.3429825137350813</v>
      </c>
      <c r="U140" s="54">
        <v>6.9591348445363508</v>
      </c>
      <c r="V140" s="54">
        <v>7.8604436290767392</v>
      </c>
      <c r="W140" s="56">
        <v>8.7922408776268668</v>
      </c>
      <c r="X140" s="2" t="e">
        <f t="shared" ref="X140" ca="1" si="81">IF(J140&lt;&gt;"",IF(LEFT($E140,2)="+-",IF(OR(J140&lt;MIN($C140:$D140),J140&gt;MAX($C140:$D140)),1,0),IF(AND(1*$E140&gt;0,J140&gt;MAX($C140:$D140)),1,IF(AND(1*$E140&lt;0,J140&lt;MIN($C140:$D140)),1,0)))+10*IF(SUM(OFFSET($A$118,MATCH(MID($A140,1,SEARCH(" ",$A140)-1)&amp;"  -  ЧЧР",$A$118:$A$139,0)-1,COLUMN(J140)-1,,-($D$3+$F140)))=24*($D$3+$F140),IF(AND(IF(LEFT($E140,2)="+-",IF(OR(J140&lt;MIN($C140:$D140),J140&gt;MAX($C140:$D140)),1,0),IF(AND(1*$E140&gt;0,J140&gt;MAX($C140:$D140)),1,IF(AND(1*$E140&lt;0,J140&lt;MIN($C140:$D140)),1,0)))=1,IF(COLUMN(T$7)-COLUMN($J$7)&gt;$D$2+$G140,IF(OR(OFFSET(T140,,-1)=21,OFFSET(T140,,-1)=42),1,0),0)=1),2,IF(COLUMN(J140)-COLUMN($J$7)&gt;=$D$3-1+$F140,IF(LEFT($E140,2)="+-",IF(OR(AND(J140&gt;MAX($C140:$D140),AVERAGE(OFFSET(J140,,,,-$D$3))-AVERAGE(OFFSET(J140,,-$D$3,,-$F140))&gt;1*SUBSTITUTE($E140,"+-","+")),AND(J140&lt;MIN($C140:$D140),AVERAGE(OFFSET(J140,,,,-$D$3))-AVERAGE(OFFSET(J140,,-$D$3,,-$F140))&lt;1*SUBSTITUTE($E140,"+-","-"))),2,0),IF(1*$E140&gt;0,IF(AVERAGE(OFFSET(J140,,,,-$D$3))-AVERAGE(OFFSET(J140,,-$D$3,,-$F140))&gt;1*$E140,2,0),IF(AVERAGE(OFFSET(J140,,,,-$D$3))-AVERAGE(OFFSET(J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ЧЧР",$A$118:$A$139,0))-1,COLUMN(J140)-1,,)+OFFSET($A$118,IFERROR(MATCH("КА-"&amp;MID($A140,4,2)*1&amp;"Б  -  ЧЧР",$A$118:$A$139,0),MATCH("КА-"&amp;MID($A140,4,2)*1&amp;"  -  ЧЧР",$A$118:$A$139,0))-1,COLUMN(J140)-1,,)=48,1,0),1),1)),0),0)*IF($G140&gt;0,IF(COLUMN(T$7)-COLUMN($J$7)&gt;=$D$2+$G140,IF(SUM(OFFSET(T140,,-1,,-$G140))&gt;=$G140*21,2,1),1),2)</f>
        <v>#N/A</v>
      </c>
      <c r="Y140" s="2" t="e">
        <f t="shared" ref="Y140" ca="1" si="82">IF(K140&lt;&gt;"",IF(LEFT($E140,2)="+-",IF(OR(K140&lt;MIN($C140:$D140),K140&gt;MAX($C140:$D140)),1,0),IF(AND(1*$E140&gt;0,K140&gt;MAX($C140:$D140)),1,IF(AND(1*$E140&lt;0,K140&lt;MIN($C140:$D140)),1,0)))+10*IF(SUM(OFFSET($A$118,MATCH(MID($A140,1,SEARCH(" ",$A140)-1)&amp;"  -  ЧЧР",$A$118:$A$139,0)-1,COLUMN(K140)-1,,-($D$3+$F140)))=24*($D$3+$F140),IF(AND(IF(LEFT($E140,2)="+-",IF(OR(K140&lt;MIN($C140:$D140),K140&gt;MAX($C140:$D140)),1,0),IF(AND(1*$E140&gt;0,K140&gt;MAX($C140:$D140)),1,IF(AND(1*$E140&lt;0,K140&lt;MIN($C140:$D140)),1,0)))=1,IF(COLUMN(U$7)-COLUMN($J$7)&gt;$D$2+$G140,IF(OR(OFFSET(U140,,-1)=21,OFFSET(U140,,-1)=42),1,0),0)=1),2,IF(COLUMN(K140)-COLUMN($J$7)&gt;=$D$3-1+$F140,IF(LEFT($E140,2)="+-",IF(OR(AND(K140&gt;MAX($C140:$D140),AVERAGE(OFFSET(K140,,,,-$D$3))-AVERAGE(OFFSET(K140,,-$D$3,,-$F140))&gt;1*SUBSTITUTE($E140,"+-","+")),AND(K140&lt;MIN($C140:$D140),AVERAGE(OFFSET(K140,,,,-$D$3))-AVERAGE(OFFSET(K140,,-$D$3,,-$F140))&lt;1*SUBSTITUTE($E140,"+-","-"))),2,0),IF(1*$E140&gt;0,IF(AVERAGE(OFFSET(K140,,,,-$D$3))-AVERAGE(OFFSET(K140,,-$D$3,,-$F140))&gt;1*$E140,2,0),IF(AVERAGE(OFFSET(K140,,,,-$D$3))-AVERAGE(OFFSET(K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ЧЧР",$A$118:$A$139,0))-1,COLUMN(K140)-1,,)+OFFSET($A$118,IFERROR(MATCH("КА-"&amp;MID($A140,4,2)*1&amp;"Б  -  ЧЧР",$A$118:$A$139,0),MATCH("КА-"&amp;MID($A140,4,2)*1&amp;"  -  ЧЧР",$A$118:$A$139,0))-1,COLUMN(K140)-1,,)=48,1,0),1),1)),0),0)*IF($G140&gt;0,IF(COLUMN(U$7)-COLUMN($J$7)&gt;=$D$2+$G140,IF(SUM(OFFSET(U140,,-1,,-$G140))&gt;=$G140*21,2,1),1),2)</f>
        <v>#N/A</v>
      </c>
      <c r="Z140" s="2" t="e">
        <f t="shared" ref="Z140" ca="1" si="83">IF(L140&lt;&gt;"",IF(LEFT($E140,2)="+-",IF(OR(L140&lt;MIN($C140:$D140),L140&gt;MAX($C140:$D140)),1,0),IF(AND(1*$E140&gt;0,L140&gt;MAX($C140:$D140)),1,IF(AND(1*$E140&lt;0,L140&lt;MIN($C140:$D140)),1,0)))+10*IF(SUM(OFFSET($A$118,MATCH(MID($A140,1,SEARCH(" ",$A140)-1)&amp;"  -  ЧЧР",$A$118:$A$139,0)-1,COLUMN(L140)-1,,-($D$3+$F140)))=24*($D$3+$F140),IF(AND(IF(LEFT($E140,2)="+-",IF(OR(L140&lt;MIN($C140:$D140),L140&gt;MAX($C140:$D140)),1,0),IF(AND(1*$E140&gt;0,L140&gt;MAX($C140:$D140)),1,IF(AND(1*$E140&lt;0,L140&lt;MIN($C140:$D140)),1,0)))=1,IF(COLUMN(V$7)-COLUMN($J$7)&gt;$D$2+$G140,IF(OR(OFFSET(V140,,-1)=21,OFFSET(V140,,-1)=42),1,0),0)=1),2,IF(COLUMN(L140)-COLUMN($J$7)&gt;=$D$3-1+$F140,IF(LEFT($E140,2)="+-",IF(OR(AND(L140&gt;MAX($C140:$D140),AVERAGE(OFFSET(L140,,,,-$D$3))-AVERAGE(OFFSET(L140,,-$D$3,,-$F140))&gt;1*SUBSTITUTE($E140,"+-","+")),AND(L140&lt;MIN($C140:$D140),AVERAGE(OFFSET(L140,,,,-$D$3))-AVERAGE(OFFSET(L140,,-$D$3,,-$F140))&lt;1*SUBSTITUTE($E140,"+-","-"))),2,0),IF(1*$E140&gt;0,IF(AVERAGE(OFFSET(L140,,,,-$D$3))-AVERAGE(OFFSET(L140,,-$D$3,,-$F140))&gt;1*$E140,2,0),IF(AVERAGE(OFFSET(L140,,,,-$D$3))-AVERAGE(OFFSET(L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ЧЧР",$A$118:$A$139,0))-1,COLUMN(L140)-1,,)+OFFSET($A$118,IFERROR(MATCH("КА-"&amp;MID($A140,4,2)*1&amp;"Б  -  ЧЧР",$A$118:$A$139,0),MATCH("КА-"&amp;MID($A140,4,2)*1&amp;"  -  ЧЧР",$A$118:$A$139,0))-1,COLUMN(L140)-1,,)=48,1,0),1),1)),0),0)*IF($G140&gt;0,IF(COLUMN(V$7)-COLUMN($J$7)&gt;=$D$2+$G140,IF(SUM(OFFSET(V140,,-1,,-$G140))&gt;=$G140*21,2,1),1),2)</f>
        <v>#N/A</v>
      </c>
      <c r="AA140" s="2" t="e">
        <f t="shared" ref="AA140" ca="1" si="84">IF(M140&lt;&gt;"",IF(LEFT($E140,2)="+-",IF(OR(M140&lt;MIN($C140:$D140),M140&gt;MAX($C140:$D140)),1,0),IF(AND(1*$E140&gt;0,M140&gt;MAX($C140:$D140)),1,IF(AND(1*$E140&lt;0,M140&lt;MIN($C140:$D140)),1,0)))+10*IF(SUM(OFFSET($A$118,MATCH(MID($A140,1,SEARCH(" ",$A140)-1)&amp;"  -  ЧЧР",$A$118:$A$139,0)-1,COLUMN(M140)-1,,-($D$3+$F140)))=24*($D$3+$F140),IF(AND(IF(LEFT($E140,2)="+-",IF(OR(M140&lt;MIN($C140:$D140),M140&gt;MAX($C140:$D140)),1,0),IF(AND(1*$E140&gt;0,M140&gt;MAX($C140:$D140)),1,IF(AND(1*$E140&lt;0,M140&lt;MIN($C140:$D140)),1,0)))=1,IF(COLUMN(W$7)-COLUMN($J$7)&gt;$D$2+$G140,IF(OR(OFFSET(W140,,-1)=21,OFFSET(W140,,-1)=42),1,0),0)=1),2,IF(COLUMN(M140)-COLUMN($J$7)&gt;=$D$3-1+$F140,IF(LEFT($E140,2)="+-",IF(OR(AND(M140&gt;MAX($C140:$D140),AVERAGE(OFFSET(M140,,,,-$D$3))-AVERAGE(OFFSET(M140,,-$D$3,,-$F140))&gt;1*SUBSTITUTE($E140,"+-","+")),AND(M140&lt;MIN($C140:$D140),AVERAGE(OFFSET(M140,,,,-$D$3))-AVERAGE(OFFSET(M140,,-$D$3,,-$F140))&lt;1*SUBSTITUTE($E140,"+-","-"))),2,0),IF(1*$E140&gt;0,IF(AVERAGE(OFFSET(M140,,,,-$D$3))-AVERAGE(OFFSET(M140,,-$D$3,,-$F140))&gt;1*$E140,2,0),IF(AVERAGE(OFFSET(M140,,,,-$D$3))-AVERAGE(OFFSET(M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ЧЧР",$A$118:$A$139,0))-1,COLUMN(M140)-1,,)+OFFSET($A$118,IFERROR(MATCH("КА-"&amp;MID($A140,4,2)*1&amp;"Б  -  ЧЧР",$A$118:$A$139,0),MATCH("КА-"&amp;MID($A140,4,2)*1&amp;"  -  ЧЧР",$A$118:$A$139,0))-1,COLUMN(M140)-1,,)=48,1,0),1),1)),0),0)*IF($G140&gt;0,IF(COLUMN(W$7)-COLUMN($J$7)&gt;=$D$2+$G140,IF(SUM(OFFSET(W140,,-1,,-$G140))&gt;=$G140*21,2,1),1),2)</f>
        <v>#N/A</v>
      </c>
      <c r="AB140" s="2" t="e">
        <f t="shared" ref="AB140" ca="1" si="85">IF(N140&lt;&gt;"",IF(LEFT($E140,2)="+-",IF(OR(N140&lt;MIN($C140:$D140),N140&gt;MAX($C140:$D140)),1,0),IF(AND(1*$E140&gt;0,N140&gt;MAX($C140:$D140)),1,IF(AND(1*$E140&lt;0,N140&lt;MIN($C140:$D140)),1,0)))+10*IF(SUM(OFFSET($A$118,MATCH(MID($A140,1,SEARCH(" ",$A140)-1)&amp;"  -  ЧЧР",$A$118:$A$139,0)-1,COLUMN(N140)-1,,-($D$3+$F140)))=24*($D$3+$F140),IF(AND(IF(LEFT($E140,2)="+-",IF(OR(N140&lt;MIN($C140:$D140),N140&gt;MAX($C140:$D140)),1,0),IF(AND(1*$E140&gt;0,N140&gt;MAX($C140:$D140)),1,IF(AND(1*$E140&lt;0,N140&lt;MIN($C140:$D140)),1,0)))=1,IF(COLUMN(X$7)-COLUMN($J$7)&gt;$D$2+$G140,IF(OR(OFFSET(X140,,-1)=21,OFFSET(X140,,-1)=42),1,0),0)=1),2,IF(COLUMN(N140)-COLUMN($J$7)&gt;=$D$3-1+$F140,IF(LEFT($E140,2)="+-",IF(OR(AND(N140&gt;MAX($C140:$D140),AVERAGE(OFFSET(N140,,,,-$D$3))-AVERAGE(OFFSET(N140,,-$D$3,,-$F140))&gt;1*SUBSTITUTE($E140,"+-","+")),AND(N140&lt;MIN($C140:$D140),AVERAGE(OFFSET(N140,,,,-$D$3))-AVERAGE(OFFSET(N140,,-$D$3,,-$F140))&lt;1*SUBSTITUTE($E140,"+-","-"))),2,0),IF(1*$E140&gt;0,IF(AVERAGE(OFFSET(N140,,,,-$D$3))-AVERAGE(OFFSET(N140,,-$D$3,,-$F140))&gt;1*$E140,2,0),IF(AVERAGE(OFFSET(N140,,,,-$D$3))-AVERAGE(OFFSET(N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ЧЧР",$A$118:$A$139,0))-1,COLUMN(N140)-1,,)+OFFSET($A$118,IFERROR(MATCH("КА-"&amp;MID($A140,4,2)*1&amp;"Б  -  ЧЧР",$A$118:$A$139,0),MATCH("КА-"&amp;MID($A140,4,2)*1&amp;"  -  ЧЧР",$A$118:$A$139,0))-1,COLUMN(N140)-1,,)=48,1,0),1),1)),0),0)*IF($G140&gt;0,IF(COLUMN(X$7)-COLUMN($J$7)&gt;=$D$2+$G140,IF(SUM(OFFSET(X140,,-1,,-$G140))&gt;=$G140*21,2,1),1),2)</f>
        <v>#N/A</v>
      </c>
      <c r="AC140" s="2" t="e">
        <f t="shared" ref="AC140" ca="1" si="86">IF(O140&lt;&gt;"",IF(LEFT($E140,2)="+-",IF(OR(O140&lt;MIN($C140:$D140),O140&gt;MAX($C140:$D140)),1,0),IF(AND(1*$E140&gt;0,O140&gt;MAX($C140:$D140)),1,IF(AND(1*$E140&lt;0,O140&lt;MIN($C140:$D140)),1,0)))+10*IF(SUM(OFFSET($A$118,MATCH(MID($A140,1,SEARCH(" ",$A140)-1)&amp;"  -  ЧЧР",$A$118:$A$139,0)-1,COLUMN(O140)-1,,-($D$3+$F140)))=24*($D$3+$F140),IF(AND(IF(LEFT($E140,2)="+-",IF(OR(O140&lt;MIN($C140:$D140),O140&gt;MAX($C140:$D140)),1,0),IF(AND(1*$E140&gt;0,O140&gt;MAX($C140:$D140)),1,IF(AND(1*$E140&lt;0,O140&lt;MIN($C140:$D140)),1,0)))=1,IF(COLUMN(Y$7)-COLUMN($J$7)&gt;$D$2+$G140,IF(OR(OFFSET(Y140,,-1)=21,OFFSET(Y140,,-1)=42),1,0),0)=1),2,IF(COLUMN(O140)-COLUMN($J$7)&gt;=$D$3-1+$F140,IF(LEFT($E140,2)="+-",IF(OR(AND(O140&gt;MAX($C140:$D140),AVERAGE(OFFSET(O140,,,,-$D$3))-AVERAGE(OFFSET(O140,,-$D$3,,-$F140))&gt;1*SUBSTITUTE($E140,"+-","+")),AND(O140&lt;MIN($C140:$D140),AVERAGE(OFFSET(O140,,,,-$D$3))-AVERAGE(OFFSET(O140,,-$D$3,,-$F140))&lt;1*SUBSTITUTE($E140,"+-","-"))),2,0),IF(1*$E140&gt;0,IF(AVERAGE(OFFSET(O140,,,,-$D$3))-AVERAGE(OFFSET(O140,,-$D$3,,-$F140))&gt;1*$E140,2,0),IF(AVERAGE(OFFSET(O140,,,,-$D$3))-AVERAGE(OFFSET(O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ЧЧР",$A$118:$A$139,0))-1,COLUMN(O140)-1,,)+OFFSET($A$118,IFERROR(MATCH("КА-"&amp;MID($A140,4,2)*1&amp;"Б  -  ЧЧР",$A$118:$A$139,0),MATCH("КА-"&amp;MID($A140,4,2)*1&amp;"  -  ЧЧР",$A$118:$A$139,0))-1,COLUMN(O140)-1,,)=48,1,0),1),1)),0),0)*IF($G140&gt;0,IF(COLUMN(Y$7)-COLUMN($J$7)&gt;=$D$2+$G140,IF(SUM(OFFSET(Y140,,-1,,-$G140))&gt;=$G140*21,2,1),1),2)</f>
        <v>#N/A</v>
      </c>
      <c r="AD140" s="2" t="e">
        <f t="shared" ref="AD140" ca="1" si="87">IF(P140&lt;&gt;"",IF(LEFT($E140,2)="+-",IF(OR(P140&lt;MIN($C140:$D140),P140&gt;MAX($C140:$D140)),1,0),IF(AND(1*$E140&gt;0,P140&gt;MAX($C140:$D140)),1,IF(AND(1*$E140&lt;0,P140&lt;MIN($C140:$D140)),1,0)))+10*IF(SUM(OFFSET($A$118,MATCH(MID($A140,1,SEARCH(" ",$A140)-1)&amp;"  -  ЧЧР",$A$118:$A$139,0)-1,COLUMN(P140)-1,,-($D$3+$F140)))=24*($D$3+$F140),IF(AND(IF(LEFT($E140,2)="+-",IF(OR(P140&lt;MIN($C140:$D140),P140&gt;MAX($C140:$D140)),1,0),IF(AND(1*$E140&gt;0,P140&gt;MAX($C140:$D140)),1,IF(AND(1*$E140&lt;0,P140&lt;MIN($C140:$D140)),1,0)))=1,IF(COLUMN(Z$7)-COLUMN($J$7)&gt;$D$2+$G140,IF(OR(OFFSET(Z140,,-1)=21,OFFSET(Z140,,-1)=42),1,0),0)=1),2,IF(COLUMN(P140)-COLUMN($J$7)&gt;=$D$3-1+$F140,IF(LEFT($E140,2)="+-",IF(OR(AND(P140&gt;MAX($C140:$D140),AVERAGE(OFFSET(P140,,,,-$D$3))-AVERAGE(OFFSET(P140,,-$D$3,,-$F140))&gt;1*SUBSTITUTE($E140,"+-","+")),AND(P140&lt;MIN($C140:$D140),AVERAGE(OFFSET(P140,,,,-$D$3))-AVERAGE(OFFSET(P140,,-$D$3,,-$F140))&lt;1*SUBSTITUTE($E140,"+-","-"))),2,0),IF(1*$E140&gt;0,IF(AVERAGE(OFFSET(P140,,,,-$D$3))-AVERAGE(OFFSET(P140,,-$D$3,,-$F140))&gt;1*$E140,2,0),IF(AVERAGE(OFFSET(P140,,,,-$D$3))-AVERAGE(OFFSET(P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ЧЧР",$A$118:$A$139,0))-1,COLUMN(P140)-1,,)+OFFSET($A$118,IFERROR(MATCH("КА-"&amp;MID($A140,4,2)*1&amp;"Б  -  ЧЧР",$A$118:$A$139,0),MATCH("КА-"&amp;MID($A140,4,2)*1&amp;"  -  ЧЧР",$A$118:$A$139,0))-1,COLUMN(P140)-1,,)=48,1,0),1),1)),0),0)*IF($G140&gt;0,IF(COLUMN(Z$7)-COLUMN($J$7)&gt;=$D$2+$G140,IF(SUM(OFFSET(Z140,,-1,,-$G140))&gt;=$G140*21,2,1),1),2)</f>
        <v>#N/A</v>
      </c>
      <c r="AE140" s="2" t="e">
        <f t="shared" ref="AE140" ca="1" si="88">IF(Q140&lt;&gt;"",IF(LEFT($E140,2)="+-",IF(OR(Q140&lt;MIN($C140:$D140),Q140&gt;MAX($C140:$D140)),1,0),IF(AND(1*$E140&gt;0,Q140&gt;MAX($C140:$D140)),1,IF(AND(1*$E140&lt;0,Q140&lt;MIN($C140:$D140)),1,0)))+10*IF(SUM(OFFSET($A$118,MATCH(MID($A140,1,SEARCH(" ",$A140)-1)&amp;"  -  ЧЧР",$A$118:$A$139,0)-1,COLUMN(Q140)-1,,-($D$3+$F140)))=24*($D$3+$F140),IF(AND(IF(LEFT($E140,2)="+-",IF(OR(Q140&lt;MIN($C140:$D140),Q140&gt;MAX($C140:$D140)),1,0),IF(AND(1*$E140&gt;0,Q140&gt;MAX($C140:$D140)),1,IF(AND(1*$E140&lt;0,Q140&lt;MIN($C140:$D140)),1,0)))=1,IF(COLUMN(AA$7)-COLUMN($J$7)&gt;$D$2+$G140,IF(OR(OFFSET(AA140,,-1)=21,OFFSET(AA140,,-1)=42),1,0),0)=1),2,IF(COLUMN(Q140)-COLUMN($J$7)&gt;=$D$3-1+$F140,IF(LEFT($E140,2)="+-",IF(OR(AND(Q140&gt;MAX($C140:$D140),AVERAGE(OFFSET(Q140,,,,-$D$3))-AVERAGE(OFFSET(Q140,,-$D$3,,-$F140))&gt;1*SUBSTITUTE($E140,"+-","+")),AND(Q140&lt;MIN($C140:$D140),AVERAGE(OFFSET(Q140,,,,-$D$3))-AVERAGE(OFFSET(Q140,,-$D$3,,-$F140))&lt;1*SUBSTITUTE($E140,"+-","-"))),2,0),IF(1*$E140&gt;0,IF(AVERAGE(OFFSET(Q140,,,,-$D$3))-AVERAGE(OFFSET(Q140,,-$D$3,,-$F140))&gt;1*$E140,2,0),IF(AVERAGE(OFFSET(Q140,,,,-$D$3))-AVERAGE(OFFSET(Q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ЧЧР",$A$118:$A$139,0))-1,COLUMN(Q140)-1,,)+OFFSET($A$118,IFERROR(MATCH("КА-"&amp;MID($A140,4,2)*1&amp;"Б  -  ЧЧР",$A$118:$A$139,0),MATCH("КА-"&amp;MID($A140,4,2)*1&amp;"  -  ЧЧР",$A$118:$A$139,0))-1,COLUMN(Q140)-1,,)=48,1,0),1),1)),0),0)*IF($G140&gt;0,IF(COLUMN(AA$7)-COLUMN($J$7)&gt;=$D$2+$G140,IF(SUM(OFFSET(AA140,,-1,,-$G140))&gt;=$G140*21,2,1),1),2)</f>
        <v>#N/A</v>
      </c>
      <c r="AF140" s="2" t="e">
        <f t="shared" ref="AF140" ca="1" si="89">IF(R140&lt;&gt;"",IF(LEFT($E140,2)="+-",IF(OR(R140&lt;MIN($C140:$D140),R140&gt;MAX($C140:$D140)),1,0),IF(AND(1*$E140&gt;0,R140&gt;MAX($C140:$D140)),1,IF(AND(1*$E140&lt;0,R140&lt;MIN($C140:$D140)),1,0)))+10*IF(SUM(OFFSET($A$118,MATCH(MID($A140,1,SEARCH(" ",$A140)-1)&amp;"  -  ЧЧР",$A$118:$A$139,0)-1,COLUMN(R140)-1,,-($D$3+$F140)))=24*($D$3+$F140),IF(AND(IF(LEFT($E140,2)="+-",IF(OR(R140&lt;MIN($C140:$D140),R140&gt;MAX($C140:$D140)),1,0),IF(AND(1*$E140&gt;0,R140&gt;MAX($C140:$D140)),1,IF(AND(1*$E140&lt;0,R140&lt;MIN($C140:$D140)),1,0)))=1,IF(COLUMN(AB$7)-COLUMN($J$7)&gt;$D$2+$G140,IF(OR(OFFSET(AB140,,-1)=21,OFFSET(AB140,,-1)=42),1,0),0)=1),2,IF(COLUMN(R140)-COLUMN($J$7)&gt;=$D$3-1+$F140,IF(LEFT($E140,2)="+-",IF(OR(AND(R140&gt;MAX($C140:$D140),AVERAGE(OFFSET(R140,,,,-$D$3))-AVERAGE(OFFSET(R140,,-$D$3,,-$F140))&gt;1*SUBSTITUTE($E140,"+-","+")),AND(R140&lt;MIN($C140:$D140),AVERAGE(OFFSET(R140,,,,-$D$3))-AVERAGE(OFFSET(R140,,-$D$3,,-$F140))&lt;1*SUBSTITUTE($E140,"+-","-"))),2,0),IF(1*$E140&gt;0,IF(AVERAGE(OFFSET(R140,,,,-$D$3))-AVERAGE(OFFSET(R140,,-$D$3,,-$F140))&gt;1*$E140,2,0),IF(AVERAGE(OFFSET(R140,,,,-$D$3))-AVERAGE(OFFSET(R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ЧЧР",$A$118:$A$139,0))-1,COLUMN(R140)-1,,)+OFFSET($A$118,IFERROR(MATCH("КА-"&amp;MID($A140,4,2)*1&amp;"Б  -  ЧЧР",$A$118:$A$139,0),MATCH("КА-"&amp;MID($A140,4,2)*1&amp;"  -  ЧЧР",$A$118:$A$139,0))-1,COLUMN(R140)-1,,)=48,1,0),1),1)),0),0)*IF($G140&gt;0,IF(COLUMN(AB$7)-COLUMN($J$7)&gt;=$D$2+$G140,IF(SUM(OFFSET(AB140,,-1,,-$G140))&gt;=$G140*21,2,1),1),2)</f>
        <v>#N/A</v>
      </c>
      <c r="AG140" s="2" t="e">
        <f t="shared" ref="AG140" ca="1" si="90">IF(S140&lt;&gt;"",IF(LEFT($E140,2)="+-",IF(OR(S140&lt;MIN($C140:$D140),S140&gt;MAX($C140:$D140)),1,0),IF(AND(1*$E140&gt;0,S140&gt;MAX($C140:$D140)),1,IF(AND(1*$E140&lt;0,S140&lt;MIN($C140:$D140)),1,0)))+10*IF(SUM(OFFSET($A$118,MATCH(MID($A140,1,SEARCH(" ",$A140)-1)&amp;"  -  ЧЧР",$A$118:$A$139,0)-1,COLUMN(S140)-1,,-($D$3+$F140)))=24*($D$3+$F140),IF(AND(IF(LEFT($E140,2)="+-",IF(OR(S140&lt;MIN($C140:$D140),S140&gt;MAX($C140:$D140)),1,0),IF(AND(1*$E140&gt;0,S140&gt;MAX($C140:$D140)),1,IF(AND(1*$E140&lt;0,S140&lt;MIN($C140:$D140)),1,0)))=1,IF(COLUMN(AC$7)-COLUMN($J$7)&gt;$D$2+$G140,IF(OR(OFFSET(AC140,,-1)=21,OFFSET(AC140,,-1)=42),1,0),0)=1),2,IF(COLUMN(S140)-COLUMN($J$7)&gt;=$D$3-1+$F140,IF(LEFT($E140,2)="+-",IF(OR(AND(S140&gt;MAX($C140:$D140),AVERAGE(OFFSET(S140,,,,-$D$3))-AVERAGE(OFFSET(S140,,-$D$3,,-$F140))&gt;1*SUBSTITUTE($E140,"+-","+")),AND(S140&lt;MIN($C140:$D140),AVERAGE(OFFSET(S140,,,,-$D$3))-AVERAGE(OFFSET(S140,,-$D$3,,-$F140))&lt;1*SUBSTITUTE($E140,"+-","-"))),2,0),IF(1*$E140&gt;0,IF(AVERAGE(OFFSET(S140,,,,-$D$3))-AVERAGE(OFFSET(S140,,-$D$3,,-$F140))&gt;1*$E140,2,0),IF(AVERAGE(OFFSET(S140,,,,-$D$3))-AVERAGE(OFFSET(S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ЧЧР",$A$118:$A$139,0))-1,COLUMN(S140)-1,,)+OFFSET($A$118,IFERROR(MATCH("КА-"&amp;MID($A140,4,2)*1&amp;"Б  -  ЧЧР",$A$118:$A$139,0),MATCH("КА-"&amp;MID($A140,4,2)*1&amp;"  -  ЧЧР",$A$118:$A$139,0))-1,COLUMN(S140)-1,,)=48,1,0),1),1)),0),0)*IF($G140&gt;0,IF(COLUMN(AC$7)-COLUMN($J$7)&gt;=$D$2+$G140,IF(SUM(OFFSET(AC140,,-1,,-$G140))&gt;=$G140*21,2,1),1),2)</f>
        <v>#N/A</v>
      </c>
      <c r="AH140" s="2" t="e">
        <f t="shared" ref="AH140" ca="1" si="91">IF(T140&lt;&gt;"",IF(LEFT($E140,2)="+-",IF(OR(T140&lt;MIN($C140:$D140),T140&gt;MAX($C140:$D140)),1,0),IF(AND(1*$E140&gt;0,T140&gt;MAX($C140:$D140)),1,IF(AND(1*$E140&lt;0,T140&lt;MIN($C140:$D140)),1,0)))+10*IF(SUM(OFFSET($A$118,MATCH(MID($A140,1,SEARCH(" ",$A140)-1)&amp;"  -  ЧЧР",$A$118:$A$139,0)-1,COLUMN(T140)-1,,-($D$3+$F140)))=24*($D$3+$F140),IF(AND(IF(LEFT($E140,2)="+-",IF(OR(T140&lt;MIN($C140:$D140),T140&gt;MAX($C140:$D140)),1,0),IF(AND(1*$E140&gt;0,T140&gt;MAX($C140:$D140)),1,IF(AND(1*$E140&lt;0,T140&lt;MIN($C140:$D140)),1,0)))=1,IF(COLUMN(AD$7)-COLUMN($J$7)&gt;$D$2+$G140,IF(OR(OFFSET(AD140,,-1)=21,OFFSET(AD140,,-1)=42),1,0),0)=1),2,IF(COLUMN(T140)-COLUMN($J$7)&gt;=$D$3-1+$F140,IF(LEFT($E140,2)="+-",IF(OR(AND(T140&gt;MAX($C140:$D140),AVERAGE(OFFSET(T140,,,,-$D$3))-AVERAGE(OFFSET(T140,,-$D$3,,-$F140))&gt;1*SUBSTITUTE($E140,"+-","+")),AND(T140&lt;MIN($C140:$D140),AVERAGE(OFFSET(T140,,,,-$D$3))-AVERAGE(OFFSET(T140,,-$D$3,,-$F140))&lt;1*SUBSTITUTE($E140,"+-","-"))),2,0),IF(1*$E140&gt;0,IF(AVERAGE(OFFSET(T140,,,,-$D$3))-AVERAGE(OFFSET(T140,,-$D$3,,-$F140))&gt;1*$E140,2,0),IF(AVERAGE(OFFSET(T140,,,,-$D$3))-AVERAGE(OFFSET(T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ЧЧР",$A$118:$A$139,0))-1,COLUMN(T140)-1,,)+OFFSET($A$118,IFERROR(MATCH("КА-"&amp;MID($A140,4,2)*1&amp;"Б  -  ЧЧР",$A$118:$A$139,0),MATCH("КА-"&amp;MID($A140,4,2)*1&amp;"  -  ЧЧР",$A$118:$A$139,0))-1,COLUMN(T140)-1,,)=48,1,0),1),1)),0),0)*IF($G140&gt;0,IF(COLUMN(AD$7)-COLUMN($J$7)&gt;=$D$2+$G140,IF(SUM(OFFSET(AD140,,-1,,-$G140))&gt;=$G140*21,2,1),1),2)</f>
        <v>#N/A</v>
      </c>
      <c r="AI140" s="2" t="e">
        <f t="shared" ref="AI140" ca="1" si="92">IF(U140&lt;&gt;"",IF(LEFT($E140,2)="+-",IF(OR(U140&lt;MIN($C140:$D140),U140&gt;MAX($C140:$D140)),1,0),IF(AND(1*$E140&gt;0,U140&gt;MAX($C140:$D140)),1,IF(AND(1*$E140&lt;0,U140&lt;MIN($C140:$D140)),1,0)))+10*IF(SUM(OFFSET($A$118,MATCH(MID($A140,1,SEARCH(" ",$A140)-1)&amp;"  -  ЧЧР",$A$118:$A$139,0)-1,COLUMN(U140)-1,,-($D$3+$F140)))=24*($D$3+$F140),IF(AND(IF(LEFT($E140,2)="+-",IF(OR(U140&lt;MIN($C140:$D140),U140&gt;MAX($C140:$D140)),1,0),IF(AND(1*$E140&gt;0,U140&gt;MAX($C140:$D140)),1,IF(AND(1*$E140&lt;0,U140&lt;MIN($C140:$D140)),1,0)))=1,IF(COLUMN(AE$7)-COLUMN($J$7)&gt;$D$2+$G140,IF(OR(OFFSET(AE140,,-1)=21,OFFSET(AE140,,-1)=42),1,0),0)=1),2,IF(COLUMN(U140)-COLUMN($J$7)&gt;=$D$3-1+$F140,IF(LEFT($E140,2)="+-",IF(OR(AND(U140&gt;MAX($C140:$D140),AVERAGE(OFFSET(U140,,,,-$D$3))-AVERAGE(OFFSET(U140,,-$D$3,,-$F140))&gt;1*SUBSTITUTE($E140,"+-","+")),AND(U140&lt;MIN($C140:$D140),AVERAGE(OFFSET(U140,,,,-$D$3))-AVERAGE(OFFSET(U140,,-$D$3,,-$F140))&lt;1*SUBSTITUTE($E140,"+-","-"))),2,0),IF(1*$E140&gt;0,IF(AVERAGE(OFFSET(U140,,,,-$D$3))-AVERAGE(OFFSET(U140,,-$D$3,,-$F140))&gt;1*$E140,2,0),IF(AVERAGE(OFFSET(U140,,,,-$D$3))-AVERAGE(OFFSET(U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ЧЧР",$A$118:$A$139,0))-1,COLUMN(U140)-1,,)+OFFSET($A$118,IFERROR(MATCH("КА-"&amp;MID($A140,4,2)*1&amp;"Б  -  ЧЧР",$A$118:$A$139,0),MATCH("КА-"&amp;MID($A140,4,2)*1&amp;"  -  ЧЧР",$A$118:$A$139,0))-1,COLUMN(U140)-1,,)=48,1,0),1),1)),0),0)*IF($G140&gt;0,IF(COLUMN(AE$7)-COLUMN($J$7)&gt;=$D$2+$G140,IF(SUM(OFFSET(AE140,,-1,,-$G140))&gt;=$G140*21,2,1),1),2)</f>
        <v>#N/A</v>
      </c>
      <c r="AJ140" s="2" t="e">
        <f t="shared" ref="AJ140" ca="1" si="93">IF(V140&lt;&gt;"",IF(LEFT($E140,2)="+-",IF(OR(V140&lt;MIN($C140:$D140),V140&gt;MAX($C140:$D140)),1,0),IF(AND(1*$E140&gt;0,V140&gt;MAX($C140:$D140)),1,IF(AND(1*$E140&lt;0,V140&lt;MIN($C140:$D140)),1,0)))+10*IF(SUM(OFFSET($A$118,MATCH(MID($A140,1,SEARCH(" ",$A140)-1)&amp;"  -  ЧЧР",$A$118:$A$139,0)-1,COLUMN(V140)-1,,-($D$3+$F140)))=24*($D$3+$F140),IF(AND(IF(LEFT($E140,2)="+-",IF(OR(V140&lt;MIN($C140:$D140),V140&gt;MAX($C140:$D140)),1,0),IF(AND(1*$E140&gt;0,V140&gt;MAX($C140:$D140)),1,IF(AND(1*$E140&lt;0,V140&lt;MIN($C140:$D140)),1,0)))=1,IF(COLUMN(AF$7)-COLUMN($J$7)&gt;$D$2+$G140,IF(OR(OFFSET(AF140,,-1)=21,OFFSET(AF140,,-1)=42),1,0),0)=1),2,IF(COLUMN(V140)-COLUMN($J$7)&gt;=$D$3-1+$F140,IF(LEFT($E140,2)="+-",IF(OR(AND(V140&gt;MAX($C140:$D140),AVERAGE(OFFSET(V140,,,,-$D$3))-AVERAGE(OFFSET(V140,,-$D$3,,-$F140))&gt;1*SUBSTITUTE($E140,"+-","+")),AND(V140&lt;MIN($C140:$D140),AVERAGE(OFFSET(V140,,,,-$D$3))-AVERAGE(OFFSET(V140,,-$D$3,,-$F140))&lt;1*SUBSTITUTE($E140,"+-","-"))),2,0),IF(1*$E140&gt;0,IF(AVERAGE(OFFSET(V140,,,,-$D$3))-AVERAGE(OFFSET(V140,,-$D$3,,-$F140))&gt;1*$E140,2,0),IF(AVERAGE(OFFSET(V140,,,,-$D$3))-AVERAGE(OFFSET(V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ЧЧР",$A$118:$A$139,0))-1,COLUMN(V140)-1,,)+OFFSET($A$118,IFERROR(MATCH("КА-"&amp;MID($A140,4,2)*1&amp;"Б  -  ЧЧР",$A$118:$A$139,0),MATCH("КА-"&amp;MID($A140,4,2)*1&amp;"  -  ЧЧР",$A$118:$A$139,0))-1,COLUMN(V140)-1,,)=48,1,0),1),1)),0),0)*IF($G140&gt;0,IF(COLUMN(AF$7)-COLUMN($J$7)&gt;=$D$2+$G140,IF(SUM(OFFSET(AF140,,-1,,-$G140))&gt;=$G140*21,2,1),1),2)</f>
        <v>#N/A</v>
      </c>
      <c r="AK140" s="2" t="e">
        <f t="shared" ref="AK140" ca="1" si="94">IF(W140&lt;&gt;"",IF(LEFT($E140,2)="+-",IF(OR(W140&lt;MIN($C140:$D140),W140&gt;MAX($C140:$D140)),1,0),IF(AND(1*$E140&gt;0,W140&gt;MAX($C140:$D140)),1,IF(AND(1*$E140&lt;0,W140&lt;MIN($C140:$D140)),1,0)))+10*IF(SUM(OFFSET($A$118,MATCH(MID($A140,1,SEARCH(" ",$A140)-1)&amp;"  -  ЧЧР",$A$118:$A$139,0)-1,COLUMN(W140)-1,,-($D$3+$F140)))=24*($D$3+$F140),IF(AND(IF(LEFT($E140,2)="+-",IF(OR(W140&lt;MIN($C140:$D140),W140&gt;MAX($C140:$D140)),1,0),IF(AND(1*$E140&gt;0,W140&gt;MAX($C140:$D140)),1,IF(AND(1*$E140&lt;0,W140&lt;MIN($C140:$D140)),1,0)))=1,IF(COLUMN(AG$7)-COLUMN($J$7)&gt;$D$2+$G140,IF(OR(OFFSET(AG140,,-1)=21,OFFSET(AG140,,-1)=42),1,0),0)=1),2,IF(COLUMN(W140)-COLUMN($J$7)&gt;=$D$3-1+$F140,IF(LEFT($E140,2)="+-",IF(OR(AND(W140&gt;MAX($C140:$D140),AVERAGE(OFFSET(W140,,,,-$D$3))-AVERAGE(OFFSET(W140,,-$D$3,,-$F140))&gt;1*SUBSTITUTE($E140,"+-","+")),AND(W140&lt;MIN($C140:$D140),AVERAGE(OFFSET(W140,,,,-$D$3))-AVERAGE(OFFSET(W140,,-$D$3,,-$F140))&lt;1*SUBSTITUTE($E140,"+-","-"))),2,0),IF(1*$E140&gt;0,IF(AVERAGE(OFFSET(W140,,,,-$D$3))-AVERAGE(OFFSET(W140,,-$D$3,,-$F140))&gt;1*$E140,2,0),IF(AVERAGE(OFFSET(W140,,,,-$D$3))-AVERAGE(OFFSET(W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ЧЧР",$A$118:$A$139,0))-1,COLUMN(W140)-1,,)+OFFSET($A$118,IFERROR(MATCH("КА-"&amp;MID($A140,4,2)*1&amp;"Б  -  ЧЧР",$A$118:$A$139,0),MATCH("КА-"&amp;MID($A140,4,2)*1&amp;"  -  ЧЧР",$A$118:$A$139,0))-1,COLUMN(W140)-1,,)=48,1,0),1),1)),0),0)*IF($G140&gt;0,IF(COLUMN(AG$7)-COLUMN($J$7)&gt;=$D$2+$G140,IF(SUM(OFFSET(AG140,,-1,,-$G140))&gt;=$G140*21,2,1),1),2)</f>
        <v>#N/A</v>
      </c>
      <c r="AL140" s="55">
        <v>6.8879999999999999</v>
      </c>
      <c r="AM140" s="55">
        <v>6.8879999999999999</v>
      </c>
      <c r="AN140" s="55">
        <v>6.8879999999999999</v>
      </c>
      <c r="AO140" s="55">
        <v>6.8879999999999999</v>
      </c>
      <c r="AP140" s="55">
        <v>6.8879999999999999</v>
      </c>
      <c r="AQ140" s="55">
        <v>6.8879999999999999</v>
      </c>
      <c r="AR140" s="55">
        <v>5.3299999999999983</v>
      </c>
      <c r="AS140" s="55">
        <v>5.3299999999999983</v>
      </c>
      <c r="AT140" s="55">
        <v>5.3299999999999983</v>
      </c>
      <c r="AU140" s="55">
        <v>5.3299999999999983</v>
      </c>
      <c r="AV140" s="55">
        <v>5.3299999999999983</v>
      </c>
      <c r="AW140" s="55">
        <v>5.3299999999999983</v>
      </c>
      <c r="AX140" s="55">
        <v>5.3299999999999983</v>
      </c>
      <c r="AY140" s="55">
        <v>5.3299999999999983</v>
      </c>
      <c r="AZ140" s="2">
        <f t="shared" ca="1" si="66"/>
        <v>0</v>
      </c>
      <c r="BA140" s="2">
        <f t="shared" ca="1" si="67"/>
        <v>0</v>
      </c>
      <c r="BB140" s="2">
        <f t="shared" ca="1" si="68"/>
        <v>0</v>
      </c>
      <c r="BC140" s="2">
        <f t="shared" ca="1" si="69"/>
        <v>0</v>
      </c>
      <c r="BD140" s="2">
        <f t="shared" ca="1" si="70"/>
        <v>0</v>
      </c>
      <c r="BE140" s="2">
        <f t="shared" ca="1" si="71"/>
        <v>0</v>
      </c>
      <c r="BF140" s="2">
        <f t="shared" ca="1" si="72"/>
        <v>0</v>
      </c>
      <c r="BG140" s="2">
        <f t="shared" ca="1" si="73"/>
        <v>0</v>
      </c>
      <c r="BH140" s="2">
        <f t="shared" ca="1" si="74"/>
        <v>0</v>
      </c>
      <c r="BI140" s="2">
        <f t="shared" ca="1" si="75"/>
        <v>0</v>
      </c>
      <c r="BJ140" s="2">
        <f t="shared" ca="1" si="76"/>
        <v>0</v>
      </c>
      <c r="BK140" s="2">
        <f t="shared" ca="1" si="77"/>
        <v>0</v>
      </c>
      <c r="BL140" s="2">
        <f t="shared" ca="1" si="78"/>
        <v>0</v>
      </c>
      <c r="BM140" s="2">
        <f t="shared" ca="1" si="79"/>
        <v>0</v>
      </c>
      <c r="BN140" s="2" t="str">
        <f t="shared" si="80"/>
        <v>MK</v>
      </c>
    </row>
    <row r="141" spans="1:66" x14ac:dyDescent="0.25">
      <c r="A141"/>
      <c r="B141"/>
      <c r="C141"/>
      <c r="D141"/>
    </row>
    <row r="142" spans="1:66" x14ac:dyDescent="0.25">
      <c r="A142" s="98"/>
      <c r="B142"/>
      <c r="C142"/>
      <c r="D142"/>
    </row>
    <row r="143" spans="1:66" x14ac:dyDescent="0.25">
      <c r="A143" s="98"/>
      <c r="B143"/>
      <c r="C143"/>
      <c r="D143"/>
    </row>
    <row r="144" spans="1:66" x14ac:dyDescent="0.25">
      <c r="A144" s="98"/>
      <c r="B144"/>
      <c r="C144"/>
      <c r="D144"/>
    </row>
    <row r="145" spans="1:2" x14ac:dyDescent="0.25">
      <c r="A145" s="98"/>
      <c r="B145" s="120"/>
    </row>
    <row r="146" spans="1:2" x14ac:dyDescent="0.25">
      <c r="A146" s="98"/>
    </row>
    <row r="147" spans="1:2" x14ac:dyDescent="0.25">
      <c r="A147" s="98"/>
    </row>
    <row r="148" spans="1:2" x14ac:dyDescent="0.25">
      <c r="A148" s="98"/>
    </row>
    <row r="149" spans="1:2" x14ac:dyDescent="0.25">
      <c r="A149" s="98"/>
    </row>
    <row r="150" spans="1:2" x14ac:dyDescent="0.25">
      <c r="A150" s="98"/>
    </row>
    <row r="151" spans="1:2" x14ac:dyDescent="0.25">
      <c r="A151" s="98"/>
    </row>
    <row r="152" spans="1:2" x14ac:dyDescent="0.25">
      <c r="A152" s="98"/>
    </row>
    <row r="153" spans="1:2" x14ac:dyDescent="0.25">
      <c r="A153" s="98"/>
    </row>
    <row r="154" spans="1:2" x14ac:dyDescent="0.25">
      <c r="A154" s="98"/>
    </row>
    <row r="155" spans="1:2" x14ac:dyDescent="0.25">
      <c r="A155" s="98"/>
    </row>
  </sheetData>
  <mergeCells count="5">
    <mergeCell ref="C7:D7"/>
    <mergeCell ref="C6:F6"/>
    <mergeCell ref="E3:F3"/>
    <mergeCell ref="E4:F4"/>
    <mergeCell ref="G6:G7"/>
  </mergeCells>
  <conditionalFormatting sqref="H8:W140">
    <cfRule type="expression" dxfId="223" priority="2" stopIfTrue="1">
      <formula>H8=0</formula>
    </cfRule>
  </conditionalFormatting>
  <conditionalFormatting sqref="I8:W140">
    <cfRule type="expression" dxfId="222" priority="2314" stopIfTrue="1">
      <formula>OFFSET(I8,,$D$2)=42</formula>
    </cfRule>
    <cfRule type="expression" dxfId="221" priority="2684">
      <formula>OR(OFFSET(I8,,$D$2)=1,OFFSET(I8,,$D$2)=2,MOD(OFFSET(I8,,$D$2),10)=1,MOD(OFFSET(I8,,$D$2),10)=2)</formula>
    </cfRule>
  </conditionalFormatting>
  <conditionalFormatting sqref="H4">
    <cfRule type="expression" dxfId="220" priority="1036">
      <formula>$H$4="НА СТАНЦИИ"</formula>
    </cfRule>
    <cfRule type="expression" dxfId="219" priority="1037">
      <formula>$H$4="ОФИЦИАЛЬНО"</formula>
    </cfRule>
  </conditionalFormatting>
  <conditionalFormatting sqref="J8:W140">
    <cfRule type="expression" dxfId="218" priority="1" stopIfTrue="1">
      <formula>AND(OFFSET(J8,MATCH(MID($A8,1,SEARCH(" ",$A8)-1)&amp;"  -  ЧЧР",$A:$A,0)-ROW(J8),)*1&gt;0,OR(J8="",J8=0))</formula>
    </cfRule>
    <cfRule type="expression" dxfId="217" priority="3">
      <formula>OFFSET(J8,MATCH(MID($A8,1,SEARCH(" ",$A8)-1)&amp;"  -  ЧЧР",$A:$A,0)-ROW(J8),)&lt;&gt;24</formula>
    </cfRule>
  </conditionalFormatting>
  <conditionalFormatting sqref="AL8:AY140">
    <cfRule type="expression" dxfId="216" priority="2685" stopIfTrue="1">
      <formula>AL8=0</formula>
    </cfRule>
  </conditionalFormatting>
  <conditionalFormatting sqref="X8:AK140">
    <cfRule type="expression" dxfId="215" priority="2686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1" name="Button 23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RP122"/>
  <sheetViews>
    <sheetView topLeftCell="A98" zoomScale="70" zoomScaleNormal="70" workbookViewId="0">
      <selection activeCell="ADX25" sqref="ADX25:AIZ25"/>
    </sheetView>
  </sheetViews>
  <sheetFormatPr defaultRowHeight="15" x14ac:dyDescent="0.25"/>
  <cols>
    <col min="1" max="1" width="12.5703125" style="8" customWidth="1"/>
    <col min="2" max="2" width="29.85546875" bestFit="1" customWidth="1"/>
    <col min="3" max="3" width="31.7109375" bestFit="1" customWidth="1"/>
    <col min="4" max="4" width="29.85546875" customWidth="1"/>
    <col min="5" max="5" width="15.28515625" style="8" customWidth="1"/>
    <col min="6" max="6" width="14.5703125" bestFit="1" customWidth="1"/>
    <col min="7" max="125" width="8.85546875" customWidth="1"/>
    <col min="126" max="126" width="13" bestFit="1" customWidth="1"/>
  </cols>
  <sheetData>
    <row r="1" spans="1:1160" s="8" customFormat="1" ht="30" x14ac:dyDescent="0.25">
      <c r="B1" s="8" t="s">
        <v>88</v>
      </c>
      <c r="C1" s="8" t="s">
        <v>1691</v>
      </c>
      <c r="E1" s="14" t="s">
        <v>113</v>
      </c>
      <c r="F1" s="14"/>
    </row>
    <row r="2" spans="1:1160" x14ac:dyDescent="0.25">
      <c r="A2" s="8" t="s">
        <v>1218</v>
      </c>
      <c r="B2" t="s">
        <v>66</v>
      </c>
      <c r="C2" t="s">
        <v>1692</v>
      </c>
      <c r="E2" s="8">
        <v>106</v>
      </c>
      <c r="F2" s="10" t="s">
        <v>656</v>
      </c>
      <c r="G2" s="10" t="s">
        <v>657</v>
      </c>
      <c r="H2" s="10" t="s">
        <v>658</v>
      </c>
      <c r="I2" s="10" t="s">
        <v>659</v>
      </c>
      <c r="J2" s="10" t="s">
        <v>660</v>
      </c>
      <c r="K2" s="10" t="s">
        <v>661</v>
      </c>
      <c r="L2" s="10" t="s">
        <v>662</v>
      </c>
      <c r="M2" s="10" t="s">
        <v>663</v>
      </c>
      <c r="N2" s="10" t="s">
        <v>664</v>
      </c>
      <c r="O2" s="10" t="s">
        <v>665</v>
      </c>
      <c r="P2" s="10" t="s">
        <v>666</v>
      </c>
      <c r="Q2" s="10" t="s">
        <v>667</v>
      </c>
      <c r="R2" s="10" t="s">
        <v>668</v>
      </c>
      <c r="S2" s="10" t="s">
        <v>669</v>
      </c>
      <c r="T2" s="10" t="s">
        <v>670</v>
      </c>
      <c r="U2" s="10" t="s">
        <v>671</v>
      </c>
      <c r="V2" s="10" t="s">
        <v>672</v>
      </c>
      <c r="W2" s="10" t="s">
        <v>673</v>
      </c>
      <c r="X2" s="10" t="s">
        <v>674</v>
      </c>
      <c r="Y2" s="10" t="s">
        <v>675</v>
      </c>
      <c r="Z2" s="10" t="s">
        <v>676</v>
      </c>
      <c r="AA2" s="10" t="s">
        <v>677</v>
      </c>
      <c r="AB2" s="10" t="s">
        <v>678</v>
      </c>
      <c r="AC2" s="10" t="s">
        <v>679</v>
      </c>
      <c r="AD2" s="10" t="s">
        <v>680</v>
      </c>
      <c r="AE2" s="10" t="s">
        <v>681</v>
      </c>
      <c r="AF2" s="10" t="s">
        <v>682</v>
      </c>
      <c r="AG2" s="10" t="s">
        <v>683</v>
      </c>
      <c r="AH2" s="10" t="s">
        <v>684</v>
      </c>
      <c r="AI2" s="10" t="s">
        <v>685</v>
      </c>
      <c r="AJ2" s="10" t="s">
        <v>686</v>
      </c>
      <c r="AK2" s="10" t="s">
        <v>687</v>
      </c>
      <c r="AL2" s="10" t="s">
        <v>688</v>
      </c>
      <c r="AM2" s="10" t="s">
        <v>689</v>
      </c>
      <c r="AN2" s="10" t="s">
        <v>690</v>
      </c>
      <c r="AO2" s="10" t="s">
        <v>691</v>
      </c>
      <c r="AP2" s="10" t="s">
        <v>692</v>
      </c>
      <c r="AQ2" s="10" t="s">
        <v>693</v>
      </c>
      <c r="AR2" s="10" t="s">
        <v>694</v>
      </c>
      <c r="AS2" s="10" t="s">
        <v>695</v>
      </c>
      <c r="AT2" s="10" t="s">
        <v>696</v>
      </c>
      <c r="AU2" s="10" t="s">
        <v>697</v>
      </c>
      <c r="AV2" s="10" t="s">
        <v>1017</v>
      </c>
      <c r="AW2" s="10" t="s">
        <v>1018</v>
      </c>
      <c r="AX2" s="10" t="s">
        <v>1019</v>
      </c>
      <c r="AY2" s="10" t="s">
        <v>1020</v>
      </c>
      <c r="AZ2" s="10" t="s">
        <v>1021</v>
      </c>
      <c r="BA2" s="10" t="s">
        <v>1022</v>
      </c>
      <c r="BB2" s="10" t="s">
        <v>1023</v>
      </c>
      <c r="BC2" s="10" t="s">
        <v>1024</v>
      </c>
      <c r="BD2" s="10" t="s">
        <v>1025</v>
      </c>
      <c r="BE2" s="10" t="s">
        <v>1026</v>
      </c>
      <c r="BF2" s="10" t="s">
        <v>1027</v>
      </c>
      <c r="BG2" s="10" t="s">
        <v>1028</v>
      </c>
      <c r="BH2" s="10" t="s">
        <v>1029</v>
      </c>
      <c r="BI2" s="10" t="s">
        <v>1030</v>
      </c>
      <c r="BJ2" s="10" t="s">
        <v>698</v>
      </c>
      <c r="BK2" s="10" t="s">
        <v>699</v>
      </c>
      <c r="BL2" s="10" t="s">
        <v>700</v>
      </c>
      <c r="BM2" s="10" t="s">
        <v>701</v>
      </c>
      <c r="BN2" s="10" t="s">
        <v>702</v>
      </c>
      <c r="BO2" s="10" t="s">
        <v>703</v>
      </c>
      <c r="BP2" s="10" t="s">
        <v>704</v>
      </c>
      <c r="BQ2" s="10" t="s">
        <v>705</v>
      </c>
      <c r="BR2" s="10" t="s">
        <v>706</v>
      </c>
      <c r="BS2" s="10" t="s">
        <v>707</v>
      </c>
      <c r="BT2" s="10" t="s">
        <v>708</v>
      </c>
      <c r="BU2" s="10" t="s">
        <v>709</v>
      </c>
      <c r="BV2" s="10" t="s">
        <v>710</v>
      </c>
      <c r="BW2" s="10" t="s">
        <v>711</v>
      </c>
      <c r="BX2" s="10" t="s">
        <v>712</v>
      </c>
      <c r="BY2" s="10" t="s">
        <v>713</v>
      </c>
      <c r="BZ2" s="10" t="s">
        <v>714</v>
      </c>
      <c r="CA2" s="10" t="s">
        <v>715</v>
      </c>
      <c r="CB2" s="10" t="s">
        <v>716</v>
      </c>
      <c r="CC2" s="10" t="s">
        <v>717</v>
      </c>
      <c r="CD2" s="10" t="s">
        <v>718</v>
      </c>
      <c r="CE2" s="10" t="s">
        <v>719</v>
      </c>
      <c r="CF2" s="10" t="s">
        <v>720</v>
      </c>
      <c r="CG2" s="10" t="s">
        <v>721</v>
      </c>
      <c r="CH2" s="10" t="s">
        <v>722</v>
      </c>
      <c r="CI2" s="10" t="s">
        <v>723</v>
      </c>
      <c r="CJ2" s="10" t="s">
        <v>724</v>
      </c>
      <c r="CK2" s="10" t="s">
        <v>725</v>
      </c>
      <c r="CL2" s="10" t="s">
        <v>1031</v>
      </c>
      <c r="CM2" s="10" t="s">
        <v>1032</v>
      </c>
      <c r="CN2" s="10" t="s">
        <v>1033</v>
      </c>
      <c r="CO2" s="10" t="s">
        <v>1034</v>
      </c>
      <c r="CP2" s="10" t="s">
        <v>1035</v>
      </c>
      <c r="CQ2" s="10" t="s">
        <v>1036</v>
      </c>
      <c r="CR2" s="10" t="s">
        <v>1037</v>
      </c>
      <c r="CS2" s="10" t="s">
        <v>1038</v>
      </c>
      <c r="CT2" s="10" t="s">
        <v>1039</v>
      </c>
      <c r="CU2" s="10" t="s">
        <v>1040</v>
      </c>
      <c r="CV2" s="10" t="s">
        <v>1041</v>
      </c>
      <c r="CW2" s="10" t="s">
        <v>1042</v>
      </c>
      <c r="CX2" s="10" t="s">
        <v>1043</v>
      </c>
      <c r="CY2" s="10" t="s">
        <v>1044</v>
      </c>
      <c r="CZ2" s="10" t="s">
        <v>1045</v>
      </c>
      <c r="DA2" s="10" t="s">
        <v>1046</v>
      </c>
      <c r="DB2" s="10" t="s">
        <v>1047</v>
      </c>
      <c r="DC2" s="10" t="s">
        <v>1048</v>
      </c>
      <c r="DD2" s="10" t="s">
        <v>1049</v>
      </c>
      <c r="DE2" s="10" t="s">
        <v>1050</v>
      </c>
      <c r="DF2" s="10" t="s">
        <v>1051</v>
      </c>
      <c r="DG2" s="10" t="s">
        <v>1449</v>
      </c>
      <c r="DH2" s="10" t="s">
        <v>121</v>
      </c>
      <c r="DI2" s="10" t="s">
        <v>122</v>
      </c>
      <c r="DJ2" s="10" t="s">
        <v>123</v>
      </c>
      <c r="DK2" s="10" t="s">
        <v>124</v>
      </c>
      <c r="DL2" s="10" t="s">
        <v>125</v>
      </c>
      <c r="DM2" s="10" t="s">
        <v>126</v>
      </c>
      <c r="DN2" s="10" t="s">
        <v>127</v>
      </c>
      <c r="DO2" s="10" t="s">
        <v>128</v>
      </c>
      <c r="DP2" s="10" t="s">
        <v>129</v>
      </c>
      <c r="DQ2" s="10" t="s">
        <v>130</v>
      </c>
      <c r="DR2" s="10" t="s">
        <v>131</v>
      </c>
      <c r="DS2" s="10" t="s">
        <v>132</v>
      </c>
      <c r="DT2" s="10" t="s">
        <v>133</v>
      </c>
      <c r="DU2" s="10" t="s">
        <v>134</v>
      </c>
      <c r="DV2" s="10" t="s">
        <v>135</v>
      </c>
      <c r="DW2" s="10" t="s">
        <v>646</v>
      </c>
      <c r="DX2" s="10" t="s">
        <v>647</v>
      </c>
      <c r="DY2" s="10" t="s">
        <v>136</v>
      </c>
      <c r="DZ2" s="10" t="s">
        <v>648</v>
      </c>
      <c r="EA2" s="10" t="s">
        <v>649</v>
      </c>
      <c r="EB2" s="10" t="s">
        <v>650</v>
      </c>
      <c r="EC2" s="10" t="s">
        <v>651</v>
      </c>
      <c r="ED2" s="10" t="s">
        <v>652</v>
      </c>
      <c r="EE2" s="10" t="s">
        <v>653</v>
      </c>
      <c r="EF2" s="10" t="s">
        <v>654</v>
      </c>
      <c r="EG2" s="10" t="s">
        <v>655</v>
      </c>
      <c r="EH2" s="10" t="s">
        <v>137</v>
      </c>
      <c r="EI2" s="10" t="s">
        <v>138</v>
      </c>
      <c r="EJ2" s="10" t="s">
        <v>1385</v>
      </c>
      <c r="EK2" s="10" t="s">
        <v>1386</v>
      </c>
      <c r="EL2" s="10" t="s">
        <v>1387</v>
      </c>
      <c r="EM2" s="10" t="s">
        <v>1388</v>
      </c>
      <c r="EN2" s="10" t="s">
        <v>1389</v>
      </c>
      <c r="EO2" s="10" t="s">
        <v>1390</v>
      </c>
      <c r="EP2" s="10" t="s">
        <v>1391</v>
      </c>
      <c r="EQ2" s="10" t="s">
        <v>1392</v>
      </c>
      <c r="ER2" s="10" t="s">
        <v>1393</v>
      </c>
      <c r="ES2" s="10" t="s">
        <v>1394</v>
      </c>
      <c r="ET2" s="10" t="s">
        <v>1395</v>
      </c>
      <c r="EU2" s="10" t="s">
        <v>1396</v>
      </c>
      <c r="EV2" s="10" t="s">
        <v>1397</v>
      </c>
      <c r="EW2" s="10" t="s">
        <v>1398</v>
      </c>
      <c r="EX2" s="10" t="s">
        <v>1004</v>
      </c>
      <c r="EY2" s="10" t="s">
        <v>1003</v>
      </c>
      <c r="EZ2" s="10" t="s">
        <v>1005</v>
      </c>
      <c r="FA2" s="10" t="s">
        <v>1006</v>
      </c>
      <c r="FB2" s="10" t="s">
        <v>1007</v>
      </c>
      <c r="FC2" s="10" t="s">
        <v>1008</v>
      </c>
      <c r="FD2" s="10" t="s">
        <v>1009</v>
      </c>
      <c r="FE2" s="10" t="s">
        <v>1010</v>
      </c>
      <c r="FF2" s="10" t="s">
        <v>1011</v>
      </c>
      <c r="FG2" s="10" t="s">
        <v>1012</v>
      </c>
      <c r="FH2" s="10" t="s">
        <v>1013</v>
      </c>
      <c r="FI2" s="10" t="s">
        <v>1014</v>
      </c>
      <c r="FJ2" s="10" t="s">
        <v>1016</v>
      </c>
      <c r="FK2" s="10" t="s">
        <v>1015</v>
      </c>
      <c r="FL2" s="10" t="s">
        <v>139</v>
      </c>
      <c r="FM2" s="10" t="s">
        <v>140</v>
      </c>
      <c r="FN2" s="15" t="s">
        <v>141</v>
      </c>
      <c r="FO2" s="15" t="s">
        <v>142</v>
      </c>
      <c r="FP2" s="15" t="s">
        <v>143</v>
      </c>
      <c r="FQ2" s="15" t="s">
        <v>144</v>
      </c>
      <c r="FR2" s="15" t="s">
        <v>145</v>
      </c>
      <c r="FS2" s="10" t="s">
        <v>153</v>
      </c>
      <c r="FT2" s="15" t="s">
        <v>154</v>
      </c>
      <c r="FU2" s="15" t="s">
        <v>155</v>
      </c>
      <c r="FV2" s="15" t="s">
        <v>156</v>
      </c>
      <c r="FW2" s="15" t="s">
        <v>157</v>
      </c>
      <c r="FX2" s="15" t="s">
        <v>158</v>
      </c>
      <c r="FY2" s="15" t="s">
        <v>159</v>
      </c>
      <c r="FZ2" s="15" t="s">
        <v>146</v>
      </c>
      <c r="GA2" s="15" t="s">
        <v>147</v>
      </c>
      <c r="GB2" s="15" t="s">
        <v>148</v>
      </c>
      <c r="GC2" s="15" t="s">
        <v>149</v>
      </c>
      <c r="GD2" s="15" t="s">
        <v>150</v>
      </c>
      <c r="GE2" s="15" t="s">
        <v>151</v>
      </c>
      <c r="GF2" s="15" t="s">
        <v>152</v>
      </c>
      <c r="GG2" s="15" t="s">
        <v>160</v>
      </c>
      <c r="GH2" s="15" t="s">
        <v>161</v>
      </c>
      <c r="GI2" s="15" t="s">
        <v>162</v>
      </c>
      <c r="GJ2" s="15" t="s">
        <v>163</v>
      </c>
      <c r="GK2" s="15" t="s">
        <v>164</v>
      </c>
      <c r="GL2" s="15" t="s">
        <v>165</v>
      </c>
      <c r="GM2" s="15" t="s">
        <v>166</v>
      </c>
      <c r="GN2" s="15" t="s">
        <v>980</v>
      </c>
      <c r="GO2" s="15" t="s">
        <v>981</v>
      </c>
      <c r="GP2" s="15" t="s">
        <v>982</v>
      </c>
      <c r="GQ2" s="15" t="s">
        <v>983</v>
      </c>
      <c r="GR2" s="15" t="s">
        <v>984</v>
      </c>
      <c r="GS2" s="15" t="s">
        <v>985</v>
      </c>
      <c r="GT2" s="15" t="s">
        <v>986</v>
      </c>
      <c r="GU2" s="15" t="s">
        <v>987</v>
      </c>
      <c r="GV2" s="15" t="s">
        <v>988</v>
      </c>
      <c r="GW2" s="15" t="s">
        <v>989</v>
      </c>
      <c r="GX2" s="15" t="s">
        <v>990</v>
      </c>
      <c r="GY2" s="15" t="s">
        <v>991</v>
      </c>
      <c r="GZ2" s="15" t="s">
        <v>992</v>
      </c>
      <c r="HA2" s="15" t="s">
        <v>993</v>
      </c>
      <c r="HB2" s="15" t="s">
        <v>994</v>
      </c>
      <c r="HC2" s="15" t="s">
        <v>995</v>
      </c>
      <c r="HD2" s="15" t="s">
        <v>996</v>
      </c>
      <c r="HE2" s="15" t="s">
        <v>997</v>
      </c>
      <c r="HF2" s="15" t="s">
        <v>998</v>
      </c>
      <c r="HG2" s="15" t="s">
        <v>999</v>
      </c>
      <c r="HH2" s="15" t="s">
        <v>1000</v>
      </c>
      <c r="HI2" s="15" t="s">
        <v>1446</v>
      </c>
      <c r="HJ2" s="18">
        <v>180</v>
      </c>
      <c r="HK2" s="18">
        <v>210</v>
      </c>
      <c r="HL2" s="18">
        <v>210</v>
      </c>
      <c r="HM2" s="18">
        <v>180</v>
      </c>
      <c r="HN2" s="18">
        <v>180</v>
      </c>
      <c r="HO2" s="18">
        <v>180</v>
      </c>
      <c r="HP2" s="18">
        <v>180</v>
      </c>
      <c r="HQ2" s="18">
        <v>180</v>
      </c>
      <c r="HR2" s="18">
        <v>180</v>
      </c>
      <c r="HS2" s="18">
        <v>180</v>
      </c>
      <c r="HT2" s="18">
        <v>180</v>
      </c>
      <c r="HU2" s="18">
        <v>180</v>
      </c>
      <c r="HV2" s="18">
        <v>210</v>
      </c>
      <c r="HW2" s="18">
        <v>210</v>
      </c>
      <c r="HX2" s="18">
        <v>1.85</v>
      </c>
      <c r="HY2" s="18">
        <v>1.85</v>
      </c>
      <c r="HZ2" s="18">
        <v>1.85</v>
      </c>
      <c r="IA2" s="18">
        <v>1.85</v>
      </c>
      <c r="IB2" s="18">
        <v>1.85</v>
      </c>
      <c r="IC2" s="18">
        <v>1.85</v>
      </c>
      <c r="ID2" s="18">
        <v>1.85</v>
      </c>
      <c r="IE2" s="18">
        <v>1.85</v>
      </c>
      <c r="IF2" s="18">
        <v>1.85</v>
      </c>
      <c r="IG2" s="18">
        <v>1.85</v>
      </c>
      <c r="IH2" s="18">
        <v>1.85</v>
      </c>
      <c r="II2" s="18">
        <v>1.85</v>
      </c>
      <c r="IJ2" s="18">
        <v>1.85</v>
      </c>
      <c r="IK2" s="18">
        <v>1.85</v>
      </c>
      <c r="IL2" s="18">
        <v>50</v>
      </c>
      <c r="IM2" s="18">
        <v>50</v>
      </c>
      <c r="IN2" s="18">
        <v>50</v>
      </c>
      <c r="IO2" s="18">
        <v>50</v>
      </c>
      <c r="IP2" s="18">
        <v>50</v>
      </c>
      <c r="IQ2" s="18">
        <v>50</v>
      </c>
      <c r="IR2" s="18">
        <v>50</v>
      </c>
      <c r="IS2" s="18">
        <v>50</v>
      </c>
      <c r="IT2" s="18">
        <v>50</v>
      </c>
      <c r="IU2" s="18">
        <v>50</v>
      </c>
      <c r="IV2" s="18">
        <v>50</v>
      </c>
      <c r="IW2" s="18">
        <v>50</v>
      </c>
      <c r="IX2" s="18">
        <v>50</v>
      </c>
      <c r="IY2" s="18">
        <v>50</v>
      </c>
      <c r="IZ2" s="18">
        <v>250</v>
      </c>
      <c r="JA2" s="18">
        <v>250</v>
      </c>
      <c r="JB2" s="18">
        <v>250</v>
      </c>
      <c r="JC2" s="18">
        <v>250</v>
      </c>
      <c r="JD2" s="18">
        <v>250</v>
      </c>
      <c r="JE2" s="18">
        <v>250</v>
      </c>
      <c r="JF2" s="18">
        <v>250</v>
      </c>
      <c r="JG2" s="18">
        <v>250</v>
      </c>
      <c r="JH2" s="18">
        <v>250</v>
      </c>
      <c r="JI2" s="18">
        <v>250</v>
      </c>
      <c r="JJ2" s="18">
        <v>250</v>
      </c>
      <c r="JK2" s="18">
        <v>250</v>
      </c>
      <c r="JL2" s="18">
        <v>250</v>
      </c>
      <c r="JM2" s="18">
        <v>250</v>
      </c>
      <c r="JN2" s="18">
        <v>135</v>
      </c>
      <c r="JO2" s="18">
        <v>135</v>
      </c>
      <c r="JP2" s="18">
        <v>135</v>
      </c>
      <c r="JQ2" s="18">
        <v>135</v>
      </c>
      <c r="JR2" s="18">
        <v>135</v>
      </c>
      <c r="JS2" s="18">
        <v>135</v>
      </c>
      <c r="JT2" s="18">
        <v>270</v>
      </c>
      <c r="JU2" s="18">
        <v>555</v>
      </c>
      <c r="JV2" s="18">
        <v>555</v>
      </c>
      <c r="JW2" s="18">
        <v>555</v>
      </c>
      <c r="JX2" s="18">
        <v>555</v>
      </c>
      <c r="JY2" s="18">
        <v>555</v>
      </c>
      <c r="JZ2" s="18">
        <v>555</v>
      </c>
      <c r="KA2" s="18">
        <v>555</v>
      </c>
      <c r="KB2" s="18">
        <v>20</v>
      </c>
      <c r="KC2" s="18">
        <v>20</v>
      </c>
      <c r="KD2" s="18">
        <v>20</v>
      </c>
      <c r="KE2" s="18">
        <v>20</v>
      </c>
      <c r="KF2" s="18">
        <v>20</v>
      </c>
      <c r="KG2" s="18">
        <v>20</v>
      </c>
      <c r="KH2" s="18">
        <v>20</v>
      </c>
      <c r="KI2" s="18">
        <v>99</v>
      </c>
      <c r="KJ2" s="18">
        <v>99</v>
      </c>
      <c r="KK2" s="18">
        <v>99</v>
      </c>
      <c r="KL2" s="18">
        <v>99</v>
      </c>
      <c r="KM2" s="18">
        <v>99</v>
      </c>
      <c r="KN2" s="18">
        <v>99</v>
      </c>
      <c r="KO2" s="18">
        <v>99</v>
      </c>
      <c r="KP2" s="18">
        <v>99</v>
      </c>
      <c r="KQ2" s="18">
        <v>99</v>
      </c>
      <c r="KR2" s="18">
        <v>99</v>
      </c>
      <c r="KS2" s="18">
        <v>99</v>
      </c>
      <c r="KT2" s="18">
        <v>99</v>
      </c>
      <c r="KU2" s="18">
        <v>99</v>
      </c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>
        <v>50</v>
      </c>
      <c r="LL2" s="18">
        <v>110</v>
      </c>
      <c r="LM2" s="18">
        <v>140</v>
      </c>
      <c r="LN2" s="18">
        <v>140</v>
      </c>
      <c r="LO2" s="18">
        <v>110</v>
      </c>
      <c r="LP2" s="18">
        <v>110</v>
      </c>
      <c r="LQ2" s="18">
        <v>110</v>
      </c>
      <c r="LR2" s="18">
        <v>110</v>
      </c>
      <c r="LS2" s="18">
        <v>120</v>
      </c>
      <c r="LT2" s="18">
        <v>110</v>
      </c>
      <c r="LU2" s="18">
        <v>110</v>
      </c>
      <c r="LV2" s="18">
        <v>110</v>
      </c>
      <c r="LW2" s="18">
        <v>110</v>
      </c>
      <c r="LX2" s="18">
        <v>110</v>
      </c>
      <c r="LY2" s="18">
        <v>110</v>
      </c>
      <c r="LZ2" s="18">
        <v>1.2</v>
      </c>
      <c r="MA2" s="18">
        <v>1.2</v>
      </c>
      <c r="MB2" s="18">
        <v>1.2</v>
      </c>
      <c r="MC2" s="18">
        <v>1.2</v>
      </c>
      <c r="MD2" s="18">
        <v>1.2</v>
      </c>
      <c r="ME2" s="18">
        <v>1.2</v>
      </c>
      <c r="MF2" s="18">
        <v>1.2</v>
      </c>
      <c r="MG2" s="18">
        <v>1.2</v>
      </c>
      <c r="MH2" s="18">
        <v>1.2</v>
      </c>
      <c r="MI2" s="18">
        <v>1.2</v>
      </c>
      <c r="MJ2" s="18">
        <v>1.2</v>
      </c>
      <c r="MK2" s="18">
        <v>1.2</v>
      </c>
      <c r="ML2" s="18">
        <v>1.2</v>
      </c>
      <c r="MM2" s="18">
        <v>1.2</v>
      </c>
      <c r="MN2" s="18">
        <v>5</v>
      </c>
      <c r="MO2" s="18">
        <v>5</v>
      </c>
      <c r="MP2" s="18">
        <v>5</v>
      </c>
      <c r="MQ2" s="18">
        <v>5</v>
      </c>
      <c r="MR2" s="18">
        <v>5</v>
      </c>
      <c r="MS2" s="18">
        <v>5</v>
      </c>
      <c r="MT2" s="18">
        <v>5</v>
      </c>
      <c r="MU2" s="18">
        <v>5</v>
      </c>
      <c r="MV2" s="18">
        <v>5</v>
      </c>
      <c r="MW2" s="18">
        <v>5</v>
      </c>
      <c r="MX2" s="18">
        <v>5</v>
      </c>
      <c r="MY2" s="18">
        <v>5</v>
      </c>
      <c r="MZ2" s="18">
        <v>5</v>
      </c>
      <c r="NA2" s="18">
        <v>5</v>
      </c>
      <c r="NB2" s="18">
        <v>175</v>
      </c>
      <c r="NC2" s="18">
        <v>175</v>
      </c>
      <c r="ND2" s="18">
        <v>175</v>
      </c>
      <c r="NE2" s="18">
        <v>175</v>
      </c>
      <c r="NF2" s="18">
        <v>175</v>
      </c>
      <c r="NG2" s="18">
        <v>175</v>
      </c>
      <c r="NH2" s="18">
        <v>175</v>
      </c>
      <c r="NI2" s="18">
        <v>175</v>
      </c>
      <c r="NJ2" s="18">
        <v>175</v>
      </c>
      <c r="NK2" s="18">
        <v>175</v>
      </c>
      <c r="NL2" s="18">
        <v>175</v>
      </c>
      <c r="NM2" s="18">
        <v>175</v>
      </c>
      <c r="NN2" s="18">
        <v>175</v>
      </c>
      <c r="NO2" s="18">
        <v>175</v>
      </c>
      <c r="NP2" s="18">
        <v>125</v>
      </c>
      <c r="NQ2" s="18">
        <v>125</v>
      </c>
      <c r="NR2" s="18">
        <v>125</v>
      </c>
      <c r="NS2" s="18">
        <v>125</v>
      </c>
      <c r="NT2" s="18">
        <v>125</v>
      </c>
      <c r="NU2" s="18">
        <v>125</v>
      </c>
      <c r="NV2" s="18">
        <v>230</v>
      </c>
      <c r="NW2" s="18">
        <v>530</v>
      </c>
      <c r="NX2" s="18">
        <v>530</v>
      </c>
      <c r="NY2" s="18">
        <v>530</v>
      </c>
      <c r="NZ2" s="18">
        <v>530</v>
      </c>
      <c r="OA2" s="18">
        <v>530</v>
      </c>
      <c r="OB2" s="18">
        <v>530</v>
      </c>
      <c r="OC2" s="18">
        <v>530</v>
      </c>
      <c r="OD2" s="18">
        <v>5</v>
      </c>
      <c r="OE2" s="18">
        <v>5</v>
      </c>
      <c r="OF2" s="18">
        <v>5</v>
      </c>
      <c r="OG2" s="18">
        <v>5</v>
      </c>
      <c r="OH2" s="18">
        <v>5</v>
      </c>
      <c r="OI2" s="18">
        <v>5</v>
      </c>
      <c r="OJ2" s="18">
        <v>5</v>
      </c>
      <c r="OK2" s="18">
        <v>82</v>
      </c>
      <c r="OL2" s="18">
        <v>82</v>
      </c>
      <c r="OM2" s="18">
        <v>82</v>
      </c>
      <c r="ON2" s="18">
        <v>82</v>
      </c>
      <c r="OO2" s="18">
        <v>82</v>
      </c>
      <c r="OP2" s="18">
        <v>82</v>
      </c>
      <c r="OQ2" s="18">
        <v>82</v>
      </c>
      <c r="OR2" s="18">
        <v>82</v>
      </c>
      <c r="OS2" s="18">
        <v>82</v>
      </c>
      <c r="OT2" s="18">
        <v>82</v>
      </c>
      <c r="OU2" s="18">
        <v>82</v>
      </c>
      <c r="OV2" s="18">
        <v>82</v>
      </c>
      <c r="OW2" s="18">
        <v>82</v>
      </c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09" t="s">
        <v>2970</v>
      </c>
      <c r="PN2" s="22" t="s">
        <v>114</v>
      </c>
      <c r="PO2" s="22" t="s">
        <v>114</v>
      </c>
      <c r="PP2" s="22" t="s">
        <v>114</v>
      </c>
      <c r="PQ2" s="22" t="s">
        <v>114</v>
      </c>
      <c r="PR2" s="22" t="s">
        <v>114</v>
      </c>
      <c r="PS2" s="22" t="s">
        <v>114</v>
      </c>
      <c r="PT2" s="22" t="s">
        <v>114</v>
      </c>
      <c r="PU2" s="22" t="s">
        <v>114</v>
      </c>
      <c r="PV2" s="22" t="s">
        <v>114</v>
      </c>
      <c r="PW2" s="22" t="s">
        <v>114</v>
      </c>
      <c r="PX2" s="22" t="s">
        <v>114</v>
      </c>
      <c r="PY2" s="22" t="s">
        <v>114</v>
      </c>
      <c r="PZ2" s="22" t="s">
        <v>114</v>
      </c>
      <c r="QA2" s="22" t="s">
        <v>114</v>
      </c>
      <c r="QB2" s="22" t="s">
        <v>116</v>
      </c>
      <c r="QC2" s="22" t="s">
        <v>116</v>
      </c>
      <c r="QD2" s="22" t="s">
        <v>116</v>
      </c>
      <c r="QE2" s="22" t="s">
        <v>116</v>
      </c>
      <c r="QF2" s="22" t="s">
        <v>116</v>
      </c>
      <c r="QG2" s="22" t="s">
        <v>116</v>
      </c>
      <c r="QH2" s="22" t="s">
        <v>116</v>
      </c>
      <c r="QI2" s="22" t="s">
        <v>116</v>
      </c>
      <c r="QJ2" s="22" t="s">
        <v>116</v>
      </c>
      <c r="QK2" s="22" t="s">
        <v>116</v>
      </c>
      <c r="QL2" s="22" t="s">
        <v>116</v>
      </c>
      <c r="QM2" s="22" t="s">
        <v>116</v>
      </c>
      <c r="QN2" s="22" t="s">
        <v>116</v>
      </c>
      <c r="QO2" s="22" t="s">
        <v>116</v>
      </c>
      <c r="QP2" s="22" t="s">
        <v>114</v>
      </c>
      <c r="QQ2" s="22" t="s">
        <v>114</v>
      </c>
      <c r="QR2" s="22" t="s">
        <v>114</v>
      </c>
      <c r="QS2" s="22" t="s">
        <v>114</v>
      </c>
      <c r="QT2" s="22" t="s">
        <v>114</v>
      </c>
      <c r="QU2" s="22" t="s">
        <v>114</v>
      </c>
      <c r="QV2" s="22" t="s">
        <v>114</v>
      </c>
      <c r="QW2" s="22" t="s">
        <v>114</v>
      </c>
      <c r="QX2" s="22" t="s">
        <v>114</v>
      </c>
      <c r="QY2" s="22" t="s">
        <v>114</v>
      </c>
      <c r="QZ2" s="22" t="s">
        <v>114</v>
      </c>
      <c r="RA2" s="22" t="s">
        <v>114</v>
      </c>
      <c r="RB2" s="22" t="s">
        <v>114</v>
      </c>
      <c r="RC2" s="22" t="s">
        <v>114</v>
      </c>
      <c r="RD2" s="22" t="s">
        <v>118</v>
      </c>
      <c r="RE2" s="22" t="s">
        <v>118</v>
      </c>
      <c r="RF2" s="22" t="s">
        <v>118</v>
      </c>
      <c r="RG2" s="22" t="s">
        <v>118</v>
      </c>
      <c r="RH2" s="22" t="s">
        <v>118</v>
      </c>
      <c r="RI2" s="22" t="s">
        <v>118</v>
      </c>
      <c r="RJ2" s="22" t="s">
        <v>118</v>
      </c>
      <c r="RK2" s="22" t="s">
        <v>118</v>
      </c>
      <c r="RL2" s="22" t="s">
        <v>118</v>
      </c>
      <c r="RM2" s="22" t="s">
        <v>118</v>
      </c>
      <c r="RN2" s="22" t="s">
        <v>118</v>
      </c>
      <c r="RO2" s="22" t="s">
        <v>118</v>
      </c>
      <c r="RP2" s="22" t="s">
        <v>118</v>
      </c>
      <c r="RQ2" s="22" t="s">
        <v>118</v>
      </c>
      <c r="RR2" s="22" t="s">
        <v>117</v>
      </c>
      <c r="RS2" s="22" t="s">
        <v>117</v>
      </c>
      <c r="RT2" s="22" t="s">
        <v>117</v>
      </c>
      <c r="RU2" s="22" t="s">
        <v>117</v>
      </c>
      <c r="RV2" s="22" t="s">
        <v>117</v>
      </c>
      <c r="RW2" s="22" t="s">
        <v>117</v>
      </c>
      <c r="RX2" s="22" t="s">
        <v>117</v>
      </c>
      <c r="RY2" s="22" t="s">
        <v>117</v>
      </c>
      <c r="RZ2" s="22" t="s">
        <v>117</v>
      </c>
      <c r="SA2" s="22" t="s">
        <v>117</v>
      </c>
      <c r="SB2" s="22" t="s">
        <v>117</v>
      </c>
      <c r="SC2" s="22" t="s">
        <v>117</v>
      </c>
      <c r="SD2" s="22" t="s">
        <v>117</v>
      </c>
      <c r="SE2" s="22" t="s">
        <v>117</v>
      </c>
      <c r="SF2" s="22" t="s">
        <v>608</v>
      </c>
      <c r="SG2" s="22" t="s">
        <v>608</v>
      </c>
      <c r="SH2" s="22" t="s">
        <v>608</v>
      </c>
      <c r="SI2" s="22" t="s">
        <v>608</v>
      </c>
      <c r="SJ2" s="22" t="s">
        <v>608</v>
      </c>
      <c r="SK2" s="22" t="s">
        <v>608</v>
      </c>
      <c r="SL2" s="22" t="s">
        <v>608</v>
      </c>
      <c r="SM2" s="22" t="s">
        <v>118</v>
      </c>
      <c r="SN2" s="22" t="s">
        <v>118</v>
      </c>
      <c r="SO2" s="22" t="s">
        <v>118</v>
      </c>
      <c r="SP2" s="22" t="s">
        <v>118</v>
      </c>
      <c r="SQ2" s="22" t="s">
        <v>118</v>
      </c>
      <c r="SR2" s="22" t="s">
        <v>118</v>
      </c>
      <c r="SS2" s="22" t="s">
        <v>118</v>
      </c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>
        <v>51</v>
      </c>
      <c r="TP2" s="22">
        <v>3</v>
      </c>
      <c r="TQ2" s="22">
        <v>3</v>
      </c>
      <c r="TR2" s="22">
        <v>3</v>
      </c>
      <c r="TS2" s="22">
        <v>3</v>
      </c>
      <c r="TT2" s="22">
        <v>3</v>
      </c>
      <c r="TU2" s="22">
        <v>3</v>
      </c>
      <c r="TV2" s="22">
        <v>3</v>
      </c>
      <c r="TW2" s="22">
        <v>3</v>
      </c>
      <c r="TX2" s="22">
        <v>3</v>
      </c>
      <c r="TY2" s="22">
        <v>3</v>
      </c>
      <c r="TZ2" s="22">
        <v>3</v>
      </c>
      <c r="UA2" s="22">
        <v>3</v>
      </c>
      <c r="UB2" s="22">
        <v>3</v>
      </c>
      <c r="UC2" s="22">
        <v>3</v>
      </c>
      <c r="UD2" s="22">
        <v>3</v>
      </c>
      <c r="UE2" s="22">
        <v>3</v>
      </c>
      <c r="UF2" s="22">
        <v>3</v>
      </c>
      <c r="UG2" s="22">
        <v>3</v>
      </c>
      <c r="UH2" s="22">
        <v>3</v>
      </c>
      <c r="UI2" s="22">
        <v>3</v>
      </c>
      <c r="UJ2" s="22">
        <v>3</v>
      </c>
      <c r="UK2" s="22">
        <v>3</v>
      </c>
      <c r="UL2" s="22">
        <v>3</v>
      </c>
      <c r="UM2" s="22">
        <v>3</v>
      </c>
      <c r="UN2" s="22">
        <v>3</v>
      </c>
      <c r="UO2" s="22">
        <v>3</v>
      </c>
      <c r="UP2" s="22">
        <v>3</v>
      </c>
      <c r="UQ2" s="22">
        <v>3</v>
      </c>
      <c r="UR2" s="22">
        <v>1</v>
      </c>
      <c r="US2" s="22">
        <v>1</v>
      </c>
      <c r="UT2" s="22">
        <v>1</v>
      </c>
      <c r="UU2" s="22">
        <v>1</v>
      </c>
      <c r="UV2" s="22">
        <v>1</v>
      </c>
      <c r="UW2" s="22">
        <v>1</v>
      </c>
      <c r="UX2" s="22">
        <v>1</v>
      </c>
      <c r="UY2" s="22">
        <v>1</v>
      </c>
      <c r="UZ2" s="22">
        <v>1</v>
      </c>
      <c r="VA2" s="22">
        <v>1</v>
      </c>
      <c r="VB2" s="22">
        <v>1</v>
      </c>
      <c r="VC2" s="22">
        <v>1</v>
      </c>
      <c r="VD2" s="22">
        <v>1</v>
      </c>
      <c r="VE2" s="22">
        <v>1</v>
      </c>
      <c r="VF2" s="22">
        <v>3</v>
      </c>
      <c r="VG2" s="22">
        <v>3</v>
      </c>
      <c r="VH2" s="22">
        <v>3</v>
      </c>
      <c r="VI2" s="22">
        <v>3</v>
      </c>
      <c r="VJ2" s="22">
        <v>3</v>
      </c>
      <c r="VK2" s="22">
        <v>3</v>
      </c>
      <c r="VL2" s="22">
        <v>3</v>
      </c>
      <c r="VM2" s="22">
        <v>3</v>
      </c>
      <c r="VN2" s="22">
        <v>3</v>
      </c>
      <c r="VO2" s="22">
        <v>3</v>
      </c>
      <c r="VP2" s="22">
        <v>3</v>
      </c>
      <c r="VQ2" s="22">
        <v>3</v>
      </c>
      <c r="VR2" s="22">
        <v>3</v>
      </c>
      <c r="VS2" s="22">
        <v>3</v>
      </c>
      <c r="VT2" s="22">
        <v>3</v>
      </c>
      <c r="VU2" s="22">
        <v>3</v>
      </c>
      <c r="VV2" s="22">
        <v>3</v>
      </c>
      <c r="VW2" s="22">
        <v>3</v>
      </c>
      <c r="VX2" s="22">
        <v>3</v>
      </c>
      <c r="VY2" s="22">
        <v>3</v>
      </c>
      <c r="VZ2" s="22">
        <v>3</v>
      </c>
      <c r="WA2" s="22">
        <v>3</v>
      </c>
      <c r="WB2" s="22">
        <v>3</v>
      </c>
      <c r="WC2" s="22">
        <v>3</v>
      </c>
      <c r="WD2" s="22">
        <v>3</v>
      </c>
      <c r="WE2" s="22">
        <v>3</v>
      </c>
      <c r="WF2" s="22">
        <v>3</v>
      </c>
      <c r="WG2" s="22">
        <v>3</v>
      </c>
      <c r="WH2" s="22">
        <v>3</v>
      </c>
      <c r="WI2" s="22">
        <v>3</v>
      </c>
      <c r="WJ2" s="22">
        <v>3</v>
      </c>
      <c r="WK2" s="22">
        <v>3</v>
      </c>
      <c r="WL2" s="22">
        <v>3</v>
      </c>
      <c r="WM2" s="22">
        <v>3</v>
      </c>
      <c r="WN2" s="22">
        <v>3</v>
      </c>
      <c r="WO2" s="22">
        <v>3</v>
      </c>
      <c r="WP2" s="22">
        <v>3</v>
      </c>
      <c r="WQ2" s="22">
        <v>3</v>
      </c>
      <c r="WR2" s="22">
        <v>3</v>
      </c>
      <c r="WS2" s="22">
        <v>3</v>
      </c>
      <c r="WT2" s="22">
        <v>3</v>
      </c>
      <c r="WU2" s="22">
        <v>3</v>
      </c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09" t="s">
        <v>2990</v>
      </c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</row>
    <row r="3" spans="1:1160" x14ac:dyDescent="0.25">
      <c r="A3" s="8" t="s">
        <v>1228</v>
      </c>
      <c r="B3" t="s">
        <v>7</v>
      </c>
      <c r="C3" t="s">
        <v>1693</v>
      </c>
      <c r="E3" s="8">
        <v>66</v>
      </c>
      <c r="F3" s="10" t="s">
        <v>727</v>
      </c>
      <c r="G3" s="10" t="s">
        <v>728</v>
      </c>
      <c r="H3" s="10" t="s">
        <v>729</v>
      </c>
      <c r="I3" s="10" t="s">
        <v>730</v>
      </c>
      <c r="J3" s="10" t="s">
        <v>731</v>
      </c>
      <c r="K3" s="10" t="s">
        <v>732</v>
      </c>
      <c r="L3" s="10" t="s">
        <v>739</v>
      </c>
      <c r="M3" s="10" t="s">
        <v>740</v>
      </c>
      <c r="N3" s="10" t="s">
        <v>741</v>
      </c>
      <c r="O3" s="10" t="s">
        <v>742</v>
      </c>
      <c r="P3" s="10" t="s">
        <v>743</v>
      </c>
      <c r="Q3" s="10" t="s">
        <v>744</v>
      </c>
      <c r="R3" s="10" t="s">
        <v>1381</v>
      </c>
      <c r="S3" s="10" t="s">
        <v>1382</v>
      </c>
      <c r="T3" s="10" t="s">
        <v>1383</v>
      </c>
      <c r="U3" s="10" t="s">
        <v>1384</v>
      </c>
      <c r="V3" s="10" t="s">
        <v>793</v>
      </c>
      <c r="W3" s="10" t="s">
        <v>794</v>
      </c>
      <c r="X3" s="10" t="s">
        <v>751</v>
      </c>
      <c r="Y3" s="10" t="s">
        <v>752</v>
      </c>
      <c r="Z3" s="10" t="s">
        <v>753</v>
      </c>
      <c r="AA3" s="10" t="s">
        <v>754</v>
      </c>
      <c r="AB3" s="10" t="s">
        <v>755</v>
      </c>
      <c r="AC3" s="10" t="s">
        <v>756</v>
      </c>
      <c r="AD3" s="10" t="s">
        <v>763</v>
      </c>
      <c r="AE3" s="10" t="s">
        <v>764</v>
      </c>
      <c r="AF3" s="10" t="s">
        <v>765</v>
      </c>
      <c r="AG3" s="10" t="s">
        <v>766</v>
      </c>
      <c r="AH3" s="10" t="s">
        <v>767</v>
      </c>
      <c r="AI3" s="10" t="s">
        <v>768</v>
      </c>
      <c r="AJ3" s="10" t="s">
        <v>775</v>
      </c>
      <c r="AK3" s="10" t="s">
        <v>776</v>
      </c>
      <c r="AL3" s="10" t="s">
        <v>777</v>
      </c>
      <c r="AM3" s="10" t="s">
        <v>778</v>
      </c>
      <c r="AN3" s="10" t="s">
        <v>698</v>
      </c>
      <c r="AO3" s="10" t="s">
        <v>699</v>
      </c>
      <c r="AP3" s="10" t="s">
        <v>700</v>
      </c>
      <c r="AQ3" s="10" t="s">
        <v>701</v>
      </c>
      <c r="AR3" s="10" t="s">
        <v>705</v>
      </c>
      <c r="AS3" s="10" t="s">
        <v>706</v>
      </c>
      <c r="AT3" s="10" t="s">
        <v>707</v>
      </c>
      <c r="AU3" s="10" t="s">
        <v>708</v>
      </c>
      <c r="AV3" s="10" t="s">
        <v>712</v>
      </c>
      <c r="AW3" s="10" t="s">
        <v>713</v>
      </c>
      <c r="AX3" s="10" t="s">
        <v>714</v>
      </c>
      <c r="AY3" s="10" t="s">
        <v>715</v>
      </c>
      <c r="AZ3" s="10" t="s">
        <v>719</v>
      </c>
      <c r="BA3" s="10" t="s">
        <v>720</v>
      </c>
      <c r="BB3" s="10" t="s">
        <v>721</v>
      </c>
      <c r="BC3" s="10" t="s">
        <v>722</v>
      </c>
      <c r="BD3" s="10" t="s">
        <v>2330</v>
      </c>
      <c r="BE3" s="10" t="s">
        <v>2331</v>
      </c>
      <c r="BF3" s="10" t="s">
        <v>2332</v>
      </c>
      <c r="BG3" s="10" t="s">
        <v>2431</v>
      </c>
      <c r="BH3" s="10" t="s">
        <v>1122</v>
      </c>
      <c r="BI3" s="10" t="s">
        <v>1123</v>
      </c>
      <c r="BJ3" s="10" t="s">
        <v>1124</v>
      </c>
      <c r="BK3" s="10" t="s">
        <v>1125</v>
      </c>
      <c r="BL3" s="10" t="s">
        <v>1126</v>
      </c>
      <c r="BM3" s="10" t="s">
        <v>1127</v>
      </c>
      <c r="BN3" s="10" t="s">
        <v>1045</v>
      </c>
      <c r="BO3" s="10" t="s">
        <v>1046</v>
      </c>
      <c r="BP3" s="10" t="s">
        <v>1047</v>
      </c>
      <c r="BQ3" s="10" t="s">
        <v>1048</v>
      </c>
      <c r="BR3" s="10" t="s">
        <v>1633</v>
      </c>
      <c r="BS3" s="10" t="s">
        <v>1449</v>
      </c>
      <c r="BT3" s="10" t="s">
        <v>2634</v>
      </c>
      <c r="BU3" s="10" t="s">
        <v>2635</v>
      </c>
      <c r="BV3" s="10" t="s">
        <v>2636</v>
      </c>
      <c r="BW3" s="10" t="s">
        <v>2637</v>
      </c>
      <c r="BX3" s="10" t="s">
        <v>2638</v>
      </c>
      <c r="BY3" s="10" t="s">
        <v>2639</v>
      </c>
      <c r="BZ3" s="10" t="s">
        <v>2640</v>
      </c>
      <c r="CA3" s="10" t="s">
        <v>2641</v>
      </c>
      <c r="CB3" s="10" t="s">
        <v>2642</v>
      </c>
      <c r="CC3" s="10" t="s">
        <v>2643</v>
      </c>
      <c r="CD3" s="10" t="s">
        <v>2644</v>
      </c>
      <c r="CE3" s="10" t="s">
        <v>2645</v>
      </c>
      <c r="CF3" s="10" t="s">
        <v>2646</v>
      </c>
      <c r="CG3" s="10" t="s">
        <v>2647</v>
      </c>
      <c r="CH3" s="10" t="s">
        <v>2648</v>
      </c>
      <c r="CI3" s="10" t="s">
        <v>2649</v>
      </c>
      <c r="CJ3" s="10" t="s">
        <v>2650</v>
      </c>
      <c r="CK3" s="10" t="s">
        <v>2651</v>
      </c>
      <c r="CL3" s="10" t="s">
        <v>2652</v>
      </c>
      <c r="CM3" s="10" t="s">
        <v>2653</v>
      </c>
      <c r="CN3" s="10" t="s">
        <v>2654</v>
      </c>
      <c r="CO3" s="10" t="s">
        <v>2655</v>
      </c>
      <c r="CP3" s="10" t="s">
        <v>2656</v>
      </c>
      <c r="CQ3" s="10" t="s">
        <v>2657</v>
      </c>
      <c r="CR3" s="10" t="s">
        <v>2658</v>
      </c>
      <c r="CS3" s="10" t="s">
        <v>2659</v>
      </c>
      <c r="CT3" s="10" t="s">
        <v>2660</v>
      </c>
      <c r="CU3" s="10" t="s">
        <v>2661</v>
      </c>
      <c r="CV3" s="10" t="s">
        <v>2662</v>
      </c>
      <c r="CW3" s="10" t="s">
        <v>2663</v>
      </c>
      <c r="CX3" s="10" t="s">
        <v>2664</v>
      </c>
      <c r="CY3" s="10" t="s">
        <v>2665</v>
      </c>
      <c r="CZ3" s="10" t="s">
        <v>2666</v>
      </c>
      <c r="DA3" s="10" t="s">
        <v>2667</v>
      </c>
      <c r="DB3" s="10" t="s">
        <v>2668</v>
      </c>
      <c r="DC3" s="10" t="s">
        <v>2669</v>
      </c>
      <c r="DD3" s="10" t="s">
        <v>2670</v>
      </c>
      <c r="DE3" s="10" t="s">
        <v>2671</v>
      </c>
      <c r="DF3" s="10" t="s">
        <v>2672</v>
      </c>
      <c r="DG3" s="10" t="s">
        <v>2673</v>
      </c>
      <c r="DH3" s="10" t="s">
        <v>2674</v>
      </c>
      <c r="DI3" s="10" t="s">
        <v>2675</v>
      </c>
      <c r="DJ3" s="10" t="s">
        <v>2676</v>
      </c>
      <c r="DK3" s="10" t="s">
        <v>2677</v>
      </c>
      <c r="DL3" s="10" t="s">
        <v>2678</v>
      </c>
      <c r="DM3" s="10" t="s">
        <v>2679</v>
      </c>
      <c r="DN3" s="10" t="s">
        <v>2680</v>
      </c>
      <c r="DO3" s="10" t="s">
        <v>2681</v>
      </c>
      <c r="DP3" s="10" t="s">
        <v>2682</v>
      </c>
      <c r="DQ3" s="10" t="s">
        <v>2683</v>
      </c>
      <c r="DR3" s="10" t="s">
        <v>2684</v>
      </c>
      <c r="DS3" s="10" t="s">
        <v>2685</v>
      </c>
      <c r="DT3" s="10" t="s">
        <v>2686</v>
      </c>
      <c r="DU3" s="12" t="s">
        <v>2687</v>
      </c>
      <c r="DV3" s="10" t="s">
        <v>2688</v>
      </c>
      <c r="DW3" s="10" t="s">
        <v>2689</v>
      </c>
      <c r="DX3" s="12" t="s">
        <v>2690</v>
      </c>
      <c r="DY3" s="10" t="s">
        <v>2691</v>
      </c>
      <c r="DZ3" s="10" t="s">
        <v>2692</v>
      </c>
      <c r="EA3" s="10" t="s">
        <v>2693</v>
      </c>
      <c r="EB3" s="10" t="s">
        <v>2694</v>
      </c>
      <c r="EC3" s="10" t="s">
        <v>2695</v>
      </c>
      <c r="ED3" s="10" t="s">
        <v>2696</v>
      </c>
      <c r="EE3" s="10" t="s">
        <v>2697</v>
      </c>
      <c r="EF3" s="15" t="s">
        <v>2698</v>
      </c>
      <c r="EG3" s="15" t="s">
        <v>2699</v>
      </c>
      <c r="EH3" s="18">
        <v>175</v>
      </c>
      <c r="EI3" s="18">
        <v>175</v>
      </c>
      <c r="EJ3" s="18">
        <v>175</v>
      </c>
      <c r="EK3" s="18">
        <v>175</v>
      </c>
      <c r="EL3" s="18">
        <v>175</v>
      </c>
      <c r="EM3" s="18">
        <v>185</v>
      </c>
      <c r="EN3" s="18">
        <v>1.75</v>
      </c>
      <c r="EO3" s="18">
        <v>1.75</v>
      </c>
      <c r="EP3" s="18">
        <v>1.75</v>
      </c>
      <c r="EQ3" s="18">
        <v>1.75</v>
      </c>
      <c r="ER3" s="18">
        <v>1.75</v>
      </c>
      <c r="ES3" s="18">
        <v>1.75</v>
      </c>
      <c r="ET3" s="18">
        <v>2.5</v>
      </c>
      <c r="EU3" s="18">
        <v>2.5</v>
      </c>
      <c r="EV3" s="18">
        <v>2.5</v>
      </c>
      <c r="EW3" s="18">
        <v>2.5</v>
      </c>
      <c r="EX3" s="18">
        <v>2.5</v>
      </c>
      <c r="EY3" s="18">
        <v>2.5</v>
      </c>
      <c r="EZ3" s="18">
        <v>2.5</v>
      </c>
      <c r="FA3" s="18">
        <v>2.5</v>
      </c>
      <c r="FB3" s="18">
        <v>2.5</v>
      </c>
      <c r="FC3" s="18">
        <v>2.5</v>
      </c>
      <c r="FD3" s="18">
        <v>2.5</v>
      </c>
      <c r="FE3" s="18">
        <v>2.5</v>
      </c>
      <c r="FF3" s="18">
        <v>30</v>
      </c>
      <c r="FG3" s="18">
        <v>30</v>
      </c>
      <c r="FH3" s="18">
        <v>30</v>
      </c>
      <c r="FI3" s="18">
        <v>30</v>
      </c>
      <c r="FJ3" s="18">
        <v>30</v>
      </c>
      <c r="FK3" s="18">
        <v>30</v>
      </c>
      <c r="FL3" s="18">
        <v>240</v>
      </c>
      <c r="FM3" s="18">
        <v>240</v>
      </c>
      <c r="FN3" s="18">
        <v>240</v>
      </c>
      <c r="FO3" s="18">
        <v>240</v>
      </c>
      <c r="FP3" s="18">
        <v>135</v>
      </c>
      <c r="FQ3" s="18">
        <v>135</v>
      </c>
      <c r="FR3" s="18">
        <v>135</v>
      </c>
      <c r="FS3" s="18">
        <v>135</v>
      </c>
      <c r="FT3" s="18">
        <v>555</v>
      </c>
      <c r="FU3" s="18">
        <v>555</v>
      </c>
      <c r="FV3" s="18">
        <v>555</v>
      </c>
      <c r="FW3" s="18">
        <v>555</v>
      </c>
      <c r="FX3" s="18">
        <v>20</v>
      </c>
      <c r="FY3" s="18">
        <v>20</v>
      </c>
      <c r="FZ3" s="18">
        <v>20</v>
      </c>
      <c r="GA3" s="18">
        <v>20</v>
      </c>
      <c r="GB3" s="18">
        <v>98</v>
      </c>
      <c r="GC3" s="18">
        <v>98</v>
      </c>
      <c r="GD3" s="18">
        <v>98</v>
      </c>
      <c r="GE3" s="18">
        <v>98</v>
      </c>
      <c r="GF3" s="18">
        <v>30</v>
      </c>
      <c r="GG3" s="18">
        <v>30</v>
      </c>
      <c r="GH3" s="18">
        <v>30</v>
      </c>
      <c r="GI3" s="18">
        <v>30</v>
      </c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22">
        <v>49</v>
      </c>
      <c r="GV3" s="18">
        <v>120</v>
      </c>
      <c r="GW3" s="18">
        <v>120</v>
      </c>
      <c r="GX3" s="18">
        <v>120</v>
      </c>
      <c r="GY3" s="18">
        <v>120</v>
      </c>
      <c r="GZ3" s="18">
        <v>120</v>
      </c>
      <c r="HA3" s="18">
        <v>140</v>
      </c>
      <c r="HB3" s="18">
        <v>1.25</v>
      </c>
      <c r="HC3" s="18">
        <v>1.25</v>
      </c>
      <c r="HD3" s="18">
        <v>1.25</v>
      </c>
      <c r="HE3" s="18">
        <v>1.25</v>
      </c>
      <c r="HF3" s="18">
        <v>1.25</v>
      </c>
      <c r="HG3" s="18">
        <v>1.25</v>
      </c>
      <c r="HH3" s="18">
        <v>0</v>
      </c>
      <c r="HI3" s="18">
        <v>0</v>
      </c>
      <c r="HJ3" s="18">
        <v>0</v>
      </c>
      <c r="HK3" s="18">
        <v>0</v>
      </c>
      <c r="HL3" s="18">
        <v>0</v>
      </c>
      <c r="HM3" s="18">
        <v>0</v>
      </c>
      <c r="HN3" s="18">
        <v>0.5</v>
      </c>
      <c r="HO3" s="18">
        <v>0.5</v>
      </c>
      <c r="HP3" s="18">
        <v>0.5</v>
      </c>
      <c r="HQ3" s="18">
        <v>0.5</v>
      </c>
      <c r="HR3" s="18">
        <v>0.5</v>
      </c>
      <c r="HS3" s="18">
        <v>0.5</v>
      </c>
      <c r="HT3" s="18">
        <v>10</v>
      </c>
      <c r="HU3" s="18">
        <v>10</v>
      </c>
      <c r="HV3" s="18">
        <v>10</v>
      </c>
      <c r="HW3" s="18">
        <v>10</v>
      </c>
      <c r="HX3" s="18">
        <v>10</v>
      </c>
      <c r="HY3" s="18">
        <v>10</v>
      </c>
      <c r="HZ3" s="18">
        <v>175</v>
      </c>
      <c r="IA3" s="18">
        <v>175</v>
      </c>
      <c r="IB3" s="18">
        <v>175</v>
      </c>
      <c r="IC3" s="18">
        <v>175</v>
      </c>
      <c r="ID3" s="18">
        <v>125</v>
      </c>
      <c r="IE3" s="18">
        <v>125</v>
      </c>
      <c r="IF3" s="18">
        <v>125</v>
      </c>
      <c r="IG3" s="18">
        <v>125</v>
      </c>
      <c r="IH3" s="18">
        <v>545</v>
      </c>
      <c r="II3" s="18">
        <v>545</v>
      </c>
      <c r="IJ3" s="18">
        <v>545</v>
      </c>
      <c r="IK3" s="18">
        <v>545</v>
      </c>
      <c r="IL3" s="18">
        <v>5</v>
      </c>
      <c r="IM3" s="18">
        <v>5</v>
      </c>
      <c r="IN3" s="18">
        <v>5</v>
      </c>
      <c r="IO3" s="18">
        <v>5</v>
      </c>
      <c r="IP3" s="18">
        <v>80</v>
      </c>
      <c r="IQ3" s="18">
        <v>80</v>
      </c>
      <c r="IR3" s="18">
        <v>80</v>
      </c>
      <c r="IS3" s="18">
        <v>80</v>
      </c>
      <c r="IT3" s="18">
        <v>15</v>
      </c>
      <c r="IU3" s="18">
        <v>15</v>
      </c>
      <c r="IV3" s="18">
        <v>15</v>
      </c>
      <c r="IW3" s="18">
        <v>15</v>
      </c>
      <c r="IX3" s="10"/>
      <c r="IY3" s="10"/>
      <c r="IZ3" s="12"/>
      <c r="JA3" s="10"/>
      <c r="JB3" s="10"/>
      <c r="JC3" s="10"/>
      <c r="JD3" s="10"/>
      <c r="JE3" s="10"/>
      <c r="JF3" s="10"/>
      <c r="JG3" s="10"/>
      <c r="JH3" s="18"/>
      <c r="JI3" s="110" t="s">
        <v>2963</v>
      </c>
      <c r="JJ3" s="22" t="s">
        <v>608</v>
      </c>
      <c r="JK3" s="22" t="s">
        <v>608</v>
      </c>
      <c r="JL3" s="22" t="s">
        <v>608</v>
      </c>
      <c r="JM3" s="22" t="s">
        <v>608</v>
      </c>
      <c r="JN3" s="22" t="s">
        <v>608</v>
      </c>
      <c r="JO3" s="22" t="s">
        <v>608</v>
      </c>
      <c r="JP3" s="22" t="s">
        <v>2486</v>
      </c>
      <c r="JQ3" s="22" t="s">
        <v>2486</v>
      </c>
      <c r="JR3" s="22" t="s">
        <v>2486</v>
      </c>
      <c r="JS3" s="22" t="s">
        <v>2486</v>
      </c>
      <c r="JT3" s="22" t="s">
        <v>2486</v>
      </c>
      <c r="JU3" s="22" t="s">
        <v>2486</v>
      </c>
      <c r="JV3" s="22" t="s">
        <v>792</v>
      </c>
      <c r="JW3" s="22" t="s">
        <v>792</v>
      </c>
      <c r="JX3" s="22" t="s">
        <v>792</v>
      </c>
      <c r="JY3" s="22" t="s">
        <v>792</v>
      </c>
      <c r="JZ3" s="22" t="s">
        <v>792</v>
      </c>
      <c r="KA3" s="22" t="s">
        <v>792</v>
      </c>
      <c r="KB3" s="22" t="s">
        <v>792</v>
      </c>
      <c r="KC3" s="22" t="s">
        <v>792</v>
      </c>
      <c r="KD3" s="22" t="s">
        <v>792</v>
      </c>
      <c r="KE3" s="22" t="s">
        <v>792</v>
      </c>
      <c r="KF3" s="22" t="s">
        <v>792</v>
      </c>
      <c r="KG3" s="22" t="s">
        <v>792</v>
      </c>
      <c r="KH3" s="22" t="s">
        <v>608</v>
      </c>
      <c r="KI3" s="22" t="s">
        <v>608</v>
      </c>
      <c r="KJ3" s="22" t="s">
        <v>608</v>
      </c>
      <c r="KK3" s="22" t="s">
        <v>608</v>
      </c>
      <c r="KL3" s="22" t="s">
        <v>608</v>
      </c>
      <c r="KM3" s="22" t="s">
        <v>608</v>
      </c>
      <c r="KN3" s="22" t="s">
        <v>118</v>
      </c>
      <c r="KO3" s="22" t="s">
        <v>118</v>
      </c>
      <c r="KP3" s="22" t="s">
        <v>118</v>
      </c>
      <c r="KQ3" s="22" t="s">
        <v>118</v>
      </c>
      <c r="KR3" s="22" t="s">
        <v>117</v>
      </c>
      <c r="KS3" s="22" t="s">
        <v>117</v>
      </c>
      <c r="KT3" s="22" t="s">
        <v>117</v>
      </c>
      <c r="KU3" s="22" t="s">
        <v>117</v>
      </c>
      <c r="KV3" s="22" t="s">
        <v>117</v>
      </c>
      <c r="KW3" s="22" t="s">
        <v>117</v>
      </c>
      <c r="KX3" s="22" t="s">
        <v>117</v>
      </c>
      <c r="KY3" s="22" t="s">
        <v>117</v>
      </c>
      <c r="KZ3" s="22" t="s">
        <v>118</v>
      </c>
      <c r="LA3" s="22" t="s">
        <v>118</v>
      </c>
      <c r="LB3" s="22" t="s">
        <v>118</v>
      </c>
      <c r="LC3" s="22" t="s">
        <v>118</v>
      </c>
      <c r="LD3" s="22" t="s">
        <v>118</v>
      </c>
      <c r="LE3" s="22" t="s">
        <v>118</v>
      </c>
      <c r="LF3" s="22" t="s">
        <v>118</v>
      </c>
      <c r="LG3" s="22" t="s">
        <v>118</v>
      </c>
      <c r="LH3" s="22" t="s">
        <v>608</v>
      </c>
      <c r="LI3" s="22" t="s">
        <v>608</v>
      </c>
      <c r="LJ3" s="22" t="s">
        <v>608</v>
      </c>
      <c r="LK3" s="22" t="s">
        <v>608</v>
      </c>
      <c r="LL3" s="22"/>
      <c r="LM3" s="22"/>
      <c r="LN3" s="22"/>
      <c r="LO3" s="22"/>
      <c r="LP3" s="22"/>
      <c r="LQ3" s="22"/>
      <c r="LR3" s="22"/>
      <c r="LS3" s="22"/>
      <c r="LT3" s="22"/>
      <c r="LU3" s="22"/>
      <c r="LV3" s="22"/>
      <c r="LW3" s="22">
        <v>51</v>
      </c>
      <c r="LX3" s="22">
        <v>3</v>
      </c>
      <c r="LY3" s="22">
        <v>3</v>
      </c>
      <c r="LZ3" s="22">
        <v>3</v>
      </c>
      <c r="MA3" s="22">
        <v>3</v>
      </c>
      <c r="MB3" s="22">
        <v>3</v>
      </c>
      <c r="MC3" s="22">
        <v>3</v>
      </c>
      <c r="MD3" s="22">
        <v>3</v>
      </c>
      <c r="ME3" s="22">
        <v>3</v>
      </c>
      <c r="MF3" s="22">
        <v>3</v>
      </c>
      <c r="MG3" s="22">
        <v>3</v>
      </c>
      <c r="MH3" s="22">
        <v>3</v>
      </c>
      <c r="MI3" s="22">
        <v>3</v>
      </c>
      <c r="MJ3" s="22">
        <v>1</v>
      </c>
      <c r="MK3" s="22">
        <v>1</v>
      </c>
      <c r="ML3" s="22">
        <v>1</v>
      </c>
      <c r="MM3" s="22">
        <v>1</v>
      </c>
      <c r="MN3" s="22">
        <v>1</v>
      </c>
      <c r="MO3" s="22">
        <v>1</v>
      </c>
      <c r="MP3" s="22">
        <v>1</v>
      </c>
      <c r="MQ3" s="22">
        <v>1</v>
      </c>
      <c r="MR3" s="22">
        <v>1</v>
      </c>
      <c r="MS3" s="22">
        <v>1</v>
      </c>
      <c r="MT3" s="22">
        <v>1</v>
      </c>
      <c r="MU3" s="22">
        <v>1</v>
      </c>
      <c r="MV3" s="22">
        <v>1</v>
      </c>
      <c r="MW3" s="22">
        <v>1</v>
      </c>
      <c r="MX3" s="22">
        <v>1</v>
      </c>
      <c r="MY3" s="22">
        <v>1</v>
      </c>
      <c r="MZ3" s="22">
        <v>1</v>
      </c>
      <c r="NA3" s="22">
        <v>1</v>
      </c>
      <c r="NB3" s="22">
        <v>3</v>
      </c>
      <c r="NC3" s="22">
        <v>3</v>
      </c>
      <c r="ND3" s="22">
        <v>3</v>
      </c>
      <c r="NE3" s="22">
        <v>3</v>
      </c>
      <c r="NF3" s="22">
        <v>3</v>
      </c>
      <c r="NG3" s="22">
        <v>3</v>
      </c>
      <c r="NH3" s="22">
        <v>3</v>
      </c>
      <c r="NI3" s="22">
        <v>3</v>
      </c>
      <c r="NJ3" s="22">
        <v>3</v>
      </c>
      <c r="NK3" s="22">
        <v>3</v>
      </c>
      <c r="NL3" s="22">
        <v>3</v>
      </c>
      <c r="NM3" s="22">
        <v>3</v>
      </c>
      <c r="NN3" s="22">
        <v>3</v>
      </c>
      <c r="NO3" s="22">
        <v>3</v>
      </c>
      <c r="NP3" s="22">
        <v>3</v>
      </c>
      <c r="NQ3" s="22">
        <v>3</v>
      </c>
      <c r="NR3" s="22">
        <v>3</v>
      </c>
      <c r="NS3" s="22">
        <v>3</v>
      </c>
      <c r="NT3" s="22">
        <v>3</v>
      </c>
      <c r="NU3" s="22">
        <v>3</v>
      </c>
      <c r="NV3" s="22">
        <v>1</v>
      </c>
      <c r="NW3" s="22">
        <v>1</v>
      </c>
      <c r="NX3" s="22">
        <v>1</v>
      </c>
      <c r="NY3" s="22">
        <v>1</v>
      </c>
      <c r="NZ3" s="22"/>
      <c r="OA3" s="22"/>
      <c r="OB3" s="22"/>
      <c r="OC3" s="22"/>
      <c r="OD3" s="22"/>
      <c r="OE3" s="22"/>
      <c r="OF3" s="22"/>
      <c r="OG3" s="22"/>
      <c r="OH3" s="22"/>
      <c r="OI3" s="22"/>
      <c r="OJ3" s="22"/>
      <c r="OK3" s="110" t="s">
        <v>2991</v>
      </c>
      <c r="OL3" s="22"/>
      <c r="OM3" s="22"/>
      <c r="ON3" s="22"/>
      <c r="OO3" s="22"/>
      <c r="OP3" s="22"/>
      <c r="OQ3" s="22"/>
      <c r="OR3" s="22"/>
      <c r="OS3" s="22"/>
      <c r="OT3" s="22"/>
      <c r="OU3" s="22"/>
      <c r="OV3" s="22"/>
      <c r="OW3" s="22"/>
      <c r="OX3" s="22">
        <v>1</v>
      </c>
      <c r="OY3" s="22">
        <v>1</v>
      </c>
      <c r="OZ3" s="22">
        <v>1</v>
      </c>
      <c r="PA3" s="22">
        <v>1</v>
      </c>
      <c r="PB3" s="22">
        <v>1</v>
      </c>
      <c r="PC3" s="22">
        <v>1</v>
      </c>
      <c r="PD3" s="22">
        <v>1</v>
      </c>
      <c r="PE3" s="22">
        <v>1</v>
      </c>
      <c r="PF3" s="22">
        <v>1</v>
      </c>
      <c r="PG3" s="22">
        <v>1</v>
      </c>
      <c r="PH3" s="22">
        <v>1</v>
      </c>
      <c r="PI3" s="22">
        <v>1</v>
      </c>
      <c r="PJ3" s="22"/>
      <c r="PK3" s="22"/>
      <c r="PL3" s="22"/>
      <c r="PM3" s="22"/>
      <c r="PN3" s="22"/>
      <c r="PO3" s="22"/>
      <c r="PP3" s="22"/>
      <c r="PQ3" s="22"/>
      <c r="PR3" s="22"/>
      <c r="PS3" s="22"/>
      <c r="PT3" s="22"/>
      <c r="PU3" s="22"/>
      <c r="PV3" s="22"/>
      <c r="PW3" s="22"/>
      <c r="PX3" s="22"/>
      <c r="PY3" s="22"/>
      <c r="PZ3" s="22"/>
      <c r="QA3" s="22"/>
      <c r="QB3" s="22"/>
      <c r="QC3" s="22"/>
      <c r="QD3" s="22"/>
      <c r="QE3" s="22"/>
      <c r="QF3" s="22"/>
      <c r="QG3" s="22"/>
      <c r="QH3" s="22"/>
      <c r="QI3" s="22"/>
      <c r="QJ3" s="22"/>
      <c r="QK3" s="22"/>
      <c r="QL3" s="22"/>
      <c r="QM3" s="22"/>
      <c r="QN3" s="22"/>
      <c r="QO3" s="22"/>
      <c r="QP3" s="22"/>
      <c r="QQ3" s="22"/>
      <c r="QR3" s="22"/>
      <c r="QS3" s="22"/>
      <c r="QT3" s="22"/>
      <c r="QU3" s="22"/>
      <c r="QV3" s="22"/>
      <c r="QW3" s="22"/>
      <c r="QX3" s="22"/>
      <c r="QY3" s="22"/>
    </row>
    <row r="4" spans="1:1160" x14ac:dyDescent="0.25">
      <c r="A4" s="8" t="s">
        <v>1232</v>
      </c>
      <c r="B4" t="s">
        <v>68</v>
      </c>
      <c r="C4" t="s">
        <v>1693</v>
      </c>
      <c r="E4" s="8">
        <v>87</v>
      </c>
      <c r="F4" s="10" t="s">
        <v>734</v>
      </c>
      <c r="G4" s="10" t="s">
        <v>735</v>
      </c>
      <c r="H4" s="10" t="s">
        <v>736</v>
      </c>
      <c r="I4" s="10" t="s">
        <v>737</v>
      </c>
      <c r="J4" s="10" t="s">
        <v>738</v>
      </c>
      <c r="K4" s="10" t="s">
        <v>1653</v>
      </c>
      <c r="L4" s="10" t="s">
        <v>1654</v>
      </c>
      <c r="M4" s="10" t="s">
        <v>1979</v>
      </c>
      <c r="N4" s="10" t="s">
        <v>1980</v>
      </c>
      <c r="O4" s="10" t="s">
        <v>746</v>
      </c>
      <c r="P4" s="10" t="s">
        <v>747</v>
      </c>
      <c r="Q4" s="10" t="s">
        <v>748</v>
      </c>
      <c r="R4" s="10" t="s">
        <v>749</v>
      </c>
      <c r="S4" s="10" t="s">
        <v>750</v>
      </c>
      <c r="T4" s="10" t="s">
        <v>1655</v>
      </c>
      <c r="U4" s="10" t="s">
        <v>1656</v>
      </c>
      <c r="V4" s="10" t="s">
        <v>1981</v>
      </c>
      <c r="W4" s="10" t="s">
        <v>1982</v>
      </c>
      <c r="X4" s="10" t="s">
        <v>758</v>
      </c>
      <c r="Y4" s="10" t="s">
        <v>759</v>
      </c>
      <c r="Z4" s="10" t="s">
        <v>760</v>
      </c>
      <c r="AA4" s="10" t="s">
        <v>761</v>
      </c>
      <c r="AB4" s="10" t="s">
        <v>762</v>
      </c>
      <c r="AC4" s="10" t="s">
        <v>1661</v>
      </c>
      <c r="AD4" s="10" t="s">
        <v>1662</v>
      </c>
      <c r="AE4" s="10" t="s">
        <v>1983</v>
      </c>
      <c r="AF4" s="10" t="s">
        <v>1984</v>
      </c>
      <c r="AG4" s="10" t="s">
        <v>770</v>
      </c>
      <c r="AH4" s="10" t="s">
        <v>771</v>
      </c>
      <c r="AI4" s="10" t="s">
        <v>772</v>
      </c>
      <c r="AJ4" s="10" t="s">
        <v>773</v>
      </c>
      <c r="AK4" s="10" t="s">
        <v>774</v>
      </c>
      <c r="AL4" s="10" t="s">
        <v>1663</v>
      </c>
      <c r="AM4" s="10" t="s">
        <v>1664</v>
      </c>
      <c r="AN4" s="10" t="s">
        <v>1985</v>
      </c>
      <c r="AO4" s="10" t="s">
        <v>1986</v>
      </c>
      <c r="AP4" s="10" t="s">
        <v>781</v>
      </c>
      <c r="AQ4" s="10" t="s">
        <v>783</v>
      </c>
      <c r="AR4" s="10" t="s">
        <v>867</v>
      </c>
      <c r="AS4" s="10" t="s">
        <v>1665</v>
      </c>
      <c r="AT4" s="10" t="s">
        <v>704</v>
      </c>
      <c r="AU4" s="10" t="s">
        <v>785</v>
      </c>
      <c r="AV4" s="10" t="s">
        <v>868</v>
      </c>
      <c r="AW4" s="10" t="s">
        <v>1669</v>
      </c>
      <c r="AX4" s="10" t="s">
        <v>1670</v>
      </c>
      <c r="AY4" s="10" t="s">
        <v>1671</v>
      </c>
      <c r="AZ4" s="10" t="s">
        <v>1672</v>
      </c>
      <c r="BA4" s="10" t="s">
        <v>2143</v>
      </c>
      <c r="BB4" s="10" t="s">
        <v>711</v>
      </c>
      <c r="BC4" s="10" t="s">
        <v>787</v>
      </c>
      <c r="BD4" s="10" t="s">
        <v>869</v>
      </c>
      <c r="BE4" s="10" t="s">
        <v>1673</v>
      </c>
      <c r="BF4" s="10" t="s">
        <v>1674</v>
      </c>
      <c r="BG4" s="10" t="s">
        <v>1675</v>
      </c>
      <c r="BH4" s="10" t="s">
        <v>1676</v>
      </c>
      <c r="BI4" s="10" t="s">
        <v>2144</v>
      </c>
      <c r="BJ4" s="10" t="s">
        <v>1677</v>
      </c>
      <c r="BK4" s="10" t="s">
        <v>1678</v>
      </c>
      <c r="BL4" s="10" t="s">
        <v>1680</v>
      </c>
      <c r="BM4" s="10" t="s">
        <v>2145</v>
      </c>
      <c r="BN4" s="10" t="s">
        <v>1681</v>
      </c>
      <c r="BO4" s="10" t="s">
        <v>1682</v>
      </c>
      <c r="BP4" s="10" t="s">
        <v>1684</v>
      </c>
      <c r="BQ4" s="10" t="s">
        <v>2146</v>
      </c>
      <c r="BR4" s="10" t="s">
        <v>1989</v>
      </c>
      <c r="BS4" s="10" t="s">
        <v>1990</v>
      </c>
      <c r="BT4" s="10" t="s">
        <v>2147</v>
      </c>
      <c r="BU4" s="10" t="s">
        <v>2148</v>
      </c>
      <c r="BV4" s="10" t="s">
        <v>1129</v>
      </c>
      <c r="BW4" s="10" t="s">
        <v>1130</v>
      </c>
      <c r="BX4" s="10" t="s">
        <v>1131</v>
      </c>
      <c r="BY4" s="10" t="s">
        <v>1132</v>
      </c>
      <c r="BZ4" s="10" t="s">
        <v>1133</v>
      </c>
      <c r="CA4" s="10" t="s">
        <v>1685</v>
      </c>
      <c r="CB4" s="10" t="s">
        <v>1686</v>
      </c>
      <c r="CC4" s="10" t="s">
        <v>1987</v>
      </c>
      <c r="CD4" s="10" t="s">
        <v>1988</v>
      </c>
      <c r="CE4" s="10" t="s">
        <v>1051</v>
      </c>
      <c r="CF4" s="10" t="s">
        <v>1135</v>
      </c>
      <c r="CG4" s="10" t="s">
        <v>1191</v>
      </c>
      <c r="CH4" s="10" t="s">
        <v>1687</v>
      </c>
      <c r="CI4" s="10" t="s">
        <v>1688</v>
      </c>
      <c r="CJ4" s="10" t="s">
        <v>1689</v>
      </c>
      <c r="CK4" s="10" t="s">
        <v>1690</v>
      </c>
      <c r="CL4" s="10" t="s">
        <v>2149</v>
      </c>
      <c r="CM4" s="10" t="s">
        <v>1633</v>
      </c>
      <c r="CN4" s="10" t="s">
        <v>1449</v>
      </c>
      <c r="CO4" s="10" t="s">
        <v>2060</v>
      </c>
      <c r="CP4" s="10" t="s">
        <v>2061</v>
      </c>
      <c r="CQ4" s="10" t="s">
        <v>2062</v>
      </c>
      <c r="CR4" s="10" t="s">
        <v>2063</v>
      </c>
      <c r="CS4" s="10" t="s">
        <v>2064</v>
      </c>
      <c r="CT4" s="10" t="s">
        <v>2065</v>
      </c>
      <c r="CU4" s="10" t="s">
        <v>2066</v>
      </c>
      <c r="CV4" s="10" t="s">
        <v>2067</v>
      </c>
      <c r="CW4" s="10" t="s">
        <v>2068</v>
      </c>
      <c r="CX4" s="10" t="s">
        <v>2069</v>
      </c>
      <c r="CY4" s="10" t="s">
        <v>2070</v>
      </c>
      <c r="CZ4" s="10" t="s">
        <v>2071</v>
      </c>
      <c r="DA4" s="10" t="s">
        <v>2072</v>
      </c>
      <c r="DB4" s="10" t="s">
        <v>2073</v>
      </c>
      <c r="DC4" s="10" t="s">
        <v>2074</v>
      </c>
      <c r="DD4" s="10" t="s">
        <v>2075</v>
      </c>
      <c r="DE4" s="10" t="s">
        <v>2076</v>
      </c>
      <c r="DF4" s="10" t="s">
        <v>2077</v>
      </c>
      <c r="DG4" s="10" t="s">
        <v>2078</v>
      </c>
      <c r="DH4" s="10" t="s">
        <v>2079</v>
      </c>
      <c r="DI4" s="12" t="s">
        <v>2080</v>
      </c>
      <c r="DJ4" s="10" t="s">
        <v>2081</v>
      </c>
      <c r="DK4" s="10" t="s">
        <v>2082</v>
      </c>
      <c r="DL4" s="12" t="s">
        <v>2083</v>
      </c>
      <c r="DM4" s="10" t="s">
        <v>2084</v>
      </c>
      <c r="DN4" s="10" t="s">
        <v>2085</v>
      </c>
      <c r="DO4" s="10" t="s">
        <v>2086</v>
      </c>
      <c r="DP4" s="10" t="s">
        <v>2087</v>
      </c>
      <c r="DQ4" s="10" t="s">
        <v>2088</v>
      </c>
      <c r="DR4" s="10" t="s">
        <v>2089</v>
      </c>
      <c r="DS4" s="10" t="s">
        <v>2090</v>
      </c>
      <c r="DT4" s="10" t="s">
        <v>2091</v>
      </c>
      <c r="DU4" s="10" t="s">
        <v>2092</v>
      </c>
      <c r="DV4" s="10" t="s">
        <v>2093</v>
      </c>
      <c r="DW4" s="10" t="s">
        <v>2094</v>
      </c>
      <c r="DX4" s="10" t="s">
        <v>2095</v>
      </c>
      <c r="DY4" s="10" t="s">
        <v>2959</v>
      </c>
      <c r="DZ4" s="15" t="s">
        <v>2958</v>
      </c>
      <c r="EA4" s="15" t="s">
        <v>2957</v>
      </c>
      <c r="EB4" s="15" t="s">
        <v>2956</v>
      </c>
      <c r="EC4" s="15" t="s">
        <v>2096</v>
      </c>
      <c r="ED4" s="15" t="s">
        <v>2097</v>
      </c>
      <c r="EE4" s="15" t="s">
        <v>2098</v>
      </c>
      <c r="EF4" s="15" t="s">
        <v>2099</v>
      </c>
      <c r="EG4" s="15" t="s">
        <v>2100</v>
      </c>
      <c r="EH4" s="15" t="s">
        <v>2101</v>
      </c>
      <c r="EI4" s="15" t="s">
        <v>2102</v>
      </c>
      <c r="EJ4" s="10" t="s">
        <v>2103</v>
      </c>
      <c r="EK4" s="15" t="s">
        <v>2116</v>
      </c>
      <c r="EL4" s="15" t="s">
        <v>2117</v>
      </c>
      <c r="EM4" s="15" t="s">
        <v>2118</v>
      </c>
      <c r="EN4" s="15" t="s">
        <v>2119</v>
      </c>
      <c r="EO4" s="15" t="s">
        <v>2120</v>
      </c>
      <c r="EP4" s="15" t="s">
        <v>2121</v>
      </c>
      <c r="EQ4" s="15" t="s">
        <v>2122</v>
      </c>
      <c r="ER4" s="15" t="s">
        <v>2123</v>
      </c>
      <c r="ES4" s="15" t="s">
        <v>2104</v>
      </c>
      <c r="ET4" s="15" t="s">
        <v>2105</v>
      </c>
      <c r="EU4" s="15" t="s">
        <v>2106</v>
      </c>
      <c r="EV4" s="15" t="s">
        <v>2107</v>
      </c>
      <c r="EW4" s="15" t="s">
        <v>2108</v>
      </c>
      <c r="EX4" s="15" t="s">
        <v>2109</v>
      </c>
      <c r="EY4" s="15" t="s">
        <v>2110</v>
      </c>
      <c r="EZ4" s="15" t="s">
        <v>2111</v>
      </c>
      <c r="FA4" s="15" t="s">
        <v>2112</v>
      </c>
      <c r="FB4" s="15" t="s">
        <v>2113</v>
      </c>
      <c r="FC4" s="15" t="s">
        <v>2114</v>
      </c>
      <c r="FD4" s="15" t="s">
        <v>2115</v>
      </c>
      <c r="FE4" s="15" t="s">
        <v>2124</v>
      </c>
      <c r="FF4" s="15" t="s">
        <v>2125</v>
      </c>
      <c r="FG4" s="15" t="s">
        <v>2126</v>
      </c>
      <c r="FH4" s="15" t="s">
        <v>2127</v>
      </c>
      <c r="FI4" s="15" t="s">
        <v>2128</v>
      </c>
      <c r="FJ4" s="15" t="s">
        <v>2129</v>
      </c>
      <c r="FK4" s="15" t="s">
        <v>2130</v>
      </c>
      <c r="FL4" s="15" t="s">
        <v>2131</v>
      </c>
      <c r="FM4" s="15" t="s">
        <v>2132</v>
      </c>
      <c r="FN4" s="15" t="s">
        <v>2133</v>
      </c>
      <c r="FO4" s="15" t="s">
        <v>2134</v>
      </c>
      <c r="FP4" s="15" t="s">
        <v>2135</v>
      </c>
      <c r="FQ4" s="15" t="s">
        <v>2136</v>
      </c>
      <c r="FR4" s="15" t="s">
        <v>2137</v>
      </c>
      <c r="FS4" s="15" t="s">
        <v>2138</v>
      </c>
      <c r="FT4" s="15" t="s">
        <v>2139</v>
      </c>
      <c r="FU4" s="15" t="s">
        <v>2140</v>
      </c>
      <c r="FV4" s="15" t="s">
        <v>2141</v>
      </c>
      <c r="FW4" s="15" t="s">
        <v>2142</v>
      </c>
      <c r="FX4" s="18">
        <v>190</v>
      </c>
      <c r="FY4" s="18">
        <v>190</v>
      </c>
      <c r="FZ4" s="18">
        <v>190</v>
      </c>
      <c r="GA4" s="18">
        <v>190</v>
      </c>
      <c r="GB4" s="18">
        <v>190</v>
      </c>
      <c r="GC4" s="18">
        <v>190</v>
      </c>
      <c r="GD4" s="18">
        <v>190</v>
      </c>
      <c r="GE4" s="18">
        <v>190</v>
      </c>
      <c r="GF4" s="18">
        <v>190</v>
      </c>
      <c r="GG4" s="18">
        <v>1.8</v>
      </c>
      <c r="GH4" s="18">
        <v>1.8</v>
      </c>
      <c r="GI4" s="18">
        <v>1.8</v>
      </c>
      <c r="GJ4" s="18">
        <v>1.8</v>
      </c>
      <c r="GK4" s="18">
        <v>1.8</v>
      </c>
      <c r="GL4" s="18">
        <v>1.8</v>
      </c>
      <c r="GM4" s="18">
        <v>1.8</v>
      </c>
      <c r="GN4" s="18">
        <v>1.8</v>
      </c>
      <c r="GO4" s="18">
        <v>1.8</v>
      </c>
      <c r="GP4" s="18">
        <v>3</v>
      </c>
      <c r="GQ4" s="18">
        <v>3</v>
      </c>
      <c r="GR4" s="18">
        <v>3</v>
      </c>
      <c r="GS4" s="18">
        <v>3</v>
      </c>
      <c r="GT4" s="18">
        <v>3</v>
      </c>
      <c r="GU4" s="18">
        <v>3</v>
      </c>
      <c r="GV4" s="18">
        <v>3</v>
      </c>
      <c r="GW4" s="18">
        <v>3</v>
      </c>
      <c r="GX4" s="18">
        <v>3</v>
      </c>
      <c r="GY4" s="18">
        <v>30</v>
      </c>
      <c r="GZ4" s="18">
        <v>30</v>
      </c>
      <c r="HA4" s="18">
        <v>30</v>
      </c>
      <c r="HB4" s="18">
        <v>30</v>
      </c>
      <c r="HC4" s="18">
        <v>30</v>
      </c>
      <c r="HD4" s="18">
        <v>30</v>
      </c>
      <c r="HE4" s="18">
        <v>30</v>
      </c>
      <c r="HF4" s="18">
        <v>30</v>
      </c>
      <c r="HG4" s="18">
        <v>30</v>
      </c>
      <c r="HH4" s="18">
        <v>240</v>
      </c>
      <c r="HI4" s="18">
        <v>240</v>
      </c>
      <c r="HJ4" s="18">
        <v>240</v>
      </c>
      <c r="HK4" s="18">
        <v>240</v>
      </c>
      <c r="HL4" s="18">
        <v>135</v>
      </c>
      <c r="HM4" s="18">
        <v>135</v>
      </c>
      <c r="HN4" s="18">
        <v>135</v>
      </c>
      <c r="HO4" s="18">
        <v>135</v>
      </c>
      <c r="HP4" s="18">
        <v>135</v>
      </c>
      <c r="HQ4" s="18">
        <v>135</v>
      </c>
      <c r="HR4" s="18">
        <v>135</v>
      </c>
      <c r="HS4" s="18">
        <v>135</v>
      </c>
      <c r="HT4" s="18">
        <v>552</v>
      </c>
      <c r="HU4" s="18">
        <v>552</v>
      </c>
      <c r="HV4" s="18">
        <v>552</v>
      </c>
      <c r="HW4" s="18">
        <v>552</v>
      </c>
      <c r="HX4" s="18">
        <v>552</v>
      </c>
      <c r="HY4" s="18">
        <v>552</v>
      </c>
      <c r="HZ4" s="18">
        <v>552</v>
      </c>
      <c r="IA4" s="18">
        <v>552</v>
      </c>
      <c r="IB4" s="18">
        <v>15</v>
      </c>
      <c r="IC4" s="18">
        <v>15</v>
      </c>
      <c r="ID4" s="18">
        <v>15</v>
      </c>
      <c r="IE4" s="18">
        <v>15</v>
      </c>
      <c r="IF4" s="18">
        <v>98</v>
      </c>
      <c r="IG4" s="18">
        <v>98</v>
      </c>
      <c r="IH4" s="18">
        <v>98</v>
      </c>
      <c r="II4" s="18">
        <v>98</v>
      </c>
      <c r="IJ4" s="18">
        <v>30</v>
      </c>
      <c r="IK4" s="18">
        <v>30</v>
      </c>
      <c r="IL4" s="18">
        <v>30</v>
      </c>
      <c r="IM4" s="18">
        <v>30</v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22">
        <v>50</v>
      </c>
      <c r="JG4" s="18">
        <v>160</v>
      </c>
      <c r="JH4" s="18">
        <v>160</v>
      </c>
      <c r="JI4" s="18">
        <v>160</v>
      </c>
      <c r="JJ4" s="18">
        <v>160</v>
      </c>
      <c r="JK4" s="18">
        <v>160</v>
      </c>
      <c r="JL4" s="18">
        <v>160</v>
      </c>
      <c r="JM4" s="18">
        <v>160</v>
      </c>
      <c r="JN4" s="18">
        <v>160</v>
      </c>
      <c r="JO4" s="18">
        <v>160</v>
      </c>
      <c r="JP4" s="18">
        <v>1.3</v>
      </c>
      <c r="JQ4" s="18">
        <v>1.3</v>
      </c>
      <c r="JR4" s="18">
        <v>1.3</v>
      </c>
      <c r="JS4" s="18">
        <v>1.3</v>
      </c>
      <c r="JT4" s="18">
        <v>1.3</v>
      </c>
      <c r="JU4" s="18">
        <v>1.3</v>
      </c>
      <c r="JV4" s="18">
        <v>1.3</v>
      </c>
      <c r="JW4" s="18">
        <v>1.3</v>
      </c>
      <c r="JX4" s="18">
        <v>1.3</v>
      </c>
      <c r="JY4" s="18">
        <v>0.2</v>
      </c>
      <c r="JZ4" s="18">
        <v>0.2</v>
      </c>
      <c r="KA4" s="18">
        <v>0.2</v>
      </c>
      <c r="KB4" s="18">
        <v>0.2</v>
      </c>
      <c r="KC4" s="18">
        <v>0.2</v>
      </c>
      <c r="KD4" s="18">
        <v>0.2</v>
      </c>
      <c r="KE4" s="18">
        <v>0.2</v>
      </c>
      <c r="KF4" s="18">
        <v>0.2</v>
      </c>
      <c r="KG4" s="18">
        <v>0.2</v>
      </c>
      <c r="KH4" s="18">
        <v>10</v>
      </c>
      <c r="KI4" s="18">
        <v>10</v>
      </c>
      <c r="KJ4" s="18">
        <v>10</v>
      </c>
      <c r="KK4" s="18">
        <v>10</v>
      </c>
      <c r="KL4" s="18">
        <v>10</v>
      </c>
      <c r="KM4" s="18">
        <v>10</v>
      </c>
      <c r="KN4" s="18">
        <v>10</v>
      </c>
      <c r="KO4" s="18">
        <v>10</v>
      </c>
      <c r="KP4" s="18">
        <v>10</v>
      </c>
      <c r="KQ4" s="18">
        <v>175</v>
      </c>
      <c r="KR4" s="18">
        <v>175</v>
      </c>
      <c r="KS4" s="18">
        <v>175</v>
      </c>
      <c r="KT4" s="18">
        <v>175</v>
      </c>
      <c r="KU4" s="18">
        <v>125</v>
      </c>
      <c r="KV4" s="18">
        <v>125</v>
      </c>
      <c r="KW4" s="18">
        <v>125</v>
      </c>
      <c r="KX4" s="18">
        <v>125</v>
      </c>
      <c r="KY4" s="18">
        <v>125</v>
      </c>
      <c r="KZ4" s="18">
        <v>125</v>
      </c>
      <c r="LA4" s="18">
        <v>125</v>
      </c>
      <c r="LB4" s="18">
        <v>125</v>
      </c>
      <c r="LC4" s="18">
        <v>535</v>
      </c>
      <c r="LD4" s="18">
        <v>535</v>
      </c>
      <c r="LE4" s="18">
        <v>535</v>
      </c>
      <c r="LF4" s="18">
        <v>535</v>
      </c>
      <c r="LG4" s="18">
        <v>535</v>
      </c>
      <c r="LH4" s="18">
        <v>535</v>
      </c>
      <c r="LI4" s="18">
        <v>535</v>
      </c>
      <c r="LJ4" s="18">
        <v>535</v>
      </c>
      <c r="LK4" s="18">
        <v>4</v>
      </c>
      <c r="LL4" s="18">
        <v>4</v>
      </c>
      <c r="LM4" s="18">
        <v>4</v>
      </c>
      <c r="LN4" s="18">
        <v>4</v>
      </c>
      <c r="LO4" s="18">
        <v>80</v>
      </c>
      <c r="LP4" s="18">
        <v>80</v>
      </c>
      <c r="LQ4" s="18">
        <v>80</v>
      </c>
      <c r="LR4" s="18">
        <v>80</v>
      </c>
      <c r="LS4" s="18">
        <v>8</v>
      </c>
      <c r="LT4" s="18">
        <v>8</v>
      </c>
      <c r="LU4" s="18">
        <v>8</v>
      </c>
      <c r="LV4" s="18">
        <v>8</v>
      </c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10" t="s">
        <v>2971</v>
      </c>
      <c r="MP4" s="22" t="s">
        <v>114</v>
      </c>
      <c r="MQ4" s="22" t="s">
        <v>114</v>
      </c>
      <c r="MR4" s="22" t="s">
        <v>114</v>
      </c>
      <c r="MS4" s="22" t="s">
        <v>114</v>
      </c>
      <c r="MT4" s="22" t="s">
        <v>114</v>
      </c>
      <c r="MU4" s="22" t="s">
        <v>114</v>
      </c>
      <c r="MV4" s="22" t="s">
        <v>114</v>
      </c>
      <c r="MW4" s="22" t="s">
        <v>114</v>
      </c>
      <c r="MX4" s="22" t="s">
        <v>114</v>
      </c>
      <c r="MY4" s="22" t="s">
        <v>116</v>
      </c>
      <c r="MZ4" s="22" t="s">
        <v>116</v>
      </c>
      <c r="NA4" s="22" t="s">
        <v>116</v>
      </c>
      <c r="NB4" s="22" t="s">
        <v>116</v>
      </c>
      <c r="NC4" s="22" t="s">
        <v>116</v>
      </c>
      <c r="ND4" s="22" t="s">
        <v>116</v>
      </c>
      <c r="NE4" s="22" t="s">
        <v>116</v>
      </c>
      <c r="NF4" s="22" t="s">
        <v>116</v>
      </c>
      <c r="NG4" s="22" t="s">
        <v>116</v>
      </c>
      <c r="NH4" s="22" t="s">
        <v>116</v>
      </c>
      <c r="NI4" s="22" t="s">
        <v>116</v>
      </c>
      <c r="NJ4" s="22" t="s">
        <v>116</v>
      </c>
      <c r="NK4" s="22" t="s">
        <v>116</v>
      </c>
      <c r="NL4" s="22" t="s">
        <v>116</v>
      </c>
      <c r="NM4" s="22" t="s">
        <v>116</v>
      </c>
      <c r="NN4" s="22" t="s">
        <v>116</v>
      </c>
      <c r="NO4" s="22" t="s">
        <v>116</v>
      </c>
      <c r="NP4" s="22" t="s">
        <v>116</v>
      </c>
      <c r="NQ4" s="22" t="s">
        <v>608</v>
      </c>
      <c r="NR4" s="22" t="s">
        <v>608</v>
      </c>
      <c r="NS4" s="22" t="s">
        <v>608</v>
      </c>
      <c r="NT4" s="22" t="s">
        <v>608</v>
      </c>
      <c r="NU4" s="22" t="s">
        <v>608</v>
      </c>
      <c r="NV4" s="22" t="s">
        <v>608</v>
      </c>
      <c r="NW4" s="22" t="s">
        <v>608</v>
      </c>
      <c r="NX4" s="22" t="s">
        <v>608</v>
      </c>
      <c r="NY4" s="22" t="s">
        <v>608</v>
      </c>
      <c r="NZ4" s="22" t="s">
        <v>118</v>
      </c>
      <c r="OA4" s="22" t="s">
        <v>118</v>
      </c>
      <c r="OB4" s="22" t="s">
        <v>118</v>
      </c>
      <c r="OC4" s="22" t="s">
        <v>118</v>
      </c>
      <c r="OD4" s="22" t="s">
        <v>117</v>
      </c>
      <c r="OE4" s="22" t="s">
        <v>117</v>
      </c>
      <c r="OF4" s="22" t="s">
        <v>117</v>
      </c>
      <c r="OG4" s="22" t="s">
        <v>117</v>
      </c>
      <c r="OH4" s="22" t="s">
        <v>117</v>
      </c>
      <c r="OI4" s="22" t="s">
        <v>117</v>
      </c>
      <c r="OJ4" s="22" t="s">
        <v>117</v>
      </c>
      <c r="OK4" s="22" t="s">
        <v>117</v>
      </c>
      <c r="OL4" s="22" t="s">
        <v>117</v>
      </c>
      <c r="OM4" s="22" t="s">
        <v>117</v>
      </c>
      <c r="ON4" s="22" t="s">
        <v>117</v>
      </c>
      <c r="OO4" s="22" t="s">
        <v>117</v>
      </c>
      <c r="OP4" s="22" t="s">
        <v>117</v>
      </c>
      <c r="OQ4" s="22" t="s">
        <v>117</v>
      </c>
      <c r="OR4" s="22" t="s">
        <v>117</v>
      </c>
      <c r="OS4" s="22" t="s">
        <v>117</v>
      </c>
      <c r="OT4" s="22" t="s">
        <v>608</v>
      </c>
      <c r="OU4" s="22" t="s">
        <v>608</v>
      </c>
      <c r="OV4" s="22" t="s">
        <v>608</v>
      </c>
      <c r="OW4" s="22" t="s">
        <v>608</v>
      </c>
      <c r="OX4" s="22" t="s">
        <v>118</v>
      </c>
      <c r="OY4" s="22" t="s">
        <v>118</v>
      </c>
      <c r="OZ4" s="22" t="s">
        <v>118</v>
      </c>
      <c r="PA4" s="22" t="s">
        <v>118</v>
      </c>
      <c r="PB4" s="22" t="s">
        <v>608</v>
      </c>
      <c r="PC4" s="22" t="s">
        <v>608</v>
      </c>
      <c r="PD4" s="22" t="s">
        <v>608</v>
      </c>
      <c r="PE4" s="22" t="s">
        <v>608</v>
      </c>
      <c r="PF4" s="22"/>
      <c r="PG4" s="22"/>
      <c r="PH4" s="22"/>
      <c r="PI4" s="22"/>
      <c r="PJ4" s="22"/>
      <c r="PK4" s="22"/>
      <c r="PL4" s="22"/>
      <c r="PM4" s="22"/>
      <c r="PN4" s="22"/>
      <c r="PO4" s="22"/>
      <c r="PP4" s="22"/>
      <c r="PQ4" s="22"/>
      <c r="PR4" s="22"/>
      <c r="PS4" s="22"/>
      <c r="PT4" s="22"/>
      <c r="PU4" s="22"/>
      <c r="PV4" s="22"/>
      <c r="PW4" s="22"/>
      <c r="PX4" s="22">
        <v>51</v>
      </c>
      <c r="PY4" s="22">
        <v>3</v>
      </c>
      <c r="PZ4" s="22">
        <v>3</v>
      </c>
      <c r="QA4" s="22">
        <v>3</v>
      </c>
      <c r="QB4" s="22">
        <v>3</v>
      </c>
      <c r="QC4" s="22">
        <v>3</v>
      </c>
      <c r="QD4" s="22">
        <v>3</v>
      </c>
      <c r="QE4" s="22">
        <v>3</v>
      </c>
      <c r="QF4" s="22">
        <v>3</v>
      </c>
      <c r="QG4" s="22">
        <v>3</v>
      </c>
      <c r="QH4" s="22">
        <v>3</v>
      </c>
      <c r="QI4" s="22">
        <v>3</v>
      </c>
      <c r="QJ4" s="22">
        <v>3</v>
      </c>
      <c r="QK4" s="22">
        <v>3</v>
      </c>
      <c r="QL4" s="22">
        <v>3</v>
      </c>
      <c r="QM4" s="22">
        <v>3</v>
      </c>
      <c r="QN4" s="22">
        <v>3</v>
      </c>
      <c r="QO4" s="22">
        <v>3</v>
      </c>
      <c r="QP4" s="22">
        <v>3</v>
      </c>
      <c r="QQ4" s="22">
        <v>1</v>
      </c>
      <c r="QR4" s="22">
        <v>1</v>
      </c>
      <c r="QS4" s="22">
        <v>1</v>
      </c>
      <c r="QT4" s="22">
        <v>1</v>
      </c>
      <c r="QU4" s="22">
        <v>1</v>
      </c>
      <c r="QV4" s="22">
        <v>1</v>
      </c>
      <c r="QW4" s="22">
        <v>1</v>
      </c>
      <c r="QX4" s="22">
        <v>1</v>
      </c>
      <c r="QY4" s="22">
        <v>1</v>
      </c>
      <c r="QZ4" s="22">
        <v>1</v>
      </c>
      <c r="RA4" s="22">
        <v>1</v>
      </c>
      <c r="RB4" s="22">
        <v>1</v>
      </c>
      <c r="RC4" s="22">
        <v>1</v>
      </c>
      <c r="RD4" s="22">
        <v>1</v>
      </c>
      <c r="RE4" s="22">
        <v>1</v>
      </c>
      <c r="RF4" s="22">
        <v>1</v>
      </c>
      <c r="RG4" s="22">
        <v>1</v>
      </c>
      <c r="RH4" s="22">
        <v>1</v>
      </c>
      <c r="RI4" s="22">
        <v>3</v>
      </c>
      <c r="RJ4" s="22">
        <v>3</v>
      </c>
      <c r="RK4" s="22">
        <v>3</v>
      </c>
      <c r="RL4" s="22">
        <v>3</v>
      </c>
      <c r="RM4" s="22">
        <v>3</v>
      </c>
      <c r="RN4" s="22">
        <v>3</v>
      </c>
      <c r="RO4" s="22">
        <v>3</v>
      </c>
      <c r="RP4" s="22">
        <v>3</v>
      </c>
      <c r="RQ4" s="22">
        <v>3</v>
      </c>
      <c r="RR4" s="22">
        <v>3</v>
      </c>
      <c r="RS4" s="22">
        <v>3</v>
      </c>
      <c r="RT4" s="22">
        <v>3</v>
      </c>
      <c r="RU4" s="22">
        <v>3</v>
      </c>
      <c r="RV4" s="22">
        <v>3</v>
      </c>
      <c r="RW4" s="22">
        <v>3</v>
      </c>
      <c r="RX4" s="22">
        <v>3</v>
      </c>
      <c r="RY4" s="22">
        <v>3</v>
      </c>
      <c r="RZ4" s="22">
        <v>3</v>
      </c>
      <c r="SA4" s="22">
        <v>3</v>
      </c>
      <c r="SB4" s="22">
        <v>3</v>
      </c>
      <c r="SC4" s="22">
        <v>3</v>
      </c>
      <c r="SD4" s="22">
        <v>3</v>
      </c>
      <c r="SE4" s="22">
        <v>3</v>
      </c>
      <c r="SF4" s="22">
        <v>3</v>
      </c>
      <c r="SG4" s="22">
        <v>3</v>
      </c>
      <c r="SH4" s="22">
        <v>3</v>
      </c>
      <c r="SI4" s="22">
        <v>3</v>
      </c>
      <c r="SJ4" s="22">
        <v>3</v>
      </c>
      <c r="SK4" s="22">
        <v>3</v>
      </c>
      <c r="SL4" s="22">
        <v>3</v>
      </c>
      <c r="SM4" s="22">
        <v>3</v>
      </c>
      <c r="SN4" s="22">
        <v>3</v>
      </c>
      <c r="SO4" s="22"/>
      <c r="SP4" s="22"/>
      <c r="SQ4" s="22"/>
      <c r="SR4" s="22"/>
      <c r="SS4" s="22"/>
      <c r="ST4" s="22"/>
      <c r="SU4" s="22"/>
      <c r="SV4" s="22"/>
      <c r="SW4" s="22"/>
      <c r="SX4" s="22"/>
      <c r="SY4" s="22"/>
      <c r="SZ4" s="22"/>
      <c r="TA4" s="22"/>
      <c r="TB4" s="22"/>
      <c r="TC4" s="22"/>
      <c r="TD4" s="22"/>
      <c r="TE4" s="22"/>
      <c r="TF4" s="22"/>
      <c r="TG4" s="110" t="s">
        <v>2992</v>
      </c>
      <c r="TH4" s="22"/>
      <c r="TI4" s="22"/>
      <c r="TJ4" s="22"/>
      <c r="TK4" s="22"/>
      <c r="TL4" s="22"/>
      <c r="TM4" s="22"/>
      <c r="TN4" s="22"/>
      <c r="TO4" s="22"/>
      <c r="TP4" s="22"/>
      <c r="TQ4" s="22"/>
      <c r="TR4" s="22"/>
      <c r="TS4" s="22"/>
      <c r="TT4" s="22"/>
      <c r="TU4" s="22"/>
      <c r="TV4" s="22"/>
      <c r="TW4" s="22"/>
      <c r="TX4" s="22"/>
      <c r="TY4" s="22"/>
      <c r="TZ4" s="22">
        <v>1</v>
      </c>
      <c r="UA4" s="22">
        <v>1</v>
      </c>
      <c r="UB4" s="22">
        <v>1</v>
      </c>
      <c r="UC4" s="22">
        <v>1</v>
      </c>
      <c r="UD4" s="22">
        <v>1</v>
      </c>
      <c r="UE4" s="22">
        <v>1</v>
      </c>
      <c r="UF4" s="22">
        <v>1</v>
      </c>
      <c r="UG4" s="22">
        <v>1</v>
      </c>
      <c r="UH4" s="22">
        <v>1</v>
      </c>
      <c r="UI4" s="22"/>
      <c r="UJ4" s="22"/>
      <c r="UK4" s="22"/>
      <c r="UL4" s="22"/>
      <c r="UM4" s="22"/>
      <c r="UN4" s="22"/>
      <c r="UO4" s="22"/>
      <c r="UP4" s="22"/>
      <c r="UQ4" s="22"/>
      <c r="UR4" s="22"/>
      <c r="US4" s="22"/>
      <c r="UT4" s="22"/>
      <c r="UU4" s="22"/>
      <c r="UV4" s="22"/>
      <c r="UW4" s="22"/>
      <c r="UX4" s="22"/>
      <c r="UY4" s="22"/>
      <c r="UZ4" s="22"/>
      <c r="VA4" s="22"/>
      <c r="VB4" s="22"/>
      <c r="VC4" s="22"/>
      <c r="VD4" s="22"/>
      <c r="VE4" s="22"/>
      <c r="VF4" s="22"/>
      <c r="VG4" s="22"/>
      <c r="VH4" s="22"/>
      <c r="VI4" s="22"/>
      <c r="VJ4" s="22"/>
      <c r="VK4" s="22"/>
      <c r="VL4" s="22"/>
      <c r="VM4" s="22"/>
      <c r="VN4" s="22"/>
      <c r="VO4" s="22"/>
      <c r="VP4" s="22"/>
      <c r="VQ4" s="22"/>
      <c r="VR4" s="22"/>
      <c r="VS4" s="22"/>
      <c r="VT4" s="22"/>
      <c r="VU4" s="22"/>
      <c r="VV4" s="22"/>
      <c r="VW4" s="22"/>
      <c r="VX4" s="22"/>
      <c r="VY4" s="22"/>
      <c r="VZ4" s="22"/>
      <c r="WA4" s="22"/>
      <c r="WB4" s="22"/>
      <c r="WC4" s="22"/>
      <c r="WD4" s="22"/>
      <c r="WE4" s="22"/>
      <c r="WF4" s="22"/>
      <c r="WG4" s="22"/>
      <c r="WH4" s="22"/>
      <c r="WI4" s="22"/>
      <c r="WJ4" s="22"/>
      <c r="WK4" s="22"/>
      <c r="WL4" s="22"/>
      <c r="WM4" s="22"/>
      <c r="WN4" s="22"/>
      <c r="WO4" s="22"/>
      <c r="WP4" s="22"/>
    </row>
    <row r="5" spans="1:1160" x14ac:dyDescent="0.25">
      <c r="A5" s="8" t="s">
        <v>1229</v>
      </c>
      <c r="B5" t="s">
        <v>8</v>
      </c>
      <c r="C5" t="s">
        <v>1693</v>
      </c>
      <c r="E5" s="8">
        <v>165</v>
      </c>
      <c r="F5" s="10" t="s">
        <v>730</v>
      </c>
      <c r="G5" s="10" t="s">
        <v>731</v>
      </c>
      <c r="H5" s="10" t="s">
        <v>732</v>
      </c>
      <c r="I5" s="10" t="s">
        <v>733</v>
      </c>
      <c r="J5" s="10" t="s">
        <v>734</v>
      </c>
      <c r="K5" s="10" t="s">
        <v>735</v>
      </c>
      <c r="L5" s="10" t="s">
        <v>736</v>
      </c>
      <c r="M5" s="10" t="s">
        <v>737</v>
      </c>
      <c r="N5" s="10" t="s">
        <v>738</v>
      </c>
      <c r="O5" s="10" t="s">
        <v>1653</v>
      </c>
      <c r="P5" s="10" t="s">
        <v>1654</v>
      </c>
      <c r="Q5" s="10" t="s">
        <v>1979</v>
      </c>
      <c r="R5" s="10" t="s">
        <v>1980</v>
      </c>
      <c r="S5" s="10" t="s">
        <v>2259</v>
      </c>
      <c r="T5" s="10" t="s">
        <v>2260</v>
      </c>
      <c r="U5" s="10" t="s">
        <v>2865</v>
      </c>
      <c r="V5" s="10" t="s">
        <v>2866</v>
      </c>
      <c r="W5" s="10" t="s">
        <v>742</v>
      </c>
      <c r="X5" s="10" t="s">
        <v>743</v>
      </c>
      <c r="Y5" s="10" t="s">
        <v>744</v>
      </c>
      <c r="Z5" s="10" t="s">
        <v>745</v>
      </c>
      <c r="AA5" s="10" t="s">
        <v>746</v>
      </c>
      <c r="AB5" s="10" t="s">
        <v>747</v>
      </c>
      <c r="AC5" s="10" t="s">
        <v>748</v>
      </c>
      <c r="AD5" s="10" t="s">
        <v>749</v>
      </c>
      <c r="AE5" s="10" t="s">
        <v>750</v>
      </c>
      <c r="AF5" s="10" t="s">
        <v>1655</v>
      </c>
      <c r="AG5" s="10" t="s">
        <v>1656</v>
      </c>
      <c r="AH5" s="10" t="s">
        <v>1981</v>
      </c>
      <c r="AI5" s="10" t="s">
        <v>1982</v>
      </c>
      <c r="AJ5" s="10" t="s">
        <v>2261</v>
      </c>
      <c r="AK5" s="10" t="s">
        <v>2262</v>
      </c>
      <c r="AL5" s="10" t="s">
        <v>2867</v>
      </c>
      <c r="AM5" s="10" t="s">
        <v>2868</v>
      </c>
      <c r="AN5" s="10" t="s">
        <v>1384</v>
      </c>
      <c r="AO5" s="10" t="s">
        <v>793</v>
      </c>
      <c r="AP5" s="10" t="s">
        <v>794</v>
      </c>
      <c r="AQ5" s="10" t="s">
        <v>874</v>
      </c>
      <c r="AR5" s="10" t="s">
        <v>875</v>
      </c>
      <c r="AS5" s="10" t="s">
        <v>876</v>
      </c>
      <c r="AT5" s="10" t="s">
        <v>877</v>
      </c>
      <c r="AU5" s="10" t="s">
        <v>1657</v>
      </c>
      <c r="AV5" s="10" t="s">
        <v>1658</v>
      </c>
      <c r="AW5" s="10" t="s">
        <v>1659</v>
      </c>
      <c r="AX5" s="10" t="s">
        <v>1660</v>
      </c>
      <c r="AY5" s="10" t="s">
        <v>2263</v>
      </c>
      <c r="AZ5" s="10" t="s">
        <v>2264</v>
      </c>
      <c r="BA5" s="10" t="s">
        <v>2265</v>
      </c>
      <c r="BB5" s="10" t="s">
        <v>2266</v>
      </c>
      <c r="BC5" s="10" t="s">
        <v>2869</v>
      </c>
      <c r="BD5" s="10" t="s">
        <v>2870</v>
      </c>
      <c r="BE5" s="10" t="s">
        <v>754</v>
      </c>
      <c r="BF5" s="10" t="s">
        <v>755</v>
      </c>
      <c r="BG5" s="10" t="s">
        <v>756</v>
      </c>
      <c r="BH5" s="10" t="s">
        <v>757</v>
      </c>
      <c r="BI5" s="10" t="s">
        <v>758</v>
      </c>
      <c r="BJ5" s="10" t="s">
        <v>759</v>
      </c>
      <c r="BK5" s="10" t="s">
        <v>760</v>
      </c>
      <c r="BL5" s="10" t="s">
        <v>761</v>
      </c>
      <c r="BM5" s="10" t="s">
        <v>762</v>
      </c>
      <c r="BN5" s="10" t="s">
        <v>1661</v>
      </c>
      <c r="BO5" s="10" t="s">
        <v>1662</v>
      </c>
      <c r="BP5" s="10" t="s">
        <v>1983</v>
      </c>
      <c r="BQ5" s="10" t="s">
        <v>1984</v>
      </c>
      <c r="BR5" s="10" t="s">
        <v>2267</v>
      </c>
      <c r="BS5" s="10" t="s">
        <v>2268</v>
      </c>
      <c r="BT5" s="10" t="s">
        <v>2871</v>
      </c>
      <c r="BU5" s="10" t="s">
        <v>2872</v>
      </c>
      <c r="BV5" s="10" t="s">
        <v>766</v>
      </c>
      <c r="BW5" s="10" t="s">
        <v>767</v>
      </c>
      <c r="BX5" s="10" t="s">
        <v>768</v>
      </c>
      <c r="BY5" s="10" t="s">
        <v>769</v>
      </c>
      <c r="BZ5" s="10" t="s">
        <v>770</v>
      </c>
      <c r="CA5" s="10" t="s">
        <v>771</v>
      </c>
      <c r="CB5" s="10" t="s">
        <v>772</v>
      </c>
      <c r="CC5" s="10" t="s">
        <v>773</v>
      </c>
      <c r="CD5" s="10" t="s">
        <v>774</v>
      </c>
      <c r="CE5" s="10" t="s">
        <v>1663</v>
      </c>
      <c r="CF5" s="10" t="s">
        <v>1664</v>
      </c>
      <c r="CG5" s="10" t="s">
        <v>1985</v>
      </c>
      <c r="CH5" s="10" t="s">
        <v>1986</v>
      </c>
      <c r="CI5" s="10" t="s">
        <v>2873</v>
      </c>
      <c r="CJ5" s="10" t="s">
        <v>2269</v>
      </c>
      <c r="CK5" s="10" t="s">
        <v>2874</v>
      </c>
      <c r="CL5" s="10" t="s">
        <v>2875</v>
      </c>
      <c r="CM5" s="10" t="s">
        <v>777</v>
      </c>
      <c r="CN5" s="10" t="s">
        <v>778</v>
      </c>
      <c r="CO5" s="10" t="s">
        <v>779</v>
      </c>
      <c r="CP5" s="10" t="s">
        <v>780</v>
      </c>
      <c r="CQ5" s="10" t="s">
        <v>781</v>
      </c>
      <c r="CR5" s="10" t="s">
        <v>782</v>
      </c>
      <c r="CS5" s="10" t="s">
        <v>783</v>
      </c>
      <c r="CT5" s="10" t="s">
        <v>867</v>
      </c>
      <c r="CU5" s="10" t="s">
        <v>1665</v>
      </c>
      <c r="CV5" s="10" t="s">
        <v>1666</v>
      </c>
      <c r="CW5" s="10" t="s">
        <v>700</v>
      </c>
      <c r="CX5" s="10" t="s">
        <v>701</v>
      </c>
      <c r="CY5" s="10" t="s">
        <v>702</v>
      </c>
      <c r="CZ5" s="10" t="s">
        <v>703</v>
      </c>
      <c r="DA5" s="10" t="s">
        <v>704</v>
      </c>
      <c r="DB5" s="10" t="s">
        <v>784</v>
      </c>
      <c r="DC5" s="10" t="s">
        <v>785</v>
      </c>
      <c r="DD5" s="10" t="s">
        <v>868</v>
      </c>
      <c r="DE5" s="10" t="s">
        <v>1669</v>
      </c>
      <c r="DF5" s="10" t="s">
        <v>1670</v>
      </c>
      <c r="DG5" s="10" t="s">
        <v>707</v>
      </c>
      <c r="DH5" s="10" t="s">
        <v>708</v>
      </c>
      <c r="DI5" s="10" t="s">
        <v>709</v>
      </c>
      <c r="DJ5" s="10" t="s">
        <v>710</v>
      </c>
      <c r="DK5" s="10" t="s">
        <v>711</v>
      </c>
      <c r="DL5" s="10" t="s">
        <v>786</v>
      </c>
      <c r="DM5" s="10" t="s">
        <v>787</v>
      </c>
      <c r="DN5" s="10" t="s">
        <v>869</v>
      </c>
      <c r="DO5" s="10" t="s">
        <v>1673</v>
      </c>
      <c r="DP5" s="10" t="s">
        <v>1674</v>
      </c>
      <c r="DQ5" s="10" t="s">
        <v>714</v>
      </c>
      <c r="DR5" s="10" t="s">
        <v>715</v>
      </c>
      <c r="DS5" s="10" t="s">
        <v>716</v>
      </c>
      <c r="DT5" s="10" t="s">
        <v>717</v>
      </c>
      <c r="DU5" s="10" t="s">
        <v>718</v>
      </c>
      <c r="DV5" s="10" t="s">
        <v>788</v>
      </c>
      <c r="DW5" s="10" t="s">
        <v>789</v>
      </c>
      <c r="DX5" s="10" t="s">
        <v>721</v>
      </c>
      <c r="DY5" s="10" t="s">
        <v>722</v>
      </c>
      <c r="DZ5" s="10" t="s">
        <v>723</v>
      </c>
      <c r="EA5" s="10" t="s">
        <v>724</v>
      </c>
      <c r="EB5" s="10" t="s">
        <v>725</v>
      </c>
      <c r="EC5" s="10" t="s">
        <v>790</v>
      </c>
      <c r="ED5" s="10" t="s">
        <v>791</v>
      </c>
      <c r="EE5" s="10" t="s">
        <v>2332</v>
      </c>
      <c r="EF5" s="10" t="s">
        <v>2431</v>
      </c>
      <c r="EG5" s="10" t="s">
        <v>2270</v>
      </c>
      <c r="EH5" s="10" t="s">
        <v>2271</v>
      </c>
      <c r="EI5" s="10" t="s">
        <v>2432</v>
      </c>
      <c r="EJ5" s="10" t="s">
        <v>2272</v>
      </c>
      <c r="EK5" s="10" t="s">
        <v>2273</v>
      </c>
      <c r="EL5" s="10" t="s">
        <v>1125</v>
      </c>
      <c r="EM5" s="10" t="s">
        <v>1126</v>
      </c>
      <c r="EN5" s="10" t="s">
        <v>1127</v>
      </c>
      <c r="EO5" s="10" t="s">
        <v>1128</v>
      </c>
      <c r="EP5" s="10" t="s">
        <v>1129</v>
      </c>
      <c r="EQ5" s="10" t="s">
        <v>1130</v>
      </c>
      <c r="ER5" s="10" t="s">
        <v>1131</v>
      </c>
      <c r="ES5" s="10" t="s">
        <v>1132</v>
      </c>
      <c r="ET5" s="10" t="s">
        <v>1133</v>
      </c>
      <c r="EU5" s="10" t="s">
        <v>1685</v>
      </c>
      <c r="EV5" s="10" t="s">
        <v>1686</v>
      </c>
      <c r="EW5" s="10" t="s">
        <v>1987</v>
      </c>
      <c r="EX5" s="10" t="s">
        <v>1988</v>
      </c>
      <c r="EY5" s="10" t="s">
        <v>2274</v>
      </c>
      <c r="EZ5" s="10" t="s">
        <v>2275</v>
      </c>
      <c r="FA5" s="10" t="s">
        <v>2876</v>
      </c>
      <c r="FB5" s="10" t="s">
        <v>2877</v>
      </c>
      <c r="FC5" s="10" t="s">
        <v>1047</v>
      </c>
      <c r="FD5" s="10" t="s">
        <v>1048</v>
      </c>
      <c r="FE5" s="10" t="s">
        <v>1049</v>
      </c>
      <c r="FF5" s="10" t="s">
        <v>1050</v>
      </c>
      <c r="FG5" s="10" t="s">
        <v>1051</v>
      </c>
      <c r="FH5" s="10" t="s">
        <v>1134</v>
      </c>
      <c r="FI5" s="10" t="s">
        <v>1135</v>
      </c>
      <c r="FJ5" s="10" t="s">
        <v>1191</v>
      </c>
      <c r="FK5" s="10" t="s">
        <v>1687</v>
      </c>
      <c r="FL5" s="10" t="s">
        <v>1688</v>
      </c>
      <c r="FM5" s="10" t="s">
        <v>1633</v>
      </c>
      <c r="FN5" s="10" t="s">
        <v>1449</v>
      </c>
      <c r="FO5" s="10" t="s">
        <v>2700</v>
      </c>
      <c r="FP5" s="10" t="s">
        <v>2701</v>
      </c>
      <c r="FQ5" s="10" t="s">
        <v>2702</v>
      </c>
      <c r="FR5" s="10" t="s">
        <v>2703</v>
      </c>
      <c r="FS5" s="10" t="s">
        <v>2704</v>
      </c>
      <c r="FT5" s="10" t="s">
        <v>2705</v>
      </c>
      <c r="FU5" s="10" t="s">
        <v>2706</v>
      </c>
      <c r="FV5" s="10" t="s">
        <v>2707</v>
      </c>
      <c r="FW5" s="10" t="s">
        <v>2708</v>
      </c>
      <c r="FX5" s="10" t="s">
        <v>2709</v>
      </c>
      <c r="FY5" s="10" t="s">
        <v>2710</v>
      </c>
      <c r="FZ5" s="10" t="s">
        <v>2711</v>
      </c>
      <c r="GA5" s="10" t="s">
        <v>2712</v>
      </c>
      <c r="GB5" s="10" t="s">
        <v>2713</v>
      </c>
      <c r="GC5" s="10" t="s">
        <v>2714</v>
      </c>
      <c r="GD5" s="10" t="s">
        <v>2715</v>
      </c>
      <c r="GE5" s="10" t="s">
        <v>2716</v>
      </c>
      <c r="GF5" s="10" t="s">
        <v>2717</v>
      </c>
      <c r="GG5" s="10" t="s">
        <v>2718</v>
      </c>
      <c r="GH5" s="10" t="s">
        <v>2719</v>
      </c>
      <c r="GI5" s="10" t="s">
        <v>2720</v>
      </c>
      <c r="GJ5" s="10" t="s">
        <v>2721</v>
      </c>
      <c r="GK5" s="10" t="s">
        <v>2722</v>
      </c>
      <c r="GL5" s="10" t="s">
        <v>2723</v>
      </c>
      <c r="GM5" s="10" t="s">
        <v>2724</v>
      </c>
      <c r="GN5" s="10" t="s">
        <v>2725</v>
      </c>
      <c r="GO5" s="10" t="s">
        <v>2726</v>
      </c>
      <c r="GP5" s="10" t="s">
        <v>2727</v>
      </c>
      <c r="GQ5" s="10" t="s">
        <v>2728</v>
      </c>
      <c r="GR5" s="10" t="s">
        <v>2729</v>
      </c>
      <c r="GS5" s="10" t="s">
        <v>2730</v>
      </c>
      <c r="GT5" s="10" t="s">
        <v>2731</v>
      </c>
      <c r="GU5" s="10" t="s">
        <v>2732</v>
      </c>
      <c r="GV5" s="10" t="s">
        <v>2733</v>
      </c>
      <c r="GW5" s="10" t="s">
        <v>2734</v>
      </c>
      <c r="GX5" s="10" t="s">
        <v>2735</v>
      </c>
      <c r="GY5" s="10" t="s">
        <v>2736</v>
      </c>
      <c r="GZ5" s="10" t="s">
        <v>2737</v>
      </c>
      <c r="HA5" s="10" t="s">
        <v>2738</v>
      </c>
      <c r="HB5" s="10" t="s">
        <v>2739</v>
      </c>
      <c r="HC5" s="10" t="s">
        <v>2740</v>
      </c>
      <c r="HD5" s="10" t="s">
        <v>2741</v>
      </c>
      <c r="HE5" s="10" t="s">
        <v>2742</v>
      </c>
      <c r="HF5" s="10" t="s">
        <v>2743</v>
      </c>
      <c r="HG5" s="10" t="s">
        <v>2744</v>
      </c>
      <c r="HH5" s="10" t="s">
        <v>2745</v>
      </c>
      <c r="HI5" s="10" t="s">
        <v>2746</v>
      </c>
      <c r="HJ5" s="10" t="s">
        <v>2747</v>
      </c>
      <c r="HK5" s="10" t="s">
        <v>2748</v>
      </c>
      <c r="HL5" s="10" t="s">
        <v>2749</v>
      </c>
      <c r="HM5" s="10" t="s">
        <v>2750</v>
      </c>
      <c r="HN5" s="10" t="s">
        <v>2751</v>
      </c>
      <c r="HO5" s="10" t="s">
        <v>2752</v>
      </c>
      <c r="HP5" s="10" t="s">
        <v>2753</v>
      </c>
      <c r="HQ5" s="10" t="s">
        <v>2754</v>
      </c>
      <c r="HR5" s="10" t="s">
        <v>2755</v>
      </c>
      <c r="HS5" s="10" t="s">
        <v>2756</v>
      </c>
      <c r="HT5" s="10" t="s">
        <v>2757</v>
      </c>
      <c r="HU5" s="10" t="s">
        <v>2758</v>
      </c>
      <c r="HV5" s="10" t="s">
        <v>2759</v>
      </c>
      <c r="HW5" s="10" t="s">
        <v>2760</v>
      </c>
      <c r="HX5" s="10" t="s">
        <v>2761</v>
      </c>
      <c r="HY5" s="10" t="s">
        <v>2762</v>
      </c>
      <c r="HZ5" s="10" t="s">
        <v>2763</v>
      </c>
      <c r="IA5" s="10" t="s">
        <v>2764</v>
      </c>
      <c r="IB5" s="10" t="s">
        <v>2765</v>
      </c>
      <c r="IC5" s="10" t="s">
        <v>2766</v>
      </c>
      <c r="ID5" s="10" t="s">
        <v>2767</v>
      </c>
      <c r="IE5" s="10" t="s">
        <v>2768</v>
      </c>
      <c r="IF5" s="10" t="s">
        <v>2769</v>
      </c>
      <c r="IG5" s="10" t="s">
        <v>2770</v>
      </c>
      <c r="IH5" s="10" t="s">
        <v>2771</v>
      </c>
      <c r="II5" s="10" t="s">
        <v>2772</v>
      </c>
      <c r="IJ5" s="10" t="s">
        <v>2773</v>
      </c>
      <c r="IK5" s="10" t="s">
        <v>2774</v>
      </c>
      <c r="IL5" s="10" t="s">
        <v>2775</v>
      </c>
      <c r="IM5" s="10" t="s">
        <v>2776</v>
      </c>
      <c r="IN5" s="10" t="s">
        <v>2777</v>
      </c>
      <c r="IO5" s="10" t="s">
        <v>2778</v>
      </c>
      <c r="IP5" s="10" t="s">
        <v>2779</v>
      </c>
      <c r="IQ5" s="10" t="s">
        <v>2780</v>
      </c>
      <c r="IR5" s="10" t="s">
        <v>2781</v>
      </c>
      <c r="IS5" s="10" t="s">
        <v>2782</v>
      </c>
      <c r="IT5" s="10" t="s">
        <v>2783</v>
      </c>
      <c r="IU5" s="10" t="s">
        <v>2784</v>
      </c>
      <c r="IV5" s="10" t="s">
        <v>2785</v>
      </c>
      <c r="IW5" s="10" t="s">
        <v>2786</v>
      </c>
      <c r="IX5" s="10" t="s">
        <v>2787</v>
      </c>
      <c r="IY5" s="10" t="s">
        <v>2788</v>
      </c>
      <c r="IZ5" s="10" t="s">
        <v>2789</v>
      </c>
      <c r="JA5" s="10" t="s">
        <v>2790</v>
      </c>
      <c r="JB5" s="10" t="s">
        <v>2791</v>
      </c>
      <c r="JC5" s="10" t="s">
        <v>2792</v>
      </c>
      <c r="JD5" s="10" t="s">
        <v>2793</v>
      </c>
      <c r="JE5" s="10" t="s">
        <v>2794</v>
      </c>
      <c r="JF5" s="10" t="s">
        <v>2795</v>
      </c>
      <c r="JG5" s="10" t="s">
        <v>2796</v>
      </c>
      <c r="JH5" s="10" t="s">
        <v>2797</v>
      </c>
      <c r="JI5" s="10" t="s">
        <v>2798</v>
      </c>
      <c r="JJ5" s="10" t="s">
        <v>2799</v>
      </c>
      <c r="JK5" s="10" t="s">
        <v>2800</v>
      </c>
      <c r="JL5" s="10" t="s">
        <v>2801</v>
      </c>
      <c r="JM5" s="10" t="s">
        <v>2802</v>
      </c>
      <c r="JN5" s="10" t="s">
        <v>2803</v>
      </c>
      <c r="JO5" s="10" t="s">
        <v>2804</v>
      </c>
      <c r="JP5" s="10" t="s">
        <v>2805</v>
      </c>
      <c r="JQ5" s="10" t="s">
        <v>2806</v>
      </c>
      <c r="JR5" s="10" t="s">
        <v>2807</v>
      </c>
      <c r="JS5" s="10" t="s">
        <v>2808</v>
      </c>
      <c r="JT5" s="10" t="s">
        <v>2809</v>
      </c>
      <c r="JU5" s="10" t="s">
        <v>2810</v>
      </c>
      <c r="JV5" s="10" t="s">
        <v>2811</v>
      </c>
      <c r="JW5" s="10" t="s">
        <v>2812</v>
      </c>
      <c r="JX5" s="10" t="s">
        <v>2813</v>
      </c>
      <c r="JY5" s="10" t="s">
        <v>2814</v>
      </c>
      <c r="JZ5" s="10" t="s">
        <v>2815</v>
      </c>
      <c r="KA5" s="10" t="s">
        <v>2816</v>
      </c>
      <c r="KB5" s="10" t="s">
        <v>2817</v>
      </c>
      <c r="KC5" s="10" t="s">
        <v>2818</v>
      </c>
      <c r="KD5" s="10" t="s">
        <v>2819</v>
      </c>
      <c r="KE5" s="10" t="s">
        <v>2820</v>
      </c>
      <c r="KF5" s="10" t="s">
        <v>2821</v>
      </c>
      <c r="KG5" s="10" t="s">
        <v>2822</v>
      </c>
      <c r="KH5" s="10" t="s">
        <v>2823</v>
      </c>
      <c r="KI5" s="10" t="s">
        <v>2824</v>
      </c>
      <c r="KJ5" s="10" t="s">
        <v>2825</v>
      </c>
      <c r="KK5" s="10" t="s">
        <v>2826</v>
      </c>
      <c r="KL5" s="10" t="s">
        <v>2827</v>
      </c>
      <c r="KM5" s="10" t="s">
        <v>2828</v>
      </c>
      <c r="KN5" s="10" t="s">
        <v>2829</v>
      </c>
      <c r="KO5" s="10" t="s">
        <v>2830</v>
      </c>
      <c r="KP5" s="10" t="s">
        <v>2831</v>
      </c>
      <c r="KQ5" s="10" t="s">
        <v>2832</v>
      </c>
      <c r="KR5" s="10" t="s">
        <v>2833</v>
      </c>
      <c r="KS5" s="10" t="s">
        <v>2834</v>
      </c>
      <c r="KT5" s="10" t="s">
        <v>2835</v>
      </c>
      <c r="KU5" s="10" t="s">
        <v>2836</v>
      </c>
      <c r="KV5" s="10" t="s">
        <v>2837</v>
      </c>
      <c r="KW5" s="10" t="s">
        <v>2838</v>
      </c>
      <c r="KX5" s="10" t="s">
        <v>2839</v>
      </c>
      <c r="KY5" s="10" t="s">
        <v>2840</v>
      </c>
      <c r="KZ5" s="10" t="s">
        <v>2841</v>
      </c>
      <c r="LA5" s="10" t="s">
        <v>2842</v>
      </c>
      <c r="LB5" s="10" t="s">
        <v>2843</v>
      </c>
      <c r="LC5" s="10" t="s">
        <v>2844</v>
      </c>
      <c r="LD5" s="10" t="s">
        <v>2845</v>
      </c>
      <c r="LE5" s="10" t="s">
        <v>2846</v>
      </c>
      <c r="LF5" s="10" t="s">
        <v>2847</v>
      </c>
      <c r="LG5" s="10" t="s">
        <v>2848</v>
      </c>
      <c r="LH5" s="10" t="s">
        <v>2849</v>
      </c>
      <c r="LI5" s="10" t="s">
        <v>2850</v>
      </c>
      <c r="LJ5" s="12" t="s">
        <v>2851</v>
      </c>
      <c r="LK5" s="10" t="s">
        <v>2852</v>
      </c>
      <c r="LL5" s="10" t="s">
        <v>2853</v>
      </c>
      <c r="LM5" s="12" t="s">
        <v>2854</v>
      </c>
      <c r="LN5" s="10" t="s">
        <v>2855</v>
      </c>
      <c r="LO5" s="10" t="s">
        <v>2856</v>
      </c>
      <c r="LP5" s="10" t="s">
        <v>2857</v>
      </c>
      <c r="LQ5" s="10" t="s">
        <v>2858</v>
      </c>
      <c r="LR5" s="10" t="s">
        <v>2859</v>
      </c>
      <c r="LS5" s="10" t="s">
        <v>2860</v>
      </c>
      <c r="LT5" s="10" t="s">
        <v>2861</v>
      </c>
      <c r="LU5" s="10" t="s">
        <v>2862</v>
      </c>
      <c r="LV5" s="15" t="s">
        <v>2863</v>
      </c>
      <c r="LW5" s="15" t="s">
        <v>2864</v>
      </c>
      <c r="LX5" s="18">
        <v>195</v>
      </c>
      <c r="LY5" s="18">
        <v>195</v>
      </c>
      <c r="LZ5" s="18">
        <v>195</v>
      </c>
      <c r="MA5" s="18">
        <v>195</v>
      </c>
      <c r="MB5" s="18">
        <v>195</v>
      </c>
      <c r="MC5" s="18">
        <v>195</v>
      </c>
      <c r="MD5" s="18">
        <v>195</v>
      </c>
      <c r="ME5" s="18">
        <v>195</v>
      </c>
      <c r="MF5" s="18">
        <v>195</v>
      </c>
      <c r="MG5" s="18">
        <v>195</v>
      </c>
      <c r="MH5" s="18">
        <v>195</v>
      </c>
      <c r="MI5" s="18">
        <v>195</v>
      </c>
      <c r="MJ5" s="18">
        <v>195</v>
      </c>
      <c r="MK5" s="18">
        <v>195</v>
      </c>
      <c r="ML5" s="18">
        <v>195</v>
      </c>
      <c r="MM5" s="18">
        <v>195</v>
      </c>
      <c r="MN5" s="18">
        <v>195</v>
      </c>
      <c r="MO5" s="18">
        <v>1.8</v>
      </c>
      <c r="MP5" s="18">
        <v>1.8</v>
      </c>
      <c r="MQ5" s="18">
        <v>1.8</v>
      </c>
      <c r="MR5" s="18">
        <v>1.8</v>
      </c>
      <c r="MS5" s="18">
        <v>1.8</v>
      </c>
      <c r="MT5" s="18">
        <v>1.8</v>
      </c>
      <c r="MU5" s="18">
        <v>1.8</v>
      </c>
      <c r="MV5" s="18">
        <v>1.8</v>
      </c>
      <c r="MW5" s="18">
        <v>1.8</v>
      </c>
      <c r="MX5" s="18">
        <v>1.8</v>
      </c>
      <c r="MY5" s="18">
        <v>1.8</v>
      </c>
      <c r="MZ5" s="18">
        <v>1.8</v>
      </c>
      <c r="NA5" s="18">
        <v>1.8</v>
      </c>
      <c r="NB5" s="18">
        <v>1.8</v>
      </c>
      <c r="NC5" s="18">
        <v>1.8</v>
      </c>
      <c r="ND5" s="18">
        <v>1.8</v>
      </c>
      <c r="NE5" s="18">
        <v>1.8</v>
      </c>
      <c r="NF5" s="18">
        <v>2.5</v>
      </c>
      <c r="NG5" s="18">
        <v>2.5</v>
      </c>
      <c r="NH5" s="18">
        <v>2.5</v>
      </c>
      <c r="NI5" s="18">
        <v>2.5</v>
      </c>
      <c r="NJ5" s="18">
        <v>2.5</v>
      </c>
      <c r="NK5" s="18">
        <v>2.5</v>
      </c>
      <c r="NL5" s="18">
        <v>2.5</v>
      </c>
      <c r="NM5" s="18">
        <v>2.5</v>
      </c>
      <c r="NN5" s="18">
        <v>2.5</v>
      </c>
      <c r="NO5" s="18">
        <v>2.5</v>
      </c>
      <c r="NP5" s="18">
        <v>2.5</v>
      </c>
      <c r="NQ5" s="18">
        <v>2.5</v>
      </c>
      <c r="NR5" s="18">
        <v>2.5</v>
      </c>
      <c r="NS5" s="18">
        <v>2.5</v>
      </c>
      <c r="NT5" s="18">
        <v>2.5</v>
      </c>
      <c r="NU5" s="18">
        <v>2.5</v>
      </c>
      <c r="NV5" s="18">
        <v>2.5</v>
      </c>
      <c r="NW5" s="18">
        <v>2</v>
      </c>
      <c r="NX5" s="18">
        <v>2</v>
      </c>
      <c r="NY5" s="18">
        <v>2</v>
      </c>
      <c r="NZ5" s="18">
        <v>2</v>
      </c>
      <c r="OA5" s="18">
        <v>2</v>
      </c>
      <c r="OB5" s="18">
        <v>2</v>
      </c>
      <c r="OC5" s="18">
        <v>2</v>
      </c>
      <c r="OD5" s="18">
        <v>2</v>
      </c>
      <c r="OE5" s="18">
        <v>2</v>
      </c>
      <c r="OF5" s="18">
        <v>2</v>
      </c>
      <c r="OG5" s="18">
        <v>2</v>
      </c>
      <c r="OH5" s="18">
        <v>2</v>
      </c>
      <c r="OI5" s="18">
        <v>2</v>
      </c>
      <c r="OJ5" s="18">
        <v>2</v>
      </c>
      <c r="OK5" s="18">
        <v>2</v>
      </c>
      <c r="OL5" s="18">
        <v>2</v>
      </c>
      <c r="OM5" s="18">
        <v>2</v>
      </c>
      <c r="ON5" s="18">
        <v>30</v>
      </c>
      <c r="OO5" s="18">
        <v>30</v>
      </c>
      <c r="OP5" s="18">
        <v>30</v>
      </c>
      <c r="OQ5" s="18">
        <v>30</v>
      </c>
      <c r="OR5" s="18">
        <v>30</v>
      </c>
      <c r="OS5" s="18">
        <v>30</v>
      </c>
      <c r="OT5" s="18">
        <v>30</v>
      </c>
      <c r="OU5" s="18">
        <v>30</v>
      </c>
      <c r="OV5" s="18">
        <v>30</v>
      </c>
      <c r="OW5" s="18">
        <v>30</v>
      </c>
      <c r="OX5" s="18">
        <v>30</v>
      </c>
      <c r="OY5" s="18">
        <v>30</v>
      </c>
      <c r="OZ5" s="18">
        <v>30</v>
      </c>
      <c r="PA5" s="18">
        <v>30</v>
      </c>
      <c r="PB5" s="18">
        <v>30</v>
      </c>
      <c r="PC5" s="18">
        <v>30</v>
      </c>
      <c r="PD5" s="18">
        <v>30</v>
      </c>
      <c r="PE5" s="18">
        <v>230</v>
      </c>
      <c r="PF5" s="18">
        <v>230</v>
      </c>
      <c r="PG5" s="18">
        <v>230</v>
      </c>
      <c r="PH5" s="18">
        <v>230</v>
      </c>
      <c r="PI5" s="18">
        <v>230</v>
      </c>
      <c r="PJ5" s="18">
        <v>230</v>
      </c>
      <c r="PK5" s="18">
        <v>230</v>
      </c>
      <c r="PL5" s="18">
        <v>230</v>
      </c>
      <c r="PM5" s="18">
        <v>230</v>
      </c>
      <c r="PN5" s="18">
        <v>230</v>
      </c>
      <c r="PO5" s="18">
        <v>95</v>
      </c>
      <c r="PP5" s="18">
        <v>95</v>
      </c>
      <c r="PQ5" s="18">
        <v>95</v>
      </c>
      <c r="PR5" s="18">
        <v>95</v>
      </c>
      <c r="PS5" s="18">
        <v>95</v>
      </c>
      <c r="PT5" s="18">
        <v>95</v>
      </c>
      <c r="PU5" s="18">
        <v>95</v>
      </c>
      <c r="PV5" s="18">
        <v>95</v>
      </c>
      <c r="PW5" s="18">
        <v>132</v>
      </c>
      <c r="PX5" s="18">
        <v>132</v>
      </c>
      <c r="PY5" s="18">
        <v>520</v>
      </c>
      <c r="PZ5" s="18">
        <v>520</v>
      </c>
      <c r="QA5" s="18">
        <v>520</v>
      </c>
      <c r="QB5" s="18">
        <v>520</v>
      </c>
      <c r="QC5" s="18">
        <v>545</v>
      </c>
      <c r="QD5" s="18">
        <v>545</v>
      </c>
      <c r="QE5" s="18">
        <v>545</v>
      </c>
      <c r="QF5" s="18">
        <v>545</v>
      </c>
      <c r="QG5" s="18">
        <v>545</v>
      </c>
      <c r="QH5" s="18">
        <v>545</v>
      </c>
      <c r="QI5" s="18">
        <v>20</v>
      </c>
      <c r="QJ5" s="18">
        <v>20</v>
      </c>
      <c r="QK5" s="18">
        <v>20</v>
      </c>
      <c r="QL5" s="18">
        <v>20</v>
      </c>
      <c r="QM5" s="18">
        <v>20</v>
      </c>
      <c r="QN5" s="18">
        <v>20</v>
      </c>
      <c r="QO5" s="18">
        <v>20</v>
      </c>
      <c r="QP5" s="18">
        <v>98</v>
      </c>
      <c r="QQ5" s="18">
        <v>98</v>
      </c>
      <c r="QR5" s="18">
        <v>98</v>
      </c>
      <c r="QS5" s="18">
        <v>98</v>
      </c>
      <c r="QT5" s="18">
        <v>98</v>
      </c>
      <c r="QU5" s="18">
        <v>98</v>
      </c>
      <c r="QV5" s="18">
        <v>98</v>
      </c>
      <c r="QW5" s="18">
        <v>30</v>
      </c>
      <c r="QX5" s="18">
        <v>30</v>
      </c>
      <c r="QY5" s="18">
        <v>30</v>
      </c>
      <c r="QZ5" s="18">
        <v>30</v>
      </c>
      <c r="RA5" s="18">
        <v>30</v>
      </c>
      <c r="RB5" s="18">
        <v>30</v>
      </c>
      <c r="RC5" s="18">
        <v>30</v>
      </c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22">
        <v>50</v>
      </c>
      <c r="SG5" s="18">
        <v>130</v>
      </c>
      <c r="SH5" s="18">
        <v>130</v>
      </c>
      <c r="SI5" s="18">
        <v>130</v>
      </c>
      <c r="SJ5" s="18">
        <v>130</v>
      </c>
      <c r="SK5" s="18">
        <v>130</v>
      </c>
      <c r="SL5" s="18">
        <v>130</v>
      </c>
      <c r="SM5" s="18">
        <v>130</v>
      </c>
      <c r="SN5" s="18">
        <v>130</v>
      </c>
      <c r="SO5" s="18">
        <v>130</v>
      </c>
      <c r="SP5" s="18">
        <v>130</v>
      </c>
      <c r="SQ5" s="18">
        <v>130</v>
      </c>
      <c r="SR5" s="18">
        <v>130</v>
      </c>
      <c r="SS5" s="18">
        <v>130</v>
      </c>
      <c r="ST5" s="18">
        <v>130</v>
      </c>
      <c r="SU5" s="18">
        <v>130</v>
      </c>
      <c r="SV5" s="18">
        <v>130</v>
      </c>
      <c r="SW5" s="18">
        <v>130</v>
      </c>
      <c r="SX5" s="18">
        <v>1.2</v>
      </c>
      <c r="SY5" s="18">
        <v>1.2</v>
      </c>
      <c r="SZ5" s="18">
        <v>1.2</v>
      </c>
      <c r="TA5" s="18">
        <v>1.2</v>
      </c>
      <c r="TB5" s="18">
        <v>1.2</v>
      </c>
      <c r="TC5" s="18">
        <v>1.2</v>
      </c>
      <c r="TD5" s="18">
        <v>1.2</v>
      </c>
      <c r="TE5" s="18">
        <v>1.2</v>
      </c>
      <c r="TF5" s="18">
        <v>1.2</v>
      </c>
      <c r="TG5" s="18">
        <v>1.2</v>
      </c>
      <c r="TH5" s="18">
        <v>1.2</v>
      </c>
      <c r="TI5" s="18">
        <v>1.2</v>
      </c>
      <c r="TJ5" s="18">
        <v>1.2</v>
      </c>
      <c r="TK5" s="18">
        <v>1.2</v>
      </c>
      <c r="TL5" s="18">
        <v>1.2</v>
      </c>
      <c r="TM5" s="18">
        <v>1.2</v>
      </c>
      <c r="TN5" s="18">
        <v>1.2</v>
      </c>
      <c r="TO5" s="18">
        <v>0.1</v>
      </c>
      <c r="TP5" s="18">
        <v>0.1</v>
      </c>
      <c r="TQ5" s="18">
        <v>0.1</v>
      </c>
      <c r="TR5" s="18">
        <v>0.1</v>
      </c>
      <c r="TS5" s="18">
        <v>0.1</v>
      </c>
      <c r="TT5" s="18">
        <v>0.1</v>
      </c>
      <c r="TU5" s="18">
        <v>0.1</v>
      </c>
      <c r="TV5" s="18">
        <v>0.1</v>
      </c>
      <c r="TW5" s="18">
        <v>0.1</v>
      </c>
      <c r="TX5" s="18">
        <v>0.1</v>
      </c>
      <c r="TY5" s="18">
        <v>0.1</v>
      </c>
      <c r="TZ5" s="18">
        <v>0.1</v>
      </c>
      <c r="UA5" s="18">
        <v>0.1</v>
      </c>
      <c r="UB5" s="18">
        <v>0.1</v>
      </c>
      <c r="UC5" s="18">
        <v>0.1</v>
      </c>
      <c r="UD5" s="18">
        <v>0.1</v>
      </c>
      <c r="UE5" s="18">
        <v>0.1</v>
      </c>
      <c r="UF5" s="18">
        <v>0.1</v>
      </c>
      <c r="UG5" s="18">
        <v>0.1</v>
      </c>
      <c r="UH5" s="18">
        <v>0.1</v>
      </c>
      <c r="UI5" s="18">
        <v>0.1</v>
      </c>
      <c r="UJ5" s="18">
        <v>0.1</v>
      </c>
      <c r="UK5" s="18">
        <v>0.1</v>
      </c>
      <c r="UL5" s="18">
        <v>0.1</v>
      </c>
      <c r="UM5" s="18">
        <v>0.1</v>
      </c>
      <c r="UN5" s="18">
        <v>0.1</v>
      </c>
      <c r="UO5" s="18">
        <v>0.1</v>
      </c>
      <c r="UP5" s="18">
        <v>0.1</v>
      </c>
      <c r="UQ5" s="18">
        <v>0.1</v>
      </c>
      <c r="UR5" s="18">
        <v>0.1</v>
      </c>
      <c r="US5" s="18">
        <v>0.1</v>
      </c>
      <c r="UT5" s="18">
        <v>0.1</v>
      </c>
      <c r="UU5" s="18">
        <v>0.1</v>
      </c>
      <c r="UV5" s="18">
        <v>0.1</v>
      </c>
      <c r="UW5" s="18">
        <v>8</v>
      </c>
      <c r="UX5" s="18">
        <v>8</v>
      </c>
      <c r="UY5" s="18">
        <v>8</v>
      </c>
      <c r="UZ5" s="18">
        <v>8</v>
      </c>
      <c r="VA5" s="18">
        <v>8</v>
      </c>
      <c r="VB5" s="18">
        <v>8</v>
      </c>
      <c r="VC5" s="18">
        <v>8</v>
      </c>
      <c r="VD5" s="18">
        <v>8</v>
      </c>
      <c r="VE5" s="18">
        <v>8</v>
      </c>
      <c r="VF5" s="18">
        <v>8</v>
      </c>
      <c r="VG5" s="18">
        <v>8</v>
      </c>
      <c r="VH5" s="18">
        <v>8</v>
      </c>
      <c r="VI5" s="18">
        <v>8</v>
      </c>
      <c r="VJ5" s="18">
        <v>8</v>
      </c>
      <c r="VK5" s="18">
        <v>8</v>
      </c>
      <c r="VL5" s="18">
        <v>8</v>
      </c>
      <c r="VM5" s="18">
        <v>8</v>
      </c>
      <c r="VN5" s="18">
        <v>115</v>
      </c>
      <c r="VO5" s="18">
        <v>115</v>
      </c>
      <c r="VP5" s="18">
        <v>175</v>
      </c>
      <c r="VQ5" s="18">
        <v>175</v>
      </c>
      <c r="VR5" s="18">
        <v>175</v>
      </c>
      <c r="VS5" s="18">
        <v>175</v>
      </c>
      <c r="VT5" s="18">
        <v>175</v>
      </c>
      <c r="VU5" s="18">
        <v>175</v>
      </c>
      <c r="VV5" s="18">
        <v>175</v>
      </c>
      <c r="VW5" s="18">
        <v>175</v>
      </c>
      <c r="VX5" s="18">
        <v>85</v>
      </c>
      <c r="VY5" s="18">
        <v>85</v>
      </c>
      <c r="VZ5" s="18">
        <v>85</v>
      </c>
      <c r="WA5" s="18">
        <v>85</v>
      </c>
      <c r="WB5" s="18">
        <v>85</v>
      </c>
      <c r="WC5" s="18">
        <v>85</v>
      </c>
      <c r="WD5" s="18">
        <v>85</v>
      </c>
      <c r="WE5" s="18">
        <v>85</v>
      </c>
      <c r="WF5" s="18">
        <v>125</v>
      </c>
      <c r="WG5" s="18">
        <v>125</v>
      </c>
      <c r="WH5" s="18">
        <v>495</v>
      </c>
      <c r="WI5" s="18">
        <v>495</v>
      </c>
      <c r="WJ5" s="18">
        <v>495</v>
      </c>
      <c r="WK5" s="18">
        <v>495</v>
      </c>
      <c r="WL5" s="18">
        <v>535</v>
      </c>
      <c r="WM5" s="18">
        <v>535</v>
      </c>
      <c r="WN5" s="18">
        <v>535</v>
      </c>
      <c r="WO5" s="18">
        <v>535</v>
      </c>
      <c r="WP5" s="18">
        <v>535</v>
      </c>
      <c r="WQ5" s="18">
        <v>535</v>
      </c>
      <c r="WR5" s="18">
        <v>5</v>
      </c>
      <c r="WS5" s="18">
        <v>5</v>
      </c>
      <c r="WT5" s="18">
        <v>5</v>
      </c>
      <c r="WU5" s="18">
        <v>5</v>
      </c>
      <c r="WV5" s="18">
        <v>5</v>
      </c>
      <c r="WW5" s="18">
        <v>5</v>
      </c>
      <c r="WX5" s="18">
        <v>5</v>
      </c>
      <c r="WY5" s="18">
        <v>80</v>
      </c>
      <c r="WZ5" s="18">
        <v>80</v>
      </c>
      <c r="XA5" s="18">
        <v>80</v>
      </c>
      <c r="XB5" s="18">
        <v>80</v>
      </c>
      <c r="XC5" s="18">
        <v>80</v>
      </c>
      <c r="XD5" s="18">
        <v>80</v>
      </c>
      <c r="XE5" s="18">
        <v>80</v>
      </c>
      <c r="XF5" s="18">
        <v>10</v>
      </c>
      <c r="XG5" s="18">
        <v>10</v>
      </c>
      <c r="XH5" s="18">
        <v>10</v>
      </c>
      <c r="XI5" s="18">
        <v>10</v>
      </c>
      <c r="XJ5" s="18">
        <v>10</v>
      </c>
      <c r="XK5" s="18">
        <v>10</v>
      </c>
      <c r="XL5" s="18">
        <v>10</v>
      </c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8"/>
      <c r="YA5" s="18"/>
      <c r="YB5" s="18"/>
      <c r="YC5" s="10"/>
      <c r="YD5" s="10"/>
      <c r="YE5" s="12"/>
      <c r="YF5" s="10"/>
      <c r="YG5" s="10"/>
      <c r="YH5" s="10"/>
      <c r="YI5" s="10"/>
      <c r="YJ5" s="10"/>
      <c r="YK5" s="10"/>
      <c r="YL5" s="10"/>
      <c r="YM5" s="10"/>
      <c r="YN5" s="18"/>
      <c r="YO5" s="110" t="s">
        <v>2964</v>
      </c>
      <c r="YP5" s="22" t="s">
        <v>608</v>
      </c>
      <c r="YQ5" s="22" t="s">
        <v>608</v>
      </c>
      <c r="YR5" s="22" t="s">
        <v>608</v>
      </c>
      <c r="YS5" s="22" t="s">
        <v>608</v>
      </c>
      <c r="YT5" s="22" t="s">
        <v>608</v>
      </c>
      <c r="YU5" s="22" t="s">
        <v>608</v>
      </c>
      <c r="YV5" s="22" t="s">
        <v>608</v>
      </c>
      <c r="YW5" s="22" t="s">
        <v>608</v>
      </c>
      <c r="YX5" s="22" t="s">
        <v>608</v>
      </c>
      <c r="YY5" s="22" t="s">
        <v>608</v>
      </c>
      <c r="YZ5" s="22" t="s">
        <v>608</v>
      </c>
      <c r="ZA5" s="22" t="s">
        <v>608</v>
      </c>
      <c r="ZB5" s="22" t="s">
        <v>608</v>
      </c>
      <c r="ZC5" s="22" t="s">
        <v>608</v>
      </c>
      <c r="ZD5" s="22" t="s">
        <v>608</v>
      </c>
      <c r="ZE5" s="22" t="s">
        <v>608</v>
      </c>
      <c r="ZF5" s="22" t="s">
        <v>608</v>
      </c>
      <c r="ZG5" s="22" t="s">
        <v>2486</v>
      </c>
      <c r="ZH5" s="22" t="s">
        <v>2486</v>
      </c>
      <c r="ZI5" s="22" t="s">
        <v>2486</v>
      </c>
      <c r="ZJ5" s="22" t="s">
        <v>2486</v>
      </c>
      <c r="ZK5" s="22" t="s">
        <v>2486</v>
      </c>
      <c r="ZL5" s="22" t="s">
        <v>2486</v>
      </c>
      <c r="ZM5" s="22" t="s">
        <v>2486</v>
      </c>
      <c r="ZN5" s="22" t="s">
        <v>2486</v>
      </c>
      <c r="ZO5" s="22" t="s">
        <v>2486</v>
      </c>
      <c r="ZP5" s="22" t="s">
        <v>2486</v>
      </c>
      <c r="ZQ5" s="22" t="s">
        <v>2486</v>
      </c>
      <c r="ZR5" s="22" t="s">
        <v>2486</v>
      </c>
      <c r="ZS5" s="22" t="s">
        <v>2486</v>
      </c>
      <c r="ZT5" s="22" t="s">
        <v>2486</v>
      </c>
      <c r="ZU5" s="22" t="s">
        <v>2486</v>
      </c>
      <c r="ZV5" s="22" t="s">
        <v>2486</v>
      </c>
      <c r="ZW5" s="22" t="s">
        <v>2486</v>
      </c>
      <c r="ZX5" s="22" t="s">
        <v>2486</v>
      </c>
      <c r="ZY5" s="22" t="s">
        <v>2486</v>
      </c>
      <c r="ZZ5" s="22" t="s">
        <v>2486</v>
      </c>
      <c r="AAA5" s="22" t="s">
        <v>2486</v>
      </c>
      <c r="AAB5" s="22" t="s">
        <v>2486</v>
      </c>
      <c r="AAC5" s="22" t="s">
        <v>2486</v>
      </c>
      <c r="AAD5" s="22" t="s">
        <v>2486</v>
      </c>
      <c r="AAE5" s="22" t="s">
        <v>2486</v>
      </c>
      <c r="AAF5" s="22" t="s">
        <v>2486</v>
      </c>
      <c r="AAG5" s="22" t="s">
        <v>2486</v>
      </c>
      <c r="AAH5" s="22" t="s">
        <v>2486</v>
      </c>
      <c r="AAI5" s="22" t="s">
        <v>2486</v>
      </c>
      <c r="AAJ5" s="22" t="s">
        <v>2486</v>
      </c>
      <c r="AAK5" s="22" t="s">
        <v>2486</v>
      </c>
      <c r="AAL5" s="22" t="s">
        <v>2486</v>
      </c>
      <c r="AAM5" s="22" t="s">
        <v>2486</v>
      </c>
      <c r="AAN5" s="22" t="s">
        <v>2486</v>
      </c>
      <c r="AAO5" s="22" t="s">
        <v>2486</v>
      </c>
      <c r="AAP5" s="22" t="s">
        <v>2486</v>
      </c>
      <c r="AAQ5" s="22" t="s">
        <v>2486</v>
      </c>
      <c r="AAR5" s="22" t="s">
        <v>2486</v>
      </c>
      <c r="AAS5" s="22" t="s">
        <v>2486</v>
      </c>
      <c r="AAT5" s="22" t="s">
        <v>2486</v>
      </c>
      <c r="AAU5" s="22" t="s">
        <v>2486</v>
      </c>
      <c r="AAV5" s="22" t="s">
        <v>2486</v>
      </c>
      <c r="AAW5" s="22" t="s">
        <v>2486</v>
      </c>
      <c r="AAX5" s="22" t="s">
        <v>2486</v>
      </c>
      <c r="AAY5" s="22" t="s">
        <v>2486</v>
      </c>
      <c r="AAZ5" s="22" t="s">
        <v>2486</v>
      </c>
      <c r="ABA5" s="22" t="s">
        <v>2486</v>
      </c>
      <c r="ABB5" s="22" t="s">
        <v>2486</v>
      </c>
      <c r="ABC5" s="22" t="s">
        <v>2486</v>
      </c>
      <c r="ABD5" s="22" t="s">
        <v>2486</v>
      </c>
      <c r="ABE5" s="22" t="s">
        <v>2486</v>
      </c>
      <c r="ABF5" s="22" t="s">
        <v>608</v>
      </c>
      <c r="ABG5" s="22" t="s">
        <v>608</v>
      </c>
      <c r="ABH5" s="22" t="s">
        <v>608</v>
      </c>
      <c r="ABI5" s="22" t="s">
        <v>608</v>
      </c>
      <c r="ABJ5" s="22" t="s">
        <v>608</v>
      </c>
      <c r="ABK5" s="22" t="s">
        <v>608</v>
      </c>
      <c r="ABL5" s="22" t="s">
        <v>608</v>
      </c>
      <c r="ABM5" s="22" t="s">
        <v>608</v>
      </c>
      <c r="ABN5" s="22" t="s">
        <v>608</v>
      </c>
      <c r="ABO5" s="22" t="s">
        <v>608</v>
      </c>
      <c r="ABP5" s="22" t="s">
        <v>608</v>
      </c>
      <c r="ABQ5" s="22" t="s">
        <v>608</v>
      </c>
      <c r="ABR5" s="22" t="s">
        <v>608</v>
      </c>
      <c r="ABS5" s="22" t="s">
        <v>608</v>
      </c>
      <c r="ABT5" s="22" t="s">
        <v>608</v>
      </c>
      <c r="ABU5" s="22" t="s">
        <v>608</v>
      </c>
      <c r="ABV5" s="22" t="s">
        <v>608</v>
      </c>
      <c r="ABW5" s="22" t="s">
        <v>607</v>
      </c>
      <c r="ABX5" s="22" t="s">
        <v>607</v>
      </c>
      <c r="ABY5" s="22" t="s">
        <v>607</v>
      </c>
      <c r="ABZ5" s="22" t="s">
        <v>607</v>
      </c>
      <c r="ACA5" s="22" t="s">
        <v>607</v>
      </c>
      <c r="ACB5" s="22" t="s">
        <v>607</v>
      </c>
      <c r="ACC5" s="22" t="s">
        <v>607</v>
      </c>
      <c r="ACD5" s="22" t="s">
        <v>607</v>
      </c>
      <c r="ACE5" s="22" t="s">
        <v>607</v>
      </c>
      <c r="ACF5" s="22" t="s">
        <v>607</v>
      </c>
      <c r="ACG5" s="22" t="s">
        <v>117</v>
      </c>
      <c r="ACH5" s="22" t="s">
        <v>117</v>
      </c>
      <c r="ACI5" s="22" t="s">
        <v>117</v>
      </c>
      <c r="ACJ5" s="22" t="s">
        <v>117</v>
      </c>
      <c r="ACK5" s="22" t="s">
        <v>117</v>
      </c>
      <c r="ACL5" s="22" t="s">
        <v>117</v>
      </c>
      <c r="ACM5" s="22" t="s">
        <v>117</v>
      </c>
      <c r="ACN5" s="22" t="s">
        <v>117</v>
      </c>
      <c r="ACO5" s="22" t="s">
        <v>117</v>
      </c>
      <c r="ACP5" s="22" t="s">
        <v>117</v>
      </c>
      <c r="ACQ5" s="22" t="s">
        <v>117</v>
      </c>
      <c r="ACR5" s="22" t="s">
        <v>117</v>
      </c>
      <c r="ACS5" s="22" t="s">
        <v>117</v>
      </c>
      <c r="ACT5" s="22" t="s">
        <v>117</v>
      </c>
      <c r="ACU5" s="22" t="s">
        <v>117</v>
      </c>
      <c r="ACV5" s="22" t="s">
        <v>117</v>
      </c>
      <c r="ACW5" s="22" t="s">
        <v>117</v>
      </c>
      <c r="ACX5" s="22" t="s">
        <v>117</v>
      </c>
      <c r="ACY5" s="22" t="s">
        <v>117</v>
      </c>
      <c r="ACZ5" s="22" t="s">
        <v>117</v>
      </c>
      <c r="ADA5" s="22" t="s">
        <v>608</v>
      </c>
      <c r="ADB5" s="22" t="s">
        <v>608</v>
      </c>
      <c r="ADC5" s="22" t="s">
        <v>608</v>
      </c>
      <c r="ADD5" s="22" t="s">
        <v>608</v>
      </c>
      <c r="ADE5" s="22" t="s">
        <v>608</v>
      </c>
      <c r="ADF5" s="22" t="s">
        <v>608</v>
      </c>
      <c r="ADG5" s="22" t="s">
        <v>608</v>
      </c>
      <c r="ADH5" s="22" t="s">
        <v>118</v>
      </c>
      <c r="ADI5" s="22" t="s">
        <v>118</v>
      </c>
      <c r="ADJ5" s="22" t="s">
        <v>118</v>
      </c>
      <c r="ADK5" s="22" t="s">
        <v>118</v>
      </c>
      <c r="ADL5" s="22" t="s">
        <v>118</v>
      </c>
      <c r="ADM5" s="22" t="s">
        <v>118</v>
      </c>
      <c r="ADN5" s="22" t="s">
        <v>118</v>
      </c>
      <c r="ADO5" s="22" t="s">
        <v>608</v>
      </c>
      <c r="ADP5" s="22" t="s">
        <v>608</v>
      </c>
      <c r="ADQ5" s="22" t="s">
        <v>608</v>
      </c>
      <c r="ADR5" s="22" t="s">
        <v>608</v>
      </c>
      <c r="ADS5" s="22" t="s">
        <v>608</v>
      </c>
      <c r="ADT5" s="22" t="s">
        <v>608</v>
      </c>
      <c r="ADU5" s="22" t="s">
        <v>608</v>
      </c>
      <c r="ADV5" s="22"/>
      <c r="ADW5" s="22"/>
      <c r="ADX5" s="22"/>
      <c r="ADY5" s="22"/>
      <c r="ADZ5" s="22"/>
      <c r="AEA5" s="22"/>
      <c r="AEB5" s="22"/>
      <c r="AEC5" s="22"/>
      <c r="AED5" s="22"/>
      <c r="AEE5" s="22"/>
      <c r="AEF5" s="22"/>
      <c r="AEG5" s="22"/>
      <c r="AEH5" s="22"/>
      <c r="AEI5" s="22"/>
      <c r="AEJ5" s="22"/>
      <c r="AEK5" s="22"/>
      <c r="AEL5" s="22"/>
      <c r="AEM5" s="22"/>
      <c r="AEN5" s="22"/>
      <c r="AEO5" s="22"/>
      <c r="AEP5" s="22"/>
      <c r="AEQ5" s="22"/>
      <c r="AER5" s="22"/>
      <c r="AES5" s="22"/>
      <c r="AET5" s="22"/>
      <c r="AEU5" s="22"/>
      <c r="AEV5" s="22"/>
      <c r="AEW5" s="22"/>
      <c r="AEX5" s="22">
        <v>51</v>
      </c>
      <c r="AEY5" s="22">
        <v>3</v>
      </c>
      <c r="AEZ5" s="22">
        <v>3</v>
      </c>
      <c r="AFA5" s="22">
        <v>3</v>
      </c>
      <c r="AFB5" s="22">
        <v>3</v>
      </c>
      <c r="AFC5" s="22">
        <v>3</v>
      </c>
      <c r="AFD5" s="22">
        <v>3</v>
      </c>
      <c r="AFE5" s="22">
        <v>3</v>
      </c>
      <c r="AFF5" s="22">
        <v>3</v>
      </c>
      <c r="AFG5" s="22">
        <v>3</v>
      </c>
      <c r="AFH5" s="22">
        <v>3</v>
      </c>
      <c r="AFI5" s="22">
        <v>3</v>
      </c>
      <c r="AFJ5" s="22">
        <v>3</v>
      </c>
      <c r="AFK5" s="22">
        <v>3</v>
      </c>
      <c r="AFL5" s="22">
        <v>3</v>
      </c>
      <c r="AFM5" s="22">
        <v>3</v>
      </c>
      <c r="AFN5" s="22">
        <v>3</v>
      </c>
      <c r="AFO5" s="22">
        <v>3</v>
      </c>
      <c r="AFP5" s="22">
        <v>3</v>
      </c>
      <c r="AFQ5" s="22">
        <v>3</v>
      </c>
      <c r="AFR5" s="22">
        <v>3</v>
      </c>
      <c r="AFS5" s="22">
        <v>3</v>
      </c>
      <c r="AFT5" s="22">
        <v>3</v>
      </c>
      <c r="AFU5" s="22">
        <v>3</v>
      </c>
      <c r="AFV5" s="22">
        <v>3</v>
      </c>
      <c r="AFW5" s="22">
        <v>3</v>
      </c>
      <c r="AFX5" s="22">
        <v>3</v>
      </c>
      <c r="AFY5" s="22">
        <v>3</v>
      </c>
      <c r="AFZ5" s="22">
        <v>3</v>
      </c>
      <c r="AGA5" s="22">
        <v>3</v>
      </c>
      <c r="AGB5" s="22">
        <v>3</v>
      </c>
      <c r="AGC5" s="22">
        <v>3</v>
      </c>
      <c r="AGD5" s="22">
        <v>3</v>
      </c>
      <c r="AGE5" s="22">
        <v>3</v>
      </c>
      <c r="AGF5" s="22">
        <v>3</v>
      </c>
      <c r="AGG5" s="22">
        <v>1</v>
      </c>
      <c r="AGH5" s="22">
        <v>1</v>
      </c>
      <c r="AGI5" s="22">
        <v>1</v>
      </c>
      <c r="AGJ5" s="22">
        <v>1</v>
      </c>
      <c r="AGK5" s="22">
        <v>1</v>
      </c>
      <c r="AGL5" s="22">
        <v>1</v>
      </c>
      <c r="AGM5" s="22">
        <v>1</v>
      </c>
      <c r="AGN5" s="22">
        <v>1</v>
      </c>
      <c r="AGO5" s="22">
        <v>1</v>
      </c>
      <c r="AGP5" s="22">
        <v>1</v>
      </c>
      <c r="AGQ5" s="22">
        <v>1</v>
      </c>
      <c r="AGR5" s="22">
        <v>1</v>
      </c>
      <c r="AGS5" s="22">
        <v>1</v>
      </c>
      <c r="AGT5" s="22">
        <v>1</v>
      </c>
      <c r="AGU5" s="22">
        <v>1</v>
      </c>
      <c r="AGV5" s="22">
        <v>1</v>
      </c>
      <c r="AGW5" s="22">
        <v>1</v>
      </c>
      <c r="AGX5" s="22">
        <v>1</v>
      </c>
      <c r="AGY5" s="22">
        <v>1</v>
      </c>
      <c r="AGZ5" s="22">
        <v>1</v>
      </c>
      <c r="AHA5" s="22">
        <v>1</v>
      </c>
      <c r="AHB5" s="22">
        <v>1</v>
      </c>
      <c r="AHC5" s="22">
        <v>1</v>
      </c>
      <c r="AHD5" s="22">
        <v>1</v>
      </c>
      <c r="AHE5" s="22">
        <v>1</v>
      </c>
      <c r="AHF5" s="22">
        <v>1</v>
      </c>
      <c r="AHG5" s="22">
        <v>1</v>
      </c>
      <c r="AHH5" s="22">
        <v>1</v>
      </c>
      <c r="AHI5" s="22">
        <v>1</v>
      </c>
      <c r="AHJ5" s="22">
        <v>1</v>
      </c>
      <c r="AHK5" s="22">
        <v>1</v>
      </c>
      <c r="AHL5" s="22">
        <v>1</v>
      </c>
      <c r="AHM5" s="22">
        <v>1</v>
      </c>
      <c r="AHN5" s="22">
        <v>1</v>
      </c>
      <c r="AHO5" s="22">
        <v>1</v>
      </c>
      <c r="AHP5" s="22">
        <v>1</v>
      </c>
      <c r="AHQ5" s="22">
        <v>1</v>
      </c>
      <c r="AHR5" s="22">
        <v>1</v>
      </c>
      <c r="AHS5" s="22">
        <v>1</v>
      </c>
      <c r="AHT5" s="22">
        <v>1</v>
      </c>
      <c r="AHU5" s="22">
        <v>1</v>
      </c>
      <c r="AHV5" s="22">
        <v>1</v>
      </c>
      <c r="AHW5" s="22">
        <v>1</v>
      </c>
      <c r="AHX5" s="22">
        <v>1</v>
      </c>
      <c r="AHY5" s="22">
        <v>1</v>
      </c>
      <c r="AHZ5" s="22">
        <v>1</v>
      </c>
      <c r="AIA5" s="22">
        <v>1</v>
      </c>
      <c r="AIB5" s="22">
        <v>1</v>
      </c>
      <c r="AIC5" s="22">
        <v>1</v>
      </c>
      <c r="AID5" s="22">
        <v>1</v>
      </c>
      <c r="AIE5" s="22">
        <v>1</v>
      </c>
      <c r="AIF5" s="22">
        <v>3</v>
      </c>
      <c r="AIG5" s="22">
        <v>3</v>
      </c>
      <c r="AIH5" s="22">
        <v>3</v>
      </c>
      <c r="AII5" s="22">
        <v>3</v>
      </c>
      <c r="AIJ5" s="22">
        <v>3</v>
      </c>
      <c r="AIK5" s="22">
        <v>3</v>
      </c>
      <c r="AIL5" s="22">
        <v>3</v>
      </c>
      <c r="AIM5" s="22">
        <v>3</v>
      </c>
      <c r="AIN5" s="22">
        <v>3</v>
      </c>
      <c r="AIO5" s="22">
        <v>3</v>
      </c>
      <c r="AIP5" s="22">
        <v>3</v>
      </c>
      <c r="AIQ5" s="22">
        <v>3</v>
      </c>
      <c r="AIR5" s="22">
        <v>3</v>
      </c>
      <c r="AIS5" s="22">
        <v>3</v>
      </c>
      <c r="AIT5" s="22">
        <v>3</v>
      </c>
      <c r="AIU5" s="22">
        <v>3</v>
      </c>
      <c r="AIV5" s="22">
        <v>3</v>
      </c>
      <c r="AIW5" s="22">
        <v>3</v>
      </c>
      <c r="AIX5" s="22">
        <v>3</v>
      </c>
      <c r="AIY5" s="22">
        <v>3</v>
      </c>
      <c r="AIZ5" s="22">
        <v>3</v>
      </c>
      <c r="AJA5" s="22">
        <v>3</v>
      </c>
      <c r="AJB5" s="22">
        <v>3</v>
      </c>
      <c r="AJC5" s="22">
        <v>3</v>
      </c>
      <c r="AJD5" s="22">
        <v>3</v>
      </c>
      <c r="AJE5" s="22">
        <v>3</v>
      </c>
      <c r="AJF5" s="22">
        <v>3</v>
      </c>
      <c r="AJG5" s="22">
        <v>3</v>
      </c>
      <c r="AJH5" s="22">
        <v>3</v>
      </c>
      <c r="AJI5" s="22">
        <v>3</v>
      </c>
      <c r="AJJ5" s="22">
        <v>3</v>
      </c>
      <c r="AJK5" s="22">
        <v>3</v>
      </c>
      <c r="AJL5" s="22">
        <v>3</v>
      </c>
      <c r="AJM5" s="22">
        <v>3</v>
      </c>
      <c r="AJN5" s="22">
        <v>3</v>
      </c>
      <c r="AJO5" s="22">
        <v>3</v>
      </c>
      <c r="AJP5" s="22">
        <v>3</v>
      </c>
      <c r="AJQ5" s="22">
        <v>3</v>
      </c>
      <c r="AJR5" s="22">
        <v>3</v>
      </c>
      <c r="AJS5" s="22">
        <v>3</v>
      </c>
      <c r="AJT5" s="22">
        <v>3</v>
      </c>
      <c r="AJU5" s="22">
        <v>3</v>
      </c>
      <c r="AJV5" s="22">
        <v>3</v>
      </c>
      <c r="AJW5" s="22">
        <v>3</v>
      </c>
      <c r="AJX5" s="22">
        <v>1</v>
      </c>
      <c r="AJY5" s="22">
        <v>1</v>
      </c>
      <c r="AJZ5" s="22">
        <v>1</v>
      </c>
      <c r="AKA5" s="22">
        <v>1</v>
      </c>
      <c r="AKB5" s="22">
        <v>1</v>
      </c>
      <c r="AKC5" s="22">
        <v>1</v>
      </c>
      <c r="AKD5" s="22">
        <v>1</v>
      </c>
      <c r="AKE5" s="22"/>
      <c r="AKF5" s="22"/>
      <c r="AKG5" s="22"/>
      <c r="AKH5" s="22"/>
      <c r="AKI5" s="22"/>
      <c r="AKJ5" s="22"/>
      <c r="AKK5" s="22"/>
      <c r="AKL5" s="22"/>
      <c r="AKM5" s="22"/>
      <c r="AKN5" s="22"/>
      <c r="AKO5" s="22"/>
      <c r="AKP5" s="22"/>
      <c r="AKQ5" s="22"/>
      <c r="AKR5" s="22"/>
      <c r="AKS5" s="22"/>
      <c r="AKT5" s="22"/>
      <c r="AKU5" s="22"/>
      <c r="AKV5" s="22"/>
      <c r="AKW5" s="22"/>
      <c r="AKX5" s="22"/>
      <c r="AKY5" s="22"/>
      <c r="AKZ5" s="22"/>
      <c r="ALA5" s="22"/>
      <c r="ALB5" s="22"/>
      <c r="ALC5" s="22"/>
      <c r="ALD5" s="22"/>
      <c r="ALE5" s="22"/>
      <c r="ALF5" s="22"/>
      <c r="ALG5" s="110" t="s">
        <v>2993</v>
      </c>
      <c r="ALH5" s="22"/>
      <c r="ALI5" s="22"/>
      <c r="ALJ5" s="22"/>
      <c r="ALK5" s="22"/>
      <c r="ALL5" s="22"/>
      <c r="ALM5" s="22"/>
      <c r="ALN5" s="22"/>
      <c r="ALO5" s="22"/>
      <c r="ALP5" s="22"/>
      <c r="ALQ5" s="22"/>
      <c r="ALR5" s="22"/>
      <c r="ALS5" s="22"/>
      <c r="ALT5" s="22"/>
      <c r="ALU5" s="22"/>
      <c r="ALV5" s="22"/>
      <c r="ALW5" s="22"/>
      <c r="ALX5" s="22"/>
      <c r="ALY5" s="22"/>
      <c r="ALZ5" s="22"/>
      <c r="AMA5" s="22"/>
      <c r="AMB5" s="22"/>
      <c r="AMC5" s="22"/>
      <c r="AMD5" s="22"/>
      <c r="AME5" s="22"/>
      <c r="AMF5" s="22"/>
      <c r="AMG5" s="22"/>
      <c r="AMH5" s="22"/>
      <c r="AMI5" s="22"/>
      <c r="AMJ5" s="22"/>
      <c r="AMK5" s="22"/>
      <c r="AML5" s="22"/>
      <c r="AMM5" s="22"/>
      <c r="AMN5" s="22"/>
      <c r="AMO5" s="22"/>
      <c r="AMP5" s="22">
        <v>1</v>
      </c>
      <c r="AMQ5" s="22">
        <v>1</v>
      </c>
      <c r="AMR5" s="22">
        <v>1</v>
      </c>
      <c r="AMS5" s="22">
        <v>1</v>
      </c>
      <c r="AMT5" s="22">
        <v>1</v>
      </c>
      <c r="AMU5" s="22">
        <v>1</v>
      </c>
      <c r="AMV5" s="22">
        <v>1</v>
      </c>
      <c r="AMW5" s="22">
        <v>1</v>
      </c>
      <c r="AMX5" s="22">
        <v>1</v>
      </c>
      <c r="AMY5" s="22">
        <v>1</v>
      </c>
      <c r="AMZ5" s="22">
        <v>1</v>
      </c>
      <c r="ANA5" s="22">
        <v>1</v>
      </c>
      <c r="ANB5" s="22">
        <v>1</v>
      </c>
      <c r="ANC5" s="22">
        <v>1</v>
      </c>
      <c r="AND5" s="22">
        <v>1</v>
      </c>
      <c r="ANE5" s="22">
        <v>1</v>
      </c>
      <c r="ANF5" s="22">
        <v>1</v>
      </c>
      <c r="ANG5" s="22">
        <v>1</v>
      </c>
      <c r="ANH5" s="22">
        <v>1</v>
      </c>
      <c r="ANI5" s="22">
        <v>1</v>
      </c>
      <c r="ANJ5" s="22">
        <v>1</v>
      </c>
      <c r="ANK5" s="22">
        <v>1</v>
      </c>
      <c r="ANL5" s="22">
        <v>1</v>
      </c>
      <c r="ANM5" s="22">
        <v>1</v>
      </c>
      <c r="ANN5" s="22">
        <v>1</v>
      </c>
      <c r="ANO5" s="22">
        <v>1</v>
      </c>
      <c r="ANP5" s="22">
        <v>1</v>
      </c>
      <c r="ANQ5" s="22">
        <v>1</v>
      </c>
      <c r="ANR5" s="22">
        <v>1</v>
      </c>
      <c r="ANS5" s="22">
        <v>1</v>
      </c>
      <c r="ANT5" s="22">
        <v>1</v>
      </c>
      <c r="ANU5" s="22">
        <v>1</v>
      </c>
      <c r="ANV5" s="22">
        <v>1</v>
      </c>
      <c r="ANW5" s="22">
        <v>1</v>
      </c>
      <c r="ANX5" s="22"/>
      <c r="ANY5" s="22"/>
      <c r="ANZ5" s="22"/>
      <c r="AOA5" s="22"/>
      <c r="AOB5" s="22"/>
      <c r="AOC5" s="22"/>
      <c r="AOD5" s="22"/>
      <c r="AOE5" s="22"/>
      <c r="AOF5" s="22"/>
      <c r="AOG5" s="22"/>
      <c r="AOH5" s="22"/>
      <c r="AOI5" s="22"/>
      <c r="AOJ5" s="22"/>
      <c r="AOK5" s="22"/>
      <c r="AOL5" s="22"/>
      <c r="AOM5" s="22"/>
      <c r="AON5" s="22"/>
      <c r="AOO5" s="22"/>
      <c r="AOP5" s="22"/>
      <c r="AOQ5" s="22"/>
      <c r="AOR5" s="22"/>
      <c r="AOS5" s="22"/>
      <c r="AOT5" s="22"/>
      <c r="AOU5" s="22"/>
      <c r="AOV5" s="22"/>
      <c r="AOW5" s="22"/>
      <c r="AOX5" s="22"/>
      <c r="AOY5" s="22"/>
      <c r="AOZ5" s="22"/>
      <c r="APA5" s="22"/>
      <c r="APB5" s="22"/>
      <c r="APC5" s="22"/>
      <c r="APD5" s="22"/>
      <c r="APE5" s="22"/>
      <c r="APF5" s="22"/>
      <c r="APG5" s="22"/>
      <c r="APH5" s="22"/>
      <c r="API5" s="22"/>
      <c r="APJ5" s="22"/>
      <c r="APK5" s="22"/>
      <c r="APL5" s="22"/>
      <c r="APM5" s="22"/>
      <c r="APN5" s="22"/>
      <c r="APO5" s="22"/>
      <c r="APP5" s="22"/>
      <c r="APQ5" s="22"/>
      <c r="APR5" s="22"/>
      <c r="APS5" s="22"/>
      <c r="APT5" s="22"/>
      <c r="APU5" s="22"/>
      <c r="APV5" s="22"/>
      <c r="APW5" s="22"/>
      <c r="APX5" s="22"/>
      <c r="APY5" s="22"/>
      <c r="APZ5" s="22"/>
      <c r="AQA5" s="22"/>
      <c r="AQB5" s="22"/>
      <c r="AQC5" s="22"/>
      <c r="AQD5" s="22"/>
      <c r="AQE5" s="22"/>
      <c r="AQF5" s="22"/>
      <c r="AQG5" s="22"/>
      <c r="AQH5" s="22"/>
      <c r="AQI5" s="22"/>
      <c r="AQJ5" s="22"/>
      <c r="AQK5" s="22"/>
      <c r="AQL5" s="22"/>
      <c r="AQM5" s="22"/>
      <c r="AQN5" s="22"/>
      <c r="AQO5" s="22"/>
      <c r="AQP5" s="22"/>
      <c r="AQQ5" s="22"/>
      <c r="AQR5" s="22"/>
      <c r="AQS5" s="22"/>
      <c r="AQT5" s="22"/>
      <c r="AQU5" s="22"/>
      <c r="AQV5" s="22"/>
      <c r="AQW5" s="22"/>
      <c r="AQX5" s="22"/>
      <c r="AQY5" s="22"/>
      <c r="AQZ5" s="22"/>
      <c r="ARA5" s="22"/>
      <c r="ARB5" s="22"/>
      <c r="ARC5" s="22"/>
      <c r="ARD5" s="22"/>
      <c r="ARE5" s="22"/>
      <c r="ARF5" s="22"/>
      <c r="ARG5" s="22"/>
      <c r="ARH5" s="22"/>
      <c r="ARI5" s="22"/>
      <c r="ARJ5" s="22"/>
      <c r="ARK5" s="22"/>
      <c r="ARL5" s="22"/>
      <c r="ARM5" s="22"/>
      <c r="ARN5" s="22"/>
      <c r="ARO5" s="22"/>
      <c r="ARP5" s="22"/>
    </row>
    <row r="6" spans="1:1160" x14ac:dyDescent="0.25">
      <c r="A6" s="8" t="s">
        <v>1219</v>
      </c>
      <c r="B6" t="s">
        <v>70</v>
      </c>
      <c r="C6" t="s">
        <v>1693</v>
      </c>
      <c r="E6" s="8">
        <v>87</v>
      </c>
      <c r="F6" s="10" t="s">
        <v>729</v>
      </c>
      <c r="G6" s="10" t="s">
        <v>730</v>
      </c>
      <c r="H6" s="10" t="s">
        <v>736</v>
      </c>
      <c r="I6" s="10" t="s">
        <v>737</v>
      </c>
      <c r="J6" s="10" t="s">
        <v>738</v>
      </c>
      <c r="K6" s="10" t="s">
        <v>1653</v>
      </c>
      <c r="L6" s="10" t="s">
        <v>1654</v>
      </c>
      <c r="M6" s="10" t="s">
        <v>1979</v>
      </c>
      <c r="N6" s="10" t="s">
        <v>1980</v>
      </c>
      <c r="O6" s="10" t="s">
        <v>741</v>
      </c>
      <c r="P6" s="10" t="s">
        <v>742</v>
      </c>
      <c r="Q6" s="10" t="s">
        <v>748</v>
      </c>
      <c r="R6" s="10" t="s">
        <v>749</v>
      </c>
      <c r="S6" s="10" t="s">
        <v>750</v>
      </c>
      <c r="T6" s="10" t="s">
        <v>1655</v>
      </c>
      <c r="U6" s="10" t="s">
        <v>1656</v>
      </c>
      <c r="V6" s="10" t="s">
        <v>1981</v>
      </c>
      <c r="W6" s="10" t="s">
        <v>1982</v>
      </c>
      <c r="X6" s="10" t="s">
        <v>760</v>
      </c>
      <c r="Y6" s="10" t="s">
        <v>761</v>
      </c>
      <c r="Z6" s="10" t="s">
        <v>762</v>
      </c>
      <c r="AA6" s="10" t="s">
        <v>1661</v>
      </c>
      <c r="AB6" s="10" t="s">
        <v>1662</v>
      </c>
      <c r="AC6" s="10" t="s">
        <v>1983</v>
      </c>
      <c r="AD6" s="10" t="s">
        <v>1984</v>
      </c>
      <c r="AE6" s="10" t="s">
        <v>765</v>
      </c>
      <c r="AF6" s="10" t="s">
        <v>766</v>
      </c>
      <c r="AG6" s="10" t="s">
        <v>772</v>
      </c>
      <c r="AH6" s="10" t="s">
        <v>773</v>
      </c>
      <c r="AI6" s="10" t="s">
        <v>774</v>
      </c>
      <c r="AJ6" s="10" t="s">
        <v>1663</v>
      </c>
      <c r="AK6" s="10" t="s">
        <v>1664</v>
      </c>
      <c r="AL6" s="10" t="s">
        <v>1985</v>
      </c>
      <c r="AM6" s="10" t="s">
        <v>1986</v>
      </c>
      <c r="AN6" s="10" t="s">
        <v>777</v>
      </c>
      <c r="AO6" s="10" t="s">
        <v>779</v>
      </c>
      <c r="AP6" s="10" t="s">
        <v>782</v>
      </c>
      <c r="AQ6" s="10" t="s">
        <v>783</v>
      </c>
      <c r="AR6" s="10" t="s">
        <v>867</v>
      </c>
      <c r="AS6" s="10" t="s">
        <v>1665</v>
      </c>
      <c r="AT6" s="10" t="s">
        <v>1666</v>
      </c>
      <c r="AU6" s="10" t="s">
        <v>1667</v>
      </c>
      <c r="AV6" s="10" t="s">
        <v>700</v>
      </c>
      <c r="AW6" s="10" t="s">
        <v>703</v>
      </c>
      <c r="AX6" s="10" t="s">
        <v>704</v>
      </c>
      <c r="AY6" s="10" t="s">
        <v>785</v>
      </c>
      <c r="AZ6" s="10" t="s">
        <v>868</v>
      </c>
      <c r="BA6" s="10" t="s">
        <v>1669</v>
      </c>
      <c r="BB6" s="10" t="s">
        <v>1670</v>
      </c>
      <c r="BC6" s="10" t="s">
        <v>1671</v>
      </c>
      <c r="BD6" s="10" t="s">
        <v>707</v>
      </c>
      <c r="BE6" s="10" t="s">
        <v>709</v>
      </c>
      <c r="BF6" s="10" t="s">
        <v>710</v>
      </c>
      <c r="BG6" s="10" t="s">
        <v>711</v>
      </c>
      <c r="BH6" s="10" t="s">
        <v>787</v>
      </c>
      <c r="BI6" s="10" t="s">
        <v>869</v>
      </c>
      <c r="BJ6" s="10" t="s">
        <v>1673</v>
      </c>
      <c r="BK6" s="10" t="s">
        <v>1674</v>
      </c>
      <c r="BL6" s="10" t="s">
        <v>1675</v>
      </c>
      <c r="BM6" s="10" t="s">
        <v>1677</v>
      </c>
      <c r="BN6" s="10" t="s">
        <v>1678</v>
      </c>
      <c r="BO6" s="10" t="s">
        <v>1679</v>
      </c>
      <c r="BP6" s="10" t="s">
        <v>1681</v>
      </c>
      <c r="BQ6" s="10" t="s">
        <v>1682</v>
      </c>
      <c r="BR6" s="10" t="s">
        <v>1683</v>
      </c>
      <c r="BS6" s="10" t="s">
        <v>1989</v>
      </c>
      <c r="BT6" s="10" t="s">
        <v>1990</v>
      </c>
      <c r="BU6" s="10" t="s">
        <v>1991</v>
      </c>
      <c r="BV6" s="10" t="s">
        <v>1124</v>
      </c>
      <c r="BW6" s="10" t="s">
        <v>1125</v>
      </c>
      <c r="BX6" s="10" t="s">
        <v>1131</v>
      </c>
      <c r="BY6" s="10" t="s">
        <v>1132</v>
      </c>
      <c r="BZ6" s="10" t="s">
        <v>1133</v>
      </c>
      <c r="CA6" s="10" t="s">
        <v>1685</v>
      </c>
      <c r="CB6" s="10" t="s">
        <v>1686</v>
      </c>
      <c r="CC6" s="10" t="s">
        <v>1987</v>
      </c>
      <c r="CD6" s="10" t="s">
        <v>1988</v>
      </c>
      <c r="CE6" s="10" t="s">
        <v>1047</v>
      </c>
      <c r="CF6" s="10" t="s">
        <v>1049</v>
      </c>
      <c r="CG6" s="10" t="s">
        <v>1050</v>
      </c>
      <c r="CH6" s="10" t="s">
        <v>1051</v>
      </c>
      <c r="CI6" s="10" t="s">
        <v>1135</v>
      </c>
      <c r="CJ6" s="10" t="s">
        <v>1191</v>
      </c>
      <c r="CK6" s="10" t="s">
        <v>1687</v>
      </c>
      <c r="CL6" s="10" t="s">
        <v>1689</v>
      </c>
      <c r="CM6" s="10" t="s">
        <v>1633</v>
      </c>
      <c r="CN6" s="10" t="s">
        <v>1449</v>
      </c>
      <c r="CO6" s="10" t="s">
        <v>1889</v>
      </c>
      <c r="CP6" s="10" t="s">
        <v>1890</v>
      </c>
      <c r="CQ6" s="10" t="s">
        <v>1891</v>
      </c>
      <c r="CR6" s="10" t="s">
        <v>1892</v>
      </c>
      <c r="CS6" s="10" t="s">
        <v>1893</v>
      </c>
      <c r="CT6" s="10" t="s">
        <v>1894</v>
      </c>
      <c r="CU6" s="10" t="s">
        <v>1895</v>
      </c>
      <c r="CV6" s="10" t="s">
        <v>1896</v>
      </c>
      <c r="CW6" s="10" t="s">
        <v>1897</v>
      </c>
      <c r="CX6" s="10" t="s">
        <v>1898</v>
      </c>
      <c r="CY6" s="10" t="s">
        <v>1899</v>
      </c>
      <c r="CZ6" s="10" t="s">
        <v>1900</v>
      </c>
      <c r="DA6" s="10" t="s">
        <v>1901</v>
      </c>
      <c r="DB6" s="10" t="s">
        <v>1902</v>
      </c>
      <c r="DC6" s="10" t="s">
        <v>1903</v>
      </c>
      <c r="DD6" s="10" t="s">
        <v>1904</v>
      </c>
      <c r="DE6" s="10" t="s">
        <v>1905</v>
      </c>
      <c r="DF6" s="10" t="s">
        <v>1906</v>
      </c>
      <c r="DG6" s="10" t="s">
        <v>1907</v>
      </c>
      <c r="DH6" s="10" t="s">
        <v>1908</v>
      </c>
      <c r="DI6" s="10" t="s">
        <v>1909</v>
      </c>
      <c r="DJ6" s="10" t="s">
        <v>1910</v>
      </c>
      <c r="DK6" s="10" t="s">
        <v>1911</v>
      </c>
      <c r="DL6" s="10" t="s">
        <v>1912</v>
      </c>
      <c r="DM6" s="10" t="s">
        <v>1913</v>
      </c>
      <c r="DN6" s="10" t="s">
        <v>1914</v>
      </c>
      <c r="DO6" s="10" t="s">
        <v>1915</v>
      </c>
      <c r="DP6" s="10" t="s">
        <v>1916</v>
      </c>
      <c r="DQ6" s="10" t="s">
        <v>1917</v>
      </c>
      <c r="DR6" s="10" t="s">
        <v>1918</v>
      </c>
      <c r="DS6" s="10" t="s">
        <v>1919</v>
      </c>
      <c r="DT6" s="10" t="s">
        <v>1920</v>
      </c>
      <c r="DU6" s="10" t="s">
        <v>1921</v>
      </c>
      <c r="DV6" s="10" t="s">
        <v>1922</v>
      </c>
      <c r="DW6" s="10" t="s">
        <v>1923</v>
      </c>
      <c r="DX6" s="10" t="s">
        <v>1924</v>
      </c>
      <c r="DY6" s="10" t="s">
        <v>1925</v>
      </c>
      <c r="DZ6" s="10" t="s">
        <v>1926</v>
      </c>
      <c r="EA6" s="10" t="s">
        <v>1927</v>
      </c>
      <c r="EB6" s="10" t="s">
        <v>1928</v>
      </c>
      <c r="EC6" s="10" t="s">
        <v>1929</v>
      </c>
      <c r="ED6" s="10" t="s">
        <v>1930</v>
      </c>
      <c r="EE6" s="10" t="s">
        <v>1931</v>
      </c>
      <c r="EF6" s="10" t="s">
        <v>1932</v>
      </c>
      <c r="EG6" s="10" t="s">
        <v>1933</v>
      </c>
      <c r="EH6" s="10" t="s">
        <v>1934</v>
      </c>
      <c r="EI6" s="10" t="s">
        <v>1935</v>
      </c>
      <c r="EJ6" s="10" t="s">
        <v>1936</v>
      </c>
      <c r="EK6" s="10" t="s">
        <v>1937</v>
      </c>
      <c r="EL6" s="10" t="s">
        <v>1938</v>
      </c>
      <c r="EM6" s="10" t="s">
        <v>1939</v>
      </c>
      <c r="EN6" s="10" t="s">
        <v>1940</v>
      </c>
      <c r="EO6" s="10" t="s">
        <v>1941</v>
      </c>
      <c r="EP6" s="12" t="s">
        <v>1942</v>
      </c>
      <c r="EQ6" s="10" t="s">
        <v>1943</v>
      </c>
      <c r="ER6" s="10" t="s">
        <v>1944</v>
      </c>
      <c r="ES6" s="12" t="s">
        <v>1945</v>
      </c>
      <c r="ET6" s="10" t="s">
        <v>1946</v>
      </c>
      <c r="EU6" s="10" t="s">
        <v>1947</v>
      </c>
      <c r="EV6" s="10" t="s">
        <v>1948</v>
      </c>
      <c r="EW6" s="10" t="s">
        <v>1949</v>
      </c>
      <c r="EX6" s="10" t="s">
        <v>2150</v>
      </c>
      <c r="EY6" s="10" t="s">
        <v>1950</v>
      </c>
      <c r="EZ6" s="10" t="s">
        <v>1951</v>
      </c>
      <c r="FA6" s="10" t="s">
        <v>1952</v>
      </c>
      <c r="FB6" s="10" t="s">
        <v>1953</v>
      </c>
      <c r="FC6" s="10" t="s">
        <v>1954</v>
      </c>
      <c r="FD6" s="10" t="s">
        <v>1955</v>
      </c>
      <c r="FE6" s="10" t="s">
        <v>1959</v>
      </c>
      <c r="FF6" s="10" t="s">
        <v>1960</v>
      </c>
      <c r="FG6" s="10" t="s">
        <v>1961</v>
      </c>
      <c r="FH6" s="10" t="s">
        <v>1962</v>
      </c>
      <c r="FI6" s="10" t="s">
        <v>1963</v>
      </c>
      <c r="FJ6" s="10" t="s">
        <v>1964</v>
      </c>
      <c r="FK6" s="10" t="s">
        <v>1965</v>
      </c>
      <c r="FL6" s="10" t="s">
        <v>1966</v>
      </c>
      <c r="FM6" s="10" t="s">
        <v>1967</v>
      </c>
      <c r="FN6" s="10" t="s">
        <v>1968</v>
      </c>
      <c r="FO6" s="10" t="s">
        <v>1969</v>
      </c>
      <c r="FP6" s="10" t="s">
        <v>1970</v>
      </c>
      <c r="FQ6" s="10" t="s">
        <v>1971</v>
      </c>
      <c r="FR6" s="10" t="s">
        <v>1972</v>
      </c>
      <c r="FS6" s="10" t="s">
        <v>1973</v>
      </c>
      <c r="FT6" s="10" t="s">
        <v>1974</v>
      </c>
      <c r="FU6" s="10" t="s">
        <v>1975</v>
      </c>
      <c r="FV6" s="10" t="s">
        <v>1977</v>
      </c>
      <c r="FW6" s="10" t="s">
        <v>1976</v>
      </c>
      <c r="FX6" s="18">
        <v>175</v>
      </c>
      <c r="FY6" s="18">
        <v>210</v>
      </c>
      <c r="FZ6" s="18">
        <v>175</v>
      </c>
      <c r="GA6" s="18">
        <v>175</v>
      </c>
      <c r="GB6" s="18">
        <v>175</v>
      </c>
      <c r="GC6" s="18">
        <v>175</v>
      </c>
      <c r="GD6" s="18">
        <v>175</v>
      </c>
      <c r="GE6" s="18">
        <v>140</v>
      </c>
      <c r="GF6" s="18">
        <v>175</v>
      </c>
      <c r="GG6" s="18">
        <v>1.7</v>
      </c>
      <c r="GH6" s="18">
        <v>1.7</v>
      </c>
      <c r="GI6" s="18">
        <v>1.7</v>
      </c>
      <c r="GJ6" s="18">
        <v>1.7</v>
      </c>
      <c r="GK6" s="18">
        <v>1.7</v>
      </c>
      <c r="GL6" s="18">
        <v>1.7</v>
      </c>
      <c r="GM6" s="18">
        <v>1.7</v>
      </c>
      <c r="GN6" s="18">
        <v>1.7</v>
      </c>
      <c r="GO6" s="18">
        <v>1.7</v>
      </c>
      <c r="GP6" s="18">
        <v>3</v>
      </c>
      <c r="GQ6" s="18">
        <v>3</v>
      </c>
      <c r="GR6" s="18">
        <v>3</v>
      </c>
      <c r="GS6" s="18">
        <v>3</v>
      </c>
      <c r="GT6" s="18">
        <v>3</v>
      </c>
      <c r="GU6" s="18">
        <v>3</v>
      </c>
      <c r="GV6" s="18">
        <v>3</v>
      </c>
      <c r="GW6" s="18">
        <v>40</v>
      </c>
      <c r="GX6" s="18">
        <v>40</v>
      </c>
      <c r="GY6" s="18">
        <v>40</v>
      </c>
      <c r="GZ6" s="18">
        <v>40</v>
      </c>
      <c r="HA6" s="18">
        <v>40</v>
      </c>
      <c r="HB6" s="18">
        <v>40</v>
      </c>
      <c r="HC6" s="18">
        <v>40</v>
      </c>
      <c r="HD6" s="18">
        <v>40</v>
      </c>
      <c r="HE6" s="18">
        <v>40</v>
      </c>
      <c r="HF6" s="18">
        <v>165</v>
      </c>
      <c r="HG6" s="18">
        <v>165</v>
      </c>
      <c r="HH6" s="18">
        <v>165</v>
      </c>
      <c r="HI6" s="18">
        <v>240</v>
      </c>
      <c r="HJ6" s="18">
        <v>240</v>
      </c>
      <c r="HK6" s="18">
        <v>240</v>
      </c>
      <c r="HL6" s="18">
        <v>240</v>
      </c>
      <c r="HM6" s="18">
        <v>240</v>
      </c>
      <c r="HN6" s="18">
        <v>41</v>
      </c>
      <c r="HO6" s="18">
        <v>41</v>
      </c>
      <c r="HP6" s="18">
        <v>41</v>
      </c>
      <c r="HQ6" s="18">
        <v>137</v>
      </c>
      <c r="HR6" s="18">
        <v>137</v>
      </c>
      <c r="HS6" s="18">
        <v>137</v>
      </c>
      <c r="HT6" s="18">
        <v>137</v>
      </c>
      <c r="HU6" s="18">
        <v>137</v>
      </c>
      <c r="HV6" s="18">
        <v>435</v>
      </c>
      <c r="HW6" s="18">
        <v>435</v>
      </c>
      <c r="HX6" s="18">
        <v>435</v>
      </c>
      <c r="HY6" s="18">
        <v>435</v>
      </c>
      <c r="HZ6" s="18">
        <v>550</v>
      </c>
      <c r="IA6" s="18">
        <v>550</v>
      </c>
      <c r="IB6" s="18">
        <v>550</v>
      </c>
      <c r="IC6" s="18">
        <v>550</v>
      </c>
      <c r="ID6" s="18">
        <v>550</v>
      </c>
      <c r="IE6" s="18">
        <v>25</v>
      </c>
      <c r="IF6" s="18">
        <v>25</v>
      </c>
      <c r="IG6" s="18">
        <v>25</v>
      </c>
      <c r="IH6" s="18">
        <v>98</v>
      </c>
      <c r="II6" s="18">
        <v>98</v>
      </c>
      <c r="IJ6" s="18">
        <v>98</v>
      </c>
      <c r="IK6" s="18">
        <v>30</v>
      </c>
      <c r="IL6" s="18">
        <v>30</v>
      </c>
      <c r="IM6" s="18">
        <v>30</v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0"/>
      <c r="JA6" s="10"/>
      <c r="JB6" s="10"/>
      <c r="JC6" s="10"/>
      <c r="JD6" s="10"/>
      <c r="JE6" s="10"/>
      <c r="JF6" s="22">
        <v>50</v>
      </c>
      <c r="JG6" s="18">
        <v>135</v>
      </c>
      <c r="JH6" s="18">
        <v>180</v>
      </c>
      <c r="JI6" s="18">
        <v>120</v>
      </c>
      <c r="JJ6" s="18">
        <v>135</v>
      </c>
      <c r="JK6" s="18">
        <v>135</v>
      </c>
      <c r="JL6" s="18">
        <v>135</v>
      </c>
      <c r="JM6" s="18">
        <v>135</v>
      </c>
      <c r="JN6" s="18">
        <v>115</v>
      </c>
      <c r="JO6" s="18">
        <v>135</v>
      </c>
      <c r="JP6" s="18">
        <v>1.2</v>
      </c>
      <c r="JQ6" s="18">
        <v>1.2</v>
      </c>
      <c r="JR6" s="18">
        <v>1.2</v>
      </c>
      <c r="JS6" s="18">
        <v>1.2</v>
      </c>
      <c r="JT6" s="18">
        <v>1.2</v>
      </c>
      <c r="JU6" s="18">
        <v>1.2</v>
      </c>
      <c r="JV6" s="18">
        <v>1.2</v>
      </c>
      <c r="JW6" s="18">
        <v>1.2</v>
      </c>
      <c r="JX6" s="18">
        <v>1.2</v>
      </c>
      <c r="JY6" s="18">
        <v>0.2</v>
      </c>
      <c r="JZ6" s="18">
        <v>0.2</v>
      </c>
      <c r="KA6" s="18">
        <v>0.2</v>
      </c>
      <c r="KB6" s="18">
        <v>0.2</v>
      </c>
      <c r="KC6" s="18">
        <v>0.2</v>
      </c>
      <c r="KD6" s="18">
        <v>0.2</v>
      </c>
      <c r="KE6" s="18">
        <v>0.2</v>
      </c>
      <c r="KF6" s="18">
        <v>15</v>
      </c>
      <c r="KG6" s="18">
        <v>15</v>
      </c>
      <c r="KH6" s="18">
        <v>15</v>
      </c>
      <c r="KI6" s="18">
        <v>15</v>
      </c>
      <c r="KJ6" s="18">
        <v>15</v>
      </c>
      <c r="KK6" s="18">
        <v>15</v>
      </c>
      <c r="KL6" s="18">
        <v>15</v>
      </c>
      <c r="KM6" s="18">
        <v>15</v>
      </c>
      <c r="KN6" s="18">
        <v>15</v>
      </c>
      <c r="KO6" s="18">
        <v>110</v>
      </c>
      <c r="KP6" s="18">
        <v>110</v>
      </c>
      <c r="KQ6" s="18">
        <v>110</v>
      </c>
      <c r="KR6" s="18">
        <v>175</v>
      </c>
      <c r="KS6" s="18">
        <v>175</v>
      </c>
      <c r="KT6" s="18">
        <v>175</v>
      </c>
      <c r="KU6" s="18">
        <v>175</v>
      </c>
      <c r="KV6" s="18">
        <v>175</v>
      </c>
      <c r="KW6" s="18">
        <v>27</v>
      </c>
      <c r="KX6" s="18">
        <v>27</v>
      </c>
      <c r="KY6" s="18">
        <v>27</v>
      </c>
      <c r="KZ6" s="18">
        <v>125</v>
      </c>
      <c r="LA6" s="18">
        <v>125</v>
      </c>
      <c r="LB6" s="18">
        <v>125</v>
      </c>
      <c r="LC6" s="18">
        <v>125</v>
      </c>
      <c r="LD6" s="18">
        <v>125</v>
      </c>
      <c r="LE6" s="18">
        <v>375</v>
      </c>
      <c r="LF6" s="18">
        <v>375</v>
      </c>
      <c r="LG6" s="18">
        <v>375</v>
      </c>
      <c r="LH6" s="18">
        <v>375</v>
      </c>
      <c r="LI6" s="18">
        <v>540</v>
      </c>
      <c r="LJ6" s="18">
        <v>540</v>
      </c>
      <c r="LK6" s="18">
        <v>540</v>
      </c>
      <c r="LL6" s="18">
        <v>540</v>
      </c>
      <c r="LM6" s="18">
        <v>540</v>
      </c>
      <c r="LN6" s="18">
        <v>5</v>
      </c>
      <c r="LO6" s="18">
        <v>5</v>
      </c>
      <c r="LP6" s="18">
        <v>5</v>
      </c>
      <c r="LQ6" s="18">
        <v>85</v>
      </c>
      <c r="LR6" s="18">
        <v>85</v>
      </c>
      <c r="LS6" s="18">
        <v>85</v>
      </c>
      <c r="LT6" s="18">
        <v>5</v>
      </c>
      <c r="LU6" s="18">
        <v>5</v>
      </c>
      <c r="LV6" s="18">
        <v>5</v>
      </c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10" t="s">
        <v>2972</v>
      </c>
      <c r="MP6" s="22" t="s">
        <v>114</v>
      </c>
      <c r="MQ6" s="22" t="s">
        <v>114</v>
      </c>
      <c r="MR6" s="22" t="s">
        <v>114</v>
      </c>
      <c r="MS6" s="22" t="s">
        <v>114</v>
      </c>
      <c r="MT6" s="22" t="s">
        <v>114</v>
      </c>
      <c r="MU6" s="22" t="s">
        <v>114</v>
      </c>
      <c r="MV6" s="22" t="s">
        <v>114</v>
      </c>
      <c r="MW6" s="22" t="s">
        <v>114</v>
      </c>
      <c r="MX6" s="22" t="s">
        <v>114</v>
      </c>
      <c r="MY6" s="22" t="s">
        <v>116</v>
      </c>
      <c r="MZ6" s="22" t="s">
        <v>116</v>
      </c>
      <c r="NA6" s="22" t="s">
        <v>116</v>
      </c>
      <c r="NB6" s="22" t="s">
        <v>116</v>
      </c>
      <c r="NC6" s="22" t="s">
        <v>116</v>
      </c>
      <c r="ND6" s="22" t="s">
        <v>116</v>
      </c>
      <c r="NE6" s="22" t="s">
        <v>116</v>
      </c>
      <c r="NF6" s="22" t="s">
        <v>116</v>
      </c>
      <c r="NG6" s="22" t="s">
        <v>116</v>
      </c>
      <c r="NH6" s="22" t="s">
        <v>726</v>
      </c>
      <c r="NI6" s="22" t="s">
        <v>726</v>
      </c>
      <c r="NJ6" s="22" t="s">
        <v>726</v>
      </c>
      <c r="NK6" s="22" t="s">
        <v>726</v>
      </c>
      <c r="NL6" s="22" t="s">
        <v>726</v>
      </c>
      <c r="NM6" s="22" t="s">
        <v>726</v>
      </c>
      <c r="NN6" s="22" t="s">
        <v>726</v>
      </c>
      <c r="NO6" s="22" t="s">
        <v>114</v>
      </c>
      <c r="NP6" s="22" t="s">
        <v>114</v>
      </c>
      <c r="NQ6" s="22" t="s">
        <v>114</v>
      </c>
      <c r="NR6" s="22" t="s">
        <v>114</v>
      </c>
      <c r="NS6" s="22" t="s">
        <v>114</v>
      </c>
      <c r="NT6" s="22" t="s">
        <v>114</v>
      </c>
      <c r="NU6" s="22" t="s">
        <v>114</v>
      </c>
      <c r="NV6" s="22" t="s">
        <v>114</v>
      </c>
      <c r="NW6" s="22" t="s">
        <v>114</v>
      </c>
      <c r="NX6" s="22" t="s">
        <v>118</v>
      </c>
      <c r="NY6" s="22" t="s">
        <v>118</v>
      </c>
      <c r="NZ6" s="22" t="s">
        <v>118</v>
      </c>
      <c r="OA6" s="22" t="s">
        <v>118</v>
      </c>
      <c r="OB6" s="22" t="s">
        <v>118</v>
      </c>
      <c r="OC6" s="22" t="s">
        <v>118</v>
      </c>
      <c r="OD6" s="22" t="s">
        <v>118</v>
      </c>
      <c r="OE6" s="22" t="s">
        <v>118</v>
      </c>
      <c r="OF6" s="22" t="s">
        <v>1978</v>
      </c>
      <c r="OG6" s="22" t="s">
        <v>1978</v>
      </c>
      <c r="OH6" s="22" t="s">
        <v>1978</v>
      </c>
      <c r="OI6" s="22" t="s">
        <v>117</v>
      </c>
      <c r="OJ6" s="22" t="s">
        <v>117</v>
      </c>
      <c r="OK6" s="22" t="s">
        <v>117</v>
      </c>
      <c r="OL6" s="22" t="s">
        <v>117</v>
      </c>
      <c r="OM6" s="22" t="s">
        <v>117</v>
      </c>
      <c r="ON6" s="22" t="s">
        <v>117</v>
      </c>
      <c r="OO6" s="22" t="s">
        <v>117</v>
      </c>
      <c r="OP6" s="22" t="s">
        <v>117</v>
      </c>
      <c r="OQ6" s="22" t="s">
        <v>117</v>
      </c>
      <c r="OR6" s="22" t="s">
        <v>117</v>
      </c>
      <c r="OS6" s="22" t="s">
        <v>117</v>
      </c>
      <c r="OT6" s="22" t="s">
        <v>117</v>
      </c>
      <c r="OU6" s="22" t="s">
        <v>117</v>
      </c>
      <c r="OV6" s="22" t="s">
        <v>117</v>
      </c>
      <c r="OW6" s="22" t="s">
        <v>608</v>
      </c>
      <c r="OX6" s="22" t="s">
        <v>608</v>
      </c>
      <c r="OY6" s="22" t="s">
        <v>608</v>
      </c>
      <c r="OZ6" s="22" t="s">
        <v>118</v>
      </c>
      <c r="PA6" s="22" t="s">
        <v>118</v>
      </c>
      <c r="PB6" s="22" t="s">
        <v>118</v>
      </c>
      <c r="PC6" s="22" t="s">
        <v>608</v>
      </c>
      <c r="PD6" s="22" t="s">
        <v>608</v>
      </c>
      <c r="PE6" s="22" t="s">
        <v>608</v>
      </c>
      <c r="PF6" s="22"/>
      <c r="PG6" s="22"/>
      <c r="PH6" s="22"/>
      <c r="PI6" s="22"/>
      <c r="PJ6" s="22"/>
      <c r="PK6" s="22"/>
      <c r="PL6" s="22"/>
      <c r="PM6" s="22"/>
      <c r="PN6" s="22"/>
      <c r="PO6" s="22"/>
      <c r="PP6" s="22"/>
      <c r="PQ6" s="22"/>
      <c r="PR6" s="22"/>
      <c r="PS6" s="22"/>
      <c r="PT6" s="22"/>
      <c r="PU6" s="22"/>
      <c r="PV6" s="22"/>
      <c r="PW6" s="22"/>
      <c r="PX6" s="22">
        <v>51</v>
      </c>
      <c r="PY6" s="22">
        <v>3</v>
      </c>
      <c r="PZ6" s="22">
        <v>3</v>
      </c>
      <c r="QA6" s="22">
        <v>3</v>
      </c>
      <c r="QB6" s="22">
        <v>3</v>
      </c>
      <c r="QC6" s="22">
        <v>3</v>
      </c>
      <c r="QD6" s="22">
        <v>3</v>
      </c>
      <c r="QE6" s="22">
        <v>3</v>
      </c>
      <c r="QF6" s="22">
        <v>3</v>
      </c>
      <c r="QG6" s="22">
        <v>3</v>
      </c>
      <c r="QH6" s="22">
        <v>3</v>
      </c>
      <c r="QI6" s="22">
        <v>3</v>
      </c>
      <c r="QJ6" s="22">
        <v>3</v>
      </c>
      <c r="QK6" s="22">
        <v>3</v>
      </c>
      <c r="QL6" s="22">
        <v>3</v>
      </c>
      <c r="QM6" s="22">
        <v>3</v>
      </c>
      <c r="QN6" s="22">
        <v>3</v>
      </c>
      <c r="QO6" s="22">
        <v>3</v>
      </c>
      <c r="QP6" s="22">
        <v>3</v>
      </c>
      <c r="QQ6" s="22">
        <v>1</v>
      </c>
      <c r="QR6" s="22">
        <v>1</v>
      </c>
      <c r="QS6" s="22">
        <v>1</v>
      </c>
      <c r="QT6" s="22">
        <v>1</v>
      </c>
      <c r="QU6" s="22">
        <v>1</v>
      </c>
      <c r="QV6" s="22">
        <v>1</v>
      </c>
      <c r="QW6" s="22">
        <v>1</v>
      </c>
      <c r="QX6" s="22">
        <v>1</v>
      </c>
      <c r="QY6" s="22">
        <v>1</v>
      </c>
      <c r="QZ6" s="22">
        <v>1</v>
      </c>
      <c r="RA6" s="22">
        <v>1</v>
      </c>
      <c r="RB6" s="22">
        <v>1</v>
      </c>
      <c r="RC6" s="22">
        <v>1</v>
      </c>
      <c r="RD6" s="22">
        <v>1</v>
      </c>
      <c r="RE6" s="22">
        <v>1</v>
      </c>
      <c r="RF6" s="22">
        <v>1</v>
      </c>
      <c r="RG6" s="22">
        <v>3</v>
      </c>
      <c r="RH6" s="22">
        <v>3</v>
      </c>
      <c r="RI6" s="22">
        <v>3</v>
      </c>
      <c r="RJ6" s="22">
        <v>3</v>
      </c>
      <c r="RK6" s="22">
        <v>3</v>
      </c>
      <c r="RL6" s="22">
        <v>3</v>
      </c>
      <c r="RM6" s="22">
        <v>3</v>
      </c>
      <c r="RN6" s="22">
        <v>3</v>
      </c>
      <c r="RO6" s="22">
        <v>3</v>
      </c>
      <c r="RP6" s="22">
        <v>3</v>
      </c>
      <c r="RQ6" s="22">
        <v>3</v>
      </c>
      <c r="RR6" s="22">
        <v>3</v>
      </c>
      <c r="RS6" s="22">
        <v>3</v>
      </c>
      <c r="RT6" s="22">
        <v>3</v>
      </c>
      <c r="RU6" s="22">
        <v>3</v>
      </c>
      <c r="RV6" s="22">
        <v>3</v>
      </c>
      <c r="RW6" s="22">
        <v>3</v>
      </c>
      <c r="RX6" s="22">
        <v>3</v>
      </c>
      <c r="RY6" s="22">
        <v>3</v>
      </c>
      <c r="RZ6" s="22">
        <v>3</v>
      </c>
      <c r="SA6" s="22">
        <v>3</v>
      </c>
      <c r="SB6" s="22">
        <v>3</v>
      </c>
      <c r="SC6" s="22">
        <v>3</v>
      </c>
      <c r="SD6" s="22">
        <v>3</v>
      </c>
      <c r="SE6" s="22">
        <v>3</v>
      </c>
      <c r="SF6" s="22">
        <v>3</v>
      </c>
      <c r="SG6" s="22">
        <v>3</v>
      </c>
      <c r="SH6" s="22">
        <v>3</v>
      </c>
      <c r="SI6" s="22">
        <v>3</v>
      </c>
      <c r="SJ6" s="22">
        <v>3</v>
      </c>
      <c r="SK6" s="22">
        <v>3</v>
      </c>
      <c r="SL6" s="22">
        <v>3</v>
      </c>
      <c r="SM6" s="22">
        <v>3</v>
      </c>
      <c r="SN6" s="22">
        <v>3</v>
      </c>
      <c r="SO6" s="22"/>
      <c r="SP6" s="22"/>
      <c r="SQ6" s="22"/>
      <c r="SR6" s="22"/>
      <c r="SS6" s="22"/>
      <c r="ST6" s="22"/>
      <c r="SU6" s="22"/>
      <c r="SV6" s="22"/>
      <c r="SW6" s="22"/>
      <c r="SX6" s="22"/>
      <c r="SY6" s="22"/>
      <c r="SZ6" s="22"/>
      <c r="TA6" s="22"/>
      <c r="TB6" s="22"/>
      <c r="TC6" s="22"/>
      <c r="TD6" s="22"/>
      <c r="TE6" s="22"/>
      <c r="TF6" s="22"/>
      <c r="TG6" s="110" t="s">
        <v>2994</v>
      </c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>
        <v>1</v>
      </c>
      <c r="UA6" s="18">
        <v>1</v>
      </c>
      <c r="UB6" s="18">
        <v>1</v>
      </c>
      <c r="UC6" s="18">
        <v>1</v>
      </c>
      <c r="UD6" s="18">
        <v>1</v>
      </c>
      <c r="UE6" s="18">
        <v>1</v>
      </c>
      <c r="UF6" s="18">
        <v>1</v>
      </c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</row>
    <row r="7" spans="1:1160" x14ac:dyDescent="0.25">
      <c r="A7" s="8" t="s">
        <v>1220</v>
      </c>
      <c r="B7" t="s">
        <v>71</v>
      </c>
      <c r="C7" t="s">
        <v>1693</v>
      </c>
      <c r="E7" s="8">
        <v>103</v>
      </c>
      <c r="F7" s="10" t="s">
        <v>732</v>
      </c>
      <c r="G7" s="10" t="s">
        <v>733</v>
      </c>
      <c r="H7" s="10" t="s">
        <v>735</v>
      </c>
      <c r="I7" s="10" t="s">
        <v>736</v>
      </c>
      <c r="J7" s="10" t="s">
        <v>737</v>
      </c>
      <c r="K7" s="10" t="s">
        <v>738</v>
      </c>
      <c r="L7" s="10" t="s">
        <v>1653</v>
      </c>
      <c r="M7" s="10" t="s">
        <v>1654</v>
      </c>
      <c r="N7" s="10" t="s">
        <v>1979</v>
      </c>
      <c r="O7" s="10" t="s">
        <v>1980</v>
      </c>
      <c r="P7" s="10" t="s">
        <v>2259</v>
      </c>
      <c r="Q7" s="10" t="s">
        <v>2260</v>
      </c>
      <c r="R7" s="10" t="s">
        <v>744</v>
      </c>
      <c r="S7" s="10" t="s">
        <v>745</v>
      </c>
      <c r="T7" s="10" t="s">
        <v>747</v>
      </c>
      <c r="U7" s="10" t="s">
        <v>748</v>
      </c>
      <c r="V7" s="10" t="s">
        <v>749</v>
      </c>
      <c r="W7" s="10" t="s">
        <v>750</v>
      </c>
      <c r="X7" s="10" t="s">
        <v>1655</v>
      </c>
      <c r="Y7" s="10" t="s">
        <v>1656</v>
      </c>
      <c r="Z7" s="10" t="s">
        <v>1981</v>
      </c>
      <c r="AA7" s="10" t="s">
        <v>1982</v>
      </c>
      <c r="AB7" s="10" t="s">
        <v>2261</v>
      </c>
      <c r="AC7" s="10" t="s">
        <v>2262</v>
      </c>
      <c r="AD7" s="10" t="s">
        <v>794</v>
      </c>
      <c r="AE7" s="10" t="s">
        <v>874</v>
      </c>
      <c r="AF7" s="10" t="s">
        <v>877</v>
      </c>
      <c r="AG7" s="10" t="s">
        <v>1657</v>
      </c>
      <c r="AH7" s="10" t="s">
        <v>1658</v>
      </c>
      <c r="AI7" s="10" t="s">
        <v>1659</v>
      </c>
      <c r="AJ7" s="10" t="s">
        <v>1660</v>
      </c>
      <c r="AK7" s="10" t="s">
        <v>2263</v>
      </c>
      <c r="AL7" s="10" t="s">
        <v>2264</v>
      </c>
      <c r="AM7" s="10" t="s">
        <v>2265</v>
      </c>
      <c r="AN7" s="10" t="s">
        <v>2266</v>
      </c>
      <c r="AO7" s="10" t="s">
        <v>756</v>
      </c>
      <c r="AP7" s="10" t="s">
        <v>757</v>
      </c>
      <c r="AQ7" s="10" t="s">
        <v>760</v>
      </c>
      <c r="AR7" s="10" t="s">
        <v>761</v>
      </c>
      <c r="AS7" s="10" t="s">
        <v>762</v>
      </c>
      <c r="AT7" s="10" t="s">
        <v>1661</v>
      </c>
      <c r="AU7" s="10" t="s">
        <v>1662</v>
      </c>
      <c r="AV7" s="10" t="s">
        <v>1983</v>
      </c>
      <c r="AW7" s="10" t="s">
        <v>1984</v>
      </c>
      <c r="AX7" s="10" t="s">
        <v>2267</v>
      </c>
      <c r="AY7" s="10" t="s">
        <v>2268</v>
      </c>
      <c r="AZ7" s="10" t="s">
        <v>768</v>
      </c>
      <c r="BA7" s="10" t="s">
        <v>769</v>
      </c>
      <c r="BB7" s="10" t="s">
        <v>771</v>
      </c>
      <c r="BC7" s="10" t="s">
        <v>772</v>
      </c>
      <c r="BD7" s="10" t="s">
        <v>773</v>
      </c>
      <c r="BE7" s="10" t="s">
        <v>774</v>
      </c>
      <c r="BF7" s="10" t="s">
        <v>1663</v>
      </c>
      <c r="BG7" s="10" t="s">
        <v>1664</v>
      </c>
      <c r="BH7" s="10" t="s">
        <v>1985</v>
      </c>
      <c r="BI7" s="10" t="s">
        <v>1986</v>
      </c>
      <c r="BJ7" s="10" t="s">
        <v>2269</v>
      </c>
      <c r="BK7" s="10" t="s">
        <v>779</v>
      </c>
      <c r="BL7" s="10" t="s">
        <v>780</v>
      </c>
      <c r="BM7" s="10" t="s">
        <v>781</v>
      </c>
      <c r="BN7" s="10" t="s">
        <v>782</v>
      </c>
      <c r="BO7" s="10" t="s">
        <v>783</v>
      </c>
      <c r="BP7" s="10" t="s">
        <v>702</v>
      </c>
      <c r="BQ7" s="10" t="s">
        <v>703</v>
      </c>
      <c r="BR7" s="10" t="s">
        <v>704</v>
      </c>
      <c r="BS7" s="10" t="s">
        <v>784</v>
      </c>
      <c r="BT7" s="10" t="s">
        <v>785</v>
      </c>
      <c r="BU7" s="10" t="s">
        <v>709</v>
      </c>
      <c r="BV7" s="10" t="s">
        <v>710</v>
      </c>
      <c r="BW7" s="10" t="s">
        <v>711</v>
      </c>
      <c r="BX7" s="10" t="s">
        <v>786</v>
      </c>
      <c r="BY7" s="10" t="s">
        <v>787</v>
      </c>
      <c r="BZ7" s="10" t="s">
        <v>716</v>
      </c>
      <c r="CA7" s="10" t="s">
        <v>717</v>
      </c>
      <c r="CB7" s="10" t="s">
        <v>788</v>
      </c>
      <c r="CC7" s="10" t="s">
        <v>789</v>
      </c>
      <c r="CD7" s="10" t="s">
        <v>723</v>
      </c>
      <c r="CE7" s="10" t="s">
        <v>724</v>
      </c>
      <c r="CF7" s="10" t="s">
        <v>790</v>
      </c>
      <c r="CG7" s="10" t="s">
        <v>791</v>
      </c>
      <c r="CH7" s="10" t="s">
        <v>2270</v>
      </c>
      <c r="CI7" s="10" t="s">
        <v>2271</v>
      </c>
      <c r="CJ7" s="10" t="s">
        <v>2272</v>
      </c>
      <c r="CK7" s="10" t="s">
        <v>2273</v>
      </c>
      <c r="CL7" s="10" t="s">
        <v>1127</v>
      </c>
      <c r="CM7" s="10" t="s">
        <v>1128</v>
      </c>
      <c r="CN7" s="10" t="s">
        <v>1130</v>
      </c>
      <c r="CO7" s="10" t="s">
        <v>1131</v>
      </c>
      <c r="CP7" s="10" t="s">
        <v>1132</v>
      </c>
      <c r="CQ7" s="10" t="s">
        <v>1133</v>
      </c>
      <c r="CR7" s="10" t="s">
        <v>1685</v>
      </c>
      <c r="CS7" s="10" t="s">
        <v>1686</v>
      </c>
      <c r="CT7" s="10" t="s">
        <v>1987</v>
      </c>
      <c r="CU7" s="10" t="s">
        <v>1988</v>
      </c>
      <c r="CV7" s="10" t="s">
        <v>2274</v>
      </c>
      <c r="CW7" s="10" t="s">
        <v>2275</v>
      </c>
      <c r="CX7" s="10" t="s">
        <v>1049</v>
      </c>
      <c r="CY7" s="10" t="s">
        <v>1050</v>
      </c>
      <c r="CZ7" s="10" t="s">
        <v>1051</v>
      </c>
      <c r="DA7" s="10" t="s">
        <v>1134</v>
      </c>
      <c r="DB7" s="10" t="s">
        <v>1135</v>
      </c>
      <c r="DC7" s="10" t="s">
        <v>1633</v>
      </c>
      <c r="DD7" s="10" t="s">
        <v>1449</v>
      </c>
      <c r="DE7" s="10" t="s">
        <v>2156</v>
      </c>
      <c r="DF7" s="10" t="s">
        <v>2157</v>
      </c>
      <c r="DG7" s="10" t="s">
        <v>2158</v>
      </c>
      <c r="DH7" s="10" t="s">
        <v>2159</v>
      </c>
      <c r="DI7" s="10" t="s">
        <v>2160</v>
      </c>
      <c r="DJ7" s="10" t="s">
        <v>2161</v>
      </c>
      <c r="DK7" s="10" t="s">
        <v>2162</v>
      </c>
      <c r="DL7" s="10" t="s">
        <v>2163</v>
      </c>
      <c r="DM7" s="10" t="s">
        <v>2164</v>
      </c>
      <c r="DN7" s="10" t="s">
        <v>2165</v>
      </c>
      <c r="DO7" s="10" t="s">
        <v>2166</v>
      </c>
      <c r="DP7" s="10" t="s">
        <v>2167</v>
      </c>
      <c r="DQ7" s="10" t="s">
        <v>2168</v>
      </c>
      <c r="DR7" s="10" t="s">
        <v>2169</v>
      </c>
      <c r="DS7" s="10" t="s">
        <v>2170</v>
      </c>
      <c r="DT7" s="10" t="s">
        <v>2171</v>
      </c>
      <c r="DU7" s="10" t="s">
        <v>2172</v>
      </c>
      <c r="DV7" s="10" t="s">
        <v>2173</v>
      </c>
      <c r="DW7" s="10" t="s">
        <v>2174</v>
      </c>
      <c r="DX7" s="10" t="s">
        <v>2175</v>
      </c>
      <c r="DY7" s="10" t="s">
        <v>2176</v>
      </c>
      <c r="DZ7" s="10" t="s">
        <v>2177</v>
      </c>
      <c r="EA7" s="10" t="s">
        <v>2178</v>
      </c>
      <c r="EB7" s="10" t="s">
        <v>2179</v>
      </c>
      <c r="EC7" s="10" t="s">
        <v>2180</v>
      </c>
      <c r="ED7" s="10" t="s">
        <v>2181</v>
      </c>
      <c r="EE7" s="10" t="s">
        <v>2182</v>
      </c>
      <c r="EF7" s="10" t="s">
        <v>2183</v>
      </c>
      <c r="EG7" s="10" t="s">
        <v>2184</v>
      </c>
      <c r="EH7" s="10" t="s">
        <v>2185</v>
      </c>
      <c r="EI7" s="10" t="s">
        <v>2186</v>
      </c>
      <c r="EJ7" s="10" t="s">
        <v>2187</v>
      </c>
      <c r="EK7" s="10" t="s">
        <v>2188</v>
      </c>
      <c r="EL7" s="10" t="s">
        <v>2189</v>
      </c>
      <c r="EM7" s="10" t="s">
        <v>2190</v>
      </c>
      <c r="EN7" s="10" t="s">
        <v>2191</v>
      </c>
      <c r="EO7" s="12" t="s">
        <v>2192</v>
      </c>
      <c r="EP7" s="10" t="s">
        <v>2193</v>
      </c>
      <c r="EQ7" s="10" t="s">
        <v>2194</v>
      </c>
      <c r="ER7" s="12" t="s">
        <v>2195</v>
      </c>
      <c r="ES7" s="10" t="s">
        <v>2196</v>
      </c>
      <c r="ET7" s="10" t="s">
        <v>2197</v>
      </c>
      <c r="EU7" s="10" t="s">
        <v>2198</v>
      </c>
      <c r="EV7" s="10" t="s">
        <v>2199</v>
      </c>
      <c r="EW7" s="10" t="s">
        <v>2200</v>
      </c>
      <c r="EX7" s="10" t="s">
        <v>2201</v>
      </c>
      <c r="EY7" s="10" t="s">
        <v>2202</v>
      </c>
      <c r="EZ7" s="10" t="s">
        <v>2203</v>
      </c>
      <c r="FA7" s="10" t="s">
        <v>2204</v>
      </c>
      <c r="FB7" s="10" t="s">
        <v>2205</v>
      </c>
      <c r="FC7" s="10" t="s">
        <v>2206</v>
      </c>
      <c r="FD7" s="10" t="s">
        <v>2207</v>
      </c>
      <c r="FE7" s="10" t="s">
        <v>2208</v>
      </c>
      <c r="FF7" s="15" t="s">
        <v>2209</v>
      </c>
      <c r="FG7" s="15" t="s">
        <v>2210</v>
      </c>
      <c r="FH7" s="15" t="s">
        <v>2211</v>
      </c>
      <c r="FI7" s="15" t="s">
        <v>2212</v>
      </c>
      <c r="FJ7" s="15" t="s">
        <v>2213</v>
      </c>
      <c r="FK7" s="15" t="s">
        <v>2214</v>
      </c>
      <c r="FL7" s="15" t="s">
        <v>2215</v>
      </c>
      <c r="FM7" s="15" t="s">
        <v>2216</v>
      </c>
      <c r="FN7" s="15" t="s">
        <v>2217</v>
      </c>
      <c r="FO7" s="15" t="s">
        <v>2218</v>
      </c>
      <c r="FP7" s="10" t="s">
        <v>2219</v>
      </c>
      <c r="FQ7" s="15" t="s">
        <v>2220</v>
      </c>
      <c r="FR7" s="15" t="s">
        <v>2221</v>
      </c>
      <c r="FS7" s="15" t="s">
        <v>2222</v>
      </c>
      <c r="FT7" s="15" t="s">
        <v>2223</v>
      </c>
      <c r="FU7" s="15" t="s">
        <v>2224</v>
      </c>
      <c r="FV7" s="15" t="s">
        <v>2225</v>
      </c>
      <c r="FW7" s="15" t="s">
        <v>2226</v>
      </c>
      <c r="FX7" s="15" t="s">
        <v>2227</v>
      </c>
      <c r="FY7" s="15" t="s">
        <v>2228</v>
      </c>
      <c r="FZ7" s="15" t="s">
        <v>2229</v>
      </c>
      <c r="GA7" s="15" t="s">
        <v>2230</v>
      </c>
      <c r="GB7" s="15" t="s">
        <v>2231</v>
      </c>
      <c r="GC7" s="15" t="s">
        <v>2232</v>
      </c>
      <c r="GD7" s="15" t="s">
        <v>2233</v>
      </c>
      <c r="GE7" s="15" t="s">
        <v>2234</v>
      </c>
      <c r="GF7" s="15" t="s">
        <v>2235</v>
      </c>
      <c r="GG7" s="15" t="s">
        <v>2236</v>
      </c>
      <c r="GH7" s="15" t="s">
        <v>2237</v>
      </c>
      <c r="GI7" s="15" t="s">
        <v>2238</v>
      </c>
      <c r="GJ7" s="15" t="s">
        <v>2239</v>
      </c>
      <c r="GK7" s="15" t="s">
        <v>2240</v>
      </c>
      <c r="GL7" s="15" t="s">
        <v>2241</v>
      </c>
      <c r="GM7" s="15" t="s">
        <v>2242</v>
      </c>
      <c r="GN7" s="15" t="s">
        <v>2243</v>
      </c>
      <c r="GO7" s="15" t="s">
        <v>2244</v>
      </c>
      <c r="GP7" s="15" t="s">
        <v>2245</v>
      </c>
      <c r="GQ7" s="15" t="s">
        <v>2246</v>
      </c>
      <c r="GR7" s="15" t="s">
        <v>2247</v>
      </c>
      <c r="GS7" s="15" t="s">
        <v>2248</v>
      </c>
      <c r="GT7" s="15" t="s">
        <v>2249</v>
      </c>
      <c r="GU7" s="15" t="s">
        <v>2250</v>
      </c>
      <c r="GV7" s="15" t="s">
        <v>2251</v>
      </c>
      <c r="GW7" s="15" t="s">
        <v>2252</v>
      </c>
      <c r="GX7" s="15" t="s">
        <v>2253</v>
      </c>
      <c r="GY7" s="15" t="s">
        <v>2254</v>
      </c>
      <c r="GZ7" s="15" t="s">
        <v>2255</v>
      </c>
      <c r="HA7" s="15" t="s">
        <v>2256</v>
      </c>
      <c r="HB7" s="15" t="s">
        <v>2257</v>
      </c>
      <c r="HC7" s="15" t="s">
        <v>2258</v>
      </c>
      <c r="HD7" s="18">
        <v>180</v>
      </c>
      <c r="HE7" s="18">
        <v>180</v>
      </c>
      <c r="HF7" s="18">
        <v>180</v>
      </c>
      <c r="HG7" s="18">
        <v>180</v>
      </c>
      <c r="HH7" s="18">
        <v>180</v>
      </c>
      <c r="HI7" s="18">
        <v>180</v>
      </c>
      <c r="HJ7" s="18">
        <v>180</v>
      </c>
      <c r="HK7" s="18">
        <v>180</v>
      </c>
      <c r="HL7" s="18">
        <v>180</v>
      </c>
      <c r="HM7" s="18">
        <v>180</v>
      </c>
      <c r="HN7" s="18">
        <v>180</v>
      </c>
      <c r="HO7" s="18">
        <v>180</v>
      </c>
      <c r="HP7" s="18">
        <v>1.5</v>
      </c>
      <c r="HQ7" s="18">
        <v>1.5</v>
      </c>
      <c r="HR7" s="18">
        <v>1.5</v>
      </c>
      <c r="HS7" s="18">
        <v>1.5</v>
      </c>
      <c r="HT7" s="18">
        <v>1.5</v>
      </c>
      <c r="HU7" s="18">
        <v>1.5</v>
      </c>
      <c r="HV7" s="18">
        <v>1.5</v>
      </c>
      <c r="HW7" s="18">
        <v>1.5</v>
      </c>
      <c r="HX7" s="18">
        <v>1.5</v>
      </c>
      <c r="HY7" s="18">
        <v>1.5</v>
      </c>
      <c r="HZ7" s="18">
        <v>1.5</v>
      </c>
      <c r="IA7" s="18">
        <v>1.5</v>
      </c>
      <c r="IB7" s="18">
        <v>5</v>
      </c>
      <c r="IC7" s="18">
        <v>5</v>
      </c>
      <c r="ID7" s="18">
        <v>5</v>
      </c>
      <c r="IE7" s="18">
        <v>5</v>
      </c>
      <c r="IF7" s="18">
        <v>5</v>
      </c>
      <c r="IG7" s="18">
        <v>5</v>
      </c>
      <c r="IH7" s="18">
        <v>5</v>
      </c>
      <c r="II7" s="18">
        <v>5</v>
      </c>
      <c r="IJ7" s="18">
        <v>5</v>
      </c>
      <c r="IK7" s="18">
        <v>5</v>
      </c>
      <c r="IL7" s="18">
        <v>5</v>
      </c>
      <c r="IM7" s="18">
        <v>6</v>
      </c>
      <c r="IN7" s="18">
        <v>6</v>
      </c>
      <c r="IO7" s="18">
        <v>6</v>
      </c>
      <c r="IP7" s="18">
        <v>6</v>
      </c>
      <c r="IQ7" s="18">
        <v>6</v>
      </c>
      <c r="IR7" s="18">
        <v>6</v>
      </c>
      <c r="IS7" s="18">
        <v>6</v>
      </c>
      <c r="IT7" s="18">
        <v>6</v>
      </c>
      <c r="IU7" s="18">
        <v>6</v>
      </c>
      <c r="IV7" s="18">
        <v>6</v>
      </c>
      <c r="IW7" s="18">
        <v>6</v>
      </c>
      <c r="IX7" s="18">
        <v>30</v>
      </c>
      <c r="IY7" s="18">
        <v>30</v>
      </c>
      <c r="IZ7" s="18">
        <v>30</v>
      </c>
      <c r="JA7" s="18">
        <v>30</v>
      </c>
      <c r="JB7" s="18">
        <v>30</v>
      </c>
      <c r="JC7" s="18">
        <v>30</v>
      </c>
      <c r="JD7" s="18">
        <v>30</v>
      </c>
      <c r="JE7" s="18">
        <v>30</v>
      </c>
      <c r="JF7" s="18">
        <v>30</v>
      </c>
      <c r="JG7" s="18">
        <v>30</v>
      </c>
      <c r="JH7" s="18">
        <v>30</v>
      </c>
      <c r="JI7" s="18">
        <v>245</v>
      </c>
      <c r="JJ7" s="18">
        <v>245</v>
      </c>
      <c r="JK7" s="18">
        <v>245</v>
      </c>
      <c r="JL7" s="18">
        <v>245</v>
      </c>
      <c r="JM7" s="18">
        <v>245</v>
      </c>
      <c r="JN7" s="18">
        <v>135</v>
      </c>
      <c r="JO7" s="18">
        <v>135</v>
      </c>
      <c r="JP7" s="18">
        <v>135</v>
      </c>
      <c r="JQ7" s="18">
        <v>135</v>
      </c>
      <c r="JR7" s="18">
        <v>135</v>
      </c>
      <c r="JS7" s="18">
        <v>550</v>
      </c>
      <c r="JT7" s="18">
        <v>550</v>
      </c>
      <c r="JU7" s="18">
        <v>550</v>
      </c>
      <c r="JV7" s="18">
        <v>550</v>
      </c>
      <c r="JW7" s="18">
        <v>550</v>
      </c>
      <c r="JX7" s="18">
        <v>25</v>
      </c>
      <c r="JY7" s="18">
        <v>25</v>
      </c>
      <c r="JZ7" s="18">
        <v>25</v>
      </c>
      <c r="KA7" s="18">
        <v>25</v>
      </c>
      <c r="KB7" s="18">
        <v>98</v>
      </c>
      <c r="KC7" s="18">
        <v>98</v>
      </c>
      <c r="KD7" s="18">
        <v>98</v>
      </c>
      <c r="KE7" s="18">
        <v>98</v>
      </c>
      <c r="KF7" s="18">
        <v>30</v>
      </c>
      <c r="KG7" s="18">
        <v>30</v>
      </c>
      <c r="KH7" s="18">
        <v>30</v>
      </c>
      <c r="KI7" s="18">
        <v>30</v>
      </c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22">
        <v>50</v>
      </c>
      <c r="LC7" s="18">
        <v>120</v>
      </c>
      <c r="LD7" s="18">
        <v>120</v>
      </c>
      <c r="LE7" s="18">
        <v>120</v>
      </c>
      <c r="LF7" s="18">
        <v>120</v>
      </c>
      <c r="LG7" s="18">
        <v>120</v>
      </c>
      <c r="LH7" s="18">
        <v>120</v>
      </c>
      <c r="LI7" s="18">
        <v>120</v>
      </c>
      <c r="LJ7" s="18">
        <v>120</v>
      </c>
      <c r="LK7" s="18">
        <v>120</v>
      </c>
      <c r="LL7" s="18">
        <v>120</v>
      </c>
      <c r="LM7" s="18">
        <v>120</v>
      </c>
      <c r="LN7" s="18">
        <v>120</v>
      </c>
      <c r="LO7" s="18">
        <v>1.1000000000000001</v>
      </c>
      <c r="LP7" s="18">
        <v>1.1000000000000001</v>
      </c>
      <c r="LQ7" s="18">
        <v>1.1000000000000001</v>
      </c>
      <c r="LR7" s="18">
        <v>1.1000000000000001</v>
      </c>
      <c r="LS7" s="18">
        <v>1.1000000000000001</v>
      </c>
      <c r="LT7" s="18">
        <v>1.1000000000000001</v>
      </c>
      <c r="LU7" s="18">
        <v>1.1000000000000001</v>
      </c>
      <c r="LV7" s="18">
        <v>1.1000000000000001</v>
      </c>
      <c r="LW7" s="18">
        <v>1.1000000000000001</v>
      </c>
      <c r="LX7" s="18">
        <v>1.1000000000000001</v>
      </c>
      <c r="LY7" s="18">
        <v>1.1000000000000001</v>
      </c>
      <c r="LZ7" s="18">
        <v>1.1000000000000001</v>
      </c>
      <c r="MA7" s="18">
        <v>0.5</v>
      </c>
      <c r="MB7" s="18">
        <v>0.5</v>
      </c>
      <c r="MC7" s="18">
        <v>0.5</v>
      </c>
      <c r="MD7" s="18">
        <v>0.5</v>
      </c>
      <c r="ME7" s="18">
        <v>0.5</v>
      </c>
      <c r="MF7" s="18">
        <v>0.5</v>
      </c>
      <c r="MG7" s="18">
        <v>0.5</v>
      </c>
      <c r="MH7" s="18">
        <v>0.5</v>
      </c>
      <c r="MI7" s="18">
        <v>0.5</v>
      </c>
      <c r="MJ7" s="18">
        <v>0.5</v>
      </c>
      <c r="MK7" s="18">
        <v>0.5</v>
      </c>
      <c r="ML7" s="18">
        <v>0.5</v>
      </c>
      <c r="MM7" s="18">
        <v>0.5</v>
      </c>
      <c r="MN7" s="18">
        <v>0.5</v>
      </c>
      <c r="MO7" s="18">
        <v>0.5</v>
      </c>
      <c r="MP7" s="18">
        <v>0.5</v>
      </c>
      <c r="MQ7" s="18">
        <v>0.5</v>
      </c>
      <c r="MR7" s="18">
        <v>0.5</v>
      </c>
      <c r="MS7" s="18">
        <v>0.5</v>
      </c>
      <c r="MT7" s="18">
        <v>0.5</v>
      </c>
      <c r="MU7" s="18">
        <v>0.5</v>
      </c>
      <c r="MV7" s="18">
        <v>0.5</v>
      </c>
      <c r="MW7" s="18">
        <v>5</v>
      </c>
      <c r="MX7" s="18">
        <v>5</v>
      </c>
      <c r="MY7" s="18">
        <v>5</v>
      </c>
      <c r="MZ7" s="18">
        <v>5</v>
      </c>
      <c r="NA7" s="18">
        <v>5</v>
      </c>
      <c r="NB7" s="18">
        <v>5</v>
      </c>
      <c r="NC7" s="18">
        <v>5</v>
      </c>
      <c r="ND7" s="18">
        <v>5</v>
      </c>
      <c r="NE7" s="18">
        <v>5</v>
      </c>
      <c r="NF7" s="18">
        <v>5</v>
      </c>
      <c r="NG7" s="18">
        <v>5</v>
      </c>
      <c r="NH7" s="18">
        <v>175</v>
      </c>
      <c r="NI7" s="18">
        <v>175</v>
      </c>
      <c r="NJ7" s="18">
        <v>175</v>
      </c>
      <c r="NK7" s="18">
        <v>175</v>
      </c>
      <c r="NL7" s="18">
        <v>175</v>
      </c>
      <c r="NM7" s="18">
        <v>122</v>
      </c>
      <c r="NN7" s="18">
        <v>122</v>
      </c>
      <c r="NO7" s="18">
        <v>122</v>
      </c>
      <c r="NP7" s="18">
        <v>122</v>
      </c>
      <c r="NQ7" s="18">
        <v>122</v>
      </c>
      <c r="NR7" s="18">
        <v>535</v>
      </c>
      <c r="NS7" s="18">
        <v>535</v>
      </c>
      <c r="NT7" s="18">
        <v>535</v>
      </c>
      <c r="NU7" s="18">
        <v>535</v>
      </c>
      <c r="NV7" s="18">
        <v>535</v>
      </c>
      <c r="NW7" s="18">
        <v>5</v>
      </c>
      <c r="NX7" s="18">
        <v>5</v>
      </c>
      <c r="NY7" s="18">
        <v>5</v>
      </c>
      <c r="NZ7" s="18">
        <v>5</v>
      </c>
      <c r="OA7" s="18">
        <v>82</v>
      </c>
      <c r="OB7" s="18">
        <v>82</v>
      </c>
      <c r="OC7" s="18">
        <v>82</v>
      </c>
      <c r="OD7" s="18">
        <v>82</v>
      </c>
      <c r="OE7" s="18">
        <v>8</v>
      </c>
      <c r="OF7" s="18">
        <v>8</v>
      </c>
      <c r="OG7" s="18">
        <v>8</v>
      </c>
      <c r="OH7" s="18">
        <v>8</v>
      </c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0" t="s">
        <v>2973</v>
      </c>
      <c r="PB7" s="22" t="s">
        <v>114</v>
      </c>
      <c r="PC7" s="22" t="s">
        <v>114</v>
      </c>
      <c r="PD7" s="22" t="s">
        <v>114</v>
      </c>
      <c r="PE7" s="22" t="s">
        <v>114</v>
      </c>
      <c r="PF7" s="22" t="s">
        <v>114</v>
      </c>
      <c r="PG7" s="22" t="s">
        <v>114</v>
      </c>
      <c r="PH7" s="22" t="s">
        <v>114</v>
      </c>
      <c r="PI7" s="22" t="s">
        <v>114</v>
      </c>
      <c r="PJ7" s="22" t="s">
        <v>114</v>
      </c>
      <c r="PK7" s="22" t="s">
        <v>114</v>
      </c>
      <c r="PL7" s="22" t="s">
        <v>114</v>
      </c>
      <c r="PM7" s="22" t="s">
        <v>114</v>
      </c>
      <c r="PN7" s="22" t="s">
        <v>116</v>
      </c>
      <c r="PO7" s="22" t="s">
        <v>116</v>
      </c>
      <c r="PP7" s="22" t="s">
        <v>116</v>
      </c>
      <c r="PQ7" s="22" t="s">
        <v>116</v>
      </c>
      <c r="PR7" s="22" t="s">
        <v>116</v>
      </c>
      <c r="PS7" s="22" t="s">
        <v>116</v>
      </c>
      <c r="PT7" s="22" t="s">
        <v>116</v>
      </c>
      <c r="PU7" s="22" t="s">
        <v>116</v>
      </c>
      <c r="PV7" s="22" t="s">
        <v>116</v>
      </c>
      <c r="PW7" s="22" t="s">
        <v>116</v>
      </c>
      <c r="PX7" s="22" t="s">
        <v>116</v>
      </c>
      <c r="PY7" s="22" t="s">
        <v>116</v>
      </c>
      <c r="PZ7" s="22" t="s">
        <v>116</v>
      </c>
      <c r="QA7" s="22" t="s">
        <v>116</v>
      </c>
      <c r="QB7" s="22" t="s">
        <v>116</v>
      </c>
      <c r="QC7" s="22" t="s">
        <v>116</v>
      </c>
      <c r="QD7" s="22" t="s">
        <v>116</v>
      </c>
      <c r="QE7" s="22" t="s">
        <v>116</v>
      </c>
      <c r="QF7" s="22" t="s">
        <v>116</v>
      </c>
      <c r="QG7" s="22" t="s">
        <v>116</v>
      </c>
      <c r="QH7" s="22" t="s">
        <v>116</v>
      </c>
      <c r="QI7" s="22" t="s">
        <v>116</v>
      </c>
      <c r="QJ7" s="22" t="s">
        <v>116</v>
      </c>
      <c r="QK7" s="22" t="s">
        <v>116</v>
      </c>
      <c r="QL7" s="22" t="s">
        <v>116</v>
      </c>
      <c r="QM7" s="22" t="s">
        <v>116</v>
      </c>
      <c r="QN7" s="22" t="s">
        <v>116</v>
      </c>
      <c r="QO7" s="22" t="s">
        <v>116</v>
      </c>
      <c r="QP7" s="22" t="s">
        <v>116</v>
      </c>
      <c r="QQ7" s="22" t="s">
        <v>116</v>
      </c>
      <c r="QR7" s="22" t="s">
        <v>116</v>
      </c>
      <c r="QS7" s="22" t="s">
        <v>116</v>
      </c>
      <c r="QT7" s="22" t="s">
        <v>116</v>
      </c>
      <c r="QU7" s="22" t="s">
        <v>116</v>
      </c>
      <c r="QV7" s="22" t="s">
        <v>114</v>
      </c>
      <c r="QW7" s="22" t="s">
        <v>114</v>
      </c>
      <c r="QX7" s="22" t="s">
        <v>114</v>
      </c>
      <c r="QY7" s="22" t="s">
        <v>114</v>
      </c>
      <c r="QZ7" s="22" t="s">
        <v>114</v>
      </c>
      <c r="RA7" s="22" t="s">
        <v>114</v>
      </c>
      <c r="RB7" s="22" t="s">
        <v>114</v>
      </c>
      <c r="RC7" s="22" t="s">
        <v>114</v>
      </c>
      <c r="RD7" s="22" t="s">
        <v>114</v>
      </c>
      <c r="RE7" s="22" t="s">
        <v>114</v>
      </c>
      <c r="RF7" s="22" t="s">
        <v>114</v>
      </c>
      <c r="RG7" s="22" t="s">
        <v>118</v>
      </c>
      <c r="RH7" s="22" t="s">
        <v>118</v>
      </c>
      <c r="RI7" s="22" t="s">
        <v>118</v>
      </c>
      <c r="RJ7" s="22" t="s">
        <v>118</v>
      </c>
      <c r="RK7" s="22" t="s">
        <v>118</v>
      </c>
      <c r="RL7" s="22" t="s">
        <v>117</v>
      </c>
      <c r="RM7" s="22" t="s">
        <v>117</v>
      </c>
      <c r="RN7" s="22" t="s">
        <v>117</v>
      </c>
      <c r="RO7" s="22" t="s">
        <v>117</v>
      </c>
      <c r="RP7" s="22" t="s">
        <v>117</v>
      </c>
      <c r="RQ7" s="22" t="s">
        <v>117</v>
      </c>
      <c r="RR7" s="22" t="s">
        <v>117</v>
      </c>
      <c r="RS7" s="22" t="s">
        <v>117</v>
      </c>
      <c r="RT7" s="22" t="s">
        <v>117</v>
      </c>
      <c r="RU7" s="22" t="s">
        <v>117</v>
      </c>
      <c r="RV7" s="22" t="s">
        <v>608</v>
      </c>
      <c r="RW7" s="22" t="s">
        <v>608</v>
      </c>
      <c r="RX7" s="22" t="s">
        <v>608</v>
      </c>
      <c r="RY7" s="22" t="s">
        <v>608</v>
      </c>
      <c r="RZ7" s="22" t="s">
        <v>118</v>
      </c>
      <c r="SA7" s="22" t="s">
        <v>118</v>
      </c>
      <c r="SB7" s="22" t="s">
        <v>118</v>
      </c>
      <c r="SC7" s="22" t="s">
        <v>118</v>
      </c>
      <c r="SD7" s="22" t="s">
        <v>608</v>
      </c>
      <c r="SE7" s="22" t="s">
        <v>608</v>
      </c>
      <c r="SF7" s="22" t="s">
        <v>608</v>
      </c>
      <c r="SG7" s="22" t="s">
        <v>608</v>
      </c>
      <c r="SH7" s="22"/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22"/>
      <c r="SZ7" s="22">
        <v>51</v>
      </c>
      <c r="TA7" s="22">
        <v>3</v>
      </c>
      <c r="TB7" s="22">
        <v>3</v>
      </c>
      <c r="TC7" s="22">
        <v>3</v>
      </c>
      <c r="TD7" s="22">
        <v>3</v>
      </c>
      <c r="TE7" s="22">
        <v>3</v>
      </c>
      <c r="TF7" s="22">
        <v>3</v>
      </c>
      <c r="TG7" s="22">
        <v>3</v>
      </c>
      <c r="TH7" s="22">
        <v>3</v>
      </c>
      <c r="TI7" s="22">
        <v>3</v>
      </c>
      <c r="TJ7" s="22">
        <v>3</v>
      </c>
      <c r="TK7" s="22">
        <v>3</v>
      </c>
      <c r="TL7" s="22">
        <v>3</v>
      </c>
      <c r="TM7" s="22">
        <v>3</v>
      </c>
      <c r="TN7" s="22">
        <v>3</v>
      </c>
      <c r="TO7" s="22">
        <v>3</v>
      </c>
      <c r="TP7" s="22">
        <v>3</v>
      </c>
      <c r="TQ7" s="22">
        <v>3</v>
      </c>
      <c r="TR7" s="22">
        <v>3</v>
      </c>
      <c r="TS7" s="22">
        <v>3</v>
      </c>
      <c r="TT7" s="22">
        <v>3</v>
      </c>
      <c r="TU7" s="22">
        <v>3</v>
      </c>
      <c r="TV7" s="22">
        <v>3</v>
      </c>
      <c r="TW7" s="22">
        <v>3</v>
      </c>
      <c r="TX7" s="22">
        <v>3</v>
      </c>
      <c r="TY7" s="22">
        <v>1</v>
      </c>
      <c r="TZ7" s="22">
        <v>1</v>
      </c>
      <c r="UA7" s="22">
        <v>1</v>
      </c>
      <c r="UB7" s="22">
        <v>1</v>
      </c>
      <c r="UC7" s="22">
        <v>1</v>
      </c>
      <c r="UD7" s="22">
        <v>1</v>
      </c>
      <c r="UE7" s="22">
        <v>1</v>
      </c>
      <c r="UF7" s="22">
        <v>1</v>
      </c>
      <c r="UG7" s="22">
        <v>1</v>
      </c>
      <c r="UH7" s="22">
        <v>1</v>
      </c>
      <c r="UI7" s="22">
        <v>1</v>
      </c>
      <c r="UJ7" s="22">
        <v>1</v>
      </c>
      <c r="UK7" s="22">
        <v>1</v>
      </c>
      <c r="UL7" s="22">
        <v>1</v>
      </c>
      <c r="UM7" s="22">
        <v>1</v>
      </c>
      <c r="UN7" s="22">
        <v>1</v>
      </c>
      <c r="UO7" s="22">
        <v>1</v>
      </c>
      <c r="UP7" s="22">
        <v>1</v>
      </c>
      <c r="UQ7" s="22">
        <v>1</v>
      </c>
      <c r="UR7" s="22">
        <v>1</v>
      </c>
      <c r="US7" s="22">
        <v>1</v>
      </c>
      <c r="UT7" s="22">
        <v>1</v>
      </c>
      <c r="UU7" s="22">
        <v>1</v>
      </c>
      <c r="UV7" s="22">
        <v>1</v>
      </c>
      <c r="UW7" s="22">
        <v>1</v>
      </c>
      <c r="UX7" s="22">
        <v>1</v>
      </c>
      <c r="UY7" s="22">
        <v>1</v>
      </c>
      <c r="UZ7" s="22">
        <v>1</v>
      </c>
      <c r="VA7" s="22">
        <v>1</v>
      </c>
      <c r="VB7" s="22">
        <v>1</v>
      </c>
      <c r="VC7" s="22">
        <v>1</v>
      </c>
      <c r="VD7" s="22">
        <v>1</v>
      </c>
      <c r="VE7" s="22">
        <v>1</v>
      </c>
      <c r="VF7" s="22">
        <v>3</v>
      </c>
      <c r="VG7" s="22">
        <v>3</v>
      </c>
      <c r="VH7" s="22">
        <v>3</v>
      </c>
      <c r="VI7" s="22">
        <v>3</v>
      </c>
      <c r="VJ7" s="22">
        <v>3</v>
      </c>
      <c r="VK7" s="22">
        <v>3</v>
      </c>
      <c r="VL7" s="22">
        <v>3</v>
      </c>
      <c r="VM7" s="22">
        <v>3</v>
      </c>
      <c r="VN7" s="22">
        <v>3</v>
      </c>
      <c r="VO7" s="22">
        <v>3</v>
      </c>
      <c r="VP7" s="22">
        <v>3</v>
      </c>
      <c r="VQ7" s="22">
        <v>3</v>
      </c>
      <c r="VR7" s="22">
        <v>3</v>
      </c>
      <c r="VS7" s="22">
        <v>3</v>
      </c>
      <c r="VT7" s="22">
        <v>3</v>
      </c>
      <c r="VU7" s="22">
        <v>3</v>
      </c>
      <c r="VV7" s="22">
        <v>3</v>
      </c>
      <c r="VW7" s="22">
        <v>3</v>
      </c>
      <c r="VX7" s="22">
        <v>3</v>
      </c>
      <c r="VY7" s="22">
        <v>3</v>
      </c>
      <c r="VZ7" s="22">
        <v>3</v>
      </c>
      <c r="WA7" s="22">
        <v>3</v>
      </c>
      <c r="WB7" s="22">
        <v>3</v>
      </c>
      <c r="WC7" s="22">
        <v>1</v>
      </c>
      <c r="WD7" s="22">
        <v>1</v>
      </c>
      <c r="WE7" s="22">
        <v>1</v>
      </c>
      <c r="WF7" s="22">
        <v>1</v>
      </c>
      <c r="WG7" s="22"/>
      <c r="WH7" s="22"/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110" t="s">
        <v>2995</v>
      </c>
      <c r="WZ7" s="22"/>
      <c r="XA7" s="22"/>
      <c r="XB7" s="22"/>
      <c r="XC7" s="22"/>
      <c r="XD7" s="22"/>
      <c r="XE7" s="22"/>
      <c r="XF7" s="22"/>
      <c r="XG7" s="22"/>
      <c r="XH7" s="22"/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>
        <v>1</v>
      </c>
      <c r="XY7" s="22">
        <v>1</v>
      </c>
      <c r="XZ7" s="22">
        <v>1</v>
      </c>
      <c r="YA7" s="22">
        <v>1</v>
      </c>
      <c r="YB7" s="22">
        <v>1</v>
      </c>
      <c r="YC7" s="22">
        <v>1</v>
      </c>
      <c r="YD7" s="22">
        <v>1</v>
      </c>
      <c r="YE7" s="22">
        <v>1</v>
      </c>
      <c r="YF7" s="22">
        <v>1</v>
      </c>
      <c r="YG7" s="22">
        <v>1</v>
      </c>
      <c r="YH7" s="22">
        <v>1</v>
      </c>
      <c r="YI7" s="22">
        <v>1</v>
      </c>
      <c r="YJ7" s="22">
        <v>1</v>
      </c>
      <c r="YK7" s="22">
        <v>1</v>
      </c>
      <c r="YL7" s="22">
        <v>1</v>
      </c>
      <c r="YM7" s="22">
        <v>1</v>
      </c>
      <c r="YN7" s="22">
        <v>1</v>
      </c>
      <c r="YO7" s="22">
        <v>1</v>
      </c>
      <c r="YP7" s="22">
        <v>1</v>
      </c>
      <c r="YQ7" s="22">
        <v>1</v>
      </c>
      <c r="YR7" s="22">
        <v>1</v>
      </c>
      <c r="YS7" s="22">
        <v>1</v>
      </c>
      <c r="YT7" s="22"/>
      <c r="YU7" s="22"/>
      <c r="YV7" s="22"/>
      <c r="YW7" s="22"/>
      <c r="YX7" s="22"/>
      <c r="YY7" s="22"/>
      <c r="YZ7" s="22"/>
      <c r="ZA7" s="22"/>
      <c r="ZB7" s="22"/>
      <c r="ZC7" s="22"/>
      <c r="ZD7" s="22"/>
      <c r="ZE7" s="22"/>
      <c r="ZF7" s="22"/>
      <c r="ZG7" s="22"/>
      <c r="ZH7" s="22"/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22"/>
      <c r="ZZ7" s="22"/>
      <c r="AAA7" s="22"/>
      <c r="AAB7" s="22"/>
      <c r="AAC7" s="22"/>
      <c r="AAD7" s="22"/>
      <c r="AAE7" s="22"/>
      <c r="AAF7" s="22"/>
      <c r="AAG7" s="22"/>
      <c r="AAH7" s="22"/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</row>
    <row r="8" spans="1:1160" x14ac:dyDescent="0.25">
      <c r="A8" s="8" t="s">
        <v>1221</v>
      </c>
      <c r="B8" t="s">
        <v>72</v>
      </c>
      <c r="C8" t="s">
        <v>1693</v>
      </c>
      <c r="E8" s="8">
        <v>53</v>
      </c>
      <c r="F8" s="10" t="s">
        <v>727</v>
      </c>
      <c r="G8" s="10" t="s">
        <v>728</v>
      </c>
      <c r="H8" s="10" t="s">
        <v>729</v>
      </c>
      <c r="I8" s="10" t="s">
        <v>730</v>
      </c>
      <c r="J8" s="10" t="s">
        <v>731</v>
      </c>
      <c r="K8" s="10" t="s">
        <v>739</v>
      </c>
      <c r="L8" s="10" t="s">
        <v>740</v>
      </c>
      <c r="M8" s="10" t="s">
        <v>741</v>
      </c>
      <c r="N8" s="10" t="s">
        <v>742</v>
      </c>
      <c r="O8" s="10" t="s">
        <v>743</v>
      </c>
      <c r="P8" s="10" t="s">
        <v>1381</v>
      </c>
      <c r="Q8" s="10" t="s">
        <v>1382</v>
      </c>
      <c r="R8" s="10" t="s">
        <v>1383</v>
      </c>
      <c r="S8" s="10" t="s">
        <v>1384</v>
      </c>
      <c r="T8" s="10" t="s">
        <v>793</v>
      </c>
      <c r="U8" s="10" t="s">
        <v>751</v>
      </c>
      <c r="V8" s="10" t="s">
        <v>752</v>
      </c>
      <c r="W8" s="10" t="s">
        <v>753</v>
      </c>
      <c r="X8" s="10" t="s">
        <v>754</v>
      </c>
      <c r="Y8" s="10" t="s">
        <v>755</v>
      </c>
      <c r="Z8" s="10" t="s">
        <v>763</v>
      </c>
      <c r="AA8" s="10" t="s">
        <v>764</v>
      </c>
      <c r="AB8" s="10" t="s">
        <v>765</v>
      </c>
      <c r="AC8" s="10" t="s">
        <v>766</v>
      </c>
      <c r="AD8" s="10" t="s">
        <v>767</v>
      </c>
      <c r="AE8" s="10" t="s">
        <v>775</v>
      </c>
      <c r="AF8" s="10" t="s">
        <v>776</v>
      </c>
      <c r="AG8" s="10" t="s">
        <v>777</v>
      </c>
      <c r="AH8" s="10" t="s">
        <v>698</v>
      </c>
      <c r="AI8" s="10" t="s">
        <v>699</v>
      </c>
      <c r="AJ8" s="10" t="s">
        <v>700</v>
      </c>
      <c r="AK8" s="10" t="s">
        <v>705</v>
      </c>
      <c r="AL8" s="10" t="s">
        <v>706</v>
      </c>
      <c r="AM8" s="10" t="s">
        <v>707</v>
      </c>
      <c r="AN8" s="10" t="s">
        <v>712</v>
      </c>
      <c r="AO8" s="10" t="s">
        <v>713</v>
      </c>
      <c r="AP8" s="10" t="s">
        <v>714</v>
      </c>
      <c r="AQ8" s="10" t="s">
        <v>719</v>
      </c>
      <c r="AR8" s="10" t="s">
        <v>720</v>
      </c>
      <c r="AS8" s="10" t="s">
        <v>721</v>
      </c>
      <c r="AT8" s="10" t="s">
        <v>2330</v>
      </c>
      <c r="AU8" s="10" t="s">
        <v>2331</v>
      </c>
      <c r="AV8" s="10" t="s">
        <v>2332</v>
      </c>
      <c r="AW8" s="10" t="s">
        <v>1122</v>
      </c>
      <c r="AX8" s="10" t="s">
        <v>1123</v>
      </c>
      <c r="AY8" s="10" t="s">
        <v>1124</v>
      </c>
      <c r="AZ8" s="10" t="s">
        <v>1125</v>
      </c>
      <c r="BA8" s="10" t="s">
        <v>1126</v>
      </c>
      <c r="BB8" s="10" t="s">
        <v>1045</v>
      </c>
      <c r="BC8" s="10" t="s">
        <v>1046</v>
      </c>
      <c r="BD8" s="10" t="s">
        <v>1047</v>
      </c>
      <c r="BE8" s="10" t="s">
        <v>1633</v>
      </c>
      <c r="BF8" s="10" t="s">
        <v>1449</v>
      </c>
      <c r="BG8" s="10" t="s">
        <v>2277</v>
      </c>
      <c r="BH8" s="10" t="s">
        <v>2278</v>
      </c>
      <c r="BI8" s="10" t="s">
        <v>2279</v>
      </c>
      <c r="BJ8" s="10" t="s">
        <v>2280</v>
      </c>
      <c r="BK8" s="10" t="s">
        <v>2281</v>
      </c>
      <c r="BL8" s="10" t="s">
        <v>2282</v>
      </c>
      <c r="BM8" s="10" t="s">
        <v>2283</v>
      </c>
      <c r="BN8" s="10" t="s">
        <v>2284</v>
      </c>
      <c r="BO8" s="10" t="s">
        <v>2285</v>
      </c>
      <c r="BP8" s="15" t="s">
        <v>2286</v>
      </c>
      <c r="BQ8" s="15" t="s">
        <v>2287</v>
      </c>
      <c r="BR8" s="15" t="s">
        <v>2288</v>
      </c>
      <c r="BS8" s="15" t="s">
        <v>2289</v>
      </c>
      <c r="BT8" s="15" t="s">
        <v>2290</v>
      </c>
      <c r="BU8" s="15" t="s">
        <v>2291</v>
      </c>
      <c r="BV8" s="10" t="s">
        <v>2292</v>
      </c>
      <c r="BW8" s="15" t="s">
        <v>2293</v>
      </c>
      <c r="BX8" s="15" t="s">
        <v>2294</v>
      </c>
      <c r="BY8" s="15" t="s">
        <v>2295</v>
      </c>
      <c r="BZ8" s="15" t="s">
        <v>2296</v>
      </c>
      <c r="CA8" s="15" t="s">
        <v>2297</v>
      </c>
      <c r="CB8" s="15" t="s">
        <v>2298</v>
      </c>
      <c r="CC8" s="15" t="s">
        <v>2299</v>
      </c>
      <c r="CD8" s="15" t="s">
        <v>2300</v>
      </c>
      <c r="CE8" s="15" t="s">
        <v>2301</v>
      </c>
      <c r="CF8" s="15" t="s">
        <v>2302</v>
      </c>
      <c r="CG8" s="15" t="s">
        <v>2303</v>
      </c>
      <c r="CH8" s="15" t="s">
        <v>2304</v>
      </c>
      <c r="CI8" s="15" t="s">
        <v>2305</v>
      </c>
      <c r="CJ8" s="15" t="s">
        <v>2306</v>
      </c>
      <c r="CK8" s="15" t="s">
        <v>2307</v>
      </c>
      <c r="CL8" s="15" t="s">
        <v>2308</v>
      </c>
      <c r="CM8" s="15" t="s">
        <v>2309</v>
      </c>
      <c r="CN8" s="15" t="s">
        <v>2310</v>
      </c>
      <c r="CO8" s="15" t="s">
        <v>2311</v>
      </c>
      <c r="CP8" s="15" t="s">
        <v>2312</v>
      </c>
      <c r="CQ8" s="15" t="s">
        <v>2313</v>
      </c>
      <c r="CR8" s="15" t="s">
        <v>2314</v>
      </c>
      <c r="CS8" s="15" t="s">
        <v>2315</v>
      </c>
      <c r="CT8" s="15" t="s">
        <v>2316</v>
      </c>
      <c r="CU8" s="15" t="s">
        <v>2317</v>
      </c>
      <c r="CV8" s="15" t="s">
        <v>2318</v>
      </c>
      <c r="CW8" s="15" t="s">
        <v>2319</v>
      </c>
      <c r="CX8" s="15" t="s">
        <v>2320</v>
      </c>
      <c r="CY8" s="15" t="s">
        <v>2321</v>
      </c>
      <c r="CZ8" s="15" t="s">
        <v>2322</v>
      </c>
      <c r="DA8" s="15" t="s">
        <v>2323</v>
      </c>
      <c r="DB8" s="15" t="s">
        <v>2324</v>
      </c>
      <c r="DC8" s="15" t="s">
        <v>2325</v>
      </c>
      <c r="DD8" s="15" t="s">
        <v>2326</v>
      </c>
      <c r="DE8" s="15" t="s">
        <v>2327</v>
      </c>
      <c r="DF8" s="15" t="s">
        <v>2328</v>
      </c>
      <c r="DG8" s="15" t="s">
        <v>2329</v>
      </c>
      <c r="DH8" s="18">
        <v>175</v>
      </c>
      <c r="DI8" s="18">
        <v>175</v>
      </c>
      <c r="DJ8" s="18">
        <v>175</v>
      </c>
      <c r="DK8" s="18">
        <v>175</v>
      </c>
      <c r="DL8" s="18">
        <v>175</v>
      </c>
      <c r="DM8" s="18">
        <v>1.5</v>
      </c>
      <c r="DN8" s="18">
        <v>1.5</v>
      </c>
      <c r="DO8" s="18">
        <v>1.5</v>
      </c>
      <c r="DP8" s="18">
        <v>1.5</v>
      </c>
      <c r="DQ8" s="18">
        <v>1.5</v>
      </c>
      <c r="DR8" s="18">
        <v>5</v>
      </c>
      <c r="DS8" s="18">
        <v>5</v>
      </c>
      <c r="DT8" s="18">
        <v>5</v>
      </c>
      <c r="DU8" s="18">
        <v>5</v>
      </c>
      <c r="DV8" s="18">
        <v>5</v>
      </c>
      <c r="DW8" s="18">
        <v>4</v>
      </c>
      <c r="DX8" s="18">
        <v>4</v>
      </c>
      <c r="DY8" s="18">
        <v>4</v>
      </c>
      <c r="DZ8" s="18">
        <v>4</v>
      </c>
      <c r="EA8" s="18">
        <v>4</v>
      </c>
      <c r="EB8" s="18">
        <v>30</v>
      </c>
      <c r="EC8" s="18">
        <v>30</v>
      </c>
      <c r="ED8" s="18">
        <v>30</v>
      </c>
      <c r="EE8" s="18">
        <v>30</v>
      </c>
      <c r="EF8" s="18">
        <v>30</v>
      </c>
      <c r="EG8" s="18">
        <v>235</v>
      </c>
      <c r="EH8" s="18">
        <v>235</v>
      </c>
      <c r="EI8" s="18">
        <v>235</v>
      </c>
      <c r="EJ8" s="18">
        <v>135</v>
      </c>
      <c r="EK8" s="18">
        <v>135</v>
      </c>
      <c r="EL8" s="18">
        <v>135</v>
      </c>
      <c r="EM8" s="18">
        <v>555</v>
      </c>
      <c r="EN8" s="18">
        <v>555</v>
      </c>
      <c r="EO8" s="18">
        <v>555</v>
      </c>
      <c r="EP8" s="18">
        <v>25</v>
      </c>
      <c r="EQ8" s="18">
        <v>25</v>
      </c>
      <c r="ER8" s="18">
        <v>25</v>
      </c>
      <c r="ES8" s="18">
        <v>98</v>
      </c>
      <c r="ET8" s="18">
        <v>98</v>
      </c>
      <c r="EU8" s="18">
        <v>98</v>
      </c>
      <c r="EV8" s="18">
        <v>35</v>
      </c>
      <c r="EW8" s="18">
        <v>35</v>
      </c>
      <c r="EX8" s="18">
        <v>35</v>
      </c>
      <c r="EY8" s="18"/>
      <c r="EZ8" s="18"/>
      <c r="FA8" s="18"/>
      <c r="FB8" s="18"/>
      <c r="FC8" s="18"/>
      <c r="FD8" s="18"/>
      <c r="FE8" s="18"/>
      <c r="FF8" s="18"/>
      <c r="FG8" s="18"/>
      <c r="FH8" s="22">
        <v>50</v>
      </c>
      <c r="FI8" s="18">
        <v>130</v>
      </c>
      <c r="FJ8" s="18">
        <v>130</v>
      </c>
      <c r="FK8" s="18">
        <v>130</v>
      </c>
      <c r="FL8" s="18">
        <v>130</v>
      </c>
      <c r="FM8" s="18">
        <v>130</v>
      </c>
      <c r="FN8" s="18">
        <v>1.1000000000000001</v>
      </c>
      <c r="FO8" s="18">
        <v>1.1000000000000001</v>
      </c>
      <c r="FP8" s="18">
        <v>1.1000000000000001</v>
      </c>
      <c r="FQ8" s="18">
        <v>1.1000000000000001</v>
      </c>
      <c r="FR8" s="18">
        <v>1.1000000000000001</v>
      </c>
      <c r="FS8" s="18">
        <v>1</v>
      </c>
      <c r="FT8" s="18">
        <v>1</v>
      </c>
      <c r="FU8" s="18">
        <v>1</v>
      </c>
      <c r="FV8" s="18">
        <v>1</v>
      </c>
      <c r="FW8" s="18">
        <v>1</v>
      </c>
      <c r="FX8" s="18">
        <v>0.5</v>
      </c>
      <c r="FY8" s="18">
        <v>0.5</v>
      </c>
      <c r="FZ8" s="18">
        <v>0.5</v>
      </c>
      <c r="GA8" s="18">
        <v>0.5</v>
      </c>
      <c r="GB8" s="18">
        <v>0.5</v>
      </c>
      <c r="GC8" s="18">
        <v>5</v>
      </c>
      <c r="GD8" s="18">
        <v>5</v>
      </c>
      <c r="GE8" s="18">
        <v>5</v>
      </c>
      <c r="GF8" s="18">
        <v>5</v>
      </c>
      <c r="GG8" s="18">
        <v>5</v>
      </c>
      <c r="GH8" s="18">
        <v>175</v>
      </c>
      <c r="GI8" s="18">
        <v>175</v>
      </c>
      <c r="GJ8" s="18">
        <v>175</v>
      </c>
      <c r="GK8" s="18">
        <v>128</v>
      </c>
      <c r="GL8" s="18">
        <v>128</v>
      </c>
      <c r="GM8" s="18">
        <v>128</v>
      </c>
      <c r="GN8" s="18">
        <v>545</v>
      </c>
      <c r="GO8" s="18">
        <v>545</v>
      </c>
      <c r="GP8" s="18">
        <v>545</v>
      </c>
      <c r="GQ8" s="18">
        <v>7</v>
      </c>
      <c r="GR8" s="18">
        <v>7</v>
      </c>
      <c r="GS8" s="18">
        <v>7</v>
      </c>
      <c r="GT8" s="18">
        <v>80</v>
      </c>
      <c r="GU8" s="18">
        <v>80</v>
      </c>
      <c r="GV8" s="18">
        <v>80</v>
      </c>
      <c r="GW8" s="18">
        <v>10</v>
      </c>
      <c r="GX8" s="18">
        <v>10</v>
      </c>
      <c r="GY8" s="18">
        <v>10</v>
      </c>
      <c r="GZ8" s="18"/>
      <c r="HA8" s="18"/>
      <c r="HB8" s="18"/>
      <c r="HC8" s="18"/>
      <c r="HD8" s="18"/>
      <c r="HE8" s="18"/>
      <c r="HF8" s="18"/>
      <c r="HG8" s="18"/>
      <c r="HH8" s="18"/>
      <c r="HI8" s="110" t="s">
        <v>2974</v>
      </c>
      <c r="HJ8" s="22" t="s">
        <v>114</v>
      </c>
      <c r="HK8" s="22" t="s">
        <v>114</v>
      </c>
      <c r="HL8" s="22" t="s">
        <v>114</v>
      </c>
      <c r="HM8" s="22" t="s">
        <v>114</v>
      </c>
      <c r="HN8" s="22" t="s">
        <v>114</v>
      </c>
      <c r="HO8" s="22" t="s">
        <v>116</v>
      </c>
      <c r="HP8" s="22" t="s">
        <v>116</v>
      </c>
      <c r="HQ8" s="22" t="s">
        <v>116</v>
      </c>
      <c r="HR8" s="22" t="s">
        <v>116</v>
      </c>
      <c r="HS8" s="22" t="s">
        <v>116</v>
      </c>
      <c r="HT8" s="22" t="s">
        <v>116</v>
      </c>
      <c r="HU8" s="22" t="s">
        <v>116</v>
      </c>
      <c r="HV8" s="22" t="s">
        <v>116</v>
      </c>
      <c r="HW8" s="22" t="s">
        <v>116</v>
      </c>
      <c r="HX8" s="22" t="s">
        <v>116</v>
      </c>
      <c r="HY8" s="22" t="s">
        <v>116</v>
      </c>
      <c r="HZ8" s="22" t="s">
        <v>116</v>
      </c>
      <c r="IA8" s="22" t="s">
        <v>116</v>
      </c>
      <c r="IB8" s="22" t="s">
        <v>116</v>
      </c>
      <c r="IC8" s="22" t="s">
        <v>116</v>
      </c>
      <c r="ID8" s="22" t="s">
        <v>114</v>
      </c>
      <c r="IE8" s="22" t="s">
        <v>114</v>
      </c>
      <c r="IF8" s="22" t="s">
        <v>114</v>
      </c>
      <c r="IG8" s="22" t="s">
        <v>114</v>
      </c>
      <c r="IH8" s="22" t="s">
        <v>114</v>
      </c>
      <c r="II8" s="22" t="s">
        <v>118</v>
      </c>
      <c r="IJ8" s="22" t="s">
        <v>118</v>
      </c>
      <c r="IK8" s="22" t="s">
        <v>118</v>
      </c>
      <c r="IL8" s="22" t="s">
        <v>117</v>
      </c>
      <c r="IM8" s="22" t="s">
        <v>117</v>
      </c>
      <c r="IN8" s="22" t="s">
        <v>117</v>
      </c>
      <c r="IO8" s="22" t="s">
        <v>117</v>
      </c>
      <c r="IP8" s="22" t="s">
        <v>117</v>
      </c>
      <c r="IQ8" s="22" t="s">
        <v>117</v>
      </c>
      <c r="IR8" s="22" t="s">
        <v>608</v>
      </c>
      <c r="IS8" s="22" t="s">
        <v>608</v>
      </c>
      <c r="IT8" s="22" t="s">
        <v>608</v>
      </c>
      <c r="IU8" s="22" t="s">
        <v>118</v>
      </c>
      <c r="IV8" s="22" t="s">
        <v>118</v>
      </c>
      <c r="IW8" s="22" t="s">
        <v>118</v>
      </c>
      <c r="IX8" s="22" t="s">
        <v>608</v>
      </c>
      <c r="IY8" s="22" t="s">
        <v>608</v>
      </c>
      <c r="IZ8" s="22" t="s">
        <v>608</v>
      </c>
      <c r="JA8" s="22"/>
      <c r="JB8" s="22"/>
      <c r="JC8" s="22"/>
      <c r="JD8" s="22"/>
      <c r="JE8" s="22"/>
      <c r="JF8" s="22"/>
      <c r="JG8" s="22"/>
      <c r="JH8" s="22"/>
      <c r="JI8" s="22"/>
      <c r="JJ8" s="22">
        <v>51</v>
      </c>
      <c r="JK8" s="22">
        <v>3</v>
      </c>
      <c r="JL8" s="22">
        <v>3</v>
      </c>
      <c r="JM8" s="22">
        <v>3</v>
      </c>
      <c r="JN8" s="22">
        <v>3</v>
      </c>
      <c r="JO8" s="22">
        <v>3</v>
      </c>
      <c r="JP8" s="22">
        <v>3</v>
      </c>
      <c r="JQ8" s="22">
        <v>3</v>
      </c>
      <c r="JR8" s="22">
        <v>3</v>
      </c>
      <c r="JS8" s="22">
        <v>3</v>
      </c>
      <c r="JT8" s="22">
        <v>3</v>
      </c>
      <c r="JU8" s="22">
        <v>1</v>
      </c>
      <c r="JV8" s="22">
        <v>1</v>
      </c>
      <c r="JW8" s="22">
        <v>1</v>
      </c>
      <c r="JX8" s="22">
        <v>1</v>
      </c>
      <c r="JY8" s="22">
        <v>1</v>
      </c>
      <c r="JZ8" s="22">
        <v>1</v>
      </c>
      <c r="KA8" s="22">
        <v>1</v>
      </c>
      <c r="KB8" s="22">
        <v>1</v>
      </c>
      <c r="KC8" s="22">
        <v>1</v>
      </c>
      <c r="KD8" s="22">
        <v>1</v>
      </c>
      <c r="KE8" s="22">
        <v>1</v>
      </c>
      <c r="KF8" s="22">
        <v>1</v>
      </c>
      <c r="KG8" s="22">
        <v>1</v>
      </c>
      <c r="KH8" s="22">
        <v>1</v>
      </c>
      <c r="KI8" s="22">
        <v>1</v>
      </c>
      <c r="KJ8" s="22">
        <v>3</v>
      </c>
      <c r="KK8" s="22">
        <v>3</v>
      </c>
      <c r="KL8" s="22">
        <v>3</v>
      </c>
      <c r="KM8" s="22">
        <v>3</v>
      </c>
      <c r="KN8" s="22">
        <v>3</v>
      </c>
      <c r="KO8" s="22">
        <v>3</v>
      </c>
      <c r="KP8" s="22">
        <v>3</v>
      </c>
      <c r="KQ8" s="22">
        <v>3</v>
      </c>
      <c r="KR8" s="22">
        <v>3</v>
      </c>
      <c r="KS8" s="22">
        <v>3</v>
      </c>
      <c r="KT8" s="22">
        <v>3</v>
      </c>
      <c r="KU8" s="22">
        <v>3</v>
      </c>
      <c r="KV8" s="22">
        <v>3</v>
      </c>
      <c r="KW8" s="22">
        <v>3</v>
      </c>
      <c r="KX8" s="22">
        <v>3</v>
      </c>
      <c r="KY8" s="22">
        <v>1</v>
      </c>
      <c r="KZ8" s="22">
        <v>1</v>
      </c>
      <c r="LA8" s="22">
        <v>1</v>
      </c>
      <c r="LB8" s="22"/>
      <c r="LC8" s="22"/>
      <c r="LD8" s="22"/>
      <c r="LE8" s="22"/>
      <c r="LF8" s="22"/>
      <c r="LG8" s="22"/>
      <c r="LH8" s="22"/>
      <c r="LI8" s="22"/>
      <c r="LJ8" s="22"/>
      <c r="LK8" s="110" t="s">
        <v>2996</v>
      </c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>
        <v>1</v>
      </c>
      <c r="LW8" s="22">
        <v>1</v>
      </c>
      <c r="LX8" s="22">
        <v>1</v>
      </c>
      <c r="LY8" s="22">
        <v>1</v>
      </c>
      <c r="LZ8" s="22">
        <v>1</v>
      </c>
      <c r="MA8" s="22">
        <v>1</v>
      </c>
      <c r="MB8" s="22">
        <v>1</v>
      </c>
      <c r="MC8" s="22">
        <v>1</v>
      </c>
      <c r="MD8" s="22">
        <v>1</v>
      </c>
      <c r="ME8" s="22">
        <v>1</v>
      </c>
      <c r="MF8" s="22"/>
      <c r="MG8" s="22"/>
      <c r="MH8" s="22"/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22"/>
      <c r="MZ8" s="22"/>
      <c r="NA8" s="22"/>
      <c r="NB8" s="22"/>
      <c r="NC8" s="22"/>
      <c r="ND8" s="22"/>
      <c r="NE8" s="22"/>
      <c r="NF8" s="22"/>
      <c r="NG8" s="22"/>
      <c r="NH8" s="22"/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22"/>
      <c r="NZ8" s="22"/>
    </row>
    <row r="9" spans="1:1160" x14ac:dyDescent="0.25">
      <c r="A9" s="8" t="s">
        <v>1230</v>
      </c>
      <c r="B9" t="s">
        <v>73</v>
      </c>
      <c r="C9" t="s">
        <v>1693</v>
      </c>
      <c r="E9" s="8">
        <v>60</v>
      </c>
      <c r="F9" s="10" t="s">
        <v>727</v>
      </c>
      <c r="G9" s="10" t="s">
        <v>728</v>
      </c>
      <c r="H9" s="10" t="s">
        <v>729</v>
      </c>
      <c r="I9" s="10" t="s">
        <v>730</v>
      </c>
      <c r="J9" s="10" t="s">
        <v>731</v>
      </c>
      <c r="K9" s="10" t="s">
        <v>739</v>
      </c>
      <c r="L9" s="10" t="s">
        <v>740</v>
      </c>
      <c r="M9" s="10" t="s">
        <v>741</v>
      </c>
      <c r="N9" s="10" t="s">
        <v>742</v>
      </c>
      <c r="O9" s="10" t="s">
        <v>743</v>
      </c>
      <c r="P9" s="10" t="s">
        <v>1381</v>
      </c>
      <c r="Q9" s="10" t="s">
        <v>1382</v>
      </c>
      <c r="R9" s="10" t="s">
        <v>1383</v>
      </c>
      <c r="S9" s="10" t="s">
        <v>1384</v>
      </c>
      <c r="T9" s="10" t="s">
        <v>793</v>
      </c>
      <c r="U9" s="10" t="s">
        <v>751</v>
      </c>
      <c r="V9" s="10" t="s">
        <v>752</v>
      </c>
      <c r="W9" s="10" t="s">
        <v>753</v>
      </c>
      <c r="X9" s="10" t="s">
        <v>754</v>
      </c>
      <c r="Y9" s="10" t="s">
        <v>755</v>
      </c>
      <c r="Z9" s="10" t="s">
        <v>763</v>
      </c>
      <c r="AA9" s="10" t="s">
        <v>764</v>
      </c>
      <c r="AB9" s="10" t="s">
        <v>765</v>
      </c>
      <c r="AC9" s="10" t="s">
        <v>766</v>
      </c>
      <c r="AD9" s="10" t="s">
        <v>767</v>
      </c>
      <c r="AE9" s="10" t="s">
        <v>775</v>
      </c>
      <c r="AF9" s="10" t="s">
        <v>776</v>
      </c>
      <c r="AG9" s="10" t="s">
        <v>777</v>
      </c>
      <c r="AH9" s="10" t="s">
        <v>778</v>
      </c>
      <c r="AI9" s="10" t="s">
        <v>698</v>
      </c>
      <c r="AJ9" s="10" t="s">
        <v>699</v>
      </c>
      <c r="AK9" s="10" t="s">
        <v>700</v>
      </c>
      <c r="AL9" s="10" t="s">
        <v>701</v>
      </c>
      <c r="AM9" s="10" t="s">
        <v>705</v>
      </c>
      <c r="AN9" s="10" t="s">
        <v>706</v>
      </c>
      <c r="AO9" s="10" t="s">
        <v>707</v>
      </c>
      <c r="AP9" s="10" t="s">
        <v>708</v>
      </c>
      <c r="AQ9" s="10" t="s">
        <v>712</v>
      </c>
      <c r="AR9" s="10" t="s">
        <v>713</v>
      </c>
      <c r="AS9" s="10" t="s">
        <v>714</v>
      </c>
      <c r="AT9" s="10" t="s">
        <v>715</v>
      </c>
      <c r="AU9" s="10" t="s">
        <v>719</v>
      </c>
      <c r="AV9" s="10" t="s">
        <v>720</v>
      </c>
      <c r="AW9" s="10" t="s">
        <v>721</v>
      </c>
      <c r="AX9" s="10" t="s">
        <v>722</v>
      </c>
      <c r="AY9" s="10" t="s">
        <v>2330</v>
      </c>
      <c r="AZ9" s="10" t="s">
        <v>2331</v>
      </c>
      <c r="BA9" s="10" t="s">
        <v>2332</v>
      </c>
      <c r="BB9" s="10" t="s">
        <v>2431</v>
      </c>
      <c r="BC9" s="10" t="s">
        <v>1122</v>
      </c>
      <c r="BD9" s="10" t="s">
        <v>1123</v>
      </c>
      <c r="BE9" s="10" t="s">
        <v>1124</v>
      </c>
      <c r="BF9" s="10" t="s">
        <v>1125</v>
      </c>
      <c r="BG9" s="10" t="s">
        <v>1126</v>
      </c>
      <c r="BH9" s="10" t="s">
        <v>1045</v>
      </c>
      <c r="BI9" s="10" t="s">
        <v>1046</v>
      </c>
      <c r="BJ9" s="10" t="s">
        <v>1047</v>
      </c>
      <c r="BK9" s="10" t="s">
        <v>1048</v>
      </c>
      <c r="BL9" s="10" t="s">
        <v>1633</v>
      </c>
      <c r="BM9" s="10" t="s">
        <v>1449</v>
      </c>
      <c r="BN9" s="10" t="s">
        <v>2480</v>
      </c>
      <c r="BO9" s="10" t="s">
        <v>2481</v>
      </c>
      <c r="BP9" s="10" t="s">
        <v>2482</v>
      </c>
      <c r="BQ9" s="10" t="s">
        <v>2483</v>
      </c>
      <c r="BR9" s="10" t="s">
        <v>2484</v>
      </c>
      <c r="BS9" s="10" t="s">
        <v>2485</v>
      </c>
      <c r="BT9" s="10" t="s">
        <v>2487</v>
      </c>
      <c r="BU9" s="10" t="s">
        <v>2488</v>
      </c>
      <c r="BV9" s="10" t="s">
        <v>2489</v>
      </c>
      <c r="BW9" s="10" t="s">
        <v>2490</v>
      </c>
      <c r="BX9" s="10" t="s">
        <v>2491</v>
      </c>
      <c r="BY9" s="10" t="s">
        <v>2492</v>
      </c>
      <c r="BZ9" s="10" t="s">
        <v>2493</v>
      </c>
      <c r="CA9" s="10" t="s">
        <v>2494</v>
      </c>
      <c r="CB9" s="10" t="s">
        <v>2496</v>
      </c>
      <c r="CC9" s="10" t="s">
        <v>2497</v>
      </c>
      <c r="CD9" s="10" t="s">
        <v>2498</v>
      </c>
      <c r="CE9" s="10" t="s">
        <v>2499</v>
      </c>
      <c r="CF9" s="10" t="s">
        <v>2500</v>
      </c>
      <c r="CG9" s="10" t="s">
        <v>2501</v>
      </c>
      <c r="CH9" s="10" t="s">
        <v>2502</v>
      </c>
      <c r="CI9" s="10" t="s">
        <v>2503</v>
      </c>
      <c r="CJ9" s="10" t="s">
        <v>2504</v>
      </c>
      <c r="CK9" s="10" t="s">
        <v>2505</v>
      </c>
      <c r="CL9" s="10" t="s">
        <v>2506</v>
      </c>
      <c r="CM9" s="10" t="s">
        <v>2507</v>
      </c>
      <c r="CN9" s="10" t="s">
        <v>2508</v>
      </c>
      <c r="CO9" s="10" t="s">
        <v>2509</v>
      </c>
      <c r="CP9" s="10" t="s">
        <v>2510</v>
      </c>
      <c r="CQ9" s="10" t="s">
        <v>2511</v>
      </c>
      <c r="CR9" s="10" t="s">
        <v>2512</v>
      </c>
      <c r="CS9" s="10" t="s">
        <v>2513</v>
      </c>
      <c r="CT9" s="10" t="s">
        <v>2514</v>
      </c>
      <c r="CU9" s="10" t="s">
        <v>2515</v>
      </c>
      <c r="CV9" s="10" t="s">
        <v>2516</v>
      </c>
      <c r="CW9" s="10" t="s">
        <v>2517</v>
      </c>
      <c r="CX9" s="10" t="s">
        <v>2518</v>
      </c>
      <c r="CY9" s="10" t="s">
        <v>2519</v>
      </c>
      <c r="CZ9" s="10" t="s">
        <v>2521</v>
      </c>
      <c r="DA9" s="10" t="s">
        <v>2522</v>
      </c>
      <c r="DB9" s="10" t="s">
        <v>2523</v>
      </c>
      <c r="DC9" s="12" t="s">
        <v>2524</v>
      </c>
      <c r="DD9" s="10" t="s">
        <v>2525</v>
      </c>
      <c r="DE9" s="10" t="s">
        <v>2526</v>
      </c>
      <c r="DF9" s="12" t="s">
        <v>2527</v>
      </c>
      <c r="DG9" s="10" t="s">
        <v>2528</v>
      </c>
      <c r="DH9" s="10" t="s">
        <v>2529</v>
      </c>
      <c r="DI9" s="10" t="s">
        <v>2530</v>
      </c>
      <c r="DJ9" s="10" t="s">
        <v>2531</v>
      </c>
      <c r="DK9" s="10" t="s">
        <v>2532</v>
      </c>
      <c r="DL9" s="10" t="s">
        <v>2533</v>
      </c>
      <c r="DM9" s="10" t="s">
        <v>2534</v>
      </c>
      <c r="DN9" s="10" t="s">
        <v>2535</v>
      </c>
      <c r="DO9" s="10" t="s">
        <v>2536</v>
      </c>
      <c r="DP9" s="10" t="s">
        <v>2537</v>
      </c>
      <c r="DQ9" s="10" t="s">
        <v>2538</v>
      </c>
      <c r="DR9" s="10" t="s">
        <v>2539</v>
      </c>
      <c r="DS9" s="10" t="s">
        <v>2540</v>
      </c>
      <c r="DT9" s="15" t="s">
        <v>2541</v>
      </c>
      <c r="DU9" s="15" t="s">
        <v>2542</v>
      </c>
      <c r="DV9" s="18">
        <v>180</v>
      </c>
      <c r="DW9" s="18">
        <v>180</v>
      </c>
      <c r="DX9" s="18">
        <v>180</v>
      </c>
      <c r="DY9" s="18">
        <v>180</v>
      </c>
      <c r="DZ9" s="18">
        <v>180</v>
      </c>
      <c r="EA9" s="18">
        <v>1.6</v>
      </c>
      <c r="EB9" s="18">
        <v>1.6</v>
      </c>
      <c r="EC9" s="18">
        <v>1.6</v>
      </c>
      <c r="ED9" s="18">
        <v>1.6</v>
      </c>
      <c r="EE9" s="18">
        <v>1.6</v>
      </c>
      <c r="EF9" s="18">
        <v>3</v>
      </c>
      <c r="EG9" s="18">
        <v>3</v>
      </c>
      <c r="EH9" s="18">
        <v>3</v>
      </c>
      <c r="EI9" s="18">
        <v>10</v>
      </c>
      <c r="EJ9" s="18">
        <v>10</v>
      </c>
      <c r="EK9" s="18">
        <v>10</v>
      </c>
      <c r="EL9" s="18">
        <v>10</v>
      </c>
      <c r="EM9" s="18">
        <v>10</v>
      </c>
      <c r="EN9" s="18">
        <v>10</v>
      </c>
      <c r="EO9" s="18">
        <v>10</v>
      </c>
      <c r="EP9" s="18">
        <v>30</v>
      </c>
      <c r="EQ9" s="18">
        <v>30</v>
      </c>
      <c r="ER9" s="18">
        <v>30</v>
      </c>
      <c r="ES9" s="18">
        <v>30</v>
      </c>
      <c r="ET9" s="18">
        <v>30</v>
      </c>
      <c r="EU9" s="18">
        <v>235</v>
      </c>
      <c r="EV9" s="18">
        <v>235</v>
      </c>
      <c r="EW9" s="18">
        <v>235</v>
      </c>
      <c r="EX9" s="18">
        <v>235</v>
      </c>
      <c r="EY9" s="18">
        <v>135</v>
      </c>
      <c r="EZ9" s="18">
        <v>135</v>
      </c>
      <c r="FA9" s="18">
        <v>135</v>
      </c>
      <c r="FB9" s="18">
        <v>135</v>
      </c>
      <c r="FC9" s="18">
        <v>558</v>
      </c>
      <c r="FD9" s="18">
        <v>558</v>
      </c>
      <c r="FE9" s="18">
        <v>558</v>
      </c>
      <c r="FF9" s="18">
        <v>558</v>
      </c>
      <c r="FG9" s="18">
        <v>15</v>
      </c>
      <c r="FH9" s="18">
        <v>15</v>
      </c>
      <c r="FI9" s="18">
        <v>15</v>
      </c>
      <c r="FJ9" s="18">
        <v>15</v>
      </c>
      <c r="FK9" s="18">
        <v>97</v>
      </c>
      <c r="FL9" s="18">
        <v>97</v>
      </c>
      <c r="FM9" s="18">
        <v>97</v>
      </c>
      <c r="FN9" s="18">
        <v>97</v>
      </c>
      <c r="FO9" s="18">
        <v>30</v>
      </c>
      <c r="FP9" s="18">
        <v>30</v>
      </c>
      <c r="FQ9" s="18">
        <v>30</v>
      </c>
      <c r="FR9" s="18">
        <v>30</v>
      </c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22">
        <v>47</v>
      </c>
      <c r="GD9" s="18">
        <v>140</v>
      </c>
      <c r="GE9" s="18">
        <v>140</v>
      </c>
      <c r="GF9" s="18">
        <v>140</v>
      </c>
      <c r="GG9" s="18">
        <v>140</v>
      </c>
      <c r="GH9" s="18">
        <v>140</v>
      </c>
      <c r="GI9" s="18">
        <v>1.2</v>
      </c>
      <c r="GJ9" s="18">
        <v>1.2</v>
      </c>
      <c r="GK9" s="18">
        <v>1.2</v>
      </c>
      <c r="GL9" s="18">
        <v>1.2</v>
      </c>
      <c r="GM9" s="18">
        <v>1.2</v>
      </c>
      <c r="GN9" s="18">
        <v>0</v>
      </c>
      <c r="GO9" s="18">
        <v>0</v>
      </c>
      <c r="GP9" s="18">
        <v>0</v>
      </c>
      <c r="GQ9" s="18">
        <v>2</v>
      </c>
      <c r="GR9" s="18">
        <v>2</v>
      </c>
      <c r="GS9" s="18">
        <v>0</v>
      </c>
      <c r="GT9" s="18">
        <v>0</v>
      </c>
      <c r="GU9" s="18">
        <v>0</v>
      </c>
      <c r="GV9" s="18">
        <v>0</v>
      </c>
      <c r="GW9" s="18">
        <v>0</v>
      </c>
      <c r="GX9" s="18">
        <v>10</v>
      </c>
      <c r="GY9" s="18">
        <v>10</v>
      </c>
      <c r="GZ9" s="18">
        <v>10</v>
      </c>
      <c r="HA9" s="18">
        <v>10</v>
      </c>
      <c r="HB9" s="18">
        <v>10</v>
      </c>
      <c r="HC9" s="18">
        <v>175</v>
      </c>
      <c r="HD9" s="18">
        <v>175</v>
      </c>
      <c r="HE9" s="18">
        <v>175</v>
      </c>
      <c r="HF9" s="18">
        <v>175</v>
      </c>
      <c r="HG9" s="18">
        <v>125</v>
      </c>
      <c r="HH9" s="18">
        <v>125</v>
      </c>
      <c r="HI9" s="18">
        <v>125</v>
      </c>
      <c r="HJ9" s="18">
        <v>125</v>
      </c>
      <c r="HK9" s="18">
        <v>550</v>
      </c>
      <c r="HL9" s="18">
        <v>550</v>
      </c>
      <c r="HM9" s="18">
        <v>550</v>
      </c>
      <c r="HN9" s="18">
        <v>550</v>
      </c>
      <c r="HO9" s="18">
        <v>5</v>
      </c>
      <c r="HP9" s="18">
        <v>5</v>
      </c>
      <c r="HQ9" s="18">
        <v>5</v>
      </c>
      <c r="HR9" s="18">
        <v>5</v>
      </c>
      <c r="HS9" s="18">
        <v>80</v>
      </c>
      <c r="HT9" s="18">
        <v>80</v>
      </c>
      <c r="HU9" s="18">
        <v>80</v>
      </c>
      <c r="HV9" s="18">
        <v>80</v>
      </c>
      <c r="HW9" s="18">
        <v>15</v>
      </c>
      <c r="HX9" s="18">
        <v>15</v>
      </c>
      <c r="HY9" s="18">
        <v>15</v>
      </c>
      <c r="HZ9" s="18">
        <v>15</v>
      </c>
      <c r="IA9" s="10"/>
      <c r="IB9" s="10"/>
      <c r="IC9" s="10"/>
      <c r="ID9" s="10"/>
      <c r="IE9" s="10"/>
      <c r="IF9" s="10"/>
      <c r="IG9" s="10"/>
      <c r="IH9" s="10"/>
      <c r="II9" s="10"/>
      <c r="IJ9" s="18"/>
      <c r="IK9" s="110" t="s">
        <v>2955</v>
      </c>
      <c r="IL9" s="22" t="s">
        <v>114</v>
      </c>
      <c r="IM9" s="22" t="s">
        <v>114</v>
      </c>
      <c r="IN9" s="22" t="s">
        <v>114</v>
      </c>
      <c r="IO9" s="22" t="s">
        <v>114</v>
      </c>
      <c r="IP9" s="22" t="s">
        <v>114</v>
      </c>
      <c r="IQ9" s="22" t="s">
        <v>2486</v>
      </c>
      <c r="IR9" s="22" t="s">
        <v>2486</v>
      </c>
      <c r="IS9" s="22" t="s">
        <v>2486</v>
      </c>
      <c r="IT9" s="22" t="s">
        <v>2486</v>
      </c>
      <c r="IU9" s="22" t="s">
        <v>2486</v>
      </c>
      <c r="IV9" s="22" t="s">
        <v>792</v>
      </c>
      <c r="IW9" s="22" t="s">
        <v>792</v>
      </c>
      <c r="IX9" s="22" t="s">
        <v>792</v>
      </c>
      <c r="IY9" s="22" t="s">
        <v>2495</v>
      </c>
      <c r="IZ9" s="22" t="s">
        <v>2495</v>
      </c>
      <c r="JA9" s="22" t="s">
        <v>2495</v>
      </c>
      <c r="JB9" s="22" t="s">
        <v>2495</v>
      </c>
      <c r="JC9" s="22" t="s">
        <v>2495</v>
      </c>
      <c r="JD9" s="22" t="s">
        <v>2495</v>
      </c>
      <c r="JE9" s="22" t="s">
        <v>2495</v>
      </c>
      <c r="JF9" s="22" t="s">
        <v>608</v>
      </c>
      <c r="JG9" s="22" t="s">
        <v>608</v>
      </c>
      <c r="JH9" s="22" t="s">
        <v>608</v>
      </c>
      <c r="JI9" s="22" t="s">
        <v>608</v>
      </c>
      <c r="JJ9" s="22" t="s">
        <v>608</v>
      </c>
      <c r="JK9" s="22" t="s">
        <v>607</v>
      </c>
      <c r="JL9" s="22" t="s">
        <v>607</v>
      </c>
      <c r="JM9" s="22" t="s">
        <v>607</v>
      </c>
      <c r="JN9" s="22" t="s">
        <v>607</v>
      </c>
      <c r="JO9" s="22" t="s">
        <v>117</v>
      </c>
      <c r="JP9" s="22" t="s">
        <v>117</v>
      </c>
      <c r="JQ9" s="22" t="s">
        <v>117</v>
      </c>
      <c r="JR9" s="22" t="s">
        <v>117</v>
      </c>
      <c r="JS9" s="22" t="s">
        <v>117</v>
      </c>
      <c r="JT9" s="22" t="s">
        <v>117</v>
      </c>
      <c r="JU9" s="22" t="s">
        <v>117</v>
      </c>
      <c r="JV9" s="22" t="s">
        <v>117</v>
      </c>
      <c r="JW9" s="22" t="s">
        <v>2520</v>
      </c>
      <c r="JX9" s="22" t="s">
        <v>2520</v>
      </c>
      <c r="JY9" s="22" t="s">
        <v>2520</v>
      </c>
      <c r="JZ9" s="22" t="s">
        <v>2520</v>
      </c>
      <c r="KA9" s="22" t="s">
        <v>118</v>
      </c>
      <c r="KB9" s="22" t="s">
        <v>118</v>
      </c>
      <c r="KC9" s="22" t="s">
        <v>118</v>
      </c>
      <c r="KD9" s="22" t="s">
        <v>118</v>
      </c>
      <c r="KE9" s="22" t="s">
        <v>114</v>
      </c>
      <c r="KF9" s="22" t="s">
        <v>114</v>
      </c>
      <c r="KG9" s="22" t="s">
        <v>114</v>
      </c>
      <c r="KH9" s="22" t="s">
        <v>114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>
        <v>48</v>
      </c>
      <c r="KT9" s="22">
        <v>3</v>
      </c>
      <c r="KU9" s="22">
        <v>3</v>
      </c>
      <c r="KV9" s="22">
        <v>3</v>
      </c>
      <c r="KW9" s="22">
        <v>3</v>
      </c>
      <c r="KX9" s="22">
        <v>3</v>
      </c>
      <c r="KY9" s="22">
        <v>3</v>
      </c>
      <c r="KZ9" s="22">
        <v>3</v>
      </c>
      <c r="LA9" s="22">
        <v>3</v>
      </c>
      <c r="LB9" s="22">
        <v>3</v>
      </c>
      <c r="LC9" s="22">
        <v>3</v>
      </c>
      <c r="LD9" s="22">
        <v>1</v>
      </c>
      <c r="LE9" s="22">
        <v>1</v>
      </c>
      <c r="LF9" s="22">
        <v>1</v>
      </c>
      <c r="LG9" s="22">
        <v>1</v>
      </c>
      <c r="LH9" s="22">
        <v>1</v>
      </c>
      <c r="LI9" s="22">
        <v>1</v>
      </c>
      <c r="LJ9" s="22">
        <v>1</v>
      </c>
      <c r="LK9" s="22">
        <v>1</v>
      </c>
      <c r="LL9" s="22">
        <v>1</v>
      </c>
      <c r="LM9" s="22">
        <v>1</v>
      </c>
      <c r="LN9" s="22">
        <v>1</v>
      </c>
      <c r="LO9" s="22">
        <v>1</v>
      </c>
      <c r="LP9" s="22">
        <v>1</v>
      </c>
      <c r="LQ9" s="22">
        <v>1</v>
      </c>
      <c r="LR9" s="22">
        <v>1</v>
      </c>
      <c r="LS9" s="22">
        <v>3</v>
      </c>
      <c r="LT9" s="22">
        <v>3</v>
      </c>
      <c r="LU9" s="22">
        <v>3</v>
      </c>
      <c r="LV9" s="22">
        <v>3</v>
      </c>
      <c r="LW9" s="22">
        <v>3</v>
      </c>
      <c r="LX9" s="22">
        <v>3</v>
      </c>
      <c r="LY9" s="22">
        <v>3</v>
      </c>
      <c r="LZ9" s="22">
        <v>3</v>
      </c>
      <c r="MA9" s="22">
        <v>3</v>
      </c>
      <c r="MB9" s="22">
        <v>3</v>
      </c>
      <c r="MC9" s="22">
        <v>3</v>
      </c>
      <c r="MD9" s="22">
        <v>3</v>
      </c>
      <c r="ME9" s="22">
        <v>3</v>
      </c>
      <c r="MF9" s="22">
        <v>3</v>
      </c>
      <c r="MG9" s="22">
        <v>3</v>
      </c>
      <c r="MH9" s="22">
        <v>3</v>
      </c>
      <c r="MI9" s="22">
        <v>3</v>
      </c>
      <c r="MJ9" s="22">
        <v>3</v>
      </c>
      <c r="MK9" s="22">
        <v>3</v>
      </c>
      <c r="ML9" s="22">
        <v>3</v>
      </c>
      <c r="MM9" s="22">
        <v>1</v>
      </c>
      <c r="MN9" s="22">
        <v>1</v>
      </c>
      <c r="MO9" s="22">
        <v>1</v>
      </c>
      <c r="MP9" s="22">
        <v>1</v>
      </c>
      <c r="MQ9" s="22"/>
      <c r="MR9" s="22"/>
      <c r="MS9" s="22"/>
      <c r="MT9" s="22"/>
      <c r="MU9" s="22"/>
      <c r="MV9" s="22"/>
      <c r="MW9" s="22"/>
      <c r="MX9" s="22"/>
      <c r="MY9" s="22"/>
      <c r="MZ9" s="22"/>
      <c r="NA9" s="110" t="s">
        <v>2960</v>
      </c>
      <c r="NB9" s="22"/>
      <c r="NC9" s="22"/>
      <c r="ND9" s="22"/>
      <c r="NE9" s="22"/>
      <c r="NF9" s="22"/>
      <c r="NG9" s="22"/>
      <c r="NH9" s="22"/>
      <c r="NI9" s="22"/>
      <c r="NJ9" s="22"/>
      <c r="NK9" s="22"/>
      <c r="NL9" s="22">
        <v>1</v>
      </c>
      <c r="NM9" s="22">
        <v>1</v>
      </c>
      <c r="NN9" s="22">
        <v>1</v>
      </c>
      <c r="NO9" s="22">
        <v>1</v>
      </c>
      <c r="NP9" s="22">
        <v>1</v>
      </c>
      <c r="NQ9" s="22">
        <v>1</v>
      </c>
      <c r="NR9" s="22">
        <v>1</v>
      </c>
      <c r="NS9" s="22">
        <v>1</v>
      </c>
      <c r="NT9" s="22">
        <v>1</v>
      </c>
      <c r="NU9" s="22">
        <v>1</v>
      </c>
      <c r="NV9" s="22"/>
      <c r="NW9" s="22"/>
      <c r="NX9" s="22"/>
      <c r="NY9" s="22"/>
      <c r="NZ9" s="22"/>
      <c r="OA9" s="22"/>
      <c r="OB9" s="22"/>
      <c r="OC9" s="22"/>
      <c r="OD9" s="22"/>
      <c r="OE9" s="22"/>
      <c r="OF9" s="22"/>
      <c r="OG9" s="22"/>
      <c r="OH9" s="22"/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22"/>
      <c r="OZ9" s="22"/>
      <c r="PA9" s="22"/>
      <c r="PB9" s="22"/>
      <c r="PC9" s="22"/>
      <c r="PD9" s="22"/>
      <c r="PE9" s="22"/>
      <c r="PF9" s="22"/>
      <c r="PG9" s="22"/>
      <c r="PH9" s="22"/>
      <c r="PI9" s="22"/>
    </row>
    <row r="10" spans="1:1160" x14ac:dyDescent="0.25">
      <c r="A10" s="8" t="s">
        <v>889</v>
      </c>
      <c r="B10" t="s">
        <v>10</v>
      </c>
      <c r="C10" t="s">
        <v>1692</v>
      </c>
      <c r="E10" s="8">
        <v>135</v>
      </c>
      <c r="F10" s="10" t="s">
        <v>727</v>
      </c>
      <c r="G10" s="10" t="s">
        <v>728</v>
      </c>
      <c r="H10" s="10" t="s">
        <v>729</v>
      </c>
      <c r="I10" s="10" t="s">
        <v>730</v>
      </c>
      <c r="J10" s="10" t="s">
        <v>731</v>
      </c>
      <c r="K10" s="10" t="s">
        <v>732</v>
      </c>
      <c r="L10" s="10" t="s">
        <v>733</v>
      </c>
      <c r="M10" s="10" t="s">
        <v>734</v>
      </c>
      <c r="N10" s="10" t="s">
        <v>735</v>
      </c>
      <c r="O10" s="10" t="s">
        <v>736</v>
      </c>
      <c r="P10" s="10" t="s">
        <v>737</v>
      </c>
      <c r="Q10" s="10" t="s">
        <v>738</v>
      </c>
      <c r="R10" s="10" t="s">
        <v>1138</v>
      </c>
      <c r="S10" s="10" t="s">
        <v>1139</v>
      </c>
      <c r="T10" s="10" t="s">
        <v>1140</v>
      </c>
      <c r="U10" s="10" t="s">
        <v>1141</v>
      </c>
      <c r="V10" s="10" t="s">
        <v>739</v>
      </c>
      <c r="W10" s="10" t="s">
        <v>740</v>
      </c>
      <c r="X10" s="10" t="s">
        <v>741</v>
      </c>
      <c r="Y10" s="10" t="s">
        <v>742</v>
      </c>
      <c r="Z10" s="10" t="s">
        <v>743</v>
      </c>
      <c r="AA10" s="10" t="s">
        <v>744</v>
      </c>
      <c r="AB10" s="10" t="s">
        <v>745</v>
      </c>
      <c r="AC10" s="10" t="s">
        <v>746</v>
      </c>
      <c r="AD10" s="10" t="s">
        <v>747</v>
      </c>
      <c r="AE10" s="10" t="s">
        <v>748</v>
      </c>
      <c r="AF10" s="10" t="s">
        <v>749</v>
      </c>
      <c r="AG10" s="10" t="s">
        <v>750</v>
      </c>
      <c r="AH10" s="10" t="s">
        <v>1142</v>
      </c>
      <c r="AI10" s="10" t="s">
        <v>1143</v>
      </c>
      <c r="AJ10" s="10" t="s">
        <v>1144</v>
      </c>
      <c r="AK10" s="10" t="s">
        <v>1145</v>
      </c>
      <c r="AL10" s="10" t="s">
        <v>751</v>
      </c>
      <c r="AM10" s="10" t="s">
        <v>752</v>
      </c>
      <c r="AN10" s="10" t="s">
        <v>753</v>
      </c>
      <c r="AO10" s="10" t="s">
        <v>754</v>
      </c>
      <c r="AP10" s="10" t="s">
        <v>755</v>
      </c>
      <c r="AQ10" s="10" t="s">
        <v>756</v>
      </c>
      <c r="AR10" s="10" t="s">
        <v>757</v>
      </c>
      <c r="AS10" s="10" t="s">
        <v>758</v>
      </c>
      <c r="AT10" s="10" t="s">
        <v>759</v>
      </c>
      <c r="AU10" s="10" t="s">
        <v>760</v>
      </c>
      <c r="AV10" s="10" t="s">
        <v>761</v>
      </c>
      <c r="AW10" s="10" t="s">
        <v>762</v>
      </c>
      <c r="AX10" s="10" t="s">
        <v>1146</v>
      </c>
      <c r="AY10" s="10" t="s">
        <v>1147</v>
      </c>
      <c r="AZ10" s="10" t="s">
        <v>1148</v>
      </c>
      <c r="BA10" s="10" t="s">
        <v>1149</v>
      </c>
      <c r="BB10" s="10" t="s">
        <v>763</v>
      </c>
      <c r="BC10" s="10" t="s">
        <v>764</v>
      </c>
      <c r="BD10" s="10" t="s">
        <v>765</v>
      </c>
      <c r="BE10" s="10" t="s">
        <v>766</v>
      </c>
      <c r="BF10" s="10" t="s">
        <v>767</v>
      </c>
      <c r="BG10" s="10" t="s">
        <v>768</v>
      </c>
      <c r="BH10" s="10" t="s">
        <v>769</v>
      </c>
      <c r="BI10" s="10" t="s">
        <v>770</v>
      </c>
      <c r="BJ10" s="10" t="s">
        <v>771</v>
      </c>
      <c r="BK10" s="10" t="s">
        <v>772</v>
      </c>
      <c r="BL10" s="10" t="s">
        <v>773</v>
      </c>
      <c r="BM10" s="10" t="s">
        <v>774</v>
      </c>
      <c r="BN10" s="10" t="s">
        <v>1150</v>
      </c>
      <c r="BO10" s="10" t="s">
        <v>1151</v>
      </c>
      <c r="BP10" s="10" t="s">
        <v>1152</v>
      </c>
      <c r="BQ10" s="10" t="s">
        <v>1153</v>
      </c>
      <c r="BR10" s="10" t="s">
        <v>775</v>
      </c>
      <c r="BS10" s="10" t="s">
        <v>776</v>
      </c>
      <c r="BT10" s="10" t="s">
        <v>777</v>
      </c>
      <c r="BU10" s="10" t="s">
        <v>778</v>
      </c>
      <c r="BV10" s="10" t="s">
        <v>779</v>
      </c>
      <c r="BW10" s="10" t="s">
        <v>780</v>
      </c>
      <c r="BX10" s="10" t="s">
        <v>781</v>
      </c>
      <c r="BY10" s="10" t="s">
        <v>782</v>
      </c>
      <c r="BZ10" s="10" t="s">
        <v>783</v>
      </c>
      <c r="CA10" s="10" t="s">
        <v>698</v>
      </c>
      <c r="CB10" s="10" t="s">
        <v>699</v>
      </c>
      <c r="CC10" s="10" t="s">
        <v>700</v>
      </c>
      <c r="CD10" s="10" t="s">
        <v>701</v>
      </c>
      <c r="CE10" s="10" t="s">
        <v>702</v>
      </c>
      <c r="CF10" s="10" t="s">
        <v>703</v>
      </c>
      <c r="CG10" s="10" t="s">
        <v>704</v>
      </c>
      <c r="CH10" s="10" t="s">
        <v>784</v>
      </c>
      <c r="CI10" s="10" t="s">
        <v>785</v>
      </c>
      <c r="CJ10" s="10" t="s">
        <v>705</v>
      </c>
      <c r="CK10" s="10" t="s">
        <v>706</v>
      </c>
      <c r="CL10" s="10" t="s">
        <v>707</v>
      </c>
      <c r="CM10" s="10" t="s">
        <v>708</v>
      </c>
      <c r="CN10" s="10" t="s">
        <v>709</v>
      </c>
      <c r="CO10" s="10" t="s">
        <v>710</v>
      </c>
      <c r="CP10" s="10" t="s">
        <v>711</v>
      </c>
      <c r="CQ10" s="10" t="s">
        <v>786</v>
      </c>
      <c r="CR10" s="10" t="s">
        <v>787</v>
      </c>
      <c r="CS10" s="10" t="s">
        <v>712</v>
      </c>
      <c r="CT10" s="10" t="s">
        <v>713</v>
      </c>
      <c r="CU10" s="10" t="s">
        <v>714</v>
      </c>
      <c r="CV10" s="10" t="s">
        <v>715</v>
      </c>
      <c r="CW10" s="10" t="s">
        <v>716</v>
      </c>
      <c r="CX10" s="10" t="s">
        <v>717</v>
      </c>
      <c r="CY10" s="10" t="s">
        <v>718</v>
      </c>
      <c r="CZ10" s="10" t="s">
        <v>788</v>
      </c>
      <c r="DA10" s="10" t="s">
        <v>789</v>
      </c>
      <c r="DB10" s="10" t="s">
        <v>719</v>
      </c>
      <c r="DC10" s="10" t="s">
        <v>720</v>
      </c>
      <c r="DD10" s="10" t="s">
        <v>721</v>
      </c>
      <c r="DE10" s="10" t="s">
        <v>722</v>
      </c>
      <c r="DF10" s="10" t="s">
        <v>723</v>
      </c>
      <c r="DG10" s="10" t="s">
        <v>724</v>
      </c>
      <c r="DH10" s="10" t="s">
        <v>725</v>
      </c>
      <c r="DI10" s="10" t="s">
        <v>790</v>
      </c>
      <c r="DJ10" s="10" t="s">
        <v>791</v>
      </c>
      <c r="DK10" s="10" t="s">
        <v>1122</v>
      </c>
      <c r="DL10" s="10" t="s">
        <v>1123</v>
      </c>
      <c r="DM10" s="10" t="s">
        <v>1124</v>
      </c>
      <c r="DN10" s="10" t="s">
        <v>1125</v>
      </c>
      <c r="DO10" s="10" t="s">
        <v>1126</v>
      </c>
      <c r="DP10" s="10" t="s">
        <v>1127</v>
      </c>
      <c r="DQ10" s="10" t="s">
        <v>1128</v>
      </c>
      <c r="DR10" s="10" t="s">
        <v>1129</v>
      </c>
      <c r="DS10" s="10" t="s">
        <v>1130</v>
      </c>
      <c r="DT10" s="10" t="s">
        <v>1131</v>
      </c>
      <c r="DU10" s="10" t="s">
        <v>1132</v>
      </c>
      <c r="DV10" s="10" t="s">
        <v>1133</v>
      </c>
      <c r="DW10" s="10" t="s">
        <v>1154</v>
      </c>
      <c r="DX10" s="10" t="s">
        <v>1155</v>
      </c>
      <c r="DY10" s="10" t="s">
        <v>1156</v>
      </c>
      <c r="DZ10" s="10" t="s">
        <v>1157</v>
      </c>
      <c r="EA10" s="10" t="s">
        <v>1045</v>
      </c>
      <c r="EB10" s="10" t="s">
        <v>1046</v>
      </c>
      <c r="EC10" s="10" t="s">
        <v>1047</v>
      </c>
      <c r="ED10" s="10" t="s">
        <v>1048</v>
      </c>
      <c r="EE10" s="10" t="s">
        <v>1049</v>
      </c>
      <c r="EF10" s="10" t="s">
        <v>1050</v>
      </c>
      <c r="EG10" s="10" t="s">
        <v>1051</v>
      </c>
      <c r="EH10" s="10" t="s">
        <v>1134</v>
      </c>
      <c r="EI10" s="10" t="s">
        <v>1135</v>
      </c>
      <c r="EJ10" s="10" t="s">
        <v>1449</v>
      </c>
      <c r="EK10" s="10" t="s">
        <v>172</v>
      </c>
      <c r="EL10" s="10" t="s">
        <v>173</v>
      </c>
      <c r="EM10" s="10" t="s">
        <v>174</v>
      </c>
      <c r="EN10" s="10" t="s">
        <v>175</v>
      </c>
      <c r="EO10" s="10" t="s">
        <v>176</v>
      </c>
      <c r="EP10" s="10" t="s">
        <v>177</v>
      </c>
      <c r="EQ10" s="10" t="s">
        <v>178</v>
      </c>
      <c r="ER10" s="10" t="s">
        <v>179</v>
      </c>
      <c r="ES10" s="10" t="s">
        <v>180</v>
      </c>
      <c r="ET10" s="10" t="s">
        <v>181</v>
      </c>
      <c r="EU10" s="10" t="s">
        <v>182</v>
      </c>
      <c r="EV10" s="10" t="s">
        <v>183</v>
      </c>
      <c r="EW10" s="10" t="s">
        <v>184</v>
      </c>
      <c r="EX10" s="10" t="s">
        <v>185</v>
      </c>
      <c r="EY10" s="10" t="s">
        <v>186</v>
      </c>
      <c r="EZ10" s="10" t="s">
        <v>187</v>
      </c>
      <c r="FA10" s="10" t="s">
        <v>188</v>
      </c>
      <c r="FB10" s="10" t="s">
        <v>189</v>
      </c>
      <c r="FC10" s="10" t="s">
        <v>190</v>
      </c>
      <c r="FD10" s="10" t="s">
        <v>191</v>
      </c>
      <c r="FE10" s="10" t="s">
        <v>192</v>
      </c>
      <c r="FF10" s="10" t="s">
        <v>193</v>
      </c>
      <c r="FG10" s="10" t="s">
        <v>194</v>
      </c>
      <c r="FH10" s="10" t="s">
        <v>195</v>
      </c>
      <c r="FI10" s="10" t="s">
        <v>196</v>
      </c>
      <c r="FJ10" s="10" t="s">
        <v>197</v>
      </c>
      <c r="FK10" s="10" t="s">
        <v>198</v>
      </c>
      <c r="FL10" s="10" t="s">
        <v>199</v>
      </c>
      <c r="FM10" s="10" t="s">
        <v>200</v>
      </c>
      <c r="FN10" s="10" t="s">
        <v>201</v>
      </c>
      <c r="FO10" s="10" t="s">
        <v>202</v>
      </c>
      <c r="FP10" s="10" t="s">
        <v>203</v>
      </c>
      <c r="FQ10" s="10" t="s">
        <v>204</v>
      </c>
      <c r="FR10" s="10" t="s">
        <v>205</v>
      </c>
      <c r="FS10" s="10" t="s">
        <v>206</v>
      </c>
      <c r="FT10" s="10" t="s">
        <v>207</v>
      </c>
      <c r="FU10" s="10" t="s">
        <v>208</v>
      </c>
      <c r="FV10" s="12" t="s">
        <v>209</v>
      </c>
      <c r="FW10" s="10" t="s">
        <v>210</v>
      </c>
      <c r="FX10" s="10" t="s">
        <v>211</v>
      </c>
      <c r="FY10" s="12" t="s">
        <v>212</v>
      </c>
      <c r="FZ10" s="10" t="s">
        <v>213</v>
      </c>
      <c r="GA10" s="10" t="s">
        <v>214</v>
      </c>
      <c r="GB10" s="10" t="s">
        <v>215</v>
      </c>
      <c r="GC10" s="10" t="s">
        <v>216</v>
      </c>
      <c r="GD10" s="10" t="s">
        <v>217</v>
      </c>
      <c r="GE10" s="10" t="s">
        <v>218</v>
      </c>
      <c r="GF10" s="10" t="s">
        <v>219</v>
      </c>
      <c r="GG10" s="10" t="s">
        <v>221</v>
      </c>
      <c r="GH10" s="10" t="s">
        <v>220</v>
      </c>
      <c r="GI10" s="10" t="s">
        <v>222</v>
      </c>
      <c r="GJ10" s="10" t="s">
        <v>223</v>
      </c>
      <c r="GK10" s="10" t="s">
        <v>224</v>
      </c>
      <c r="GL10" s="10" t="s">
        <v>225</v>
      </c>
      <c r="GM10" s="10" t="s">
        <v>226</v>
      </c>
      <c r="GN10" s="10" t="s">
        <v>227</v>
      </c>
      <c r="GO10" s="10" t="s">
        <v>228</v>
      </c>
      <c r="GP10" s="10" t="s">
        <v>229</v>
      </c>
      <c r="GQ10" s="10" t="s">
        <v>230</v>
      </c>
      <c r="GR10" s="10" t="s">
        <v>231</v>
      </c>
      <c r="GS10" s="10" t="s">
        <v>232</v>
      </c>
      <c r="GT10" s="10" t="s">
        <v>234</v>
      </c>
      <c r="GU10" s="10" t="s">
        <v>233</v>
      </c>
      <c r="GV10" s="10" t="s">
        <v>235</v>
      </c>
      <c r="GW10" s="10" t="s">
        <v>236</v>
      </c>
      <c r="GX10" s="10" t="s">
        <v>237</v>
      </c>
      <c r="GY10" s="10" t="s">
        <v>238</v>
      </c>
      <c r="GZ10" s="10" t="s">
        <v>239</v>
      </c>
      <c r="HA10" s="10" t="s">
        <v>240</v>
      </c>
      <c r="HB10" s="10" t="s">
        <v>241</v>
      </c>
      <c r="HC10" s="10" t="s">
        <v>242</v>
      </c>
      <c r="HD10" s="10" t="s">
        <v>243</v>
      </c>
      <c r="HE10" s="10" t="s">
        <v>244</v>
      </c>
      <c r="HF10" s="10" t="s">
        <v>245</v>
      </c>
      <c r="HG10" s="10" t="s">
        <v>246</v>
      </c>
      <c r="HH10" s="15" t="s">
        <v>247</v>
      </c>
      <c r="HI10" s="15" t="s">
        <v>248</v>
      </c>
      <c r="HJ10" s="15" t="s">
        <v>249</v>
      </c>
      <c r="HK10" s="15" t="s">
        <v>250</v>
      </c>
      <c r="HL10" s="15" t="s">
        <v>251</v>
      </c>
      <c r="HM10" s="15" t="s">
        <v>252</v>
      </c>
      <c r="HN10" s="15" t="s">
        <v>253</v>
      </c>
      <c r="HO10" s="10" t="s">
        <v>254</v>
      </c>
      <c r="HP10" s="15" t="s">
        <v>255</v>
      </c>
      <c r="HQ10" s="15" t="s">
        <v>256</v>
      </c>
      <c r="HR10" s="15" t="s">
        <v>257</v>
      </c>
      <c r="HS10" s="15" t="s">
        <v>258</v>
      </c>
      <c r="HT10" s="15" t="s">
        <v>259</v>
      </c>
      <c r="HU10" s="15" t="s">
        <v>260</v>
      </c>
      <c r="HV10" s="15" t="s">
        <v>261</v>
      </c>
      <c r="HW10" s="15" t="s">
        <v>262</v>
      </c>
      <c r="HX10" s="15" t="s">
        <v>263</v>
      </c>
      <c r="HY10" s="15" t="s">
        <v>264</v>
      </c>
      <c r="HZ10" s="15" t="s">
        <v>265</v>
      </c>
      <c r="IA10" s="15" t="s">
        <v>266</v>
      </c>
      <c r="IB10" s="15" t="s">
        <v>267</v>
      </c>
      <c r="IC10" s="15" t="s">
        <v>268</v>
      </c>
      <c r="ID10" s="15" t="s">
        <v>269</v>
      </c>
      <c r="IE10" s="15" t="s">
        <v>270</v>
      </c>
      <c r="IF10" s="15" t="s">
        <v>271</v>
      </c>
      <c r="IG10" s="15" t="s">
        <v>272</v>
      </c>
      <c r="IH10" s="15" t="s">
        <v>273</v>
      </c>
      <c r="II10" s="15" t="s">
        <v>274</v>
      </c>
      <c r="IJ10" s="15" t="s">
        <v>275</v>
      </c>
      <c r="IK10" s="15" t="s">
        <v>276</v>
      </c>
      <c r="IL10" s="15" t="s">
        <v>277</v>
      </c>
      <c r="IM10" s="15" t="s">
        <v>278</v>
      </c>
      <c r="IN10" s="15" t="s">
        <v>279</v>
      </c>
      <c r="IO10" s="15" t="s">
        <v>280</v>
      </c>
      <c r="IP10" s="15" t="s">
        <v>1099</v>
      </c>
      <c r="IQ10" s="15" t="s">
        <v>1100</v>
      </c>
      <c r="IR10" s="15" t="s">
        <v>1101</v>
      </c>
      <c r="IS10" s="15" t="s">
        <v>1102</v>
      </c>
      <c r="IT10" s="15" t="s">
        <v>1103</v>
      </c>
      <c r="IU10" s="15" t="s">
        <v>1104</v>
      </c>
      <c r="IV10" s="15" t="s">
        <v>1105</v>
      </c>
      <c r="IW10" s="15" t="s">
        <v>1106</v>
      </c>
      <c r="IX10" s="15" t="s">
        <v>1107</v>
      </c>
      <c r="IY10" s="15" t="s">
        <v>1108</v>
      </c>
      <c r="IZ10" s="15" t="s">
        <v>1109</v>
      </c>
      <c r="JA10" s="15" t="s">
        <v>1110</v>
      </c>
      <c r="JB10" s="15" t="s">
        <v>1111</v>
      </c>
      <c r="JC10" s="15" t="s">
        <v>1136</v>
      </c>
      <c r="JD10" s="15" t="s">
        <v>1112</v>
      </c>
      <c r="JE10" s="15" t="s">
        <v>1137</v>
      </c>
      <c r="JF10" s="15" t="s">
        <v>1113</v>
      </c>
      <c r="JG10" s="15" t="s">
        <v>1114</v>
      </c>
      <c r="JH10" s="15" t="s">
        <v>1115</v>
      </c>
      <c r="JI10" s="15" t="s">
        <v>1116</v>
      </c>
      <c r="JJ10" s="15" t="s">
        <v>1117</v>
      </c>
      <c r="JK10" s="15" t="s">
        <v>1118</v>
      </c>
      <c r="JL10" s="15" t="s">
        <v>1119</v>
      </c>
      <c r="JM10" s="15" t="s">
        <v>1120</v>
      </c>
      <c r="JN10" s="15" t="s">
        <v>1121</v>
      </c>
      <c r="JO10" s="15" t="s">
        <v>1450</v>
      </c>
      <c r="JP10" s="18">
        <v>190</v>
      </c>
      <c r="JQ10" s="18">
        <v>190</v>
      </c>
      <c r="JR10" s="18">
        <v>190</v>
      </c>
      <c r="JS10" s="18">
        <v>190</v>
      </c>
      <c r="JT10" s="18">
        <v>190</v>
      </c>
      <c r="JU10" s="18">
        <v>190</v>
      </c>
      <c r="JV10" s="18">
        <v>190</v>
      </c>
      <c r="JW10" s="18">
        <v>190</v>
      </c>
      <c r="JX10" s="18">
        <v>190</v>
      </c>
      <c r="JY10" s="18">
        <v>190</v>
      </c>
      <c r="JZ10" s="18">
        <v>190</v>
      </c>
      <c r="KA10" s="18">
        <v>190</v>
      </c>
      <c r="KB10" s="18">
        <v>190</v>
      </c>
      <c r="KC10" s="18">
        <v>190</v>
      </c>
      <c r="KD10" s="18">
        <v>190</v>
      </c>
      <c r="KE10" s="18">
        <v>190</v>
      </c>
      <c r="KF10" s="18">
        <v>1.8</v>
      </c>
      <c r="KG10" s="18">
        <v>1.8</v>
      </c>
      <c r="KH10" s="18">
        <v>1.8</v>
      </c>
      <c r="KI10" s="18">
        <v>1.8</v>
      </c>
      <c r="KJ10" s="18">
        <v>1.8</v>
      </c>
      <c r="KK10" s="18">
        <v>1.8</v>
      </c>
      <c r="KL10" s="18">
        <v>1.8</v>
      </c>
      <c r="KM10" s="18">
        <v>1.8</v>
      </c>
      <c r="KN10" s="18">
        <v>1.8</v>
      </c>
      <c r="KO10" s="18">
        <v>1.8</v>
      </c>
      <c r="KP10" s="18">
        <v>1.8</v>
      </c>
      <c r="KQ10" s="18">
        <v>1.8</v>
      </c>
      <c r="KR10" s="18">
        <v>1.8</v>
      </c>
      <c r="KS10" s="18">
        <v>1.8</v>
      </c>
      <c r="KT10" s="18">
        <v>1.8</v>
      </c>
      <c r="KU10" s="18">
        <v>1.8</v>
      </c>
      <c r="KV10" s="18">
        <v>6</v>
      </c>
      <c r="KW10" s="18">
        <v>6</v>
      </c>
      <c r="KX10" s="18">
        <v>6</v>
      </c>
      <c r="KY10" s="18">
        <v>6</v>
      </c>
      <c r="KZ10" s="18">
        <v>6</v>
      </c>
      <c r="LA10" s="18">
        <v>6</v>
      </c>
      <c r="LB10" s="18">
        <v>6</v>
      </c>
      <c r="LC10" s="18">
        <v>6</v>
      </c>
      <c r="LD10" s="18">
        <v>6</v>
      </c>
      <c r="LE10" s="18">
        <v>6</v>
      </c>
      <c r="LF10" s="18">
        <v>6</v>
      </c>
      <c r="LG10" s="18">
        <v>6</v>
      </c>
      <c r="LH10" s="18">
        <v>6</v>
      </c>
      <c r="LI10" s="18">
        <v>6</v>
      </c>
      <c r="LJ10" s="18">
        <v>6</v>
      </c>
      <c r="LK10" s="18">
        <v>6</v>
      </c>
      <c r="LL10" s="18">
        <v>30</v>
      </c>
      <c r="LM10" s="18">
        <v>30</v>
      </c>
      <c r="LN10" s="18">
        <v>30</v>
      </c>
      <c r="LO10" s="18">
        <v>30</v>
      </c>
      <c r="LP10" s="18">
        <v>30</v>
      </c>
      <c r="LQ10" s="18">
        <v>30</v>
      </c>
      <c r="LR10" s="18">
        <v>30</v>
      </c>
      <c r="LS10" s="18">
        <v>30</v>
      </c>
      <c r="LT10" s="18">
        <v>30</v>
      </c>
      <c r="LU10" s="18">
        <v>30</v>
      </c>
      <c r="LV10" s="18">
        <v>30</v>
      </c>
      <c r="LW10" s="18">
        <v>30</v>
      </c>
      <c r="LX10" s="18">
        <v>30</v>
      </c>
      <c r="LY10" s="18">
        <v>30</v>
      </c>
      <c r="LZ10" s="18">
        <v>30</v>
      </c>
      <c r="MA10" s="18">
        <v>30</v>
      </c>
      <c r="MB10" s="18">
        <v>250</v>
      </c>
      <c r="MC10" s="18">
        <v>250</v>
      </c>
      <c r="MD10" s="18">
        <v>250</v>
      </c>
      <c r="ME10" s="18">
        <v>250</v>
      </c>
      <c r="MF10" s="18">
        <v>250</v>
      </c>
      <c r="MG10" s="18">
        <v>250</v>
      </c>
      <c r="MH10" s="18">
        <v>250</v>
      </c>
      <c r="MI10" s="18">
        <v>250</v>
      </c>
      <c r="MJ10" s="18">
        <v>250</v>
      </c>
      <c r="MK10" s="18">
        <v>95</v>
      </c>
      <c r="ML10" s="18">
        <v>95</v>
      </c>
      <c r="MM10" s="18">
        <v>95</v>
      </c>
      <c r="MN10" s="18">
        <v>95</v>
      </c>
      <c r="MO10" s="18">
        <v>95</v>
      </c>
      <c r="MP10" s="18">
        <v>135</v>
      </c>
      <c r="MQ10" s="18">
        <v>135</v>
      </c>
      <c r="MR10" s="18">
        <v>135</v>
      </c>
      <c r="MS10" s="18">
        <v>135</v>
      </c>
      <c r="MT10" s="18">
        <v>510</v>
      </c>
      <c r="MU10" s="18">
        <v>510</v>
      </c>
      <c r="MV10" s="18">
        <v>510</v>
      </c>
      <c r="MW10" s="18">
        <v>550</v>
      </c>
      <c r="MX10" s="18">
        <v>550</v>
      </c>
      <c r="MY10" s="18">
        <v>550</v>
      </c>
      <c r="MZ10" s="18">
        <v>550</v>
      </c>
      <c r="NA10" s="18">
        <v>550</v>
      </c>
      <c r="NB10" s="18">
        <v>550</v>
      </c>
      <c r="NC10" s="18">
        <v>20</v>
      </c>
      <c r="ND10" s="18">
        <v>20</v>
      </c>
      <c r="NE10" s="18">
        <v>20</v>
      </c>
      <c r="NF10" s="18">
        <v>20</v>
      </c>
      <c r="NG10" s="18">
        <v>20</v>
      </c>
      <c r="NH10" s="18">
        <v>20</v>
      </c>
      <c r="NI10" s="18">
        <v>20</v>
      </c>
      <c r="NJ10" s="18">
        <v>20</v>
      </c>
      <c r="NK10" s="18">
        <v>20</v>
      </c>
      <c r="NL10" s="18">
        <v>99</v>
      </c>
      <c r="NM10" s="18">
        <v>99</v>
      </c>
      <c r="NN10" s="18">
        <v>99</v>
      </c>
      <c r="NO10" s="18">
        <v>99</v>
      </c>
      <c r="NP10" s="18">
        <v>99</v>
      </c>
      <c r="NQ10" s="18">
        <v>99</v>
      </c>
      <c r="NR10" s="18">
        <v>99</v>
      </c>
      <c r="NS10" s="18">
        <v>99</v>
      </c>
      <c r="NT10" s="18">
        <v>99</v>
      </c>
      <c r="NU10" s="18"/>
      <c r="NV10" s="18"/>
      <c r="NW10" s="18"/>
      <c r="NX10" s="18"/>
      <c r="NY10" s="18"/>
      <c r="NZ10" s="18"/>
      <c r="OA10" s="18"/>
      <c r="OB10" s="18"/>
      <c r="OC10" s="18"/>
      <c r="OD10" s="18"/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22">
        <v>50</v>
      </c>
      <c r="OU10" s="18">
        <v>145</v>
      </c>
      <c r="OV10" s="18">
        <v>145</v>
      </c>
      <c r="OW10" s="18">
        <v>145</v>
      </c>
      <c r="OX10" s="18">
        <v>145</v>
      </c>
      <c r="OY10" s="18">
        <v>145</v>
      </c>
      <c r="OZ10" s="18">
        <v>145</v>
      </c>
      <c r="PA10" s="18">
        <v>145</v>
      </c>
      <c r="PB10" s="18">
        <v>145</v>
      </c>
      <c r="PC10" s="18">
        <v>145</v>
      </c>
      <c r="PD10" s="18">
        <v>145</v>
      </c>
      <c r="PE10" s="18">
        <v>145</v>
      </c>
      <c r="PF10" s="18">
        <v>145</v>
      </c>
      <c r="PG10" s="18">
        <v>145</v>
      </c>
      <c r="PH10" s="18">
        <v>145</v>
      </c>
      <c r="PI10" s="18">
        <v>145</v>
      </c>
      <c r="PJ10" s="18">
        <v>145</v>
      </c>
      <c r="PK10" s="18">
        <v>1.2</v>
      </c>
      <c r="PL10" s="18">
        <v>1.2</v>
      </c>
      <c r="PM10" s="18">
        <v>1.2</v>
      </c>
      <c r="PN10" s="18">
        <v>1.2</v>
      </c>
      <c r="PO10" s="18">
        <v>1.2</v>
      </c>
      <c r="PP10" s="18">
        <v>1.2</v>
      </c>
      <c r="PQ10" s="18">
        <v>1.2</v>
      </c>
      <c r="PR10" s="18">
        <v>1.2</v>
      </c>
      <c r="PS10" s="18">
        <v>1.2</v>
      </c>
      <c r="PT10" s="18">
        <v>1.2</v>
      </c>
      <c r="PU10" s="18">
        <v>1.2</v>
      </c>
      <c r="PV10" s="18">
        <v>1.2</v>
      </c>
      <c r="PW10" s="18">
        <v>1.2</v>
      </c>
      <c r="PX10" s="18">
        <v>1.2</v>
      </c>
      <c r="PY10" s="18">
        <v>1.2</v>
      </c>
      <c r="PZ10" s="18">
        <v>1.2</v>
      </c>
      <c r="QA10" s="18">
        <v>0.1</v>
      </c>
      <c r="QB10" s="18">
        <v>0.1</v>
      </c>
      <c r="QC10" s="18">
        <v>0.1</v>
      </c>
      <c r="QD10" s="18">
        <v>0.1</v>
      </c>
      <c r="QE10" s="18">
        <v>0.1</v>
      </c>
      <c r="QF10" s="18">
        <v>0.1</v>
      </c>
      <c r="QG10" s="18">
        <v>0.1</v>
      </c>
      <c r="QH10" s="18">
        <v>0.1</v>
      </c>
      <c r="QI10" s="18">
        <v>0.1</v>
      </c>
      <c r="QJ10" s="18">
        <v>0.1</v>
      </c>
      <c r="QK10" s="18">
        <v>0.1</v>
      </c>
      <c r="QL10" s="18">
        <v>0.1</v>
      </c>
      <c r="QM10" s="18">
        <v>0.1</v>
      </c>
      <c r="QN10" s="18">
        <v>0.1</v>
      </c>
      <c r="QO10" s="18">
        <v>0.1</v>
      </c>
      <c r="QP10" s="18">
        <v>0.1</v>
      </c>
      <c r="QQ10" s="18">
        <v>10</v>
      </c>
      <c r="QR10" s="18">
        <v>10</v>
      </c>
      <c r="QS10" s="18">
        <v>10</v>
      </c>
      <c r="QT10" s="18">
        <v>10</v>
      </c>
      <c r="QU10" s="18">
        <v>10</v>
      </c>
      <c r="QV10" s="18">
        <v>10</v>
      </c>
      <c r="QW10" s="18">
        <v>10</v>
      </c>
      <c r="QX10" s="18">
        <v>10</v>
      </c>
      <c r="QY10" s="18">
        <v>10</v>
      </c>
      <c r="QZ10" s="18">
        <v>10</v>
      </c>
      <c r="RA10" s="18">
        <v>10</v>
      </c>
      <c r="RB10" s="18">
        <v>10</v>
      </c>
      <c r="RC10" s="18">
        <v>10</v>
      </c>
      <c r="RD10" s="18">
        <v>10</v>
      </c>
      <c r="RE10" s="18">
        <v>10</v>
      </c>
      <c r="RF10" s="18">
        <v>10</v>
      </c>
      <c r="RG10" s="18">
        <v>175</v>
      </c>
      <c r="RH10" s="18">
        <v>175</v>
      </c>
      <c r="RI10" s="18">
        <v>175</v>
      </c>
      <c r="RJ10" s="18">
        <v>175</v>
      </c>
      <c r="RK10" s="18">
        <v>175</v>
      </c>
      <c r="RL10" s="18">
        <v>175</v>
      </c>
      <c r="RM10" s="18">
        <v>175</v>
      </c>
      <c r="RN10" s="18">
        <v>175</v>
      </c>
      <c r="RO10" s="18">
        <v>175</v>
      </c>
      <c r="RP10" s="18">
        <v>85</v>
      </c>
      <c r="RQ10" s="18">
        <v>85</v>
      </c>
      <c r="RR10" s="18">
        <v>85</v>
      </c>
      <c r="RS10" s="18">
        <v>85</v>
      </c>
      <c r="RT10" s="18">
        <v>85</v>
      </c>
      <c r="RU10" s="18">
        <v>125</v>
      </c>
      <c r="RV10" s="18">
        <v>125</v>
      </c>
      <c r="RW10" s="18">
        <v>125</v>
      </c>
      <c r="RX10" s="18">
        <v>125</v>
      </c>
      <c r="RY10" s="18">
        <v>480</v>
      </c>
      <c r="RZ10" s="18">
        <v>480</v>
      </c>
      <c r="SA10" s="18">
        <v>480</v>
      </c>
      <c r="SB10" s="18">
        <v>520</v>
      </c>
      <c r="SC10" s="18">
        <v>520</v>
      </c>
      <c r="SD10" s="18">
        <v>520</v>
      </c>
      <c r="SE10" s="18">
        <v>520</v>
      </c>
      <c r="SF10" s="18">
        <v>520</v>
      </c>
      <c r="SG10" s="18">
        <v>520</v>
      </c>
      <c r="SH10" s="18">
        <v>5</v>
      </c>
      <c r="SI10" s="18">
        <v>5</v>
      </c>
      <c r="SJ10" s="18">
        <v>5</v>
      </c>
      <c r="SK10" s="18">
        <v>5</v>
      </c>
      <c r="SL10" s="18">
        <v>5</v>
      </c>
      <c r="SM10" s="18">
        <v>5</v>
      </c>
      <c r="SN10" s="18">
        <v>5</v>
      </c>
      <c r="SO10" s="18">
        <v>5</v>
      </c>
      <c r="SP10" s="18">
        <v>5</v>
      </c>
      <c r="SQ10" s="18">
        <v>90</v>
      </c>
      <c r="SR10" s="18">
        <v>90</v>
      </c>
      <c r="SS10" s="18">
        <v>90</v>
      </c>
      <c r="ST10" s="18">
        <v>90</v>
      </c>
      <c r="SU10" s="18">
        <v>90</v>
      </c>
      <c r="SV10" s="18">
        <v>90</v>
      </c>
      <c r="SW10" s="18">
        <v>90</v>
      </c>
      <c r="SX10" s="18">
        <v>90</v>
      </c>
      <c r="SY10" s="18">
        <v>90</v>
      </c>
      <c r="SZ10" s="18"/>
      <c r="TA10" s="18"/>
      <c r="TB10" s="18"/>
      <c r="TC10" s="18"/>
      <c r="TD10" s="18"/>
      <c r="TE10" s="18"/>
      <c r="TF10" s="18"/>
      <c r="TG10" s="18"/>
      <c r="TH10" s="18"/>
      <c r="TI10" s="18"/>
      <c r="TJ10" s="18"/>
      <c r="TK10" s="18"/>
      <c r="TL10" s="18"/>
      <c r="TM10" s="18"/>
      <c r="TN10" s="18"/>
      <c r="TO10" s="18"/>
      <c r="TP10" s="18"/>
      <c r="TQ10" s="18"/>
      <c r="TR10" s="18"/>
      <c r="TS10" s="18"/>
      <c r="TT10" s="18"/>
      <c r="TU10" s="18"/>
      <c r="TV10" s="18"/>
      <c r="TW10" s="18"/>
      <c r="TX10" s="18"/>
      <c r="TY10" s="110" t="s">
        <v>2975</v>
      </c>
      <c r="TZ10" s="22" t="s">
        <v>114</v>
      </c>
      <c r="UA10" s="22" t="s">
        <v>114</v>
      </c>
      <c r="UB10" s="22" t="s">
        <v>114</v>
      </c>
      <c r="UC10" s="22" t="s">
        <v>114</v>
      </c>
      <c r="UD10" s="22" t="s">
        <v>114</v>
      </c>
      <c r="UE10" s="22" t="s">
        <v>114</v>
      </c>
      <c r="UF10" s="22" t="s">
        <v>114</v>
      </c>
      <c r="UG10" s="22" t="s">
        <v>114</v>
      </c>
      <c r="UH10" s="22" t="s">
        <v>114</v>
      </c>
      <c r="UI10" s="22" t="s">
        <v>114</v>
      </c>
      <c r="UJ10" s="22" t="s">
        <v>114</v>
      </c>
      <c r="UK10" s="22" t="s">
        <v>114</v>
      </c>
      <c r="UL10" s="22" t="s">
        <v>114</v>
      </c>
      <c r="UM10" s="22" t="s">
        <v>114</v>
      </c>
      <c r="UN10" s="22" t="s">
        <v>114</v>
      </c>
      <c r="UO10" s="22" t="s">
        <v>114</v>
      </c>
      <c r="UP10" s="22" t="s">
        <v>116</v>
      </c>
      <c r="UQ10" s="22" t="s">
        <v>116</v>
      </c>
      <c r="UR10" s="22" t="s">
        <v>116</v>
      </c>
      <c r="US10" s="22" t="s">
        <v>116</v>
      </c>
      <c r="UT10" s="22" t="s">
        <v>116</v>
      </c>
      <c r="UU10" s="22" t="s">
        <v>116</v>
      </c>
      <c r="UV10" s="22" t="s">
        <v>116</v>
      </c>
      <c r="UW10" s="22" t="s">
        <v>116</v>
      </c>
      <c r="UX10" s="22" t="s">
        <v>116</v>
      </c>
      <c r="UY10" s="22" t="s">
        <v>116</v>
      </c>
      <c r="UZ10" s="22" t="s">
        <v>116</v>
      </c>
      <c r="VA10" s="22" t="s">
        <v>116</v>
      </c>
      <c r="VB10" s="22" t="s">
        <v>116</v>
      </c>
      <c r="VC10" s="22" t="s">
        <v>116</v>
      </c>
      <c r="VD10" s="22" t="s">
        <v>116</v>
      </c>
      <c r="VE10" s="22" t="s">
        <v>116</v>
      </c>
      <c r="VF10" s="22" t="s">
        <v>726</v>
      </c>
      <c r="VG10" s="22" t="s">
        <v>726</v>
      </c>
      <c r="VH10" s="22" t="s">
        <v>726</v>
      </c>
      <c r="VI10" s="22" t="s">
        <v>726</v>
      </c>
      <c r="VJ10" s="22" t="s">
        <v>726</v>
      </c>
      <c r="VK10" s="22" t="s">
        <v>726</v>
      </c>
      <c r="VL10" s="22" t="s">
        <v>726</v>
      </c>
      <c r="VM10" s="22" t="s">
        <v>726</v>
      </c>
      <c r="VN10" s="22" t="s">
        <v>726</v>
      </c>
      <c r="VO10" s="22" t="s">
        <v>726</v>
      </c>
      <c r="VP10" s="22" t="s">
        <v>726</v>
      </c>
      <c r="VQ10" s="22" t="s">
        <v>726</v>
      </c>
      <c r="VR10" s="22" t="s">
        <v>726</v>
      </c>
      <c r="VS10" s="22" t="s">
        <v>726</v>
      </c>
      <c r="VT10" s="22" t="s">
        <v>726</v>
      </c>
      <c r="VU10" s="22" t="s">
        <v>726</v>
      </c>
      <c r="VV10" s="22" t="s">
        <v>114</v>
      </c>
      <c r="VW10" s="22" t="s">
        <v>114</v>
      </c>
      <c r="VX10" s="22" t="s">
        <v>114</v>
      </c>
      <c r="VY10" s="22" t="s">
        <v>114</v>
      </c>
      <c r="VZ10" s="22" t="s">
        <v>114</v>
      </c>
      <c r="WA10" s="22" t="s">
        <v>114</v>
      </c>
      <c r="WB10" s="22" t="s">
        <v>114</v>
      </c>
      <c r="WC10" s="22" t="s">
        <v>114</v>
      </c>
      <c r="WD10" s="22" t="s">
        <v>114</v>
      </c>
      <c r="WE10" s="22" t="s">
        <v>114</v>
      </c>
      <c r="WF10" s="22" t="s">
        <v>114</v>
      </c>
      <c r="WG10" s="22" t="s">
        <v>114</v>
      </c>
      <c r="WH10" s="22" t="s">
        <v>114</v>
      </c>
      <c r="WI10" s="22" t="s">
        <v>114</v>
      </c>
      <c r="WJ10" s="22" t="s">
        <v>114</v>
      </c>
      <c r="WK10" s="22" t="s">
        <v>114</v>
      </c>
      <c r="WL10" s="22" t="s">
        <v>118</v>
      </c>
      <c r="WM10" s="22" t="s">
        <v>118</v>
      </c>
      <c r="WN10" s="22" t="s">
        <v>118</v>
      </c>
      <c r="WO10" s="22" t="s">
        <v>118</v>
      </c>
      <c r="WP10" s="22" t="s">
        <v>118</v>
      </c>
      <c r="WQ10" s="22" t="s">
        <v>118</v>
      </c>
      <c r="WR10" s="22" t="s">
        <v>118</v>
      </c>
      <c r="WS10" s="22" t="s">
        <v>118</v>
      </c>
      <c r="WT10" s="22" t="s">
        <v>118</v>
      </c>
      <c r="WU10" s="22" t="s">
        <v>117</v>
      </c>
      <c r="WV10" s="22" t="s">
        <v>117</v>
      </c>
      <c r="WW10" s="22" t="s">
        <v>117</v>
      </c>
      <c r="WX10" s="22" t="s">
        <v>117</v>
      </c>
      <c r="WY10" s="22" t="s">
        <v>117</v>
      </c>
      <c r="WZ10" s="22" t="s">
        <v>117</v>
      </c>
      <c r="XA10" s="22" t="s">
        <v>117</v>
      </c>
      <c r="XB10" s="22" t="s">
        <v>117</v>
      </c>
      <c r="XC10" s="22" t="s">
        <v>117</v>
      </c>
      <c r="XD10" s="22" t="s">
        <v>117</v>
      </c>
      <c r="XE10" s="22" t="s">
        <v>117</v>
      </c>
      <c r="XF10" s="22" t="s">
        <v>117</v>
      </c>
      <c r="XG10" s="22" t="s">
        <v>117</v>
      </c>
      <c r="XH10" s="22" t="s">
        <v>117</v>
      </c>
      <c r="XI10" s="22" t="s">
        <v>117</v>
      </c>
      <c r="XJ10" s="22" t="s">
        <v>117</v>
      </c>
      <c r="XK10" s="22" t="s">
        <v>117</v>
      </c>
      <c r="XL10" s="22" t="s">
        <v>117</v>
      </c>
      <c r="XM10" s="22" t="s">
        <v>608</v>
      </c>
      <c r="XN10" s="22" t="s">
        <v>608</v>
      </c>
      <c r="XO10" s="22" t="s">
        <v>608</v>
      </c>
      <c r="XP10" s="22" t="s">
        <v>608</v>
      </c>
      <c r="XQ10" s="22" t="s">
        <v>608</v>
      </c>
      <c r="XR10" s="22" t="s">
        <v>608</v>
      </c>
      <c r="XS10" s="22" t="s">
        <v>608</v>
      </c>
      <c r="XT10" s="22" t="s">
        <v>608</v>
      </c>
      <c r="XU10" s="22" t="s">
        <v>608</v>
      </c>
      <c r="XV10" s="22" t="s">
        <v>118</v>
      </c>
      <c r="XW10" s="22" t="s">
        <v>118</v>
      </c>
      <c r="XX10" s="22" t="s">
        <v>118</v>
      </c>
      <c r="XY10" s="22" t="s">
        <v>118</v>
      </c>
      <c r="XZ10" s="22" t="s">
        <v>118</v>
      </c>
      <c r="YA10" s="22" t="s">
        <v>118</v>
      </c>
      <c r="YB10" s="22" t="s">
        <v>118</v>
      </c>
      <c r="YC10" s="22" t="s">
        <v>118</v>
      </c>
      <c r="YD10" s="22" t="s">
        <v>118</v>
      </c>
      <c r="YE10" s="22"/>
      <c r="YF10" s="22"/>
      <c r="YG10" s="22"/>
      <c r="YH10" s="22"/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22"/>
      <c r="YZ10" s="22"/>
      <c r="ZA10" s="22"/>
      <c r="ZB10" s="22"/>
      <c r="ZC10" s="22"/>
      <c r="ZD10" s="22">
        <v>51</v>
      </c>
      <c r="ZE10" s="22">
        <v>3</v>
      </c>
      <c r="ZF10" s="22">
        <v>3</v>
      </c>
      <c r="ZG10" s="22">
        <v>3</v>
      </c>
      <c r="ZH10" s="22">
        <v>3</v>
      </c>
      <c r="ZI10" s="22">
        <v>3</v>
      </c>
      <c r="ZJ10" s="22">
        <v>3</v>
      </c>
      <c r="ZK10" s="22">
        <v>3</v>
      </c>
      <c r="ZL10" s="22">
        <v>3</v>
      </c>
      <c r="ZM10" s="22">
        <v>3</v>
      </c>
      <c r="ZN10" s="22">
        <v>3</v>
      </c>
      <c r="ZO10" s="22">
        <v>3</v>
      </c>
      <c r="ZP10" s="22">
        <v>3</v>
      </c>
      <c r="ZQ10" s="22">
        <v>3</v>
      </c>
      <c r="ZR10" s="22">
        <v>3</v>
      </c>
      <c r="ZS10" s="22">
        <v>3</v>
      </c>
      <c r="ZT10" s="22">
        <v>3</v>
      </c>
      <c r="ZU10" s="22">
        <v>3</v>
      </c>
      <c r="ZV10" s="22">
        <v>3</v>
      </c>
      <c r="ZW10" s="22">
        <v>3</v>
      </c>
      <c r="ZX10" s="22">
        <v>3</v>
      </c>
      <c r="ZY10" s="22">
        <v>3</v>
      </c>
      <c r="ZZ10" s="22">
        <v>3</v>
      </c>
      <c r="AAA10" s="22">
        <v>3</v>
      </c>
      <c r="AAB10" s="22">
        <v>3</v>
      </c>
      <c r="AAC10" s="22">
        <v>3</v>
      </c>
      <c r="AAD10" s="22">
        <v>3</v>
      </c>
      <c r="AAE10" s="22">
        <v>3</v>
      </c>
      <c r="AAF10" s="22">
        <v>3</v>
      </c>
      <c r="AAG10" s="22">
        <v>3</v>
      </c>
      <c r="AAH10" s="22">
        <v>3</v>
      </c>
      <c r="AAI10" s="22">
        <v>3</v>
      </c>
      <c r="AAJ10" s="22">
        <v>3</v>
      </c>
      <c r="AAK10" s="22">
        <v>1</v>
      </c>
      <c r="AAL10" s="22">
        <v>1</v>
      </c>
      <c r="AAM10" s="22">
        <v>1</v>
      </c>
      <c r="AAN10" s="22">
        <v>1</v>
      </c>
      <c r="AAO10" s="22">
        <v>1</v>
      </c>
      <c r="AAP10" s="22">
        <v>1</v>
      </c>
      <c r="AAQ10" s="22">
        <v>1</v>
      </c>
      <c r="AAR10" s="22">
        <v>1</v>
      </c>
      <c r="AAS10" s="22">
        <v>1</v>
      </c>
      <c r="AAT10" s="22">
        <v>1</v>
      </c>
      <c r="AAU10" s="22">
        <v>1</v>
      </c>
      <c r="AAV10" s="22">
        <v>1</v>
      </c>
      <c r="AAW10" s="22">
        <v>1</v>
      </c>
      <c r="AAX10" s="22">
        <v>1</v>
      </c>
      <c r="AAY10" s="22">
        <v>1</v>
      </c>
      <c r="AAZ10" s="22">
        <v>1</v>
      </c>
      <c r="ABA10" s="22">
        <v>1</v>
      </c>
      <c r="ABB10" s="22">
        <v>1</v>
      </c>
      <c r="ABC10" s="22">
        <v>1</v>
      </c>
      <c r="ABD10" s="22">
        <v>1</v>
      </c>
      <c r="ABE10" s="22">
        <v>1</v>
      </c>
      <c r="ABF10" s="22">
        <v>1</v>
      </c>
      <c r="ABG10" s="22">
        <v>1</v>
      </c>
      <c r="ABH10" s="22">
        <v>1</v>
      </c>
      <c r="ABI10" s="22">
        <v>1</v>
      </c>
      <c r="ABJ10" s="22">
        <v>1</v>
      </c>
      <c r="ABK10" s="22">
        <v>1</v>
      </c>
      <c r="ABL10" s="22">
        <v>1</v>
      </c>
      <c r="ABM10" s="22">
        <v>1</v>
      </c>
      <c r="ABN10" s="22">
        <v>1</v>
      </c>
      <c r="ABO10" s="22">
        <v>1</v>
      </c>
      <c r="ABP10" s="22">
        <v>1</v>
      </c>
      <c r="ABQ10" s="22">
        <v>3</v>
      </c>
      <c r="ABR10" s="22">
        <v>3</v>
      </c>
      <c r="ABS10" s="22">
        <v>3</v>
      </c>
      <c r="ABT10" s="22">
        <v>3</v>
      </c>
      <c r="ABU10" s="22">
        <v>3</v>
      </c>
      <c r="ABV10" s="22">
        <v>3</v>
      </c>
      <c r="ABW10" s="22">
        <v>3</v>
      </c>
      <c r="ABX10" s="22">
        <v>3</v>
      </c>
      <c r="ABY10" s="22">
        <v>3</v>
      </c>
      <c r="ABZ10" s="22">
        <v>3</v>
      </c>
      <c r="ACA10" s="22">
        <v>3</v>
      </c>
      <c r="ACB10" s="22">
        <v>3</v>
      </c>
      <c r="ACC10" s="22">
        <v>3</v>
      </c>
      <c r="ACD10" s="22">
        <v>3</v>
      </c>
      <c r="ACE10" s="22">
        <v>3</v>
      </c>
      <c r="ACF10" s="22">
        <v>3</v>
      </c>
      <c r="ACG10" s="22">
        <v>3</v>
      </c>
      <c r="ACH10" s="22">
        <v>3</v>
      </c>
      <c r="ACI10" s="22">
        <v>3</v>
      </c>
      <c r="ACJ10" s="22">
        <v>3</v>
      </c>
      <c r="ACK10" s="22">
        <v>3</v>
      </c>
      <c r="ACL10" s="22">
        <v>3</v>
      </c>
      <c r="ACM10" s="22">
        <v>3</v>
      </c>
      <c r="ACN10" s="22">
        <v>3</v>
      </c>
      <c r="ACO10" s="22">
        <v>3</v>
      </c>
      <c r="ACP10" s="22">
        <v>3</v>
      </c>
      <c r="ACQ10" s="22">
        <v>3</v>
      </c>
      <c r="ACR10" s="22">
        <v>3</v>
      </c>
      <c r="ACS10" s="22">
        <v>3</v>
      </c>
      <c r="ACT10" s="22">
        <v>3</v>
      </c>
      <c r="ACU10" s="22">
        <v>3</v>
      </c>
      <c r="ACV10" s="22">
        <v>3</v>
      </c>
      <c r="ACW10" s="22">
        <v>3</v>
      </c>
      <c r="ACX10" s="22">
        <v>3</v>
      </c>
      <c r="ACY10" s="22">
        <v>3</v>
      </c>
      <c r="ACZ10" s="22">
        <v>3</v>
      </c>
      <c r="ADA10" s="22">
        <v>3</v>
      </c>
      <c r="ADB10" s="22">
        <v>3</v>
      </c>
      <c r="ADC10" s="22">
        <v>3</v>
      </c>
      <c r="ADD10" s="22">
        <v>3</v>
      </c>
      <c r="ADE10" s="22">
        <v>3</v>
      </c>
      <c r="ADF10" s="22">
        <v>3</v>
      </c>
      <c r="ADG10" s="22">
        <v>3</v>
      </c>
      <c r="ADH10" s="22">
        <v>3</v>
      </c>
      <c r="ADI10" s="22">
        <v>3</v>
      </c>
      <c r="ADJ10" s="22"/>
      <c r="ADK10" s="22"/>
      <c r="ADL10" s="22"/>
      <c r="ADM10" s="22"/>
      <c r="ADN10" s="22"/>
      <c r="ADO10" s="22"/>
      <c r="ADP10" s="22"/>
      <c r="ADQ10" s="22"/>
      <c r="ADR10" s="22"/>
      <c r="ADS10" s="22"/>
      <c r="ADT10" s="22"/>
      <c r="ADU10" s="22"/>
      <c r="ADV10" s="22"/>
      <c r="ADW10" s="22"/>
      <c r="ADX10" s="22"/>
      <c r="ADY10" s="22"/>
      <c r="ADZ10" s="22"/>
      <c r="AEA10" s="22"/>
      <c r="AEB10" s="22"/>
      <c r="AEC10" s="22"/>
      <c r="AED10" s="22"/>
      <c r="AEE10" s="22"/>
      <c r="AEF10" s="22"/>
      <c r="AEG10" s="22"/>
      <c r="AEH10" s="22"/>
      <c r="AEI10" s="110" t="s">
        <v>2997</v>
      </c>
      <c r="AEJ10" s="18"/>
      <c r="AEK10" s="18"/>
      <c r="AEL10" s="18"/>
      <c r="AEM10" s="18"/>
      <c r="AEN10" s="18"/>
      <c r="AEO10" s="18"/>
      <c r="AEP10" s="18"/>
      <c r="AEQ10" s="18"/>
      <c r="AER10" s="18"/>
      <c r="AES10" s="18"/>
      <c r="AET10" s="18"/>
      <c r="AEU10" s="18"/>
      <c r="AEV10" s="18"/>
      <c r="AEW10" s="18"/>
      <c r="AEX10" s="18"/>
      <c r="AEY10" s="18"/>
      <c r="AEZ10" s="18"/>
      <c r="AFA10" s="18"/>
      <c r="AFB10" s="18"/>
      <c r="AFC10" s="18"/>
      <c r="AFD10" s="18"/>
      <c r="AFE10" s="18"/>
      <c r="AFF10" s="18"/>
      <c r="AFG10" s="18"/>
      <c r="AFH10" s="18"/>
      <c r="AFI10" s="18"/>
      <c r="AFJ10" s="18"/>
      <c r="AFK10" s="18"/>
      <c r="AFL10" s="18"/>
      <c r="AFM10" s="18"/>
      <c r="AFN10" s="18"/>
      <c r="AFO10" s="18"/>
      <c r="AFP10" s="18">
        <v>1</v>
      </c>
      <c r="AFQ10" s="18">
        <v>1</v>
      </c>
      <c r="AFR10" s="18">
        <v>1</v>
      </c>
      <c r="AFS10" s="18">
        <v>1</v>
      </c>
      <c r="AFT10" s="18">
        <v>1</v>
      </c>
      <c r="AFU10" s="18">
        <v>1</v>
      </c>
      <c r="AFV10" s="18">
        <v>1</v>
      </c>
      <c r="AFW10" s="18">
        <v>1</v>
      </c>
      <c r="AFX10" s="18">
        <v>1</v>
      </c>
      <c r="AFY10" s="18">
        <v>1</v>
      </c>
      <c r="AFZ10" s="18">
        <v>1</v>
      </c>
      <c r="AGA10" s="18">
        <v>1</v>
      </c>
      <c r="AGB10" s="18">
        <v>1</v>
      </c>
      <c r="AGC10" s="18">
        <v>1</v>
      </c>
      <c r="AGD10" s="18">
        <v>1</v>
      </c>
      <c r="AGE10" s="18">
        <v>1</v>
      </c>
      <c r="AGF10" s="18"/>
      <c r="AGG10" s="18"/>
      <c r="AGH10" s="18"/>
      <c r="AGI10" s="18"/>
      <c r="AGJ10" s="18"/>
      <c r="AGK10" s="18"/>
      <c r="AGL10" s="18"/>
      <c r="AGM10" s="18"/>
      <c r="AGN10" s="18"/>
      <c r="AGO10" s="18"/>
      <c r="AGP10" s="18"/>
      <c r="AGQ10" s="18"/>
      <c r="AGR10" s="18"/>
      <c r="AGS10" s="18"/>
      <c r="AGT10" s="18"/>
      <c r="AGU10" s="18"/>
      <c r="AGV10" s="18"/>
      <c r="AGW10" s="18"/>
      <c r="AGX10" s="18"/>
      <c r="AGY10" s="18"/>
      <c r="AGZ10" s="18"/>
      <c r="AHA10" s="18"/>
      <c r="AHB10" s="18"/>
      <c r="AHC10" s="18"/>
      <c r="AHD10" s="18"/>
      <c r="AHE10" s="18"/>
      <c r="AHF10" s="18"/>
      <c r="AHG10" s="18"/>
      <c r="AHH10" s="18"/>
      <c r="AHI10" s="18"/>
      <c r="AHJ10" s="18"/>
      <c r="AHK10" s="18"/>
      <c r="AHL10" s="18"/>
      <c r="AHM10" s="18"/>
      <c r="AHN10" s="18"/>
      <c r="AHO10" s="18"/>
      <c r="AHP10" s="18"/>
      <c r="AHQ10" s="18"/>
      <c r="AHR10" s="18"/>
      <c r="AHS10" s="18"/>
      <c r="AHT10" s="18"/>
      <c r="AHU10" s="18"/>
      <c r="AHV10" s="18"/>
      <c r="AHW10" s="18"/>
      <c r="AHX10" s="18"/>
      <c r="AHY10" s="18"/>
      <c r="AHZ10" s="18"/>
      <c r="AIA10" s="18"/>
      <c r="AIB10" s="18"/>
      <c r="AIC10" s="18"/>
      <c r="AID10" s="18"/>
      <c r="AIE10" s="18"/>
      <c r="AIF10" s="18"/>
      <c r="AIG10" s="18"/>
      <c r="AIH10" s="18"/>
      <c r="AII10" s="18"/>
      <c r="AIJ10" s="18"/>
      <c r="AIK10" s="18"/>
      <c r="AIL10" s="18"/>
      <c r="AIM10" s="18"/>
      <c r="AIN10" s="18"/>
      <c r="AIO10" s="18"/>
      <c r="AIP10" s="18"/>
      <c r="AIQ10" s="18"/>
      <c r="AIR10" s="18"/>
      <c r="AIS10" s="18"/>
      <c r="AIT10" s="18"/>
      <c r="AIU10" s="18"/>
      <c r="AIV10" s="18"/>
      <c r="AIW10" s="18"/>
      <c r="AIX10" s="18"/>
      <c r="AIY10" s="18"/>
      <c r="AIZ10" s="18"/>
      <c r="AJA10" s="18"/>
      <c r="AJB10" s="18"/>
      <c r="AJC10" s="18"/>
      <c r="AJD10" s="18"/>
      <c r="AJE10" s="18"/>
      <c r="AJF10" s="18"/>
      <c r="AJG10" s="18"/>
      <c r="AJH10" s="18"/>
      <c r="AJI10" s="18"/>
      <c r="AJJ10" s="18"/>
      <c r="AJK10" s="18"/>
      <c r="AJL10" s="18"/>
      <c r="AJM10" s="18"/>
      <c r="AJN10" s="18"/>
    </row>
    <row r="11" spans="1:1160" x14ac:dyDescent="0.25">
      <c r="A11" s="8" t="s">
        <v>1222</v>
      </c>
      <c r="B11" t="s">
        <v>74</v>
      </c>
      <c r="C11" t="s">
        <v>1693</v>
      </c>
      <c r="E11" s="8">
        <v>15</v>
      </c>
      <c r="F11" s="10" t="s">
        <v>727</v>
      </c>
      <c r="G11" s="10" t="s">
        <v>739</v>
      </c>
      <c r="H11" s="10" t="s">
        <v>1381</v>
      </c>
      <c r="I11" s="10" t="s">
        <v>751</v>
      </c>
      <c r="J11" s="10" t="s">
        <v>763</v>
      </c>
      <c r="K11" s="10" t="s">
        <v>775</v>
      </c>
      <c r="L11" s="10" t="s">
        <v>698</v>
      </c>
      <c r="M11" s="10" t="s">
        <v>705</v>
      </c>
      <c r="N11" s="10" t="s">
        <v>712</v>
      </c>
      <c r="O11" s="10" t="s">
        <v>719</v>
      </c>
      <c r="P11" s="10" t="s">
        <v>2330</v>
      </c>
      <c r="Q11" s="10" t="s">
        <v>1122</v>
      </c>
      <c r="R11" s="10" t="s">
        <v>1045</v>
      </c>
      <c r="S11" s="10" t="s">
        <v>1633</v>
      </c>
      <c r="T11" s="10" t="s">
        <v>1449</v>
      </c>
      <c r="U11" s="10" t="s">
        <v>2543</v>
      </c>
      <c r="V11" s="10" t="s">
        <v>2544</v>
      </c>
      <c r="W11" s="10" t="s">
        <v>2545</v>
      </c>
      <c r="X11" s="10" t="s">
        <v>2546</v>
      </c>
      <c r="Y11" s="10" t="s">
        <v>2547</v>
      </c>
      <c r="Z11" s="10" t="s">
        <v>2548</v>
      </c>
      <c r="AA11" s="10" t="s">
        <v>2549</v>
      </c>
      <c r="AB11" s="10" t="s">
        <v>2550</v>
      </c>
      <c r="AC11" s="10" t="s">
        <v>2551</v>
      </c>
      <c r="AD11" s="10" t="s">
        <v>2552</v>
      </c>
      <c r="AE11" s="10" t="s">
        <v>2553</v>
      </c>
      <c r="AF11" s="10" t="s">
        <v>2554</v>
      </c>
      <c r="AG11" s="10" t="s">
        <v>2555</v>
      </c>
      <c r="AH11" s="15" t="s">
        <v>2556</v>
      </c>
      <c r="AI11" s="15" t="s">
        <v>2557</v>
      </c>
      <c r="AJ11" s="18">
        <v>160</v>
      </c>
      <c r="AK11" s="18">
        <v>1.6</v>
      </c>
      <c r="AL11" s="18">
        <v>1</v>
      </c>
      <c r="AM11" s="18">
        <v>1</v>
      </c>
      <c r="AN11" s="18">
        <v>30</v>
      </c>
      <c r="AO11" s="18">
        <v>248</v>
      </c>
      <c r="AP11" s="18">
        <v>135</v>
      </c>
      <c r="AQ11" s="18">
        <v>555</v>
      </c>
      <c r="AR11" s="18">
        <v>15</v>
      </c>
      <c r="AS11" s="18">
        <v>98</v>
      </c>
      <c r="AT11" s="18">
        <v>30</v>
      </c>
      <c r="AU11" s="18"/>
      <c r="AV11" s="18"/>
      <c r="AW11" s="18"/>
      <c r="AX11" s="22">
        <v>50</v>
      </c>
      <c r="AY11" s="18">
        <v>120</v>
      </c>
      <c r="AZ11" s="18">
        <v>1.2</v>
      </c>
      <c r="BA11" s="18">
        <v>0</v>
      </c>
      <c r="BB11" s="18">
        <v>0.1</v>
      </c>
      <c r="BC11" s="18">
        <v>5</v>
      </c>
      <c r="BD11" s="18">
        <v>175</v>
      </c>
      <c r="BE11" s="18">
        <v>125</v>
      </c>
      <c r="BF11" s="18">
        <v>550</v>
      </c>
      <c r="BG11" s="18">
        <v>5</v>
      </c>
      <c r="BH11" s="18">
        <v>80</v>
      </c>
      <c r="BI11" s="18">
        <v>5</v>
      </c>
      <c r="BJ11" s="18"/>
      <c r="BK11" s="18"/>
      <c r="BL11" s="18"/>
      <c r="BM11" s="110" t="s">
        <v>2976</v>
      </c>
      <c r="BN11" s="22" t="s">
        <v>114</v>
      </c>
      <c r="BO11" s="22" t="s">
        <v>2486</v>
      </c>
      <c r="BP11" s="22" t="s">
        <v>116</v>
      </c>
      <c r="BQ11" s="22" t="s">
        <v>116</v>
      </c>
      <c r="BR11" s="22" t="s">
        <v>2495</v>
      </c>
      <c r="BS11" s="22" t="s">
        <v>118</v>
      </c>
      <c r="BT11" s="22" t="s">
        <v>117</v>
      </c>
      <c r="BU11" s="22" t="s">
        <v>117</v>
      </c>
      <c r="BV11" s="22" t="s">
        <v>608</v>
      </c>
      <c r="BW11" s="22" t="s">
        <v>118</v>
      </c>
      <c r="BX11" s="22" t="s">
        <v>608</v>
      </c>
      <c r="BY11" s="22"/>
      <c r="BZ11" s="22"/>
      <c r="CA11" s="22"/>
      <c r="CB11" s="22">
        <v>51</v>
      </c>
      <c r="CC11" s="22">
        <v>3</v>
      </c>
      <c r="CD11" s="22">
        <v>3</v>
      </c>
      <c r="CE11" s="22">
        <v>1</v>
      </c>
      <c r="CF11" s="22">
        <v>1</v>
      </c>
      <c r="CG11" s="22">
        <v>1</v>
      </c>
      <c r="CH11" s="22">
        <v>3</v>
      </c>
      <c r="CI11" s="22">
        <v>3</v>
      </c>
      <c r="CJ11" s="22">
        <v>3</v>
      </c>
      <c r="CK11" s="22">
        <v>3</v>
      </c>
      <c r="CL11" s="22">
        <v>3</v>
      </c>
      <c r="CM11" s="22">
        <v>1</v>
      </c>
      <c r="CN11" s="22"/>
      <c r="CO11" s="22"/>
      <c r="CP11" s="22"/>
      <c r="CQ11" s="110" t="s">
        <v>2998</v>
      </c>
      <c r="CR11" s="22"/>
      <c r="CS11" s="22"/>
      <c r="CT11" s="22">
        <v>1</v>
      </c>
      <c r="CU11" s="22">
        <v>1</v>
      </c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</row>
    <row r="12" spans="1:1160" x14ac:dyDescent="0.25">
      <c r="A12" s="8" t="s">
        <v>1231</v>
      </c>
      <c r="B12" t="s">
        <v>75</v>
      </c>
      <c r="C12" t="s">
        <v>1692</v>
      </c>
      <c r="E12" s="8">
        <v>15</v>
      </c>
      <c r="F12" s="10" t="s">
        <v>727</v>
      </c>
      <c r="G12" s="10" t="s">
        <v>739</v>
      </c>
      <c r="H12" s="10" t="s">
        <v>1381</v>
      </c>
      <c r="I12" s="10" t="s">
        <v>751</v>
      </c>
      <c r="J12" s="10" t="s">
        <v>763</v>
      </c>
      <c r="K12" s="10" t="s">
        <v>775</v>
      </c>
      <c r="L12" s="10" t="s">
        <v>698</v>
      </c>
      <c r="M12" s="10" t="s">
        <v>705</v>
      </c>
      <c r="N12" s="10" t="s">
        <v>712</v>
      </c>
      <c r="O12" s="10" t="s">
        <v>719</v>
      </c>
      <c r="P12" s="10" t="s">
        <v>2330</v>
      </c>
      <c r="Q12" s="10" t="s">
        <v>1122</v>
      </c>
      <c r="R12" s="10" t="s">
        <v>1045</v>
      </c>
      <c r="S12" s="10" t="s">
        <v>1633</v>
      </c>
      <c r="T12" s="10" t="s">
        <v>1449</v>
      </c>
      <c r="U12" s="10" t="s">
        <v>2558</v>
      </c>
      <c r="V12" s="10" t="s">
        <v>2559</v>
      </c>
      <c r="W12" s="10" t="s">
        <v>2560</v>
      </c>
      <c r="X12" s="10" t="s">
        <v>2561</v>
      </c>
      <c r="Y12" s="10" t="s">
        <v>2562</v>
      </c>
      <c r="Z12" s="10" t="s">
        <v>2563</v>
      </c>
      <c r="AA12" s="10" t="s">
        <v>2564</v>
      </c>
      <c r="AB12" s="10" t="s">
        <v>2565</v>
      </c>
      <c r="AC12" s="10" t="s">
        <v>2566</v>
      </c>
      <c r="AD12" s="10" t="s">
        <v>2567</v>
      </c>
      <c r="AE12" s="10" t="s">
        <v>2568</v>
      </c>
      <c r="AF12" s="10" t="s">
        <v>2569</v>
      </c>
      <c r="AG12" s="10" t="s">
        <v>2570</v>
      </c>
      <c r="AH12" s="15" t="s">
        <v>2571</v>
      </c>
      <c r="AI12" s="15" t="s">
        <v>2572</v>
      </c>
      <c r="AJ12" s="18">
        <v>155</v>
      </c>
      <c r="AK12" s="18">
        <v>1.6</v>
      </c>
      <c r="AL12" s="18">
        <v>20</v>
      </c>
      <c r="AM12" s="18">
        <v>4</v>
      </c>
      <c r="AN12" s="18">
        <v>30</v>
      </c>
      <c r="AO12" s="18">
        <v>250</v>
      </c>
      <c r="AP12" s="18">
        <v>132</v>
      </c>
      <c r="AQ12" s="18">
        <v>545</v>
      </c>
      <c r="AR12" s="18">
        <v>25</v>
      </c>
      <c r="AS12" s="18">
        <v>98</v>
      </c>
      <c r="AT12" s="18">
        <v>45</v>
      </c>
      <c r="AU12" s="18"/>
      <c r="AV12" s="18"/>
      <c r="AW12" s="18"/>
      <c r="AX12" s="22">
        <v>49</v>
      </c>
      <c r="AY12" s="18">
        <v>120</v>
      </c>
      <c r="AZ12" s="18">
        <v>1.2</v>
      </c>
      <c r="BA12" s="18">
        <v>4</v>
      </c>
      <c r="BB12" s="18">
        <v>0.1</v>
      </c>
      <c r="BC12" s="18">
        <v>5</v>
      </c>
      <c r="BD12" s="18">
        <v>175</v>
      </c>
      <c r="BE12" s="18">
        <v>125</v>
      </c>
      <c r="BF12" s="18">
        <v>535</v>
      </c>
      <c r="BG12" s="18">
        <v>5</v>
      </c>
      <c r="BH12" s="18">
        <v>80</v>
      </c>
      <c r="BI12" s="18">
        <v>20</v>
      </c>
      <c r="BJ12" s="18"/>
      <c r="BK12" s="18"/>
      <c r="BL12" s="18"/>
      <c r="BM12" s="110" t="s">
        <v>2965</v>
      </c>
      <c r="BN12" s="22" t="s">
        <v>114</v>
      </c>
      <c r="BO12" s="22" t="s">
        <v>116</v>
      </c>
      <c r="BP12" s="22" t="s">
        <v>116</v>
      </c>
      <c r="BQ12" s="22" t="s">
        <v>116</v>
      </c>
      <c r="BR12" s="22" t="s">
        <v>114</v>
      </c>
      <c r="BS12" s="22" t="s">
        <v>118</v>
      </c>
      <c r="BT12" s="22" t="s">
        <v>117</v>
      </c>
      <c r="BU12" s="22" t="s">
        <v>117</v>
      </c>
      <c r="BV12" s="22" t="s">
        <v>608</v>
      </c>
      <c r="BW12" s="22" t="s">
        <v>118</v>
      </c>
      <c r="BX12" s="22" t="s">
        <v>608</v>
      </c>
      <c r="BY12" s="22"/>
      <c r="BZ12" s="22"/>
      <c r="CA12" s="22"/>
      <c r="CB12" s="22">
        <v>51</v>
      </c>
      <c r="CC12" s="22">
        <v>3</v>
      </c>
      <c r="CD12" s="22">
        <v>3</v>
      </c>
      <c r="CE12" s="22">
        <v>1</v>
      </c>
      <c r="CF12" s="22">
        <v>1</v>
      </c>
      <c r="CG12" s="22">
        <v>1</v>
      </c>
      <c r="CH12" s="22">
        <v>3</v>
      </c>
      <c r="CI12" s="22">
        <v>3</v>
      </c>
      <c r="CJ12" s="22">
        <v>3</v>
      </c>
      <c r="CK12" s="22">
        <v>3</v>
      </c>
      <c r="CL12" s="22">
        <v>3</v>
      </c>
      <c r="CM12" s="22">
        <v>1</v>
      </c>
      <c r="CN12" s="22"/>
      <c r="CO12" s="22"/>
      <c r="CP12" s="22"/>
      <c r="CQ12" s="110" t="s">
        <v>2999</v>
      </c>
      <c r="CR12" s="22"/>
      <c r="CS12" s="22"/>
      <c r="CT12" s="22">
        <v>1</v>
      </c>
      <c r="CU12" s="22">
        <v>1</v>
      </c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</row>
    <row r="13" spans="1:1160" x14ac:dyDescent="0.25">
      <c r="A13" s="8" t="s">
        <v>1223</v>
      </c>
      <c r="B13" t="s">
        <v>76</v>
      </c>
      <c r="C13" t="s">
        <v>1693</v>
      </c>
      <c r="E13" s="8">
        <v>55</v>
      </c>
      <c r="F13" s="10" t="s">
        <v>727</v>
      </c>
      <c r="G13" s="10" t="s">
        <v>728</v>
      </c>
      <c r="H13" s="10" t="s">
        <v>729</v>
      </c>
      <c r="I13" s="10" t="s">
        <v>730</v>
      </c>
      <c r="J13" s="10" t="s">
        <v>731</v>
      </c>
      <c r="K13" s="10" t="s">
        <v>732</v>
      </c>
      <c r="L13" s="10" t="s">
        <v>733</v>
      </c>
      <c r="M13" s="10" t="s">
        <v>739</v>
      </c>
      <c r="N13" s="10" t="s">
        <v>740</v>
      </c>
      <c r="O13" s="10" t="s">
        <v>741</v>
      </c>
      <c r="P13" s="10" t="s">
        <v>742</v>
      </c>
      <c r="Q13" s="10" t="s">
        <v>743</v>
      </c>
      <c r="R13" s="10" t="s">
        <v>744</v>
      </c>
      <c r="S13" s="10" t="s">
        <v>745</v>
      </c>
      <c r="T13" s="10" t="s">
        <v>751</v>
      </c>
      <c r="U13" s="10" t="s">
        <v>752</v>
      </c>
      <c r="V13" s="10" t="s">
        <v>753</v>
      </c>
      <c r="W13" s="10" t="s">
        <v>754</v>
      </c>
      <c r="X13" s="10" t="s">
        <v>755</v>
      </c>
      <c r="Y13" s="10" t="s">
        <v>756</v>
      </c>
      <c r="Z13" s="10" t="s">
        <v>757</v>
      </c>
      <c r="AA13" s="10" t="s">
        <v>1381</v>
      </c>
      <c r="AB13" s="10" t="s">
        <v>1382</v>
      </c>
      <c r="AC13" s="10" t="s">
        <v>1383</v>
      </c>
      <c r="AD13" s="10" t="s">
        <v>1384</v>
      </c>
      <c r="AE13" s="10" t="s">
        <v>793</v>
      </c>
      <c r="AF13" s="10" t="s">
        <v>794</v>
      </c>
      <c r="AG13" s="10" t="s">
        <v>874</v>
      </c>
      <c r="AH13" s="10" t="s">
        <v>763</v>
      </c>
      <c r="AI13" s="10" t="s">
        <v>764</v>
      </c>
      <c r="AJ13" s="10" t="s">
        <v>765</v>
      </c>
      <c r="AK13" s="10" t="s">
        <v>766</v>
      </c>
      <c r="AL13" s="10" t="s">
        <v>767</v>
      </c>
      <c r="AM13" s="10" t="s">
        <v>768</v>
      </c>
      <c r="AN13" s="10" t="s">
        <v>769</v>
      </c>
      <c r="AO13" s="10" t="s">
        <v>698</v>
      </c>
      <c r="AP13" s="10" t="s">
        <v>699</v>
      </c>
      <c r="AQ13" s="10" t="s">
        <v>700</v>
      </c>
      <c r="AR13" s="10" t="s">
        <v>705</v>
      </c>
      <c r="AS13" s="10" t="s">
        <v>706</v>
      </c>
      <c r="AT13" s="10" t="s">
        <v>707</v>
      </c>
      <c r="AU13" s="10" t="s">
        <v>712</v>
      </c>
      <c r="AV13" s="10" t="s">
        <v>719</v>
      </c>
      <c r="AW13" s="10" t="s">
        <v>1122</v>
      </c>
      <c r="AX13" s="10" t="s">
        <v>1123</v>
      </c>
      <c r="AY13" s="10" t="s">
        <v>1124</v>
      </c>
      <c r="AZ13" s="10" t="s">
        <v>1125</v>
      </c>
      <c r="BA13" s="10" t="s">
        <v>1126</v>
      </c>
      <c r="BB13" s="10" t="s">
        <v>1127</v>
      </c>
      <c r="BC13" s="10" t="s">
        <v>1128</v>
      </c>
      <c r="BD13" s="10" t="s">
        <v>1045</v>
      </c>
      <c r="BE13" s="10" t="s">
        <v>1046</v>
      </c>
      <c r="BF13" s="10" t="s">
        <v>1047</v>
      </c>
      <c r="BG13" s="10" t="s">
        <v>1633</v>
      </c>
      <c r="BH13" s="10" t="s">
        <v>1449</v>
      </c>
      <c r="BI13" s="10" t="s">
        <v>2579</v>
      </c>
      <c r="BJ13" s="10" t="s">
        <v>2580</v>
      </c>
      <c r="BK13" s="10" t="s">
        <v>2581</v>
      </c>
      <c r="BL13" s="10" t="s">
        <v>2582</v>
      </c>
      <c r="BM13" s="10" t="s">
        <v>2583</v>
      </c>
      <c r="BN13" s="10" t="s">
        <v>2584</v>
      </c>
      <c r="BO13" s="10" t="s">
        <v>2585</v>
      </c>
      <c r="BP13" s="10" t="s">
        <v>2586</v>
      </c>
      <c r="BQ13" s="10" t="s">
        <v>2587</v>
      </c>
      <c r="BR13" s="10" t="s">
        <v>2588</v>
      </c>
      <c r="BS13" s="10" t="s">
        <v>2589</v>
      </c>
      <c r="BT13" s="10" t="s">
        <v>2590</v>
      </c>
      <c r="BU13" s="10" t="s">
        <v>2591</v>
      </c>
      <c r="BV13" s="10" t="s">
        <v>2592</v>
      </c>
      <c r="BW13" s="10" t="s">
        <v>2593</v>
      </c>
      <c r="BX13" s="10" t="s">
        <v>2594</v>
      </c>
      <c r="BY13" s="10" t="s">
        <v>2595</v>
      </c>
      <c r="BZ13" s="10" t="s">
        <v>2596</v>
      </c>
      <c r="CA13" s="10" t="s">
        <v>2597</v>
      </c>
      <c r="CB13" s="10" t="s">
        <v>2598</v>
      </c>
      <c r="CC13" s="10" t="s">
        <v>2599</v>
      </c>
      <c r="CD13" s="10" t="s">
        <v>2600</v>
      </c>
      <c r="CE13" s="10" t="s">
        <v>2601</v>
      </c>
      <c r="CF13" s="10" t="s">
        <v>2602</v>
      </c>
      <c r="CG13" s="10" t="s">
        <v>2603</v>
      </c>
      <c r="CH13" s="10" t="s">
        <v>2604</v>
      </c>
      <c r="CI13" s="10" t="s">
        <v>2605</v>
      </c>
      <c r="CJ13" s="10" t="s">
        <v>2606</v>
      </c>
      <c r="CK13" s="10" t="s">
        <v>2607</v>
      </c>
      <c r="CL13" s="10" t="s">
        <v>2608</v>
      </c>
      <c r="CM13" s="10" t="s">
        <v>2609</v>
      </c>
      <c r="CN13" s="10" t="s">
        <v>2610</v>
      </c>
      <c r="CO13" s="10" t="s">
        <v>2611</v>
      </c>
      <c r="CP13" s="10" t="s">
        <v>2612</v>
      </c>
      <c r="CQ13" s="10" t="s">
        <v>2613</v>
      </c>
      <c r="CR13" s="10" t="s">
        <v>2614</v>
      </c>
      <c r="CS13" s="10" t="s">
        <v>2615</v>
      </c>
      <c r="CT13" s="10" t="s">
        <v>2616</v>
      </c>
      <c r="CU13" s="10" t="s">
        <v>2617</v>
      </c>
      <c r="CV13" s="10" t="s">
        <v>2618</v>
      </c>
      <c r="CW13" s="10" t="s">
        <v>2619</v>
      </c>
      <c r="CX13" s="12" t="s">
        <v>2620</v>
      </c>
      <c r="CY13" s="10" t="s">
        <v>2621</v>
      </c>
      <c r="CZ13" s="10" t="s">
        <v>2622</v>
      </c>
      <c r="DA13" s="12" t="s">
        <v>2623</v>
      </c>
      <c r="DB13" s="10" t="s">
        <v>2624</v>
      </c>
      <c r="DC13" s="10" t="s">
        <v>2625</v>
      </c>
      <c r="DD13" s="10" t="s">
        <v>2626</v>
      </c>
      <c r="DE13" s="10" t="s">
        <v>2627</v>
      </c>
      <c r="DF13" s="10" t="s">
        <v>2628</v>
      </c>
      <c r="DG13" s="10" t="s">
        <v>2629</v>
      </c>
      <c r="DH13" s="10" t="s">
        <v>2630</v>
      </c>
      <c r="DI13" s="10" t="s">
        <v>2631</v>
      </c>
      <c r="DJ13" s="15" t="s">
        <v>2632</v>
      </c>
      <c r="DK13" s="15" t="s">
        <v>2633</v>
      </c>
      <c r="DL13" s="18">
        <v>145</v>
      </c>
      <c r="DM13" s="18">
        <v>145</v>
      </c>
      <c r="DN13" s="18">
        <v>145</v>
      </c>
      <c r="DO13" s="18">
        <v>145</v>
      </c>
      <c r="DP13" s="18">
        <v>145</v>
      </c>
      <c r="DQ13" s="18">
        <v>145</v>
      </c>
      <c r="DR13" s="18">
        <v>145</v>
      </c>
      <c r="DS13" s="18">
        <v>1.85</v>
      </c>
      <c r="DT13" s="18">
        <v>1.85</v>
      </c>
      <c r="DU13" s="18">
        <v>1.85</v>
      </c>
      <c r="DV13" s="18">
        <v>1.85</v>
      </c>
      <c r="DW13" s="18">
        <v>1.85</v>
      </c>
      <c r="DX13" s="18">
        <v>1.85</v>
      </c>
      <c r="DY13" s="18">
        <v>1.85</v>
      </c>
      <c r="DZ13" s="18">
        <v>3</v>
      </c>
      <c r="EA13" s="18">
        <v>3</v>
      </c>
      <c r="EB13" s="18">
        <v>3</v>
      </c>
      <c r="EC13" s="18">
        <v>3</v>
      </c>
      <c r="ED13" s="18">
        <v>3</v>
      </c>
      <c r="EE13" s="18">
        <v>3</v>
      </c>
      <c r="EF13" s="18">
        <v>3</v>
      </c>
      <c r="EG13" s="18">
        <v>3</v>
      </c>
      <c r="EH13" s="18">
        <v>3</v>
      </c>
      <c r="EI13" s="18">
        <v>3</v>
      </c>
      <c r="EJ13" s="18">
        <v>3</v>
      </c>
      <c r="EK13" s="18">
        <v>3</v>
      </c>
      <c r="EL13" s="18">
        <v>3</v>
      </c>
      <c r="EM13" s="18">
        <v>3</v>
      </c>
      <c r="EN13" s="18">
        <v>30</v>
      </c>
      <c r="EO13" s="18">
        <v>30</v>
      </c>
      <c r="EP13" s="18">
        <v>30</v>
      </c>
      <c r="EQ13" s="18">
        <v>30</v>
      </c>
      <c r="ER13" s="18">
        <v>30</v>
      </c>
      <c r="ES13" s="18">
        <v>30</v>
      </c>
      <c r="ET13" s="18">
        <v>30</v>
      </c>
      <c r="EU13" s="18">
        <v>39</v>
      </c>
      <c r="EV13" s="18">
        <v>39</v>
      </c>
      <c r="EW13" s="18">
        <v>39</v>
      </c>
      <c r="EX13" s="18">
        <v>440</v>
      </c>
      <c r="EY13" s="18">
        <v>440</v>
      </c>
      <c r="EZ13" s="18">
        <v>440</v>
      </c>
      <c r="FA13" s="18">
        <v>15</v>
      </c>
      <c r="FB13" s="18">
        <v>98</v>
      </c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22">
        <v>50</v>
      </c>
      <c r="FO13" s="18">
        <v>110</v>
      </c>
      <c r="FP13" s="18">
        <v>110</v>
      </c>
      <c r="FQ13" s="18">
        <v>110</v>
      </c>
      <c r="FR13" s="18">
        <v>110</v>
      </c>
      <c r="FS13" s="18">
        <v>110</v>
      </c>
      <c r="FT13" s="18">
        <v>110</v>
      </c>
      <c r="FU13" s="18">
        <v>110</v>
      </c>
      <c r="FV13" s="18">
        <v>1.25</v>
      </c>
      <c r="FW13" s="18">
        <v>1.25</v>
      </c>
      <c r="FX13" s="18">
        <v>1.25</v>
      </c>
      <c r="FY13" s="18">
        <v>1.25</v>
      </c>
      <c r="FZ13" s="18">
        <v>1.25</v>
      </c>
      <c r="GA13" s="18">
        <v>1.25</v>
      </c>
      <c r="GB13" s="18">
        <v>1.25</v>
      </c>
      <c r="GC13" s="18">
        <v>0.1</v>
      </c>
      <c r="GD13" s="18">
        <v>0.1</v>
      </c>
      <c r="GE13" s="18">
        <v>0.1</v>
      </c>
      <c r="GF13" s="18">
        <v>0.1</v>
      </c>
      <c r="GG13" s="18">
        <v>0.1</v>
      </c>
      <c r="GH13" s="18">
        <v>0.1</v>
      </c>
      <c r="GI13" s="18">
        <v>0.1</v>
      </c>
      <c r="GJ13" s="18">
        <v>0</v>
      </c>
      <c r="GK13" s="18">
        <v>0</v>
      </c>
      <c r="GL13" s="18">
        <v>0</v>
      </c>
      <c r="GM13" s="18">
        <v>0</v>
      </c>
      <c r="GN13" s="18">
        <v>0</v>
      </c>
      <c r="GO13" s="18">
        <v>0</v>
      </c>
      <c r="GP13" s="18">
        <v>0</v>
      </c>
      <c r="GQ13" s="18">
        <v>8</v>
      </c>
      <c r="GR13" s="18">
        <v>8</v>
      </c>
      <c r="GS13" s="18">
        <v>8</v>
      </c>
      <c r="GT13" s="18">
        <v>8</v>
      </c>
      <c r="GU13" s="18">
        <v>8</v>
      </c>
      <c r="GV13" s="18">
        <v>8</v>
      </c>
      <c r="GW13" s="18">
        <v>8</v>
      </c>
      <c r="GX13" s="18">
        <v>33</v>
      </c>
      <c r="GY13" s="18">
        <v>33</v>
      </c>
      <c r="GZ13" s="18">
        <v>33</v>
      </c>
      <c r="HA13" s="18">
        <v>425</v>
      </c>
      <c r="HB13" s="18">
        <v>425</v>
      </c>
      <c r="HC13" s="18">
        <v>425</v>
      </c>
      <c r="HD13" s="18">
        <v>5</v>
      </c>
      <c r="HE13" s="18">
        <v>80</v>
      </c>
      <c r="HF13" s="10"/>
      <c r="HG13" s="12"/>
      <c r="HH13" s="10"/>
      <c r="HI13" s="10"/>
      <c r="HJ13" s="10"/>
      <c r="HK13" s="10"/>
      <c r="HL13" s="10"/>
      <c r="HM13" s="10"/>
      <c r="HN13" s="10"/>
      <c r="HO13" s="10"/>
      <c r="HP13" s="18"/>
      <c r="HQ13" s="110" t="s">
        <v>2977</v>
      </c>
      <c r="HR13" s="22" t="s">
        <v>114</v>
      </c>
      <c r="HS13" s="22" t="s">
        <v>114</v>
      </c>
      <c r="HT13" s="22" t="s">
        <v>114</v>
      </c>
      <c r="HU13" s="22" t="s">
        <v>114</v>
      </c>
      <c r="HV13" s="22" t="s">
        <v>114</v>
      </c>
      <c r="HW13" s="22" t="s">
        <v>114</v>
      </c>
      <c r="HX13" s="22" t="s">
        <v>114</v>
      </c>
      <c r="HY13" s="22" t="s">
        <v>116</v>
      </c>
      <c r="HZ13" s="22" t="s">
        <v>116</v>
      </c>
      <c r="IA13" s="22" t="s">
        <v>116</v>
      </c>
      <c r="IB13" s="22" t="s">
        <v>116</v>
      </c>
      <c r="IC13" s="22" t="s">
        <v>116</v>
      </c>
      <c r="ID13" s="22" t="s">
        <v>116</v>
      </c>
      <c r="IE13" s="22" t="s">
        <v>116</v>
      </c>
      <c r="IF13" s="22" t="s">
        <v>116</v>
      </c>
      <c r="IG13" s="22" t="s">
        <v>116</v>
      </c>
      <c r="IH13" s="22" t="s">
        <v>116</v>
      </c>
      <c r="II13" s="22" t="s">
        <v>116</v>
      </c>
      <c r="IJ13" s="22" t="s">
        <v>116</v>
      </c>
      <c r="IK13" s="22" t="s">
        <v>116</v>
      </c>
      <c r="IL13" s="22" t="s">
        <v>116</v>
      </c>
      <c r="IM13" s="22" t="s">
        <v>116</v>
      </c>
      <c r="IN13" s="22" t="s">
        <v>116</v>
      </c>
      <c r="IO13" s="22" t="s">
        <v>116</v>
      </c>
      <c r="IP13" s="22" t="s">
        <v>116</v>
      </c>
      <c r="IQ13" s="22" t="s">
        <v>116</v>
      </c>
      <c r="IR13" s="22" t="s">
        <v>116</v>
      </c>
      <c r="IS13" s="22" t="s">
        <v>116</v>
      </c>
      <c r="IT13" s="22" t="s">
        <v>608</v>
      </c>
      <c r="IU13" s="22" t="s">
        <v>608</v>
      </c>
      <c r="IV13" s="22" t="s">
        <v>608</v>
      </c>
      <c r="IW13" s="22" t="s">
        <v>608</v>
      </c>
      <c r="IX13" s="22" t="s">
        <v>608</v>
      </c>
      <c r="IY13" s="22" t="s">
        <v>608</v>
      </c>
      <c r="IZ13" s="22" t="s">
        <v>608</v>
      </c>
      <c r="JA13" s="22" t="s">
        <v>1978</v>
      </c>
      <c r="JB13" s="22" t="s">
        <v>1978</v>
      </c>
      <c r="JC13" s="22" t="s">
        <v>1978</v>
      </c>
      <c r="JD13" s="22" t="s">
        <v>117</v>
      </c>
      <c r="JE13" s="22" t="s">
        <v>117</v>
      </c>
      <c r="JF13" s="22" t="s">
        <v>117</v>
      </c>
      <c r="JG13" s="22" t="s">
        <v>608</v>
      </c>
      <c r="JH13" s="22" t="s">
        <v>118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>
        <v>51</v>
      </c>
      <c r="JU13" s="22">
        <v>3</v>
      </c>
      <c r="JV13" s="22">
        <v>3</v>
      </c>
      <c r="JW13" s="22">
        <v>3</v>
      </c>
      <c r="JX13" s="22">
        <v>3</v>
      </c>
      <c r="JY13" s="22">
        <v>3</v>
      </c>
      <c r="JZ13" s="22">
        <v>3</v>
      </c>
      <c r="KA13" s="22">
        <v>3</v>
      </c>
      <c r="KB13" s="22">
        <v>3</v>
      </c>
      <c r="KC13" s="22">
        <v>3</v>
      </c>
      <c r="KD13" s="22">
        <v>3</v>
      </c>
      <c r="KE13" s="22">
        <v>3</v>
      </c>
      <c r="KF13" s="22">
        <v>3</v>
      </c>
      <c r="KG13" s="22">
        <v>3</v>
      </c>
      <c r="KH13" s="22">
        <v>3</v>
      </c>
      <c r="KI13" s="22">
        <v>1</v>
      </c>
      <c r="KJ13" s="22">
        <v>1</v>
      </c>
      <c r="KK13" s="22">
        <v>1</v>
      </c>
      <c r="KL13" s="22">
        <v>1</v>
      </c>
      <c r="KM13" s="22">
        <v>1</v>
      </c>
      <c r="KN13" s="22">
        <v>1</v>
      </c>
      <c r="KO13" s="22">
        <v>1</v>
      </c>
      <c r="KP13" s="22">
        <v>1</v>
      </c>
      <c r="KQ13" s="22">
        <v>1</v>
      </c>
      <c r="KR13" s="22">
        <v>1</v>
      </c>
      <c r="KS13" s="22">
        <v>1</v>
      </c>
      <c r="KT13" s="22">
        <v>1</v>
      </c>
      <c r="KU13" s="22">
        <v>1</v>
      </c>
      <c r="KV13" s="22">
        <v>1</v>
      </c>
      <c r="KW13" s="22">
        <v>1</v>
      </c>
      <c r="KX13" s="22">
        <v>1</v>
      </c>
      <c r="KY13" s="22">
        <v>1</v>
      </c>
      <c r="KZ13" s="22">
        <v>1</v>
      </c>
      <c r="LA13" s="22">
        <v>1</v>
      </c>
      <c r="LB13" s="22">
        <v>1</v>
      </c>
      <c r="LC13" s="22">
        <v>1</v>
      </c>
      <c r="LD13" s="22">
        <v>3</v>
      </c>
      <c r="LE13" s="22">
        <v>3</v>
      </c>
      <c r="LF13" s="22">
        <v>3</v>
      </c>
      <c r="LG13" s="22">
        <v>3</v>
      </c>
      <c r="LH13" s="22">
        <v>3</v>
      </c>
      <c r="LI13" s="22">
        <v>3</v>
      </c>
      <c r="LJ13" s="22">
        <v>3</v>
      </c>
      <c r="LK13" s="22">
        <v>3</v>
      </c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110" t="s">
        <v>3000</v>
      </c>
      <c r="LX13" s="22"/>
      <c r="LY13" s="22"/>
      <c r="LZ13" s="22"/>
      <c r="MA13" s="22"/>
      <c r="MB13" s="22"/>
      <c r="MC13" s="22"/>
      <c r="MD13" s="22"/>
      <c r="ME13" s="22"/>
      <c r="MF13" s="22"/>
      <c r="MG13" s="22"/>
      <c r="MH13" s="22"/>
      <c r="MI13" s="22"/>
      <c r="MJ13" s="22"/>
      <c r="MK13" s="22"/>
      <c r="ML13" s="22">
        <v>1</v>
      </c>
      <c r="MM13" s="22">
        <v>1</v>
      </c>
      <c r="MN13" s="22">
        <v>1</v>
      </c>
      <c r="MO13" s="22">
        <v>1</v>
      </c>
      <c r="MP13" s="22">
        <v>1</v>
      </c>
      <c r="MQ13" s="22">
        <v>1</v>
      </c>
      <c r="MR13" s="22">
        <v>1</v>
      </c>
      <c r="MS13" s="22">
        <v>1</v>
      </c>
      <c r="MT13" s="22">
        <v>1</v>
      </c>
      <c r="MU13" s="22">
        <v>1</v>
      </c>
      <c r="MV13" s="22">
        <v>1</v>
      </c>
      <c r="MW13" s="22">
        <v>1</v>
      </c>
      <c r="MX13" s="22">
        <v>1</v>
      </c>
      <c r="MY13" s="22">
        <v>1</v>
      </c>
      <c r="MZ13" s="22"/>
      <c r="NA13" s="22"/>
      <c r="NB13" s="22"/>
      <c r="NC13" s="22"/>
      <c r="ND13" s="22"/>
      <c r="NE13" s="22"/>
      <c r="NF13" s="22"/>
      <c r="NG13" s="22"/>
      <c r="NH13" s="22"/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22"/>
      <c r="NZ13" s="22"/>
    </row>
    <row r="14" spans="1:1160" x14ac:dyDescent="0.25">
      <c r="A14" s="8" t="s">
        <v>1224</v>
      </c>
      <c r="B14" t="s">
        <v>77</v>
      </c>
      <c r="C14" t="s">
        <v>1693</v>
      </c>
      <c r="E14" s="8">
        <v>66</v>
      </c>
      <c r="F14" s="10" t="s">
        <v>727</v>
      </c>
      <c r="G14" s="10" t="s">
        <v>731</v>
      </c>
      <c r="H14" s="10" t="s">
        <v>732</v>
      </c>
      <c r="I14" s="10" t="s">
        <v>733</v>
      </c>
      <c r="J14" s="10" t="s">
        <v>734</v>
      </c>
      <c r="K14" s="10" t="s">
        <v>735</v>
      </c>
      <c r="L14" s="10" t="s">
        <v>736</v>
      </c>
      <c r="M14" s="10" t="s">
        <v>737</v>
      </c>
      <c r="N14" s="10" t="s">
        <v>739</v>
      </c>
      <c r="O14" s="10" t="s">
        <v>743</v>
      </c>
      <c r="P14" s="10" t="s">
        <v>744</v>
      </c>
      <c r="Q14" s="10" t="s">
        <v>745</v>
      </c>
      <c r="R14" s="10" t="s">
        <v>746</v>
      </c>
      <c r="S14" s="10" t="s">
        <v>747</v>
      </c>
      <c r="T14" s="10" t="s">
        <v>748</v>
      </c>
      <c r="U14" s="10" t="s">
        <v>749</v>
      </c>
      <c r="V14" s="10" t="s">
        <v>1381</v>
      </c>
      <c r="W14" s="10" t="s">
        <v>793</v>
      </c>
      <c r="X14" s="10" t="s">
        <v>794</v>
      </c>
      <c r="Y14" s="10" t="s">
        <v>874</v>
      </c>
      <c r="Z14" s="10" t="s">
        <v>875</v>
      </c>
      <c r="AA14" s="10" t="s">
        <v>876</v>
      </c>
      <c r="AB14" s="10" t="s">
        <v>877</v>
      </c>
      <c r="AC14" s="10" t="s">
        <v>1657</v>
      </c>
      <c r="AD14" s="10" t="s">
        <v>751</v>
      </c>
      <c r="AE14" s="10" t="s">
        <v>755</v>
      </c>
      <c r="AF14" s="10" t="s">
        <v>756</v>
      </c>
      <c r="AG14" s="10" t="s">
        <v>757</v>
      </c>
      <c r="AH14" s="10" t="s">
        <v>758</v>
      </c>
      <c r="AI14" s="10" t="s">
        <v>759</v>
      </c>
      <c r="AJ14" s="10" t="s">
        <v>760</v>
      </c>
      <c r="AK14" s="10" t="s">
        <v>761</v>
      </c>
      <c r="AL14" s="10" t="s">
        <v>763</v>
      </c>
      <c r="AM14" s="10" t="s">
        <v>767</v>
      </c>
      <c r="AN14" s="10" t="s">
        <v>768</v>
      </c>
      <c r="AO14" s="10" t="s">
        <v>769</v>
      </c>
      <c r="AP14" s="10" t="s">
        <v>770</v>
      </c>
      <c r="AQ14" s="10" t="s">
        <v>771</v>
      </c>
      <c r="AR14" s="10" t="s">
        <v>772</v>
      </c>
      <c r="AS14" s="10" t="s">
        <v>773</v>
      </c>
      <c r="AT14" s="10" t="s">
        <v>776</v>
      </c>
      <c r="AU14" s="10" t="s">
        <v>777</v>
      </c>
      <c r="AV14" s="10" t="s">
        <v>778</v>
      </c>
      <c r="AW14" s="10" t="s">
        <v>781</v>
      </c>
      <c r="AX14" s="10" t="s">
        <v>699</v>
      </c>
      <c r="AY14" s="10" t="s">
        <v>700</v>
      </c>
      <c r="AZ14" s="10" t="s">
        <v>701</v>
      </c>
      <c r="BA14" s="10" t="s">
        <v>704</v>
      </c>
      <c r="BB14" s="10" t="s">
        <v>706</v>
      </c>
      <c r="BC14" s="10" t="s">
        <v>707</v>
      </c>
      <c r="BD14" s="10" t="s">
        <v>708</v>
      </c>
      <c r="BE14" s="10" t="s">
        <v>711</v>
      </c>
      <c r="BF14" s="10" t="s">
        <v>1122</v>
      </c>
      <c r="BG14" s="10" t="s">
        <v>1126</v>
      </c>
      <c r="BH14" s="10" t="s">
        <v>1127</v>
      </c>
      <c r="BI14" s="10" t="s">
        <v>1128</v>
      </c>
      <c r="BJ14" s="10" t="s">
        <v>1129</v>
      </c>
      <c r="BK14" s="10" t="s">
        <v>1130</v>
      </c>
      <c r="BL14" s="10" t="s">
        <v>1131</v>
      </c>
      <c r="BM14" s="10" t="s">
        <v>1132</v>
      </c>
      <c r="BN14" s="10" t="s">
        <v>1046</v>
      </c>
      <c r="BO14" s="10" t="s">
        <v>1047</v>
      </c>
      <c r="BP14" s="10" t="s">
        <v>1048</v>
      </c>
      <c r="BQ14" s="10" t="s">
        <v>1051</v>
      </c>
      <c r="BR14" s="10" t="s">
        <v>1633</v>
      </c>
      <c r="BS14" s="10" t="s">
        <v>1449</v>
      </c>
      <c r="BT14" s="10" t="s">
        <v>1992</v>
      </c>
      <c r="BU14" s="10" t="s">
        <v>1993</v>
      </c>
      <c r="BV14" s="10" t="s">
        <v>1994</v>
      </c>
      <c r="BW14" s="10" t="s">
        <v>1995</v>
      </c>
      <c r="BX14" s="10" t="s">
        <v>1996</v>
      </c>
      <c r="BY14" s="10" t="s">
        <v>1997</v>
      </c>
      <c r="BZ14" s="10" t="s">
        <v>1998</v>
      </c>
      <c r="CA14" s="10" t="s">
        <v>1999</v>
      </c>
      <c r="CB14" s="10" t="s">
        <v>2000</v>
      </c>
      <c r="CC14" s="10" t="s">
        <v>2001</v>
      </c>
      <c r="CD14" s="10" t="s">
        <v>2002</v>
      </c>
      <c r="CE14" s="10" t="s">
        <v>2003</v>
      </c>
      <c r="CF14" s="10" t="s">
        <v>2004</v>
      </c>
      <c r="CG14" s="10" t="s">
        <v>2005</v>
      </c>
      <c r="CH14" s="10" t="s">
        <v>2006</v>
      </c>
      <c r="CI14" s="10" t="s">
        <v>2007</v>
      </c>
      <c r="CJ14" s="10" t="s">
        <v>2008</v>
      </c>
      <c r="CK14" s="10" t="s">
        <v>2009</v>
      </c>
      <c r="CL14" s="10" t="s">
        <v>2010</v>
      </c>
      <c r="CM14" s="10" t="s">
        <v>2011</v>
      </c>
      <c r="CN14" s="10" t="s">
        <v>2012</v>
      </c>
      <c r="CO14" s="10" t="s">
        <v>2013</v>
      </c>
      <c r="CP14" s="10" t="s">
        <v>2014</v>
      </c>
      <c r="CQ14" s="10" t="s">
        <v>2015</v>
      </c>
      <c r="CR14" s="10" t="s">
        <v>2016</v>
      </c>
      <c r="CS14" s="10" t="s">
        <v>2017</v>
      </c>
      <c r="CT14" s="10" t="s">
        <v>2018</v>
      </c>
      <c r="CU14" s="10" t="s">
        <v>2019</v>
      </c>
      <c r="CV14" s="10" t="s">
        <v>2020</v>
      </c>
      <c r="CW14" s="10" t="s">
        <v>2021</v>
      </c>
      <c r="CX14" s="10" t="s">
        <v>2022</v>
      </c>
      <c r="CY14" s="10" t="s">
        <v>2023</v>
      </c>
      <c r="CZ14" s="10" t="s">
        <v>2024</v>
      </c>
      <c r="DA14" s="10" t="s">
        <v>2025</v>
      </c>
      <c r="DB14" s="10" t="s">
        <v>2026</v>
      </c>
      <c r="DC14" s="10" t="s">
        <v>2027</v>
      </c>
      <c r="DD14" s="10" t="s">
        <v>2028</v>
      </c>
      <c r="DE14" s="10" t="s">
        <v>2029</v>
      </c>
      <c r="DF14" s="10" t="s">
        <v>2030</v>
      </c>
      <c r="DG14" s="10" t="s">
        <v>2031</v>
      </c>
      <c r="DH14" s="10" t="s">
        <v>2032</v>
      </c>
      <c r="DI14" s="10" t="s">
        <v>2033</v>
      </c>
      <c r="DJ14" s="10" t="s">
        <v>2034</v>
      </c>
      <c r="DK14" s="10" t="s">
        <v>2035</v>
      </c>
      <c r="DL14" s="10" t="s">
        <v>2036</v>
      </c>
      <c r="DM14" s="10" t="s">
        <v>2037</v>
      </c>
      <c r="DN14" s="10" t="s">
        <v>2038</v>
      </c>
      <c r="DO14" s="10" t="s">
        <v>2039</v>
      </c>
      <c r="DP14" s="10" t="s">
        <v>2040</v>
      </c>
      <c r="DQ14" s="10" t="s">
        <v>2041</v>
      </c>
      <c r="DR14" s="10" t="s">
        <v>2042</v>
      </c>
      <c r="DS14" s="10" t="s">
        <v>2043</v>
      </c>
      <c r="DT14" s="10" t="s">
        <v>2046</v>
      </c>
      <c r="DU14" s="12" t="s">
        <v>2047</v>
      </c>
      <c r="DV14" s="10" t="s">
        <v>2048</v>
      </c>
      <c r="DW14" s="10" t="s">
        <v>2049</v>
      </c>
      <c r="DX14" s="12" t="s">
        <v>2050</v>
      </c>
      <c r="DY14" s="10" t="s">
        <v>2051</v>
      </c>
      <c r="DZ14" s="10" t="s">
        <v>2052</v>
      </c>
      <c r="EA14" s="10" t="s">
        <v>2053</v>
      </c>
      <c r="EB14" s="10" t="s">
        <v>2054</v>
      </c>
      <c r="EC14" s="10" t="s">
        <v>2055</v>
      </c>
      <c r="ED14" s="10" t="s">
        <v>2056</v>
      </c>
      <c r="EE14" s="10" t="s">
        <v>2057</v>
      </c>
      <c r="EF14" s="10" t="s">
        <v>2058</v>
      </c>
      <c r="EG14" s="10" t="s">
        <v>2059</v>
      </c>
      <c r="EH14" s="18">
        <v>180</v>
      </c>
      <c r="EI14" s="18">
        <v>180</v>
      </c>
      <c r="EJ14" s="18">
        <v>180</v>
      </c>
      <c r="EK14" s="18">
        <v>180</v>
      </c>
      <c r="EL14" s="18">
        <v>180</v>
      </c>
      <c r="EM14" s="18">
        <v>180</v>
      </c>
      <c r="EN14" s="18">
        <v>180</v>
      </c>
      <c r="EO14" s="18">
        <v>180</v>
      </c>
      <c r="EP14" s="18">
        <v>1.5</v>
      </c>
      <c r="EQ14" s="18">
        <v>1.5</v>
      </c>
      <c r="ER14" s="18">
        <v>1.5</v>
      </c>
      <c r="ES14" s="18">
        <v>1.5</v>
      </c>
      <c r="ET14" s="18">
        <v>1.5</v>
      </c>
      <c r="EU14" s="18">
        <v>1.5</v>
      </c>
      <c r="EV14" s="18">
        <v>1.5</v>
      </c>
      <c r="EW14" s="18">
        <v>1.5</v>
      </c>
      <c r="EX14" s="18">
        <v>3</v>
      </c>
      <c r="EY14" s="18">
        <v>3</v>
      </c>
      <c r="EZ14" s="18">
        <v>3</v>
      </c>
      <c r="FA14" s="18">
        <v>3</v>
      </c>
      <c r="FB14" s="18">
        <v>3</v>
      </c>
      <c r="FC14" s="18">
        <v>3</v>
      </c>
      <c r="FD14" s="18">
        <v>23</v>
      </c>
      <c r="FE14" s="18">
        <v>23</v>
      </c>
      <c r="FF14" s="18">
        <v>8</v>
      </c>
      <c r="FG14" s="18">
        <v>8</v>
      </c>
      <c r="FH14" s="18">
        <v>8</v>
      </c>
      <c r="FI14" s="18">
        <v>8</v>
      </c>
      <c r="FJ14" s="18">
        <v>8</v>
      </c>
      <c r="FK14" s="18">
        <v>8</v>
      </c>
      <c r="FL14" s="18">
        <v>8</v>
      </c>
      <c r="FM14" s="18">
        <v>8</v>
      </c>
      <c r="FN14" s="18">
        <v>0.3</v>
      </c>
      <c r="FO14" s="18">
        <v>0.3</v>
      </c>
      <c r="FP14" s="18">
        <v>0.3</v>
      </c>
      <c r="FQ14" s="18">
        <v>0.3</v>
      </c>
      <c r="FR14" s="18">
        <v>0.3</v>
      </c>
      <c r="FS14" s="18">
        <v>0.3</v>
      </c>
      <c r="FT14" s="18">
        <v>0.3</v>
      </c>
      <c r="FU14" s="18">
        <v>0.3</v>
      </c>
      <c r="FV14" s="18">
        <v>150</v>
      </c>
      <c r="FW14" s="18">
        <v>150</v>
      </c>
      <c r="FX14" s="18">
        <v>150</v>
      </c>
      <c r="FY14" s="18">
        <v>150</v>
      </c>
      <c r="FZ14" s="18">
        <v>31</v>
      </c>
      <c r="GA14" s="18">
        <v>31</v>
      </c>
      <c r="GB14" s="18">
        <v>31</v>
      </c>
      <c r="GC14" s="18">
        <v>31</v>
      </c>
      <c r="GD14" s="18">
        <v>410</v>
      </c>
      <c r="GE14" s="18">
        <v>410</v>
      </c>
      <c r="GF14" s="18">
        <v>410</v>
      </c>
      <c r="GG14" s="18">
        <v>410</v>
      </c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22">
        <v>50</v>
      </c>
      <c r="GV14" s="18">
        <v>130</v>
      </c>
      <c r="GW14" s="18">
        <v>130</v>
      </c>
      <c r="GX14" s="18">
        <v>130</v>
      </c>
      <c r="GY14" s="18">
        <v>130</v>
      </c>
      <c r="GZ14" s="18">
        <v>130</v>
      </c>
      <c r="HA14" s="18">
        <v>130</v>
      </c>
      <c r="HB14" s="18">
        <v>130</v>
      </c>
      <c r="HC14" s="18">
        <v>130</v>
      </c>
      <c r="HD14" s="18">
        <v>1.1499999999999999</v>
      </c>
      <c r="HE14" s="18">
        <v>1.1499999999999999</v>
      </c>
      <c r="HF14" s="18">
        <v>1.1499999999999999</v>
      </c>
      <c r="HG14" s="18">
        <v>1.1499999999999999</v>
      </c>
      <c r="HH14" s="18">
        <v>1.1499999999999999</v>
      </c>
      <c r="HI14" s="18">
        <v>1.1499999999999999</v>
      </c>
      <c r="HJ14" s="18">
        <v>1.1499999999999999</v>
      </c>
      <c r="HK14" s="18">
        <v>1.1499999999999999</v>
      </c>
      <c r="HL14" s="18">
        <v>0.5</v>
      </c>
      <c r="HM14" s="18">
        <v>0.5</v>
      </c>
      <c r="HN14" s="18">
        <v>0.5</v>
      </c>
      <c r="HO14" s="18">
        <v>0.5</v>
      </c>
      <c r="HP14" s="18">
        <v>0.5</v>
      </c>
      <c r="HQ14" s="18">
        <v>0.5</v>
      </c>
      <c r="HR14" s="18">
        <v>0.5</v>
      </c>
      <c r="HS14" s="18">
        <v>0.5</v>
      </c>
      <c r="HT14" s="18">
        <v>0.2</v>
      </c>
      <c r="HU14" s="18">
        <v>0.2</v>
      </c>
      <c r="HV14" s="18">
        <v>0.2</v>
      </c>
      <c r="HW14" s="18">
        <v>0.2</v>
      </c>
      <c r="HX14" s="18">
        <v>0.2</v>
      </c>
      <c r="HY14" s="18">
        <v>0.2</v>
      </c>
      <c r="HZ14" s="18">
        <v>0.2</v>
      </c>
      <c r="IA14" s="18">
        <v>0.2</v>
      </c>
      <c r="IB14" s="18">
        <v>0.04</v>
      </c>
      <c r="IC14" s="18">
        <v>0.04</v>
      </c>
      <c r="ID14" s="18">
        <v>0.04</v>
      </c>
      <c r="IE14" s="18">
        <v>0.04</v>
      </c>
      <c r="IF14" s="18">
        <v>0.04</v>
      </c>
      <c r="IG14" s="18">
        <v>0.04</v>
      </c>
      <c r="IH14" s="18">
        <v>0.04</v>
      </c>
      <c r="II14" s="18">
        <v>0.04</v>
      </c>
      <c r="IJ14" s="18">
        <v>110</v>
      </c>
      <c r="IK14" s="18">
        <v>110</v>
      </c>
      <c r="IL14" s="18">
        <v>110</v>
      </c>
      <c r="IM14" s="18">
        <v>110</v>
      </c>
      <c r="IN14" s="18">
        <v>28</v>
      </c>
      <c r="IO14" s="18">
        <v>28</v>
      </c>
      <c r="IP14" s="18">
        <v>28</v>
      </c>
      <c r="IQ14" s="18">
        <v>28</v>
      </c>
      <c r="IR14" s="18">
        <v>400</v>
      </c>
      <c r="IS14" s="18">
        <v>400</v>
      </c>
      <c r="IT14" s="18">
        <v>400</v>
      </c>
      <c r="IU14" s="18">
        <v>400</v>
      </c>
      <c r="IV14" s="18"/>
      <c r="IW14" s="18"/>
      <c r="IX14" s="10"/>
      <c r="IY14" s="10"/>
      <c r="IZ14" s="12"/>
      <c r="JA14" s="10"/>
      <c r="JB14" s="10"/>
      <c r="JC14" s="10"/>
      <c r="JD14" s="10"/>
      <c r="JE14" s="10"/>
      <c r="JF14" s="10"/>
      <c r="JG14" s="10"/>
      <c r="JH14" s="10"/>
      <c r="JI14" s="110" t="s">
        <v>2963</v>
      </c>
      <c r="JJ14" s="22" t="s">
        <v>114</v>
      </c>
      <c r="JK14" s="22" t="s">
        <v>114</v>
      </c>
      <c r="JL14" s="22" t="s">
        <v>114</v>
      </c>
      <c r="JM14" s="22" t="s">
        <v>114</v>
      </c>
      <c r="JN14" s="22" t="s">
        <v>114</v>
      </c>
      <c r="JO14" s="22" t="s">
        <v>114</v>
      </c>
      <c r="JP14" s="22" t="s">
        <v>114</v>
      </c>
      <c r="JQ14" s="22" t="s">
        <v>114</v>
      </c>
      <c r="JR14" s="22" t="s">
        <v>116</v>
      </c>
      <c r="JS14" s="22" t="s">
        <v>116</v>
      </c>
      <c r="JT14" s="22" t="s">
        <v>116</v>
      </c>
      <c r="JU14" s="22" t="s">
        <v>116</v>
      </c>
      <c r="JV14" s="22" t="s">
        <v>116</v>
      </c>
      <c r="JW14" s="22" t="s">
        <v>116</v>
      </c>
      <c r="JX14" s="22" t="s">
        <v>116</v>
      </c>
      <c r="JY14" s="22" t="s">
        <v>116</v>
      </c>
      <c r="JZ14" s="22" t="s">
        <v>726</v>
      </c>
      <c r="KA14" s="22" t="s">
        <v>726</v>
      </c>
      <c r="KB14" s="22" t="s">
        <v>726</v>
      </c>
      <c r="KC14" s="22" t="s">
        <v>726</v>
      </c>
      <c r="KD14" s="22" t="s">
        <v>726</v>
      </c>
      <c r="KE14" s="22" t="s">
        <v>726</v>
      </c>
      <c r="KF14" s="22" t="s">
        <v>726</v>
      </c>
      <c r="KG14" s="22" t="s">
        <v>726</v>
      </c>
      <c r="KH14" s="22" t="s">
        <v>726</v>
      </c>
      <c r="KI14" s="22" t="s">
        <v>726</v>
      </c>
      <c r="KJ14" s="22" t="s">
        <v>726</v>
      </c>
      <c r="KK14" s="22" t="s">
        <v>726</v>
      </c>
      <c r="KL14" s="22" t="s">
        <v>726</v>
      </c>
      <c r="KM14" s="22" t="s">
        <v>726</v>
      </c>
      <c r="KN14" s="22" t="s">
        <v>726</v>
      </c>
      <c r="KO14" s="22" t="s">
        <v>726</v>
      </c>
      <c r="KP14" s="22" t="s">
        <v>2044</v>
      </c>
      <c r="KQ14" s="22" t="s">
        <v>2044</v>
      </c>
      <c r="KR14" s="22" t="s">
        <v>2044</v>
      </c>
      <c r="KS14" s="22" t="s">
        <v>2044</v>
      </c>
      <c r="KT14" s="22" t="s">
        <v>2044</v>
      </c>
      <c r="KU14" s="22" t="s">
        <v>2044</v>
      </c>
      <c r="KV14" s="22" t="s">
        <v>2044</v>
      </c>
      <c r="KW14" s="22" t="s">
        <v>2044</v>
      </c>
      <c r="KX14" s="22" t="s">
        <v>114</v>
      </c>
      <c r="KY14" s="22" t="s">
        <v>114</v>
      </c>
      <c r="KZ14" s="22" t="s">
        <v>114</v>
      </c>
      <c r="LA14" s="22" t="s">
        <v>114</v>
      </c>
      <c r="LB14" s="22" t="s">
        <v>2045</v>
      </c>
      <c r="LC14" s="22" t="s">
        <v>2045</v>
      </c>
      <c r="LD14" s="22" t="s">
        <v>2045</v>
      </c>
      <c r="LE14" s="22" t="s">
        <v>2045</v>
      </c>
      <c r="LF14" s="22" t="s">
        <v>117</v>
      </c>
      <c r="LG14" s="22" t="s">
        <v>117</v>
      </c>
      <c r="LH14" s="22" t="s">
        <v>117</v>
      </c>
      <c r="LI14" s="22" t="s">
        <v>117</v>
      </c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>
        <v>51</v>
      </c>
      <c r="LX14" s="22">
        <v>3</v>
      </c>
      <c r="LY14" s="22">
        <v>3</v>
      </c>
      <c r="LZ14" s="22">
        <v>3</v>
      </c>
      <c r="MA14" s="22">
        <v>3</v>
      </c>
      <c r="MB14" s="22">
        <v>3</v>
      </c>
      <c r="MC14" s="22">
        <v>3</v>
      </c>
      <c r="MD14" s="22">
        <v>3</v>
      </c>
      <c r="ME14" s="22">
        <v>3</v>
      </c>
      <c r="MF14" s="22">
        <v>3</v>
      </c>
      <c r="MG14" s="22">
        <v>3</v>
      </c>
      <c r="MH14" s="22">
        <v>3</v>
      </c>
      <c r="MI14" s="22">
        <v>3</v>
      </c>
      <c r="MJ14" s="22">
        <v>3</v>
      </c>
      <c r="MK14" s="22">
        <v>3</v>
      </c>
      <c r="ML14" s="22">
        <v>3</v>
      </c>
      <c r="MM14" s="22">
        <v>3</v>
      </c>
      <c r="MN14" s="22">
        <v>1</v>
      </c>
      <c r="MO14" s="22">
        <v>1</v>
      </c>
      <c r="MP14" s="22">
        <v>1</v>
      </c>
      <c r="MQ14" s="22">
        <v>1</v>
      </c>
      <c r="MR14" s="22">
        <v>1</v>
      </c>
      <c r="MS14" s="22">
        <v>1</v>
      </c>
      <c r="MT14" s="22">
        <v>1</v>
      </c>
      <c r="MU14" s="22">
        <v>1</v>
      </c>
      <c r="MV14" s="22">
        <v>1</v>
      </c>
      <c r="MW14" s="22">
        <v>1</v>
      </c>
      <c r="MX14" s="22">
        <v>1</v>
      </c>
      <c r="MY14" s="22">
        <v>1</v>
      </c>
      <c r="MZ14" s="22">
        <v>1</v>
      </c>
      <c r="NA14" s="22">
        <v>1</v>
      </c>
      <c r="NB14" s="22">
        <v>1</v>
      </c>
      <c r="NC14" s="22">
        <v>1</v>
      </c>
      <c r="ND14" s="22">
        <v>1</v>
      </c>
      <c r="NE14" s="22">
        <v>1</v>
      </c>
      <c r="NF14" s="22">
        <v>1</v>
      </c>
      <c r="NG14" s="22">
        <v>1</v>
      </c>
      <c r="NH14" s="22">
        <v>1</v>
      </c>
      <c r="NI14" s="22">
        <v>1</v>
      </c>
      <c r="NJ14" s="22">
        <v>1</v>
      </c>
      <c r="NK14" s="22">
        <v>1</v>
      </c>
      <c r="NL14" s="22">
        <v>3</v>
      </c>
      <c r="NM14" s="22">
        <v>3</v>
      </c>
      <c r="NN14" s="22">
        <v>3</v>
      </c>
      <c r="NO14" s="22">
        <v>3</v>
      </c>
      <c r="NP14" s="22">
        <v>3</v>
      </c>
      <c r="NQ14" s="22">
        <v>3</v>
      </c>
      <c r="NR14" s="22">
        <v>3</v>
      </c>
      <c r="NS14" s="22">
        <v>3</v>
      </c>
      <c r="NT14" s="22">
        <v>3</v>
      </c>
      <c r="NU14" s="22">
        <v>3</v>
      </c>
      <c r="NV14" s="22">
        <v>3</v>
      </c>
      <c r="NW14" s="22">
        <v>3</v>
      </c>
      <c r="NX14" s="22"/>
      <c r="NY14" s="22"/>
      <c r="NZ14" s="22"/>
      <c r="OA14" s="22"/>
      <c r="OB14" s="22"/>
      <c r="OC14" s="22"/>
      <c r="OD14" s="22"/>
      <c r="OE14" s="22"/>
      <c r="OF14" s="22"/>
      <c r="OG14" s="22"/>
      <c r="OH14" s="22"/>
      <c r="OI14" s="22"/>
      <c r="OJ14" s="22"/>
      <c r="OK14" s="110" t="s">
        <v>3001</v>
      </c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>
        <v>1</v>
      </c>
      <c r="PC14" s="18">
        <v>1</v>
      </c>
      <c r="PD14" s="18">
        <v>1</v>
      </c>
      <c r="PE14" s="18">
        <v>1</v>
      </c>
      <c r="PF14" s="18">
        <v>1</v>
      </c>
      <c r="PG14" s="18">
        <v>1</v>
      </c>
      <c r="PH14" s="18">
        <v>1</v>
      </c>
      <c r="PI14" s="18">
        <v>1</v>
      </c>
      <c r="PJ14" s="18">
        <v>1</v>
      </c>
      <c r="PK14" s="18">
        <v>1</v>
      </c>
      <c r="PL14" s="18">
        <v>1</v>
      </c>
      <c r="PM14" s="18">
        <v>1</v>
      </c>
      <c r="PN14" s="18">
        <v>1</v>
      </c>
      <c r="PO14" s="18">
        <v>1</v>
      </c>
      <c r="PP14" s="18">
        <v>1</v>
      </c>
      <c r="PQ14" s="18">
        <v>1</v>
      </c>
      <c r="PR14" s="18"/>
      <c r="PS14" s="18"/>
      <c r="PT14" s="18"/>
      <c r="PU14" s="18"/>
      <c r="PV14" s="18"/>
      <c r="PW14" s="18"/>
      <c r="PX14" s="18"/>
      <c r="PY14" s="18"/>
      <c r="PZ14" s="18"/>
      <c r="QA14" s="18"/>
      <c r="QB14" s="18"/>
      <c r="QC14" s="18"/>
      <c r="QD14" s="18"/>
      <c r="QE14" s="18"/>
      <c r="QF14" s="18"/>
      <c r="QG14" s="18"/>
      <c r="QH14" s="18"/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</row>
    <row r="15" spans="1:1160" x14ac:dyDescent="0.25">
      <c r="A15" s="8" t="s">
        <v>888</v>
      </c>
      <c r="B15" t="s">
        <v>64</v>
      </c>
      <c r="C15" t="s">
        <v>1692</v>
      </c>
      <c r="E15" s="8">
        <v>109</v>
      </c>
      <c r="F15" s="10" t="s">
        <v>656</v>
      </c>
      <c r="G15" s="10" t="s">
        <v>657</v>
      </c>
      <c r="H15" s="10" t="s">
        <v>658</v>
      </c>
      <c r="I15" s="10" t="s">
        <v>659</v>
      </c>
      <c r="J15" s="10" t="s">
        <v>660</v>
      </c>
      <c r="K15" s="10" t="s">
        <v>661</v>
      </c>
      <c r="L15" s="10" t="s">
        <v>662</v>
      </c>
      <c r="M15" s="10" t="s">
        <v>663</v>
      </c>
      <c r="N15" s="10" t="s">
        <v>664</v>
      </c>
      <c r="O15" s="10" t="s">
        <v>665</v>
      </c>
      <c r="P15" s="10" t="s">
        <v>666</v>
      </c>
      <c r="Q15" s="10" t="s">
        <v>667</v>
      </c>
      <c r="R15" s="10" t="s">
        <v>670</v>
      </c>
      <c r="S15" s="10" t="s">
        <v>671</v>
      </c>
      <c r="T15" s="10" t="s">
        <v>672</v>
      </c>
      <c r="U15" s="10" t="s">
        <v>673</v>
      </c>
      <c r="V15" s="10" t="s">
        <v>674</v>
      </c>
      <c r="W15" s="10" t="s">
        <v>675</v>
      </c>
      <c r="X15" s="10" t="s">
        <v>676</v>
      </c>
      <c r="Y15" s="10" t="s">
        <v>677</v>
      </c>
      <c r="Z15" s="10" t="s">
        <v>678</v>
      </c>
      <c r="AA15" s="10" t="s">
        <v>679</v>
      </c>
      <c r="AB15" s="10" t="s">
        <v>680</v>
      </c>
      <c r="AC15" s="10" t="s">
        <v>681</v>
      </c>
      <c r="AD15" s="10" t="s">
        <v>825</v>
      </c>
      <c r="AE15" s="10" t="s">
        <v>826</v>
      </c>
      <c r="AF15" s="10" t="s">
        <v>827</v>
      </c>
      <c r="AG15" s="10" t="s">
        <v>828</v>
      </c>
      <c r="AH15" s="10" t="s">
        <v>872</v>
      </c>
      <c r="AI15" s="10" t="s">
        <v>873</v>
      </c>
      <c r="AJ15" s="10" t="s">
        <v>829</v>
      </c>
      <c r="AK15" s="10" t="s">
        <v>830</v>
      </c>
      <c r="AL15" s="10" t="s">
        <v>831</v>
      </c>
      <c r="AM15" s="10" t="s">
        <v>832</v>
      </c>
      <c r="AN15" s="10" t="s">
        <v>833</v>
      </c>
      <c r="AO15" s="10" t="s">
        <v>834</v>
      </c>
      <c r="AP15" s="10" t="s">
        <v>843</v>
      </c>
      <c r="AQ15" s="10" t="s">
        <v>844</v>
      </c>
      <c r="AR15" s="10" t="s">
        <v>845</v>
      </c>
      <c r="AS15" s="10" t="s">
        <v>846</v>
      </c>
      <c r="AT15" s="10" t="s">
        <v>878</v>
      </c>
      <c r="AU15" s="10" t="s">
        <v>879</v>
      </c>
      <c r="AV15" s="10" t="s">
        <v>847</v>
      </c>
      <c r="AW15" s="10" t="s">
        <v>848</v>
      </c>
      <c r="AX15" s="10" t="s">
        <v>849</v>
      </c>
      <c r="AY15" s="10" t="s">
        <v>850</v>
      </c>
      <c r="AZ15" s="10" t="s">
        <v>851</v>
      </c>
      <c r="BA15" s="10" t="s">
        <v>852</v>
      </c>
      <c r="BB15" s="10" t="s">
        <v>684</v>
      </c>
      <c r="BC15" s="10" t="s">
        <v>685</v>
      </c>
      <c r="BD15" s="10" t="s">
        <v>686</v>
      </c>
      <c r="BE15" s="10" t="s">
        <v>687</v>
      </c>
      <c r="BF15" s="10" t="s">
        <v>688</v>
      </c>
      <c r="BG15" s="10" t="s">
        <v>689</v>
      </c>
      <c r="BH15" s="10" t="s">
        <v>690</v>
      </c>
      <c r="BI15" s="10" t="s">
        <v>691</v>
      </c>
      <c r="BJ15" s="10" t="s">
        <v>692</v>
      </c>
      <c r="BK15" s="10" t="s">
        <v>693</v>
      </c>
      <c r="BL15" s="10" t="s">
        <v>694</v>
      </c>
      <c r="BM15" s="10" t="s">
        <v>695</v>
      </c>
      <c r="BN15" s="10" t="s">
        <v>775</v>
      </c>
      <c r="BO15" s="10" t="s">
        <v>776</v>
      </c>
      <c r="BP15" s="10" t="s">
        <v>777</v>
      </c>
      <c r="BQ15" s="10" t="s">
        <v>778</v>
      </c>
      <c r="BR15" s="10" t="s">
        <v>779</v>
      </c>
      <c r="BS15" s="10" t="s">
        <v>780</v>
      </c>
      <c r="BT15" s="10" t="s">
        <v>698</v>
      </c>
      <c r="BU15" s="10" t="s">
        <v>699</v>
      </c>
      <c r="BV15" s="10" t="s">
        <v>700</v>
      </c>
      <c r="BW15" s="10" t="s">
        <v>701</v>
      </c>
      <c r="BX15" s="10" t="s">
        <v>702</v>
      </c>
      <c r="BY15" s="10" t="s">
        <v>703</v>
      </c>
      <c r="BZ15" s="10" t="s">
        <v>705</v>
      </c>
      <c r="CA15" s="10" t="s">
        <v>706</v>
      </c>
      <c r="CB15" s="10" t="s">
        <v>707</v>
      </c>
      <c r="CC15" s="10" t="s">
        <v>708</v>
      </c>
      <c r="CD15" s="10" t="s">
        <v>709</v>
      </c>
      <c r="CE15" s="10" t="s">
        <v>710</v>
      </c>
      <c r="CF15" s="10" t="s">
        <v>712</v>
      </c>
      <c r="CG15" s="10" t="s">
        <v>713</v>
      </c>
      <c r="CH15" s="10" t="s">
        <v>714</v>
      </c>
      <c r="CI15" s="10" t="s">
        <v>715</v>
      </c>
      <c r="CJ15" s="10" t="s">
        <v>716</v>
      </c>
      <c r="CK15" s="10" t="s">
        <v>717</v>
      </c>
      <c r="CL15" s="10" t="s">
        <v>719</v>
      </c>
      <c r="CM15" s="10" t="s">
        <v>720</v>
      </c>
      <c r="CN15" s="10" t="s">
        <v>721</v>
      </c>
      <c r="CO15" s="10" t="s">
        <v>722</v>
      </c>
      <c r="CP15" s="10" t="s">
        <v>723</v>
      </c>
      <c r="CQ15" s="10" t="s">
        <v>724</v>
      </c>
      <c r="CR15" s="10" t="s">
        <v>1031</v>
      </c>
      <c r="CS15" s="10" t="s">
        <v>1032</v>
      </c>
      <c r="CT15" s="10" t="s">
        <v>1033</v>
      </c>
      <c r="CU15" s="10" t="s">
        <v>1034</v>
      </c>
      <c r="CV15" s="10" t="s">
        <v>1035</v>
      </c>
      <c r="CW15" s="10" t="s">
        <v>1036</v>
      </c>
      <c r="CX15" s="10" t="s">
        <v>1037</v>
      </c>
      <c r="CY15" s="10" t="s">
        <v>1038</v>
      </c>
      <c r="CZ15" s="10" t="s">
        <v>1039</v>
      </c>
      <c r="DA15" s="10" t="s">
        <v>1040</v>
      </c>
      <c r="DB15" s="10" t="s">
        <v>1041</v>
      </c>
      <c r="DC15" s="10" t="s">
        <v>1042</v>
      </c>
      <c r="DD15" s="10" t="s">
        <v>1045</v>
      </c>
      <c r="DE15" s="10" t="s">
        <v>1046</v>
      </c>
      <c r="DF15" s="10" t="s">
        <v>1047</v>
      </c>
      <c r="DG15" s="10" t="s">
        <v>1048</v>
      </c>
      <c r="DH15" s="10" t="s">
        <v>1049</v>
      </c>
      <c r="DI15" s="10" t="s">
        <v>1050</v>
      </c>
      <c r="DJ15" s="10" t="s">
        <v>1449</v>
      </c>
      <c r="DK15" s="10" t="s">
        <v>14</v>
      </c>
      <c r="DL15" s="10" t="s">
        <v>15</v>
      </c>
      <c r="DM15" s="10" t="s">
        <v>16</v>
      </c>
      <c r="DN15" s="10" t="s">
        <v>17</v>
      </c>
      <c r="DO15" s="10" t="s">
        <v>18</v>
      </c>
      <c r="DP15" s="10" t="s">
        <v>19</v>
      </c>
      <c r="DQ15" s="10" t="s">
        <v>20</v>
      </c>
      <c r="DR15" s="10" t="s">
        <v>21</v>
      </c>
      <c r="DS15" s="10" t="s">
        <v>22</v>
      </c>
      <c r="DT15" s="10" t="s">
        <v>23</v>
      </c>
      <c r="DU15" s="10" t="s">
        <v>24</v>
      </c>
      <c r="DV15" s="10" t="s">
        <v>25</v>
      </c>
      <c r="DW15" s="10" t="s">
        <v>26</v>
      </c>
      <c r="DX15" s="10" t="s">
        <v>27</v>
      </c>
      <c r="DY15" s="10" t="s">
        <v>28</v>
      </c>
      <c r="DZ15" s="10" t="s">
        <v>29</v>
      </c>
      <c r="EA15" s="10" t="s">
        <v>30</v>
      </c>
      <c r="EB15" s="10" t="s">
        <v>31</v>
      </c>
      <c r="EC15" s="10" t="s">
        <v>32</v>
      </c>
      <c r="ED15" s="10" t="s">
        <v>33</v>
      </c>
      <c r="EE15" s="10" t="s">
        <v>34</v>
      </c>
      <c r="EF15" s="10" t="s">
        <v>35</v>
      </c>
      <c r="EG15" s="10" t="s">
        <v>36</v>
      </c>
      <c r="EH15" s="10" t="s">
        <v>37</v>
      </c>
      <c r="EI15" s="10" t="s">
        <v>1070</v>
      </c>
      <c r="EJ15" s="10" t="s">
        <v>1072</v>
      </c>
      <c r="EK15" s="10" t="s">
        <v>1073</v>
      </c>
      <c r="EL15" s="10" t="s">
        <v>1071</v>
      </c>
      <c r="EM15" s="10" t="s">
        <v>1074</v>
      </c>
      <c r="EN15" s="10" t="s">
        <v>1075</v>
      </c>
      <c r="EO15" s="10" t="s">
        <v>1076</v>
      </c>
      <c r="EP15" s="10" t="s">
        <v>1077</v>
      </c>
      <c r="EQ15" s="10" t="s">
        <v>1078</v>
      </c>
      <c r="ER15" s="10" t="s">
        <v>1079</v>
      </c>
      <c r="ES15" s="10" t="s">
        <v>1080</v>
      </c>
      <c r="ET15" s="10" t="s">
        <v>1081</v>
      </c>
      <c r="EU15" s="10" t="s">
        <v>1082</v>
      </c>
      <c r="EV15" s="10" t="s">
        <v>1083</v>
      </c>
      <c r="EW15" s="10" t="s">
        <v>1084</v>
      </c>
      <c r="EX15" s="10" t="s">
        <v>1085</v>
      </c>
      <c r="EY15" s="10" t="s">
        <v>1086</v>
      </c>
      <c r="EZ15" s="10" t="s">
        <v>1087</v>
      </c>
      <c r="FA15" s="10" t="s">
        <v>1088</v>
      </c>
      <c r="FB15" s="10" t="s">
        <v>1089</v>
      </c>
      <c r="FC15" s="10" t="s">
        <v>1090</v>
      </c>
      <c r="FD15" s="10" t="s">
        <v>1091</v>
      </c>
      <c r="FE15" s="10" t="s">
        <v>1092</v>
      </c>
      <c r="FF15" s="10" t="s">
        <v>1093</v>
      </c>
      <c r="FG15" s="10" t="s">
        <v>97</v>
      </c>
      <c r="FH15" s="10" t="s">
        <v>98</v>
      </c>
      <c r="FI15" s="10" t="s">
        <v>99</v>
      </c>
      <c r="FJ15" s="10" t="s">
        <v>100</v>
      </c>
      <c r="FK15" s="10" t="s">
        <v>101</v>
      </c>
      <c r="FL15" s="10" t="s">
        <v>102</v>
      </c>
      <c r="FM15" s="10" t="s">
        <v>103</v>
      </c>
      <c r="FN15" s="10" t="s">
        <v>104</v>
      </c>
      <c r="FO15" s="10" t="s">
        <v>105</v>
      </c>
      <c r="FP15" s="10" t="s">
        <v>106</v>
      </c>
      <c r="FQ15" s="10" t="s">
        <v>107</v>
      </c>
      <c r="FR15" s="10" t="s">
        <v>108</v>
      </c>
      <c r="FS15" s="10" t="s">
        <v>40</v>
      </c>
      <c r="FT15" s="10" t="s">
        <v>41</v>
      </c>
      <c r="FU15" s="10" t="s">
        <v>42</v>
      </c>
      <c r="FV15" s="10" t="s">
        <v>43</v>
      </c>
      <c r="FW15" s="10" t="s">
        <v>44</v>
      </c>
      <c r="FX15" s="10" t="s">
        <v>45</v>
      </c>
      <c r="FY15" s="10" t="s">
        <v>46</v>
      </c>
      <c r="FZ15" s="10" t="s">
        <v>47</v>
      </c>
      <c r="GA15" s="15" t="s">
        <v>48</v>
      </c>
      <c r="GB15" s="15" t="s">
        <v>49</v>
      </c>
      <c r="GC15" s="15" t="s">
        <v>50</v>
      </c>
      <c r="GD15" s="15" t="s">
        <v>51</v>
      </c>
      <c r="GE15" s="10" t="s">
        <v>52</v>
      </c>
      <c r="GF15" s="15" t="s">
        <v>53</v>
      </c>
      <c r="GG15" s="15" t="s">
        <v>54</v>
      </c>
      <c r="GH15" s="15" t="s">
        <v>55</v>
      </c>
      <c r="GI15" s="15" t="s">
        <v>56</v>
      </c>
      <c r="GJ15" s="15" t="s">
        <v>57</v>
      </c>
      <c r="GK15" s="15" t="s">
        <v>58</v>
      </c>
      <c r="GL15" s="15" t="s">
        <v>59</v>
      </c>
      <c r="GM15" s="15" t="s">
        <v>60</v>
      </c>
      <c r="GN15" s="15" t="s">
        <v>61</v>
      </c>
      <c r="GO15" s="15" t="s">
        <v>62</v>
      </c>
      <c r="GP15" s="15" t="s">
        <v>63</v>
      </c>
      <c r="GQ15" s="15" t="s">
        <v>91</v>
      </c>
      <c r="GR15" s="15" t="s">
        <v>92</v>
      </c>
      <c r="GS15" s="15" t="s">
        <v>93</v>
      </c>
      <c r="GT15" s="15" t="s">
        <v>94</v>
      </c>
      <c r="GU15" s="15" t="s">
        <v>95</v>
      </c>
      <c r="GV15" s="15" t="s">
        <v>96</v>
      </c>
      <c r="GW15" s="15" t="s">
        <v>1052</v>
      </c>
      <c r="GX15" s="15" t="s">
        <v>1053</v>
      </c>
      <c r="GY15" s="15" t="s">
        <v>1054</v>
      </c>
      <c r="GZ15" s="15" t="s">
        <v>1055</v>
      </c>
      <c r="HA15" s="15" t="s">
        <v>1056</v>
      </c>
      <c r="HB15" s="15" t="s">
        <v>1057</v>
      </c>
      <c r="HC15" s="15" t="s">
        <v>1058</v>
      </c>
      <c r="HD15" s="15" t="s">
        <v>1059</v>
      </c>
      <c r="HE15" s="15" t="s">
        <v>1060</v>
      </c>
      <c r="HF15" s="15" t="s">
        <v>1061</v>
      </c>
      <c r="HG15" s="15" t="s">
        <v>1062</v>
      </c>
      <c r="HH15" s="15" t="s">
        <v>1063</v>
      </c>
      <c r="HI15" s="15" t="s">
        <v>1064</v>
      </c>
      <c r="HJ15" s="15" t="s">
        <v>1065</v>
      </c>
      <c r="HK15" s="15" t="s">
        <v>1066</v>
      </c>
      <c r="HL15" s="15" t="s">
        <v>1067</v>
      </c>
      <c r="HM15" s="15" t="s">
        <v>1068</v>
      </c>
      <c r="HN15" s="15" t="s">
        <v>1069</v>
      </c>
      <c r="HO15" s="15" t="s">
        <v>1451</v>
      </c>
      <c r="HP15" s="18">
        <v>190</v>
      </c>
      <c r="HQ15" s="18">
        <v>190</v>
      </c>
      <c r="HR15" s="18">
        <v>190</v>
      </c>
      <c r="HS15" s="18">
        <v>190</v>
      </c>
      <c r="HT15" s="18">
        <v>190</v>
      </c>
      <c r="HU15" s="18">
        <v>190</v>
      </c>
      <c r="HV15" s="18">
        <v>215</v>
      </c>
      <c r="HW15" s="18">
        <v>215</v>
      </c>
      <c r="HX15" s="18">
        <v>190</v>
      </c>
      <c r="HY15" s="18">
        <v>190</v>
      </c>
      <c r="HZ15" s="18">
        <v>215</v>
      </c>
      <c r="IA15" s="18">
        <v>215</v>
      </c>
      <c r="IB15" s="18">
        <v>1.4</v>
      </c>
      <c r="IC15" s="18">
        <v>1.4</v>
      </c>
      <c r="ID15" s="18">
        <v>1.4</v>
      </c>
      <c r="IE15" s="18">
        <v>1.4</v>
      </c>
      <c r="IF15" s="18">
        <v>1.4</v>
      </c>
      <c r="IG15" s="18">
        <v>1.4</v>
      </c>
      <c r="IH15" s="18">
        <v>1.4</v>
      </c>
      <c r="II15" s="18">
        <v>1.4</v>
      </c>
      <c r="IJ15" s="18">
        <v>1.4</v>
      </c>
      <c r="IK15" s="18">
        <v>1.4</v>
      </c>
      <c r="IL15" s="18">
        <v>1.4</v>
      </c>
      <c r="IM15" s="18">
        <v>1.4</v>
      </c>
      <c r="IN15" s="18">
        <v>0.25</v>
      </c>
      <c r="IO15" s="18">
        <v>0.25</v>
      </c>
      <c r="IP15" s="18">
        <v>0.25</v>
      </c>
      <c r="IQ15" s="18">
        <v>0.25</v>
      </c>
      <c r="IR15" s="18">
        <v>0.25</v>
      </c>
      <c r="IS15" s="18">
        <v>0.25</v>
      </c>
      <c r="IT15" s="18">
        <v>25</v>
      </c>
      <c r="IU15" s="18">
        <v>25</v>
      </c>
      <c r="IV15" s="18">
        <v>0.25</v>
      </c>
      <c r="IW15" s="18">
        <v>0.25</v>
      </c>
      <c r="IX15" s="18">
        <v>25</v>
      </c>
      <c r="IY15" s="18">
        <v>25</v>
      </c>
      <c r="IZ15" s="18">
        <v>8</v>
      </c>
      <c r="JA15" s="18">
        <v>8</v>
      </c>
      <c r="JB15" s="18">
        <v>8</v>
      </c>
      <c r="JC15" s="18">
        <v>8</v>
      </c>
      <c r="JD15" s="18">
        <v>8</v>
      </c>
      <c r="JE15" s="18">
        <v>8</v>
      </c>
      <c r="JF15" s="18">
        <v>8</v>
      </c>
      <c r="JG15" s="18">
        <v>8</v>
      </c>
      <c r="JH15" s="18">
        <v>8</v>
      </c>
      <c r="JI15" s="18">
        <v>8</v>
      </c>
      <c r="JJ15" s="18">
        <v>8</v>
      </c>
      <c r="JK15" s="18">
        <v>8</v>
      </c>
      <c r="JL15" s="18">
        <v>30</v>
      </c>
      <c r="JM15" s="18">
        <v>30</v>
      </c>
      <c r="JN15" s="18">
        <v>30</v>
      </c>
      <c r="JO15" s="18">
        <v>30</v>
      </c>
      <c r="JP15" s="18">
        <v>30</v>
      </c>
      <c r="JQ15" s="18">
        <v>30</v>
      </c>
      <c r="JR15" s="18">
        <v>30</v>
      </c>
      <c r="JS15" s="18">
        <v>30</v>
      </c>
      <c r="JT15" s="18">
        <v>30</v>
      </c>
      <c r="JU15" s="18">
        <v>30</v>
      </c>
      <c r="JV15" s="18">
        <v>30</v>
      </c>
      <c r="JW15" s="18">
        <v>30</v>
      </c>
      <c r="JX15" s="18">
        <v>250</v>
      </c>
      <c r="JY15" s="18">
        <v>250</v>
      </c>
      <c r="JZ15" s="18">
        <v>250</v>
      </c>
      <c r="KA15" s="18">
        <v>250</v>
      </c>
      <c r="KB15" s="18">
        <v>250</v>
      </c>
      <c r="KC15" s="18">
        <v>250</v>
      </c>
      <c r="KD15" s="18">
        <v>135</v>
      </c>
      <c r="KE15" s="18">
        <v>135</v>
      </c>
      <c r="KF15" s="18">
        <v>135</v>
      </c>
      <c r="KG15" s="18">
        <v>135</v>
      </c>
      <c r="KH15" s="18">
        <v>135</v>
      </c>
      <c r="KI15" s="18">
        <v>135</v>
      </c>
      <c r="KJ15" s="18">
        <v>555</v>
      </c>
      <c r="KK15" s="18">
        <v>555</v>
      </c>
      <c r="KL15" s="18">
        <v>555</v>
      </c>
      <c r="KM15" s="18">
        <v>555</v>
      </c>
      <c r="KN15" s="18">
        <v>555</v>
      </c>
      <c r="KO15" s="18">
        <v>555</v>
      </c>
      <c r="KP15" s="18">
        <v>20</v>
      </c>
      <c r="KQ15" s="18">
        <v>20</v>
      </c>
      <c r="KR15" s="18">
        <v>20</v>
      </c>
      <c r="KS15" s="18">
        <v>20</v>
      </c>
      <c r="KT15" s="18">
        <v>20</v>
      </c>
      <c r="KU15" s="18">
        <v>20</v>
      </c>
      <c r="KV15" s="18">
        <v>99</v>
      </c>
      <c r="KW15" s="18">
        <v>99</v>
      </c>
      <c r="KX15" s="18">
        <v>99</v>
      </c>
      <c r="KY15" s="18">
        <v>99</v>
      </c>
      <c r="KZ15" s="18">
        <v>99</v>
      </c>
      <c r="LA15" s="18">
        <v>99</v>
      </c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22">
        <v>50</v>
      </c>
      <c r="LU15" s="18">
        <v>140</v>
      </c>
      <c r="LV15" s="18">
        <v>140</v>
      </c>
      <c r="LW15" s="18">
        <v>140</v>
      </c>
      <c r="LX15" s="18">
        <v>140</v>
      </c>
      <c r="LY15" s="18">
        <v>140</v>
      </c>
      <c r="LZ15" s="18">
        <v>140</v>
      </c>
      <c r="MA15" s="18">
        <v>140</v>
      </c>
      <c r="MB15" s="18">
        <v>140</v>
      </c>
      <c r="MC15" s="18">
        <v>140</v>
      </c>
      <c r="MD15" s="18">
        <v>140</v>
      </c>
      <c r="ME15" s="18">
        <v>140</v>
      </c>
      <c r="MF15" s="18">
        <v>140</v>
      </c>
      <c r="MG15" s="18">
        <v>1.1499999999999999</v>
      </c>
      <c r="MH15" s="18">
        <v>1.1499999999999999</v>
      </c>
      <c r="MI15" s="18">
        <v>1.1499999999999999</v>
      </c>
      <c r="MJ15" s="18">
        <v>1.1499999999999999</v>
      </c>
      <c r="MK15" s="18">
        <v>1.1499999999999999</v>
      </c>
      <c r="ML15" s="18">
        <v>1.1499999999999999</v>
      </c>
      <c r="MM15" s="18">
        <v>1.1499999999999999</v>
      </c>
      <c r="MN15" s="18">
        <v>1.1499999999999999</v>
      </c>
      <c r="MO15" s="18">
        <v>1.1499999999999999</v>
      </c>
      <c r="MP15" s="18">
        <v>1.1499999999999999</v>
      </c>
      <c r="MQ15" s="18">
        <v>1.1499999999999999</v>
      </c>
      <c r="MR15" s="18">
        <v>1.1499999999999999</v>
      </c>
      <c r="MS15" s="18">
        <v>0.05</v>
      </c>
      <c r="MT15" s="18">
        <v>0.05</v>
      </c>
      <c r="MU15" s="18">
        <v>0.05</v>
      </c>
      <c r="MV15" s="18">
        <v>0.05</v>
      </c>
      <c r="MW15" s="18">
        <v>0.05</v>
      </c>
      <c r="MX15" s="18">
        <v>0.05</v>
      </c>
      <c r="MY15" s="18">
        <v>5</v>
      </c>
      <c r="MZ15" s="18">
        <v>5</v>
      </c>
      <c r="NA15" s="18">
        <v>0.05</v>
      </c>
      <c r="NB15" s="18">
        <v>0.05</v>
      </c>
      <c r="NC15" s="18">
        <v>5</v>
      </c>
      <c r="ND15" s="18">
        <v>5</v>
      </c>
      <c r="NE15" s="18">
        <v>0</v>
      </c>
      <c r="NF15" s="18">
        <v>0</v>
      </c>
      <c r="NG15" s="18">
        <v>0</v>
      </c>
      <c r="NH15" s="18">
        <v>0</v>
      </c>
      <c r="NI15" s="18">
        <v>0</v>
      </c>
      <c r="NJ15" s="18">
        <v>0</v>
      </c>
      <c r="NK15" s="18">
        <v>0</v>
      </c>
      <c r="NL15" s="18">
        <v>0</v>
      </c>
      <c r="NM15" s="18">
        <v>0</v>
      </c>
      <c r="NN15" s="18">
        <v>0</v>
      </c>
      <c r="NO15" s="18">
        <v>0</v>
      </c>
      <c r="NP15" s="18">
        <v>0</v>
      </c>
      <c r="NQ15" s="18">
        <v>5</v>
      </c>
      <c r="NR15" s="18">
        <v>5</v>
      </c>
      <c r="NS15" s="18">
        <v>5</v>
      </c>
      <c r="NT15" s="18">
        <v>5</v>
      </c>
      <c r="NU15" s="18">
        <v>5</v>
      </c>
      <c r="NV15" s="18">
        <v>5</v>
      </c>
      <c r="NW15" s="18">
        <v>5</v>
      </c>
      <c r="NX15" s="18">
        <v>5</v>
      </c>
      <c r="NY15" s="18">
        <v>5</v>
      </c>
      <c r="NZ15" s="18">
        <v>5</v>
      </c>
      <c r="OA15" s="18">
        <v>5</v>
      </c>
      <c r="OB15" s="18">
        <v>5</v>
      </c>
      <c r="OC15" s="18">
        <v>175</v>
      </c>
      <c r="OD15" s="18">
        <v>175</v>
      </c>
      <c r="OE15" s="18">
        <v>175</v>
      </c>
      <c r="OF15" s="18">
        <v>175</v>
      </c>
      <c r="OG15" s="18">
        <v>175</v>
      </c>
      <c r="OH15" s="18">
        <v>175</v>
      </c>
      <c r="OI15" s="18">
        <v>125</v>
      </c>
      <c r="OJ15" s="18">
        <v>125</v>
      </c>
      <c r="OK15" s="18">
        <v>125</v>
      </c>
      <c r="OL15" s="18">
        <v>125</v>
      </c>
      <c r="OM15" s="18">
        <v>125</v>
      </c>
      <c r="ON15" s="18">
        <v>125</v>
      </c>
      <c r="OO15" s="18">
        <v>530</v>
      </c>
      <c r="OP15" s="18">
        <v>530</v>
      </c>
      <c r="OQ15" s="18">
        <v>530</v>
      </c>
      <c r="OR15" s="18">
        <v>530</v>
      </c>
      <c r="OS15" s="18">
        <v>530</v>
      </c>
      <c r="OT15" s="18">
        <v>530</v>
      </c>
      <c r="OU15" s="18">
        <v>3</v>
      </c>
      <c r="OV15" s="18">
        <v>3</v>
      </c>
      <c r="OW15" s="18">
        <v>3</v>
      </c>
      <c r="OX15" s="18">
        <v>3</v>
      </c>
      <c r="OY15" s="18">
        <v>3</v>
      </c>
      <c r="OZ15" s="18">
        <v>3</v>
      </c>
      <c r="PA15" s="18">
        <v>85</v>
      </c>
      <c r="PB15" s="18">
        <v>85</v>
      </c>
      <c r="PC15" s="18">
        <v>85</v>
      </c>
      <c r="PD15" s="18">
        <v>85</v>
      </c>
      <c r="PE15" s="18">
        <v>85</v>
      </c>
      <c r="PF15" s="18">
        <v>85</v>
      </c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0" t="s">
        <v>2989</v>
      </c>
      <c r="PZ15" s="22" t="s">
        <v>114</v>
      </c>
      <c r="QA15" s="22" t="s">
        <v>114</v>
      </c>
      <c r="QB15" s="22" t="s">
        <v>114</v>
      </c>
      <c r="QC15" s="22" t="s">
        <v>114</v>
      </c>
      <c r="QD15" s="22" t="s">
        <v>114</v>
      </c>
      <c r="QE15" s="22" t="s">
        <v>114</v>
      </c>
      <c r="QF15" s="22" t="s">
        <v>114</v>
      </c>
      <c r="QG15" s="22" t="s">
        <v>114</v>
      </c>
      <c r="QH15" s="22" t="s">
        <v>114</v>
      </c>
      <c r="QI15" s="22" t="s">
        <v>114</v>
      </c>
      <c r="QJ15" s="22" t="s">
        <v>114</v>
      </c>
      <c r="QK15" s="22" t="s">
        <v>114</v>
      </c>
      <c r="QL15" s="22" t="s">
        <v>116</v>
      </c>
      <c r="QM15" s="22" t="s">
        <v>116</v>
      </c>
      <c r="QN15" s="22" t="s">
        <v>116</v>
      </c>
      <c r="QO15" s="22" t="s">
        <v>116</v>
      </c>
      <c r="QP15" s="22" t="s">
        <v>116</v>
      </c>
      <c r="QQ15" s="22" t="s">
        <v>116</v>
      </c>
      <c r="QR15" s="22" t="s">
        <v>116</v>
      </c>
      <c r="QS15" s="22" t="s">
        <v>116</v>
      </c>
      <c r="QT15" s="22" t="s">
        <v>116</v>
      </c>
      <c r="QU15" s="22" t="s">
        <v>116</v>
      </c>
      <c r="QV15" s="22" t="s">
        <v>116</v>
      </c>
      <c r="QW15" s="22" t="s">
        <v>116</v>
      </c>
      <c r="QX15" s="22" t="s">
        <v>792</v>
      </c>
      <c r="QY15" s="22" t="s">
        <v>792</v>
      </c>
      <c r="QZ15" s="22" t="s">
        <v>792</v>
      </c>
      <c r="RA15" s="22" t="s">
        <v>792</v>
      </c>
      <c r="RB15" s="22" t="s">
        <v>792</v>
      </c>
      <c r="RC15" s="22" t="s">
        <v>792</v>
      </c>
      <c r="RD15" s="22" t="s">
        <v>608</v>
      </c>
      <c r="RE15" s="22" t="s">
        <v>608</v>
      </c>
      <c r="RF15" s="22" t="s">
        <v>792</v>
      </c>
      <c r="RG15" s="22" t="s">
        <v>792</v>
      </c>
      <c r="RH15" s="22" t="s">
        <v>608</v>
      </c>
      <c r="RI15" s="22" t="s">
        <v>608</v>
      </c>
      <c r="RJ15" s="22" t="s">
        <v>726</v>
      </c>
      <c r="RK15" s="22" t="s">
        <v>726</v>
      </c>
      <c r="RL15" s="22" t="s">
        <v>726</v>
      </c>
      <c r="RM15" s="22" t="s">
        <v>726</v>
      </c>
      <c r="RN15" s="22" t="s">
        <v>726</v>
      </c>
      <c r="RO15" s="22" t="s">
        <v>726</v>
      </c>
      <c r="RP15" s="22" t="s">
        <v>726</v>
      </c>
      <c r="RQ15" s="22" t="s">
        <v>726</v>
      </c>
      <c r="RR15" s="22" t="s">
        <v>726</v>
      </c>
      <c r="RS15" s="22" t="s">
        <v>726</v>
      </c>
      <c r="RT15" s="22" t="s">
        <v>726</v>
      </c>
      <c r="RU15" s="22" t="s">
        <v>726</v>
      </c>
      <c r="RV15" s="22" t="s">
        <v>114</v>
      </c>
      <c r="RW15" s="22" t="s">
        <v>114</v>
      </c>
      <c r="RX15" s="22" t="s">
        <v>114</v>
      </c>
      <c r="RY15" s="22" t="s">
        <v>114</v>
      </c>
      <c r="RZ15" s="22" t="s">
        <v>114</v>
      </c>
      <c r="SA15" s="22" t="s">
        <v>114</v>
      </c>
      <c r="SB15" s="22" t="s">
        <v>114</v>
      </c>
      <c r="SC15" s="22" t="s">
        <v>114</v>
      </c>
      <c r="SD15" s="22" t="s">
        <v>114</v>
      </c>
      <c r="SE15" s="22" t="s">
        <v>114</v>
      </c>
      <c r="SF15" s="22" t="s">
        <v>114</v>
      </c>
      <c r="SG15" s="22" t="s">
        <v>114</v>
      </c>
      <c r="SH15" s="22" t="s">
        <v>118</v>
      </c>
      <c r="SI15" s="22" t="s">
        <v>118</v>
      </c>
      <c r="SJ15" s="22" t="s">
        <v>118</v>
      </c>
      <c r="SK15" s="22" t="s">
        <v>118</v>
      </c>
      <c r="SL15" s="22" t="s">
        <v>118</v>
      </c>
      <c r="SM15" s="22" t="s">
        <v>118</v>
      </c>
      <c r="SN15" s="22" t="s">
        <v>117</v>
      </c>
      <c r="SO15" s="22" t="s">
        <v>117</v>
      </c>
      <c r="SP15" s="22" t="s">
        <v>117</v>
      </c>
      <c r="SQ15" s="22" t="s">
        <v>117</v>
      </c>
      <c r="SR15" s="22" t="s">
        <v>117</v>
      </c>
      <c r="SS15" s="22" t="s">
        <v>117</v>
      </c>
      <c r="ST15" s="22" t="s">
        <v>117</v>
      </c>
      <c r="SU15" s="22" t="s">
        <v>117</v>
      </c>
      <c r="SV15" s="22" t="s">
        <v>117</v>
      </c>
      <c r="SW15" s="22" t="s">
        <v>117</v>
      </c>
      <c r="SX15" s="22" t="s">
        <v>117</v>
      </c>
      <c r="SY15" s="22" t="s">
        <v>117</v>
      </c>
      <c r="SZ15" s="22" t="s">
        <v>608</v>
      </c>
      <c r="TA15" s="22" t="s">
        <v>608</v>
      </c>
      <c r="TB15" s="22" t="s">
        <v>608</v>
      </c>
      <c r="TC15" s="22" t="s">
        <v>608</v>
      </c>
      <c r="TD15" s="22" t="s">
        <v>608</v>
      </c>
      <c r="TE15" s="22" t="s">
        <v>608</v>
      </c>
      <c r="TF15" s="22" t="s">
        <v>118</v>
      </c>
      <c r="TG15" s="22" t="s">
        <v>118</v>
      </c>
      <c r="TH15" s="22" t="s">
        <v>118</v>
      </c>
      <c r="TI15" s="22" t="s">
        <v>118</v>
      </c>
      <c r="TJ15" s="22" t="s">
        <v>118</v>
      </c>
      <c r="TK15" s="22" t="s">
        <v>118</v>
      </c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22"/>
      <c r="TZ15" s="22"/>
      <c r="UA15" s="22"/>
      <c r="UB15" s="22"/>
      <c r="UC15" s="22"/>
      <c r="UD15" s="22">
        <v>51</v>
      </c>
      <c r="UE15" s="22">
        <v>3</v>
      </c>
      <c r="UF15" s="22">
        <v>3</v>
      </c>
      <c r="UG15" s="22">
        <v>3</v>
      </c>
      <c r="UH15" s="22">
        <v>3</v>
      </c>
      <c r="UI15" s="22">
        <v>3</v>
      </c>
      <c r="UJ15" s="22">
        <v>3</v>
      </c>
      <c r="UK15" s="22">
        <v>3</v>
      </c>
      <c r="UL15" s="22">
        <v>3</v>
      </c>
      <c r="UM15" s="22">
        <v>3</v>
      </c>
      <c r="UN15" s="22">
        <v>3</v>
      </c>
      <c r="UO15" s="22">
        <v>3</v>
      </c>
      <c r="UP15" s="22">
        <v>3</v>
      </c>
      <c r="UQ15" s="22">
        <v>3</v>
      </c>
      <c r="UR15" s="22">
        <v>3</v>
      </c>
      <c r="US15" s="22">
        <v>3</v>
      </c>
      <c r="UT15" s="22">
        <v>3</v>
      </c>
      <c r="UU15" s="22">
        <v>3</v>
      </c>
      <c r="UV15" s="22">
        <v>3</v>
      </c>
      <c r="UW15" s="22">
        <v>3</v>
      </c>
      <c r="UX15" s="22">
        <v>3</v>
      </c>
      <c r="UY15" s="22">
        <v>3</v>
      </c>
      <c r="UZ15" s="22">
        <v>3</v>
      </c>
      <c r="VA15" s="22">
        <v>3</v>
      </c>
      <c r="VB15" s="22">
        <v>3</v>
      </c>
      <c r="VC15" s="22">
        <v>1</v>
      </c>
      <c r="VD15" s="22">
        <v>1</v>
      </c>
      <c r="VE15" s="22">
        <v>1</v>
      </c>
      <c r="VF15" s="22">
        <v>1</v>
      </c>
      <c r="VG15" s="22">
        <v>1</v>
      </c>
      <c r="VH15" s="22">
        <v>1</v>
      </c>
      <c r="VI15" s="22">
        <v>1</v>
      </c>
      <c r="VJ15" s="22">
        <v>1</v>
      </c>
      <c r="VK15" s="22">
        <v>1</v>
      </c>
      <c r="VL15" s="22">
        <v>1</v>
      </c>
      <c r="VM15" s="22">
        <v>1</v>
      </c>
      <c r="VN15" s="22">
        <v>1</v>
      </c>
      <c r="VO15" s="22">
        <v>1</v>
      </c>
      <c r="VP15" s="22">
        <v>1</v>
      </c>
      <c r="VQ15" s="22">
        <v>1</v>
      </c>
      <c r="VR15" s="22">
        <v>1</v>
      </c>
      <c r="VS15" s="22">
        <v>1</v>
      </c>
      <c r="VT15" s="22">
        <v>1</v>
      </c>
      <c r="VU15" s="22">
        <v>1</v>
      </c>
      <c r="VV15" s="22">
        <v>1</v>
      </c>
      <c r="VW15" s="22">
        <v>1</v>
      </c>
      <c r="VX15" s="22">
        <v>1</v>
      </c>
      <c r="VY15" s="22">
        <v>1</v>
      </c>
      <c r="VZ15" s="22">
        <v>1</v>
      </c>
      <c r="WA15" s="22">
        <v>1</v>
      </c>
      <c r="WB15" s="22">
        <v>1</v>
      </c>
      <c r="WC15" s="22">
        <v>1</v>
      </c>
      <c r="WD15" s="22">
        <v>1</v>
      </c>
      <c r="WE15" s="22">
        <v>1</v>
      </c>
      <c r="WF15" s="22">
        <v>1</v>
      </c>
      <c r="WG15" s="22">
        <v>1</v>
      </c>
      <c r="WH15" s="22">
        <v>1</v>
      </c>
      <c r="WI15" s="22">
        <v>1</v>
      </c>
      <c r="WJ15" s="22">
        <v>1</v>
      </c>
      <c r="WK15" s="22">
        <v>1</v>
      </c>
      <c r="WL15" s="22">
        <v>1</v>
      </c>
      <c r="WM15" s="22">
        <v>3</v>
      </c>
      <c r="WN15" s="22">
        <v>3</v>
      </c>
      <c r="WO15" s="22">
        <v>3</v>
      </c>
      <c r="WP15" s="22">
        <v>3</v>
      </c>
      <c r="WQ15" s="22">
        <v>3</v>
      </c>
      <c r="WR15" s="22">
        <v>3</v>
      </c>
      <c r="WS15" s="22">
        <v>3</v>
      </c>
      <c r="WT15" s="22">
        <v>3</v>
      </c>
      <c r="WU15" s="22">
        <v>3</v>
      </c>
      <c r="WV15" s="22">
        <v>3</v>
      </c>
      <c r="WW15" s="22">
        <v>3</v>
      </c>
      <c r="WX15" s="22">
        <v>3</v>
      </c>
      <c r="WY15" s="22">
        <v>3</v>
      </c>
      <c r="WZ15" s="22">
        <v>3</v>
      </c>
      <c r="XA15" s="22">
        <v>3</v>
      </c>
      <c r="XB15" s="22">
        <v>3</v>
      </c>
      <c r="XC15" s="22">
        <v>3</v>
      </c>
      <c r="XD15" s="22">
        <v>3</v>
      </c>
      <c r="XE15" s="22">
        <v>3</v>
      </c>
      <c r="XF15" s="22">
        <v>3</v>
      </c>
      <c r="XG15" s="22">
        <v>3</v>
      </c>
      <c r="XH15" s="22">
        <v>3</v>
      </c>
      <c r="XI15" s="22">
        <v>3</v>
      </c>
      <c r="XJ15" s="22">
        <v>3</v>
      </c>
      <c r="XK15" s="22">
        <v>3</v>
      </c>
      <c r="XL15" s="22">
        <v>3</v>
      </c>
      <c r="XM15" s="22">
        <v>3</v>
      </c>
      <c r="XN15" s="22">
        <v>3</v>
      </c>
      <c r="XO15" s="22">
        <v>3</v>
      </c>
      <c r="XP15" s="22">
        <v>3</v>
      </c>
      <c r="XQ15" s="22"/>
      <c r="XR15" s="22"/>
      <c r="XS15" s="22"/>
      <c r="XT15" s="22"/>
      <c r="XU15" s="22"/>
      <c r="XV15" s="22"/>
      <c r="XW15" s="22"/>
      <c r="XX15" s="22"/>
      <c r="XY15" s="22"/>
      <c r="XZ15" s="22"/>
      <c r="YA15" s="22"/>
      <c r="YB15" s="22"/>
      <c r="YC15" s="22"/>
      <c r="YD15" s="22"/>
      <c r="YE15" s="22"/>
      <c r="YF15" s="22"/>
      <c r="YG15" s="22"/>
      <c r="YH15" s="22"/>
      <c r="YI15" s="110" t="s">
        <v>3002</v>
      </c>
      <c r="YJ15" s="18"/>
      <c r="YK15" s="18"/>
      <c r="YL15" s="18"/>
      <c r="YM15" s="18"/>
      <c r="YN15" s="18"/>
      <c r="YO15" s="18"/>
      <c r="YP15" s="18"/>
      <c r="YQ15" s="18"/>
      <c r="YR15" s="18"/>
      <c r="YS15" s="18"/>
      <c r="YT15" s="18"/>
      <c r="YU15" s="18"/>
      <c r="YV15" s="18"/>
      <c r="YW15" s="18"/>
      <c r="YX15" s="18"/>
      <c r="YY15" s="18"/>
      <c r="YZ15" s="18"/>
      <c r="ZA15" s="18"/>
      <c r="ZB15" s="18"/>
      <c r="ZC15" s="18"/>
      <c r="ZD15" s="18"/>
      <c r="ZE15" s="18"/>
      <c r="ZF15" s="18"/>
      <c r="ZG15" s="18"/>
      <c r="ZH15" s="18">
        <v>1</v>
      </c>
      <c r="ZI15" s="18">
        <v>1</v>
      </c>
      <c r="ZJ15" s="18">
        <v>1</v>
      </c>
      <c r="ZK15" s="18">
        <v>1</v>
      </c>
      <c r="ZL15" s="18">
        <v>1</v>
      </c>
      <c r="ZM15" s="18">
        <v>1</v>
      </c>
      <c r="ZN15" s="18">
        <v>1</v>
      </c>
      <c r="ZO15" s="18">
        <v>1</v>
      </c>
      <c r="ZP15" s="18">
        <v>1</v>
      </c>
      <c r="ZQ15" s="18">
        <v>1</v>
      </c>
      <c r="ZR15" s="18">
        <v>1</v>
      </c>
      <c r="ZS15" s="18">
        <v>1</v>
      </c>
      <c r="ZT15" s="18">
        <v>1</v>
      </c>
      <c r="ZU15" s="18">
        <v>1</v>
      </c>
      <c r="ZV15" s="18">
        <v>1</v>
      </c>
      <c r="ZW15" s="18">
        <v>1</v>
      </c>
      <c r="ZX15" s="18">
        <v>1</v>
      </c>
      <c r="ZY15" s="18">
        <v>1</v>
      </c>
      <c r="ZZ15" s="18">
        <v>1</v>
      </c>
      <c r="AAA15" s="18">
        <v>1</v>
      </c>
      <c r="AAB15" s="18">
        <v>1</v>
      </c>
      <c r="AAC15" s="18">
        <v>1</v>
      </c>
      <c r="AAD15" s="18">
        <v>1</v>
      </c>
      <c r="AAE15" s="18">
        <v>1</v>
      </c>
      <c r="AAF15" s="18"/>
      <c r="AAG15" s="18"/>
      <c r="AAH15" s="18"/>
      <c r="AAI15" s="18"/>
      <c r="AAJ15" s="18"/>
      <c r="AAK15" s="18"/>
      <c r="AAL15" s="18"/>
      <c r="AAM15" s="18"/>
      <c r="AAN15" s="18"/>
      <c r="AAO15" s="18"/>
      <c r="AAP15" s="18"/>
      <c r="AAQ15" s="18"/>
      <c r="AAR15" s="18"/>
      <c r="AAS15" s="18"/>
      <c r="AAT15" s="18"/>
      <c r="AAU15" s="18"/>
      <c r="AAV15" s="18"/>
      <c r="AAW15" s="18"/>
      <c r="AAX15" s="18"/>
      <c r="AAY15" s="18"/>
      <c r="AAZ15" s="18"/>
      <c r="ABA15" s="18"/>
      <c r="ABB15" s="18"/>
      <c r="ABC15" s="18"/>
      <c r="ABD15" s="18"/>
      <c r="ABE15" s="18"/>
      <c r="ABF15" s="18"/>
      <c r="ABG15" s="18"/>
      <c r="ABH15" s="18"/>
      <c r="ABI15" s="18"/>
      <c r="ABJ15" s="18"/>
      <c r="ABK15" s="18"/>
      <c r="ABL15" s="18"/>
      <c r="ABM15" s="18"/>
      <c r="ABN15" s="18"/>
      <c r="ABO15" s="18"/>
      <c r="ABP15" s="18"/>
      <c r="ABQ15" s="18"/>
      <c r="ABR15" s="18"/>
      <c r="ABS15" s="18"/>
      <c r="ABT15" s="18"/>
      <c r="ABU15" s="18"/>
      <c r="ABV15" s="18"/>
      <c r="ABW15" s="18"/>
      <c r="ABX15" s="18"/>
      <c r="ABY15" s="18"/>
      <c r="ABZ15" s="18"/>
      <c r="ACA15" s="18"/>
      <c r="ACB15" s="18"/>
      <c r="ACC15" s="18"/>
      <c r="ACD15" s="18"/>
      <c r="ACE15" s="18"/>
      <c r="ACF15" s="18"/>
      <c r="ACG15" s="18"/>
      <c r="ACH15" s="18"/>
      <c r="ACI15" s="18"/>
      <c r="ACJ15" s="18"/>
      <c r="ACK15" s="18"/>
      <c r="ACL15" s="18"/>
      <c r="ACM15" s="18"/>
      <c r="ACN15" s="18"/>
    </row>
    <row r="16" spans="1:1160" x14ac:dyDescent="0.25">
      <c r="A16" s="8" t="s">
        <v>1225</v>
      </c>
      <c r="B16" t="s">
        <v>78</v>
      </c>
      <c r="C16" t="s">
        <v>1693</v>
      </c>
    </row>
    <row r="17" spans="1:1146" x14ac:dyDescent="0.25">
      <c r="A17" s="8" t="s">
        <v>1233</v>
      </c>
      <c r="B17" t="s">
        <v>79</v>
      </c>
      <c r="C17" t="s">
        <v>1693</v>
      </c>
      <c r="E17" s="8">
        <v>85</v>
      </c>
      <c r="F17" s="10" t="s">
        <v>730</v>
      </c>
      <c r="G17" s="10" t="s">
        <v>731</v>
      </c>
      <c r="H17" s="10" t="s">
        <v>732</v>
      </c>
      <c r="I17" s="10" t="s">
        <v>733</v>
      </c>
      <c r="J17" s="10" t="s">
        <v>734</v>
      </c>
      <c r="K17" s="10" t="s">
        <v>735</v>
      </c>
      <c r="L17" s="10" t="s">
        <v>736</v>
      </c>
      <c r="M17" s="10" t="s">
        <v>742</v>
      </c>
      <c r="N17" s="10" t="s">
        <v>743</v>
      </c>
      <c r="O17" s="10" t="s">
        <v>744</v>
      </c>
      <c r="P17" s="10" t="s">
        <v>745</v>
      </c>
      <c r="Q17" s="10" t="s">
        <v>746</v>
      </c>
      <c r="R17" s="10" t="s">
        <v>747</v>
      </c>
      <c r="S17" s="10" t="s">
        <v>748</v>
      </c>
      <c r="T17" s="10" t="s">
        <v>1384</v>
      </c>
      <c r="U17" s="10" t="s">
        <v>793</v>
      </c>
      <c r="V17" s="10" t="s">
        <v>794</v>
      </c>
      <c r="W17" s="10" t="s">
        <v>874</v>
      </c>
      <c r="X17" s="10" t="s">
        <v>875</v>
      </c>
      <c r="Y17" s="10" t="s">
        <v>876</v>
      </c>
      <c r="Z17" s="10" t="s">
        <v>877</v>
      </c>
      <c r="AA17" s="10" t="s">
        <v>754</v>
      </c>
      <c r="AB17" s="10" t="s">
        <v>755</v>
      </c>
      <c r="AC17" s="10" t="s">
        <v>756</v>
      </c>
      <c r="AD17" s="10" t="s">
        <v>757</v>
      </c>
      <c r="AE17" s="10" t="s">
        <v>758</v>
      </c>
      <c r="AF17" s="10" t="s">
        <v>759</v>
      </c>
      <c r="AG17" s="10" t="s">
        <v>760</v>
      </c>
      <c r="AH17" s="10" t="s">
        <v>766</v>
      </c>
      <c r="AI17" s="10" t="s">
        <v>767</v>
      </c>
      <c r="AJ17" s="10" t="s">
        <v>768</v>
      </c>
      <c r="AK17" s="10" t="s">
        <v>769</v>
      </c>
      <c r="AL17" s="10" t="s">
        <v>770</v>
      </c>
      <c r="AM17" s="10" t="s">
        <v>771</v>
      </c>
      <c r="AN17" s="10" t="s">
        <v>772</v>
      </c>
      <c r="AO17" s="10" t="s">
        <v>777</v>
      </c>
      <c r="AP17" s="10" t="s">
        <v>778</v>
      </c>
      <c r="AQ17" s="10" t="s">
        <v>779</v>
      </c>
      <c r="AR17" s="10" t="s">
        <v>780</v>
      </c>
      <c r="AS17" s="10" t="s">
        <v>781</v>
      </c>
      <c r="AT17" s="10" t="s">
        <v>782</v>
      </c>
      <c r="AU17" s="10" t="s">
        <v>783</v>
      </c>
      <c r="AV17" s="10" t="s">
        <v>700</v>
      </c>
      <c r="AW17" s="10" t="s">
        <v>701</v>
      </c>
      <c r="AX17" s="10" t="s">
        <v>702</v>
      </c>
      <c r="AY17" s="10" t="s">
        <v>703</v>
      </c>
      <c r="AZ17" s="10" t="s">
        <v>704</v>
      </c>
      <c r="BA17" s="10" t="s">
        <v>784</v>
      </c>
      <c r="BB17" s="10" t="s">
        <v>785</v>
      </c>
      <c r="BC17" s="10" t="s">
        <v>707</v>
      </c>
      <c r="BD17" s="10" t="s">
        <v>708</v>
      </c>
      <c r="BE17" s="10" t="s">
        <v>709</v>
      </c>
      <c r="BF17" s="10" t="s">
        <v>710</v>
      </c>
      <c r="BG17" s="10" t="s">
        <v>711</v>
      </c>
      <c r="BH17" s="10" t="s">
        <v>786</v>
      </c>
      <c r="BI17" s="10" t="s">
        <v>787</v>
      </c>
      <c r="BJ17" s="10" t="s">
        <v>714</v>
      </c>
      <c r="BK17" s="10" t="s">
        <v>715</v>
      </c>
      <c r="BL17" s="10" t="s">
        <v>716</v>
      </c>
      <c r="BM17" s="10" t="s">
        <v>717</v>
      </c>
      <c r="BN17" s="10" t="s">
        <v>718</v>
      </c>
      <c r="BO17" s="10" t="s">
        <v>788</v>
      </c>
      <c r="BP17" s="10" t="s">
        <v>789</v>
      </c>
      <c r="BQ17" s="10" t="s">
        <v>721</v>
      </c>
      <c r="BR17" s="10" t="s">
        <v>722</v>
      </c>
      <c r="BS17" s="10" t="s">
        <v>723</v>
      </c>
      <c r="BT17" s="10" t="s">
        <v>724</v>
      </c>
      <c r="BU17" s="10" t="s">
        <v>725</v>
      </c>
      <c r="BV17" s="10" t="s">
        <v>790</v>
      </c>
      <c r="BW17" s="10" t="s">
        <v>791</v>
      </c>
      <c r="BX17" s="10" t="s">
        <v>1125</v>
      </c>
      <c r="BY17" s="10" t="s">
        <v>1126</v>
      </c>
      <c r="BZ17" s="10" t="s">
        <v>1127</v>
      </c>
      <c r="CA17" s="10" t="s">
        <v>1128</v>
      </c>
      <c r="CB17" s="10" t="s">
        <v>1129</v>
      </c>
      <c r="CC17" s="10" t="s">
        <v>1130</v>
      </c>
      <c r="CD17" s="10" t="s">
        <v>1131</v>
      </c>
      <c r="CE17" s="10" t="s">
        <v>1047</v>
      </c>
      <c r="CF17" s="10" t="s">
        <v>1048</v>
      </c>
      <c r="CG17" s="10" t="s">
        <v>1049</v>
      </c>
      <c r="CH17" s="10" t="s">
        <v>1050</v>
      </c>
      <c r="CI17" s="10" t="s">
        <v>1051</v>
      </c>
      <c r="CJ17" s="10" t="s">
        <v>1134</v>
      </c>
      <c r="CK17" s="10" t="s">
        <v>1135</v>
      </c>
      <c r="CL17" s="10" t="s">
        <v>1449</v>
      </c>
      <c r="CM17" s="10" t="s">
        <v>1459</v>
      </c>
      <c r="CN17" s="10" t="s">
        <v>1464</v>
      </c>
      <c r="CO17" s="10" t="s">
        <v>1469</v>
      </c>
      <c r="CP17" s="10" t="s">
        <v>1474</v>
      </c>
      <c r="CQ17" s="10" t="s">
        <v>1479</v>
      </c>
      <c r="CR17" s="10" t="s">
        <v>1484</v>
      </c>
      <c r="CS17" s="10" t="s">
        <v>1489</v>
      </c>
      <c r="CT17" s="10" t="s">
        <v>1460</v>
      </c>
      <c r="CU17" s="10" t="s">
        <v>1465</v>
      </c>
      <c r="CV17" s="10" t="s">
        <v>1470</v>
      </c>
      <c r="CW17" s="10" t="s">
        <v>1475</v>
      </c>
      <c r="CX17" s="10" t="s">
        <v>1480</v>
      </c>
      <c r="CY17" s="10" t="s">
        <v>1485</v>
      </c>
      <c r="CZ17" s="10" t="s">
        <v>1490</v>
      </c>
      <c r="DA17" s="10" t="s">
        <v>1461</v>
      </c>
      <c r="DB17" s="10" t="s">
        <v>1466</v>
      </c>
      <c r="DC17" s="10" t="s">
        <v>1471</v>
      </c>
      <c r="DD17" s="10" t="s">
        <v>1476</v>
      </c>
      <c r="DE17" s="10" t="s">
        <v>1481</v>
      </c>
      <c r="DF17" s="10" t="s">
        <v>1486</v>
      </c>
      <c r="DG17" s="12" t="s">
        <v>1491</v>
      </c>
      <c r="DH17" s="10" t="s">
        <v>1462</v>
      </c>
      <c r="DI17" s="10" t="s">
        <v>1467</v>
      </c>
      <c r="DJ17" s="12" t="s">
        <v>1472</v>
      </c>
      <c r="DK17" s="10" t="s">
        <v>1477</v>
      </c>
      <c r="DL17" s="10" t="s">
        <v>1482</v>
      </c>
      <c r="DM17" s="10" t="s">
        <v>1487</v>
      </c>
      <c r="DN17" s="10" t="s">
        <v>1492</v>
      </c>
      <c r="DO17" s="10" t="s">
        <v>1463</v>
      </c>
      <c r="DP17" s="10" t="s">
        <v>1468</v>
      </c>
      <c r="DQ17" s="10" t="s">
        <v>1473</v>
      </c>
      <c r="DR17" s="10" t="s">
        <v>1478</v>
      </c>
      <c r="DS17" s="10" t="s">
        <v>1483</v>
      </c>
      <c r="DT17" s="10" t="s">
        <v>1488</v>
      </c>
      <c r="DU17" s="10" t="s">
        <v>1493</v>
      </c>
      <c r="DV17" s="10" t="s">
        <v>1494</v>
      </c>
      <c r="DW17" s="10" t="s">
        <v>1495</v>
      </c>
      <c r="DX17" s="15" t="s">
        <v>1543</v>
      </c>
      <c r="DY17" s="15" t="s">
        <v>1496</v>
      </c>
      <c r="DZ17" s="15" t="s">
        <v>1497</v>
      </c>
      <c r="EA17" s="15" t="s">
        <v>1498</v>
      </c>
      <c r="EB17" s="15" t="s">
        <v>1499</v>
      </c>
      <c r="EC17" s="15" t="s">
        <v>1500</v>
      </c>
      <c r="ED17" s="15" t="s">
        <v>1501</v>
      </c>
      <c r="EE17" s="15" t="s">
        <v>1502</v>
      </c>
      <c r="EF17" s="15" t="s">
        <v>1503</v>
      </c>
      <c r="EG17" s="15" t="s">
        <v>1504</v>
      </c>
      <c r="EH17" s="10" t="s">
        <v>1505</v>
      </c>
      <c r="EI17" s="15" t="s">
        <v>1506</v>
      </c>
      <c r="EJ17" s="15" t="s">
        <v>1536</v>
      </c>
      <c r="EK17" s="15" t="s">
        <v>1537</v>
      </c>
      <c r="EL17" s="15" t="s">
        <v>1538</v>
      </c>
      <c r="EM17" s="15" t="s">
        <v>1539</v>
      </c>
      <c r="EN17" s="15" t="s">
        <v>1540</v>
      </c>
      <c r="EO17" s="15" t="s">
        <v>1541</v>
      </c>
      <c r="EP17" s="15" t="s">
        <v>1542</v>
      </c>
      <c r="EQ17" s="15" t="s">
        <v>1507</v>
      </c>
      <c r="ER17" s="15" t="s">
        <v>1508</v>
      </c>
      <c r="ES17" s="15" t="s">
        <v>1509</v>
      </c>
      <c r="ET17" s="15" t="s">
        <v>1510</v>
      </c>
      <c r="EU17" s="15" t="s">
        <v>1511</v>
      </c>
      <c r="EV17" s="15" t="s">
        <v>1512</v>
      </c>
      <c r="EW17" s="15" t="s">
        <v>1513</v>
      </c>
      <c r="EX17" s="15" t="s">
        <v>1514</v>
      </c>
      <c r="EY17" s="15" t="s">
        <v>1515</v>
      </c>
      <c r="EZ17" s="15" t="s">
        <v>1516</v>
      </c>
      <c r="FA17" s="15" t="s">
        <v>1517</v>
      </c>
      <c r="FB17" s="15" t="s">
        <v>1518</v>
      </c>
      <c r="FC17" s="15" t="s">
        <v>1519</v>
      </c>
      <c r="FD17" s="15" t="s">
        <v>1520</v>
      </c>
      <c r="FE17" s="15" t="s">
        <v>1521</v>
      </c>
      <c r="FF17" s="15" t="s">
        <v>1522</v>
      </c>
      <c r="FG17" s="15" t="s">
        <v>1523</v>
      </c>
      <c r="FH17" s="15" t="s">
        <v>1524</v>
      </c>
      <c r="FI17" s="15" t="s">
        <v>1525</v>
      </c>
      <c r="FJ17" s="15" t="s">
        <v>1526</v>
      </c>
      <c r="FK17" s="15" t="s">
        <v>1527</v>
      </c>
      <c r="FL17" s="15" t="s">
        <v>1528</v>
      </c>
      <c r="FM17" s="15" t="s">
        <v>1529</v>
      </c>
      <c r="FN17" s="15" t="s">
        <v>1530</v>
      </c>
      <c r="FO17" s="15" t="s">
        <v>1531</v>
      </c>
      <c r="FP17" s="15" t="s">
        <v>1532</v>
      </c>
      <c r="FQ17" s="15" t="s">
        <v>1533</v>
      </c>
      <c r="FR17" s="15" t="s">
        <v>1534</v>
      </c>
      <c r="FS17" s="15" t="s">
        <v>1535</v>
      </c>
      <c r="FT17" s="18">
        <v>180</v>
      </c>
      <c r="FU17" s="18">
        <v>180</v>
      </c>
      <c r="FV17" s="18">
        <v>180</v>
      </c>
      <c r="FW17" s="18">
        <v>180</v>
      </c>
      <c r="FX17" s="18">
        <v>180</v>
      </c>
      <c r="FY17" s="18">
        <v>180</v>
      </c>
      <c r="FZ17" s="18">
        <v>180</v>
      </c>
      <c r="GA17" s="18">
        <v>1.85</v>
      </c>
      <c r="GB17" s="18">
        <v>1.85</v>
      </c>
      <c r="GC17" s="18">
        <v>1.85</v>
      </c>
      <c r="GD17" s="18">
        <v>1.85</v>
      </c>
      <c r="GE17" s="18">
        <v>1.85</v>
      </c>
      <c r="GF17" s="18">
        <v>1.85</v>
      </c>
      <c r="GG17" s="18">
        <v>1.85</v>
      </c>
      <c r="GH17" s="18">
        <v>5</v>
      </c>
      <c r="GI17" s="18">
        <v>5</v>
      </c>
      <c r="GJ17" s="18">
        <v>5</v>
      </c>
      <c r="GK17" s="18">
        <v>5</v>
      </c>
      <c r="GL17" s="18">
        <v>5</v>
      </c>
      <c r="GM17" s="18">
        <v>5</v>
      </c>
      <c r="GN17" s="18">
        <v>5</v>
      </c>
      <c r="GO17" s="18">
        <v>7</v>
      </c>
      <c r="GP17" s="18">
        <v>7</v>
      </c>
      <c r="GQ17" s="18">
        <v>7</v>
      </c>
      <c r="GR17" s="18">
        <v>7</v>
      </c>
      <c r="GS17" s="18">
        <v>7</v>
      </c>
      <c r="GT17" s="18">
        <v>7</v>
      </c>
      <c r="GU17" s="18">
        <v>7</v>
      </c>
      <c r="GV17" s="18">
        <v>35</v>
      </c>
      <c r="GW17" s="18">
        <v>35</v>
      </c>
      <c r="GX17" s="18">
        <v>35</v>
      </c>
      <c r="GY17" s="18">
        <v>35</v>
      </c>
      <c r="GZ17" s="18">
        <v>35</v>
      </c>
      <c r="HA17" s="18">
        <v>35</v>
      </c>
      <c r="HB17" s="18">
        <v>35</v>
      </c>
      <c r="HC17" s="18">
        <v>220</v>
      </c>
      <c r="HD17" s="18">
        <v>220</v>
      </c>
      <c r="HE17" s="18">
        <v>220</v>
      </c>
      <c r="HF17" s="18">
        <v>250</v>
      </c>
      <c r="HG17" s="18">
        <v>250</v>
      </c>
      <c r="HH17" s="18">
        <v>250</v>
      </c>
      <c r="HI17" s="18">
        <v>250</v>
      </c>
      <c r="HJ17" s="18">
        <v>95</v>
      </c>
      <c r="HK17" s="18">
        <v>95</v>
      </c>
      <c r="HL17" s="18">
        <v>95</v>
      </c>
      <c r="HM17" s="18">
        <v>135</v>
      </c>
      <c r="HN17" s="18">
        <v>135</v>
      </c>
      <c r="HO17" s="18">
        <v>135</v>
      </c>
      <c r="HP17" s="18">
        <v>135</v>
      </c>
      <c r="HQ17" s="18">
        <v>515</v>
      </c>
      <c r="HR17" s="18">
        <v>515</v>
      </c>
      <c r="HS17" s="18">
        <v>515</v>
      </c>
      <c r="HT17" s="18">
        <v>550</v>
      </c>
      <c r="HU17" s="18">
        <v>550</v>
      </c>
      <c r="HV17" s="18">
        <v>550</v>
      </c>
      <c r="HW17" s="18">
        <v>550</v>
      </c>
      <c r="HX17" s="18">
        <v>35</v>
      </c>
      <c r="HY17" s="18">
        <v>35</v>
      </c>
      <c r="HZ17" s="18">
        <v>35</v>
      </c>
      <c r="IA17" s="18">
        <v>25</v>
      </c>
      <c r="IB17" s="18">
        <v>25</v>
      </c>
      <c r="IC17" s="18">
        <v>25</v>
      </c>
      <c r="ID17" s="18">
        <v>25</v>
      </c>
      <c r="IE17" s="18">
        <v>97</v>
      </c>
      <c r="IF17" s="18">
        <v>97</v>
      </c>
      <c r="IG17" s="18">
        <v>97</v>
      </c>
      <c r="IH17" s="18">
        <v>97</v>
      </c>
      <c r="II17" s="18">
        <v>97</v>
      </c>
      <c r="IJ17" s="18">
        <v>97</v>
      </c>
      <c r="IK17" s="18">
        <v>97</v>
      </c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22">
        <v>50</v>
      </c>
      <c r="JA17" s="18">
        <v>130</v>
      </c>
      <c r="JB17" s="18">
        <v>130</v>
      </c>
      <c r="JC17" s="18">
        <v>130</v>
      </c>
      <c r="JD17" s="18">
        <v>130</v>
      </c>
      <c r="JE17" s="18">
        <v>130</v>
      </c>
      <c r="JF17" s="18">
        <v>130</v>
      </c>
      <c r="JG17" s="18">
        <v>130</v>
      </c>
      <c r="JH17" s="18">
        <v>1.2</v>
      </c>
      <c r="JI17" s="18">
        <v>1.2</v>
      </c>
      <c r="JJ17" s="18">
        <v>1.2</v>
      </c>
      <c r="JK17" s="18">
        <v>1.2</v>
      </c>
      <c r="JL17" s="18">
        <v>1.2</v>
      </c>
      <c r="JM17" s="18">
        <v>1.2</v>
      </c>
      <c r="JN17" s="18">
        <v>1.2</v>
      </c>
      <c r="JO17" s="18">
        <v>0</v>
      </c>
      <c r="JP17" s="18">
        <v>0</v>
      </c>
      <c r="JQ17" s="18">
        <v>0</v>
      </c>
      <c r="JR17" s="18">
        <v>0</v>
      </c>
      <c r="JS17" s="18">
        <v>0</v>
      </c>
      <c r="JT17" s="18">
        <v>0</v>
      </c>
      <c r="JU17" s="18">
        <v>0</v>
      </c>
      <c r="JV17" s="18">
        <v>0</v>
      </c>
      <c r="JW17" s="18">
        <v>0</v>
      </c>
      <c r="JX17" s="18">
        <v>0</v>
      </c>
      <c r="JY17" s="18">
        <v>0</v>
      </c>
      <c r="JZ17" s="18">
        <v>0</v>
      </c>
      <c r="KA17" s="18">
        <v>0</v>
      </c>
      <c r="KB17" s="18">
        <v>0</v>
      </c>
      <c r="KC17" s="18">
        <v>10</v>
      </c>
      <c r="KD17" s="18">
        <v>10</v>
      </c>
      <c r="KE17" s="18">
        <v>10</v>
      </c>
      <c r="KF17" s="18">
        <v>10</v>
      </c>
      <c r="KG17" s="18">
        <v>10</v>
      </c>
      <c r="KH17" s="18">
        <v>10</v>
      </c>
      <c r="KI17" s="18">
        <v>10</v>
      </c>
      <c r="KJ17" s="18">
        <v>140</v>
      </c>
      <c r="KK17" s="18">
        <v>140</v>
      </c>
      <c r="KL17" s="18">
        <v>140</v>
      </c>
      <c r="KM17" s="18">
        <v>175</v>
      </c>
      <c r="KN17" s="18">
        <v>175</v>
      </c>
      <c r="KO17" s="18">
        <v>175</v>
      </c>
      <c r="KP17" s="18">
        <v>175</v>
      </c>
      <c r="KQ17" s="18">
        <v>88</v>
      </c>
      <c r="KR17" s="18">
        <v>88</v>
      </c>
      <c r="KS17" s="18">
        <v>88</v>
      </c>
      <c r="KT17" s="18">
        <v>130</v>
      </c>
      <c r="KU17" s="18">
        <v>130</v>
      </c>
      <c r="KV17" s="18">
        <v>130</v>
      </c>
      <c r="KW17" s="18">
        <v>130</v>
      </c>
      <c r="KX17" s="18">
        <v>500</v>
      </c>
      <c r="KY17" s="18">
        <v>500</v>
      </c>
      <c r="KZ17" s="18">
        <v>500</v>
      </c>
      <c r="LA17" s="18">
        <v>530</v>
      </c>
      <c r="LB17" s="18">
        <v>530</v>
      </c>
      <c r="LC17" s="18">
        <v>530</v>
      </c>
      <c r="LD17" s="18">
        <v>530</v>
      </c>
      <c r="LE17" s="18">
        <v>5</v>
      </c>
      <c r="LF17" s="18">
        <v>5</v>
      </c>
      <c r="LG17" s="18">
        <v>5</v>
      </c>
      <c r="LH17" s="18">
        <v>5</v>
      </c>
      <c r="LI17" s="18">
        <v>5</v>
      </c>
      <c r="LJ17" s="18">
        <v>5</v>
      </c>
      <c r="LK17" s="18">
        <v>5</v>
      </c>
      <c r="LL17" s="18">
        <v>82</v>
      </c>
      <c r="LM17" s="18">
        <v>82</v>
      </c>
      <c r="LN17" s="18">
        <v>82</v>
      </c>
      <c r="LO17" s="18">
        <v>82</v>
      </c>
      <c r="LP17" s="18">
        <v>82</v>
      </c>
      <c r="LQ17" s="18">
        <v>82</v>
      </c>
      <c r="LR17" s="18">
        <v>82</v>
      </c>
      <c r="LS17" s="18"/>
      <c r="LT17" s="18"/>
      <c r="LU17" s="18"/>
      <c r="LV17" s="18"/>
      <c r="LW17" s="18"/>
      <c r="LX17" s="18"/>
      <c r="LY17" s="18"/>
      <c r="LZ17" s="18"/>
      <c r="MA17" s="18"/>
      <c r="MB17" s="18"/>
      <c r="MC17" s="18"/>
      <c r="MD17" s="18"/>
      <c r="ME17" s="18"/>
      <c r="MF17" s="18"/>
      <c r="MG17" s="110" t="s">
        <v>2978</v>
      </c>
      <c r="MH17" s="22" t="s">
        <v>114</v>
      </c>
      <c r="MI17" s="22" t="s">
        <v>114</v>
      </c>
      <c r="MJ17" s="22" t="s">
        <v>114</v>
      </c>
      <c r="MK17" s="22" t="s">
        <v>114</v>
      </c>
      <c r="ML17" s="22" t="s">
        <v>114</v>
      </c>
      <c r="MM17" s="22" t="s">
        <v>114</v>
      </c>
      <c r="MN17" s="22" t="s">
        <v>114</v>
      </c>
      <c r="MO17" s="22" t="s">
        <v>116</v>
      </c>
      <c r="MP17" s="22" t="s">
        <v>116</v>
      </c>
      <c r="MQ17" s="22" t="s">
        <v>116</v>
      </c>
      <c r="MR17" s="22" t="s">
        <v>116</v>
      </c>
      <c r="MS17" s="22" t="s">
        <v>116</v>
      </c>
      <c r="MT17" s="22" t="s">
        <v>116</v>
      </c>
      <c r="MU17" s="22" t="s">
        <v>116</v>
      </c>
      <c r="MV17" s="22" t="s">
        <v>726</v>
      </c>
      <c r="MW17" s="22" t="s">
        <v>726</v>
      </c>
      <c r="MX17" s="22" t="s">
        <v>726</v>
      </c>
      <c r="MY17" s="22" t="s">
        <v>726</v>
      </c>
      <c r="MZ17" s="22" t="s">
        <v>726</v>
      </c>
      <c r="NA17" s="22" t="s">
        <v>726</v>
      </c>
      <c r="NB17" s="22" t="s">
        <v>726</v>
      </c>
      <c r="NC17" s="22" t="s">
        <v>726</v>
      </c>
      <c r="ND17" s="22" t="s">
        <v>726</v>
      </c>
      <c r="NE17" s="22" t="s">
        <v>726</v>
      </c>
      <c r="NF17" s="22" t="s">
        <v>726</v>
      </c>
      <c r="NG17" s="22" t="s">
        <v>726</v>
      </c>
      <c r="NH17" s="22" t="s">
        <v>726</v>
      </c>
      <c r="NI17" s="22" t="s">
        <v>726</v>
      </c>
      <c r="NJ17" s="22" t="s">
        <v>114</v>
      </c>
      <c r="NK17" s="22" t="s">
        <v>114</v>
      </c>
      <c r="NL17" s="22" t="s">
        <v>114</v>
      </c>
      <c r="NM17" s="22" t="s">
        <v>114</v>
      </c>
      <c r="NN17" s="22" t="s">
        <v>114</v>
      </c>
      <c r="NO17" s="22" t="s">
        <v>114</v>
      </c>
      <c r="NP17" s="22" t="s">
        <v>114</v>
      </c>
      <c r="NQ17" s="22" t="s">
        <v>118</v>
      </c>
      <c r="NR17" s="22" t="s">
        <v>118</v>
      </c>
      <c r="NS17" s="22" t="s">
        <v>118</v>
      </c>
      <c r="NT17" s="22" t="s">
        <v>118</v>
      </c>
      <c r="NU17" s="22" t="s">
        <v>118</v>
      </c>
      <c r="NV17" s="22" t="s">
        <v>118</v>
      </c>
      <c r="NW17" s="22" t="s">
        <v>118</v>
      </c>
      <c r="NX17" s="22" t="s">
        <v>117</v>
      </c>
      <c r="NY17" s="22" t="s">
        <v>117</v>
      </c>
      <c r="NZ17" s="22" t="s">
        <v>117</v>
      </c>
      <c r="OA17" s="22" t="s">
        <v>117</v>
      </c>
      <c r="OB17" s="22" t="s">
        <v>117</v>
      </c>
      <c r="OC17" s="22" t="s">
        <v>117</v>
      </c>
      <c r="OD17" s="22" t="s">
        <v>117</v>
      </c>
      <c r="OE17" s="22" t="s">
        <v>117</v>
      </c>
      <c r="OF17" s="22" t="s">
        <v>117</v>
      </c>
      <c r="OG17" s="22" t="s">
        <v>117</v>
      </c>
      <c r="OH17" s="22" t="s">
        <v>117</v>
      </c>
      <c r="OI17" s="22" t="s">
        <v>117</v>
      </c>
      <c r="OJ17" s="22" t="s">
        <v>117</v>
      </c>
      <c r="OK17" s="22" t="s">
        <v>117</v>
      </c>
      <c r="OL17" s="22" t="s">
        <v>608</v>
      </c>
      <c r="OM17" s="22" t="s">
        <v>608</v>
      </c>
      <c r="ON17" s="22" t="s">
        <v>608</v>
      </c>
      <c r="OO17" s="22" t="s">
        <v>608</v>
      </c>
      <c r="OP17" s="22" t="s">
        <v>608</v>
      </c>
      <c r="OQ17" s="22" t="s">
        <v>608</v>
      </c>
      <c r="OR17" s="22" t="s">
        <v>608</v>
      </c>
      <c r="OS17" s="22" t="s">
        <v>118</v>
      </c>
      <c r="OT17" s="22" t="s">
        <v>118</v>
      </c>
      <c r="OU17" s="22" t="s">
        <v>118</v>
      </c>
      <c r="OV17" s="22" t="s">
        <v>118</v>
      </c>
      <c r="OW17" s="22" t="s">
        <v>118</v>
      </c>
      <c r="OX17" s="22" t="s">
        <v>118</v>
      </c>
      <c r="OY17" s="22" t="s">
        <v>118</v>
      </c>
      <c r="OZ17" s="22"/>
      <c r="PA17" s="22"/>
      <c r="PB17" s="22"/>
      <c r="PC17" s="22"/>
      <c r="PD17" s="22"/>
      <c r="PE17" s="22"/>
      <c r="PF17" s="22"/>
      <c r="PG17" s="22"/>
      <c r="PH17" s="22"/>
      <c r="PI17" s="22"/>
      <c r="PJ17" s="22"/>
      <c r="PK17" s="22"/>
      <c r="PL17" s="22"/>
      <c r="PM17" s="22"/>
      <c r="PN17" s="22">
        <v>51</v>
      </c>
      <c r="PO17" s="22">
        <v>3</v>
      </c>
      <c r="PP17" s="22">
        <v>3</v>
      </c>
      <c r="PQ17" s="22">
        <v>3</v>
      </c>
      <c r="PR17" s="22">
        <v>3</v>
      </c>
      <c r="PS17" s="22">
        <v>3</v>
      </c>
      <c r="PT17" s="22">
        <v>3</v>
      </c>
      <c r="PU17" s="22">
        <v>3</v>
      </c>
      <c r="PV17" s="22">
        <v>3</v>
      </c>
      <c r="PW17" s="22">
        <v>3</v>
      </c>
      <c r="PX17" s="22">
        <v>3</v>
      </c>
      <c r="PY17" s="22">
        <v>3</v>
      </c>
      <c r="PZ17" s="22">
        <v>3</v>
      </c>
      <c r="QA17" s="22">
        <v>3</v>
      </c>
      <c r="QB17" s="22">
        <v>3</v>
      </c>
      <c r="QC17" s="22">
        <v>1</v>
      </c>
      <c r="QD17" s="22">
        <v>1</v>
      </c>
      <c r="QE17" s="22">
        <v>1</v>
      </c>
      <c r="QF17" s="22">
        <v>1</v>
      </c>
      <c r="QG17" s="22">
        <v>1</v>
      </c>
      <c r="QH17" s="22">
        <v>1</v>
      </c>
      <c r="QI17" s="22">
        <v>1</v>
      </c>
      <c r="QJ17" s="22">
        <v>1</v>
      </c>
      <c r="QK17" s="22">
        <v>1</v>
      </c>
      <c r="QL17" s="22">
        <v>1</v>
      </c>
      <c r="QM17" s="22">
        <v>1</v>
      </c>
      <c r="QN17" s="22">
        <v>1</v>
      </c>
      <c r="QO17" s="22">
        <v>1</v>
      </c>
      <c r="QP17" s="22">
        <v>1</v>
      </c>
      <c r="QQ17" s="22">
        <v>1</v>
      </c>
      <c r="QR17" s="22">
        <v>1</v>
      </c>
      <c r="QS17" s="22">
        <v>1</v>
      </c>
      <c r="QT17" s="22">
        <v>1</v>
      </c>
      <c r="QU17" s="22">
        <v>1</v>
      </c>
      <c r="QV17" s="22">
        <v>1</v>
      </c>
      <c r="QW17" s="22">
        <v>1</v>
      </c>
      <c r="QX17" s="22">
        <v>3</v>
      </c>
      <c r="QY17" s="22">
        <v>3</v>
      </c>
      <c r="QZ17" s="22">
        <v>3</v>
      </c>
      <c r="RA17" s="22">
        <v>3</v>
      </c>
      <c r="RB17" s="22">
        <v>3</v>
      </c>
      <c r="RC17" s="22">
        <v>3</v>
      </c>
      <c r="RD17" s="22">
        <v>3</v>
      </c>
      <c r="RE17" s="22">
        <v>3</v>
      </c>
      <c r="RF17" s="22">
        <v>3</v>
      </c>
      <c r="RG17" s="22">
        <v>3</v>
      </c>
      <c r="RH17" s="22">
        <v>3</v>
      </c>
      <c r="RI17" s="22">
        <v>3</v>
      </c>
      <c r="RJ17" s="22">
        <v>3</v>
      </c>
      <c r="RK17" s="22">
        <v>3</v>
      </c>
      <c r="RL17" s="22">
        <v>3</v>
      </c>
      <c r="RM17" s="22">
        <v>3</v>
      </c>
      <c r="RN17" s="22">
        <v>3</v>
      </c>
      <c r="RO17" s="22">
        <v>3</v>
      </c>
      <c r="RP17" s="22">
        <v>3</v>
      </c>
      <c r="RQ17" s="22">
        <v>3</v>
      </c>
      <c r="RR17" s="22">
        <v>3</v>
      </c>
      <c r="RS17" s="22">
        <v>3</v>
      </c>
      <c r="RT17" s="22">
        <v>3</v>
      </c>
      <c r="RU17" s="22">
        <v>3</v>
      </c>
      <c r="RV17" s="22">
        <v>3</v>
      </c>
      <c r="RW17" s="22">
        <v>3</v>
      </c>
      <c r="RX17" s="22">
        <v>3</v>
      </c>
      <c r="RY17" s="22">
        <v>3</v>
      </c>
      <c r="RZ17" s="22">
        <v>3</v>
      </c>
      <c r="SA17" s="22">
        <v>3</v>
      </c>
      <c r="SB17" s="22">
        <v>3</v>
      </c>
      <c r="SC17" s="22">
        <v>3</v>
      </c>
      <c r="SD17" s="22">
        <v>3</v>
      </c>
      <c r="SE17" s="22">
        <v>3</v>
      </c>
      <c r="SF17" s="22">
        <v>3</v>
      </c>
      <c r="SG17" s="22"/>
      <c r="SH17" s="22"/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110" t="s">
        <v>2989</v>
      </c>
      <c r="SV17" s="22"/>
      <c r="SW17" s="22"/>
      <c r="SX17" s="22"/>
      <c r="SY17" s="22"/>
      <c r="SZ17" s="22"/>
      <c r="TA17" s="22"/>
      <c r="TB17" s="22"/>
      <c r="TC17" s="22"/>
      <c r="TD17" s="22"/>
      <c r="TE17" s="22"/>
      <c r="TF17" s="22"/>
      <c r="TG17" s="22"/>
      <c r="TH17" s="22"/>
      <c r="TI17" s="22"/>
      <c r="TJ17" s="22">
        <v>1</v>
      </c>
      <c r="TK17" s="22">
        <v>1</v>
      </c>
      <c r="TL17" s="22">
        <v>1</v>
      </c>
      <c r="TM17" s="22">
        <v>1</v>
      </c>
      <c r="TN17" s="22">
        <v>1</v>
      </c>
      <c r="TO17" s="22">
        <v>1</v>
      </c>
      <c r="TP17" s="22">
        <v>1</v>
      </c>
      <c r="TQ17" s="22">
        <v>1</v>
      </c>
      <c r="TR17" s="22">
        <v>1</v>
      </c>
      <c r="TS17" s="22">
        <v>1</v>
      </c>
      <c r="TT17" s="22">
        <v>1</v>
      </c>
      <c r="TU17" s="22">
        <v>1</v>
      </c>
      <c r="TV17" s="22">
        <v>1</v>
      </c>
      <c r="TW17" s="22">
        <v>1</v>
      </c>
      <c r="TX17" s="22"/>
      <c r="TY17" s="22"/>
      <c r="TZ17" s="22"/>
      <c r="UA17" s="22"/>
      <c r="UB17" s="22"/>
      <c r="UC17" s="22"/>
      <c r="UD17" s="22"/>
      <c r="UE17" s="22"/>
      <c r="UF17" s="22"/>
      <c r="UG17" s="22"/>
      <c r="UH17" s="22"/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22"/>
      <c r="UZ17" s="22"/>
      <c r="VA17" s="22"/>
      <c r="VB17" s="22"/>
      <c r="VC17" s="22"/>
      <c r="VD17" s="22"/>
      <c r="VE17" s="22"/>
      <c r="VF17" s="22"/>
      <c r="VG17" s="22"/>
      <c r="VH17" s="22"/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22"/>
      <c r="VZ17" s="22"/>
      <c r="WA17" s="22"/>
      <c r="WB17" s="22"/>
    </row>
    <row r="18" spans="1:1146" x14ac:dyDescent="0.25">
      <c r="A18" s="8" t="s">
        <v>1234</v>
      </c>
      <c r="B18" t="s">
        <v>80</v>
      </c>
      <c r="C18" t="s">
        <v>1693</v>
      </c>
      <c r="E18" s="8">
        <v>92</v>
      </c>
      <c r="F18" s="10" t="s">
        <v>733</v>
      </c>
      <c r="G18" s="10" t="s">
        <v>734</v>
      </c>
      <c r="H18" s="10" t="s">
        <v>735</v>
      </c>
      <c r="I18" s="10" t="s">
        <v>736</v>
      </c>
      <c r="J18" s="10" t="s">
        <v>737</v>
      </c>
      <c r="K18" s="10" t="s">
        <v>738</v>
      </c>
      <c r="L18" s="10" t="s">
        <v>1653</v>
      </c>
      <c r="M18" s="10" t="s">
        <v>1654</v>
      </c>
      <c r="N18" s="10" t="s">
        <v>745</v>
      </c>
      <c r="O18" s="10" t="s">
        <v>746</v>
      </c>
      <c r="P18" s="10" t="s">
        <v>747</v>
      </c>
      <c r="Q18" s="10" t="s">
        <v>748</v>
      </c>
      <c r="R18" s="10" t="s">
        <v>749</v>
      </c>
      <c r="S18" s="10" t="s">
        <v>750</v>
      </c>
      <c r="T18" s="10" t="s">
        <v>1655</v>
      </c>
      <c r="U18" s="10" t="s">
        <v>1656</v>
      </c>
      <c r="V18" s="10" t="s">
        <v>874</v>
      </c>
      <c r="W18" s="10" t="s">
        <v>875</v>
      </c>
      <c r="X18" s="10" t="s">
        <v>876</v>
      </c>
      <c r="Y18" s="10" t="s">
        <v>877</v>
      </c>
      <c r="Z18" s="10" t="s">
        <v>1657</v>
      </c>
      <c r="AA18" s="10" t="s">
        <v>1658</v>
      </c>
      <c r="AB18" s="10" t="s">
        <v>1659</v>
      </c>
      <c r="AC18" s="10" t="s">
        <v>1660</v>
      </c>
      <c r="AD18" s="10" t="s">
        <v>757</v>
      </c>
      <c r="AE18" s="10" t="s">
        <v>758</v>
      </c>
      <c r="AF18" s="10" t="s">
        <v>759</v>
      </c>
      <c r="AG18" s="10" t="s">
        <v>760</v>
      </c>
      <c r="AH18" s="10" t="s">
        <v>761</v>
      </c>
      <c r="AI18" s="10" t="s">
        <v>762</v>
      </c>
      <c r="AJ18" s="10" t="s">
        <v>1661</v>
      </c>
      <c r="AK18" s="10" t="s">
        <v>1662</v>
      </c>
      <c r="AL18" s="10" t="s">
        <v>769</v>
      </c>
      <c r="AM18" s="10" t="s">
        <v>770</v>
      </c>
      <c r="AN18" s="10" t="s">
        <v>771</v>
      </c>
      <c r="AO18" s="10" t="s">
        <v>772</v>
      </c>
      <c r="AP18" s="10" t="s">
        <v>773</v>
      </c>
      <c r="AQ18" s="10" t="s">
        <v>774</v>
      </c>
      <c r="AR18" s="10" t="s">
        <v>1663</v>
      </c>
      <c r="AS18" s="10" t="s">
        <v>1664</v>
      </c>
      <c r="AT18" s="10" t="s">
        <v>783</v>
      </c>
      <c r="AU18" s="10" t="s">
        <v>1665</v>
      </c>
      <c r="AV18" s="10" t="s">
        <v>1666</v>
      </c>
      <c r="AW18" s="10" t="s">
        <v>1667</v>
      </c>
      <c r="AX18" s="10" t="s">
        <v>1668</v>
      </c>
      <c r="AY18" s="10" t="s">
        <v>698</v>
      </c>
      <c r="AZ18" s="10" t="s">
        <v>704</v>
      </c>
      <c r="BA18" s="10" t="s">
        <v>784</v>
      </c>
      <c r="BB18" s="10" t="s">
        <v>785</v>
      </c>
      <c r="BC18" s="10" t="s">
        <v>868</v>
      </c>
      <c r="BD18" s="10" t="s">
        <v>1669</v>
      </c>
      <c r="BE18" s="10" t="s">
        <v>1670</v>
      </c>
      <c r="BF18" s="10" t="s">
        <v>1671</v>
      </c>
      <c r="BG18" s="10" t="s">
        <v>1672</v>
      </c>
      <c r="BH18" s="10" t="s">
        <v>705</v>
      </c>
      <c r="BI18" s="10" t="s">
        <v>711</v>
      </c>
      <c r="BJ18" s="10" t="s">
        <v>786</v>
      </c>
      <c r="BK18" s="10" t="s">
        <v>787</v>
      </c>
      <c r="BL18" s="10" t="s">
        <v>869</v>
      </c>
      <c r="BM18" s="10" t="s">
        <v>1673</v>
      </c>
      <c r="BN18" s="10" t="s">
        <v>1674</v>
      </c>
      <c r="BO18" s="10" t="s">
        <v>1675</v>
      </c>
      <c r="BP18" s="10" t="s">
        <v>1676</v>
      </c>
      <c r="BQ18" s="10" t="s">
        <v>712</v>
      </c>
      <c r="BR18" s="10" t="s">
        <v>1677</v>
      </c>
      <c r="BS18" s="10" t="s">
        <v>1678</v>
      </c>
      <c r="BT18" s="10" t="s">
        <v>1679</v>
      </c>
      <c r="BU18" s="10" t="s">
        <v>1680</v>
      </c>
      <c r="BV18" s="10" t="s">
        <v>719</v>
      </c>
      <c r="BW18" s="10" t="s">
        <v>1681</v>
      </c>
      <c r="BX18" s="10" t="s">
        <v>1682</v>
      </c>
      <c r="BY18" s="10" t="s">
        <v>1683</v>
      </c>
      <c r="BZ18" s="10" t="s">
        <v>1684</v>
      </c>
      <c r="CA18" s="10" t="s">
        <v>1128</v>
      </c>
      <c r="CB18" s="10" t="s">
        <v>1129</v>
      </c>
      <c r="CC18" s="10" t="s">
        <v>1130</v>
      </c>
      <c r="CD18" s="10" t="s">
        <v>1131</v>
      </c>
      <c r="CE18" s="10" t="s">
        <v>1132</v>
      </c>
      <c r="CF18" s="10" t="s">
        <v>1133</v>
      </c>
      <c r="CG18" s="10" t="s">
        <v>1685</v>
      </c>
      <c r="CH18" s="10" t="s">
        <v>1686</v>
      </c>
      <c r="CI18" s="10" t="s">
        <v>1045</v>
      </c>
      <c r="CJ18" s="10" t="s">
        <v>1051</v>
      </c>
      <c r="CK18" s="10" t="s">
        <v>1134</v>
      </c>
      <c r="CL18" s="10" t="s">
        <v>1135</v>
      </c>
      <c r="CM18" s="10" t="s">
        <v>1191</v>
      </c>
      <c r="CN18" s="10" t="s">
        <v>1687</v>
      </c>
      <c r="CO18" s="10" t="s">
        <v>1688</v>
      </c>
      <c r="CP18" s="10" t="s">
        <v>1689</v>
      </c>
      <c r="CQ18" s="10" t="s">
        <v>1690</v>
      </c>
      <c r="CR18" s="10" t="s">
        <v>1633</v>
      </c>
      <c r="CS18" s="10" t="s">
        <v>1449</v>
      </c>
      <c r="CT18" s="10" t="s">
        <v>1557</v>
      </c>
      <c r="CU18" s="10" t="s">
        <v>1558</v>
      </c>
      <c r="CV18" s="10" t="s">
        <v>1559</v>
      </c>
      <c r="CW18" s="10" t="s">
        <v>1560</v>
      </c>
      <c r="CX18" s="10" t="s">
        <v>1561</v>
      </c>
      <c r="CY18" s="10" t="s">
        <v>1562</v>
      </c>
      <c r="CZ18" s="10" t="s">
        <v>1563</v>
      </c>
      <c r="DA18" s="10" t="s">
        <v>1564</v>
      </c>
      <c r="DB18" s="10" t="s">
        <v>1565</v>
      </c>
      <c r="DC18" s="10" t="s">
        <v>1566</v>
      </c>
      <c r="DD18" s="10" t="s">
        <v>1567</v>
      </c>
      <c r="DE18" s="10" t="s">
        <v>1568</v>
      </c>
      <c r="DF18" s="10" t="s">
        <v>1569</v>
      </c>
      <c r="DG18" s="10" t="s">
        <v>1570</v>
      </c>
      <c r="DH18" s="10" t="s">
        <v>1571</v>
      </c>
      <c r="DI18" s="10" t="s">
        <v>1572</v>
      </c>
      <c r="DJ18" s="10" t="s">
        <v>1573</v>
      </c>
      <c r="DK18" s="10" t="s">
        <v>1574</v>
      </c>
      <c r="DL18" s="10" t="s">
        <v>1575</v>
      </c>
      <c r="DM18" s="10" t="s">
        <v>1576</v>
      </c>
      <c r="DN18" s="12" t="s">
        <v>1577</v>
      </c>
      <c r="DO18" s="10" t="s">
        <v>1578</v>
      </c>
      <c r="DP18" s="10" t="s">
        <v>1579</v>
      </c>
      <c r="DQ18" s="12" t="s">
        <v>1580</v>
      </c>
      <c r="DR18" s="10" t="s">
        <v>1581</v>
      </c>
      <c r="DS18" s="10" t="s">
        <v>1582</v>
      </c>
      <c r="DT18" s="10" t="s">
        <v>1583</v>
      </c>
      <c r="DU18" s="10" t="s">
        <v>1584</v>
      </c>
      <c r="DV18" s="10" t="s">
        <v>1585</v>
      </c>
      <c r="DW18" s="10" t="s">
        <v>1586</v>
      </c>
      <c r="DX18" s="10" t="s">
        <v>1587</v>
      </c>
      <c r="DY18" s="10" t="s">
        <v>1588</v>
      </c>
      <c r="DZ18" s="10" t="s">
        <v>1589</v>
      </c>
      <c r="EA18" s="10" t="s">
        <v>1590</v>
      </c>
      <c r="EB18" s="10" t="s">
        <v>1591</v>
      </c>
      <c r="EC18" s="10" t="s">
        <v>1592</v>
      </c>
      <c r="ED18" s="10" t="s">
        <v>1593</v>
      </c>
      <c r="EE18" s="15" t="s">
        <v>1594</v>
      </c>
      <c r="EF18" s="15" t="s">
        <v>1595</v>
      </c>
      <c r="EG18" s="15" t="s">
        <v>1596</v>
      </c>
      <c r="EH18" s="15" t="s">
        <v>1597</v>
      </c>
      <c r="EI18" s="15" t="s">
        <v>1598</v>
      </c>
      <c r="EJ18" s="15" t="s">
        <v>1599</v>
      </c>
      <c r="EK18" s="15" t="s">
        <v>1600</v>
      </c>
      <c r="EL18" s="15" t="s">
        <v>1601</v>
      </c>
      <c r="EM18" s="15" t="s">
        <v>1602</v>
      </c>
      <c r="EN18" s="15" t="s">
        <v>1603</v>
      </c>
      <c r="EO18" s="10" t="s">
        <v>1604</v>
      </c>
      <c r="EP18" s="15" t="s">
        <v>1605</v>
      </c>
      <c r="EQ18" s="15" t="s">
        <v>1606</v>
      </c>
      <c r="ER18" s="15" t="s">
        <v>1607</v>
      </c>
      <c r="ES18" s="15" t="s">
        <v>1608</v>
      </c>
      <c r="ET18" s="15" t="s">
        <v>1609</v>
      </c>
      <c r="EU18" s="15" t="s">
        <v>1610</v>
      </c>
      <c r="EV18" s="15" t="s">
        <v>1611</v>
      </c>
      <c r="EW18" s="15" t="s">
        <v>1612</v>
      </c>
      <c r="EX18" s="15" t="s">
        <v>1613</v>
      </c>
      <c r="EY18" s="15" t="s">
        <v>1614</v>
      </c>
      <c r="EZ18" s="15" t="s">
        <v>1615</v>
      </c>
      <c r="FA18" s="15" t="s">
        <v>1616</v>
      </c>
      <c r="FB18" s="15" t="s">
        <v>1617</v>
      </c>
      <c r="FC18" s="15" t="s">
        <v>1618</v>
      </c>
      <c r="FD18" s="15" t="s">
        <v>1619</v>
      </c>
      <c r="FE18" s="15" t="s">
        <v>1620</v>
      </c>
      <c r="FF18" s="15" t="s">
        <v>1621</v>
      </c>
      <c r="FG18" s="15" t="s">
        <v>1622</v>
      </c>
      <c r="FH18" s="15" t="s">
        <v>1623</v>
      </c>
      <c r="FI18" s="15" t="s">
        <v>1624</v>
      </c>
      <c r="FJ18" s="15" t="s">
        <v>1625</v>
      </c>
      <c r="FK18" s="15" t="s">
        <v>1626</v>
      </c>
      <c r="FL18" s="15" t="s">
        <v>1627</v>
      </c>
      <c r="FM18" s="15" t="s">
        <v>1628</v>
      </c>
      <c r="FN18" s="15" t="s">
        <v>1629</v>
      </c>
      <c r="FO18" s="15" t="s">
        <v>1636</v>
      </c>
      <c r="FP18" s="15" t="s">
        <v>1637</v>
      </c>
      <c r="FQ18" s="15" t="s">
        <v>1638</v>
      </c>
      <c r="FR18" s="15" t="s">
        <v>1639</v>
      </c>
      <c r="FS18" s="15" t="s">
        <v>1640</v>
      </c>
      <c r="FT18" s="15" t="s">
        <v>1641</v>
      </c>
      <c r="FU18" s="15" t="s">
        <v>1642</v>
      </c>
      <c r="FV18" s="15" t="s">
        <v>1643</v>
      </c>
      <c r="FW18" s="15" t="s">
        <v>1644</v>
      </c>
      <c r="FX18" s="15" t="s">
        <v>1646</v>
      </c>
      <c r="FY18" s="15" t="s">
        <v>1645</v>
      </c>
      <c r="FZ18" s="15" t="s">
        <v>1647</v>
      </c>
      <c r="GA18" s="15" t="s">
        <v>1648</v>
      </c>
      <c r="GB18" s="15" t="s">
        <v>1649</v>
      </c>
      <c r="GC18" s="15" t="s">
        <v>1650</v>
      </c>
      <c r="GD18" s="15" t="s">
        <v>1651</v>
      </c>
      <c r="GE18" s="15" t="s">
        <v>1652</v>
      </c>
      <c r="GF18" s="15" t="s">
        <v>1631</v>
      </c>
      <c r="GG18" s="15" t="s">
        <v>1630</v>
      </c>
      <c r="GH18" s="18">
        <v>200</v>
      </c>
      <c r="GI18" s="18">
        <v>200</v>
      </c>
      <c r="GJ18" s="18">
        <v>185</v>
      </c>
      <c r="GK18" s="18">
        <v>185</v>
      </c>
      <c r="GL18" s="18">
        <v>185</v>
      </c>
      <c r="GM18" s="18">
        <v>185</v>
      </c>
      <c r="GN18" s="18">
        <v>185</v>
      </c>
      <c r="GO18" s="18">
        <v>185</v>
      </c>
      <c r="GP18" s="18">
        <v>1.5</v>
      </c>
      <c r="GQ18" s="18">
        <v>1.5</v>
      </c>
      <c r="GR18" s="18">
        <v>1.5</v>
      </c>
      <c r="GS18" s="18">
        <v>1.5</v>
      </c>
      <c r="GT18" s="18">
        <v>1.5</v>
      </c>
      <c r="GU18" s="18">
        <v>1.5</v>
      </c>
      <c r="GV18" s="18">
        <v>1.5</v>
      </c>
      <c r="GW18" s="18">
        <v>1.5</v>
      </c>
      <c r="GX18" s="18">
        <v>0</v>
      </c>
      <c r="GY18" s="18">
        <v>0</v>
      </c>
      <c r="GZ18" s="18">
        <v>0</v>
      </c>
      <c r="HA18" s="18">
        <v>0</v>
      </c>
      <c r="HB18" s="18">
        <v>0</v>
      </c>
      <c r="HC18" s="18">
        <v>0</v>
      </c>
      <c r="HD18" s="18">
        <v>0</v>
      </c>
      <c r="HE18" s="18">
        <v>0</v>
      </c>
      <c r="HF18" s="18">
        <v>2</v>
      </c>
      <c r="HG18" s="18">
        <v>2</v>
      </c>
      <c r="HH18" s="18">
        <v>2</v>
      </c>
      <c r="HI18" s="18">
        <v>2</v>
      </c>
      <c r="HJ18" s="18">
        <v>2</v>
      </c>
      <c r="HK18" s="18">
        <v>2</v>
      </c>
      <c r="HL18" s="18">
        <v>2</v>
      </c>
      <c r="HM18" s="18">
        <v>2</v>
      </c>
      <c r="HN18" s="18">
        <v>35</v>
      </c>
      <c r="HO18" s="18">
        <v>35</v>
      </c>
      <c r="HP18" s="18">
        <v>35</v>
      </c>
      <c r="HQ18" s="18">
        <v>35</v>
      </c>
      <c r="HR18" s="18">
        <v>35</v>
      </c>
      <c r="HS18" s="18">
        <v>35</v>
      </c>
      <c r="HT18" s="18">
        <v>35</v>
      </c>
      <c r="HU18" s="18">
        <v>35</v>
      </c>
      <c r="HV18" s="18">
        <v>240</v>
      </c>
      <c r="HW18" s="18">
        <v>240</v>
      </c>
      <c r="HX18" s="18">
        <v>240</v>
      </c>
      <c r="HY18" s="18">
        <v>240</v>
      </c>
      <c r="HZ18" s="18">
        <v>240</v>
      </c>
      <c r="IA18" s="18">
        <v>40</v>
      </c>
      <c r="IB18" s="18">
        <v>40</v>
      </c>
      <c r="IC18" s="18">
        <v>40</v>
      </c>
      <c r="ID18" s="18">
        <v>135</v>
      </c>
      <c r="IE18" s="18">
        <v>135</v>
      </c>
      <c r="IF18" s="18">
        <v>135</v>
      </c>
      <c r="IG18" s="18">
        <v>135</v>
      </c>
      <c r="IH18" s="18">
        <v>135</v>
      </c>
      <c r="II18" s="18">
        <v>135</v>
      </c>
      <c r="IJ18" s="18">
        <v>430</v>
      </c>
      <c r="IK18" s="18">
        <v>430</v>
      </c>
      <c r="IL18" s="18">
        <v>430</v>
      </c>
      <c r="IM18" s="18">
        <v>550</v>
      </c>
      <c r="IN18" s="18">
        <v>550</v>
      </c>
      <c r="IO18" s="18">
        <v>550</v>
      </c>
      <c r="IP18" s="18">
        <v>550</v>
      </c>
      <c r="IQ18" s="18">
        <v>550</v>
      </c>
      <c r="IR18" s="18">
        <v>550</v>
      </c>
      <c r="IS18" s="18">
        <v>25</v>
      </c>
      <c r="IT18" s="18">
        <v>22</v>
      </c>
      <c r="IU18" s="18">
        <v>22</v>
      </c>
      <c r="IV18" s="18">
        <v>22</v>
      </c>
      <c r="IW18" s="18">
        <v>22</v>
      </c>
      <c r="IX18" s="18">
        <v>97</v>
      </c>
      <c r="IY18" s="18">
        <v>97</v>
      </c>
      <c r="IZ18" s="18">
        <v>97</v>
      </c>
      <c r="JA18" s="18">
        <v>97</v>
      </c>
      <c r="JB18" s="18">
        <v>97</v>
      </c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22">
        <v>50</v>
      </c>
      <c r="JV18" s="18">
        <v>160</v>
      </c>
      <c r="JW18" s="18">
        <v>160</v>
      </c>
      <c r="JX18" s="18">
        <v>145</v>
      </c>
      <c r="JY18" s="18">
        <v>145</v>
      </c>
      <c r="JZ18" s="18">
        <v>145</v>
      </c>
      <c r="KA18" s="18">
        <v>145</v>
      </c>
      <c r="KB18" s="18">
        <v>145</v>
      </c>
      <c r="KC18" s="18">
        <v>145</v>
      </c>
      <c r="KD18" s="18">
        <v>1.3</v>
      </c>
      <c r="KE18" s="18">
        <v>1.3</v>
      </c>
      <c r="KF18" s="18">
        <v>1.3</v>
      </c>
      <c r="KG18" s="18">
        <v>1.3</v>
      </c>
      <c r="KH18" s="18">
        <v>1.3</v>
      </c>
      <c r="KI18" s="18">
        <v>1.3</v>
      </c>
      <c r="KJ18" s="18">
        <v>1.3</v>
      </c>
      <c r="KK18" s="18">
        <v>1.3</v>
      </c>
      <c r="KL18" s="18">
        <v>0</v>
      </c>
      <c r="KM18" s="18">
        <v>0</v>
      </c>
      <c r="KN18" s="18">
        <v>0</v>
      </c>
      <c r="KO18" s="18">
        <v>0</v>
      </c>
      <c r="KP18" s="18">
        <v>0</v>
      </c>
      <c r="KQ18" s="18">
        <v>0</v>
      </c>
      <c r="KR18" s="18">
        <v>0</v>
      </c>
      <c r="KS18" s="18">
        <v>0</v>
      </c>
      <c r="KT18" s="18">
        <v>0</v>
      </c>
      <c r="KU18" s="18">
        <v>0</v>
      </c>
      <c r="KV18" s="18">
        <v>0</v>
      </c>
      <c r="KW18" s="18">
        <v>0</v>
      </c>
      <c r="KX18" s="18">
        <v>0</v>
      </c>
      <c r="KY18" s="18">
        <v>0</v>
      </c>
      <c r="KZ18" s="18">
        <v>0</v>
      </c>
      <c r="LA18" s="18">
        <v>0</v>
      </c>
      <c r="LB18" s="18">
        <v>15</v>
      </c>
      <c r="LC18" s="18">
        <v>15</v>
      </c>
      <c r="LD18" s="18">
        <v>15</v>
      </c>
      <c r="LE18" s="18">
        <v>15</v>
      </c>
      <c r="LF18" s="18">
        <v>15</v>
      </c>
      <c r="LG18" s="18">
        <v>15</v>
      </c>
      <c r="LH18" s="18">
        <v>15</v>
      </c>
      <c r="LI18" s="18">
        <v>15</v>
      </c>
      <c r="LJ18" s="18">
        <v>175</v>
      </c>
      <c r="LK18" s="18">
        <v>175</v>
      </c>
      <c r="LL18" s="18">
        <v>175</v>
      </c>
      <c r="LM18" s="18">
        <v>175</v>
      </c>
      <c r="LN18" s="18">
        <v>175</v>
      </c>
      <c r="LO18" s="18">
        <v>27</v>
      </c>
      <c r="LP18" s="18">
        <v>27</v>
      </c>
      <c r="LQ18" s="18">
        <v>27</v>
      </c>
      <c r="LR18" s="18">
        <v>125</v>
      </c>
      <c r="LS18" s="18">
        <v>125</v>
      </c>
      <c r="LT18" s="18">
        <v>125</v>
      </c>
      <c r="LU18" s="18">
        <v>125</v>
      </c>
      <c r="LV18" s="18">
        <v>125</v>
      </c>
      <c r="LW18" s="18">
        <v>125</v>
      </c>
      <c r="LX18" s="18">
        <v>375</v>
      </c>
      <c r="LY18" s="18">
        <v>375</v>
      </c>
      <c r="LZ18" s="18">
        <v>375</v>
      </c>
      <c r="MA18" s="18">
        <v>540</v>
      </c>
      <c r="MB18" s="18">
        <v>540</v>
      </c>
      <c r="MC18" s="18">
        <v>540</v>
      </c>
      <c r="MD18" s="18">
        <v>540</v>
      </c>
      <c r="ME18" s="18">
        <v>540</v>
      </c>
      <c r="MF18" s="18">
        <v>540</v>
      </c>
      <c r="MG18" s="18">
        <v>5</v>
      </c>
      <c r="MH18" s="18">
        <v>5</v>
      </c>
      <c r="MI18" s="18">
        <v>5</v>
      </c>
      <c r="MJ18" s="18">
        <v>5</v>
      </c>
      <c r="MK18" s="18">
        <v>5</v>
      </c>
      <c r="ML18" s="18">
        <v>83</v>
      </c>
      <c r="MM18" s="18">
        <v>85</v>
      </c>
      <c r="MN18" s="18">
        <v>85</v>
      </c>
      <c r="MO18" s="18">
        <v>85</v>
      </c>
      <c r="MP18" s="18">
        <v>85</v>
      </c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10" t="s">
        <v>2979</v>
      </c>
      <c r="NJ18" s="22" t="s">
        <v>114</v>
      </c>
      <c r="NK18" s="22" t="s">
        <v>114</v>
      </c>
      <c r="NL18" s="22" t="s">
        <v>114</v>
      </c>
      <c r="NM18" s="22" t="s">
        <v>114</v>
      </c>
      <c r="NN18" s="22" t="s">
        <v>114</v>
      </c>
      <c r="NO18" s="22" t="s">
        <v>114</v>
      </c>
      <c r="NP18" s="22" t="s">
        <v>114</v>
      </c>
      <c r="NQ18" s="22" t="s">
        <v>114</v>
      </c>
      <c r="NR18" s="22" t="s">
        <v>116</v>
      </c>
      <c r="NS18" s="22" t="s">
        <v>116</v>
      </c>
      <c r="NT18" s="22" t="s">
        <v>116</v>
      </c>
      <c r="NU18" s="22" t="s">
        <v>116</v>
      </c>
      <c r="NV18" s="22" t="s">
        <v>116</v>
      </c>
      <c r="NW18" s="22" t="s">
        <v>116</v>
      </c>
      <c r="NX18" s="22" t="s">
        <v>116</v>
      </c>
      <c r="NY18" s="22" t="s">
        <v>116</v>
      </c>
      <c r="NZ18" s="22" t="s">
        <v>726</v>
      </c>
      <c r="OA18" s="22" t="s">
        <v>726</v>
      </c>
      <c r="OB18" s="22" t="s">
        <v>726</v>
      </c>
      <c r="OC18" s="22" t="s">
        <v>726</v>
      </c>
      <c r="OD18" s="22" t="s">
        <v>726</v>
      </c>
      <c r="OE18" s="22" t="s">
        <v>726</v>
      </c>
      <c r="OF18" s="22" t="s">
        <v>726</v>
      </c>
      <c r="OG18" s="22" t="s">
        <v>726</v>
      </c>
      <c r="OH18" s="22" t="s">
        <v>726</v>
      </c>
      <c r="OI18" s="22" t="s">
        <v>726</v>
      </c>
      <c r="OJ18" s="22" t="s">
        <v>726</v>
      </c>
      <c r="OK18" s="22" t="s">
        <v>726</v>
      </c>
      <c r="OL18" s="22" t="s">
        <v>726</v>
      </c>
      <c r="OM18" s="22" t="s">
        <v>726</v>
      </c>
      <c r="ON18" s="22" t="s">
        <v>726</v>
      </c>
      <c r="OO18" s="22" t="s">
        <v>726</v>
      </c>
      <c r="OP18" s="22" t="s">
        <v>114</v>
      </c>
      <c r="OQ18" s="22" t="s">
        <v>114</v>
      </c>
      <c r="OR18" s="22" t="s">
        <v>114</v>
      </c>
      <c r="OS18" s="22" t="s">
        <v>114</v>
      </c>
      <c r="OT18" s="22" t="s">
        <v>114</v>
      </c>
      <c r="OU18" s="22" t="s">
        <v>114</v>
      </c>
      <c r="OV18" s="22" t="s">
        <v>114</v>
      </c>
      <c r="OW18" s="22" t="s">
        <v>114</v>
      </c>
      <c r="OX18" s="22" t="s">
        <v>118</v>
      </c>
      <c r="OY18" s="22" t="s">
        <v>118</v>
      </c>
      <c r="OZ18" s="22" t="s">
        <v>118</v>
      </c>
      <c r="PA18" s="22" t="s">
        <v>118</v>
      </c>
      <c r="PB18" s="22" t="s">
        <v>118</v>
      </c>
      <c r="PC18" s="22" t="s">
        <v>117</v>
      </c>
      <c r="PD18" s="22" t="s">
        <v>117</v>
      </c>
      <c r="PE18" s="22" t="s">
        <v>117</v>
      </c>
      <c r="PF18" s="22" t="s">
        <v>117</v>
      </c>
      <c r="PG18" s="22" t="s">
        <v>117</v>
      </c>
      <c r="PH18" s="22" t="s">
        <v>117</v>
      </c>
      <c r="PI18" s="22" t="s">
        <v>117</v>
      </c>
      <c r="PJ18" s="22" t="s">
        <v>117</v>
      </c>
      <c r="PK18" s="22" t="s">
        <v>117</v>
      </c>
      <c r="PL18" s="22" t="s">
        <v>117</v>
      </c>
      <c r="PM18" s="22" t="s">
        <v>117</v>
      </c>
      <c r="PN18" s="22" t="s">
        <v>117</v>
      </c>
      <c r="PO18" s="22" t="s">
        <v>117</v>
      </c>
      <c r="PP18" s="22" t="s">
        <v>117</v>
      </c>
      <c r="PQ18" s="22" t="s">
        <v>117</v>
      </c>
      <c r="PR18" s="22" t="s">
        <v>117</v>
      </c>
      <c r="PS18" s="22" t="s">
        <v>117</v>
      </c>
      <c r="PT18" s="22" t="s">
        <v>117</v>
      </c>
      <c r="PU18" s="22" t="s">
        <v>608</v>
      </c>
      <c r="PV18" s="22" t="s">
        <v>608</v>
      </c>
      <c r="PW18" s="22" t="s">
        <v>608</v>
      </c>
      <c r="PX18" s="22" t="s">
        <v>608</v>
      </c>
      <c r="PY18" s="22" t="s">
        <v>608</v>
      </c>
      <c r="PZ18" s="22" t="s">
        <v>118</v>
      </c>
      <c r="QA18" s="22" t="s">
        <v>118</v>
      </c>
      <c r="QB18" s="22" t="s">
        <v>118</v>
      </c>
      <c r="QC18" s="22" t="s">
        <v>118</v>
      </c>
      <c r="QD18" s="22" t="s">
        <v>118</v>
      </c>
      <c r="QE18" s="22"/>
      <c r="QF18" s="22"/>
      <c r="QG18" s="22"/>
      <c r="QH18" s="22"/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>
        <v>51</v>
      </c>
      <c r="QX18" s="22">
        <v>3</v>
      </c>
      <c r="QY18" s="22">
        <v>3</v>
      </c>
      <c r="QZ18" s="22">
        <v>3</v>
      </c>
      <c r="RA18" s="22">
        <v>3</v>
      </c>
      <c r="RB18" s="22">
        <v>3</v>
      </c>
      <c r="RC18" s="22">
        <v>3</v>
      </c>
      <c r="RD18" s="22">
        <v>3</v>
      </c>
      <c r="RE18" s="22">
        <v>3</v>
      </c>
      <c r="RF18" s="22">
        <v>3</v>
      </c>
      <c r="RG18" s="22">
        <v>3</v>
      </c>
      <c r="RH18" s="22">
        <v>3</v>
      </c>
      <c r="RI18" s="22">
        <v>3</v>
      </c>
      <c r="RJ18" s="22">
        <v>3</v>
      </c>
      <c r="RK18" s="22">
        <v>3</v>
      </c>
      <c r="RL18" s="22">
        <v>3</v>
      </c>
      <c r="RM18" s="22">
        <v>3</v>
      </c>
      <c r="RN18" s="22">
        <v>1</v>
      </c>
      <c r="RO18" s="22">
        <v>1</v>
      </c>
      <c r="RP18" s="22">
        <v>1</v>
      </c>
      <c r="RQ18" s="22">
        <v>1</v>
      </c>
      <c r="RR18" s="22">
        <v>1</v>
      </c>
      <c r="RS18" s="22">
        <v>1</v>
      </c>
      <c r="RT18" s="22">
        <v>1</v>
      </c>
      <c r="RU18" s="22">
        <v>1</v>
      </c>
      <c r="RV18" s="22">
        <v>1</v>
      </c>
      <c r="RW18" s="22">
        <v>1</v>
      </c>
      <c r="RX18" s="22">
        <v>1</v>
      </c>
      <c r="RY18" s="22">
        <v>1</v>
      </c>
      <c r="RZ18" s="22">
        <v>1</v>
      </c>
      <c r="SA18" s="22">
        <v>1</v>
      </c>
      <c r="SB18" s="22">
        <v>1</v>
      </c>
      <c r="SC18" s="22">
        <v>1</v>
      </c>
      <c r="SD18" s="22">
        <v>1</v>
      </c>
      <c r="SE18" s="22">
        <v>1</v>
      </c>
      <c r="SF18" s="22">
        <v>1</v>
      </c>
      <c r="SG18" s="22">
        <v>1</v>
      </c>
      <c r="SH18" s="22">
        <v>1</v>
      </c>
      <c r="SI18" s="22">
        <v>1</v>
      </c>
      <c r="SJ18" s="22">
        <v>1</v>
      </c>
      <c r="SK18" s="22">
        <v>1</v>
      </c>
      <c r="SL18" s="22">
        <v>3</v>
      </c>
      <c r="SM18" s="22">
        <v>3</v>
      </c>
      <c r="SN18" s="22">
        <v>3</v>
      </c>
      <c r="SO18" s="22">
        <v>3</v>
      </c>
      <c r="SP18" s="22">
        <v>3</v>
      </c>
      <c r="SQ18" s="22">
        <v>3</v>
      </c>
      <c r="SR18" s="22">
        <v>3</v>
      </c>
      <c r="SS18" s="22">
        <v>3</v>
      </c>
      <c r="ST18" s="22">
        <v>3</v>
      </c>
      <c r="SU18" s="22">
        <v>3</v>
      </c>
      <c r="SV18" s="22">
        <v>3</v>
      </c>
      <c r="SW18" s="22">
        <v>3</v>
      </c>
      <c r="SX18" s="22">
        <v>3</v>
      </c>
      <c r="SY18" s="22">
        <v>3</v>
      </c>
      <c r="SZ18" s="22">
        <v>3</v>
      </c>
      <c r="TA18" s="22">
        <v>3</v>
      </c>
      <c r="TB18" s="22">
        <v>3</v>
      </c>
      <c r="TC18" s="22">
        <v>3</v>
      </c>
      <c r="TD18" s="22">
        <v>3</v>
      </c>
      <c r="TE18" s="22">
        <v>3</v>
      </c>
      <c r="TF18" s="22">
        <v>3</v>
      </c>
      <c r="TG18" s="22">
        <v>3</v>
      </c>
      <c r="TH18" s="22">
        <v>3</v>
      </c>
      <c r="TI18" s="22">
        <v>3</v>
      </c>
      <c r="TJ18" s="22">
        <v>3</v>
      </c>
      <c r="TK18" s="22">
        <v>3</v>
      </c>
      <c r="TL18" s="22">
        <v>3</v>
      </c>
      <c r="TM18" s="22">
        <v>3</v>
      </c>
      <c r="TN18" s="22">
        <v>3</v>
      </c>
      <c r="TO18" s="22">
        <v>3</v>
      </c>
      <c r="TP18" s="22">
        <v>3</v>
      </c>
      <c r="TQ18" s="22">
        <v>3</v>
      </c>
      <c r="TR18" s="22">
        <v>3</v>
      </c>
      <c r="TS18" s="22"/>
      <c r="TT18" s="22"/>
      <c r="TU18" s="22"/>
      <c r="TV18" s="22"/>
      <c r="TW18" s="22"/>
      <c r="TX18" s="22"/>
      <c r="TY18" s="22"/>
      <c r="TZ18" s="22"/>
      <c r="UA18" s="22"/>
      <c r="UB18" s="22"/>
      <c r="UC18" s="22"/>
      <c r="UD18" s="22"/>
      <c r="UE18" s="22"/>
      <c r="UF18" s="22"/>
      <c r="UG18" s="22"/>
      <c r="UH18" s="22"/>
      <c r="UI18" s="22"/>
      <c r="UJ18" s="22"/>
      <c r="UK18" s="110" t="s">
        <v>3003</v>
      </c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22"/>
      <c r="UZ18" s="22"/>
      <c r="VA18" s="22"/>
      <c r="VB18" s="22">
        <v>1</v>
      </c>
      <c r="VC18" s="22">
        <v>1</v>
      </c>
      <c r="VD18" s="22">
        <v>1</v>
      </c>
      <c r="VE18" s="22">
        <v>1</v>
      </c>
      <c r="VF18" s="22">
        <v>1</v>
      </c>
      <c r="VG18" s="22">
        <v>1</v>
      </c>
      <c r="VH18" s="22">
        <v>1</v>
      </c>
      <c r="VI18" s="22">
        <v>1</v>
      </c>
      <c r="VJ18" s="22">
        <v>1</v>
      </c>
      <c r="VK18" s="22">
        <v>1</v>
      </c>
      <c r="VL18" s="22">
        <v>1</v>
      </c>
      <c r="VM18" s="22">
        <v>1</v>
      </c>
      <c r="VN18" s="22">
        <v>1</v>
      </c>
      <c r="VO18" s="22">
        <v>1</v>
      </c>
      <c r="VP18" s="22">
        <v>1</v>
      </c>
      <c r="VQ18" s="22">
        <v>1</v>
      </c>
      <c r="VR18" s="22"/>
      <c r="VS18" s="22"/>
      <c r="VT18" s="22"/>
      <c r="VU18" s="22"/>
      <c r="VV18" s="22"/>
      <c r="VW18" s="22"/>
      <c r="VX18" s="22"/>
      <c r="VY18" s="22"/>
      <c r="VZ18" s="22"/>
      <c r="WA18" s="22"/>
      <c r="WB18" s="22"/>
      <c r="WC18" s="22"/>
      <c r="WD18" s="22"/>
      <c r="WE18" s="22"/>
      <c r="WF18" s="22"/>
      <c r="WG18" s="22"/>
      <c r="WH18" s="22"/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22"/>
      <c r="WZ18" s="22"/>
      <c r="XA18" s="22"/>
      <c r="XB18" s="22"/>
      <c r="XC18" s="22"/>
      <c r="XD18" s="22"/>
      <c r="XE18" s="22"/>
      <c r="XF18" s="22"/>
      <c r="XG18" s="22"/>
      <c r="XH18" s="22"/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22"/>
    </row>
    <row r="19" spans="1:1146" x14ac:dyDescent="0.25">
      <c r="A19" s="8" t="s">
        <v>1235</v>
      </c>
      <c r="B19" t="s">
        <v>81</v>
      </c>
      <c r="C19" t="s">
        <v>1693</v>
      </c>
      <c r="E19" s="8">
        <v>86</v>
      </c>
      <c r="F19" s="10" t="s">
        <v>731</v>
      </c>
      <c r="G19" s="10" t="s">
        <v>732</v>
      </c>
      <c r="H19" s="10" t="s">
        <v>733</v>
      </c>
      <c r="I19" s="10" t="s">
        <v>734</v>
      </c>
      <c r="J19" s="10" t="s">
        <v>735</v>
      </c>
      <c r="K19" s="10" t="s">
        <v>736</v>
      </c>
      <c r="L19" s="10" t="s">
        <v>737</v>
      </c>
      <c r="M19" s="10" t="s">
        <v>738</v>
      </c>
      <c r="N19" s="10" t="s">
        <v>743</v>
      </c>
      <c r="O19" s="10" t="s">
        <v>744</v>
      </c>
      <c r="P19" s="10" t="s">
        <v>745</v>
      </c>
      <c r="Q19" s="10" t="s">
        <v>746</v>
      </c>
      <c r="R19" s="10" t="s">
        <v>747</v>
      </c>
      <c r="S19" s="10" t="s">
        <v>748</v>
      </c>
      <c r="T19" s="10" t="s">
        <v>749</v>
      </c>
      <c r="U19" s="10" t="s">
        <v>750</v>
      </c>
      <c r="V19" s="10" t="s">
        <v>793</v>
      </c>
      <c r="W19" s="10" t="s">
        <v>794</v>
      </c>
      <c r="X19" s="10" t="s">
        <v>874</v>
      </c>
      <c r="Y19" s="10" t="s">
        <v>875</v>
      </c>
      <c r="Z19" s="10" t="s">
        <v>876</v>
      </c>
      <c r="AA19" s="10" t="s">
        <v>877</v>
      </c>
      <c r="AB19" s="10" t="s">
        <v>1657</v>
      </c>
      <c r="AC19" s="10" t="s">
        <v>1658</v>
      </c>
      <c r="AD19" s="10" t="s">
        <v>755</v>
      </c>
      <c r="AE19" s="10" t="s">
        <v>756</v>
      </c>
      <c r="AF19" s="10" t="s">
        <v>757</v>
      </c>
      <c r="AG19" s="10" t="s">
        <v>758</v>
      </c>
      <c r="AH19" s="10" t="s">
        <v>759</v>
      </c>
      <c r="AI19" s="10" t="s">
        <v>760</v>
      </c>
      <c r="AJ19" s="10" t="s">
        <v>761</v>
      </c>
      <c r="AK19" s="10" t="s">
        <v>762</v>
      </c>
      <c r="AL19" s="10" t="s">
        <v>767</v>
      </c>
      <c r="AM19" s="10" t="s">
        <v>768</v>
      </c>
      <c r="AN19" s="10" t="s">
        <v>769</v>
      </c>
      <c r="AO19" s="10" t="s">
        <v>770</v>
      </c>
      <c r="AP19" s="10" t="s">
        <v>771</v>
      </c>
      <c r="AQ19" s="10" t="s">
        <v>772</v>
      </c>
      <c r="AR19" s="10" t="s">
        <v>773</v>
      </c>
      <c r="AS19" s="10" t="s">
        <v>774</v>
      </c>
      <c r="AT19" s="10" t="s">
        <v>777</v>
      </c>
      <c r="AU19" s="10" t="s">
        <v>778</v>
      </c>
      <c r="AV19" s="10" t="s">
        <v>779</v>
      </c>
      <c r="AW19" s="10" t="s">
        <v>780</v>
      </c>
      <c r="AX19" s="10" t="s">
        <v>781</v>
      </c>
      <c r="AY19" s="10" t="s">
        <v>782</v>
      </c>
      <c r="AZ19" s="10" t="s">
        <v>700</v>
      </c>
      <c r="BA19" s="10" t="s">
        <v>701</v>
      </c>
      <c r="BB19" s="10" t="s">
        <v>702</v>
      </c>
      <c r="BC19" s="10" t="s">
        <v>703</v>
      </c>
      <c r="BD19" s="10" t="s">
        <v>704</v>
      </c>
      <c r="BE19" s="10" t="s">
        <v>784</v>
      </c>
      <c r="BF19" s="10" t="s">
        <v>707</v>
      </c>
      <c r="BG19" s="10" t="s">
        <v>708</v>
      </c>
      <c r="BH19" s="10" t="s">
        <v>709</v>
      </c>
      <c r="BI19" s="10" t="s">
        <v>710</v>
      </c>
      <c r="BJ19" s="10" t="s">
        <v>711</v>
      </c>
      <c r="BK19" s="10" t="s">
        <v>786</v>
      </c>
      <c r="BL19" s="10" t="s">
        <v>714</v>
      </c>
      <c r="BM19" s="10" t="s">
        <v>715</v>
      </c>
      <c r="BN19" s="10" t="s">
        <v>716</v>
      </c>
      <c r="BO19" s="10" t="s">
        <v>717</v>
      </c>
      <c r="BP19" s="10" t="s">
        <v>718</v>
      </c>
      <c r="BQ19" s="10" t="s">
        <v>788</v>
      </c>
      <c r="BR19" s="10" t="s">
        <v>721</v>
      </c>
      <c r="BS19" s="10" t="s">
        <v>722</v>
      </c>
      <c r="BT19" s="10" t="s">
        <v>723</v>
      </c>
      <c r="BU19" s="10" t="s">
        <v>724</v>
      </c>
      <c r="BV19" s="10" t="s">
        <v>725</v>
      </c>
      <c r="BW19" s="10" t="s">
        <v>790</v>
      </c>
      <c r="BX19" s="10" t="s">
        <v>1126</v>
      </c>
      <c r="BY19" s="10" t="s">
        <v>1127</v>
      </c>
      <c r="BZ19" s="10" t="s">
        <v>1128</v>
      </c>
      <c r="CA19" s="10" t="s">
        <v>1129</v>
      </c>
      <c r="CB19" s="10" t="s">
        <v>1130</v>
      </c>
      <c r="CC19" s="10" t="s">
        <v>1131</v>
      </c>
      <c r="CD19" s="10" t="s">
        <v>1132</v>
      </c>
      <c r="CE19" s="10" t="s">
        <v>1133</v>
      </c>
      <c r="CF19" s="10" t="s">
        <v>1047</v>
      </c>
      <c r="CG19" s="10" t="s">
        <v>1048</v>
      </c>
      <c r="CH19" s="10" t="s">
        <v>1049</v>
      </c>
      <c r="CI19" s="10" t="s">
        <v>1050</v>
      </c>
      <c r="CJ19" s="10" t="s">
        <v>1051</v>
      </c>
      <c r="CK19" s="10" t="s">
        <v>1134</v>
      </c>
      <c r="CL19" s="10" t="s">
        <v>1633</v>
      </c>
      <c r="CM19" s="10" t="s">
        <v>1449</v>
      </c>
      <c r="CN19" s="10" t="s">
        <v>1707</v>
      </c>
      <c r="CO19" s="10" t="s">
        <v>1708</v>
      </c>
      <c r="CP19" s="10" t="s">
        <v>1709</v>
      </c>
      <c r="CQ19" s="10" t="s">
        <v>1710</v>
      </c>
      <c r="CR19" s="10" t="s">
        <v>1711</v>
      </c>
      <c r="CS19" s="10" t="s">
        <v>1712</v>
      </c>
      <c r="CT19" s="10" t="s">
        <v>1713</v>
      </c>
      <c r="CU19" s="10" t="s">
        <v>1714</v>
      </c>
      <c r="CV19" s="10" t="s">
        <v>1715</v>
      </c>
      <c r="CW19" s="10" t="s">
        <v>1716</v>
      </c>
      <c r="CX19" s="10" t="s">
        <v>1717</v>
      </c>
      <c r="CY19" s="10" t="s">
        <v>1718</v>
      </c>
      <c r="CZ19" s="10" t="s">
        <v>1719</v>
      </c>
      <c r="DA19" s="10" t="s">
        <v>1720</v>
      </c>
      <c r="DB19" s="10" t="s">
        <v>1721</v>
      </c>
      <c r="DC19" s="10" t="s">
        <v>1722</v>
      </c>
      <c r="DD19" s="10" t="s">
        <v>1723</v>
      </c>
      <c r="DE19" s="10" t="s">
        <v>1724</v>
      </c>
      <c r="DF19" s="10" t="s">
        <v>1725</v>
      </c>
      <c r="DG19" s="10" t="s">
        <v>1726</v>
      </c>
      <c r="DH19" s="12" t="s">
        <v>1727</v>
      </c>
      <c r="DI19" s="10" t="s">
        <v>1728</v>
      </c>
      <c r="DJ19" s="10" t="s">
        <v>1729</v>
      </c>
      <c r="DK19" s="12" t="s">
        <v>1730</v>
      </c>
      <c r="DL19" s="10" t="s">
        <v>1731</v>
      </c>
      <c r="DM19" s="10" t="s">
        <v>1732</v>
      </c>
      <c r="DN19" s="10" t="s">
        <v>1733</v>
      </c>
      <c r="DO19" s="10" t="s">
        <v>1734</v>
      </c>
      <c r="DP19" s="10" t="s">
        <v>1735</v>
      </c>
      <c r="DQ19" s="10" t="s">
        <v>1736</v>
      </c>
      <c r="DR19" s="10" t="s">
        <v>1737</v>
      </c>
      <c r="DS19" s="10" t="s">
        <v>1738</v>
      </c>
      <c r="DT19" s="10" t="s">
        <v>1739</v>
      </c>
      <c r="DU19" s="10" t="s">
        <v>1740</v>
      </c>
      <c r="DV19" s="10" t="s">
        <v>1741</v>
      </c>
      <c r="DW19" s="10" t="s">
        <v>1742</v>
      </c>
      <c r="DX19" s="10" t="s">
        <v>1743</v>
      </c>
      <c r="DY19" s="15" t="s">
        <v>1744</v>
      </c>
      <c r="DZ19" s="15" t="s">
        <v>1745</v>
      </c>
      <c r="EA19" s="15" t="s">
        <v>1746</v>
      </c>
      <c r="EB19" s="15" t="s">
        <v>1747</v>
      </c>
      <c r="EC19" s="15" t="s">
        <v>1748</v>
      </c>
      <c r="ED19" s="15" t="s">
        <v>1749</v>
      </c>
      <c r="EE19" s="15" t="s">
        <v>1750</v>
      </c>
      <c r="EF19" s="15" t="s">
        <v>1751</v>
      </c>
      <c r="EG19" s="15" t="s">
        <v>1752</v>
      </c>
      <c r="EH19" s="15" t="s">
        <v>1753</v>
      </c>
      <c r="EI19" s="10" t="s">
        <v>1754</v>
      </c>
      <c r="EJ19" s="15" t="s">
        <v>1755</v>
      </c>
      <c r="EK19" s="15" t="s">
        <v>1756</v>
      </c>
      <c r="EL19" s="15" t="s">
        <v>1757</v>
      </c>
      <c r="EM19" s="15" t="s">
        <v>1758</v>
      </c>
      <c r="EN19" s="15" t="s">
        <v>1759</v>
      </c>
      <c r="EO19" s="15" t="s">
        <v>1760</v>
      </c>
      <c r="EP19" s="15" t="s">
        <v>1761</v>
      </c>
      <c r="EQ19" s="15" t="s">
        <v>1762</v>
      </c>
      <c r="ER19" s="15" t="s">
        <v>1763</v>
      </c>
      <c r="ES19" s="15" t="s">
        <v>1764</v>
      </c>
      <c r="ET19" s="15" t="s">
        <v>1765</v>
      </c>
      <c r="EU19" s="15" t="s">
        <v>1766</v>
      </c>
      <c r="EV19" s="15" t="s">
        <v>1767</v>
      </c>
      <c r="EW19" s="15" t="s">
        <v>1768</v>
      </c>
      <c r="EX19" s="15" t="s">
        <v>1769</v>
      </c>
      <c r="EY19" s="15" t="s">
        <v>1770</v>
      </c>
      <c r="EZ19" s="15" t="s">
        <v>1771</v>
      </c>
      <c r="FA19" s="15" t="s">
        <v>1772</v>
      </c>
      <c r="FB19" s="15" t="s">
        <v>1773</v>
      </c>
      <c r="FC19" s="15" t="s">
        <v>1774</v>
      </c>
      <c r="FD19" s="15" t="s">
        <v>1775</v>
      </c>
      <c r="FE19" s="15" t="s">
        <v>1776</v>
      </c>
      <c r="FF19" s="15" t="s">
        <v>1779</v>
      </c>
      <c r="FG19" s="15" t="s">
        <v>1780</v>
      </c>
      <c r="FH19" s="15" t="s">
        <v>1781</v>
      </c>
      <c r="FI19" s="15" t="s">
        <v>1782</v>
      </c>
      <c r="FJ19" s="15" t="s">
        <v>1783</v>
      </c>
      <c r="FK19" s="15" t="s">
        <v>1784</v>
      </c>
      <c r="FL19" s="15" t="s">
        <v>1785</v>
      </c>
      <c r="FM19" s="15" t="s">
        <v>1786</v>
      </c>
      <c r="FN19" s="15" t="s">
        <v>1787</v>
      </c>
      <c r="FO19" s="15" t="s">
        <v>1788</v>
      </c>
      <c r="FP19" s="15" t="s">
        <v>1789</v>
      </c>
      <c r="FQ19" s="15" t="s">
        <v>1790</v>
      </c>
      <c r="FR19" s="15" t="s">
        <v>1791</v>
      </c>
      <c r="FS19" s="15" t="s">
        <v>1792</v>
      </c>
      <c r="FT19" s="15" t="s">
        <v>1777</v>
      </c>
      <c r="FU19" s="15" t="s">
        <v>1778</v>
      </c>
      <c r="FV19" s="18">
        <v>185</v>
      </c>
      <c r="FW19" s="18">
        <v>185</v>
      </c>
      <c r="FX19" s="18">
        <v>185</v>
      </c>
      <c r="FY19" s="18">
        <v>185</v>
      </c>
      <c r="FZ19" s="18">
        <v>185</v>
      </c>
      <c r="GA19" s="18">
        <v>185</v>
      </c>
      <c r="GB19" s="18">
        <v>185</v>
      </c>
      <c r="GC19" s="18">
        <v>185</v>
      </c>
      <c r="GD19" s="18">
        <v>1.5</v>
      </c>
      <c r="GE19" s="18">
        <v>1.5</v>
      </c>
      <c r="GF19" s="18">
        <v>1.5</v>
      </c>
      <c r="GG19" s="18">
        <v>1.5</v>
      </c>
      <c r="GH19" s="18">
        <v>1.5</v>
      </c>
      <c r="GI19" s="18">
        <v>1.5</v>
      </c>
      <c r="GJ19" s="18">
        <v>1.5</v>
      </c>
      <c r="GK19" s="18">
        <v>1.5</v>
      </c>
      <c r="GL19" s="18">
        <v>6</v>
      </c>
      <c r="GM19" s="18">
        <v>6</v>
      </c>
      <c r="GN19" s="18">
        <v>6</v>
      </c>
      <c r="GO19" s="18">
        <v>6</v>
      </c>
      <c r="GP19" s="18">
        <v>6</v>
      </c>
      <c r="GQ19" s="18">
        <v>6</v>
      </c>
      <c r="GR19" s="18">
        <v>6</v>
      </c>
      <c r="GS19" s="18">
        <v>6</v>
      </c>
      <c r="GT19" s="18">
        <v>5</v>
      </c>
      <c r="GU19" s="18">
        <v>5</v>
      </c>
      <c r="GV19" s="18">
        <v>5</v>
      </c>
      <c r="GW19" s="18">
        <v>5</v>
      </c>
      <c r="GX19" s="18">
        <v>5</v>
      </c>
      <c r="GY19" s="18">
        <v>5</v>
      </c>
      <c r="GZ19" s="18">
        <v>5</v>
      </c>
      <c r="HA19" s="18">
        <v>5</v>
      </c>
      <c r="HB19" s="18">
        <v>50</v>
      </c>
      <c r="HC19" s="18">
        <v>50</v>
      </c>
      <c r="HD19" s="18">
        <v>50</v>
      </c>
      <c r="HE19" s="18">
        <v>50</v>
      </c>
      <c r="HF19" s="18">
        <v>50</v>
      </c>
      <c r="HG19" s="18">
        <v>50</v>
      </c>
      <c r="HH19" s="18">
        <v>50</v>
      </c>
      <c r="HI19" s="18">
        <v>50</v>
      </c>
      <c r="HJ19" s="18">
        <v>165</v>
      </c>
      <c r="HK19" s="18">
        <v>230</v>
      </c>
      <c r="HL19" s="18">
        <v>230</v>
      </c>
      <c r="HM19" s="18">
        <v>230</v>
      </c>
      <c r="HN19" s="18">
        <v>230</v>
      </c>
      <c r="HO19" s="18">
        <v>230</v>
      </c>
      <c r="HP19" s="18">
        <v>95</v>
      </c>
      <c r="HQ19" s="18">
        <v>95</v>
      </c>
      <c r="HR19" s="18">
        <v>95</v>
      </c>
      <c r="HS19" s="18">
        <v>135</v>
      </c>
      <c r="HT19" s="18">
        <v>135</v>
      </c>
      <c r="HU19" s="18">
        <v>135</v>
      </c>
      <c r="HV19" s="18">
        <v>505</v>
      </c>
      <c r="HW19" s="18">
        <v>505</v>
      </c>
      <c r="HX19" s="18">
        <v>505</v>
      </c>
      <c r="HY19" s="18">
        <v>550</v>
      </c>
      <c r="HZ19" s="18">
        <v>550</v>
      </c>
      <c r="IA19" s="18">
        <v>550</v>
      </c>
      <c r="IB19" s="18">
        <v>20</v>
      </c>
      <c r="IC19" s="18">
        <v>20</v>
      </c>
      <c r="ID19" s="18">
        <v>20</v>
      </c>
      <c r="IE19" s="18">
        <v>20</v>
      </c>
      <c r="IF19" s="18">
        <v>20</v>
      </c>
      <c r="IG19" s="18">
        <v>20</v>
      </c>
      <c r="IH19" s="18">
        <v>97</v>
      </c>
      <c r="II19" s="18">
        <v>97</v>
      </c>
      <c r="IJ19" s="18">
        <v>97</v>
      </c>
      <c r="IK19" s="18">
        <v>97</v>
      </c>
      <c r="IL19" s="18">
        <v>97</v>
      </c>
      <c r="IM19" s="18">
        <v>97</v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22">
        <v>50</v>
      </c>
      <c r="JD19" s="18">
        <v>130</v>
      </c>
      <c r="JE19" s="18">
        <v>130</v>
      </c>
      <c r="JF19" s="18">
        <v>130</v>
      </c>
      <c r="JG19" s="18">
        <v>130</v>
      </c>
      <c r="JH19" s="18">
        <v>130</v>
      </c>
      <c r="JI19" s="18">
        <v>130</v>
      </c>
      <c r="JJ19" s="18">
        <v>130</v>
      </c>
      <c r="JK19" s="18">
        <v>130</v>
      </c>
      <c r="JL19" s="18">
        <v>1.25</v>
      </c>
      <c r="JM19" s="18">
        <v>1.25</v>
      </c>
      <c r="JN19" s="18">
        <v>1.25</v>
      </c>
      <c r="JO19" s="18">
        <v>1.25</v>
      </c>
      <c r="JP19" s="18">
        <v>1.25</v>
      </c>
      <c r="JQ19" s="18">
        <v>1.25</v>
      </c>
      <c r="JR19" s="18">
        <v>1.25</v>
      </c>
      <c r="JS19" s="18">
        <v>1.25</v>
      </c>
      <c r="JT19" s="18">
        <v>1.8</v>
      </c>
      <c r="JU19" s="18">
        <v>1.8</v>
      </c>
      <c r="JV19" s="18">
        <v>1.8</v>
      </c>
      <c r="JW19" s="18">
        <v>1.8</v>
      </c>
      <c r="JX19" s="18">
        <v>1.8</v>
      </c>
      <c r="JY19" s="18">
        <v>1.8</v>
      </c>
      <c r="JZ19" s="18">
        <v>1.8</v>
      </c>
      <c r="KA19" s="18">
        <v>1.8</v>
      </c>
      <c r="KB19" s="18">
        <v>1.5</v>
      </c>
      <c r="KC19" s="18">
        <v>1.5</v>
      </c>
      <c r="KD19" s="18">
        <v>1.5</v>
      </c>
      <c r="KE19" s="18">
        <v>1.5</v>
      </c>
      <c r="KF19" s="18">
        <v>1.5</v>
      </c>
      <c r="KG19" s="18">
        <v>1.5</v>
      </c>
      <c r="KH19" s="18">
        <v>1.5</v>
      </c>
      <c r="KI19" s="18">
        <v>1.5</v>
      </c>
      <c r="KJ19" s="18">
        <v>15</v>
      </c>
      <c r="KK19" s="18">
        <v>15</v>
      </c>
      <c r="KL19" s="18">
        <v>15</v>
      </c>
      <c r="KM19" s="18">
        <v>15</v>
      </c>
      <c r="KN19" s="18">
        <v>15</v>
      </c>
      <c r="KO19" s="18">
        <v>15</v>
      </c>
      <c r="KP19" s="18">
        <v>15</v>
      </c>
      <c r="KQ19" s="18">
        <v>15</v>
      </c>
      <c r="KR19" s="18">
        <v>175</v>
      </c>
      <c r="KS19" s="18">
        <v>175</v>
      </c>
      <c r="KT19" s="18">
        <v>175</v>
      </c>
      <c r="KU19" s="18">
        <v>175</v>
      </c>
      <c r="KV19" s="18">
        <v>175</v>
      </c>
      <c r="KW19" s="18">
        <v>175</v>
      </c>
      <c r="KX19" s="18">
        <v>85</v>
      </c>
      <c r="KY19" s="18">
        <v>85</v>
      </c>
      <c r="KZ19" s="18">
        <v>85</v>
      </c>
      <c r="LA19" s="18">
        <v>125</v>
      </c>
      <c r="LB19" s="18">
        <v>125</v>
      </c>
      <c r="LC19" s="18">
        <v>125</v>
      </c>
      <c r="LD19" s="18">
        <v>492</v>
      </c>
      <c r="LE19" s="18">
        <v>492</v>
      </c>
      <c r="LF19" s="18">
        <v>492</v>
      </c>
      <c r="LG19" s="18">
        <v>540</v>
      </c>
      <c r="LH19" s="18">
        <v>540</v>
      </c>
      <c r="LI19" s="18">
        <v>540</v>
      </c>
      <c r="LJ19" s="18">
        <v>5</v>
      </c>
      <c r="LK19" s="18">
        <v>5</v>
      </c>
      <c r="LL19" s="18">
        <v>5</v>
      </c>
      <c r="LM19" s="18">
        <v>5</v>
      </c>
      <c r="LN19" s="18">
        <v>5</v>
      </c>
      <c r="LO19" s="18">
        <v>5</v>
      </c>
      <c r="LP19" s="18">
        <v>83</v>
      </c>
      <c r="LQ19" s="18">
        <v>83</v>
      </c>
      <c r="LR19" s="18">
        <v>83</v>
      </c>
      <c r="LS19" s="18">
        <v>83</v>
      </c>
      <c r="LT19" s="18">
        <v>83</v>
      </c>
      <c r="LU19" s="18">
        <v>83</v>
      </c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10" t="s">
        <v>2980</v>
      </c>
      <c r="ML19" s="22" t="s">
        <v>114</v>
      </c>
      <c r="MM19" s="22" t="s">
        <v>114</v>
      </c>
      <c r="MN19" s="22" t="s">
        <v>114</v>
      </c>
      <c r="MO19" s="22" t="s">
        <v>114</v>
      </c>
      <c r="MP19" s="22" t="s">
        <v>114</v>
      </c>
      <c r="MQ19" s="22" t="s">
        <v>114</v>
      </c>
      <c r="MR19" s="22" t="s">
        <v>114</v>
      </c>
      <c r="MS19" s="22" t="s">
        <v>114</v>
      </c>
      <c r="MT19" s="22" t="s">
        <v>116</v>
      </c>
      <c r="MU19" s="22" t="s">
        <v>116</v>
      </c>
      <c r="MV19" s="22" t="s">
        <v>116</v>
      </c>
      <c r="MW19" s="22" t="s">
        <v>116</v>
      </c>
      <c r="MX19" s="22" t="s">
        <v>116</v>
      </c>
      <c r="MY19" s="22" t="s">
        <v>116</v>
      </c>
      <c r="MZ19" s="22" t="s">
        <v>116</v>
      </c>
      <c r="NA19" s="22" t="s">
        <v>116</v>
      </c>
      <c r="NB19" s="22" t="s">
        <v>726</v>
      </c>
      <c r="NC19" s="22" t="s">
        <v>726</v>
      </c>
      <c r="ND19" s="22" t="s">
        <v>726</v>
      </c>
      <c r="NE19" s="22" t="s">
        <v>726</v>
      </c>
      <c r="NF19" s="22" t="s">
        <v>726</v>
      </c>
      <c r="NG19" s="22" t="s">
        <v>726</v>
      </c>
      <c r="NH19" s="22" t="s">
        <v>726</v>
      </c>
      <c r="NI19" s="22" t="s">
        <v>726</v>
      </c>
      <c r="NJ19" s="22" t="s">
        <v>726</v>
      </c>
      <c r="NK19" s="22" t="s">
        <v>726</v>
      </c>
      <c r="NL19" s="22" t="s">
        <v>726</v>
      </c>
      <c r="NM19" s="22" t="s">
        <v>726</v>
      </c>
      <c r="NN19" s="22" t="s">
        <v>726</v>
      </c>
      <c r="NO19" s="22" t="s">
        <v>726</v>
      </c>
      <c r="NP19" s="22" t="s">
        <v>726</v>
      </c>
      <c r="NQ19" s="22" t="s">
        <v>726</v>
      </c>
      <c r="NR19" s="22" t="s">
        <v>114</v>
      </c>
      <c r="NS19" s="22" t="s">
        <v>114</v>
      </c>
      <c r="NT19" s="22" t="s">
        <v>114</v>
      </c>
      <c r="NU19" s="22" t="s">
        <v>114</v>
      </c>
      <c r="NV19" s="22" t="s">
        <v>114</v>
      </c>
      <c r="NW19" s="22" t="s">
        <v>114</v>
      </c>
      <c r="NX19" s="22" t="s">
        <v>114</v>
      </c>
      <c r="NY19" s="22" t="s">
        <v>114</v>
      </c>
      <c r="NZ19" s="22" t="s">
        <v>118</v>
      </c>
      <c r="OA19" s="22" t="s">
        <v>118</v>
      </c>
      <c r="OB19" s="22" t="s">
        <v>118</v>
      </c>
      <c r="OC19" s="22" t="s">
        <v>118</v>
      </c>
      <c r="OD19" s="22" t="s">
        <v>118</v>
      </c>
      <c r="OE19" s="22" t="s">
        <v>118</v>
      </c>
      <c r="OF19" s="22" t="s">
        <v>117</v>
      </c>
      <c r="OG19" s="22" t="s">
        <v>117</v>
      </c>
      <c r="OH19" s="22" t="s">
        <v>117</v>
      </c>
      <c r="OI19" s="22" t="s">
        <v>117</v>
      </c>
      <c r="OJ19" s="22" t="s">
        <v>117</v>
      </c>
      <c r="OK19" s="22" t="s">
        <v>117</v>
      </c>
      <c r="OL19" s="22" t="s">
        <v>117</v>
      </c>
      <c r="OM19" s="22" t="s">
        <v>117</v>
      </c>
      <c r="ON19" s="22" t="s">
        <v>117</v>
      </c>
      <c r="OO19" s="22" t="s">
        <v>117</v>
      </c>
      <c r="OP19" s="22" t="s">
        <v>117</v>
      </c>
      <c r="OQ19" s="22" t="s">
        <v>117</v>
      </c>
      <c r="OR19" s="22" t="s">
        <v>608</v>
      </c>
      <c r="OS19" s="22" t="s">
        <v>608</v>
      </c>
      <c r="OT19" s="22" t="s">
        <v>608</v>
      </c>
      <c r="OU19" s="22" t="s">
        <v>608</v>
      </c>
      <c r="OV19" s="22" t="s">
        <v>608</v>
      </c>
      <c r="OW19" s="22" t="s">
        <v>608</v>
      </c>
      <c r="OX19" s="22" t="s">
        <v>118</v>
      </c>
      <c r="OY19" s="22" t="s">
        <v>118</v>
      </c>
      <c r="OZ19" s="22" t="s">
        <v>118</v>
      </c>
      <c r="PA19" s="22" t="s">
        <v>118</v>
      </c>
      <c r="PB19" s="22" t="s">
        <v>118</v>
      </c>
      <c r="PC19" s="22" t="s">
        <v>118</v>
      </c>
      <c r="PD19" s="22"/>
      <c r="PE19" s="22"/>
      <c r="PF19" s="22"/>
      <c r="PG19" s="22"/>
      <c r="PH19" s="22"/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>
        <v>51</v>
      </c>
      <c r="PT19" s="22">
        <v>3</v>
      </c>
      <c r="PU19" s="22">
        <v>3</v>
      </c>
      <c r="PV19" s="22">
        <v>3</v>
      </c>
      <c r="PW19" s="22">
        <v>3</v>
      </c>
      <c r="PX19" s="22">
        <v>3</v>
      </c>
      <c r="PY19" s="22">
        <v>3</v>
      </c>
      <c r="PZ19" s="22">
        <v>3</v>
      </c>
      <c r="QA19" s="22">
        <v>3</v>
      </c>
      <c r="QB19" s="22">
        <v>3</v>
      </c>
      <c r="QC19" s="22">
        <v>3</v>
      </c>
      <c r="QD19" s="22">
        <v>3</v>
      </c>
      <c r="QE19" s="22">
        <v>3</v>
      </c>
      <c r="QF19" s="22">
        <v>3</v>
      </c>
      <c r="QG19" s="22">
        <v>3</v>
      </c>
      <c r="QH19" s="22">
        <v>3</v>
      </c>
      <c r="QI19" s="22">
        <v>3</v>
      </c>
      <c r="QJ19" s="22">
        <v>1</v>
      </c>
      <c r="QK19" s="22">
        <v>1</v>
      </c>
      <c r="QL19" s="22">
        <v>1</v>
      </c>
      <c r="QM19" s="22">
        <v>1</v>
      </c>
      <c r="QN19" s="22">
        <v>1</v>
      </c>
      <c r="QO19" s="22">
        <v>1</v>
      </c>
      <c r="QP19" s="22">
        <v>1</v>
      </c>
      <c r="QQ19" s="22">
        <v>1</v>
      </c>
      <c r="QR19" s="22">
        <v>1</v>
      </c>
      <c r="QS19" s="22">
        <v>1</v>
      </c>
      <c r="QT19" s="22">
        <v>1</v>
      </c>
      <c r="QU19" s="22">
        <v>1</v>
      </c>
      <c r="QV19" s="22">
        <v>1</v>
      </c>
      <c r="QW19" s="22">
        <v>1</v>
      </c>
      <c r="QX19" s="22">
        <v>1</v>
      </c>
      <c r="QY19" s="22">
        <v>1</v>
      </c>
      <c r="QZ19" s="22">
        <v>1</v>
      </c>
      <c r="RA19" s="22">
        <v>1</v>
      </c>
      <c r="RB19" s="22">
        <v>1</v>
      </c>
      <c r="RC19" s="22">
        <v>1</v>
      </c>
      <c r="RD19" s="22">
        <v>1</v>
      </c>
      <c r="RE19" s="22">
        <v>1</v>
      </c>
      <c r="RF19" s="22">
        <v>1</v>
      </c>
      <c r="RG19" s="22">
        <v>1</v>
      </c>
      <c r="RH19" s="22">
        <v>3</v>
      </c>
      <c r="RI19" s="22">
        <v>3</v>
      </c>
      <c r="RJ19" s="22">
        <v>3</v>
      </c>
      <c r="RK19" s="22">
        <v>3</v>
      </c>
      <c r="RL19" s="22">
        <v>3</v>
      </c>
      <c r="RM19" s="22">
        <v>3</v>
      </c>
      <c r="RN19" s="22">
        <v>3</v>
      </c>
      <c r="RO19" s="22">
        <v>3</v>
      </c>
      <c r="RP19" s="22">
        <v>3</v>
      </c>
      <c r="RQ19" s="22">
        <v>3</v>
      </c>
      <c r="RR19" s="22">
        <v>3</v>
      </c>
      <c r="RS19" s="22">
        <v>3</v>
      </c>
      <c r="RT19" s="22">
        <v>3</v>
      </c>
      <c r="RU19" s="22">
        <v>3</v>
      </c>
      <c r="RV19" s="22">
        <v>3</v>
      </c>
      <c r="RW19" s="22">
        <v>3</v>
      </c>
      <c r="RX19" s="22">
        <v>3</v>
      </c>
      <c r="RY19" s="22">
        <v>3</v>
      </c>
      <c r="RZ19" s="22">
        <v>3</v>
      </c>
      <c r="SA19" s="22">
        <v>3</v>
      </c>
      <c r="SB19" s="22">
        <v>3</v>
      </c>
      <c r="SC19" s="22">
        <v>3</v>
      </c>
      <c r="SD19" s="22">
        <v>3</v>
      </c>
      <c r="SE19" s="22">
        <v>3</v>
      </c>
      <c r="SF19" s="22">
        <v>3</v>
      </c>
      <c r="SG19" s="22">
        <v>3</v>
      </c>
      <c r="SH19" s="22">
        <v>3</v>
      </c>
      <c r="SI19" s="22">
        <v>3</v>
      </c>
      <c r="SJ19" s="22">
        <v>3</v>
      </c>
      <c r="SK19" s="22">
        <v>3</v>
      </c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22"/>
      <c r="SZ19" s="22"/>
      <c r="TA19" s="110" t="s">
        <v>3004</v>
      </c>
      <c r="TB19" s="22"/>
      <c r="TC19" s="22"/>
      <c r="TD19" s="22"/>
      <c r="TE19" s="22"/>
      <c r="TF19" s="22"/>
      <c r="TG19" s="22"/>
      <c r="TH19" s="22"/>
      <c r="TI19" s="22"/>
      <c r="TJ19" s="22"/>
      <c r="TK19" s="22"/>
      <c r="TL19" s="22"/>
      <c r="TM19" s="22"/>
      <c r="TN19" s="22"/>
      <c r="TO19" s="22"/>
      <c r="TP19" s="22"/>
      <c r="TQ19" s="22"/>
      <c r="TR19" s="22">
        <v>1</v>
      </c>
      <c r="TS19" s="22">
        <v>1</v>
      </c>
      <c r="TT19" s="22">
        <v>1</v>
      </c>
      <c r="TU19" s="22">
        <v>1</v>
      </c>
      <c r="TV19" s="22">
        <v>1</v>
      </c>
      <c r="TW19" s="22">
        <v>1</v>
      </c>
      <c r="TX19" s="22">
        <v>1</v>
      </c>
      <c r="TY19" s="22">
        <v>1</v>
      </c>
      <c r="TZ19" s="22">
        <v>1</v>
      </c>
      <c r="UA19" s="22">
        <v>1</v>
      </c>
      <c r="UB19" s="22">
        <v>1</v>
      </c>
      <c r="UC19" s="22">
        <v>1</v>
      </c>
      <c r="UD19" s="22">
        <v>1</v>
      </c>
      <c r="UE19" s="22">
        <v>1</v>
      </c>
      <c r="UF19" s="22">
        <v>1</v>
      </c>
      <c r="UG19" s="22">
        <v>1</v>
      </c>
      <c r="UH19" s="22"/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22"/>
      <c r="UZ19" s="22"/>
      <c r="VA19" s="22"/>
      <c r="VB19" s="22"/>
      <c r="VC19" s="22"/>
      <c r="VD19" s="22"/>
      <c r="VE19" s="22"/>
      <c r="VF19" s="22"/>
      <c r="VG19" s="22"/>
      <c r="VH19" s="22"/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22"/>
      <c r="VZ19" s="22"/>
      <c r="WA19" s="22"/>
      <c r="WB19" s="22"/>
      <c r="WC19" s="22"/>
      <c r="WD19" s="22"/>
      <c r="WE19" s="22"/>
      <c r="WF19" s="22"/>
      <c r="WG19" s="22"/>
      <c r="WH19" s="22"/>
      <c r="WI19" s="22"/>
    </row>
    <row r="20" spans="1:1146" x14ac:dyDescent="0.25">
      <c r="A20" s="8" t="s">
        <v>1236</v>
      </c>
      <c r="B20" t="s">
        <v>82</v>
      </c>
      <c r="C20" t="s">
        <v>1692</v>
      </c>
      <c r="E20" s="8">
        <v>73</v>
      </c>
      <c r="F20" s="10" t="s">
        <v>727</v>
      </c>
      <c r="G20" s="10" t="s">
        <v>728</v>
      </c>
      <c r="H20" s="10" t="s">
        <v>729</v>
      </c>
      <c r="I20" s="10" t="s">
        <v>730</v>
      </c>
      <c r="J20" s="10" t="s">
        <v>731</v>
      </c>
      <c r="K20" s="10" t="s">
        <v>732</v>
      </c>
      <c r="L20" s="10" t="s">
        <v>739</v>
      </c>
      <c r="M20" s="10" t="s">
        <v>740</v>
      </c>
      <c r="N20" s="10" t="s">
        <v>741</v>
      </c>
      <c r="O20" s="10" t="s">
        <v>742</v>
      </c>
      <c r="P20" s="10" t="s">
        <v>743</v>
      </c>
      <c r="Q20" s="10" t="s">
        <v>744</v>
      </c>
      <c r="R20" s="10" t="s">
        <v>1381</v>
      </c>
      <c r="S20" s="10" t="s">
        <v>1382</v>
      </c>
      <c r="T20" s="10" t="s">
        <v>1383</v>
      </c>
      <c r="U20" s="10" t="s">
        <v>1384</v>
      </c>
      <c r="V20" s="10" t="s">
        <v>793</v>
      </c>
      <c r="W20" s="10" t="s">
        <v>794</v>
      </c>
      <c r="X20" s="10" t="s">
        <v>751</v>
      </c>
      <c r="Y20" s="10" t="s">
        <v>752</v>
      </c>
      <c r="Z20" s="10" t="s">
        <v>753</v>
      </c>
      <c r="AA20" s="10" t="s">
        <v>754</v>
      </c>
      <c r="AB20" s="10" t="s">
        <v>755</v>
      </c>
      <c r="AC20" s="10" t="s">
        <v>756</v>
      </c>
      <c r="AD20" s="10" t="s">
        <v>763</v>
      </c>
      <c r="AE20" s="10" t="s">
        <v>764</v>
      </c>
      <c r="AF20" s="10" t="s">
        <v>765</v>
      </c>
      <c r="AG20" s="10" t="s">
        <v>766</v>
      </c>
      <c r="AH20" s="10" t="s">
        <v>767</v>
      </c>
      <c r="AI20" s="10" t="s">
        <v>768</v>
      </c>
      <c r="AJ20" s="10" t="s">
        <v>775</v>
      </c>
      <c r="AK20" s="10" t="s">
        <v>776</v>
      </c>
      <c r="AL20" s="10" t="s">
        <v>777</v>
      </c>
      <c r="AM20" s="10" t="s">
        <v>778</v>
      </c>
      <c r="AN20" s="10" t="s">
        <v>779</v>
      </c>
      <c r="AO20" s="10" t="s">
        <v>780</v>
      </c>
      <c r="AP20" s="10" t="s">
        <v>698</v>
      </c>
      <c r="AQ20" s="10" t="s">
        <v>699</v>
      </c>
      <c r="AR20" s="10" t="s">
        <v>700</v>
      </c>
      <c r="AS20" s="10" t="s">
        <v>701</v>
      </c>
      <c r="AT20" s="10" t="s">
        <v>702</v>
      </c>
      <c r="AU20" s="10" t="s">
        <v>703</v>
      </c>
      <c r="AV20" s="10" t="s">
        <v>705</v>
      </c>
      <c r="AW20" s="10" t="s">
        <v>706</v>
      </c>
      <c r="AX20" s="10" t="s">
        <v>707</v>
      </c>
      <c r="AY20" s="10" t="s">
        <v>708</v>
      </c>
      <c r="AZ20" s="10" t="s">
        <v>709</v>
      </c>
      <c r="BA20" s="10" t="s">
        <v>710</v>
      </c>
      <c r="BB20" s="10" t="s">
        <v>712</v>
      </c>
      <c r="BC20" s="10" t="s">
        <v>713</v>
      </c>
      <c r="BD20" s="10" t="s">
        <v>714</v>
      </c>
      <c r="BE20" s="10" t="s">
        <v>715</v>
      </c>
      <c r="BF20" s="10" t="s">
        <v>716</v>
      </c>
      <c r="BG20" s="10" t="s">
        <v>717</v>
      </c>
      <c r="BH20" s="10" t="s">
        <v>719</v>
      </c>
      <c r="BI20" s="10" t="s">
        <v>720</v>
      </c>
      <c r="BJ20" s="10" t="s">
        <v>721</v>
      </c>
      <c r="BK20" s="10" t="s">
        <v>722</v>
      </c>
      <c r="BL20" s="10" t="s">
        <v>723</v>
      </c>
      <c r="BM20" s="10" t="s">
        <v>724</v>
      </c>
      <c r="BN20" s="10" t="s">
        <v>1122</v>
      </c>
      <c r="BO20" s="10" t="s">
        <v>1123</v>
      </c>
      <c r="BP20" s="10" t="s">
        <v>1124</v>
      </c>
      <c r="BQ20" s="10" t="s">
        <v>1125</v>
      </c>
      <c r="BR20" s="10" t="s">
        <v>1126</v>
      </c>
      <c r="BS20" s="10" t="s">
        <v>1127</v>
      </c>
      <c r="BT20" s="10" t="s">
        <v>1045</v>
      </c>
      <c r="BU20" s="10" t="s">
        <v>1046</v>
      </c>
      <c r="BV20" s="10" t="s">
        <v>1047</v>
      </c>
      <c r="BW20" s="10" t="s">
        <v>1048</v>
      </c>
      <c r="BX20" s="10" t="s">
        <v>1049</v>
      </c>
      <c r="BY20" s="10" t="s">
        <v>1050</v>
      </c>
      <c r="BZ20" s="10" t="s">
        <v>1449</v>
      </c>
      <c r="CA20" s="10" t="s">
        <v>1309</v>
      </c>
      <c r="CB20" s="10" t="s">
        <v>1310</v>
      </c>
      <c r="CC20" s="10" t="s">
        <v>1311</v>
      </c>
      <c r="CD20" s="10" t="s">
        <v>1312</v>
      </c>
      <c r="CE20" s="10" t="s">
        <v>1313</v>
      </c>
      <c r="CF20" s="10" t="s">
        <v>1314</v>
      </c>
      <c r="CG20" s="10" t="s">
        <v>1315</v>
      </c>
      <c r="CH20" s="10" t="s">
        <v>1316</v>
      </c>
      <c r="CI20" s="10" t="s">
        <v>1317</v>
      </c>
      <c r="CJ20" s="10" t="s">
        <v>1318</v>
      </c>
      <c r="CK20" s="10" t="s">
        <v>1319</v>
      </c>
      <c r="CL20" s="10" t="s">
        <v>1320</v>
      </c>
      <c r="CM20" s="10" t="s">
        <v>1321</v>
      </c>
      <c r="CN20" s="10" t="s">
        <v>1322</v>
      </c>
      <c r="CO20" s="10" t="s">
        <v>1323</v>
      </c>
      <c r="CP20" s="10" t="s">
        <v>1324</v>
      </c>
      <c r="CQ20" s="10" t="s">
        <v>1325</v>
      </c>
      <c r="CR20" s="10" t="s">
        <v>1326</v>
      </c>
      <c r="CS20" s="10" t="s">
        <v>1327</v>
      </c>
      <c r="CT20" s="10" t="s">
        <v>1328</v>
      </c>
      <c r="CU20" s="12" t="s">
        <v>1329</v>
      </c>
      <c r="CV20" s="10" t="s">
        <v>1330</v>
      </c>
      <c r="CW20" s="10" t="s">
        <v>1331</v>
      </c>
      <c r="CX20" s="12" t="s">
        <v>1332</v>
      </c>
      <c r="CY20" s="10" t="s">
        <v>1333</v>
      </c>
      <c r="CZ20" s="10" t="s">
        <v>1334</v>
      </c>
      <c r="DA20" s="10" t="s">
        <v>1335</v>
      </c>
      <c r="DB20" s="10" t="s">
        <v>1336</v>
      </c>
      <c r="DC20" s="10" t="s">
        <v>1337</v>
      </c>
      <c r="DD20" s="10" t="s">
        <v>1338</v>
      </c>
      <c r="DE20" s="10" t="s">
        <v>1339</v>
      </c>
      <c r="DF20" s="10" t="s">
        <v>1340</v>
      </c>
      <c r="DG20" s="10" t="s">
        <v>1341</v>
      </c>
      <c r="DH20" s="10" t="s">
        <v>1342</v>
      </c>
      <c r="DI20" s="10" t="s">
        <v>1343</v>
      </c>
      <c r="DJ20" s="10" t="s">
        <v>1344</v>
      </c>
      <c r="DK20" s="10" t="s">
        <v>1345</v>
      </c>
      <c r="DL20" s="15" t="s">
        <v>1346</v>
      </c>
      <c r="DM20" s="15" t="s">
        <v>1347</v>
      </c>
      <c r="DN20" s="15" t="s">
        <v>1348</v>
      </c>
      <c r="DO20" s="15" t="s">
        <v>1349</v>
      </c>
      <c r="DP20" s="15" t="s">
        <v>1350</v>
      </c>
      <c r="DQ20" s="10" t="s">
        <v>1351</v>
      </c>
      <c r="DR20" s="15" t="s">
        <v>1352</v>
      </c>
      <c r="DS20" s="15" t="s">
        <v>1353</v>
      </c>
      <c r="DT20" s="15" t="s">
        <v>1354</v>
      </c>
      <c r="DU20" s="15" t="s">
        <v>1355</v>
      </c>
      <c r="DV20" s="15" t="s">
        <v>1356</v>
      </c>
      <c r="DW20" s="15" t="s">
        <v>1357</v>
      </c>
      <c r="DX20" s="15" t="s">
        <v>1358</v>
      </c>
      <c r="DY20" s="15" t="s">
        <v>1359</v>
      </c>
      <c r="DZ20" s="15" t="s">
        <v>1360</v>
      </c>
      <c r="EA20" s="15" t="s">
        <v>1361</v>
      </c>
      <c r="EB20" s="15" t="s">
        <v>1362</v>
      </c>
      <c r="EC20" s="15" t="s">
        <v>1363</v>
      </c>
      <c r="ED20" s="15" t="s">
        <v>1364</v>
      </c>
      <c r="EE20" s="15" t="s">
        <v>1365</v>
      </c>
      <c r="EF20" s="15" t="s">
        <v>1366</v>
      </c>
      <c r="EG20" s="15" t="s">
        <v>1367</v>
      </c>
      <c r="EH20" s="15" t="s">
        <v>1368</v>
      </c>
      <c r="EI20" s="15" t="s">
        <v>1369</v>
      </c>
      <c r="EJ20" s="15" t="s">
        <v>1370</v>
      </c>
      <c r="EK20" s="15" t="s">
        <v>1371</v>
      </c>
      <c r="EL20" s="15" t="s">
        <v>1372</v>
      </c>
      <c r="EM20" s="15" t="s">
        <v>1373</v>
      </c>
      <c r="EN20" s="15" t="s">
        <v>1374</v>
      </c>
      <c r="EO20" s="15" t="s">
        <v>1375</v>
      </c>
      <c r="EP20" s="15" t="s">
        <v>1376</v>
      </c>
      <c r="EQ20" s="15" t="s">
        <v>1377</v>
      </c>
      <c r="ER20" s="15" t="s">
        <v>1378</v>
      </c>
      <c r="ES20" s="15" t="s">
        <v>1379</v>
      </c>
      <c r="ET20" s="15" t="s">
        <v>1380</v>
      </c>
      <c r="EU20" s="15" t="s">
        <v>1452</v>
      </c>
      <c r="EV20" s="18">
        <v>188</v>
      </c>
      <c r="EW20" s="18">
        <v>188</v>
      </c>
      <c r="EX20" s="18">
        <v>188</v>
      </c>
      <c r="EY20" s="18">
        <v>188</v>
      </c>
      <c r="EZ20" s="18">
        <v>188</v>
      </c>
      <c r="FA20" s="18">
        <v>188</v>
      </c>
      <c r="FB20" s="18">
        <v>1.3</v>
      </c>
      <c r="FC20" s="18">
        <v>1.3</v>
      </c>
      <c r="FD20" s="18">
        <v>1.3</v>
      </c>
      <c r="FE20" s="18">
        <v>1.3</v>
      </c>
      <c r="FF20" s="18">
        <v>1.3</v>
      </c>
      <c r="FG20" s="18">
        <v>1.3</v>
      </c>
      <c r="FH20" s="18">
        <v>8</v>
      </c>
      <c r="FI20" s="18">
        <v>8</v>
      </c>
      <c r="FJ20" s="18">
        <v>8</v>
      </c>
      <c r="FK20" s="18">
        <v>8</v>
      </c>
      <c r="FL20" s="18">
        <v>8</v>
      </c>
      <c r="FM20" s="18">
        <v>8</v>
      </c>
      <c r="FN20" s="18">
        <v>3.7</v>
      </c>
      <c r="FO20" s="18">
        <v>3.7</v>
      </c>
      <c r="FP20" s="18">
        <v>3.7</v>
      </c>
      <c r="FQ20" s="18">
        <v>3.7</v>
      </c>
      <c r="FR20" s="18">
        <v>3.7</v>
      </c>
      <c r="FS20" s="18">
        <v>3.7</v>
      </c>
      <c r="FT20" s="18">
        <v>35</v>
      </c>
      <c r="FU20" s="18">
        <v>35</v>
      </c>
      <c r="FV20" s="18">
        <v>35</v>
      </c>
      <c r="FW20" s="18">
        <v>35</v>
      </c>
      <c r="FX20" s="18">
        <v>35</v>
      </c>
      <c r="FY20" s="18">
        <v>35</v>
      </c>
      <c r="FZ20" s="18">
        <v>250</v>
      </c>
      <c r="GA20" s="18">
        <v>250</v>
      </c>
      <c r="GB20" s="18">
        <v>250</v>
      </c>
      <c r="GC20" s="18">
        <v>250</v>
      </c>
      <c r="GD20" s="18">
        <v>250</v>
      </c>
      <c r="GE20" s="18">
        <v>250</v>
      </c>
      <c r="GF20" s="18">
        <v>135</v>
      </c>
      <c r="GG20" s="18">
        <v>135</v>
      </c>
      <c r="GH20" s="18">
        <v>135</v>
      </c>
      <c r="GI20" s="18">
        <v>135</v>
      </c>
      <c r="GJ20" s="18">
        <v>135</v>
      </c>
      <c r="GK20" s="18">
        <v>135</v>
      </c>
      <c r="GL20" s="18">
        <v>550</v>
      </c>
      <c r="GM20" s="18">
        <v>550</v>
      </c>
      <c r="GN20" s="18">
        <v>550</v>
      </c>
      <c r="GO20" s="18">
        <v>550</v>
      </c>
      <c r="GP20" s="18">
        <v>550</v>
      </c>
      <c r="GQ20" s="18">
        <v>550</v>
      </c>
      <c r="GR20" s="18">
        <v>18</v>
      </c>
      <c r="GS20" s="18">
        <v>18</v>
      </c>
      <c r="GT20" s="18">
        <v>18</v>
      </c>
      <c r="GU20" s="18">
        <v>18</v>
      </c>
      <c r="GV20" s="18">
        <v>18</v>
      </c>
      <c r="GW20" s="18">
        <v>18</v>
      </c>
      <c r="GX20" s="18">
        <v>99</v>
      </c>
      <c r="GY20" s="18">
        <v>99</v>
      </c>
      <c r="GZ20" s="18">
        <v>99</v>
      </c>
      <c r="HA20" s="18">
        <v>99</v>
      </c>
      <c r="HB20" s="18">
        <v>99</v>
      </c>
      <c r="HC20" s="18">
        <v>99</v>
      </c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22">
        <v>50</v>
      </c>
      <c r="HQ20" s="18">
        <v>130</v>
      </c>
      <c r="HR20" s="18">
        <v>130</v>
      </c>
      <c r="HS20" s="18">
        <v>130</v>
      </c>
      <c r="HT20" s="18">
        <v>130</v>
      </c>
      <c r="HU20" s="18">
        <v>130</v>
      </c>
      <c r="HV20" s="18">
        <v>130</v>
      </c>
      <c r="HW20" s="18">
        <v>1.05</v>
      </c>
      <c r="HX20" s="18">
        <v>1.05</v>
      </c>
      <c r="HY20" s="18">
        <v>1.05</v>
      </c>
      <c r="HZ20" s="18">
        <v>1.05</v>
      </c>
      <c r="IA20" s="18">
        <v>1.05</v>
      </c>
      <c r="IB20" s="18">
        <v>1.05</v>
      </c>
      <c r="IC20" s="18">
        <v>0</v>
      </c>
      <c r="ID20" s="18">
        <v>0</v>
      </c>
      <c r="IE20" s="18">
        <v>0</v>
      </c>
      <c r="IF20" s="18">
        <v>0</v>
      </c>
      <c r="IG20" s="18">
        <v>0</v>
      </c>
      <c r="IH20" s="18">
        <v>0</v>
      </c>
      <c r="II20" s="18">
        <v>0</v>
      </c>
      <c r="IJ20" s="18">
        <v>0</v>
      </c>
      <c r="IK20" s="18">
        <v>0</v>
      </c>
      <c r="IL20" s="18">
        <v>0</v>
      </c>
      <c r="IM20" s="18">
        <v>0</v>
      </c>
      <c r="IN20" s="18">
        <v>0</v>
      </c>
      <c r="IO20" s="18">
        <v>10</v>
      </c>
      <c r="IP20" s="18">
        <v>10</v>
      </c>
      <c r="IQ20" s="18">
        <v>10</v>
      </c>
      <c r="IR20" s="18">
        <v>10</v>
      </c>
      <c r="IS20" s="18">
        <v>10</v>
      </c>
      <c r="IT20" s="18">
        <v>10</v>
      </c>
      <c r="IU20" s="18">
        <v>175</v>
      </c>
      <c r="IV20" s="18">
        <v>175</v>
      </c>
      <c r="IW20" s="18">
        <v>175</v>
      </c>
      <c r="IX20" s="18">
        <v>175</v>
      </c>
      <c r="IY20" s="18">
        <v>175</v>
      </c>
      <c r="IZ20" s="18">
        <v>175</v>
      </c>
      <c r="JA20" s="18">
        <v>125</v>
      </c>
      <c r="JB20" s="18">
        <v>125</v>
      </c>
      <c r="JC20" s="18">
        <v>125</v>
      </c>
      <c r="JD20" s="18">
        <v>125</v>
      </c>
      <c r="JE20" s="18">
        <v>125</v>
      </c>
      <c r="JF20" s="18">
        <v>125</v>
      </c>
      <c r="JG20" s="18">
        <v>540</v>
      </c>
      <c r="JH20" s="18">
        <v>540</v>
      </c>
      <c r="JI20" s="18">
        <v>540</v>
      </c>
      <c r="JJ20" s="18">
        <v>540</v>
      </c>
      <c r="JK20" s="18">
        <v>540</v>
      </c>
      <c r="JL20" s="18">
        <v>540</v>
      </c>
      <c r="JM20" s="18">
        <v>5</v>
      </c>
      <c r="JN20" s="18">
        <v>5</v>
      </c>
      <c r="JO20" s="18">
        <v>5</v>
      </c>
      <c r="JP20" s="18">
        <v>5</v>
      </c>
      <c r="JQ20" s="18">
        <v>5</v>
      </c>
      <c r="JR20" s="18">
        <v>5</v>
      </c>
      <c r="JS20" s="18">
        <v>82</v>
      </c>
      <c r="JT20" s="18">
        <v>82</v>
      </c>
      <c r="JU20" s="18">
        <v>82</v>
      </c>
      <c r="JV20" s="18">
        <v>82</v>
      </c>
      <c r="JW20" s="18">
        <v>82</v>
      </c>
      <c r="JX20" s="18">
        <v>82</v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10" t="s">
        <v>2981</v>
      </c>
      <c r="KL20" s="22" t="s">
        <v>114</v>
      </c>
      <c r="KM20" s="22" t="s">
        <v>114</v>
      </c>
      <c r="KN20" s="22" t="s">
        <v>114</v>
      </c>
      <c r="KO20" s="22" t="s">
        <v>114</v>
      </c>
      <c r="KP20" s="22" t="s">
        <v>114</v>
      </c>
      <c r="KQ20" s="22" t="s">
        <v>114</v>
      </c>
      <c r="KR20" s="22" t="s">
        <v>116</v>
      </c>
      <c r="KS20" s="22" t="s">
        <v>116</v>
      </c>
      <c r="KT20" s="22" t="s">
        <v>116</v>
      </c>
      <c r="KU20" s="22" t="s">
        <v>116</v>
      </c>
      <c r="KV20" s="22" t="s">
        <v>116</v>
      </c>
      <c r="KW20" s="22" t="s">
        <v>116</v>
      </c>
      <c r="KX20" s="22" t="s">
        <v>726</v>
      </c>
      <c r="KY20" s="22" t="s">
        <v>726</v>
      </c>
      <c r="KZ20" s="22" t="s">
        <v>726</v>
      </c>
      <c r="LA20" s="22" t="s">
        <v>726</v>
      </c>
      <c r="LB20" s="22" t="s">
        <v>726</v>
      </c>
      <c r="LC20" s="22" t="s">
        <v>726</v>
      </c>
      <c r="LD20" s="22" t="s">
        <v>726</v>
      </c>
      <c r="LE20" s="22" t="s">
        <v>726</v>
      </c>
      <c r="LF20" s="22" t="s">
        <v>726</v>
      </c>
      <c r="LG20" s="22" t="s">
        <v>726</v>
      </c>
      <c r="LH20" s="22" t="s">
        <v>726</v>
      </c>
      <c r="LI20" s="22" t="s">
        <v>726</v>
      </c>
      <c r="LJ20" s="22" t="s">
        <v>114</v>
      </c>
      <c r="LK20" s="22" t="s">
        <v>114</v>
      </c>
      <c r="LL20" s="22" t="s">
        <v>114</v>
      </c>
      <c r="LM20" s="22" t="s">
        <v>114</v>
      </c>
      <c r="LN20" s="22" t="s">
        <v>114</v>
      </c>
      <c r="LO20" s="22" t="s">
        <v>114</v>
      </c>
      <c r="LP20" s="22" t="s">
        <v>118</v>
      </c>
      <c r="LQ20" s="22" t="s">
        <v>118</v>
      </c>
      <c r="LR20" s="22" t="s">
        <v>118</v>
      </c>
      <c r="LS20" s="22" t="s">
        <v>118</v>
      </c>
      <c r="LT20" s="22" t="s">
        <v>118</v>
      </c>
      <c r="LU20" s="22" t="s">
        <v>118</v>
      </c>
      <c r="LV20" s="22" t="s">
        <v>117</v>
      </c>
      <c r="LW20" s="22" t="s">
        <v>117</v>
      </c>
      <c r="LX20" s="22" t="s">
        <v>117</v>
      </c>
      <c r="LY20" s="22" t="s">
        <v>117</v>
      </c>
      <c r="LZ20" s="22" t="s">
        <v>117</v>
      </c>
      <c r="MA20" s="22" t="s">
        <v>117</v>
      </c>
      <c r="MB20" s="22" t="s">
        <v>117</v>
      </c>
      <c r="MC20" s="22" t="s">
        <v>117</v>
      </c>
      <c r="MD20" s="22" t="s">
        <v>117</v>
      </c>
      <c r="ME20" s="22" t="s">
        <v>117</v>
      </c>
      <c r="MF20" s="22" t="s">
        <v>117</v>
      </c>
      <c r="MG20" s="22" t="s">
        <v>117</v>
      </c>
      <c r="MH20" s="22" t="s">
        <v>608</v>
      </c>
      <c r="MI20" s="22" t="s">
        <v>608</v>
      </c>
      <c r="MJ20" s="22" t="s">
        <v>608</v>
      </c>
      <c r="MK20" s="22" t="s">
        <v>608</v>
      </c>
      <c r="ML20" s="22" t="s">
        <v>608</v>
      </c>
      <c r="MM20" s="22" t="s">
        <v>608</v>
      </c>
      <c r="MN20" s="22" t="s">
        <v>118</v>
      </c>
      <c r="MO20" s="22" t="s">
        <v>118</v>
      </c>
      <c r="MP20" s="22" t="s">
        <v>118</v>
      </c>
      <c r="MQ20" s="22" t="s">
        <v>118</v>
      </c>
      <c r="MR20" s="22" t="s">
        <v>118</v>
      </c>
      <c r="MS20" s="22" t="s">
        <v>118</v>
      </c>
      <c r="MT20" s="22"/>
      <c r="MU20" s="22"/>
      <c r="MV20" s="22"/>
      <c r="MW20" s="22"/>
      <c r="MX20" s="22"/>
      <c r="MY20" s="22"/>
      <c r="MZ20" s="22"/>
      <c r="NA20" s="22"/>
      <c r="NB20" s="22"/>
      <c r="NC20" s="22"/>
      <c r="ND20" s="22"/>
      <c r="NE20" s="22"/>
      <c r="NF20" s="22">
        <v>51</v>
      </c>
      <c r="NG20" s="22">
        <v>3</v>
      </c>
      <c r="NH20" s="22">
        <v>3</v>
      </c>
      <c r="NI20" s="22">
        <v>3</v>
      </c>
      <c r="NJ20" s="22">
        <v>3</v>
      </c>
      <c r="NK20" s="22">
        <v>3</v>
      </c>
      <c r="NL20" s="22">
        <v>3</v>
      </c>
      <c r="NM20" s="22">
        <v>3</v>
      </c>
      <c r="NN20" s="22">
        <v>3</v>
      </c>
      <c r="NO20" s="22">
        <v>3</v>
      </c>
      <c r="NP20" s="22">
        <v>3</v>
      </c>
      <c r="NQ20" s="22">
        <v>3</v>
      </c>
      <c r="NR20" s="22">
        <v>3</v>
      </c>
      <c r="NS20" s="22">
        <v>1</v>
      </c>
      <c r="NT20" s="22">
        <v>1</v>
      </c>
      <c r="NU20" s="22">
        <v>1</v>
      </c>
      <c r="NV20" s="22">
        <v>1</v>
      </c>
      <c r="NW20" s="22">
        <v>1</v>
      </c>
      <c r="NX20" s="22">
        <v>1</v>
      </c>
      <c r="NY20" s="22">
        <v>1</v>
      </c>
      <c r="NZ20" s="22">
        <v>1</v>
      </c>
      <c r="OA20" s="22">
        <v>1</v>
      </c>
      <c r="OB20" s="22">
        <v>1</v>
      </c>
      <c r="OC20" s="22">
        <v>1</v>
      </c>
      <c r="OD20" s="22">
        <v>1</v>
      </c>
      <c r="OE20" s="22">
        <v>1</v>
      </c>
      <c r="OF20" s="22">
        <v>1</v>
      </c>
      <c r="OG20" s="22">
        <v>1</v>
      </c>
      <c r="OH20" s="22">
        <v>1</v>
      </c>
      <c r="OI20" s="22">
        <v>1</v>
      </c>
      <c r="OJ20" s="22">
        <v>1</v>
      </c>
      <c r="OK20" s="22">
        <v>3</v>
      </c>
      <c r="OL20" s="22">
        <v>3</v>
      </c>
      <c r="OM20" s="22">
        <v>3</v>
      </c>
      <c r="ON20" s="22">
        <v>3</v>
      </c>
      <c r="OO20" s="22">
        <v>3</v>
      </c>
      <c r="OP20" s="22">
        <v>3</v>
      </c>
      <c r="OQ20" s="22">
        <v>3</v>
      </c>
      <c r="OR20" s="22">
        <v>3</v>
      </c>
      <c r="OS20" s="22">
        <v>3</v>
      </c>
      <c r="OT20" s="22">
        <v>3</v>
      </c>
      <c r="OU20" s="22">
        <v>3</v>
      </c>
      <c r="OV20" s="22">
        <v>3</v>
      </c>
      <c r="OW20" s="22">
        <v>3</v>
      </c>
      <c r="OX20" s="22">
        <v>3</v>
      </c>
      <c r="OY20" s="22">
        <v>3</v>
      </c>
      <c r="OZ20" s="22">
        <v>3</v>
      </c>
      <c r="PA20" s="22">
        <v>3</v>
      </c>
      <c r="PB20" s="22">
        <v>3</v>
      </c>
      <c r="PC20" s="22">
        <v>3</v>
      </c>
      <c r="PD20" s="22">
        <v>3</v>
      </c>
      <c r="PE20" s="22">
        <v>3</v>
      </c>
      <c r="PF20" s="22">
        <v>3</v>
      </c>
      <c r="PG20" s="22">
        <v>3</v>
      </c>
      <c r="PH20" s="22">
        <v>3</v>
      </c>
      <c r="PI20" s="22">
        <v>3</v>
      </c>
      <c r="PJ20" s="22">
        <v>3</v>
      </c>
      <c r="PK20" s="22">
        <v>3</v>
      </c>
      <c r="PL20" s="22">
        <v>3</v>
      </c>
      <c r="PM20" s="22">
        <v>3</v>
      </c>
      <c r="PN20" s="22">
        <v>3</v>
      </c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22"/>
      <c r="PZ20" s="22"/>
      <c r="QA20" s="110" t="s">
        <v>3005</v>
      </c>
      <c r="QB20" s="22"/>
      <c r="QC20" s="22"/>
      <c r="QD20" s="22"/>
      <c r="QE20" s="22"/>
      <c r="QF20" s="22"/>
      <c r="QG20" s="22"/>
      <c r="QH20" s="22"/>
      <c r="QI20" s="22"/>
      <c r="QJ20" s="22"/>
      <c r="QK20" s="22"/>
      <c r="QL20" s="22"/>
      <c r="QM20" s="22"/>
      <c r="QN20" s="22">
        <v>1</v>
      </c>
      <c r="QO20" s="22">
        <v>1</v>
      </c>
      <c r="QP20" s="22">
        <v>1</v>
      </c>
      <c r="QQ20" s="22">
        <v>1</v>
      </c>
      <c r="QR20" s="22">
        <v>1</v>
      </c>
      <c r="QS20" s="22">
        <v>1</v>
      </c>
      <c r="QT20" s="22">
        <v>1</v>
      </c>
      <c r="QU20" s="22">
        <v>1</v>
      </c>
      <c r="QV20" s="22">
        <v>1</v>
      </c>
      <c r="QW20" s="22">
        <v>1</v>
      </c>
      <c r="QX20" s="22">
        <v>1</v>
      </c>
      <c r="QY20" s="22">
        <v>1</v>
      </c>
      <c r="QZ20" s="22"/>
      <c r="RA20" s="22"/>
      <c r="RB20" s="22"/>
      <c r="RC20" s="22"/>
      <c r="RD20" s="22"/>
      <c r="RE20" s="22"/>
      <c r="RF20" s="22"/>
      <c r="RG20" s="22"/>
      <c r="RH20" s="22"/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22"/>
      <c r="RZ20" s="22"/>
      <c r="SA20" s="22"/>
      <c r="SB20" s="22"/>
      <c r="SC20" s="22"/>
      <c r="SD20" s="22"/>
      <c r="SE20" s="22"/>
      <c r="SF20" s="22"/>
      <c r="SG20" s="22"/>
      <c r="SH20" s="22"/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</row>
    <row r="21" spans="1:1146" x14ac:dyDescent="0.25">
      <c r="A21" s="8" t="s">
        <v>1237</v>
      </c>
      <c r="B21" t="s">
        <v>83</v>
      </c>
      <c r="C21" t="s">
        <v>1693</v>
      </c>
      <c r="E21" s="8">
        <v>53</v>
      </c>
      <c r="F21" s="10" t="s">
        <v>727</v>
      </c>
      <c r="G21" s="10" t="s">
        <v>728</v>
      </c>
      <c r="H21" s="10" t="s">
        <v>729</v>
      </c>
      <c r="I21" s="10" t="s">
        <v>730</v>
      </c>
      <c r="J21" s="10" t="s">
        <v>731</v>
      </c>
      <c r="K21" s="10" t="s">
        <v>739</v>
      </c>
      <c r="L21" s="10" t="s">
        <v>740</v>
      </c>
      <c r="M21" s="10" t="s">
        <v>741</v>
      </c>
      <c r="N21" s="10" t="s">
        <v>742</v>
      </c>
      <c r="O21" s="10" t="s">
        <v>743</v>
      </c>
      <c r="P21" s="10" t="s">
        <v>1381</v>
      </c>
      <c r="Q21" s="10" t="s">
        <v>1382</v>
      </c>
      <c r="R21" s="10" t="s">
        <v>1383</v>
      </c>
      <c r="S21" s="10" t="s">
        <v>1384</v>
      </c>
      <c r="T21" s="10" t="s">
        <v>793</v>
      </c>
      <c r="U21" s="10" t="s">
        <v>751</v>
      </c>
      <c r="V21" s="10" t="s">
        <v>752</v>
      </c>
      <c r="W21" s="10" t="s">
        <v>753</v>
      </c>
      <c r="X21" s="10" t="s">
        <v>754</v>
      </c>
      <c r="Y21" s="10" t="s">
        <v>755</v>
      </c>
      <c r="Z21" s="10" t="s">
        <v>763</v>
      </c>
      <c r="AA21" s="10" t="s">
        <v>764</v>
      </c>
      <c r="AB21" s="10" t="s">
        <v>765</v>
      </c>
      <c r="AC21" s="10" t="s">
        <v>766</v>
      </c>
      <c r="AD21" s="10" t="s">
        <v>767</v>
      </c>
      <c r="AE21" s="10" t="s">
        <v>777</v>
      </c>
      <c r="AF21" s="10" t="s">
        <v>699</v>
      </c>
      <c r="AG21" s="10" t="s">
        <v>700</v>
      </c>
      <c r="AH21" s="10" t="s">
        <v>701</v>
      </c>
      <c r="AI21" s="10" t="s">
        <v>702</v>
      </c>
      <c r="AJ21" s="10" t="s">
        <v>706</v>
      </c>
      <c r="AK21" s="10" t="s">
        <v>707</v>
      </c>
      <c r="AL21" s="10" t="s">
        <v>708</v>
      </c>
      <c r="AM21" s="10" t="s">
        <v>709</v>
      </c>
      <c r="AN21" s="10" t="s">
        <v>713</v>
      </c>
      <c r="AO21" s="10" t="s">
        <v>714</v>
      </c>
      <c r="AP21" s="10" t="s">
        <v>715</v>
      </c>
      <c r="AQ21" s="10" t="s">
        <v>716</v>
      </c>
      <c r="AR21" s="10" t="s">
        <v>720</v>
      </c>
      <c r="AS21" s="10" t="s">
        <v>721</v>
      </c>
      <c r="AT21" s="10" t="s">
        <v>722</v>
      </c>
      <c r="AU21" s="10" t="s">
        <v>723</v>
      </c>
      <c r="AV21" s="10" t="s">
        <v>1122</v>
      </c>
      <c r="AW21" s="10" t="s">
        <v>1123</v>
      </c>
      <c r="AX21" s="10" t="s">
        <v>1124</v>
      </c>
      <c r="AY21" s="10" t="s">
        <v>1125</v>
      </c>
      <c r="AZ21" s="10" t="s">
        <v>1126</v>
      </c>
      <c r="BA21" s="10" t="s">
        <v>1046</v>
      </c>
      <c r="BB21" s="10" t="s">
        <v>1047</v>
      </c>
      <c r="BC21" s="10" t="s">
        <v>1048</v>
      </c>
      <c r="BD21" s="10" t="s">
        <v>1049</v>
      </c>
      <c r="BE21" s="10" t="s">
        <v>1633</v>
      </c>
      <c r="BF21" s="10" t="s">
        <v>1449</v>
      </c>
      <c r="BG21" s="10" t="s">
        <v>1793</v>
      </c>
      <c r="BH21" s="10" t="s">
        <v>1794</v>
      </c>
      <c r="BI21" s="10" t="s">
        <v>1795</v>
      </c>
      <c r="BJ21" s="10" t="s">
        <v>1796</v>
      </c>
      <c r="BK21" s="10" t="s">
        <v>1797</v>
      </c>
      <c r="BL21" s="10" t="s">
        <v>1798</v>
      </c>
      <c r="BM21" s="10" t="s">
        <v>1799</v>
      </c>
      <c r="BN21" s="10" t="s">
        <v>1800</v>
      </c>
      <c r="BO21" s="10" t="s">
        <v>1801</v>
      </c>
      <c r="BP21" s="10" t="s">
        <v>1802</v>
      </c>
      <c r="BQ21" s="10" t="s">
        <v>1803</v>
      </c>
      <c r="BR21" s="10" t="s">
        <v>1804</v>
      </c>
      <c r="BS21" s="10" t="s">
        <v>1805</v>
      </c>
      <c r="BT21" s="10" t="s">
        <v>1806</v>
      </c>
      <c r="BU21" s="10" t="s">
        <v>1807</v>
      </c>
      <c r="BV21" s="10" t="s">
        <v>1808</v>
      </c>
      <c r="BW21" s="10" t="s">
        <v>1809</v>
      </c>
      <c r="BX21" s="10" t="s">
        <v>1810</v>
      </c>
      <c r="BY21" s="10" t="s">
        <v>1811</v>
      </c>
      <c r="BZ21" s="10" t="s">
        <v>1812</v>
      </c>
      <c r="CA21" s="12" t="s">
        <v>1813</v>
      </c>
      <c r="CB21" s="10" t="s">
        <v>1814</v>
      </c>
      <c r="CC21" s="10" t="s">
        <v>1815</v>
      </c>
      <c r="CD21" s="12" t="s">
        <v>1816</v>
      </c>
      <c r="CE21" s="10" t="s">
        <v>1817</v>
      </c>
      <c r="CF21" s="10" t="s">
        <v>1818</v>
      </c>
      <c r="CG21" s="10" t="s">
        <v>1819</v>
      </c>
      <c r="CH21" s="10" t="s">
        <v>1820</v>
      </c>
      <c r="CI21" s="10" t="s">
        <v>1821</v>
      </c>
      <c r="CJ21" s="10" t="s">
        <v>1822</v>
      </c>
      <c r="CK21" s="10" t="s">
        <v>1823</v>
      </c>
      <c r="CL21" s="10" t="s">
        <v>1824</v>
      </c>
      <c r="CM21" s="10" t="s">
        <v>1825</v>
      </c>
      <c r="CN21" s="10" t="s">
        <v>1826</v>
      </c>
      <c r="CO21" s="15" t="s">
        <v>1827</v>
      </c>
      <c r="CP21" s="15" t="s">
        <v>1828</v>
      </c>
      <c r="CQ21" s="15" t="s">
        <v>1829</v>
      </c>
      <c r="CR21" s="15" t="s">
        <v>1830</v>
      </c>
      <c r="CS21" s="15" t="s">
        <v>1831</v>
      </c>
      <c r="CT21" s="15" t="s">
        <v>1832</v>
      </c>
      <c r="CU21" s="15" t="s">
        <v>1833</v>
      </c>
      <c r="CV21" s="15" t="s">
        <v>1834</v>
      </c>
      <c r="CW21" s="15" t="s">
        <v>1837</v>
      </c>
      <c r="CX21" s="15" t="s">
        <v>1838</v>
      </c>
      <c r="CY21" s="10" t="s">
        <v>1839</v>
      </c>
      <c r="CZ21" s="15" t="s">
        <v>1840</v>
      </c>
      <c r="DA21" s="15" t="s">
        <v>1841</v>
      </c>
      <c r="DB21" s="15" t="s">
        <v>1842</v>
      </c>
      <c r="DC21" s="15" t="s">
        <v>1843</v>
      </c>
      <c r="DD21" s="15" t="s">
        <v>1844</v>
      </c>
      <c r="DE21" s="15" t="s">
        <v>1845</v>
      </c>
      <c r="DF21" s="15" t="s">
        <v>1835</v>
      </c>
      <c r="DG21" s="15" t="s">
        <v>1836</v>
      </c>
      <c r="DH21" s="18">
        <v>190</v>
      </c>
      <c r="DI21" s="18">
        <v>190</v>
      </c>
      <c r="DJ21" s="18">
        <v>190</v>
      </c>
      <c r="DK21" s="18">
        <v>190</v>
      </c>
      <c r="DL21" s="18">
        <v>210</v>
      </c>
      <c r="DM21" s="18">
        <v>1.8</v>
      </c>
      <c r="DN21" s="18">
        <v>1.8</v>
      </c>
      <c r="DO21" s="18">
        <v>1.8</v>
      </c>
      <c r="DP21" s="18">
        <v>1.8</v>
      </c>
      <c r="DQ21" s="18">
        <v>1.8</v>
      </c>
      <c r="DR21" s="18">
        <v>8</v>
      </c>
      <c r="DS21" s="18">
        <v>8</v>
      </c>
      <c r="DT21" s="18">
        <v>8</v>
      </c>
      <c r="DU21" s="18">
        <v>8</v>
      </c>
      <c r="DV21" s="18">
        <v>8</v>
      </c>
      <c r="DW21" s="18">
        <v>8</v>
      </c>
      <c r="DX21" s="18">
        <v>8</v>
      </c>
      <c r="DY21" s="18">
        <v>8</v>
      </c>
      <c r="DZ21" s="18">
        <v>8</v>
      </c>
      <c r="EA21" s="18">
        <v>8</v>
      </c>
      <c r="EB21" s="18">
        <v>20</v>
      </c>
      <c r="EC21" s="18">
        <v>20</v>
      </c>
      <c r="ED21" s="18">
        <v>20</v>
      </c>
      <c r="EE21" s="18">
        <v>20</v>
      </c>
      <c r="EF21" s="18">
        <v>20</v>
      </c>
      <c r="EG21" s="18">
        <v>220</v>
      </c>
      <c r="EH21" s="18">
        <v>95</v>
      </c>
      <c r="EI21" s="18">
        <v>95</v>
      </c>
      <c r="EJ21" s="18">
        <v>95</v>
      </c>
      <c r="EK21" s="18">
        <v>95</v>
      </c>
      <c r="EL21" s="18">
        <v>510</v>
      </c>
      <c r="EM21" s="18">
        <v>510</v>
      </c>
      <c r="EN21" s="18">
        <v>510</v>
      </c>
      <c r="EO21" s="18">
        <v>510</v>
      </c>
      <c r="EP21" s="18">
        <v>40</v>
      </c>
      <c r="EQ21" s="18">
        <v>40</v>
      </c>
      <c r="ER21" s="18">
        <v>40</v>
      </c>
      <c r="ES21" s="18">
        <v>40</v>
      </c>
      <c r="ET21" s="18">
        <v>97</v>
      </c>
      <c r="EU21" s="18">
        <v>97</v>
      </c>
      <c r="EV21" s="18">
        <v>97</v>
      </c>
      <c r="EW21" s="18">
        <v>97</v>
      </c>
      <c r="EX21" s="10"/>
      <c r="EY21" s="10"/>
      <c r="EZ21" s="10"/>
      <c r="FA21" s="10"/>
      <c r="FB21" s="10"/>
      <c r="FC21" s="18"/>
      <c r="FD21" s="18"/>
      <c r="FE21" s="18"/>
      <c r="FF21" s="18"/>
      <c r="FG21" s="18"/>
      <c r="FH21" s="22">
        <v>50</v>
      </c>
      <c r="FI21" s="18">
        <v>130</v>
      </c>
      <c r="FJ21" s="18">
        <v>130</v>
      </c>
      <c r="FK21" s="18">
        <v>130</v>
      </c>
      <c r="FL21" s="18">
        <v>130</v>
      </c>
      <c r="FM21" s="18">
        <v>160</v>
      </c>
      <c r="FN21" s="18">
        <v>1.3</v>
      </c>
      <c r="FO21" s="18">
        <v>1.3</v>
      </c>
      <c r="FP21" s="18">
        <v>1.3</v>
      </c>
      <c r="FQ21" s="18">
        <v>1.3</v>
      </c>
      <c r="FR21" s="18">
        <v>1.3</v>
      </c>
      <c r="FS21" s="18">
        <v>0.5</v>
      </c>
      <c r="FT21" s="18">
        <v>0.5</v>
      </c>
      <c r="FU21" s="18">
        <v>0.5</v>
      </c>
      <c r="FV21" s="18">
        <v>0.5</v>
      </c>
      <c r="FW21" s="18">
        <v>0.5</v>
      </c>
      <c r="FX21" s="18">
        <v>0.5</v>
      </c>
      <c r="FY21" s="18">
        <v>0.5</v>
      </c>
      <c r="FZ21" s="18">
        <v>0.5</v>
      </c>
      <c r="GA21" s="18">
        <v>0.5</v>
      </c>
      <c r="GB21" s="18">
        <v>0.5</v>
      </c>
      <c r="GC21" s="18">
        <v>10</v>
      </c>
      <c r="GD21" s="18">
        <v>10</v>
      </c>
      <c r="GE21" s="18">
        <v>10</v>
      </c>
      <c r="GF21" s="18">
        <v>10</v>
      </c>
      <c r="GG21" s="18">
        <v>10</v>
      </c>
      <c r="GH21" s="18">
        <v>160</v>
      </c>
      <c r="GI21" s="18">
        <v>85</v>
      </c>
      <c r="GJ21" s="18">
        <v>85</v>
      </c>
      <c r="GK21" s="18">
        <v>85</v>
      </c>
      <c r="GL21" s="18">
        <v>85</v>
      </c>
      <c r="GM21" s="18">
        <v>495</v>
      </c>
      <c r="GN21" s="18">
        <v>495</v>
      </c>
      <c r="GO21" s="18">
        <v>495</v>
      </c>
      <c r="GP21" s="18">
        <v>495</v>
      </c>
      <c r="GQ21" s="18">
        <v>5</v>
      </c>
      <c r="GR21" s="18">
        <v>5</v>
      </c>
      <c r="GS21" s="18">
        <v>5</v>
      </c>
      <c r="GT21" s="18">
        <v>5</v>
      </c>
      <c r="GU21" s="18">
        <v>70</v>
      </c>
      <c r="GV21" s="18">
        <v>70</v>
      </c>
      <c r="GW21" s="18">
        <v>70</v>
      </c>
      <c r="GX21" s="18">
        <v>70</v>
      </c>
      <c r="GY21" s="10"/>
      <c r="GZ21" s="10"/>
      <c r="HA21" s="10"/>
      <c r="HB21" s="10"/>
      <c r="HC21" s="10"/>
      <c r="HD21" s="18"/>
      <c r="HE21" s="18"/>
      <c r="HF21" s="18"/>
      <c r="HG21" s="18"/>
      <c r="HH21" s="18"/>
      <c r="HI21" s="110" t="s">
        <v>2982</v>
      </c>
      <c r="HJ21" s="22" t="s">
        <v>114</v>
      </c>
      <c r="HK21" s="22" t="s">
        <v>114</v>
      </c>
      <c r="HL21" s="22" t="s">
        <v>114</v>
      </c>
      <c r="HM21" s="22" t="s">
        <v>114</v>
      </c>
      <c r="HN21" s="22" t="s">
        <v>114</v>
      </c>
      <c r="HO21" s="22" t="s">
        <v>116</v>
      </c>
      <c r="HP21" s="22" t="s">
        <v>116</v>
      </c>
      <c r="HQ21" s="22" t="s">
        <v>116</v>
      </c>
      <c r="HR21" s="22" t="s">
        <v>116</v>
      </c>
      <c r="HS21" s="22" t="s">
        <v>116</v>
      </c>
      <c r="HT21" s="22" t="s">
        <v>726</v>
      </c>
      <c r="HU21" s="22" t="s">
        <v>726</v>
      </c>
      <c r="HV21" s="22" t="s">
        <v>726</v>
      </c>
      <c r="HW21" s="22" t="s">
        <v>726</v>
      </c>
      <c r="HX21" s="22" t="s">
        <v>726</v>
      </c>
      <c r="HY21" s="22" t="s">
        <v>726</v>
      </c>
      <c r="HZ21" s="22" t="s">
        <v>726</v>
      </c>
      <c r="IA21" s="22" t="s">
        <v>726</v>
      </c>
      <c r="IB21" s="22" t="s">
        <v>726</v>
      </c>
      <c r="IC21" s="22" t="s">
        <v>726</v>
      </c>
      <c r="ID21" s="22" t="s">
        <v>114</v>
      </c>
      <c r="IE21" s="22" t="s">
        <v>114</v>
      </c>
      <c r="IF21" s="22" t="s">
        <v>114</v>
      </c>
      <c r="IG21" s="22" t="s">
        <v>114</v>
      </c>
      <c r="IH21" s="22" t="s">
        <v>114</v>
      </c>
      <c r="II21" s="22" t="s">
        <v>118</v>
      </c>
      <c r="IJ21" s="22" t="s">
        <v>118</v>
      </c>
      <c r="IK21" s="22" t="s">
        <v>118</v>
      </c>
      <c r="IL21" s="22" t="s">
        <v>118</v>
      </c>
      <c r="IM21" s="22" t="s">
        <v>118</v>
      </c>
      <c r="IN21" s="22" t="s">
        <v>118</v>
      </c>
      <c r="IO21" s="22" t="s">
        <v>118</v>
      </c>
      <c r="IP21" s="22" t="s">
        <v>118</v>
      </c>
      <c r="IQ21" s="22" t="s">
        <v>118</v>
      </c>
      <c r="IR21" s="22" t="s">
        <v>114</v>
      </c>
      <c r="IS21" s="22" t="s">
        <v>114</v>
      </c>
      <c r="IT21" s="22" t="s">
        <v>114</v>
      </c>
      <c r="IU21" s="22" t="s">
        <v>114</v>
      </c>
      <c r="IV21" s="22" t="s">
        <v>118</v>
      </c>
      <c r="IW21" s="22" t="s">
        <v>118</v>
      </c>
      <c r="IX21" s="22" t="s">
        <v>118</v>
      </c>
      <c r="IY21" s="22" t="s">
        <v>118</v>
      </c>
      <c r="IZ21" s="22"/>
      <c r="JA21" s="22"/>
      <c r="JB21" s="22"/>
      <c r="JC21" s="22"/>
      <c r="JD21" s="22"/>
      <c r="JE21" s="22"/>
      <c r="JF21" s="22"/>
      <c r="JG21" s="22"/>
      <c r="JH21" s="22"/>
      <c r="JI21" s="22"/>
      <c r="JJ21" s="22">
        <v>51</v>
      </c>
      <c r="JK21" s="22">
        <v>3</v>
      </c>
      <c r="JL21" s="22">
        <v>3</v>
      </c>
      <c r="JM21" s="22">
        <v>3</v>
      </c>
      <c r="JN21" s="22">
        <v>3</v>
      </c>
      <c r="JO21" s="22">
        <v>3</v>
      </c>
      <c r="JP21" s="22">
        <v>3</v>
      </c>
      <c r="JQ21" s="22">
        <v>3</v>
      </c>
      <c r="JR21" s="22">
        <v>3</v>
      </c>
      <c r="JS21" s="22">
        <v>3</v>
      </c>
      <c r="JT21" s="22">
        <v>3</v>
      </c>
      <c r="JU21" s="22">
        <v>1</v>
      </c>
      <c r="JV21" s="22">
        <v>1</v>
      </c>
      <c r="JW21" s="22">
        <v>1</v>
      </c>
      <c r="JX21" s="22">
        <v>1</v>
      </c>
      <c r="JY21" s="22">
        <v>1</v>
      </c>
      <c r="JZ21" s="22">
        <v>1</v>
      </c>
      <c r="KA21" s="22">
        <v>1</v>
      </c>
      <c r="KB21" s="22">
        <v>1</v>
      </c>
      <c r="KC21" s="22">
        <v>1</v>
      </c>
      <c r="KD21" s="22">
        <v>1</v>
      </c>
      <c r="KE21" s="22">
        <v>1</v>
      </c>
      <c r="KF21" s="22">
        <v>1</v>
      </c>
      <c r="KG21" s="22">
        <v>1</v>
      </c>
      <c r="KH21" s="22">
        <v>1</v>
      </c>
      <c r="KI21" s="22">
        <v>1</v>
      </c>
      <c r="KJ21" s="22">
        <v>3</v>
      </c>
      <c r="KK21" s="22">
        <v>3</v>
      </c>
      <c r="KL21" s="22">
        <v>3</v>
      </c>
      <c r="KM21" s="22">
        <v>3</v>
      </c>
      <c r="KN21" s="22">
        <v>3</v>
      </c>
      <c r="KO21" s="22">
        <v>3</v>
      </c>
      <c r="KP21" s="22">
        <v>3</v>
      </c>
      <c r="KQ21" s="22">
        <v>3</v>
      </c>
      <c r="KR21" s="22">
        <v>3</v>
      </c>
      <c r="KS21" s="22">
        <v>3</v>
      </c>
      <c r="KT21" s="22">
        <v>3</v>
      </c>
      <c r="KU21" s="22">
        <v>3</v>
      </c>
      <c r="KV21" s="22">
        <v>3</v>
      </c>
      <c r="KW21" s="22">
        <v>3</v>
      </c>
      <c r="KX21" s="22">
        <v>3</v>
      </c>
      <c r="KY21" s="22">
        <v>3</v>
      </c>
      <c r="KZ21" s="22">
        <v>3</v>
      </c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110" t="s">
        <v>3006</v>
      </c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>
        <v>1</v>
      </c>
      <c r="LW21" s="22">
        <v>1</v>
      </c>
      <c r="LX21" s="22">
        <v>1</v>
      </c>
      <c r="LY21" s="22">
        <v>1</v>
      </c>
      <c r="LZ21" s="22">
        <v>1</v>
      </c>
      <c r="MA21" s="22">
        <v>1</v>
      </c>
      <c r="MB21" s="22">
        <v>1</v>
      </c>
      <c r="MC21" s="22">
        <v>1</v>
      </c>
      <c r="MD21" s="22">
        <v>1</v>
      </c>
      <c r="ME21" s="22">
        <v>1</v>
      </c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22"/>
      <c r="MZ21" s="22"/>
      <c r="NA21" s="22"/>
      <c r="NB21" s="22"/>
      <c r="NC21" s="22"/>
      <c r="ND21" s="22"/>
      <c r="NE21" s="22"/>
      <c r="NF21" s="22"/>
      <c r="NG21" s="22"/>
      <c r="NH21" s="22"/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22"/>
      <c r="NZ21" s="22"/>
      <c r="OA21" s="22"/>
      <c r="OB21" s="22"/>
      <c r="OC21" s="22"/>
      <c r="OD21" s="22"/>
      <c r="OE21" s="22"/>
      <c r="OF21" s="22"/>
      <c r="OG21" s="22"/>
    </row>
    <row r="22" spans="1:1146" x14ac:dyDescent="0.25">
      <c r="A22" s="8" t="s">
        <v>1226</v>
      </c>
      <c r="B22" t="s">
        <v>84</v>
      </c>
      <c r="C22" t="s">
        <v>1693</v>
      </c>
      <c r="E22" s="8">
        <v>96</v>
      </c>
      <c r="F22" s="10" t="s">
        <v>733</v>
      </c>
      <c r="G22" s="10" t="s">
        <v>736</v>
      </c>
      <c r="H22" s="10" t="s">
        <v>737</v>
      </c>
      <c r="I22" s="10" t="s">
        <v>738</v>
      </c>
      <c r="J22" s="10" t="s">
        <v>1653</v>
      </c>
      <c r="K22" s="10" t="s">
        <v>1654</v>
      </c>
      <c r="L22" s="10" t="s">
        <v>1979</v>
      </c>
      <c r="M22" s="10" t="s">
        <v>1980</v>
      </c>
      <c r="N22" s="10" t="s">
        <v>745</v>
      </c>
      <c r="O22" s="10" t="s">
        <v>748</v>
      </c>
      <c r="P22" s="10" t="s">
        <v>749</v>
      </c>
      <c r="Q22" s="10" t="s">
        <v>750</v>
      </c>
      <c r="R22" s="10" t="s">
        <v>1655</v>
      </c>
      <c r="S22" s="10" t="s">
        <v>1656</v>
      </c>
      <c r="T22" s="10" t="s">
        <v>1981</v>
      </c>
      <c r="U22" s="10" t="s">
        <v>1982</v>
      </c>
      <c r="V22" s="10" t="s">
        <v>874</v>
      </c>
      <c r="W22" s="10" t="s">
        <v>877</v>
      </c>
      <c r="X22" s="10" t="s">
        <v>1657</v>
      </c>
      <c r="Y22" s="10" t="s">
        <v>1658</v>
      </c>
      <c r="Z22" s="10" t="s">
        <v>1659</v>
      </c>
      <c r="AA22" s="10" t="s">
        <v>1660</v>
      </c>
      <c r="AB22" s="10" t="s">
        <v>2263</v>
      </c>
      <c r="AC22" s="10" t="s">
        <v>2264</v>
      </c>
      <c r="AD22" s="10" t="s">
        <v>757</v>
      </c>
      <c r="AE22" s="10" t="s">
        <v>760</v>
      </c>
      <c r="AF22" s="10" t="s">
        <v>761</v>
      </c>
      <c r="AG22" s="10" t="s">
        <v>762</v>
      </c>
      <c r="AH22" s="10" t="s">
        <v>1661</v>
      </c>
      <c r="AI22" s="10" t="s">
        <v>1662</v>
      </c>
      <c r="AJ22" s="10" t="s">
        <v>1983</v>
      </c>
      <c r="AK22" s="10" t="s">
        <v>1984</v>
      </c>
      <c r="AL22" s="10" t="s">
        <v>769</v>
      </c>
      <c r="AM22" s="10" t="s">
        <v>772</v>
      </c>
      <c r="AN22" s="10" t="s">
        <v>773</v>
      </c>
      <c r="AO22" s="10" t="s">
        <v>774</v>
      </c>
      <c r="AP22" s="10" t="s">
        <v>1663</v>
      </c>
      <c r="AQ22" s="10" t="s">
        <v>1664</v>
      </c>
      <c r="AR22" s="10" t="s">
        <v>1985</v>
      </c>
      <c r="AS22" s="10" t="s">
        <v>1986</v>
      </c>
      <c r="AT22" s="10" t="s">
        <v>775</v>
      </c>
      <c r="AU22" s="10" t="s">
        <v>777</v>
      </c>
      <c r="AV22" s="10" t="s">
        <v>778</v>
      </c>
      <c r="AW22" s="10" t="s">
        <v>779</v>
      </c>
      <c r="AX22" s="10" t="s">
        <v>780</v>
      </c>
      <c r="AY22" s="10" t="s">
        <v>781</v>
      </c>
      <c r="AZ22" s="10" t="s">
        <v>782</v>
      </c>
      <c r="BA22" s="10" t="s">
        <v>698</v>
      </c>
      <c r="BB22" s="10" t="s">
        <v>700</v>
      </c>
      <c r="BC22" s="10" t="s">
        <v>701</v>
      </c>
      <c r="BD22" s="10" t="s">
        <v>702</v>
      </c>
      <c r="BE22" s="10" t="s">
        <v>703</v>
      </c>
      <c r="BF22" s="10" t="s">
        <v>704</v>
      </c>
      <c r="BG22" s="10" t="s">
        <v>784</v>
      </c>
      <c r="BH22" s="10" t="s">
        <v>705</v>
      </c>
      <c r="BI22" s="10" t="s">
        <v>707</v>
      </c>
      <c r="BJ22" s="10" t="s">
        <v>708</v>
      </c>
      <c r="BK22" s="10" t="s">
        <v>709</v>
      </c>
      <c r="BL22" s="10" t="s">
        <v>710</v>
      </c>
      <c r="BM22" s="10" t="s">
        <v>711</v>
      </c>
      <c r="BN22" s="10" t="s">
        <v>786</v>
      </c>
      <c r="BO22" s="10" t="s">
        <v>714</v>
      </c>
      <c r="BP22" s="10" t="s">
        <v>715</v>
      </c>
      <c r="BQ22" s="10" t="s">
        <v>716</v>
      </c>
      <c r="BR22" s="10" t="s">
        <v>717</v>
      </c>
      <c r="BS22" s="10" t="s">
        <v>718</v>
      </c>
      <c r="BT22" s="10" t="s">
        <v>788</v>
      </c>
      <c r="BU22" s="10" t="s">
        <v>721</v>
      </c>
      <c r="BV22" s="10" t="s">
        <v>722</v>
      </c>
      <c r="BW22" s="10" t="s">
        <v>723</v>
      </c>
      <c r="BX22" s="10" t="s">
        <v>724</v>
      </c>
      <c r="BY22" s="10" t="s">
        <v>725</v>
      </c>
      <c r="BZ22" s="10" t="s">
        <v>790</v>
      </c>
      <c r="CA22" s="10" t="s">
        <v>2332</v>
      </c>
      <c r="CB22" s="10" t="s">
        <v>2431</v>
      </c>
      <c r="CC22" s="10" t="s">
        <v>2270</v>
      </c>
      <c r="CD22" s="10" t="s">
        <v>2271</v>
      </c>
      <c r="CE22" s="10" t="s">
        <v>2432</v>
      </c>
      <c r="CF22" s="10" t="s">
        <v>2272</v>
      </c>
      <c r="CG22" s="10" t="s">
        <v>1128</v>
      </c>
      <c r="CH22" s="10" t="s">
        <v>1131</v>
      </c>
      <c r="CI22" s="10" t="s">
        <v>1132</v>
      </c>
      <c r="CJ22" s="10" t="s">
        <v>1133</v>
      </c>
      <c r="CK22" s="10" t="s">
        <v>1685</v>
      </c>
      <c r="CL22" s="10" t="s">
        <v>1686</v>
      </c>
      <c r="CM22" s="10" t="s">
        <v>1987</v>
      </c>
      <c r="CN22" s="10" t="s">
        <v>1988</v>
      </c>
      <c r="CO22" s="10" t="s">
        <v>1045</v>
      </c>
      <c r="CP22" s="10" t="s">
        <v>1047</v>
      </c>
      <c r="CQ22" s="10" t="s">
        <v>1048</v>
      </c>
      <c r="CR22" s="10" t="s">
        <v>1049</v>
      </c>
      <c r="CS22" s="10" t="s">
        <v>1050</v>
      </c>
      <c r="CT22" s="10" t="s">
        <v>1051</v>
      </c>
      <c r="CU22" s="10" t="s">
        <v>1134</v>
      </c>
      <c r="CV22" s="10" t="s">
        <v>1633</v>
      </c>
      <c r="CW22" s="10" t="s">
        <v>1449</v>
      </c>
      <c r="CX22" s="10" t="s">
        <v>2334</v>
      </c>
      <c r="CY22" s="10" t="s">
        <v>2335</v>
      </c>
      <c r="CZ22" s="10" t="s">
        <v>2336</v>
      </c>
      <c r="DA22" s="10" t="s">
        <v>2337</v>
      </c>
      <c r="DB22" s="10" t="s">
        <v>2338</v>
      </c>
      <c r="DC22" s="10" t="s">
        <v>2339</v>
      </c>
      <c r="DD22" s="10" t="s">
        <v>2340</v>
      </c>
      <c r="DE22" s="10" t="s">
        <v>2341</v>
      </c>
      <c r="DF22" s="10" t="s">
        <v>2342</v>
      </c>
      <c r="DG22" s="10" t="s">
        <v>2343</v>
      </c>
      <c r="DH22" s="10" t="s">
        <v>2344</v>
      </c>
      <c r="DI22" s="10" t="s">
        <v>2345</v>
      </c>
      <c r="DJ22" s="10" t="s">
        <v>2346</v>
      </c>
      <c r="DK22" s="10" t="s">
        <v>2347</v>
      </c>
      <c r="DL22" s="10" t="s">
        <v>2348</v>
      </c>
      <c r="DM22" s="10" t="s">
        <v>2349</v>
      </c>
      <c r="DN22" s="10" t="s">
        <v>2350</v>
      </c>
      <c r="DO22" s="10" t="s">
        <v>2351</v>
      </c>
      <c r="DP22" s="10" t="s">
        <v>2352</v>
      </c>
      <c r="DQ22" s="10" t="s">
        <v>2353</v>
      </c>
      <c r="DR22" s="10" t="s">
        <v>2354</v>
      </c>
      <c r="DS22" s="10" t="s">
        <v>2355</v>
      </c>
      <c r="DT22" s="10" t="s">
        <v>2356</v>
      </c>
      <c r="DU22" s="10" t="s">
        <v>2357</v>
      </c>
      <c r="DV22" s="10" t="s">
        <v>2358</v>
      </c>
      <c r="DW22" s="10" t="s">
        <v>2359</v>
      </c>
      <c r="DX22" s="10" t="s">
        <v>2360</v>
      </c>
      <c r="DY22" s="10" t="s">
        <v>2361</v>
      </c>
      <c r="DZ22" s="10" t="s">
        <v>2362</v>
      </c>
      <c r="EA22" s="12" t="s">
        <v>2363</v>
      </c>
      <c r="EB22" s="10" t="s">
        <v>2364</v>
      </c>
      <c r="EC22" s="10" t="s">
        <v>2365</v>
      </c>
      <c r="ED22" s="12" t="s">
        <v>2366</v>
      </c>
      <c r="EE22" s="10" t="s">
        <v>2367</v>
      </c>
      <c r="EF22" s="10" t="s">
        <v>2368</v>
      </c>
      <c r="EG22" s="10" t="s">
        <v>2369</v>
      </c>
      <c r="EH22" s="10" t="s">
        <v>2370</v>
      </c>
      <c r="EI22" s="10" t="s">
        <v>2371</v>
      </c>
      <c r="EJ22" s="10" t="s">
        <v>2372</v>
      </c>
      <c r="EK22" s="10" t="s">
        <v>2373</v>
      </c>
      <c r="EL22" s="10" t="s">
        <v>2374</v>
      </c>
      <c r="EM22" s="10" t="s">
        <v>2375</v>
      </c>
      <c r="EN22" s="10" t="s">
        <v>2376</v>
      </c>
      <c r="EO22" s="10" t="s">
        <v>2377</v>
      </c>
      <c r="EP22" s="10" t="s">
        <v>2378</v>
      </c>
      <c r="EQ22" s="10" t="s">
        <v>2379</v>
      </c>
      <c r="ER22" s="15" t="s">
        <v>2380</v>
      </c>
      <c r="ES22" s="15" t="s">
        <v>2381</v>
      </c>
      <c r="ET22" s="15" t="s">
        <v>2382</v>
      </c>
      <c r="EU22" s="15" t="s">
        <v>2383</v>
      </c>
      <c r="EV22" s="15" t="s">
        <v>2384</v>
      </c>
      <c r="EW22" s="15" t="s">
        <v>2385</v>
      </c>
      <c r="EX22" s="15" t="s">
        <v>2386</v>
      </c>
      <c r="EY22" s="15" t="s">
        <v>2387</v>
      </c>
      <c r="EZ22" s="15" t="s">
        <v>2388</v>
      </c>
      <c r="FA22" s="15" t="s">
        <v>2389</v>
      </c>
      <c r="FB22" s="10" t="s">
        <v>2390</v>
      </c>
      <c r="FC22" s="15" t="s">
        <v>2391</v>
      </c>
      <c r="FD22" s="15" t="s">
        <v>2392</v>
      </c>
      <c r="FE22" s="15" t="s">
        <v>2393</v>
      </c>
      <c r="FF22" s="15" t="s">
        <v>2394</v>
      </c>
      <c r="FG22" s="15" t="s">
        <v>2395</v>
      </c>
      <c r="FH22" s="15" t="s">
        <v>2396</v>
      </c>
      <c r="FI22" s="15" t="s">
        <v>2397</v>
      </c>
      <c r="FJ22" s="15" t="s">
        <v>2398</v>
      </c>
      <c r="FK22" s="15" t="s">
        <v>2399</v>
      </c>
      <c r="FL22" s="15" t="s">
        <v>2400</v>
      </c>
      <c r="FM22" s="15" t="s">
        <v>2401</v>
      </c>
      <c r="FN22" s="15" t="s">
        <v>2402</v>
      </c>
      <c r="FO22" s="15" t="s">
        <v>2403</v>
      </c>
      <c r="FP22" s="15" t="s">
        <v>2404</v>
      </c>
      <c r="FQ22" s="15" t="s">
        <v>2405</v>
      </c>
      <c r="FR22" s="15" t="s">
        <v>2406</v>
      </c>
      <c r="FS22" s="15" t="s">
        <v>2407</v>
      </c>
      <c r="FT22" s="15" t="s">
        <v>2408</v>
      </c>
      <c r="FU22" s="15" t="s">
        <v>2409</v>
      </c>
      <c r="FV22" s="15" t="s">
        <v>2410</v>
      </c>
      <c r="FW22" s="15" t="s">
        <v>2411</v>
      </c>
      <c r="FX22" s="15" t="s">
        <v>2412</v>
      </c>
      <c r="FY22" s="15" t="s">
        <v>2413</v>
      </c>
      <c r="FZ22" s="15" t="s">
        <v>2414</v>
      </c>
      <c r="GA22" s="15" t="s">
        <v>2415</v>
      </c>
      <c r="GB22" s="15" t="s">
        <v>2416</v>
      </c>
      <c r="GC22" s="15" t="s">
        <v>2417</v>
      </c>
      <c r="GD22" s="15" t="s">
        <v>2418</v>
      </c>
      <c r="GE22" s="15" t="s">
        <v>2419</v>
      </c>
      <c r="GF22" s="15" t="s">
        <v>2420</v>
      </c>
      <c r="GG22" s="15" t="s">
        <v>2421</v>
      </c>
      <c r="GH22" s="15" t="s">
        <v>2422</v>
      </c>
      <c r="GI22" s="15" t="s">
        <v>2423</v>
      </c>
      <c r="GJ22" s="15" t="s">
        <v>2424</v>
      </c>
      <c r="GK22" s="15" t="s">
        <v>2425</v>
      </c>
      <c r="GL22" s="15" t="s">
        <v>2426</v>
      </c>
      <c r="GM22" s="15" t="s">
        <v>2427</v>
      </c>
      <c r="GN22" s="15" t="s">
        <v>2428</v>
      </c>
      <c r="GO22" s="15" t="s">
        <v>2429</v>
      </c>
      <c r="GP22" s="18">
        <v>185</v>
      </c>
      <c r="GQ22" s="18">
        <v>185</v>
      </c>
      <c r="GR22" s="18">
        <v>185</v>
      </c>
      <c r="GS22" s="18">
        <v>185</v>
      </c>
      <c r="GT22" s="18">
        <v>185</v>
      </c>
      <c r="GU22" s="18">
        <v>185</v>
      </c>
      <c r="GV22" s="18">
        <v>185</v>
      </c>
      <c r="GW22" s="18">
        <v>185</v>
      </c>
      <c r="GX22" s="18">
        <v>1.5</v>
      </c>
      <c r="GY22" s="18">
        <v>1.5</v>
      </c>
      <c r="GZ22" s="18">
        <v>1.5</v>
      </c>
      <c r="HA22" s="18">
        <v>1.5</v>
      </c>
      <c r="HB22" s="18">
        <v>1.5</v>
      </c>
      <c r="HC22" s="18">
        <v>1.5</v>
      </c>
      <c r="HD22" s="18">
        <v>1.5</v>
      </c>
      <c r="HE22" s="18">
        <v>1.5</v>
      </c>
      <c r="HF22" s="18">
        <v>9</v>
      </c>
      <c r="HG22" s="18">
        <v>9</v>
      </c>
      <c r="HH22" s="18">
        <v>9</v>
      </c>
      <c r="HI22" s="18">
        <v>9</v>
      </c>
      <c r="HJ22" s="18">
        <v>9</v>
      </c>
      <c r="HK22" s="18">
        <v>9</v>
      </c>
      <c r="HL22" s="18">
        <v>9</v>
      </c>
      <c r="HM22" s="18">
        <v>9</v>
      </c>
      <c r="HN22" s="18">
        <v>8</v>
      </c>
      <c r="HO22" s="18">
        <v>8</v>
      </c>
      <c r="HP22" s="18">
        <v>8</v>
      </c>
      <c r="HQ22" s="18">
        <v>8</v>
      </c>
      <c r="HR22" s="18">
        <v>8</v>
      </c>
      <c r="HS22" s="18">
        <v>8</v>
      </c>
      <c r="HT22" s="18">
        <v>8</v>
      </c>
      <c r="HU22" s="18">
        <v>8</v>
      </c>
      <c r="HV22" s="18">
        <v>30</v>
      </c>
      <c r="HW22" s="18">
        <v>30</v>
      </c>
      <c r="HX22" s="18">
        <v>30</v>
      </c>
      <c r="HY22" s="18">
        <v>30</v>
      </c>
      <c r="HZ22" s="18">
        <v>30</v>
      </c>
      <c r="IA22" s="18">
        <v>30</v>
      </c>
      <c r="IB22" s="18">
        <v>30</v>
      </c>
      <c r="IC22" s="18">
        <v>30</v>
      </c>
      <c r="ID22" s="18">
        <v>240</v>
      </c>
      <c r="IE22" s="18">
        <v>240</v>
      </c>
      <c r="IF22" s="18">
        <v>240</v>
      </c>
      <c r="IG22" s="18">
        <v>240</v>
      </c>
      <c r="IH22" s="18">
        <v>240</v>
      </c>
      <c r="II22" s="18">
        <v>240</v>
      </c>
      <c r="IJ22" s="18">
        <v>240</v>
      </c>
      <c r="IK22" s="18">
        <v>93</v>
      </c>
      <c r="IL22" s="18">
        <v>135</v>
      </c>
      <c r="IM22" s="18">
        <v>135</v>
      </c>
      <c r="IN22" s="18">
        <v>135</v>
      </c>
      <c r="IO22" s="18">
        <v>135</v>
      </c>
      <c r="IP22" s="18">
        <v>135</v>
      </c>
      <c r="IQ22" s="18">
        <v>135</v>
      </c>
      <c r="IR22" s="18">
        <v>520</v>
      </c>
      <c r="IS22" s="18">
        <v>550</v>
      </c>
      <c r="IT22" s="18">
        <v>550</v>
      </c>
      <c r="IU22" s="18">
        <v>550</v>
      </c>
      <c r="IV22" s="18">
        <v>550</v>
      </c>
      <c r="IW22" s="18">
        <v>550</v>
      </c>
      <c r="IX22" s="18">
        <v>550</v>
      </c>
      <c r="IY22" s="18">
        <v>25</v>
      </c>
      <c r="IZ22" s="18">
        <v>25</v>
      </c>
      <c r="JA22" s="18">
        <v>25</v>
      </c>
      <c r="JB22" s="18">
        <v>25</v>
      </c>
      <c r="JC22" s="18">
        <v>25</v>
      </c>
      <c r="JD22" s="18">
        <v>25</v>
      </c>
      <c r="JE22" s="18">
        <v>98</v>
      </c>
      <c r="JF22" s="18">
        <v>98</v>
      </c>
      <c r="JG22" s="18">
        <v>98</v>
      </c>
      <c r="JH22" s="18">
        <v>98</v>
      </c>
      <c r="JI22" s="18">
        <v>98</v>
      </c>
      <c r="JJ22" s="18">
        <v>98</v>
      </c>
      <c r="JK22" s="18">
        <v>35</v>
      </c>
      <c r="JL22" s="18">
        <v>35</v>
      </c>
      <c r="JM22" s="18">
        <v>35</v>
      </c>
      <c r="JN22" s="18">
        <v>35</v>
      </c>
      <c r="JO22" s="18">
        <v>35</v>
      </c>
      <c r="JP22" s="18">
        <v>35</v>
      </c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22">
        <v>50</v>
      </c>
      <c r="KH22" s="18">
        <v>125</v>
      </c>
      <c r="KI22" s="18">
        <v>125</v>
      </c>
      <c r="KJ22" s="18">
        <v>125</v>
      </c>
      <c r="KK22" s="18">
        <v>125</v>
      </c>
      <c r="KL22" s="18">
        <v>125</v>
      </c>
      <c r="KM22" s="18">
        <v>125</v>
      </c>
      <c r="KN22" s="18">
        <v>125</v>
      </c>
      <c r="KO22" s="18">
        <v>125</v>
      </c>
      <c r="KP22" s="18">
        <v>1.1200000000000001</v>
      </c>
      <c r="KQ22" s="18">
        <v>1.1200000000000001</v>
      </c>
      <c r="KR22" s="18">
        <v>1.1200000000000001</v>
      </c>
      <c r="KS22" s="18">
        <v>1.1200000000000001</v>
      </c>
      <c r="KT22" s="18">
        <v>1.1200000000000001</v>
      </c>
      <c r="KU22" s="18">
        <v>1.1200000000000001</v>
      </c>
      <c r="KV22" s="18">
        <v>1.1200000000000001</v>
      </c>
      <c r="KW22" s="18">
        <v>1.1200000000000001</v>
      </c>
      <c r="KX22" s="18">
        <v>0.5</v>
      </c>
      <c r="KY22" s="18">
        <v>0.5</v>
      </c>
      <c r="KZ22" s="18">
        <v>0.5</v>
      </c>
      <c r="LA22" s="18">
        <v>0.5</v>
      </c>
      <c r="LB22" s="18">
        <v>0.5</v>
      </c>
      <c r="LC22" s="18">
        <v>0.5</v>
      </c>
      <c r="LD22" s="18">
        <v>0.5</v>
      </c>
      <c r="LE22" s="18">
        <v>0.5</v>
      </c>
      <c r="LF22" s="18">
        <v>2</v>
      </c>
      <c r="LG22" s="18">
        <v>2</v>
      </c>
      <c r="LH22" s="18">
        <v>2</v>
      </c>
      <c r="LI22" s="18">
        <v>2</v>
      </c>
      <c r="LJ22" s="18">
        <v>2</v>
      </c>
      <c r="LK22" s="18">
        <v>2</v>
      </c>
      <c r="LL22" s="18">
        <v>2</v>
      </c>
      <c r="LM22" s="18">
        <v>2</v>
      </c>
      <c r="LN22" s="18">
        <v>5</v>
      </c>
      <c r="LO22" s="18">
        <v>5</v>
      </c>
      <c r="LP22" s="18">
        <v>5</v>
      </c>
      <c r="LQ22" s="18">
        <v>5</v>
      </c>
      <c r="LR22" s="18">
        <v>5</v>
      </c>
      <c r="LS22" s="18">
        <v>5</v>
      </c>
      <c r="LT22" s="18">
        <v>5</v>
      </c>
      <c r="LU22" s="18">
        <v>5</v>
      </c>
      <c r="LV22" s="18">
        <v>175</v>
      </c>
      <c r="LW22" s="18">
        <v>175</v>
      </c>
      <c r="LX22" s="18">
        <v>175</v>
      </c>
      <c r="LY22" s="18">
        <v>175</v>
      </c>
      <c r="LZ22" s="18">
        <v>175</v>
      </c>
      <c r="MA22" s="18">
        <v>175</v>
      </c>
      <c r="MB22" s="18">
        <v>175</v>
      </c>
      <c r="MC22" s="18">
        <v>82</v>
      </c>
      <c r="MD22" s="18">
        <v>120</v>
      </c>
      <c r="ME22" s="18">
        <v>120</v>
      </c>
      <c r="MF22" s="18">
        <v>120</v>
      </c>
      <c r="MG22" s="18">
        <v>120</v>
      </c>
      <c r="MH22" s="18">
        <v>120</v>
      </c>
      <c r="MI22" s="18">
        <v>120</v>
      </c>
      <c r="MJ22" s="18">
        <v>500</v>
      </c>
      <c r="MK22" s="18">
        <v>540</v>
      </c>
      <c r="ML22" s="18">
        <v>540</v>
      </c>
      <c r="MM22" s="18">
        <v>540</v>
      </c>
      <c r="MN22" s="18">
        <v>540</v>
      </c>
      <c r="MO22" s="18">
        <v>540</v>
      </c>
      <c r="MP22" s="18">
        <v>540</v>
      </c>
      <c r="MQ22" s="18">
        <v>5</v>
      </c>
      <c r="MR22" s="18">
        <v>5</v>
      </c>
      <c r="MS22" s="18">
        <v>5</v>
      </c>
      <c r="MT22" s="18">
        <v>5</v>
      </c>
      <c r="MU22" s="18">
        <v>5</v>
      </c>
      <c r="MV22" s="18">
        <v>5</v>
      </c>
      <c r="MW22" s="18">
        <v>80</v>
      </c>
      <c r="MX22" s="18">
        <v>80</v>
      </c>
      <c r="MY22" s="18">
        <v>80</v>
      </c>
      <c r="MZ22" s="18">
        <v>80</v>
      </c>
      <c r="NA22" s="18">
        <v>80</v>
      </c>
      <c r="NB22" s="18">
        <v>80</v>
      </c>
      <c r="NC22" s="18">
        <v>10</v>
      </c>
      <c r="ND22" s="18">
        <v>10</v>
      </c>
      <c r="NE22" s="18">
        <v>10</v>
      </c>
      <c r="NF22" s="18">
        <v>10</v>
      </c>
      <c r="NG22" s="18">
        <v>10</v>
      </c>
      <c r="NH22" s="18">
        <v>10</v>
      </c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8"/>
      <c r="NV22" s="18"/>
      <c r="NW22" s="18"/>
      <c r="NX22" s="18"/>
      <c r="NY22" s="110" t="s">
        <v>2983</v>
      </c>
      <c r="NZ22" s="22" t="s">
        <v>114</v>
      </c>
      <c r="OA22" s="22" t="s">
        <v>114</v>
      </c>
      <c r="OB22" s="22" t="s">
        <v>114</v>
      </c>
      <c r="OC22" s="22" t="s">
        <v>114</v>
      </c>
      <c r="OD22" s="22" t="s">
        <v>114</v>
      </c>
      <c r="OE22" s="22" t="s">
        <v>114</v>
      </c>
      <c r="OF22" s="22" t="s">
        <v>114</v>
      </c>
      <c r="OG22" s="22" t="s">
        <v>114</v>
      </c>
      <c r="OH22" s="22" t="s">
        <v>116</v>
      </c>
      <c r="OI22" s="22" t="s">
        <v>116</v>
      </c>
      <c r="OJ22" s="22" t="s">
        <v>116</v>
      </c>
      <c r="OK22" s="22" t="s">
        <v>116</v>
      </c>
      <c r="OL22" s="22" t="s">
        <v>116</v>
      </c>
      <c r="OM22" s="22" t="s">
        <v>116</v>
      </c>
      <c r="ON22" s="22" t="s">
        <v>116</v>
      </c>
      <c r="OO22" s="22" t="s">
        <v>116</v>
      </c>
      <c r="OP22" s="22" t="s">
        <v>726</v>
      </c>
      <c r="OQ22" s="22" t="s">
        <v>726</v>
      </c>
      <c r="OR22" s="22" t="s">
        <v>726</v>
      </c>
      <c r="OS22" s="22" t="s">
        <v>726</v>
      </c>
      <c r="OT22" s="22" t="s">
        <v>726</v>
      </c>
      <c r="OU22" s="22" t="s">
        <v>726</v>
      </c>
      <c r="OV22" s="22" t="s">
        <v>726</v>
      </c>
      <c r="OW22" s="22" t="s">
        <v>726</v>
      </c>
      <c r="OX22" s="22" t="s">
        <v>726</v>
      </c>
      <c r="OY22" s="22" t="s">
        <v>726</v>
      </c>
      <c r="OZ22" s="22" t="s">
        <v>726</v>
      </c>
      <c r="PA22" s="22" t="s">
        <v>726</v>
      </c>
      <c r="PB22" s="22" t="s">
        <v>726</v>
      </c>
      <c r="PC22" s="22" t="s">
        <v>726</v>
      </c>
      <c r="PD22" s="22" t="s">
        <v>726</v>
      </c>
      <c r="PE22" s="22" t="s">
        <v>726</v>
      </c>
      <c r="PF22" s="22" t="s">
        <v>608</v>
      </c>
      <c r="PG22" s="22" t="s">
        <v>608</v>
      </c>
      <c r="PH22" s="22" t="s">
        <v>608</v>
      </c>
      <c r="PI22" s="22" t="s">
        <v>608</v>
      </c>
      <c r="PJ22" s="22" t="s">
        <v>608</v>
      </c>
      <c r="PK22" s="22" t="s">
        <v>608</v>
      </c>
      <c r="PL22" s="22" t="s">
        <v>608</v>
      </c>
      <c r="PM22" s="22" t="s">
        <v>608</v>
      </c>
      <c r="PN22" s="22" t="s">
        <v>118</v>
      </c>
      <c r="PO22" s="22" t="s">
        <v>118</v>
      </c>
      <c r="PP22" s="22" t="s">
        <v>118</v>
      </c>
      <c r="PQ22" s="22" t="s">
        <v>118</v>
      </c>
      <c r="PR22" s="22" t="s">
        <v>118</v>
      </c>
      <c r="PS22" s="22" t="s">
        <v>118</v>
      </c>
      <c r="PT22" s="22" t="s">
        <v>118</v>
      </c>
      <c r="PU22" s="22" t="s">
        <v>117</v>
      </c>
      <c r="PV22" s="22" t="s">
        <v>117</v>
      </c>
      <c r="PW22" s="22" t="s">
        <v>117</v>
      </c>
      <c r="PX22" s="22" t="s">
        <v>117</v>
      </c>
      <c r="PY22" s="22" t="s">
        <v>117</v>
      </c>
      <c r="PZ22" s="22" t="s">
        <v>117</v>
      </c>
      <c r="QA22" s="22" t="s">
        <v>117</v>
      </c>
      <c r="QB22" s="22" t="s">
        <v>117</v>
      </c>
      <c r="QC22" s="22" t="s">
        <v>117</v>
      </c>
      <c r="QD22" s="22" t="s">
        <v>117</v>
      </c>
      <c r="QE22" s="22" t="s">
        <v>117</v>
      </c>
      <c r="QF22" s="22" t="s">
        <v>117</v>
      </c>
      <c r="QG22" s="22" t="s">
        <v>117</v>
      </c>
      <c r="QH22" s="22" t="s">
        <v>117</v>
      </c>
      <c r="QI22" s="22" t="s">
        <v>608</v>
      </c>
      <c r="QJ22" s="22" t="s">
        <v>608</v>
      </c>
      <c r="QK22" s="22" t="s">
        <v>608</v>
      </c>
      <c r="QL22" s="22" t="s">
        <v>608</v>
      </c>
      <c r="QM22" s="22" t="s">
        <v>608</v>
      </c>
      <c r="QN22" s="22" t="s">
        <v>608</v>
      </c>
      <c r="QO22" s="22" t="s">
        <v>2430</v>
      </c>
      <c r="QP22" s="22" t="s">
        <v>2430</v>
      </c>
      <c r="QQ22" s="22" t="s">
        <v>2430</v>
      </c>
      <c r="QR22" s="22" t="s">
        <v>2430</v>
      </c>
      <c r="QS22" s="22" t="s">
        <v>2430</v>
      </c>
      <c r="QT22" s="22" t="s">
        <v>2430</v>
      </c>
      <c r="QU22" s="22" t="s">
        <v>608</v>
      </c>
      <c r="QV22" s="22" t="s">
        <v>608</v>
      </c>
      <c r="QW22" s="22" t="s">
        <v>608</v>
      </c>
      <c r="QX22" s="22" t="s">
        <v>608</v>
      </c>
      <c r="QY22" s="22" t="s">
        <v>608</v>
      </c>
      <c r="QZ22" s="22" t="s">
        <v>608</v>
      </c>
      <c r="RA22" s="22"/>
      <c r="RB22" s="22"/>
      <c r="RC22" s="22"/>
      <c r="RD22" s="22"/>
      <c r="RE22" s="22"/>
      <c r="RF22" s="22"/>
      <c r="RG22" s="22"/>
      <c r="RH22" s="22"/>
      <c r="RI22" s="22"/>
      <c r="RJ22" s="22"/>
      <c r="RK22" s="22"/>
      <c r="RL22" s="22"/>
      <c r="RM22" s="22"/>
      <c r="RN22" s="22"/>
      <c r="RO22" s="22"/>
      <c r="RP22" s="22"/>
      <c r="RQ22" s="22">
        <v>51</v>
      </c>
      <c r="RR22" s="22">
        <v>3</v>
      </c>
      <c r="RS22" s="22">
        <v>3</v>
      </c>
      <c r="RT22" s="22">
        <v>3</v>
      </c>
      <c r="RU22" s="22">
        <v>3</v>
      </c>
      <c r="RV22" s="22">
        <v>3</v>
      </c>
      <c r="RW22" s="22">
        <v>3</v>
      </c>
      <c r="RX22" s="22">
        <v>3</v>
      </c>
      <c r="RY22" s="22">
        <v>3</v>
      </c>
      <c r="RZ22" s="22">
        <v>3</v>
      </c>
      <c r="SA22" s="22">
        <v>3</v>
      </c>
      <c r="SB22" s="22">
        <v>3</v>
      </c>
      <c r="SC22" s="22">
        <v>3</v>
      </c>
      <c r="SD22" s="22">
        <v>3</v>
      </c>
      <c r="SE22" s="22">
        <v>3</v>
      </c>
      <c r="SF22" s="22">
        <v>3</v>
      </c>
      <c r="SG22" s="22">
        <v>3</v>
      </c>
      <c r="SH22" s="22">
        <v>1</v>
      </c>
      <c r="SI22" s="22">
        <v>1</v>
      </c>
      <c r="SJ22" s="22">
        <v>1</v>
      </c>
      <c r="SK22" s="22">
        <v>1</v>
      </c>
      <c r="SL22" s="22">
        <v>1</v>
      </c>
      <c r="SM22" s="22">
        <v>1</v>
      </c>
      <c r="SN22" s="22">
        <v>1</v>
      </c>
      <c r="SO22" s="22">
        <v>1</v>
      </c>
      <c r="SP22" s="22">
        <v>1</v>
      </c>
      <c r="SQ22" s="22">
        <v>1</v>
      </c>
      <c r="SR22" s="22">
        <v>1</v>
      </c>
      <c r="SS22" s="22">
        <v>1</v>
      </c>
      <c r="ST22" s="22">
        <v>1</v>
      </c>
      <c r="SU22" s="22">
        <v>1</v>
      </c>
      <c r="SV22" s="22">
        <v>1</v>
      </c>
      <c r="SW22" s="22">
        <v>1</v>
      </c>
      <c r="SX22" s="22">
        <v>1</v>
      </c>
      <c r="SY22" s="22">
        <v>1</v>
      </c>
      <c r="SZ22" s="22">
        <v>1</v>
      </c>
      <c r="TA22" s="22">
        <v>1</v>
      </c>
      <c r="TB22" s="22">
        <v>1</v>
      </c>
      <c r="TC22" s="22">
        <v>1</v>
      </c>
      <c r="TD22" s="22">
        <v>1</v>
      </c>
      <c r="TE22" s="22">
        <v>1</v>
      </c>
      <c r="TF22" s="22">
        <v>3</v>
      </c>
      <c r="TG22" s="22">
        <v>3</v>
      </c>
      <c r="TH22" s="22">
        <v>3</v>
      </c>
      <c r="TI22" s="22">
        <v>3</v>
      </c>
      <c r="TJ22" s="22">
        <v>3</v>
      </c>
      <c r="TK22" s="22">
        <v>3</v>
      </c>
      <c r="TL22" s="22">
        <v>3</v>
      </c>
      <c r="TM22" s="22">
        <v>3</v>
      </c>
      <c r="TN22" s="22">
        <v>3</v>
      </c>
      <c r="TO22" s="22">
        <v>3</v>
      </c>
      <c r="TP22" s="22">
        <v>3</v>
      </c>
      <c r="TQ22" s="22">
        <v>3</v>
      </c>
      <c r="TR22" s="22">
        <v>3</v>
      </c>
      <c r="TS22" s="22">
        <v>3</v>
      </c>
      <c r="TT22" s="22">
        <v>3</v>
      </c>
      <c r="TU22" s="22">
        <v>3</v>
      </c>
      <c r="TV22" s="22">
        <v>3</v>
      </c>
      <c r="TW22" s="22">
        <v>3</v>
      </c>
      <c r="TX22" s="22">
        <v>3</v>
      </c>
      <c r="TY22" s="22">
        <v>3</v>
      </c>
      <c r="TZ22" s="22">
        <v>3</v>
      </c>
      <c r="UA22" s="22">
        <v>3</v>
      </c>
      <c r="UB22" s="22">
        <v>3</v>
      </c>
      <c r="UC22" s="22">
        <v>3</v>
      </c>
      <c r="UD22" s="22">
        <v>3</v>
      </c>
      <c r="UE22" s="22">
        <v>3</v>
      </c>
      <c r="UF22" s="22">
        <v>3</v>
      </c>
      <c r="UG22" s="22">
        <v>3</v>
      </c>
      <c r="UH22" s="22">
        <v>3</v>
      </c>
      <c r="UI22" s="22">
        <v>3</v>
      </c>
      <c r="UJ22" s="22">
        <v>3</v>
      </c>
      <c r="UK22" s="22">
        <v>3</v>
      </c>
      <c r="UL22" s="22">
        <v>3</v>
      </c>
      <c r="UM22" s="22">
        <v>1</v>
      </c>
      <c r="UN22" s="22">
        <v>1</v>
      </c>
      <c r="UO22" s="22">
        <v>1</v>
      </c>
      <c r="UP22" s="22">
        <v>1</v>
      </c>
      <c r="UQ22" s="22">
        <v>1</v>
      </c>
      <c r="UR22" s="22">
        <v>1</v>
      </c>
      <c r="US22" s="22"/>
      <c r="UT22" s="22"/>
      <c r="UU22" s="22"/>
      <c r="UV22" s="22"/>
      <c r="UW22" s="22"/>
      <c r="UX22" s="22"/>
      <c r="UY22" s="22"/>
      <c r="UZ22" s="22"/>
      <c r="VA22" s="22"/>
      <c r="VB22" s="22"/>
      <c r="VC22" s="22"/>
      <c r="VD22" s="22"/>
      <c r="VE22" s="22"/>
      <c r="VF22" s="22"/>
      <c r="VG22" s="22"/>
      <c r="VH22" s="22"/>
      <c r="VI22" s="110" t="s">
        <v>3007</v>
      </c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22"/>
      <c r="VZ22" s="22">
        <v>1</v>
      </c>
      <c r="WA22" s="22">
        <v>1</v>
      </c>
      <c r="WB22" s="22">
        <v>1</v>
      </c>
      <c r="WC22" s="22">
        <v>1</v>
      </c>
      <c r="WD22" s="22">
        <v>1</v>
      </c>
      <c r="WE22" s="22">
        <v>1</v>
      </c>
      <c r="WF22" s="22">
        <v>1</v>
      </c>
      <c r="WG22" s="22">
        <v>1</v>
      </c>
      <c r="WH22" s="22">
        <v>1</v>
      </c>
      <c r="WI22" s="22">
        <v>1</v>
      </c>
      <c r="WJ22" s="22">
        <v>1</v>
      </c>
      <c r="WK22" s="22">
        <v>1</v>
      </c>
      <c r="WL22" s="22">
        <v>1</v>
      </c>
      <c r="WM22" s="22">
        <v>1</v>
      </c>
      <c r="WN22" s="22">
        <v>1</v>
      </c>
      <c r="WO22" s="22">
        <v>1</v>
      </c>
      <c r="WP22" s="22"/>
      <c r="WQ22" s="22"/>
      <c r="WR22" s="22"/>
      <c r="WS22" s="22"/>
      <c r="WT22" s="22"/>
      <c r="WU22" s="22"/>
      <c r="WV22" s="22"/>
      <c r="WW22" s="22"/>
      <c r="WX22" s="22"/>
      <c r="WY22" s="22"/>
      <c r="WZ22" s="22"/>
      <c r="XA22" s="22"/>
      <c r="XB22" s="22"/>
      <c r="XC22" s="22"/>
      <c r="XD22" s="22"/>
      <c r="XE22" s="22"/>
      <c r="XF22" s="22"/>
      <c r="XG22" s="22"/>
      <c r="XH22" s="22"/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22"/>
      <c r="XZ22" s="22"/>
      <c r="YA22" s="22"/>
      <c r="YB22" s="22"/>
      <c r="YC22" s="22"/>
      <c r="YD22" s="22"/>
      <c r="YE22" s="22"/>
      <c r="YF22" s="22"/>
      <c r="YG22" s="22"/>
      <c r="YH22" s="22"/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22"/>
      <c r="YZ22" s="22"/>
      <c r="ZA22" s="22"/>
    </row>
    <row r="23" spans="1:1146" x14ac:dyDescent="0.25">
      <c r="A23" s="8" t="s">
        <v>891</v>
      </c>
      <c r="B23" t="s">
        <v>85</v>
      </c>
      <c r="C23" t="s">
        <v>1692</v>
      </c>
      <c r="E23" s="8">
        <v>163</v>
      </c>
      <c r="F23" s="10" t="s">
        <v>656</v>
      </c>
      <c r="G23" s="10" t="s">
        <v>657</v>
      </c>
      <c r="H23" s="10" t="s">
        <v>658</v>
      </c>
      <c r="I23" s="10" t="s">
        <v>659</v>
      </c>
      <c r="J23" s="10" t="s">
        <v>662</v>
      </c>
      <c r="K23" s="10" t="s">
        <v>663</v>
      </c>
      <c r="L23" s="10" t="s">
        <v>664</v>
      </c>
      <c r="M23" s="10" t="s">
        <v>665</v>
      </c>
      <c r="N23" s="10" t="s">
        <v>666</v>
      </c>
      <c r="O23" s="10" t="s">
        <v>667</v>
      </c>
      <c r="P23" s="10" t="s">
        <v>668</v>
      </c>
      <c r="Q23" s="10" t="s">
        <v>669</v>
      </c>
      <c r="R23" s="10" t="s">
        <v>813</v>
      </c>
      <c r="S23" s="10" t="s">
        <v>814</v>
      </c>
      <c r="T23" s="10" t="s">
        <v>815</v>
      </c>
      <c r="U23" s="10" t="s">
        <v>816</v>
      </c>
      <c r="V23" s="10" t="s">
        <v>817</v>
      </c>
      <c r="W23" s="10" t="s">
        <v>818</v>
      </c>
      <c r="X23" s="10" t="s">
        <v>670</v>
      </c>
      <c r="Y23" s="10" t="s">
        <v>671</v>
      </c>
      <c r="Z23" s="10" t="s">
        <v>672</v>
      </c>
      <c r="AA23" s="10" t="s">
        <v>673</v>
      </c>
      <c r="AB23" s="10" t="s">
        <v>676</v>
      </c>
      <c r="AC23" s="10" t="s">
        <v>677</v>
      </c>
      <c r="AD23" s="10" t="s">
        <v>678</v>
      </c>
      <c r="AE23" s="10" t="s">
        <v>679</v>
      </c>
      <c r="AF23" s="10" t="s">
        <v>680</v>
      </c>
      <c r="AG23" s="10" t="s">
        <v>681</v>
      </c>
      <c r="AH23" s="10" t="s">
        <v>682</v>
      </c>
      <c r="AI23" s="10" t="s">
        <v>683</v>
      </c>
      <c r="AJ23" s="10" t="s">
        <v>819</v>
      </c>
      <c r="AK23" s="10" t="s">
        <v>820</v>
      </c>
      <c r="AL23" s="10" t="s">
        <v>821</v>
      </c>
      <c r="AM23" s="10" t="s">
        <v>822</v>
      </c>
      <c r="AN23" s="10" t="s">
        <v>823</v>
      </c>
      <c r="AO23" s="10" t="s">
        <v>824</v>
      </c>
      <c r="AP23" s="10" t="s">
        <v>825</v>
      </c>
      <c r="AQ23" s="10" t="s">
        <v>826</v>
      </c>
      <c r="AR23" s="10" t="s">
        <v>827</v>
      </c>
      <c r="AS23" s="10" t="s">
        <v>828</v>
      </c>
      <c r="AT23" s="10" t="s">
        <v>829</v>
      </c>
      <c r="AU23" s="10" t="s">
        <v>830</v>
      </c>
      <c r="AV23" s="10" t="s">
        <v>831</v>
      </c>
      <c r="AW23" s="10" t="s">
        <v>832</v>
      </c>
      <c r="AX23" s="10" t="s">
        <v>833</v>
      </c>
      <c r="AY23" s="10" t="s">
        <v>834</v>
      </c>
      <c r="AZ23" s="10" t="s">
        <v>835</v>
      </c>
      <c r="BA23" s="10" t="s">
        <v>836</v>
      </c>
      <c r="BB23" s="10" t="s">
        <v>837</v>
      </c>
      <c r="BC23" s="10" t="s">
        <v>838</v>
      </c>
      <c r="BD23" s="10" t="s">
        <v>839</v>
      </c>
      <c r="BE23" s="10" t="s">
        <v>840</v>
      </c>
      <c r="BF23" s="10" t="s">
        <v>841</v>
      </c>
      <c r="BG23" s="10" t="s">
        <v>842</v>
      </c>
      <c r="BH23" s="10" t="s">
        <v>843</v>
      </c>
      <c r="BI23" s="10" t="s">
        <v>844</v>
      </c>
      <c r="BJ23" s="10" t="s">
        <v>845</v>
      </c>
      <c r="BK23" s="10" t="s">
        <v>846</v>
      </c>
      <c r="BL23" s="10" t="s">
        <v>847</v>
      </c>
      <c r="BM23" s="10" t="s">
        <v>848</v>
      </c>
      <c r="BN23" s="10" t="s">
        <v>849</v>
      </c>
      <c r="BO23" s="10" t="s">
        <v>850</v>
      </c>
      <c r="BP23" s="10" t="s">
        <v>851</v>
      </c>
      <c r="BQ23" s="10" t="s">
        <v>852</v>
      </c>
      <c r="BR23" s="10" t="s">
        <v>853</v>
      </c>
      <c r="BS23" s="10" t="s">
        <v>854</v>
      </c>
      <c r="BT23" s="10" t="s">
        <v>855</v>
      </c>
      <c r="BU23" s="10" t="s">
        <v>856</v>
      </c>
      <c r="BV23" s="10" t="s">
        <v>857</v>
      </c>
      <c r="BW23" s="10" t="s">
        <v>858</v>
      </c>
      <c r="BX23" s="10" t="s">
        <v>859</v>
      </c>
      <c r="BY23" s="10" t="s">
        <v>860</v>
      </c>
      <c r="BZ23" s="10" t="s">
        <v>684</v>
      </c>
      <c r="CA23" s="10" t="s">
        <v>685</v>
      </c>
      <c r="CB23" s="10" t="s">
        <v>686</v>
      </c>
      <c r="CC23" s="10" t="s">
        <v>687</v>
      </c>
      <c r="CD23" s="10" t="s">
        <v>690</v>
      </c>
      <c r="CE23" s="10" t="s">
        <v>691</v>
      </c>
      <c r="CF23" s="10" t="s">
        <v>692</v>
      </c>
      <c r="CG23" s="10" t="s">
        <v>693</v>
      </c>
      <c r="CH23" s="10" t="s">
        <v>694</v>
      </c>
      <c r="CI23" s="10" t="s">
        <v>695</v>
      </c>
      <c r="CJ23" s="10" t="s">
        <v>696</v>
      </c>
      <c r="CK23" s="10" t="s">
        <v>697</v>
      </c>
      <c r="CL23" s="10" t="s">
        <v>861</v>
      </c>
      <c r="CM23" s="10" t="s">
        <v>862</v>
      </c>
      <c r="CN23" s="10" t="s">
        <v>863</v>
      </c>
      <c r="CO23" s="10" t="s">
        <v>864</v>
      </c>
      <c r="CP23" s="10" t="s">
        <v>865</v>
      </c>
      <c r="CQ23" s="10" t="s">
        <v>866</v>
      </c>
      <c r="CR23" s="10" t="s">
        <v>775</v>
      </c>
      <c r="CS23" s="10" t="s">
        <v>776</v>
      </c>
      <c r="CT23" s="10" t="s">
        <v>778</v>
      </c>
      <c r="CU23" s="10" t="s">
        <v>779</v>
      </c>
      <c r="CV23" s="10" t="s">
        <v>780</v>
      </c>
      <c r="CW23" s="10" t="s">
        <v>781</v>
      </c>
      <c r="CX23" s="10" t="s">
        <v>782</v>
      </c>
      <c r="CY23" s="10" t="s">
        <v>783</v>
      </c>
      <c r="CZ23" s="10" t="s">
        <v>867</v>
      </c>
      <c r="DA23" s="10" t="s">
        <v>698</v>
      </c>
      <c r="DB23" s="10" t="s">
        <v>699</v>
      </c>
      <c r="DC23" s="10" t="s">
        <v>701</v>
      </c>
      <c r="DD23" s="10" t="s">
        <v>702</v>
      </c>
      <c r="DE23" s="10" t="s">
        <v>703</v>
      </c>
      <c r="DF23" s="10" t="s">
        <v>704</v>
      </c>
      <c r="DG23" s="10" t="s">
        <v>784</v>
      </c>
      <c r="DH23" s="10" t="s">
        <v>785</v>
      </c>
      <c r="DI23" s="10" t="s">
        <v>868</v>
      </c>
      <c r="DJ23" s="10" t="s">
        <v>705</v>
      </c>
      <c r="DK23" s="10" t="s">
        <v>706</v>
      </c>
      <c r="DL23" s="10" t="s">
        <v>708</v>
      </c>
      <c r="DM23" s="10" t="s">
        <v>709</v>
      </c>
      <c r="DN23" s="10" t="s">
        <v>710</v>
      </c>
      <c r="DO23" s="10" t="s">
        <v>711</v>
      </c>
      <c r="DP23" s="10" t="s">
        <v>786</v>
      </c>
      <c r="DQ23" s="10" t="s">
        <v>787</v>
      </c>
      <c r="DR23" s="10" t="s">
        <v>869</v>
      </c>
      <c r="DS23" s="10" t="s">
        <v>712</v>
      </c>
      <c r="DT23" s="10" t="s">
        <v>713</v>
      </c>
      <c r="DU23" s="10" t="s">
        <v>715</v>
      </c>
      <c r="DV23" s="10" t="s">
        <v>716</v>
      </c>
      <c r="DW23" s="10" t="s">
        <v>717</v>
      </c>
      <c r="DX23" s="10" t="s">
        <v>718</v>
      </c>
      <c r="DY23" s="10" t="s">
        <v>788</v>
      </c>
      <c r="DZ23" s="10" t="s">
        <v>789</v>
      </c>
      <c r="EA23" s="10" t="s">
        <v>870</v>
      </c>
      <c r="EB23" s="10" t="s">
        <v>719</v>
      </c>
      <c r="EC23" s="10" t="s">
        <v>720</v>
      </c>
      <c r="ED23" s="10" t="s">
        <v>722</v>
      </c>
      <c r="EE23" s="10" t="s">
        <v>723</v>
      </c>
      <c r="EF23" s="10" t="s">
        <v>724</v>
      </c>
      <c r="EG23" s="10" t="s">
        <v>725</v>
      </c>
      <c r="EH23" s="10" t="s">
        <v>790</v>
      </c>
      <c r="EI23" s="10" t="s">
        <v>791</v>
      </c>
      <c r="EJ23" s="10" t="s">
        <v>871</v>
      </c>
      <c r="EK23" s="10" t="s">
        <v>1031</v>
      </c>
      <c r="EL23" s="10" t="s">
        <v>1032</v>
      </c>
      <c r="EM23" s="10" t="s">
        <v>1033</v>
      </c>
      <c r="EN23" s="10" t="s">
        <v>1034</v>
      </c>
      <c r="EO23" s="10" t="s">
        <v>1037</v>
      </c>
      <c r="EP23" s="10" t="s">
        <v>1038</v>
      </c>
      <c r="EQ23" s="10" t="s">
        <v>1039</v>
      </c>
      <c r="ER23" s="10" t="s">
        <v>1040</v>
      </c>
      <c r="ES23" s="10" t="s">
        <v>1041</v>
      </c>
      <c r="ET23" s="10" t="s">
        <v>1042</v>
      </c>
      <c r="EU23" s="10" t="s">
        <v>1043</v>
      </c>
      <c r="EV23" s="10" t="s">
        <v>1044</v>
      </c>
      <c r="EW23" s="10" t="s">
        <v>1185</v>
      </c>
      <c r="EX23" s="10" t="s">
        <v>1186</v>
      </c>
      <c r="EY23" s="10" t="s">
        <v>1187</v>
      </c>
      <c r="EZ23" s="10" t="s">
        <v>1188</v>
      </c>
      <c r="FA23" s="10" t="s">
        <v>1189</v>
      </c>
      <c r="FB23" s="10" t="s">
        <v>1190</v>
      </c>
      <c r="FC23" s="10" t="s">
        <v>1045</v>
      </c>
      <c r="FD23" s="10" t="s">
        <v>1046</v>
      </c>
      <c r="FE23" s="10" t="s">
        <v>1048</v>
      </c>
      <c r="FF23" s="10" t="s">
        <v>1049</v>
      </c>
      <c r="FG23" s="10" t="s">
        <v>1050</v>
      </c>
      <c r="FH23" s="10" t="s">
        <v>1051</v>
      </c>
      <c r="FI23" s="10" t="s">
        <v>1134</v>
      </c>
      <c r="FJ23" s="10" t="s">
        <v>1135</v>
      </c>
      <c r="FK23" s="10" t="s">
        <v>1191</v>
      </c>
      <c r="FL23" s="10" t="s">
        <v>1449</v>
      </c>
      <c r="FM23" s="10" t="s">
        <v>508</v>
      </c>
      <c r="FN23" s="10" t="s">
        <v>509</v>
      </c>
      <c r="FO23" s="10" t="s">
        <v>510</v>
      </c>
      <c r="FP23" s="10" t="s">
        <v>511</v>
      </c>
      <c r="FQ23" s="10" t="s">
        <v>512</v>
      </c>
      <c r="FR23" s="10" t="s">
        <v>513</v>
      </c>
      <c r="FS23" s="10" t="s">
        <v>520</v>
      </c>
      <c r="FT23" s="10" t="s">
        <v>521</v>
      </c>
      <c r="FU23" s="10" t="s">
        <v>514</v>
      </c>
      <c r="FV23" s="10" t="s">
        <v>515</v>
      </c>
      <c r="FW23" s="10" t="s">
        <v>516</v>
      </c>
      <c r="FX23" s="10" t="s">
        <v>517</v>
      </c>
      <c r="FY23" s="10" t="s">
        <v>518</v>
      </c>
      <c r="FZ23" s="10" t="s">
        <v>519</v>
      </c>
      <c r="GA23" s="10" t="s">
        <v>522</v>
      </c>
      <c r="GB23" s="10" t="s">
        <v>604</v>
      </c>
      <c r="GC23" s="10" t="s">
        <v>523</v>
      </c>
      <c r="GD23" s="10" t="s">
        <v>524</v>
      </c>
      <c r="GE23" s="10" t="s">
        <v>795</v>
      </c>
      <c r="GF23" s="10" t="s">
        <v>796</v>
      </c>
      <c r="GG23" s="10" t="s">
        <v>797</v>
      </c>
      <c r="GH23" s="10" t="s">
        <v>798</v>
      </c>
      <c r="GI23" s="10" t="s">
        <v>799</v>
      </c>
      <c r="GJ23" s="10" t="s">
        <v>800</v>
      </c>
      <c r="GK23" s="10" t="s">
        <v>801</v>
      </c>
      <c r="GL23" s="10" t="s">
        <v>802</v>
      </c>
      <c r="GM23" s="10" t="s">
        <v>803</v>
      </c>
      <c r="GN23" s="10" t="s">
        <v>804</v>
      </c>
      <c r="GO23" s="10" t="s">
        <v>805</v>
      </c>
      <c r="GP23" s="10" t="s">
        <v>806</v>
      </c>
      <c r="GQ23" s="10" t="s">
        <v>807</v>
      </c>
      <c r="GR23" s="10" t="s">
        <v>808</v>
      </c>
      <c r="GS23" s="10" t="s">
        <v>809</v>
      </c>
      <c r="GT23" s="10" t="s">
        <v>810</v>
      </c>
      <c r="GU23" s="10" t="s">
        <v>811</v>
      </c>
      <c r="GV23" s="10" t="s">
        <v>812</v>
      </c>
      <c r="GW23" s="10" t="s">
        <v>525</v>
      </c>
      <c r="GX23" s="10" t="s">
        <v>526</v>
      </c>
      <c r="GY23" s="10" t="s">
        <v>527</v>
      </c>
      <c r="GZ23" s="10" t="s">
        <v>528</v>
      </c>
      <c r="HA23" s="10" t="s">
        <v>529</v>
      </c>
      <c r="HB23" s="10" t="s">
        <v>530</v>
      </c>
      <c r="HC23" s="10" t="s">
        <v>537</v>
      </c>
      <c r="HD23" s="10" t="s">
        <v>538</v>
      </c>
      <c r="HE23" s="10" t="s">
        <v>531</v>
      </c>
      <c r="HF23" s="10" t="s">
        <v>532</v>
      </c>
      <c r="HG23" s="10" t="s">
        <v>533</v>
      </c>
      <c r="HH23" s="10" t="s">
        <v>534</v>
      </c>
      <c r="HI23" s="10" t="s">
        <v>535</v>
      </c>
      <c r="HJ23" s="10" t="s">
        <v>536</v>
      </c>
      <c r="HK23" s="10" t="s">
        <v>539</v>
      </c>
      <c r="HL23" s="10" t="s">
        <v>605</v>
      </c>
      <c r="HM23" s="10" t="s">
        <v>540</v>
      </c>
      <c r="HN23" s="10" t="s">
        <v>541</v>
      </c>
      <c r="HO23" s="10" t="s">
        <v>542</v>
      </c>
      <c r="HP23" s="10" t="s">
        <v>543</v>
      </c>
      <c r="HQ23" s="12" t="s">
        <v>544</v>
      </c>
      <c r="HR23" s="10" t="s">
        <v>545</v>
      </c>
      <c r="HS23" s="10" t="s">
        <v>546</v>
      </c>
      <c r="HT23" s="10" t="s">
        <v>547</v>
      </c>
      <c r="HU23" s="10" t="s">
        <v>554</v>
      </c>
      <c r="HV23" s="10" t="s">
        <v>555</v>
      </c>
      <c r="HW23" s="10" t="s">
        <v>548</v>
      </c>
      <c r="HX23" s="10" t="s">
        <v>549</v>
      </c>
      <c r="HY23" s="12" t="s">
        <v>550</v>
      </c>
      <c r="HZ23" s="10" t="s">
        <v>551</v>
      </c>
      <c r="IA23" s="10" t="s">
        <v>552</v>
      </c>
      <c r="IB23" s="10" t="s">
        <v>553</v>
      </c>
      <c r="IC23" s="10" t="s">
        <v>556</v>
      </c>
      <c r="ID23" s="10" t="s">
        <v>606</v>
      </c>
      <c r="IE23" s="10" t="s">
        <v>557</v>
      </c>
      <c r="IF23" s="10" t="s">
        <v>558</v>
      </c>
      <c r="IG23" s="10" t="s">
        <v>1399</v>
      </c>
      <c r="IH23" s="10" t="s">
        <v>1400</v>
      </c>
      <c r="II23" s="10" t="s">
        <v>1401</v>
      </c>
      <c r="IJ23" s="10" t="s">
        <v>1402</v>
      </c>
      <c r="IK23" s="10" t="s">
        <v>1403</v>
      </c>
      <c r="IL23" s="10" t="s">
        <v>1404</v>
      </c>
      <c r="IM23" s="10" t="s">
        <v>1405</v>
      </c>
      <c r="IN23" s="10" t="s">
        <v>1406</v>
      </c>
      <c r="IO23" s="10" t="s">
        <v>1407</v>
      </c>
      <c r="IP23" s="10" t="s">
        <v>1408</v>
      </c>
      <c r="IQ23" s="10" t="s">
        <v>1409</v>
      </c>
      <c r="IR23" s="10" t="s">
        <v>1410</v>
      </c>
      <c r="IS23" s="10" t="s">
        <v>1411</v>
      </c>
      <c r="IT23" s="10" t="s">
        <v>1412</v>
      </c>
      <c r="IU23" s="10" t="s">
        <v>1413</v>
      </c>
      <c r="IV23" s="10" t="s">
        <v>1414</v>
      </c>
      <c r="IW23" s="10" t="s">
        <v>1415</v>
      </c>
      <c r="IX23" s="10" t="s">
        <v>1416</v>
      </c>
      <c r="IY23" s="10" t="s">
        <v>559</v>
      </c>
      <c r="IZ23" s="10" t="s">
        <v>560</v>
      </c>
      <c r="JA23" s="10" t="s">
        <v>561</v>
      </c>
      <c r="JB23" s="10" t="s">
        <v>565</v>
      </c>
      <c r="JC23" s="10" t="s">
        <v>562</v>
      </c>
      <c r="JD23" s="10" t="s">
        <v>563</v>
      </c>
      <c r="JE23" s="10" t="s">
        <v>564</v>
      </c>
      <c r="JF23" s="10" t="s">
        <v>566</v>
      </c>
      <c r="JG23" s="10" t="s">
        <v>567</v>
      </c>
      <c r="JH23" s="10" t="s">
        <v>568</v>
      </c>
      <c r="JI23" s="15" t="s">
        <v>569</v>
      </c>
      <c r="JJ23" s="15" t="s">
        <v>570</v>
      </c>
      <c r="JK23" s="15" t="s">
        <v>571</v>
      </c>
      <c r="JL23" s="15" t="s">
        <v>572</v>
      </c>
      <c r="JM23" s="15" t="s">
        <v>573</v>
      </c>
      <c r="JN23" s="15" t="s">
        <v>574</v>
      </c>
      <c r="JO23" s="15" t="s">
        <v>575</v>
      </c>
      <c r="JP23" s="15" t="s">
        <v>576</v>
      </c>
      <c r="JQ23" s="10" t="s">
        <v>583</v>
      </c>
      <c r="JR23" s="15" t="s">
        <v>584</v>
      </c>
      <c r="JS23" s="15" t="s">
        <v>585</v>
      </c>
      <c r="JT23" s="15" t="s">
        <v>579</v>
      </c>
      <c r="JU23" s="15" t="s">
        <v>580</v>
      </c>
      <c r="JV23" s="15" t="s">
        <v>581</v>
      </c>
      <c r="JW23" s="15" t="s">
        <v>582</v>
      </c>
      <c r="JX23" s="15" t="s">
        <v>577</v>
      </c>
      <c r="JY23" s="15" t="s">
        <v>578</v>
      </c>
      <c r="JZ23" s="15" t="s">
        <v>586</v>
      </c>
      <c r="KA23" s="15" t="s">
        <v>587</v>
      </c>
      <c r="KB23" s="15" t="s">
        <v>588</v>
      </c>
      <c r="KC23" s="15" t="s">
        <v>589</v>
      </c>
      <c r="KD23" s="15" t="s">
        <v>590</v>
      </c>
      <c r="KE23" s="15" t="s">
        <v>591</v>
      </c>
      <c r="KF23" s="15" t="s">
        <v>592</v>
      </c>
      <c r="KG23" s="15" t="s">
        <v>593</v>
      </c>
      <c r="KH23" s="15" t="s">
        <v>594</v>
      </c>
      <c r="KI23" s="15" t="s">
        <v>595</v>
      </c>
      <c r="KJ23" s="15" t="s">
        <v>596</v>
      </c>
      <c r="KK23" s="15" t="s">
        <v>597</v>
      </c>
      <c r="KL23" s="15" t="s">
        <v>601</v>
      </c>
      <c r="KM23" s="15" t="s">
        <v>598</v>
      </c>
      <c r="KN23" s="15" t="s">
        <v>599</v>
      </c>
      <c r="KO23" s="15" t="s">
        <v>600</v>
      </c>
      <c r="KP23" s="15" t="s">
        <v>602</v>
      </c>
      <c r="KQ23" s="15" t="s">
        <v>603</v>
      </c>
      <c r="KR23" s="15" t="s">
        <v>1158</v>
      </c>
      <c r="KS23" s="15" t="s">
        <v>1159</v>
      </c>
      <c r="KT23" s="15" t="s">
        <v>1160</v>
      </c>
      <c r="KU23" s="15" t="s">
        <v>1161</v>
      </c>
      <c r="KV23" s="15" t="s">
        <v>1162</v>
      </c>
      <c r="KW23" s="15" t="s">
        <v>1163</v>
      </c>
      <c r="KX23" s="15" t="s">
        <v>1164</v>
      </c>
      <c r="KY23" s="15" t="s">
        <v>1165</v>
      </c>
      <c r="KZ23" s="15" t="s">
        <v>1166</v>
      </c>
      <c r="LA23" s="15" t="s">
        <v>1167</v>
      </c>
      <c r="LB23" s="15" t="s">
        <v>1168</v>
      </c>
      <c r="LC23" s="15" t="s">
        <v>1169</v>
      </c>
      <c r="LD23" s="15" t="s">
        <v>1170</v>
      </c>
      <c r="LE23" s="15" t="s">
        <v>1171</v>
      </c>
      <c r="LF23" s="15" t="s">
        <v>1172</v>
      </c>
      <c r="LG23" s="15" t="s">
        <v>1173</v>
      </c>
      <c r="LH23" s="15" t="s">
        <v>1174</v>
      </c>
      <c r="LI23" s="15" t="s">
        <v>1175</v>
      </c>
      <c r="LJ23" s="15" t="s">
        <v>1176</v>
      </c>
      <c r="LK23" s="15" t="s">
        <v>1177</v>
      </c>
      <c r="LL23" s="15" t="s">
        <v>1178</v>
      </c>
      <c r="LM23" s="15" t="s">
        <v>1179</v>
      </c>
      <c r="LN23" s="15" t="s">
        <v>1180</v>
      </c>
      <c r="LO23" s="15" t="s">
        <v>1181</v>
      </c>
      <c r="LP23" s="15" t="s">
        <v>1182</v>
      </c>
      <c r="LQ23" s="15" t="s">
        <v>1183</v>
      </c>
      <c r="LR23" s="15" t="s">
        <v>1184</v>
      </c>
      <c r="LS23" s="15" t="s">
        <v>1453</v>
      </c>
      <c r="LT23" s="18">
        <v>170</v>
      </c>
      <c r="LU23" s="18">
        <v>170</v>
      </c>
      <c r="LV23" s="18">
        <v>170</v>
      </c>
      <c r="LW23" s="18">
        <v>170</v>
      </c>
      <c r="LX23" s="18">
        <v>170</v>
      </c>
      <c r="LY23" s="18">
        <v>170</v>
      </c>
      <c r="LZ23" s="18">
        <v>170</v>
      </c>
      <c r="MA23" s="18">
        <v>170</v>
      </c>
      <c r="MB23" s="18">
        <v>170</v>
      </c>
      <c r="MC23" s="18">
        <v>170</v>
      </c>
      <c r="MD23" s="18">
        <v>170</v>
      </c>
      <c r="ME23" s="18">
        <v>170</v>
      </c>
      <c r="MF23" s="18">
        <v>170</v>
      </c>
      <c r="MG23" s="18">
        <v>170</v>
      </c>
      <c r="MH23" s="18">
        <v>170</v>
      </c>
      <c r="MI23" s="18">
        <v>170</v>
      </c>
      <c r="MJ23" s="18">
        <v>170</v>
      </c>
      <c r="MK23" s="18">
        <v>170</v>
      </c>
      <c r="ML23" s="18">
        <v>1.8</v>
      </c>
      <c r="MM23" s="18">
        <v>1.8</v>
      </c>
      <c r="MN23" s="18">
        <v>1.8</v>
      </c>
      <c r="MO23" s="18">
        <v>1.8</v>
      </c>
      <c r="MP23" s="18">
        <v>1.8</v>
      </c>
      <c r="MQ23" s="18">
        <v>1.8</v>
      </c>
      <c r="MR23" s="18">
        <v>1.8</v>
      </c>
      <c r="MS23" s="18">
        <v>1.8</v>
      </c>
      <c r="MT23" s="18">
        <v>1.8</v>
      </c>
      <c r="MU23" s="18">
        <v>1.8</v>
      </c>
      <c r="MV23" s="18">
        <v>1.8</v>
      </c>
      <c r="MW23" s="18">
        <v>1.8</v>
      </c>
      <c r="MX23" s="18">
        <v>1.8</v>
      </c>
      <c r="MY23" s="18">
        <v>1.8</v>
      </c>
      <c r="MZ23" s="18">
        <v>1.8</v>
      </c>
      <c r="NA23" s="18">
        <v>1.8</v>
      </c>
      <c r="NB23" s="18">
        <v>1.8</v>
      </c>
      <c r="NC23" s="18">
        <v>1.8</v>
      </c>
      <c r="ND23" s="18">
        <v>2</v>
      </c>
      <c r="NE23" s="18">
        <v>2</v>
      </c>
      <c r="NF23" s="18">
        <v>2</v>
      </c>
      <c r="NG23" s="18">
        <v>2</v>
      </c>
      <c r="NH23" s="18">
        <v>2</v>
      </c>
      <c r="NI23" s="18">
        <v>2</v>
      </c>
      <c r="NJ23" s="18">
        <v>2</v>
      </c>
      <c r="NK23" s="18">
        <v>2</v>
      </c>
      <c r="NL23" s="18">
        <v>2</v>
      </c>
      <c r="NM23" s="18">
        <v>2</v>
      </c>
      <c r="NN23" s="18">
        <v>2</v>
      </c>
      <c r="NO23" s="18">
        <v>2</v>
      </c>
      <c r="NP23" s="18">
        <v>2</v>
      </c>
      <c r="NQ23" s="18">
        <v>2</v>
      </c>
      <c r="NR23" s="18">
        <v>2</v>
      </c>
      <c r="NS23" s="18">
        <v>2</v>
      </c>
      <c r="NT23" s="18">
        <v>2</v>
      </c>
      <c r="NU23" s="18">
        <v>2</v>
      </c>
      <c r="NV23" s="18">
        <v>3</v>
      </c>
      <c r="NW23" s="18">
        <v>3</v>
      </c>
      <c r="NX23" s="18">
        <v>3</v>
      </c>
      <c r="NY23" s="18">
        <v>3</v>
      </c>
      <c r="NZ23" s="18">
        <v>3</v>
      </c>
      <c r="OA23" s="18">
        <v>3</v>
      </c>
      <c r="OB23" s="18">
        <v>3</v>
      </c>
      <c r="OC23" s="18">
        <v>3</v>
      </c>
      <c r="OD23" s="18">
        <v>3</v>
      </c>
      <c r="OE23" s="18">
        <v>3</v>
      </c>
      <c r="OF23" s="18">
        <v>3</v>
      </c>
      <c r="OG23" s="18">
        <v>3</v>
      </c>
      <c r="OH23" s="18">
        <v>3</v>
      </c>
      <c r="OI23" s="18">
        <v>3</v>
      </c>
      <c r="OJ23" s="18">
        <v>3</v>
      </c>
      <c r="OK23" s="18">
        <v>3</v>
      </c>
      <c r="OL23" s="18">
        <v>3</v>
      </c>
      <c r="OM23" s="18">
        <v>3</v>
      </c>
      <c r="ON23" s="18">
        <v>45</v>
      </c>
      <c r="OO23" s="18">
        <v>45</v>
      </c>
      <c r="OP23" s="18">
        <v>45</v>
      </c>
      <c r="OQ23" s="18">
        <v>45</v>
      </c>
      <c r="OR23" s="18">
        <v>45</v>
      </c>
      <c r="OS23" s="18">
        <v>45</v>
      </c>
      <c r="OT23" s="18">
        <v>45</v>
      </c>
      <c r="OU23" s="18">
        <v>45</v>
      </c>
      <c r="OV23" s="18">
        <v>45</v>
      </c>
      <c r="OW23" s="18">
        <v>45</v>
      </c>
      <c r="OX23" s="18">
        <v>45</v>
      </c>
      <c r="OY23" s="18">
        <v>45</v>
      </c>
      <c r="OZ23" s="18">
        <v>45</v>
      </c>
      <c r="PA23" s="18">
        <v>45</v>
      </c>
      <c r="PB23" s="18">
        <v>45</v>
      </c>
      <c r="PC23" s="18">
        <v>45</v>
      </c>
      <c r="PD23" s="18">
        <v>45</v>
      </c>
      <c r="PE23" s="18">
        <v>45</v>
      </c>
      <c r="PF23" s="18">
        <v>250</v>
      </c>
      <c r="PG23" s="18">
        <v>250</v>
      </c>
      <c r="PH23" s="18">
        <v>250</v>
      </c>
      <c r="PI23" s="18">
        <v>250</v>
      </c>
      <c r="PJ23" s="18">
        <v>250</v>
      </c>
      <c r="PK23" s="18">
        <v>250</v>
      </c>
      <c r="PL23" s="18">
        <v>250</v>
      </c>
      <c r="PM23" s="18">
        <v>250</v>
      </c>
      <c r="PN23" s="18">
        <v>250</v>
      </c>
      <c r="PO23" s="18">
        <v>135</v>
      </c>
      <c r="PP23" s="18">
        <v>135</v>
      </c>
      <c r="PQ23" s="18">
        <v>135</v>
      </c>
      <c r="PR23" s="18">
        <v>95</v>
      </c>
      <c r="PS23" s="18">
        <v>135</v>
      </c>
      <c r="PT23" s="18">
        <v>135</v>
      </c>
      <c r="PU23" s="18">
        <v>135</v>
      </c>
      <c r="PV23" s="18">
        <v>135</v>
      </c>
      <c r="PW23" s="18">
        <v>135</v>
      </c>
      <c r="PX23" s="18">
        <v>550</v>
      </c>
      <c r="PY23" s="18">
        <v>550</v>
      </c>
      <c r="PZ23" s="18">
        <v>550</v>
      </c>
      <c r="QA23" s="18">
        <v>525</v>
      </c>
      <c r="QB23" s="18">
        <v>550</v>
      </c>
      <c r="QC23" s="18">
        <v>550</v>
      </c>
      <c r="QD23" s="18">
        <v>550</v>
      </c>
      <c r="QE23" s="18">
        <v>550</v>
      </c>
      <c r="QF23" s="18">
        <v>555</v>
      </c>
      <c r="QG23" s="18">
        <v>18</v>
      </c>
      <c r="QH23" s="18">
        <v>18</v>
      </c>
      <c r="QI23" s="18">
        <v>18</v>
      </c>
      <c r="QJ23" s="18">
        <v>18</v>
      </c>
      <c r="QK23" s="18">
        <v>18</v>
      </c>
      <c r="QL23" s="18">
        <v>18</v>
      </c>
      <c r="QM23" s="18">
        <v>18</v>
      </c>
      <c r="QN23" s="18">
        <v>18</v>
      </c>
      <c r="QO23" s="18">
        <v>18</v>
      </c>
      <c r="QP23" s="18">
        <v>99</v>
      </c>
      <c r="QQ23" s="18">
        <v>99</v>
      </c>
      <c r="QR23" s="18">
        <v>99</v>
      </c>
      <c r="QS23" s="18">
        <v>99</v>
      </c>
      <c r="QT23" s="18">
        <v>99</v>
      </c>
      <c r="QU23" s="18">
        <v>99</v>
      </c>
      <c r="QV23" s="18">
        <v>99</v>
      </c>
      <c r="QW23" s="18">
        <v>99</v>
      </c>
      <c r="QX23" s="18">
        <v>99</v>
      </c>
      <c r="QY23" s="18"/>
      <c r="QZ23" s="18"/>
      <c r="RA23" s="18"/>
      <c r="RB23" s="18"/>
      <c r="RC23" s="18"/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22">
        <v>50</v>
      </c>
      <c r="SA23" s="18">
        <v>125</v>
      </c>
      <c r="SB23" s="18">
        <v>125</v>
      </c>
      <c r="SC23" s="18">
        <v>125</v>
      </c>
      <c r="SD23" s="18">
        <v>125</v>
      </c>
      <c r="SE23" s="18">
        <v>125</v>
      </c>
      <c r="SF23" s="18">
        <v>125</v>
      </c>
      <c r="SG23" s="18">
        <v>125</v>
      </c>
      <c r="SH23" s="18">
        <v>125</v>
      </c>
      <c r="SI23" s="18">
        <v>125</v>
      </c>
      <c r="SJ23" s="18">
        <v>125</v>
      </c>
      <c r="SK23" s="18">
        <v>125</v>
      </c>
      <c r="SL23" s="18">
        <v>125</v>
      </c>
      <c r="SM23" s="18">
        <v>125</v>
      </c>
      <c r="SN23" s="18">
        <v>125</v>
      </c>
      <c r="SO23" s="18">
        <v>125</v>
      </c>
      <c r="SP23" s="18">
        <v>125</v>
      </c>
      <c r="SQ23" s="18">
        <v>125</v>
      </c>
      <c r="SR23" s="18">
        <v>125</v>
      </c>
      <c r="SS23" s="18">
        <v>1.2</v>
      </c>
      <c r="ST23" s="18">
        <v>1.2</v>
      </c>
      <c r="SU23" s="18">
        <v>1.2</v>
      </c>
      <c r="SV23" s="18">
        <v>1.2</v>
      </c>
      <c r="SW23" s="18">
        <v>1.2</v>
      </c>
      <c r="SX23" s="18">
        <v>1.2</v>
      </c>
      <c r="SY23" s="18">
        <v>1.2</v>
      </c>
      <c r="SZ23" s="18">
        <v>1.2</v>
      </c>
      <c r="TA23" s="18">
        <v>1.2</v>
      </c>
      <c r="TB23" s="18">
        <v>1.2</v>
      </c>
      <c r="TC23" s="18">
        <v>1.2</v>
      </c>
      <c r="TD23" s="18">
        <v>1.2</v>
      </c>
      <c r="TE23" s="18">
        <v>1.2</v>
      </c>
      <c r="TF23" s="18">
        <v>1.2</v>
      </c>
      <c r="TG23" s="18">
        <v>1.2</v>
      </c>
      <c r="TH23" s="18">
        <v>1.2</v>
      </c>
      <c r="TI23" s="18">
        <v>1.2</v>
      </c>
      <c r="TJ23" s="18">
        <v>1.2</v>
      </c>
      <c r="TK23" s="18">
        <v>0.05</v>
      </c>
      <c r="TL23" s="18">
        <v>0.05</v>
      </c>
      <c r="TM23" s="18">
        <v>0.05</v>
      </c>
      <c r="TN23" s="18">
        <v>0.05</v>
      </c>
      <c r="TO23" s="18">
        <v>0.05</v>
      </c>
      <c r="TP23" s="18">
        <v>0.05</v>
      </c>
      <c r="TQ23" s="18">
        <v>0.05</v>
      </c>
      <c r="TR23" s="18">
        <v>0.05</v>
      </c>
      <c r="TS23" s="18">
        <v>0.05</v>
      </c>
      <c r="TT23" s="18">
        <v>0.05</v>
      </c>
      <c r="TU23" s="18">
        <v>0.05</v>
      </c>
      <c r="TV23" s="18">
        <v>0.05</v>
      </c>
      <c r="TW23" s="18">
        <v>0.05</v>
      </c>
      <c r="TX23" s="18">
        <v>0.05</v>
      </c>
      <c r="TY23" s="18">
        <v>0.05</v>
      </c>
      <c r="TZ23" s="18">
        <v>0.05</v>
      </c>
      <c r="UA23" s="18">
        <v>0.05</v>
      </c>
      <c r="UB23" s="18">
        <v>0.05</v>
      </c>
      <c r="UC23" s="18">
        <v>0.2</v>
      </c>
      <c r="UD23" s="18">
        <v>0.2</v>
      </c>
      <c r="UE23" s="18">
        <v>0.2</v>
      </c>
      <c r="UF23" s="18">
        <v>0.2</v>
      </c>
      <c r="UG23" s="18">
        <v>0.2</v>
      </c>
      <c r="UH23" s="18">
        <v>0.2</v>
      </c>
      <c r="UI23" s="18">
        <v>0.2</v>
      </c>
      <c r="UJ23" s="18">
        <v>0.2</v>
      </c>
      <c r="UK23" s="18">
        <v>0.2</v>
      </c>
      <c r="UL23" s="18">
        <v>0.2</v>
      </c>
      <c r="UM23" s="18">
        <v>0.01</v>
      </c>
      <c r="UN23" s="18">
        <v>0.2</v>
      </c>
      <c r="UO23" s="18">
        <v>0.2</v>
      </c>
      <c r="UP23" s="18">
        <v>0.2</v>
      </c>
      <c r="UQ23" s="18">
        <v>0.2</v>
      </c>
      <c r="UR23" s="18">
        <v>0.2</v>
      </c>
      <c r="US23" s="18">
        <v>0.1</v>
      </c>
      <c r="UT23" s="18">
        <v>0.2</v>
      </c>
      <c r="UU23" s="18">
        <v>10</v>
      </c>
      <c r="UV23" s="18">
        <v>10</v>
      </c>
      <c r="UW23" s="18">
        <v>10</v>
      </c>
      <c r="UX23" s="18">
        <v>10</v>
      </c>
      <c r="UY23" s="18">
        <v>10</v>
      </c>
      <c r="UZ23" s="18">
        <v>10</v>
      </c>
      <c r="VA23" s="18">
        <v>10</v>
      </c>
      <c r="VB23" s="18">
        <v>10</v>
      </c>
      <c r="VC23" s="18">
        <v>10</v>
      </c>
      <c r="VD23" s="18">
        <v>10</v>
      </c>
      <c r="VE23" s="18">
        <v>10</v>
      </c>
      <c r="VF23" s="18">
        <v>10</v>
      </c>
      <c r="VG23" s="18">
        <v>10</v>
      </c>
      <c r="VH23" s="18">
        <v>10</v>
      </c>
      <c r="VI23" s="18">
        <v>10</v>
      </c>
      <c r="VJ23" s="18">
        <v>10</v>
      </c>
      <c r="VK23" s="18">
        <v>10</v>
      </c>
      <c r="VL23" s="18">
        <v>10</v>
      </c>
      <c r="VM23" s="18">
        <v>175</v>
      </c>
      <c r="VN23" s="18">
        <v>175</v>
      </c>
      <c r="VO23" s="18">
        <v>175</v>
      </c>
      <c r="VP23" s="18">
        <v>175</v>
      </c>
      <c r="VQ23" s="18">
        <v>175</v>
      </c>
      <c r="VR23" s="18">
        <v>175</v>
      </c>
      <c r="VS23" s="18">
        <v>175</v>
      </c>
      <c r="VT23" s="18">
        <v>175</v>
      </c>
      <c r="VU23" s="18">
        <v>175</v>
      </c>
      <c r="VV23" s="18">
        <v>125</v>
      </c>
      <c r="VW23" s="18">
        <v>125</v>
      </c>
      <c r="VX23" s="18">
        <v>125</v>
      </c>
      <c r="VY23" s="18">
        <v>85</v>
      </c>
      <c r="VZ23" s="18">
        <v>125</v>
      </c>
      <c r="WA23" s="18">
        <v>125</v>
      </c>
      <c r="WB23" s="18">
        <v>125</v>
      </c>
      <c r="WC23" s="18">
        <v>125</v>
      </c>
      <c r="WD23" s="18">
        <v>125</v>
      </c>
      <c r="WE23" s="18">
        <v>540</v>
      </c>
      <c r="WF23" s="18">
        <v>540</v>
      </c>
      <c r="WG23" s="18">
        <v>540</v>
      </c>
      <c r="WH23" s="18">
        <v>510</v>
      </c>
      <c r="WI23" s="18">
        <v>540</v>
      </c>
      <c r="WJ23" s="18">
        <v>540</v>
      </c>
      <c r="WK23" s="18">
        <v>540</v>
      </c>
      <c r="WL23" s="18">
        <v>540</v>
      </c>
      <c r="WM23" s="18">
        <v>540</v>
      </c>
      <c r="WN23" s="18">
        <v>5</v>
      </c>
      <c r="WO23" s="18">
        <v>5</v>
      </c>
      <c r="WP23" s="18">
        <v>5</v>
      </c>
      <c r="WQ23" s="18">
        <v>5</v>
      </c>
      <c r="WR23" s="18">
        <v>5</v>
      </c>
      <c r="WS23" s="18">
        <v>5</v>
      </c>
      <c r="WT23" s="18">
        <v>5</v>
      </c>
      <c r="WU23" s="18">
        <v>5</v>
      </c>
      <c r="WV23" s="18">
        <v>5</v>
      </c>
      <c r="WW23" s="18">
        <v>85</v>
      </c>
      <c r="WX23" s="18">
        <v>85</v>
      </c>
      <c r="WY23" s="18">
        <v>85</v>
      </c>
      <c r="WZ23" s="18">
        <v>85</v>
      </c>
      <c r="XA23" s="18">
        <v>85</v>
      </c>
      <c r="XB23" s="18">
        <v>85</v>
      </c>
      <c r="XC23" s="18">
        <v>85</v>
      </c>
      <c r="XD23" s="18">
        <v>85</v>
      </c>
      <c r="XE23" s="18">
        <v>85</v>
      </c>
      <c r="XF23" s="18"/>
      <c r="XG23" s="18"/>
      <c r="XH23" s="18"/>
      <c r="XI23" s="18"/>
      <c r="XJ23" s="18"/>
      <c r="XK23" s="18"/>
      <c r="XL23" s="18"/>
      <c r="XM23" s="18"/>
      <c r="XN23" s="18"/>
      <c r="XO23" s="18"/>
      <c r="XP23" s="18"/>
      <c r="XQ23" s="18"/>
      <c r="XR23" s="18"/>
      <c r="XS23" s="18"/>
      <c r="XT23" s="18"/>
      <c r="XU23" s="18"/>
      <c r="XV23" s="18"/>
      <c r="XW23" s="18"/>
      <c r="XX23" s="18"/>
      <c r="XY23" s="18"/>
      <c r="XZ23" s="18"/>
      <c r="YA23" s="18"/>
      <c r="YB23" s="18"/>
      <c r="YC23" s="18"/>
      <c r="YD23" s="18"/>
      <c r="YE23" s="18"/>
      <c r="YF23" s="18"/>
      <c r="YG23" s="110" t="s">
        <v>2984</v>
      </c>
      <c r="YH23" s="22" t="s">
        <v>114</v>
      </c>
      <c r="YI23" s="22" t="s">
        <v>114</v>
      </c>
      <c r="YJ23" s="22" t="s">
        <v>114</v>
      </c>
      <c r="YK23" s="22" t="s">
        <v>114</v>
      </c>
      <c r="YL23" s="22" t="s">
        <v>114</v>
      </c>
      <c r="YM23" s="22" t="s">
        <v>114</v>
      </c>
      <c r="YN23" s="22" t="s">
        <v>114</v>
      </c>
      <c r="YO23" s="22" t="s">
        <v>114</v>
      </c>
      <c r="YP23" s="22" t="s">
        <v>114</v>
      </c>
      <c r="YQ23" s="22" t="s">
        <v>114</v>
      </c>
      <c r="YR23" s="22" t="s">
        <v>114</v>
      </c>
      <c r="YS23" s="22" t="s">
        <v>114</v>
      </c>
      <c r="YT23" s="22" t="s">
        <v>114</v>
      </c>
      <c r="YU23" s="22" t="s">
        <v>114</v>
      </c>
      <c r="YV23" s="22" t="s">
        <v>114</v>
      </c>
      <c r="YW23" s="22" t="s">
        <v>114</v>
      </c>
      <c r="YX23" s="22" t="s">
        <v>114</v>
      </c>
      <c r="YY23" s="22" t="s">
        <v>114</v>
      </c>
      <c r="YZ23" s="22" t="s">
        <v>116</v>
      </c>
      <c r="ZA23" s="22" t="s">
        <v>116</v>
      </c>
      <c r="ZB23" s="22" t="s">
        <v>116</v>
      </c>
      <c r="ZC23" s="22" t="s">
        <v>116</v>
      </c>
      <c r="ZD23" s="22" t="s">
        <v>116</v>
      </c>
      <c r="ZE23" s="22" t="s">
        <v>116</v>
      </c>
      <c r="ZF23" s="22" t="s">
        <v>116</v>
      </c>
      <c r="ZG23" s="22" t="s">
        <v>116</v>
      </c>
      <c r="ZH23" s="22" t="s">
        <v>116</v>
      </c>
      <c r="ZI23" s="22" t="s">
        <v>116</v>
      </c>
      <c r="ZJ23" s="22" t="s">
        <v>116</v>
      </c>
      <c r="ZK23" s="22" t="s">
        <v>116</v>
      </c>
      <c r="ZL23" s="22" t="s">
        <v>116</v>
      </c>
      <c r="ZM23" s="22" t="s">
        <v>116</v>
      </c>
      <c r="ZN23" s="22" t="s">
        <v>116</v>
      </c>
      <c r="ZO23" s="22" t="s">
        <v>116</v>
      </c>
      <c r="ZP23" s="22" t="s">
        <v>116</v>
      </c>
      <c r="ZQ23" s="22" t="s">
        <v>116</v>
      </c>
      <c r="ZR23" s="22" t="s">
        <v>726</v>
      </c>
      <c r="ZS23" s="22" t="s">
        <v>726</v>
      </c>
      <c r="ZT23" s="22" t="s">
        <v>726</v>
      </c>
      <c r="ZU23" s="22" t="s">
        <v>726</v>
      </c>
      <c r="ZV23" s="22" t="s">
        <v>726</v>
      </c>
      <c r="ZW23" s="22" t="s">
        <v>726</v>
      </c>
      <c r="ZX23" s="22" t="s">
        <v>726</v>
      </c>
      <c r="ZY23" s="22" t="s">
        <v>726</v>
      </c>
      <c r="ZZ23" s="22" t="s">
        <v>726</v>
      </c>
      <c r="AAA23" s="22" t="s">
        <v>726</v>
      </c>
      <c r="AAB23" s="22" t="s">
        <v>726</v>
      </c>
      <c r="AAC23" s="22" t="s">
        <v>726</v>
      </c>
      <c r="AAD23" s="22" t="s">
        <v>726</v>
      </c>
      <c r="AAE23" s="22" t="s">
        <v>726</v>
      </c>
      <c r="AAF23" s="22" t="s">
        <v>726</v>
      </c>
      <c r="AAG23" s="22" t="s">
        <v>726</v>
      </c>
      <c r="AAH23" s="22" t="s">
        <v>726</v>
      </c>
      <c r="AAI23" s="22" t="s">
        <v>726</v>
      </c>
      <c r="AAJ23" s="22" t="s">
        <v>726</v>
      </c>
      <c r="AAK23" s="22" t="s">
        <v>726</v>
      </c>
      <c r="AAL23" s="22" t="s">
        <v>726</v>
      </c>
      <c r="AAM23" s="22" t="s">
        <v>726</v>
      </c>
      <c r="AAN23" s="22" t="s">
        <v>726</v>
      </c>
      <c r="AAO23" s="22" t="s">
        <v>726</v>
      </c>
      <c r="AAP23" s="22" t="s">
        <v>726</v>
      </c>
      <c r="AAQ23" s="22" t="s">
        <v>726</v>
      </c>
      <c r="AAR23" s="22" t="s">
        <v>726</v>
      </c>
      <c r="AAS23" s="22" t="s">
        <v>726</v>
      </c>
      <c r="AAT23" s="22" t="s">
        <v>726</v>
      </c>
      <c r="AAU23" s="22" t="s">
        <v>726</v>
      </c>
      <c r="AAV23" s="22" t="s">
        <v>726</v>
      </c>
      <c r="AAW23" s="22" t="s">
        <v>726</v>
      </c>
      <c r="AAX23" s="22" t="s">
        <v>726</v>
      </c>
      <c r="AAY23" s="22" t="s">
        <v>726</v>
      </c>
      <c r="AAZ23" s="22" t="s">
        <v>726</v>
      </c>
      <c r="ABA23" s="22" t="s">
        <v>726</v>
      </c>
      <c r="ABB23" s="22" t="s">
        <v>114</v>
      </c>
      <c r="ABC23" s="22" t="s">
        <v>114</v>
      </c>
      <c r="ABD23" s="22" t="s">
        <v>114</v>
      </c>
      <c r="ABE23" s="22" t="s">
        <v>114</v>
      </c>
      <c r="ABF23" s="22" t="s">
        <v>114</v>
      </c>
      <c r="ABG23" s="22" t="s">
        <v>114</v>
      </c>
      <c r="ABH23" s="22" t="s">
        <v>114</v>
      </c>
      <c r="ABI23" s="22" t="s">
        <v>114</v>
      </c>
      <c r="ABJ23" s="22" t="s">
        <v>114</v>
      </c>
      <c r="ABK23" s="22" t="s">
        <v>114</v>
      </c>
      <c r="ABL23" s="22" t="s">
        <v>114</v>
      </c>
      <c r="ABM23" s="22" t="s">
        <v>114</v>
      </c>
      <c r="ABN23" s="22" t="s">
        <v>114</v>
      </c>
      <c r="ABO23" s="22" t="s">
        <v>114</v>
      </c>
      <c r="ABP23" s="22" t="s">
        <v>114</v>
      </c>
      <c r="ABQ23" s="22" t="s">
        <v>114</v>
      </c>
      <c r="ABR23" s="22" t="s">
        <v>114</v>
      </c>
      <c r="ABS23" s="22" t="s">
        <v>114</v>
      </c>
      <c r="ABT23" s="22" t="s">
        <v>118</v>
      </c>
      <c r="ABU23" s="22" t="s">
        <v>118</v>
      </c>
      <c r="ABV23" s="22" t="s">
        <v>118</v>
      </c>
      <c r="ABW23" s="22" t="s">
        <v>118</v>
      </c>
      <c r="ABX23" s="22" t="s">
        <v>118</v>
      </c>
      <c r="ABY23" s="22" t="s">
        <v>118</v>
      </c>
      <c r="ABZ23" s="22" t="s">
        <v>118</v>
      </c>
      <c r="ACA23" s="22" t="s">
        <v>118</v>
      </c>
      <c r="ACB23" s="22" t="s">
        <v>118</v>
      </c>
      <c r="ACC23" s="22" t="s">
        <v>117</v>
      </c>
      <c r="ACD23" s="22" t="s">
        <v>117</v>
      </c>
      <c r="ACE23" s="22" t="s">
        <v>117</v>
      </c>
      <c r="ACF23" s="22" t="s">
        <v>117</v>
      </c>
      <c r="ACG23" s="22" t="s">
        <v>117</v>
      </c>
      <c r="ACH23" s="22" t="s">
        <v>117</v>
      </c>
      <c r="ACI23" s="22" t="s">
        <v>117</v>
      </c>
      <c r="ACJ23" s="22" t="s">
        <v>117</v>
      </c>
      <c r="ACK23" s="22" t="s">
        <v>117</v>
      </c>
      <c r="ACL23" s="22" t="s">
        <v>117</v>
      </c>
      <c r="ACM23" s="22" t="s">
        <v>117</v>
      </c>
      <c r="ACN23" s="22" t="s">
        <v>117</v>
      </c>
      <c r="ACO23" s="22" t="s">
        <v>117</v>
      </c>
      <c r="ACP23" s="22" t="s">
        <v>117</v>
      </c>
      <c r="ACQ23" s="22" t="s">
        <v>117</v>
      </c>
      <c r="ACR23" s="22" t="s">
        <v>117</v>
      </c>
      <c r="ACS23" s="22" t="s">
        <v>117</v>
      </c>
      <c r="ACT23" s="22" t="s">
        <v>117</v>
      </c>
      <c r="ACU23" s="22" t="s">
        <v>608</v>
      </c>
      <c r="ACV23" s="22" t="s">
        <v>608</v>
      </c>
      <c r="ACW23" s="22" t="s">
        <v>608</v>
      </c>
      <c r="ACX23" s="22" t="s">
        <v>608</v>
      </c>
      <c r="ACY23" s="22" t="s">
        <v>608</v>
      </c>
      <c r="ACZ23" s="22" t="s">
        <v>608</v>
      </c>
      <c r="ADA23" s="22" t="s">
        <v>608</v>
      </c>
      <c r="ADB23" s="22" t="s">
        <v>608</v>
      </c>
      <c r="ADC23" s="22" t="s">
        <v>608</v>
      </c>
      <c r="ADD23" s="22" t="s">
        <v>118</v>
      </c>
      <c r="ADE23" s="22" t="s">
        <v>118</v>
      </c>
      <c r="ADF23" s="22" t="s">
        <v>118</v>
      </c>
      <c r="ADG23" s="22" t="s">
        <v>118</v>
      </c>
      <c r="ADH23" s="22" t="s">
        <v>118</v>
      </c>
      <c r="ADI23" s="22" t="s">
        <v>118</v>
      </c>
      <c r="ADJ23" s="22" t="s">
        <v>118</v>
      </c>
      <c r="ADK23" s="22" t="s">
        <v>118</v>
      </c>
      <c r="ADL23" s="22" t="s">
        <v>118</v>
      </c>
      <c r="ADM23" s="22"/>
      <c r="ADN23" s="22"/>
      <c r="ADO23" s="22"/>
      <c r="ADP23" s="22"/>
      <c r="ADQ23" s="22"/>
      <c r="ADR23" s="22"/>
      <c r="ADS23" s="22"/>
      <c r="ADT23" s="22"/>
      <c r="ADU23" s="22"/>
      <c r="ADV23" s="22"/>
      <c r="ADW23" s="22"/>
      <c r="ADX23" s="22"/>
      <c r="ADY23" s="22"/>
      <c r="ADZ23" s="22"/>
      <c r="AEA23" s="22"/>
      <c r="AEB23" s="22"/>
      <c r="AEC23" s="22"/>
      <c r="AED23" s="22"/>
      <c r="AEE23" s="22"/>
      <c r="AEF23" s="22"/>
      <c r="AEG23" s="22"/>
      <c r="AEH23" s="22"/>
      <c r="AEI23" s="22"/>
      <c r="AEJ23" s="22"/>
      <c r="AEK23" s="22"/>
      <c r="AEL23" s="22"/>
      <c r="AEM23" s="22"/>
      <c r="AEN23" s="22">
        <v>51</v>
      </c>
      <c r="AEO23" s="22">
        <v>3</v>
      </c>
      <c r="AEP23" s="22">
        <v>3</v>
      </c>
      <c r="AEQ23" s="22">
        <v>3</v>
      </c>
      <c r="AER23" s="22">
        <v>3</v>
      </c>
      <c r="AES23" s="22">
        <v>3</v>
      </c>
      <c r="AET23" s="22">
        <v>3</v>
      </c>
      <c r="AEU23" s="22">
        <v>3</v>
      </c>
      <c r="AEV23" s="22">
        <v>3</v>
      </c>
      <c r="AEW23" s="22">
        <v>3</v>
      </c>
      <c r="AEX23" s="22">
        <v>3</v>
      </c>
      <c r="AEY23" s="22">
        <v>3</v>
      </c>
      <c r="AEZ23" s="22">
        <v>3</v>
      </c>
      <c r="AFA23" s="22">
        <v>3</v>
      </c>
      <c r="AFB23" s="22">
        <v>3</v>
      </c>
      <c r="AFC23" s="22">
        <v>3</v>
      </c>
      <c r="AFD23" s="22">
        <v>3</v>
      </c>
      <c r="AFE23" s="22">
        <v>3</v>
      </c>
      <c r="AFF23" s="22">
        <v>3</v>
      </c>
      <c r="AFG23" s="22">
        <v>3</v>
      </c>
      <c r="AFH23" s="22">
        <v>3</v>
      </c>
      <c r="AFI23" s="22">
        <v>3</v>
      </c>
      <c r="AFJ23" s="22">
        <v>3</v>
      </c>
      <c r="AFK23" s="22">
        <v>3</v>
      </c>
      <c r="AFL23" s="22">
        <v>3</v>
      </c>
      <c r="AFM23" s="22">
        <v>3</v>
      </c>
      <c r="AFN23" s="22">
        <v>3</v>
      </c>
      <c r="AFO23" s="22">
        <v>3</v>
      </c>
      <c r="AFP23" s="22">
        <v>3</v>
      </c>
      <c r="AFQ23" s="22">
        <v>3</v>
      </c>
      <c r="AFR23" s="22">
        <v>3</v>
      </c>
      <c r="AFS23" s="22">
        <v>3</v>
      </c>
      <c r="AFT23" s="22">
        <v>3</v>
      </c>
      <c r="AFU23" s="22">
        <v>3</v>
      </c>
      <c r="AFV23" s="22">
        <v>3</v>
      </c>
      <c r="AFW23" s="22">
        <v>3</v>
      </c>
      <c r="AFX23" s="22">
        <v>3</v>
      </c>
      <c r="AFY23" s="22">
        <v>1</v>
      </c>
      <c r="AFZ23" s="22">
        <v>1</v>
      </c>
      <c r="AGA23" s="22">
        <v>1</v>
      </c>
      <c r="AGB23" s="22">
        <v>1</v>
      </c>
      <c r="AGC23" s="22">
        <v>1</v>
      </c>
      <c r="AGD23" s="22">
        <v>1</v>
      </c>
      <c r="AGE23" s="22">
        <v>1</v>
      </c>
      <c r="AGF23" s="22">
        <v>1</v>
      </c>
      <c r="AGG23" s="22">
        <v>1</v>
      </c>
      <c r="AGH23" s="22">
        <v>1</v>
      </c>
      <c r="AGI23" s="22">
        <v>1</v>
      </c>
      <c r="AGJ23" s="22">
        <v>1</v>
      </c>
      <c r="AGK23" s="22">
        <v>1</v>
      </c>
      <c r="AGL23" s="22">
        <v>1</v>
      </c>
      <c r="AGM23" s="22">
        <v>1</v>
      </c>
      <c r="AGN23" s="22">
        <v>1</v>
      </c>
      <c r="AGO23" s="22">
        <v>1</v>
      </c>
      <c r="AGP23" s="22">
        <v>1</v>
      </c>
      <c r="AGQ23" s="22">
        <v>1</v>
      </c>
      <c r="AGR23" s="22">
        <v>1</v>
      </c>
      <c r="AGS23" s="22">
        <v>1</v>
      </c>
      <c r="AGT23" s="22">
        <v>1</v>
      </c>
      <c r="AGU23" s="22">
        <v>1</v>
      </c>
      <c r="AGV23" s="22">
        <v>1</v>
      </c>
      <c r="AGW23" s="22">
        <v>1</v>
      </c>
      <c r="AGX23" s="22">
        <v>1</v>
      </c>
      <c r="AGY23" s="22">
        <v>1</v>
      </c>
      <c r="AGZ23" s="22">
        <v>1</v>
      </c>
      <c r="AHA23" s="22">
        <v>1</v>
      </c>
      <c r="AHB23" s="22">
        <v>1</v>
      </c>
      <c r="AHC23" s="22">
        <v>1</v>
      </c>
      <c r="AHD23" s="22">
        <v>1</v>
      </c>
      <c r="AHE23" s="22">
        <v>1</v>
      </c>
      <c r="AHF23" s="22">
        <v>1</v>
      </c>
      <c r="AHG23" s="22">
        <v>1</v>
      </c>
      <c r="AHH23" s="22">
        <v>1</v>
      </c>
      <c r="AHI23" s="22">
        <v>1</v>
      </c>
      <c r="AHJ23" s="22">
        <v>1</v>
      </c>
      <c r="AHK23" s="22">
        <v>1</v>
      </c>
      <c r="AHL23" s="22">
        <v>1</v>
      </c>
      <c r="AHM23" s="22">
        <v>1</v>
      </c>
      <c r="AHN23" s="22">
        <v>1</v>
      </c>
      <c r="AHO23" s="22">
        <v>1</v>
      </c>
      <c r="AHP23" s="22">
        <v>1</v>
      </c>
      <c r="AHQ23" s="22">
        <v>1</v>
      </c>
      <c r="AHR23" s="22">
        <v>1</v>
      </c>
      <c r="AHS23" s="22">
        <v>1</v>
      </c>
      <c r="AHT23" s="22">
        <v>1</v>
      </c>
      <c r="AHU23" s="22">
        <v>1</v>
      </c>
      <c r="AHV23" s="22">
        <v>1</v>
      </c>
      <c r="AHW23" s="22">
        <v>1</v>
      </c>
      <c r="AHX23" s="22">
        <v>1</v>
      </c>
      <c r="AHY23" s="22">
        <v>1</v>
      </c>
      <c r="AHZ23" s="22">
        <v>1</v>
      </c>
      <c r="AIA23" s="22">
        <v>3</v>
      </c>
      <c r="AIB23" s="22">
        <v>3</v>
      </c>
      <c r="AIC23" s="22">
        <v>3</v>
      </c>
      <c r="AID23" s="22">
        <v>3</v>
      </c>
      <c r="AIE23" s="22">
        <v>3</v>
      </c>
      <c r="AIF23" s="22">
        <v>3</v>
      </c>
      <c r="AIG23" s="22">
        <v>3</v>
      </c>
      <c r="AIH23" s="22">
        <v>3</v>
      </c>
      <c r="AII23" s="22">
        <v>3</v>
      </c>
      <c r="AIJ23" s="22">
        <v>3</v>
      </c>
      <c r="AIK23" s="22">
        <v>3</v>
      </c>
      <c r="AIL23" s="22">
        <v>3</v>
      </c>
      <c r="AIM23" s="22">
        <v>3</v>
      </c>
      <c r="AIN23" s="22">
        <v>3</v>
      </c>
      <c r="AIO23" s="22">
        <v>3</v>
      </c>
      <c r="AIP23" s="22">
        <v>3</v>
      </c>
      <c r="AIQ23" s="22">
        <v>3</v>
      </c>
      <c r="AIR23" s="22">
        <v>3</v>
      </c>
      <c r="AIS23" s="22">
        <v>3</v>
      </c>
      <c r="AIT23" s="22">
        <v>3</v>
      </c>
      <c r="AIU23" s="22">
        <v>3</v>
      </c>
      <c r="AIV23" s="22">
        <v>3</v>
      </c>
      <c r="AIW23" s="22">
        <v>3</v>
      </c>
      <c r="AIX23" s="22">
        <v>3</v>
      </c>
      <c r="AIY23" s="22">
        <v>3</v>
      </c>
      <c r="AIZ23" s="22">
        <v>3</v>
      </c>
      <c r="AJA23" s="22">
        <v>3</v>
      </c>
      <c r="AJB23" s="22">
        <v>3</v>
      </c>
      <c r="AJC23" s="22">
        <v>3</v>
      </c>
      <c r="AJD23" s="22">
        <v>3</v>
      </c>
      <c r="AJE23" s="22">
        <v>3</v>
      </c>
      <c r="AJF23" s="22">
        <v>3</v>
      </c>
      <c r="AJG23" s="22">
        <v>3</v>
      </c>
      <c r="AJH23" s="22">
        <v>3</v>
      </c>
      <c r="AJI23" s="22">
        <v>3</v>
      </c>
      <c r="AJJ23" s="22">
        <v>3</v>
      </c>
      <c r="AJK23" s="22">
        <v>3</v>
      </c>
      <c r="AJL23" s="22">
        <v>3</v>
      </c>
      <c r="AJM23" s="22">
        <v>3</v>
      </c>
      <c r="AJN23" s="22">
        <v>3</v>
      </c>
      <c r="AJO23" s="22">
        <v>3</v>
      </c>
      <c r="AJP23" s="22">
        <v>3</v>
      </c>
      <c r="AJQ23" s="22">
        <v>3</v>
      </c>
      <c r="AJR23" s="22">
        <v>3</v>
      </c>
      <c r="AJS23" s="22">
        <v>3</v>
      </c>
      <c r="AJT23" s="22"/>
      <c r="AJU23" s="22"/>
      <c r="AJV23" s="22"/>
      <c r="AJW23" s="22"/>
      <c r="AJX23" s="22"/>
      <c r="AJY23" s="22"/>
      <c r="AJZ23" s="22"/>
      <c r="AKA23" s="22"/>
      <c r="AKB23" s="22"/>
      <c r="AKC23" s="22"/>
      <c r="AKD23" s="22"/>
      <c r="AKE23" s="22"/>
      <c r="AKF23" s="22"/>
      <c r="AKG23" s="22"/>
      <c r="AKH23" s="22"/>
      <c r="AKI23" s="22"/>
      <c r="AKJ23" s="22"/>
      <c r="AKK23" s="22"/>
      <c r="AKL23" s="22"/>
      <c r="AKM23" s="22"/>
      <c r="AKN23" s="22"/>
      <c r="AKO23" s="22"/>
      <c r="AKP23" s="22"/>
      <c r="AKQ23" s="22"/>
      <c r="AKR23" s="22"/>
      <c r="AKS23" s="22"/>
      <c r="AKT23" s="22"/>
      <c r="AKU23" s="110" t="s">
        <v>3008</v>
      </c>
      <c r="AKV23" s="18"/>
      <c r="AKW23" s="18"/>
      <c r="AKX23" s="18"/>
      <c r="AKY23" s="18"/>
      <c r="AKZ23" s="18"/>
      <c r="ALA23" s="18"/>
      <c r="ALB23" s="18"/>
      <c r="ALC23" s="18"/>
      <c r="ALD23" s="18"/>
      <c r="ALE23" s="18"/>
      <c r="ALF23" s="18"/>
      <c r="ALG23" s="18"/>
      <c r="ALH23" s="18"/>
      <c r="ALI23" s="18"/>
      <c r="ALJ23" s="18"/>
      <c r="ALK23" s="18"/>
      <c r="ALL23" s="18"/>
      <c r="ALM23" s="18"/>
      <c r="ALN23" s="18"/>
      <c r="ALO23" s="18"/>
      <c r="ALP23" s="18"/>
      <c r="ALQ23" s="18"/>
      <c r="ALR23" s="18"/>
      <c r="ALS23" s="18"/>
      <c r="ALT23" s="18"/>
      <c r="ALU23" s="18"/>
      <c r="ALV23" s="18"/>
      <c r="ALW23" s="18"/>
      <c r="ALX23" s="18"/>
      <c r="ALY23" s="18"/>
      <c r="ALZ23" s="18"/>
      <c r="AMA23" s="18"/>
      <c r="AMB23" s="18"/>
      <c r="AMC23" s="18"/>
      <c r="AMD23" s="18"/>
      <c r="AME23" s="18"/>
      <c r="AMF23" s="18">
        <v>1</v>
      </c>
      <c r="AMG23" s="18">
        <v>1</v>
      </c>
      <c r="AMH23" s="18">
        <v>1</v>
      </c>
      <c r="AMI23" s="18">
        <v>1</v>
      </c>
      <c r="AMJ23" s="18">
        <v>1</v>
      </c>
      <c r="AMK23" s="18">
        <v>1</v>
      </c>
      <c r="AML23" s="18">
        <v>1</v>
      </c>
      <c r="AMM23" s="18">
        <v>1</v>
      </c>
      <c r="AMN23" s="18">
        <v>1</v>
      </c>
      <c r="AMO23" s="18">
        <v>1</v>
      </c>
      <c r="AMP23" s="18">
        <v>1</v>
      </c>
      <c r="AMQ23" s="18">
        <v>1</v>
      </c>
      <c r="AMR23" s="18">
        <v>1</v>
      </c>
      <c r="AMS23" s="18">
        <v>1</v>
      </c>
      <c r="AMT23" s="18">
        <v>1</v>
      </c>
      <c r="AMU23" s="18">
        <v>1</v>
      </c>
      <c r="AMV23" s="18">
        <v>1</v>
      </c>
      <c r="AMW23" s="18">
        <v>1</v>
      </c>
      <c r="AMX23" s="18">
        <v>1</v>
      </c>
      <c r="AMY23" s="18">
        <v>1</v>
      </c>
      <c r="AMZ23" s="18">
        <v>1</v>
      </c>
      <c r="ANA23" s="18">
        <v>1</v>
      </c>
      <c r="ANB23" s="18">
        <v>1</v>
      </c>
      <c r="ANC23" s="18">
        <v>1</v>
      </c>
      <c r="AND23" s="18">
        <v>1</v>
      </c>
      <c r="ANE23" s="18">
        <v>1</v>
      </c>
      <c r="ANF23" s="18">
        <v>1</v>
      </c>
      <c r="ANG23" s="18">
        <v>1</v>
      </c>
      <c r="ANH23" s="18">
        <v>1</v>
      </c>
      <c r="ANI23" s="18">
        <v>1</v>
      </c>
      <c r="ANJ23" s="18">
        <v>1</v>
      </c>
      <c r="ANK23" s="18">
        <v>1</v>
      </c>
      <c r="ANL23" s="18">
        <v>1</v>
      </c>
      <c r="ANM23" s="18">
        <v>1</v>
      </c>
      <c r="ANN23" s="18">
        <v>1</v>
      </c>
      <c r="ANO23" s="18">
        <v>1</v>
      </c>
      <c r="ANP23" s="18"/>
      <c r="ANQ23" s="18"/>
      <c r="ANR23" s="18"/>
      <c r="ANS23" s="18"/>
      <c r="ANT23" s="18"/>
      <c r="ANU23" s="18"/>
      <c r="ANV23" s="18"/>
      <c r="ANW23" s="18"/>
      <c r="ANX23" s="18"/>
      <c r="ANY23" s="18"/>
      <c r="ANZ23" s="18"/>
      <c r="AOA23" s="18"/>
      <c r="AOB23" s="18"/>
      <c r="AOC23" s="18"/>
      <c r="AOD23" s="18"/>
      <c r="AOE23" s="18"/>
      <c r="AOF23" s="18"/>
      <c r="AOG23" s="18"/>
      <c r="AOH23" s="18"/>
      <c r="AOI23" s="18"/>
      <c r="AOJ23" s="18"/>
      <c r="AOK23" s="18"/>
      <c r="AOL23" s="18"/>
      <c r="AOM23" s="18"/>
      <c r="AON23" s="18"/>
      <c r="AOO23" s="18"/>
      <c r="AOP23" s="18"/>
      <c r="AOQ23" s="18"/>
      <c r="AOR23" s="18"/>
      <c r="AOS23" s="18"/>
      <c r="AOT23" s="18"/>
      <c r="AOU23" s="18"/>
      <c r="AOV23" s="18"/>
      <c r="AOW23" s="18"/>
      <c r="AOX23" s="18"/>
      <c r="AOY23" s="18"/>
      <c r="AOZ23" s="18"/>
      <c r="APA23" s="18"/>
      <c r="APB23" s="18"/>
      <c r="APC23" s="18"/>
      <c r="APD23" s="18"/>
      <c r="APE23" s="18"/>
      <c r="APF23" s="18"/>
      <c r="APG23" s="18"/>
      <c r="APH23" s="18"/>
      <c r="API23" s="18"/>
      <c r="APJ23" s="18"/>
      <c r="APK23" s="18"/>
      <c r="APL23" s="18"/>
      <c r="APM23" s="18"/>
      <c r="APN23" s="18"/>
      <c r="APO23" s="18"/>
      <c r="APP23" s="18"/>
      <c r="APQ23" s="18"/>
      <c r="APR23" s="18"/>
      <c r="APS23" s="18"/>
      <c r="APT23" s="18"/>
      <c r="APU23" s="18"/>
      <c r="APV23" s="18"/>
      <c r="APW23" s="18"/>
      <c r="APX23" s="18"/>
      <c r="APY23" s="18"/>
      <c r="APZ23" s="18"/>
      <c r="AQA23" s="18"/>
      <c r="AQB23" s="18"/>
      <c r="AQC23" s="18"/>
      <c r="AQD23" s="18"/>
      <c r="AQE23" s="18"/>
      <c r="AQF23" s="18"/>
      <c r="AQG23" s="18"/>
      <c r="AQH23" s="18"/>
      <c r="AQI23" s="18"/>
      <c r="AQJ23" s="18"/>
      <c r="AQK23" s="18"/>
      <c r="AQL23" s="18"/>
      <c r="AQM23" s="18"/>
      <c r="AQN23" s="18"/>
      <c r="AQO23" s="18"/>
      <c r="AQP23" s="18"/>
      <c r="AQQ23" s="18"/>
      <c r="AQR23" s="18"/>
      <c r="AQS23" s="18"/>
      <c r="AQT23" s="18"/>
      <c r="AQU23" s="18"/>
      <c r="AQV23" s="18"/>
      <c r="AQW23" s="18"/>
      <c r="AQX23" s="18"/>
      <c r="AQY23" s="18"/>
      <c r="AQZ23" s="18"/>
      <c r="ARA23" s="18"/>
      <c r="ARB23" s="18"/>
    </row>
    <row r="24" spans="1:1146" x14ac:dyDescent="0.25">
      <c r="A24" s="8" t="s">
        <v>1227</v>
      </c>
      <c r="B24" t="s">
        <v>86</v>
      </c>
      <c r="C24" t="s">
        <v>1692</v>
      </c>
      <c r="E24" s="8">
        <v>157</v>
      </c>
      <c r="F24" s="10" t="s">
        <v>656</v>
      </c>
      <c r="G24" s="10" t="s">
        <v>657</v>
      </c>
      <c r="H24" s="10" t="s">
        <v>658</v>
      </c>
      <c r="I24" s="10" t="s">
        <v>659</v>
      </c>
      <c r="J24" s="10" t="s">
        <v>660</v>
      </c>
      <c r="K24" s="10" t="s">
        <v>661</v>
      </c>
      <c r="L24" s="10" t="s">
        <v>662</v>
      </c>
      <c r="M24" s="10" t="s">
        <v>663</v>
      </c>
      <c r="N24" s="10" t="s">
        <v>664</v>
      </c>
      <c r="O24" s="10" t="s">
        <v>665</v>
      </c>
      <c r="P24" s="10" t="s">
        <v>666</v>
      </c>
      <c r="Q24" s="10" t="s">
        <v>667</v>
      </c>
      <c r="R24" s="10" t="s">
        <v>733</v>
      </c>
      <c r="S24" s="10" t="s">
        <v>734</v>
      </c>
      <c r="T24" s="10" t="s">
        <v>735</v>
      </c>
      <c r="U24" s="10" t="s">
        <v>736</v>
      </c>
      <c r="V24" s="10" t="s">
        <v>670</v>
      </c>
      <c r="W24" s="10" t="s">
        <v>671</v>
      </c>
      <c r="X24" s="10" t="s">
        <v>672</v>
      </c>
      <c r="Y24" s="10" t="s">
        <v>673</v>
      </c>
      <c r="Z24" s="10" t="s">
        <v>674</v>
      </c>
      <c r="AA24" s="10" t="s">
        <v>675</v>
      </c>
      <c r="AB24" s="10" t="s">
        <v>676</v>
      </c>
      <c r="AC24" s="10" t="s">
        <v>677</v>
      </c>
      <c r="AD24" s="10" t="s">
        <v>678</v>
      </c>
      <c r="AE24" s="10" t="s">
        <v>679</v>
      </c>
      <c r="AF24" s="10" t="s">
        <v>680</v>
      </c>
      <c r="AG24" s="10" t="s">
        <v>681</v>
      </c>
      <c r="AH24" s="10" t="s">
        <v>745</v>
      </c>
      <c r="AI24" s="10" t="s">
        <v>746</v>
      </c>
      <c r="AJ24" s="10" t="s">
        <v>747</v>
      </c>
      <c r="AK24" s="10" t="s">
        <v>748</v>
      </c>
      <c r="AL24" s="10" t="s">
        <v>825</v>
      </c>
      <c r="AM24" s="10" t="s">
        <v>826</v>
      </c>
      <c r="AN24" s="10" t="s">
        <v>827</v>
      </c>
      <c r="AO24" s="10" t="s">
        <v>828</v>
      </c>
      <c r="AP24" s="10" t="s">
        <v>872</v>
      </c>
      <c r="AQ24" s="10" t="s">
        <v>873</v>
      </c>
      <c r="AR24" s="10" t="s">
        <v>829</v>
      </c>
      <c r="AS24" s="10" t="s">
        <v>830</v>
      </c>
      <c r="AT24" s="10" t="s">
        <v>831</v>
      </c>
      <c r="AU24" s="10" t="s">
        <v>832</v>
      </c>
      <c r="AV24" s="10" t="s">
        <v>833</v>
      </c>
      <c r="AW24" s="10" t="s">
        <v>834</v>
      </c>
      <c r="AX24" s="10" t="s">
        <v>874</v>
      </c>
      <c r="AY24" s="10" t="s">
        <v>875</v>
      </c>
      <c r="AZ24" s="10" t="s">
        <v>876</v>
      </c>
      <c r="BA24" s="10" t="s">
        <v>877</v>
      </c>
      <c r="BB24" s="10" t="s">
        <v>843</v>
      </c>
      <c r="BC24" s="10" t="s">
        <v>844</v>
      </c>
      <c r="BD24" s="10" t="s">
        <v>845</v>
      </c>
      <c r="BE24" s="10" t="s">
        <v>846</v>
      </c>
      <c r="BF24" s="10" t="s">
        <v>878</v>
      </c>
      <c r="BG24" s="10" t="s">
        <v>879</v>
      </c>
      <c r="BH24" s="10" t="s">
        <v>847</v>
      </c>
      <c r="BI24" s="10" t="s">
        <v>848</v>
      </c>
      <c r="BJ24" s="10" t="s">
        <v>849</v>
      </c>
      <c r="BK24" s="10" t="s">
        <v>850</v>
      </c>
      <c r="BL24" s="10" t="s">
        <v>851</v>
      </c>
      <c r="BM24" s="10" t="s">
        <v>852</v>
      </c>
      <c r="BN24" s="10" t="s">
        <v>757</v>
      </c>
      <c r="BO24" s="10" t="s">
        <v>758</v>
      </c>
      <c r="BP24" s="10" t="s">
        <v>759</v>
      </c>
      <c r="BQ24" s="10" t="s">
        <v>760</v>
      </c>
      <c r="BR24" s="10" t="s">
        <v>684</v>
      </c>
      <c r="BS24" s="10" t="s">
        <v>685</v>
      </c>
      <c r="BT24" s="10" t="s">
        <v>686</v>
      </c>
      <c r="BU24" s="10" t="s">
        <v>687</v>
      </c>
      <c r="BV24" s="10" t="s">
        <v>688</v>
      </c>
      <c r="BW24" s="10" t="s">
        <v>689</v>
      </c>
      <c r="BX24" s="10" t="s">
        <v>690</v>
      </c>
      <c r="BY24" s="10" t="s">
        <v>691</v>
      </c>
      <c r="BZ24" s="10" t="s">
        <v>692</v>
      </c>
      <c r="CA24" s="10" t="s">
        <v>693</v>
      </c>
      <c r="CB24" s="10" t="s">
        <v>694</v>
      </c>
      <c r="CC24" s="10" t="s">
        <v>695</v>
      </c>
      <c r="CD24" s="10" t="s">
        <v>769</v>
      </c>
      <c r="CE24" s="10" t="s">
        <v>770</v>
      </c>
      <c r="CF24" s="10" t="s">
        <v>771</v>
      </c>
      <c r="CG24" s="10" t="s">
        <v>772</v>
      </c>
      <c r="CH24" s="10" t="s">
        <v>775</v>
      </c>
      <c r="CI24" s="10" t="s">
        <v>776</v>
      </c>
      <c r="CJ24" s="10" t="s">
        <v>777</v>
      </c>
      <c r="CK24" s="10" t="s">
        <v>778</v>
      </c>
      <c r="CL24" s="10" t="s">
        <v>779</v>
      </c>
      <c r="CM24" s="10" t="s">
        <v>780</v>
      </c>
      <c r="CN24" s="10" t="s">
        <v>781</v>
      </c>
      <c r="CO24" s="10" t="s">
        <v>782</v>
      </c>
      <c r="CP24" s="10" t="s">
        <v>783</v>
      </c>
      <c r="CQ24" s="10" t="s">
        <v>867</v>
      </c>
      <c r="CR24" s="10" t="s">
        <v>698</v>
      </c>
      <c r="CS24" s="10" t="s">
        <v>699</v>
      </c>
      <c r="CT24" s="10" t="s">
        <v>700</v>
      </c>
      <c r="CU24" s="10" t="s">
        <v>701</v>
      </c>
      <c r="CV24" s="10" t="s">
        <v>702</v>
      </c>
      <c r="CW24" s="10" t="s">
        <v>703</v>
      </c>
      <c r="CX24" s="10" t="s">
        <v>704</v>
      </c>
      <c r="CY24" s="10" t="s">
        <v>784</v>
      </c>
      <c r="CZ24" s="10" t="s">
        <v>785</v>
      </c>
      <c r="DA24" s="10" t="s">
        <v>868</v>
      </c>
      <c r="DB24" s="10" t="s">
        <v>705</v>
      </c>
      <c r="DC24" s="10" t="s">
        <v>706</v>
      </c>
      <c r="DD24" s="10" t="s">
        <v>707</v>
      </c>
      <c r="DE24" s="10" t="s">
        <v>708</v>
      </c>
      <c r="DF24" s="10" t="s">
        <v>709</v>
      </c>
      <c r="DG24" s="10" t="s">
        <v>710</v>
      </c>
      <c r="DH24" s="10" t="s">
        <v>711</v>
      </c>
      <c r="DI24" s="10" t="s">
        <v>786</v>
      </c>
      <c r="DJ24" s="10" t="s">
        <v>787</v>
      </c>
      <c r="DK24" s="10" t="s">
        <v>869</v>
      </c>
      <c r="DL24" s="10" t="s">
        <v>712</v>
      </c>
      <c r="DM24" s="10" t="s">
        <v>713</v>
      </c>
      <c r="DN24" s="10" t="s">
        <v>714</v>
      </c>
      <c r="DO24" s="10" t="s">
        <v>715</v>
      </c>
      <c r="DP24" s="10" t="s">
        <v>716</v>
      </c>
      <c r="DQ24" s="10" t="s">
        <v>717</v>
      </c>
      <c r="DR24" s="10" t="s">
        <v>718</v>
      </c>
      <c r="DS24" s="10" t="s">
        <v>788</v>
      </c>
      <c r="DT24" s="10" t="s">
        <v>789</v>
      </c>
      <c r="DU24" s="10" t="s">
        <v>870</v>
      </c>
      <c r="DV24" s="10" t="s">
        <v>719</v>
      </c>
      <c r="DW24" s="10" t="s">
        <v>720</v>
      </c>
      <c r="DX24" s="10" t="s">
        <v>721</v>
      </c>
      <c r="DY24" s="10" t="s">
        <v>722</v>
      </c>
      <c r="DZ24" s="10" t="s">
        <v>723</v>
      </c>
      <c r="EA24" s="10" t="s">
        <v>724</v>
      </c>
      <c r="EB24" s="10" t="s">
        <v>725</v>
      </c>
      <c r="EC24" s="10" t="s">
        <v>790</v>
      </c>
      <c r="ED24" s="10" t="s">
        <v>791</v>
      </c>
      <c r="EE24" s="10" t="s">
        <v>871</v>
      </c>
      <c r="EF24" s="10" t="s">
        <v>1031</v>
      </c>
      <c r="EG24" s="10" t="s">
        <v>1032</v>
      </c>
      <c r="EH24" s="10" t="s">
        <v>1033</v>
      </c>
      <c r="EI24" s="10" t="s">
        <v>1034</v>
      </c>
      <c r="EJ24" s="10" t="s">
        <v>1035</v>
      </c>
      <c r="EK24" s="10" t="s">
        <v>1036</v>
      </c>
      <c r="EL24" s="10" t="s">
        <v>1037</v>
      </c>
      <c r="EM24" s="10" t="s">
        <v>1038</v>
      </c>
      <c r="EN24" s="10" t="s">
        <v>1039</v>
      </c>
      <c r="EO24" s="10" t="s">
        <v>1040</v>
      </c>
      <c r="EP24" s="10" t="s">
        <v>1041</v>
      </c>
      <c r="EQ24" s="10" t="s">
        <v>1042</v>
      </c>
      <c r="ER24" s="10" t="s">
        <v>1128</v>
      </c>
      <c r="ES24" s="10" t="s">
        <v>1129</v>
      </c>
      <c r="ET24" s="10" t="s">
        <v>1130</v>
      </c>
      <c r="EU24" s="10" t="s">
        <v>1131</v>
      </c>
      <c r="EV24" s="10" t="s">
        <v>1045</v>
      </c>
      <c r="EW24" s="10" t="s">
        <v>1046</v>
      </c>
      <c r="EX24" s="10" t="s">
        <v>1047</v>
      </c>
      <c r="EY24" s="10" t="s">
        <v>1048</v>
      </c>
      <c r="EZ24" s="10" t="s">
        <v>1049</v>
      </c>
      <c r="FA24" s="10" t="s">
        <v>1050</v>
      </c>
      <c r="FB24" s="10" t="s">
        <v>1051</v>
      </c>
      <c r="FC24" s="10" t="s">
        <v>1134</v>
      </c>
      <c r="FD24" s="10" t="s">
        <v>1135</v>
      </c>
      <c r="FE24" s="10" t="s">
        <v>1191</v>
      </c>
      <c r="FF24" s="10" t="s">
        <v>1449</v>
      </c>
      <c r="FG24" s="10" t="s">
        <v>281</v>
      </c>
      <c r="FH24" s="10" t="s">
        <v>282</v>
      </c>
      <c r="FI24" s="10" t="s">
        <v>283</v>
      </c>
      <c r="FJ24" s="10" t="s">
        <v>284</v>
      </c>
      <c r="FK24" s="10" t="s">
        <v>285</v>
      </c>
      <c r="FL24" s="10" t="s">
        <v>286</v>
      </c>
      <c r="FM24" s="10" t="s">
        <v>287</v>
      </c>
      <c r="FN24" s="10" t="s">
        <v>288</v>
      </c>
      <c r="FO24" s="10" t="s">
        <v>289</v>
      </c>
      <c r="FP24" s="10" t="s">
        <v>290</v>
      </c>
      <c r="FQ24" s="10" t="s">
        <v>291</v>
      </c>
      <c r="FR24" s="10" t="s">
        <v>292</v>
      </c>
      <c r="FS24" s="10" t="s">
        <v>293</v>
      </c>
      <c r="FT24" s="10" t="s">
        <v>294</v>
      </c>
      <c r="FU24" s="10" t="s">
        <v>295</v>
      </c>
      <c r="FV24" s="10" t="s">
        <v>296</v>
      </c>
      <c r="FW24" s="10" t="s">
        <v>297</v>
      </c>
      <c r="FX24" s="10" t="s">
        <v>298</v>
      </c>
      <c r="FY24" s="10" t="s">
        <v>299</v>
      </c>
      <c r="FZ24" s="10" t="s">
        <v>300</v>
      </c>
      <c r="GA24" s="10" t="s">
        <v>301</v>
      </c>
      <c r="GB24" s="10" t="s">
        <v>302</v>
      </c>
      <c r="GC24" s="10" t="s">
        <v>303</v>
      </c>
      <c r="GD24" s="10" t="s">
        <v>304</v>
      </c>
      <c r="GE24" s="10" t="s">
        <v>305</v>
      </c>
      <c r="GF24" s="10" t="s">
        <v>306</v>
      </c>
      <c r="GG24" s="10" t="s">
        <v>307</v>
      </c>
      <c r="GH24" s="10" t="s">
        <v>308</v>
      </c>
      <c r="GI24" s="10" t="s">
        <v>309</v>
      </c>
      <c r="GJ24" s="10" t="s">
        <v>310</v>
      </c>
      <c r="GK24" s="10" t="s">
        <v>311</v>
      </c>
      <c r="GL24" s="10" t="s">
        <v>312</v>
      </c>
      <c r="GM24" s="10" t="s">
        <v>313</v>
      </c>
      <c r="GN24" s="10" t="s">
        <v>314</v>
      </c>
      <c r="GO24" s="10" t="s">
        <v>315</v>
      </c>
      <c r="GP24" s="10" t="s">
        <v>316</v>
      </c>
      <c r="GQ24" s="10" t="s">
        <v>317</v>
      </c>
      <c r="GR24" s="10" t="s">
        <v>318</v>
      </c>
      <c r="GS24" s="10" t="s">
        <v>319</v>
      </c>
      <c r="GT24" s="10" t="s">
        <v>320</v>
      </c>
      <c r="GU24" s="10" t="s">
        <v>321</v>
      </c>
      <c r="GV24" s="10" t="s">
        <v>322</v>
      </c>
      <c r="GW24" s="10" t="s">
        <v>323</v>
      </c>
      <c r="GX24" s="10" t="s">
        <v>324</v>
      </c>
      <c r="GY24" s="10" t="s">
        <v>325</v>
      </c>
      <c r="GZ24" s="10" t="s">
        <v>326</v>
      </c>
      <c r="HA24" s="10" t="s">
        <v>327</v>
      </c>
      <c r="HB24" s="10" t="s">
        <v>328</v>
      </c>
      <c r="HC24" s="10" t="s">
        <v>329</v>
      </c>
      <c r="HD24" s="10" t="s">
        <v>330</v>
      </c>
      <c r="HE24" s="10" t="s">
        <v>331</v>
      </c>
      <c r="HF24" s="10" t="s">
        <v>332</v>
      </c>
      <c r="HG24" s="10" t="s">
        <v>333</v>
      </c>
      <c r="HH24" s="12" t="s">
        <v>334</v>
      </c>
      <c r="HI24" s="10" t="s">
        <v>335</v>
      </c>
      <c r="HJ24" s="10" t="s">
        <v>336</v>
      </c>
      <c r="HK24" s="12" t="s">
        <v>337</v>
      </c>
      <c r="HL24" s="10" t="s">
        <v>338</v>
      </c>
      <c r="HM24" s="10" t="s">
        <v>339</v>
      </c>
      <c r="HN24" s="10" t="s">
        <v>340</v>
      </c>
      <c r="HO24" s="10" t="s">
        <v>341</v>
      </c>
      <c r="HP24" s="10" t="s">
        <v>342</v>
      </c>
      <c r="HQ24" s="10" t="s">
        <v>343</v>
      </c>
      <c r="HR24" s="10" t="s">
        <v>344</v>
      </c>
      <c r="HS24" s="10" t="s">
        <v>345</v>
      </c>
      <c r="HT24" s="10" t="s">
        <v>351</v>
      </c>
      <c r="HU24" s="10" t="s">
        <v>346</v>
      </c>
      <c r="HV24" s="10" t="s">
        <v>352</v>
      </c>
      <c r="HW24" s="10" t="s">
        <v>347</v>
      </c>
      <c r="HX24" s="10" t="s">
        <v>353</v>
      </c>
      <c r="HY24" s="10" t="s">
        <v>348</v>
      </c>
      <c r="HZ24" s="10" t="s">
        <v>354</v>
      </c>
      <c r="IA24" s="10" t="s">
        <v>349</v>
      </c>
      <c r="IB24" s="10" t="s">
        <v>355</v>
      </c>
      <c r="IC24" s="10" t="s">
        <v>350</v>
      </c>
      <c r="ID24" s="10" t="s">
        <v>356</v>
      </c>
      <c r="IE24" s="10" t="s">
        <v>357</v>
      </c>
      <c r="IF24" s="10" t="s">
        <v>358</v>
      </c>
      <c r="IG24" s="10" t="s">
        <v>359</v>
      </c>
      <c r="IH24" s="10" t="s">
        <v>360</v>
      </c>
      <c r="II24" s="10" t="s">
        <v>361</v>
      </c>
      <c r="IJ24" s="10" t="s">
        <v>362</v>
      </c>
      <c r="IK24" s="10" t="s">
        <v>363</v>
      </c>
      <c r="IL24" s="10" t="s">
        <v>364</v>
      </c>
      <c r="IM24" s="10" t="s">
        <v>365</v>
      </c>
      <c r="IN24" s="10" t="s">
        <v>366</v>
      </c>
      <c r="IO24" s="10" t="s">
        <v>367</v>
      </c>
      <c r="IP24" s="10" t="s">
        <v>368</v>
      </c>
      <c r="IQ24" s="10" t="s">
        <v>369</v>
      </c>
      <c r="IR24" s="10" t="s">
        <v>370</v>
      </c>
      <c r="IS24" s="10" t="s">
        <v>371</v>
      </c>
      <c r="IT24" s="10" t="s">
        <v>372</v>
      </c>
      <c r="IU24" s="15" t="s">
        <v>373</v>
      </c>
      <c r="IV24" s="15" t="s">
        <v>374</v>
      </c>
      <c r="IW24" s="15" t="s">
        <v>375</v>
      </c>
      <c r="IX24" s="15" t="s">
        <v>376</v>
      </c>
      <c r="IY24" s="15" t="s">
        <v>377</v>
      </c>
      <c r="IZ24" s="15" t="s">
        <v>378</v>
      </c>
      <c r="JA24" s="15" t="s">
        <v>379</v>
      </c>
      <c r="JB24" s="15" t="s">
        <v>380</v>
      </c>
      <c r="JC24" s="10" t="s">
        <v>381</v>
      </c>
      <c r="JD24" s="15" t="s">
        <v>382</v>
      </c>
      <c r="JE24" s="15" t="s">
        <v>383</v>
      </c>
      <c r="JF24" s="15" t="s">
        <v>384</v>
      </c>
      <c r="JG24" s="15" t="s">
        <v>385</v>
      </c>
      <c r="JH24" s="15" t="s">
        <v>386</v>
      </c>
      <c r="JI24" s="15" t="s">
        <v>387</v>
      </c>
      <c r="JJ24" s="15" t="s">
        <v>388</v>
      </c>
      <c r="JK24" s="15" t="s">
        <v>389</v>
      </c>
      <c r="JL24" s="15" t="s">
        <v>390</v>
      </c>
      <c r="JM24" s="15" t="s">
        <v>391</v>
      </c>
      <c r="JN24" s="15" t="s">
        <v>392</v>
      </c>
      <c r="JO24" s="15" t="s">
        <v>393</v>
      </c>
      <c r="JP24" s="15" t="s">
        <v>394</v>
      </c>
      <c r="JQ24" s="15" t="s">
        <v>395</v>
      </c>
      <c r="JR24" s="15" t="s">
        <v>396</v>
      </c>
      <c r="JS24" s="15" t="s">
        <v>397</v>
      </c>
      <c r="JT24" s="15" t="s">
        <v>398</v>
      </c>
      <c r="JU24" s="15" t="s">
        <v>399</v>
      </c>
      <c r="JV24" s="15" t="s">
        <v>400</v>
      </c>
      <c r="JW24" s="15" t="s">
        <v>401</v>
      </c>
      <c r="JX24" s="15" t="s">
        <v>402</v>
      </c>
      <c r="JY24" s="15" t="s">
        <v>403</v>
      </c>
      <c r="JZ24" s="15" t="s">
        <v>404</v>
      </c>
      <c r="KA24" s="15" t="s">
        <v>405</v>
      </c>
      <c r="KB24" s="15" t="s">
        <v>406</v>
      </c>
      <c r="KC24" s="15" t="s">
        <v>407</v>
      </c>
      <c r="KD24" s="15" t="s">
        <v>408</v>
      </c>
      <c r="KE24" s="15" t="s">
        <v>409</v>
      </c>
      <c r="KF24" s="15" t="s">
        <v>410</v>
      </c>
      <c r="KG24" s="15" t="s">
        <v>1192</v>
      </c>
      <c r="KH24" s="15" t="s">
        <v>1193</v>
      </c>
      <c r="KI24" s="15" t="s">
        <v>1194</v>
      </c>
      <c r="KJ24" s="15" t="s">
        <v>1195</v>
      </c>
      <c r="KK24" s="15" t="s">
        <v>1196</v>
      </c>
      <c r="KL24" s="15" t="s">
        <v>1197</v>
      </c>
      <c r="KM24" s="15" t="s">
        <v>1198</v>
      </c>
      <c r="KN24" s="15" t="s">
        <v>1199</v>
      </c>
      <c r="KO24" s="15" t="s">
        <v>1200</v>
      </c>
      <c r="KP24" s="15" t="s">
        <v>1201</v>
      </c>
      <c r="KQ24" s="15" t="s">
        <v>1202</v>
      </c>
      <c r="KR24" s="15" t="s">
        <v>1203</v>
      </c>
      <c r="KS24" s="15" t="s">
        <v>1204</v>
      </c>
      <c r="KT24" s="15" t="s">
        <v>1205</v>
      </c>
      <c r="KU24" s="15" t="s">
        <v>1206</v>
      </c>
      <c r="KV24" s="15" t="s">
        <v>1207</v>
      </c>
      <c r="KW24" s="15" t="s">
        <v>1208</v>
      </c>
      <c r="KX24" s="15" t="s">
        <v>1209</v>
      </c>
      <c r="KY24" s="15" t="s">
        <v>1210</v>
      </c>
      <c r="KZ24" s="15" t="s">
        <v>1211</v>
      </c>
      <c r="LA24" s="15" t="s">
        <v>1212</v>
      </c>
      <c r="LB24" s="15" t="s">
        <v>1213</v>
      </c>
      <c r="LC24" s="15" t="s">
        <v>1214</v>
      </c>
      <c r="LD24" s="15" t="s">
        <v>1215</v>
      </c>
      <c r="LE24" s="15" t="s">
        <v>1216</v>
      </c>
      <c r="LF24" s="15" t="s">
        <v>1217</v>
      </c>
      <c r="LG24" s="15" t="s">
        <v>1454</v>
      </c>
      <c r="LH24" s="18">
        <v>170</v>
      </c>
      <c r="LI24" s="18">
        <v>180</v>
      </c>
      <c r="LJ24" s="18">
        <v>165</v>
      </c>
      <c r="LK24" s="18">
        <v>165</v>
      </c>
      <c r="LL24" s="18">
        <v>165</v>
      </c>
      <c r="LM24" s="18">
        <v>165</v>
      </c>
      <c r="LN24" s="18">
        <v>165</v>
      </c>
      <c r="LO24" s="18">
        <v>165</v>
      </c>
      <c r="LP24" s="18">
        <v>165</v>
      </c>
      <c r="LQ24" s="18">
        <v>165</v>
      </c>
      <c r="LR24" s="18">
        <v>170</v>
      </c>
      <c r="LS24" s="18">
        <v>170</v>
      </c>
      <c r="LT24" s="18">
        <v>170</v>
      </c>
      <c r="LU24" s="18">
        <v>170</v>
      </c>
      <c r="LV24" s="18">
        <v>170</v>
      </c>
      <c r="LW24" s="18">
        <v>180</v>
      </c>
      <c r="LX24" s="18">
        <v>1.3</v>
      </c>
      <c r="LY24" s="18">
        <v>1.3</v>
      </c>
      <c r="LZ24" s="18">
        <v>1.3</v>
      </c>
      <c r="MA24" s="18">
        <v>1.3</v>
      </c>
      <c r="MB24" s="18">
        <v>1.3</v>
      </c>
      <c r="MC24" s="18">
        <v>1.3</v>
      </c>
      <c r="MD24" s="18">
        <v>1.3</v>
      </c>
      <c r="ME24" s="18">
        <v>1.3</v>
      </c>
      <c r="MF24" s="18">
        <v>1.3</v>
      </c>
      <c r="MG24" s="18">
        <v>1.3</v>
      </c>
      <c r="MH24" s="18">
        <v>1.3</v>
      </c>
      <c r="MI24" s="18">
        <v>1.3</v>
      </c>
      <c r="MJ24" s="18">
        <v>1.3</v>
      </c>
      <c r="MK24" s="18">
        <v>1.3</v>
      </c>
      <c r="ML24" s="18">
        <v>1.3</v>
      </c>
      <c r="MM24" s="18">
        <v>1.3</v>
      </c>
      <c r="MN24" s="18">
        <v>4</v>
      </c>
      <c r="MO24" s="18">
        <v>4</v>
      </c>
      <c r="MP24" s="18">
        <v>4</v>
      </c>
      <c r="MQ24" s="18">
        <v>4</v>
      </c>
      <c r="MR24" s="18">
        <v>4</v>
      </c>
      <c r="MS24" s="18">
        <v>4</v>
      </c>
      <c r="MT24" s="18">
        <v>4</v>
      </c>
      <c r="MU24" s="18">
        <v>4</v>
      </c>
      <c r="MV24" s="18">
        <v>4</v>
      </c>
      <c r="MW24" s="18">
        <v>4</v>
      </c>
      <c r="MX24" s="18">
        <v>4</v>
      </c>
      <c r="MY24" s="18">
        <v>4</v>
      </c>
      <c r="MZ24" s="18">
        <v>4</v>
      </c>
      <c r="NA24" s="18">
        <v>4</v>
      </c>
      <c r="NB24" s="18">
        <v>4</v>
      </c>
      <c r="NC24" s="18">
        <v>4</v>
      </c>
      <c r="ND24" s="18">
        <v>4</v>
      </c>
      <c r="NE24" s="18">
        <v>4</v>
      </c>
      <c r="NF24" s="18">
        <v>4</v>
      </c>
      <c r="NG24" s="18">
        <v>4</v>
      </c>
      <c r="NH24" s="18">
        <v>4</v>
      </c>
      <c r="NI24" s="18">
        <v>4</v>
      </c>
      <c r="NJ24" s="18">
        <v>4</v>
      </c>
      <c r="NK24" s="18">
        <v>4</v>
      </c>
      <c r="NL24" s="18">
        <v>4</v>
      </c>
      <c r="NM24" s="18">
        <v>4</v>
      </c>
      <c r="NN24" s="18">
        <v>4</v>
      </c>
      <c r="NO24" s="18">
        <v>4</v>
      </c>
      <c r="NP24" s="18">
        <v>4</v>
      </c>
      <c r="NQ24" s="18">
        <v>4</v>
      </c>
      <c r="NR24" s="18">
        <v>4</v>
      </c>
      <c r="NS24" s="18">
        <v>4</v>
      </c>
      <c r="NT24" s="18">
        <v>50</v>
      </c>
      <c r="NU24" s="18">
        <v>50</v>
      </c>
      <c r="NV24" s="18">
        <v>50</v>
      </c>
      <c r="NW24" s="18">
        <v>50</v>
      </c>
      <c r="NX24" s="18">
        <v>50</v>
      </c>
      <c r="NY24" s="18">
        <v>50</v>
      </c>
      <c r="NZ24" s="18">
        <v>50</v>
      </c>
      <c r="OA24" s="18">
        <v>50</v>
      </c>
      <c r="OB24" s="18">
        <v>50</v>
      </c>
      <c r="OC24" s="18">
        <v>50</v>
      </c>
      <c r="OD24" s="18">
        <v>50</v>
      </c>
      <c r="OE24" s="18">
        <v>50</v>
      </c>
      <c r="OF24" s="18">
        <v>50</v>
      </c>
      <c r="OG24" s="18">
        <v>50</v>
      </c>
      <c r="OH24" s="18">
        <v>50</v>
      </c>
      <c r="OI24" s="18">
        <v>50</v>
      </c>
      <c r="OJ24" s="18">
        <v>270</v>
      </c>
      <c r="OK24" s="18">
        <v>270</v>
      </c>
      <c r="OL24" s="18">
        <v>270</v>
      </c>
      <c r="OM24" s="18">
        <v>270</v>
      </c>
      <c r="ON24" s="18">
        <v>270</v>
      </c>
      <c r="OO24" s="18">
        <v>270</v>
      </c>
      <c r="OP24" s="18">
        <v>270</v>
      </c>
      <c r="OQ24" s="18">
        <v>270</v>
      </c>
      <c r="OR24" s="18">
        <v>270</v>
      </c>
      <c r="OS24" s="18">
        <v>270</v>
      </c>
      <c r="OT24" s="18">
        <v>245</v>
      </c>
      <c r="OU24" s="18">
        <v>245</v>
      </c>
      <c r="OV24" s="18">
        <v>245</v>
      </c>
      <c r="OW24" s="18">
        <v>245</v>
      </c>
      <c r="OX24" s="18">
        <v>245</v>
      </c>
      <c r="OY24" s="18">
        <v>245</v>
      </c>
      <c r="OZ24" s="18">
        <v>245</v>
      </c>
      <c r="PA24" s="18">
        <v>245</v>
      </c>
      <c r="PB24" s="18">
        <v>245</v>
      </c>
      <c r="PC24" s="18">
        <v>245</v>
      </c>
      <c r="PD24" s="18">
        <v>548</v>
      </c>
      <c r="PE24" s="18">
        <v>548</v>
      </c>
      <c r="PF24" s="18">
        <v>548</v>
      </c>
      <c r="PG24" s="18">
        <v>548</v>
      </c>
      <c r="PH24" s="18">
        <v>548</v>
      </c>
      <c r="PI24" s="18">
        <v>548</v>
      </c>
      <c r="PJ24" s="18">
        <v>548</v>
      </c>
      <c r="PK24" s="18">
        <v>548</v>
      </c>
      <c r="PL24" s="18">
        <v>548</v>
      </c>
      <c r="PM24" s="18">
        <v>548</v>
      </c>
      <c r="PN24" s="18">
        <v>15</v>
      </c>
      <c r="PO24" s="18">
        <v>15</v>
      </c>
      <c r="PP24" s="18">
        <v>15</v>
      </c>
      <c r="PQ24" s="18">
        <v>15</v>
      </c>
      <c r="PR24" s="18">
        <v>15</v>
      </c>
      <c r="PS24" s="18">
        <v>15</v>
      </c>
      <c r="PT24" s="18">
        <v>15</v>
      </c>
      <c r="PU24" s="18">
        <v>15</v>
      </c>
      <c r="PV24" s="18">
        <v>15</v>
      </c>
      <c r="PW24" s="18">
        <v>15</v>
      </c>
      <c r="PX24" s="18">
        <v>99</v>
      </c>
      <c r="PY24" s="18">
        <v>99</v>
      </c>
      <c r="PZ24" s="18">
        <v>99</v>
      </c>
      <c r="QA24" s="18">
        <v>99</v>
      </c>
      <c r="QB24" s="18">
        <v>99</v>
      </c>
      <c r="QC24" s="18">
        <v>99</v>
      </c>
      <c r="QD24" s="18">
        <v>99</v>
      </c>
      <c r="QE24" s="18">
        <v>99</v>
      </c>
      <c r="QF24" s="18">
        <v>99</v>
      </c>
      <c r="QG24" s="18">
        <v>99</v>
      </c>
      <c r="QH24" s="18"/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8"/>
      <c r="RD24" s="18"/>
      <c r="RE24" s="18"/>
      <c r="RF24" s="18"/>
      <c r="RG24" s="18"/>
      <c r="RH24" s="22">
        <v>50</v>
      </c>
      <c r="RI24" s="18">
        <v>130</v>
      </c>
      <c r="RJ24" s="18">
        <v>120</v>
      </c>
      <c r="RK24" s="18">
        <v>100</v>
      </c>
      <c r="RL24" s="18">
        <v>100</v>
      </c>
      <c r="RM24" s="18">
        <v>120</v>
      </c>
      <c r="RN24" s="18">
        <v>120</v>
      </c>
      <c r="RO24" s="18">
        <v>120</v>
      </c>
      <c r="RP24" s="18">
        <v>120</v>
      </c>
      <c r="RQ24" s="18">
        <v>120</v>
      </c>
      <c r="RR24" s="18">
        <v>120</v>
      </c>
      <c r="RS24" s="18">
        <v>130</v>
      </c>
      <c r="RT24" s="18">
        <v>130</v>
      </c>
      <c r="RU24" s="18">
        <v>120</v>
      </c>
      <c r="RV24" s="18">
        <v>120</v>
      </c>
      <c r="RW24" s="18">
        <v>120</v>
      </c>
      <c r="RX24" s="18">
        <v>120</v>
      </c>
      <c r="RY24" s="18">
        <v>1.1499999999999999</v>
      </c>
      <c r="RZ24" s="18">
        <v>1.1499999999999999</v>
      </c>
      <c r="SA24" s="18">
        <v>1.1499999999999999</v>
      </c>
      <c r="SB24" s="18">
        <v>1.1499999999999999</v>
      </c>
      <c r="SC24" s="18">
        <v>1.1499999999999999</v>
      </c>
      <c r="SD24" s="18">
        <v>1.1499999999999999</v>
      </c>
      <c r="SE24" s="18">
        <v>1.1499999999999999</v>
      </c>
      <c r="SF24" s="18">
        <v>1.1499999999999999</v>
      </c>
      <c r="SG24" s="18">
        <v>1.1499999999999999</v>
      </c>
      <c r="SH24" s="18">
        <v>1.1499999999999999</v>
      </c>
      <c r="SI24" s="18">
        <v>1.1499999999999999</v>
      </c>
      <c r="SJ24" s="18">
        <v>1.1499999999999999</v>
      </c>
      <c r="SK24" s="18">
        <v>1.1499999999999999</v>
      </c>
      <c r="SL24" s="18">
        <v>1.1499999999999999</v>
      </c>
      <c r="SM24" s="18">
        <v>1.1499999999999999</v>
      </c>
      <c r="SN24" s="18">
        <v>1.1499999999999999</v>
      </c>
      <c r="SO24" s="18">
        <v>3</v>
      </c>
      <c r="SP24" s="18">
        <v>3</v>
      </c>
      <c r="SQ24" s="18">
        <v>3</v>
      </c>
      <c r="SR24" s="18">
        <v>3</v>
      </c>
      <c r="SS24" s="18">
        <v>3</v>
      </c>
      <c r="ST24" s="18">
        <v>3</v>
      </c>
      <c r="SU24" s="18">
        <v>3</v>
      </c>
      <c r="SV24" s="18">
        <v>3</v>
      </c>
      <c r="SW24" s="18">
        <v>3</v>
      </c>
      <c r="SX24" s="18">
        <v>3</v>
      </c>
      <c r="SY24" s="18">
        <v>3</v>
      </c>
      <c r="SZ24" s="18">
        <v>3</v>
      </c>
      <c r="TA24" s="18">
        <v>3</v>
      </c>
      <c r="TB24" s="18">
        <v>3</v>
      </c>
      <c r="TC24" s="18">
        <v>3</v>
      </c>
      <c r="TD24" s="18">
        <v>3</v>
      </c>
      <c r="TE24" s="18">
        <v>1</v>
      </c>
      <c r="TF24" s="18">
        <v>1</v>
      </c>
      <c r="TG24" s="18">
        <v>1</v>
      </c>
      <c r="TH24" s="18">
        <v>1</v>
      </c>
      <c r="TI24" s="18">
        <v>1</v>
      </c>
      <c r="TJ24" s="18">
        <v>1</v>
      </c>
      <c r="TK24" s="18">
        <v>1</v>
      </c>
      <c r="TL24" s="18">
        <v>1</v>
      </c>
      <c r="TM24" s="18">
        <v>1</v>
      </c>
      <c r="TN24" s="18">
        <v>1</v>
      </c>
      <c r="TO24" s="18">
        <v>1</v>
      </c>
      <c r="TP24" s="18">
        <v>1</v>
      </c>
      <c r="TQ24" s="18">
        <v>1</v>
      </c>
      <c r="TR24" s="18">
        <v>1</v>
      </c>
      <c r="TS24" s="18">
        <v>1</v>
      </c>
      <c r="TT24" s="18">
        <v>1</v>
      </c>
      <c r="TU24" s="18">
        <v>10</v>
      </c>
      <c r="TV24" s="18">
        <v>10</v>
      </c>
      <c r="TW24" s="18">
        <v>10</v>
      </c>
      <c r="TX24" s="18">
        <v>10</v>
      </c>
      <c r="TY24" s="18">
        <v>10</v>
      </c>
      <c r="TZ24" s="18">
        <v>10</v>
      </c>
      <c r="UA24" s="18">
        <v>10</v>
      </c>
      <c r="UB24" s="18">
        <v>10</v>
      </c>
      <c r="UC24" s="18">
        <v>10</v>
      </c>
      <c r="UD24" s="18">
        <v>10</v>
      </c>
      <c r="UE24" s="18">
        <v>10</v>
      </c>
      <c r="UF24" s="18">
        <v>10</v>
      </c>
      <c r="UG24" s="18">
        <v>10</v>
      </c>
      <c r="UH24" s="18">
        <v>10</v>
      </c>
      <c r="UI24" s="18">
        <v>10</v>
      </c>
      <c r="UJ24" s="18">
        <v>10</v>
      </c>
      <c r="UK24" s="18">
        <v>240</v>
      </c>
      <c r="UL24" s="18">
        <v>240</v>
      </c>
      <c r="UM24" s="18">
        <v>240</v>
      </c>
      <c r="UN24" s="18">
        <v>240</v>
      </c>
      <c r="UO24" s="18">
        <v>240</v>
      </c>
      <c r="UP24" s="18">
        <v>240</v>
      </c>
      <c r="UQ24" s="18">
        <v>240</v>
      </c>
      <c r="UR24" s="18">
        <v>240</v>
      </c>
      <c r="US24" s="18">
        <v>240</v>
      </c>
      <c r="UT24" s="18">
        <v>240</v>
      </c>
      <c r="UU24" s="18">
        <v>235</v>
      </c>
      <c r="UV24" s="18">
        <v>235</v>
      </c>
      <c r="UW24" s="18">
        <v>235</v>
      </c>
      <c r="UX24" s="18">
        <v>235</v>
      </c>
      <c r="UY24" s="18">
        <v>235</v>
      </c>
      <c r="UZ24" s="18">
        <v>235</v>
      </c>
      <c r="VA24" s="18">
        <v>235</v>
      </c>
      <c r="VB24" s="18">
        <v>235</v>
      </c>
      <c r="VC24" s="18">
        <v>235</v>
      </c>
      <c r="VD24" s="18">
        <v>235</v>
      </c>
      <c r="VE24" s="18">
        <v>540</v>
      </c>
      <c r="VF24" s="18">
        <v>540</v>
      </c>
      <c r="VG24" s="18">
        <v>540</v>
      </c>
      <c r="VH24" s="18">
        <v>540</v>
      </c>
      <c r="VI24" s="18">
        <v>540</v>
      </c>
      <c r="VJ24" s="18">
        <v>540</v>
      </c>
      <c r="VK24" s="18">
        <v>540</v>
      </c>
      <c r="VL24" s="18">
        <v>540</v>
      </c>
      <c r="VM24" s="18">
        <v>540</v>
      </c>
      <c r="VN24" s="18">
        <v>540</v>
      </c>
      <c r="VO24" s="18">
        <v>5</v>
      </c>
      <c r="VP24" s="18">
        <v>5</v>
      </c>
      <c r="VQ24" s="18">
        <v>5</v>
      </c>
      <c r="VR24" s="18">
        <v>5</v>
      </c>
      <c r="VS24" s="18">
        <v>5</v>
      </c>
      <c r="VT24" s="18">
        <v>5</v>
      </c>
      <c r="VU24" s="18">
        <v>5</v>
      </c>
      <c r="VV24" s="18">
        <v>5</v>
      </c>
      <c r="VW24" s="18">
        <v>5</v>
      </c>
      <c r="VX24" s="18">
        <v>5</v>
      </c>
      <c r="VY24" s="18">
        <v>90</v>
      </c>
      <c r="VZ24" s="18">
        <v>90</v>
      </c>
      <c r="WA24" s="18">
        <v>90</v>
      </c>
      <c r="WB24" s="18">
        <v>90</v>
      </c>
      <c r="WC24" s="18">
        <v>90</v>
      </c>
      <c r="WD24" s="18">
        <v>90</v>
      </c>
      <c r="WE24" s="18">
        <v>90</v>
      </c>
      <c r="WF24" s="18">
        <v>90</v>
      </c>
      <c r="WG24" s="18">
        <v>90</v>
      </c>
      <c r="WH24" s="18">
        <v>90</v>
      </c>
      <c r="WI24" s="18"/>
      <c r="WJ24" s="18"/>
      <c r="WK24" s="18"/>
      <c r="WL24" s="18"/>
      <c r="WM24" s="18"/>
      <c r="WN24" s="18"/>
      <c r="WO24" s="18"/>
      <c r="WP24" s="18"/>
      <c r="WQ24" s="18"/>
      <c r="WR24" s="18"/>
      <c r="WS24" s="18"/>
      <c r="WT24" s="18"/>
      <c r="WU24" s="18"/>
      <c r="WV24" s="18"/>
      <c r="WW24" s="18"/>
      <c r="WX24" s="18"/>
      <c r="WY24" s="18"/>
      <c r="WZ24" s="18"/>
      <c r="XA24" s="18"/>
      <c r="XB24" s="18"/>
      <c r="XC24" s="18"/>
      <c r="XD24" s="18"/>
      <c r="XE24" s="18"/>
      <c r="XF24" s="18"/>
      <c r="XG24" s="18"/>
      <c r="XH24" s="18"/>
      <c r="XI24" s="110" t="s">
        <v>2985</v>
      </c>
      <c r="XJ24" s="22" t="s">
        <v>114</v>
      </c>
      <c r="XK24" s="22" t="s">
        <v>114</v>
      </c>
      <c r="XL24" s="22" t="s">
        <v>114</v>
      </c>
      <c r="XM24" s="22" t="s">
        <v>114</v>
      </c>
      <c r="XN24" s="22" t="s">
        <v>114</v>
      </c>
      <c r="XO24" s="22" t="s">
        <v>114</v>
      </c>
      <c r="XP24" s="22" t="s">
        <v>114</v>
      </c>
      <c r="XQ24" s="22" t="s">
        <v>114</v>
      </c>
      <c r="XR24" s="22" t="s">
        <v>114</v>
      </c>
      <c r="XS24" s="22" t="s">
        <v>114</v>
      </c>
      <c r="XT24" s="22" t="s">
        <v>114</v>
      </c>
      <c r="XU24" s="22" t="s">
        <v>114</v>
      </c>
      <c r="XV24" s="22" t="s">
        <v>114</v>
      </c>
      <c r="XW24" s="22" t="s">
        <v>114</v>
      </c>
      <c r="XX24" s="22" t="s">
        <v>114</v>
      </c>
      <c r="XY24" s="22" t="s">
        <v>114</v>
      </c>
      <c r="XZ24" s="22" t="s">
        <v>116</v>
      </c>
      <c r="YA24" s="22" t="s">
        <v>116</v>
      </c>
      <c r="YB24" s="22" t="s">
        <v>116</v>
      </c>
      <c r="YC24" s="22" t="s">
        <v>116</v>
      </c>
      <c r="YD24" s="22" t="s">
        <v>116</v>
      </c>
      <c r="YE24" s="22" t="s">
        <v>116</v>
      </c>
      <c r="YF24" s="22" t="s">
        <v>116</v>
      </c>
      <c r="YG24" s="22" t="s">
        <v>116</v>
      </c>
      <c r="YH24" s="22" t="s">
        <v>116</v>
      </c>
      <c r="YI24" s="22" t="s">
        <v>116</v>
      </c>
      <c r="YJ24" s="22" t="s">
        <v>116</v>
      </c>
      <c r="YK24" s="22" t="s">
        <v>116</v>
      </c>
      <c r="YL24" s="22" t="s">
        <v>116</v>
      </c>
      <c r="YM24" s="22" t="s">
        <v>116</v>
      </c>
      <c r="YN24" s="22" t="s">
        <v>116</v>
      </c>
      <c r="YO24" s="22" t="s">
        <v>116</v>
      </c>
      <c r="YP24" s="22" t="s">
        <v>726</v>
      </c>
      <c r="YQ24" s="22" t="s">
        <v>726</v>
      </c>
      <c r="YR24" s="22" t="s">
        <v>726</v>
      </c>
      <c r="YS24" s="22" t="s">
        <v>726</v>
      </c>
      <c r="YT24" s="22" t="s">
        <v>726</v>
      </c>
      <c r="YU24" s="22" t="s">
        <v>726</v>
      </c>
      <c r="YV24" s="22" t="s">
        <v>726</v>
      </c>
      <c r="YW24" s="22" t="s">
        <v>726</v>
      </c>
      <c r="YX24" s="22" t="s">
        <v>726</v>
      </c>
      <c r="YY24" s="22" t="s">
        <v>726</v>
      </c>
      <c r="YZ24" s="22" t="s">
        <v>726</v>
      </c>
      <c r="ZA24" s="22" t="s">
        <v>726</v>
      </c>
      <c r="ZB24" s="22" t="s">
        <v>726</v>
      </c>
      <c r="ZC24" s="22" t="s">
        <v>726</v>
      </c>
      <c r="ZD24" s="22" t="s">
        <v>726</v>
      </c>
      <c r="ZE24" s="22" t="s">
        <v>726</v>
      </c>
      <c r="ZF24" s="22" t="s">
        <v>726</v>
      </c>
      <c r="ZG24" s="22" t="s">
        <v>726</v>
      </c>
      <c r="ZH24" s="22" t="s">
        <v>726</v>
      </c>
      <c r="ZI24" s="22" t="s">
        <v>726</v>
      </c>
      <c r="ZJ24" s="22" t="s">
        <v>726</v>
      </c>
      <c r="ZK24" s="22" t="s">
        <v>726</v>
      </c>
      <c r="ZL24" s="22" t="s">
        <v>726</v>
      </c>
      <c r="ZM24" s="22" t="s">
        <v>726</v>
      </c>
      <c r="ZN24" s="22" t="s">
        <v>726</v>
      </c>
      <c r="ZO24" s="22" t="s">
        <v>726</v>
      </c>
      <c r="ZP24" s="22" t="s">
        <v>726</v>
      </c>
      <c r="ZQ24" s="22" t="s">
        <v>726</v>
      </c>
      <c r="ZR24" s="22" t="s">
        <v>726</v>
      </c>
      <c r="ZS24" s="22" t="s">
        <v>726</v>
      </c>
      <c r="ZT24" s="22" t="s">
        <v>726</v>
      </c>
      <c r="ZU24" s="22" t="s">
        <v>726</v>
      </c>
      <c r="ZV24" s="22" t="s">
        <v>114</v>
      </c>
      <c r="ZW24" s="22" t="s">
        <v>114</v>
      </c>
      <c r="ZX24" s="22" t="s">
        <v>114</v>
      </c>
      <c r="ZY24" s="22" t="s">
        <v>114</v>
      </c>
      <c r="ZZ24" s="22" t="s">
        <v>114</v>
      </c>
      <c r="AAA24" s="22" t="s">
        <v>114</v>
      </c>
      <c r="AAB24" s="22" t="s">
        <v>114</v>
      </c>
      <c r="AAC24" s="22" t="s">
        <v>114</v>
      </c>
      <c r="AAD24" s="22" t="s">
        <v>114</v>
      </c>
      <c r="AAE24" s="22" t="s">
        <v>114</v>
      </c>
      <c r="AAF24" s="22" t="s">
        <v>114</v>
      </c>
      <c r="AAG24" s="22" t="s">
        <v>114</v>
      </c>
      <c r="AAH24" s="22" t="s">
        <v>114</v>
      </c>
      <c r="AAI24" s="22" t="s">
        <v>114</v>
      </c>
      <c r="AAJ24" s="22" t="s">
        <v>114</v>
      </c>
      <c r="AAK24" s="22" t="s">
        <v>114</v>
      </c>
      <c r="AAL24" s="22" t="s">
        <v>607</v>
      </c>
      <c r="AAM24" s="22" t="s">
        <v>607</v>
      </c>
      <c r="AAN24" s="22" t="s">
        <v>607</v>
      </c>
      <c r="AAO24" s="22" t="s">
        <v>607</v>
      </c>
      <c r="AAP24" s="22" t="s">
        <v>607</v>
      </c>
      <c r="AAQ24" s="22" t="s">
        <v>607</v>
      </c>
      <c r="AAR24" s="22" t="s">
        <v>607</v>
      </c>
      <c r="AAS24" s="22" t="s">
        <v>607</v>
      </c>
      <c r="AAT24" s="22" t="s">
        <v>607</v>
      </c>
      <c r="AAU24" s="22" t="s">
        <v>607</v>
      </c>
      <c r="AAV24" s="22" t="s">
        <v>117</v>
      </c>
      <c r="AAW24" s="22" t="s">
        <v>117</v>
      </c>
      <c r="AAX24" s="22" t="s">
        <v>117</v>
      </c>
      <c r="AAY24" s="22" t="s">
        <v>117</v>
      </c>
      <c r="AAZ24" s="22" t="s">
        <v>117</v>
      </c>
      <c r="ABA24" s="22" t="s">
        <v>117</v>
      </c>
      <c r="ABB24" s="22" t="s">
        <v>117</v>
      </c>
      <c r="ABC24" s="22" t="s">
        <v>117</v>
      </c>
      <c r="ABD24" s="22" t="s">
        <v>117</v>
      </c>
      <c r="ABE24" s="22" t="s">
        <v>117</v>
      </c>
      <c r="ABF24" s="22" t="s">
        <v>117</v>
      </c>
      <c r="ABG24" s="22" t="s">
        <v>117</v>
      </c>
      <c r="ABH24" s="22" t="s">
        <v>117</v>
      </c>
      <c r="ABI24" s="22" t="s">
        <v>117</v>
      </c>
      <c r="ABJ24" s="22" t="s">
        <v>117</v>
      </c>
      <c r="ABK24" s="22" t="s">
        <v>117</v>
      </c>
      <c r="ABL24" s="22" t="s">
        <v>117</v>
      </c>
      <c r="ABM24" s="22" t="s">
        <v>117</v>
      </c>
      <c r="ABN24" s="22" t="s">
        <v>117</v>
      </c>
      <c r="ABO24" s="22" t="s">
        <v>117</v>
      </c>
      <c r="ABP24" s="22" t="s">
        <v>608</v>
      </c>
      <c r="ABQ24" s="22" t="s">
        <v>608</v>
      </c>
      <c r="ABR24" s="22" t="s">
        <v>608</v>
      </c>
      <c r="ABS24" s="22" t="s">
        <v>608</v>
      </c>
      <c r="ABT24" s="22" t="s">
        <v>608</v>
      </c>
      <c r="ABU24" s="22" t="s">
        <v>608</v>
      </c>
      <c r="ABV24" s="22" t="s">
        <v>608</v>
      </c>
      <c r="ABW24" s="22" t="s">
        <v>608</v>
      </c>
      <c r="ABX24" s="22" t="s">
        <v>608</v>
      </c>
      <c r="ABY24" s="22" t="s">
        <v>608</v>
      </c>
      <c r="ABZ24" s="22" t="s">
        <v>118</v>
      </c>
      <c r="ACA24" s="22" t="s">
        <v>118</v>
      </c>
      <c r="ACB24" s="22" t="s">
        <v>118</v>
      </c>
      <c r="ACC24" s="22" t="s">
        <v>118</v>
      </c>
      <c r="ACD24" s="22" t="s">
        <v>118</v>
      </c>
      <c r="ACE24" s="22" t="s">
        <v>118</v>
      </c>
      <c r="ACF24" s="22" t="s">
        <v>118</v>
      </c>
      <c r="ACG24" s="22" t="s">
        <v>118</v>
      </c>
      <c r="ACH24" s="22" t="s">
        <v>118</v>
      </c>
      <c r="ACI24" s="22" t="s">
        <v>118</v>
      </c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22"/>
      <c r="ACZ24" s="22"/>
      <c r="ADA24" s="22"/>
      <c r="ADB24" s="22"/>
      <c r="ADC24" s="22"/>
      <c r="ADD24" s="22"/>
      <c r="ADE24" s="22"/>
      <c r="ADF24" s="22"/>
      <c r="ADG24" s="22"/>
      <c r="ADH24" s="22"/>
      <c r="ADI24" s="22"/>
      <c r="ADJ24" s="22">
        <v>51</v>
      </c>
      <c r="ADK24" s="22">
        <v>3</v>
      </c>
      <c r="ADL24" s="22">
        <v>3</v>
      </c>
      <c r="ADM24" s="22">
        <v>3</v>
      </c>
      <c r="ADN24" s="22">
        <v>3</v>
      </c>
      <c r="ADO24" s="22">
        <v>3</v>
      </c>
      <c r="ADP24" s="22">
        <v>3</v>
      </c>
      <c r="ADQ24" s="22">
        <v>3</v>
      </c>
      <c r="ADR24" s="22">
        <v>3</v>
      </c>
      <c r="ADS24" s="22">
        <v>3</v>
      </c>
      <c r="ADT24" s="22">
        <v>3</v>
      </c>
      <c r="ADU24" s="22">
        <v>3</v>
      </c>
      <c r="ADV24" s="22">
        <v>3</v>
      </c>
      <c r="ADW24" s="22">
        <v>3</v>
      </c>
      <c r="ADX24" s="22">
        <v>3</v>
      </c>
      <c r="ADY24" s="22">
        <v>3</v>
      </c>
      <c r="ADZ24" s="22">
        <v>3</v>
      </c>
      <c r="AEA24" s="22">
        <v>3</v>
      </c>
      <c r="AEB24" s="22">
        <v>3</v>
      </c>
      <c r="AEC24" s="22">
        <v>3</v>
      </c>
      <c r="AED24" s="22">
        <v>3</v>
      </c>
      <c r="AEE24" s="22">
        <v>3</v>
      </c>
      <c r="AEF24" s="22">
        <v>3</v>
      </c>
      <c r="AEG24" s="22">
        <v>3</v>
      </c>
      <c r="AEH24" s="22">
        <v>3</v>
      </c>
      <c r="AEI24" s="22">
        <v>3</v>
      </c>
      <c r="AEJ24" s="22">
        <v>3</v>
      </c>
      <c r="AEK24" s="22">
        <v>3</v>
      </c>
      <c r="AEL24" s="22">
        <v>3</v>
      </c>
      <c r="AEM24" s="22">
        <v>3</v>
      </c>
      <c r="AEN24" s="22">
        <v>3</v>
      </c>
      <c r="AEO24" s="22">
        <v>3</v>
      </c>
      <c r="AEP24" s="22">
        <v>3</v>
      </c>
      <c r="AEQ24" s="22">
        <v>1</v>
      </c>
      <c r="AER24" s="22">
        <v>1</v>
      </c>
      <c r="AES24" s="22">
        <v>1</v>
      </c>
      <c r="AET24" s="22">
        <v>1</v>
      </c>
      <c r="AEU24" s="22">
        <v>1</v>
      </c>
      <c r="AEV24" s="22">
        <v>1</v>
      </c>
      <c r="AEW24" s="22">
        <v>1</v>
      </c>
      <c r="AEX24" s="22">
        <v>1</v>
      </c>
      <c r="AEY24" s="22">
        <v>1</v>
      </c>
      <c r="AEZ24" s="22">
        <v>1</v>
      </c>
      <c r="AFA24" s="22">
        <v>1</v>
      </c>
      <c r="AFB24" s="22">
        <v>1</v>
      </c>
      <c r="AFC24" s="22">
        <v>1</v>
      </c>
      <c r="AFD24" s="22">
        <v>1</v>
      </c>
      <c r="AFE24" s="22">
        <v>1</v>
      </c>
      <c r="AFF24" s="22">
        <v>1</v>
      </c>
      <c r="AFG24" s="22">
        <v>1</v>
      </c>
      <c r="AFH24" s="22">
        <v>1</v>
      </c>
      <c r="AFI24" s="22">
        <v>1</v>
      </c>
      <c r="AFJ24" s="22">
        <v>1</v>
      </c>
      <c r="AFK24" s="22">
        <v>1</v>
      </c>
      <c r="AFL24" s="22">
        <v>1</v>
      </c>
      <c r="AFM24" s="22">
        <v>1</v>
      </c>
      <c r="AFN24" s="22">
        <v>1</v>
      </c>
      <c r="AFO24" s="22">
        <v>1</v>
      </c>
      <c r="AFP24" s="22">
        <v>1</v>
      </c>
      <c r="AFQ24" s="22">
        <v>1</v>
      </c>
      <c r="AFR24" s="22">
        <v>1</v>
      </c>
      <c r="AFS24" s="22">
        <v>1</v>
      </c>
      <c r="AFT24" s="22">
        <v>1</v>
      </c>
      <c r="AFU24" s="22">
        <v>1</v>
      </c>
      <c r="AFV24" s="22">
        <v>1</v>
      </c>
      <c r="AFW24" s="22">
        <v>1</v>
      </c>
      <c r="AFX24" s="22">
        <v>1</v>
      </c>
      <c r="AFY24" s="22">
        <v>1</v>
      </c>
      <c r="AFZ24" s="22">
        <v>1</v>
      </c>
      <c r="AGA24" s="22">
        <v>1</v>
      </c>
      <c r="AGB24" s="22">
        <v>1</v>
      </c>
      <c r="AGC24" s="22">
        <v>1</v>
      </c>
      <c r="AGD24" s="22">
        <v>1</v>
      </c>
      <c r="AGE24" s="22">
        <v>1</v>
      </c>
      <c r="AGF24" s="22">
        <v>1</v>
      </c>
      <c r="AGG24" s="22">
        <v>1</v>
      </c>
      <c r="AGH24" s="22">
        <v>1</v>
      </c>
      <c r="AGI24" s="22">
        <v>1</v>
      </c>
      <c r="AGJ24" s="22">
        <v>1</v>
      </c>
      <c r="AGK24" s="22">
        <v>1</v>
      </c>
      <c r="AGL24" s="22">
        <v>1</v>
      </c>
      <c r="AGM24" s="22">
        <v>3</v>
      </c>
      <c r="AGN24" s="22">
        <v>3</v>
      </c>
      <c r="AGO24" s="22">
        <v>3</v>
      </c>
      <c r="AGP24" s="22">
        <v>3</v>
      </c>
      <c r="AGQ24" s="22">
        <v>3</v>
      </c>
      <c r="AGR24" s="22">
        <v>3</v>
      </c>
      <c r="AGS24" s="22">
        <v>3</v>
      </c>
      <c r="AGT24" s="22">
        <v>3</v>
      </c>
      <c r="AGU24" s="22">
        <v>3</v>
      </c>
      <c r="AGV24" s="22">
        <v>3</v>
      </c>
      <c r="AGW24" s="22">
        <v>3</v>
      </c>
      <c r="AGX24" s="22">
        <v>3</v>
      </c>
      <c r="AGY24" s="22">
        <v>3</v>
      </c>
      <c r="AGZ24" s="22">
        <v>3</v>
      </c>
      <c r="AHA24" s="22">
        <v>3</v>
      </c>
      <c r="AHB24" s="22">
        <v>3</v>
      </c>
      <c r="AHC24" s="22">
        <v>3</v>
      </c>
      <c r="AHD24" s="22">
        <v>3</v>
      </c>
      <c r="AHE24" s="22">
        <v>3</v>
      </c>
      <c r="AHF24" s="22">
        <v>3</v>
      </c>
      <c r="AHG24" s="22">
        <v>3</v>
      </c>
      <c r="AHH24" s="22">
        <v>3</v>
      </c>
      <c r="AHI24" s="22">
        <v>3</v>
      </c>
      <c r="AHJ24" s="22">
        <v>3</v>
      </c>
      <c r="AHK24" s="22">
        <v>3</v>
      </c>
      <c r="AHL24" s="22">
        <v>3</v>
      </c>
      <c r="AHM24" s="22">
        <v>3</v>
      </c>
      <c r="AHN24" s="22">
        <v>3</v>
      </c>
      <c r="AHO24" s="22">
        <v>3</v>
      </c>
      <c r="AHP24" s="22">
        <v>3</v>
      </c>
      <c r="AHQ24" s="22">
        <v>3</v>
      </c>
      <c r="AHR24" s="22">
        <v>3</v>
      </c>
      <c r="AHS24" s="22">
        <v>3</v>
      </c>
      <c r="AHT24" s="22">
        <v>3</v>
      </c>
      <c r="AHU24" s="22">
        <v>3</v>
      </c>
      <c r="AHV24" s="22">
        <v>3</v>
      </c>
      <c r="AHW24" s="22">
        <v>3</v>
      </c>
      <c r="AHX24" s="22">
        <v>3</v>
      </c>
      <c r="AHY24" s="22">
        <v>3</v>
      </c>
      <c r="AHZ24" s="22">
        <v>3</v>
      </c>
      <c r="AIA24" s="22">
        <v>3</v>
      </c>
      <c r="AIB24" s="22">
        <v>3</v>
      </c>
      <c r="AIC24" s="22">
        <v>3</v>
      </c>
      <c r="AID24" s="22">
        <v>3</v>
      </c>
      <c r="AIE24" s="22">
        <v>3</v>
      </c>
      <c r="AIF24" s="22">
        <v>3</v>
      </c>
      <c r="AIG24" s="22">
        <v>3</v>
      </c>
      <c r="AIH24" s="22">
        <v>3</v>
      </c>
      <c r="AII24" s="22">
        <v>3</v>
      </c>
      <c r="AIJ24" s="22">
        <v>3</v>
      </c>
      <c r="AIK24" s="22"/>
      <c r="AIL24" s="22"/>
      <c r="AIM24" s="22"/>
      <c r="AIN24" s="22"/>
      <c r="AIO24" s="22"/>
      <c r="AIP24" s="22"/>
      <c r="AIQ24" s="22"/>
      <c r="AIR24" s="22"/>
      <c r="AIS24" s="22"/>
      <c r="AIT24" s="22"/>
      <c r="AIU24" s="22"/>
      <c r="AIV24" s="22"/>
      <c r="AIW24" s="22"/>
      <c r="AIX24" s="22"/>
      <c r="AIY24" s="22"/>
      <c r="AIZ24" s="22"/>
      <c r="AJA24" s="22"/>
      <c r="AJB24" s="22"/>
      <c r="AJC24" s="22"/>
      <c r="AJD24" s="22"/>
      <c r="AJE24" s="22"/>
      <c r="AJF24" s="22"/>
      <c r="AJG24" s="22"/>
      <c r="AJH24" s="22"/>
      <c r="AJI24" s="22"/>
      <c r="AJJ24" s="22"/>
      <c r="AJK24" s="110" t="s">
        <v>3009</v>
      </c>
      <c r="AJL24" s="18"/>
      <c r="AJM24" s="18"/>
      <c r="AJN24" s="18"/>
      <c r="AJO24" s="18"/>
      <c r="AJP24" s="18"/>
      <c r="AJQ24" s="18"/>
      <c r="AJR24" s="18"/>
      <c r="AJS24" s="18"/>
      <c r="AJT24" s="18"/>
      <c r="AJU24" s="18"/>
      <c r="AJV24" s="18"/>
      <c r="AJW24" s="18"/>
      <c r="AJX24" s="18"/>
      <c r="AJY24" s="18"/>
      <c r="AJZ24" s="18"/>
      <c r="AKA24" s="18"/>
      <c r="AKB24" s="18"/>
      <c r="AKC24" s="18"/>
      <c r="AKD24" s="18"/>
      <c r="AKE24" s="18"/>
      <c r="AKF24" s="18"/>
      <c r="AKG24" s="18"/>
      <c r="AKH24" s="18"/>
      <c r="AKI24" s="18"/>
      <c r="AKJ24" s="18"/>
      <c r="AKK24" s="18"/>
      <c r="AKL24" s="18"/>
      <c r="AKM24" s="18"/>
      <c r="AKN24" s="18"/>
      <c r="AKO24" s="18"/>
      <c r="AKP24" s="18"/>
      <c r="AKQ24" s="18"/>
      <c r="AKR24" s="18">
        <v>1</v>
      </c>
      <c r="AKS24" s="18">
        <v>1</v>
      </c>
      <c r="AKT24" s="18">
        <v>1</v>
      </c>
      <c r="AKU24" s="18">
        <v>1</v>
      </c>
      <c r="AKV24" s="18">
        <v>1</v>
      </c>
      <c r="AKW24" s="18">
        <v>1</v>
      </c>
      <c r="AKX24" s="18">
        <v>1</v>
      </c>
      <c r="AKY24" s="18">
        <v>1</v>
      </c>
      <c r="AKZ24" s="18">
        <v>1</v>
      </c>
      <c r="ALA24" s="18">
        <v>1</v>
      </c>
      <c r="ALB24" s="18">
        <v>1</v>
      </c>
      <c r="ALC24" s="18">
        <v>1</v>
      </c>
      <c r="ALD24" s="18">
        <v>1</v>
      </c>
      <c r="ALE24" s="18">
        <v>1</v>
      </c>
      <c r="ALF24" s="18">
        <v>1</v>
      </c>
      <c r="ALG24" s="18">
        <v>1</v>
      </c>
      <c r="ALH24" s="18">
        <v>1</v>
      </c>
      <c r="ALI24" s="18">
        <v>1</v>
      </c>
      <c r="ALJ24" s="18">
        <v>1</v>
      </c>
      <c r="ALK24" s="18">
        <v>1</v>
      </c>
      <c r="ALL24" s="18">
        <v>1</v>
      </c>
      <c r="ALM24" s="18">
        <v>1</v>
      </c>
      <c r="ALN24" s="18">
        <v>1</v>
      </c>
      <c r="ALO24" s="18">
        <v>1</v>
      </c>
      <c r="ALP24" s="18">
        <v>1</v>
      </c>
      <c r="ALQ24" s="18">
        <v>1</v>
      </c>
      <c r="ALR24" s="18">
        <v>1</v>
      </c>
      <c r="ALS24" s="18">
        <v>1</v>
      </c>
      <c r="ALT24" s="18">
        <v>1</v>
      </c>
      <c r="ALU24" s="18">
        <v>1</v>
      </c>
      <c r="ALV24" s="18">
        <v>1</v>
      </c>
      <c r="ALW24" s="18">
        <v>1</v>
      </c>
      <c r="ALX24" s="18"/>
      <c r="ALY24" s="18"/>
      <c r="ALZ24" s="18"/>
      <c r="AMA24" s="18"/>
      <c r="AMB24" s="18"/>
      <c r="AMC24" s="18"/>
      <c r="AMD24" s="18"/>
      <c r="AME24" s="18"/>
      <c r="AMF24" s="18"/>
      <c r="AMG24" s="18"/>
      <c r="AMH24" s="18"/>
      <c r="AMI24" s="18"/>
      <c r="AMJ24" s="18"/>
      <c r="AMK24" s="18"/>
      <c r="AML24" s="18"/>
      <c r="AMM24" s="18"/>
      <c r="AMN24" s="18"/>
      <c r="AMO24" s="18"/>
      <c r="AMP24" s="18"/>
      <c r="AMQ24" s="18"/>
      <c r="AMR24" s="18"/>
      <c r="AMS24" s="18"/>
      <c r="AMT24" s="18"/>
      <c r="AMU24" s="18"/>
      <c r="AMV24" s="18"/>
      <c r="AMW24" s="18"/>
      <c r="AMX24" s="18"/>
      <c r="AMY24" s="18"/>
      <c r="AMZ24" s="18"/>
      <c r="ANA24" s="18"/>
      <c r="ANB24" s="18"/>
      <c r="ANC24" s="18"/>
      <c r="AND24" s="18"/>
      <c r="ANE24" s="18"/>
      <c r="ANF24" s="18"/>
      <c r="ANG24" s="18"/>
      <c r="ANH24" s="18"/>
      <c r="ANI24" s="18"/>
      <c r="ANJ24" s="18"/>
      <c r="ANK24" s="18"/>
      <c r="ANL24" s="18"/>
      <c r="ANM24" s="18"/>
      <c r="ANN24" s="18"/>
      <c r="ANO24" s="18"/>
      <c r="ANP24" s="18"/>
      <c r="ANQ24" s="18"/>
      <c r="ANR24" s="18"/>
      <c r="ANS24" s="18"/>
      <c r="ANT24" s="18"/>
      <c r="ANU24" s="18"/>
      <c r="ANV24" s="18"/>
      <c r="ANW24" s="18"/>
      <c r="ANX24" s="18"/>
      <c r="ANY24" s="18"/>
      <c r="ANZ24" s="18"/>
      <c r="AOA24" s="18"/>
      <c r="AOB24" s="18"/>
      <c r="AOC24" s="18"/>
      <c r="AOD24" s="18"/>
      <c r="AOE24" s="18"/>
      <c r="AOF24" s="18"/>
      <c r="AOG24" s="18"/>
      <c r="AOH24" s="18"/>
      <c r="AOI24" s="18"/>
      <c r="AOJ24" s="18"/>
      <c r="AOK24" s="18"/>
      <c r="AOL24" s="18"/>
      <c r="AOM24" s="18"/>
      <c r="AON24" s="18"/>
      <c r="AOO24" s="18"/>
      <c r="AOP24" s="18"/>
      <c r="AOQ24" s="18"/>
      <c r="AOR24" s="18"/>
      <c r="AOS24" s="18"/>
      <c r="AOT24" s="18"/>
      <c r="AOU24" s="18"/>
      <c r="AOV24" s="18"/>
      <c r="AOW24" s="18"/>
      <c r="AOX24" s="18"/>
      <c r="AOY24" s="18"/>
      <c r="AOZ24" s="18"/>
      <c r="APA24" s="18"/>
      <c r="APB24" s="18"/>
      <c r="APC24" s="18"/>
      <c r="APD24" s="18"/>
      <c r="APE24" s="18"/>
      <c r="APF24" s="18"/>
      <c r="APG24" s="18"/>
      <c r="APH24" s="18"/>
      <c r="API24" s="18"/>
      <c r="APJ24" s="18"/>
      <c r="APK24" s="18"/>
      <c r="APL24" s="18"/>
    </row>
    <row r="25" spans="1:1146" x14ac:dyDescent="0.25">
      <c r="A25" s="8" t="s">
        <v>1238</v>
      </c>
      <c r="B25" t="s">
        <v>9</v>
      </c>
      <c r="C25" t="s">
        <v>1692</v>
      </c>
      <c r="E25" s="8">
        <v>133</v>
      </c>
      <c r="F25" s="10" t="s">
        <v>656</v>
      </c>
      <c r="G25" s="10" t="s">
        <v>657</v>
      </c>
      <c r="H25" s="10" t="s">
        <v>658</v>
      </c>
      <c r="I25" s="10" t="s">
        <v>659</v>
      </c>
      <c r="J25" s="10" t="s">
        <v>660</v>
      </c>
      <c r="K25" s="10" t="s">
        <v>661</v>
      </c>
      <c r="L25" s="10" t="s">
        <v>662</v>
      </c>
      <c r="M25" s="10" t="s">
        <v>663</v>
      </c>
      <c r="N25" s="10" t="s">
        <v>731</v>
      </c>
      <c r="O25" s="10" t="s">
        <v>732</v>
      </c>
      <c r="P25" s="10" t="s">
        <v>733</v>
      </c>
      <c r="Q25" s="10" t="s">
        <v>734</v>
      </c>
      <c r="R25" s="10" t="s">
        <v>735</v>
      </c>
      <c r="S25" s="10" t="s">
        <v>670</v>
      </c>
      <c r="T25" s="10" t="s">
        <v>671</v>
      </c>
      <c r="U25" s="10" t="s">
        <v>672</v>
      </c>
      <c r="V25" s="10" t="s">
        <v>673</v>
      </c>
      <c r="W25" s="10" t="s">
        <v>674</v>
      </c>
      <c r="X25" s="10" t="s">
        <v>675</v>
      </c>
      <c r="Y25" s="10" t="s">
        <v>676</v>
      </c>
      <c r="Z25" s="10" t="s">
        <v>677</v>
      </c>
      <c r="AA25" s="10" t="s">
        <v>743</v>
      </c>
      <c r="AB25" s="10" t="s">
        <v>744</v>
      </c>
      <c r="AC25" s="10" t="s">
        <v>745</v>
      </c>
      <c r="AD25" s="10" t="s">
        <v>746</v>
      </c>
      <c r="AE25" s="10" t="s">
        <v>747</v>
      </c>
      <c r="AF25" s="10" t="s">
        <v>825</v>
      </c>
      <c r="AG25" s="10" t="s">
        <v>826</v>
      </c>
      <c r="AH25" s="10" t="s">
        <v>827</v>
      </c>
      <c r="AI25" s="10" t="s">
        <v>828</v>
      </c>
      <c r="AJ25" s="10" t="s">
        <v>872</v>
      </c>
      <c r="AK25" s="10" t="s">
        <v>873</v>
      </c>
      <c r="AL25" s="10" t="s">
        <v>829</v>
      </c>
      <c r="AM25" s="10" t="s">
        <v>830</v>
      </c>
      <c r="AN25" s="10" t="s">
        <v>793</v>
      </c>
      <c r="AO25" s="10" t="s">
        <v>794</v>
      </c>
      <c r="AP25" s="10" t="s">
        <v>874</v>
      </c>
      <c r="AQ25" s="10" t="s">
        <v>875</v>
      </c>
      <c r="AR25" s="10" t="s">
        <v>876</v>
      </c>
      <c r="AS25" s="10" t="s">
        <v>843</v>
      </c>
      <c r="AT25" s="10" t="s">
        <v>844</v>
      </c>
      <c r="AU25" s="10" t="s">
        <v>845</v>
      </c>
      <c r="AV25" s="10" t="s">
        <v>846</v>
      </c>
      <c r="AW25" s="10" t="s">
        <v>878</v>
      </c>
      <c r="AX25" s="10" t="s">
        <v>879</v>
      </c>
      <c r="AY25" s="10" t="s">
        <v>847</v>
      </c>
      <c r="AZ25" s="10" t="s">
        <v>848</v>
      </c>
      <c r="BA25" s="10" t="s">
        <v>755</v>
      </c>
      <c r="BB25" s="10" t="s">
        <v>756</v>
      </c>
      <c r="BC25" s="10" t="s">
        <v>757</v>
      </c>
      <c r="BD25" s="10" t="s">
        <v>758</v>
      </c>
      <c r="BE25" s="10" t="s">
        <v>759</v>
      </c>
      <c r="BF25" s="10" t="s">
        <v>684</v>
      </c>
      <c r="BG25" s="10" t="s">
        <v>685</v>
      </c>
      <c r="BH25" s="10" t="s">
        <v>686</v>
      </c>
      <c r="BI25" s="10" t="s">
        <v>687</v>
      </c>
      <c r="BJ25" s="10" t="s">
        <v>688</v>
      </c>
      <c r="BK25" s="10" t="s">
        <v>689</v>
      </c>
      <c r="BL25" s="10" t="s">
        <v>690</v>
      </c>
      <c r="BM25" s="10" t="s">
        <v>691</v>
      </c>
      <c r="BN25" s="10" t="s">
        <v>767</v>
      </c>
      <c r="BO25" s="10" t="s">
        <v>768</v>
      </c>
      <c r="BP25" s="10" t="s">
        <v>769</v>
      </c>
      <c r="BQ25" s="10" t="s">
        <v>770</v>
      </c>
      <c r="BR25" s="10" t="s">
        <v>771</v>
      </c>
      <c r="BS25" s="10" t="s">
        <v>775</v>
      </c>
      <c r="BT25" s="10" t="s">
        <v>776</v>
      </c>
      <c r="BU25" s="10" t="s">
        <v>777</v>
      </c>
      <c r="BV25" s="10" t="s">
        <v>778</v>
      </c>
      <c r="BW25" s="10" t="s">
        <v>779</v>
      </c>
      <c r="BX25" s="10" t="s">
        <v>780</v>
      </c>
      <c r="BY25" s="10" t="s">
        <v>781</v>
      </c>
      <c r="BZ25" s="10" t="s">
        <v>782</v>
      </c>
      <c r="CA25" s="10" t="s">
        <v>783</v>
      </c>
      <c r="CB25" s="10" t="s">
        <v>698</v>
      </c>
      <c r="CC25" s="10" t="s">
        <v>699</v>
      </c>
      <c r="CD25" s="10" t="s">
        <v>700</v>
      </c>
      <c r="CE25" s="10" t="s">
        <v>701</v>
      </c>
      <c r="CF25" s="10" t="s">
        <v>702</v>
      </c>
      <c r="CG25" s="10" t="s">
        <v>703</v>
      </c>
      <c r="CH25" s="10" t="s">
        <v>704</v>
      </c>
      <c r="CI25" s="10" t="s">
        <v>784</v>
      </c>
      <c r="CJ25" s="10" t="s">
        <v>785</v>
      </c>
      <c r="CK25" s="10" t="s">
        <v>705</v>
      </c>
      <c r="CL25" s="10" t="s">
        <v>706</v>
      </c>
      <c r="CM25" s="10" t="s">
        <v>707</v>
      </c>
      <c r="CN25" s="10" t="s">
        <v>708</v>
      </c>
      <c r="CO25" s="10" t="s">
        <v>709</v>
      </c>
      <c r="CP25" s="10" t="s">
        <v>710</v>
      </c>
      <c r="CQ25" s="10" t="s">
        <v>711</v>
      </c>
      <c r="CR25" s="10" t="s">
        <v>786</v>
      </c>
      <c r="CS25" s="10" t="s">
        <v>787</v>
      </c>
      <c r="CT25" s="10" t="s">
        <v>712</v>
      </c>
      <c r="CU25" s="10" t="s">
        <v>713</v>
      </c>
      <c r="CV25" s="10" t="s">
        <v>714</v>
      </c>
      <c r="CW25" s="10" t="s">
        <v>715</v>
      </c>
      <c r="CX25" s="10" t="s">
        <v>716</v>
      </c>
      <c r="CY25" s="10" t="s">
        <v>717</v>
      </c>
      <c r="CZ25" s="10" t="s">
        <v>718</v>
      </c>
      <c r="DA25" s="10" t="s">
        <v>788</v>
      </c>
      <c r="DB25" s="10" t="s">
        <v>789</v>
      </c>
      <c r="DC25" s="10" t="s">
        <v>719</v>
      </c>
      <c r="DD25" s="10" t="s">
        <v>720</v>
      </c>
      <c r="DE25" s="10" t="s">
        <v>721</v>
      </c>
      <c r="DF25" s="10" t="s">
        <v>722</v>
      </c>
      <c r="DG25" s="10" t="s">
        <v>723</v>
      </c>
      <c r="DH25" s="10" t="s">
        <v>724</v>
      </c>
      <c r="DI25" s="10" t="s">
        <v>725</v>
      </c>
      <c r="DJ25" s="10" t="s">
        <v>790</v>
      </c>
      <c r="DK25" s="10" t="s">
        <v>791</v>
      </c>
      <c r="DL25" s="10" t="s">
        <v>1031</v>
      </c>
      <c r="DM25" s="10" t="s">
        <v>1032</v>
      </c>
      <c r="DN25" s="10" t="s">
        <v>1033</v>
      </c>
      <c r="DO25" s="10" t="s">
        <v>1034</v>
      </c>
      <c r="DP25" s="10" t="s">
        <v>1035</v>
      </c>
      <c r="DQ25" s="10" t="s">
        <v>1036</v>
      </c>
      <c r="DR25" s="10" t="s">
        <v>1037</v>
      </c>
      <c r="DS25" s="10" t="s">
        <v>1038</v>
      </c>
      <c r="DT25" s="10" t="s">
        <v>1126</v>
      </c>
      <c r="DU25" s="10" t="s">
        <v>1127</v>
      </c>
      <c r="DV25" s="10" t="s">
        <v>1128</v>
      </c>
      <c r="DW25" s="10" t="s">
        <v>1129</v>
      </c>
      <c r="DX25" s="10" t="s">
        <v>1130</v>
      </c>
      <c r="DY25" s="10" t="s">
        <v>1045</v>
      </c>
      <c r="DZ25" s="10" t="s">
        <v>1046</v>
      </c>
      <c r="EA25" s="10" t="s">
        <v>1047</v>
      </c>
      <c r="EB25" s="10" t="s">
        <v>1048</v>
      </c>
      <c r="EC25" s="10" t="s">
        <v>1049</v>
      </c>
      <c r="ED25" s="10" t="s">
        <v>1050</v>
      </c>
      <c r="EE25" s="10" t="s">
        <v>1051</v>
      </c>
      <c r="EF25" s="10" t="s">
        <v>1134</v>
      </c>
      <c r="EG25" s="10" t="s">
        <v>1135</v>
      </c>
      <c r="EH25" s="10" t="s">
        <v>1449</v>
      </c>
      <c r="EI25" s="10" t="s">
        <v>411</v>
      </c>
      <c r="EJ25" s="10" t="s">
        <v>412</v>
      </c>
      <c r="EK25" s="10" t="s">
        <v>413</v>
      </c>
      <c r="EL25" s="10" t="s">
        <v>414</v>
      </c>
      <c r="EM25" s="10" t="s">
        <v>415</v>
      </c>
      <c r="EN25" s="10" t="s">
        <v>416</v>
      </c>
      <c r="EO25" s="10" t="s">
        <v>417</v>
      </c>
      <c r="EP25" s="10" t="s">
        <v>418</v>
      </c>
      <c r="EQ25" s="10" t="s">
        <v>419</v>
      </c>
      <c r="ER25" s="10" t="s">
        <v>420</v>
      </c>
      <c r="ES25" s="10" t="s">
        <v>421</v>
      </c>
      <c r="ET25" s="10" t="s">
        <v>422</v>
      </c>
      <c r="EU25" s="10" t="s">
        <v>423</v>
      </c>
      <c r="EV25" s="10" t="s">
        <v>424</v>
      </c>
      <c r="EW25" s="10" t="s">
        <v>425</v>
      </c>
      <c r="EX25" s="10" t="s">
        <v>426</v>
      </c>
      <c r="EY25" s="10" t="s">
        <v>427</v>
      </c>
      <c r="EZ25" s="10" t="s">
        <v>428</v>
      </c>
      <c r="FA25" s="10" t="s">
        <v>429</v>
      </c>
      <c r="FB25" s="10" t="s">
        <v>430</v>
      </c>
      <c r="FC25" s="10" t="s">
        <v>431</v>
      </c>
      <c r="FD25" s="10" t="s">
        <v>432</v>
      </c>
      <c r="FE25" s="10" t="s">
        <v>433</v>
      </c>
      <c r="FF25" s="10" t="s">
        <v>434</v>
      </c>
      <c r="FG25" s="10" t="s">
        <v>435</v>
      </c>
      <c r="FH25" s="10" t="s">
        <v>436</v>
      </c>
      <c r="FI25" s="10" t="s">
        <v>437</v>
      </c>
      <c r="FJ25" s="10" t="s">
        <v>438</v>
      </c>
      <c r="FK25" s="10" t="s">
        <v>439</v>
      </c>
      <c r="FL25" s="10" t="s">
        <v>440</v>
      </c>
      <c r="FM25" s="10" t="s">
        <v>441</v>
      </c>
      <c r="FN25" s="10" t="s">
        <v>442</v>
      </c>
      <c r="FO25" s="10" t="s">
        <v>443</v>
      </c>
      <c r="FP25" s="10" t="s">
        <v>444</v>
      </c>
      <c r="FQ25" s="10" t="s">
        <v>445</v>
      </c>
      <c r="FR25" s="10" t="s">
        <v>446</v>
      </c>
      <c r="FS25" s="10" t="s">
        <v>447</v>
      </c>
      <c r="FT25" s="10" t="s">
        <v>448</v>
      </c>
      <c r="FU25" s="10" t="s">
        <v>449</v>
      </c>
      <c r="FV25" s="10" t="s">
        <v>450</v>
      </c>
      <c r="FW25" s="10" t="s">
        <v>451</v>
      </c>
      <c r="FX25" s="12" t="s">
        <v>452</v>
      </c>
      <c r="FY25" s="10" t="s">
        <v>453</v>
      </c>
      <c r="FZ25" s="10" t="s">
        <v>454</v>
      </c>
      <c r="GA25" s="12" t="s">
        <v>455</v>
      </c>
      <c r="GB25" s="10" t="s">
        <v>456</v>
      </c>
      <c r="GC25" s="10" t="s">
        <v>457</v>
      </c>
      <c r="GD25" s="10" t="s">
        <v>458</v>
      </c>
      <c r="GE25" s="10" t="s">
        <v>459</v>
      </c>
      <c r="GF25" s="10" t="s">
        <v>460</v>
      </c>
      <c r="GG25" s="10" t="s">
        <v>461</v>
      </c>
      <c r="GH25" s="10" t="s">
        <v>462</v>
      </c>
      <c r="GI25" s="10" t="s">
        <v>1417</v>
      </c>
      <c r="GJ25" s="10" t="s">
        <v>1418</v>
      </c>
      <c r="GK25" s="10" t="s">
        <v>1419</v>
      </c>
      <c r="GL25" s="10" t="s">
        <v>1420</v>
      </c>
      <c r="GM25" s="10" t="s">
        <v>1421</v>
      </c>
      <c r="GN25" s="10" t="s">
        <v>1422</v>
      </c>
      <c r="GO25" s="10" t="s">
        <v>1423</v>
      </c>
      <c r="GP25" s="10" t="s">
        <v>1424</v>
      </c>
      <c r="GQ25" s="10" t="s">
        <v>1425</v>
      </c>
      <c r="GR25" s="10" t="s">
        <v>1426</v>
      </c>
      <c r="GS25" s="10" t="s">
        <v>1427</v>
      </c>
      <c r="GT25" s="10" t="s">
        <v>1428</v>
      </c>
      <c r="GU25" s="10" t="s">
        <v>1429</v>
      </c>
      <c r="GV25" s="10" t="s">
        <v>463</v>
      </c>
      <c r="GW25" s="10" t="s">
        <v>464</v>
      </c>
      <c r="GX25" s="10" t="s">
        <v>465</v>
      </c>
      <c r="GY25" s="10" t="s">
        <v>466</v>
      </c>
      <c r="GZ25" s="10" t="s">
        <v>467</v>
      </c>
      <c r="HA25" s="10" t="s">
        <v>468</v>
      </c>
      <c r="HB25" s="10" t="s">
        <v>469</v>
      </c>
      <c r="HC25" s="10" t="s">
        <v>470</v>
      </c>
      <c r="HD25" s="10" t="s">
        <v>471</v>
      </c>
      <c r="HE25" s="10" t="s">
        <v>472</v>
      </c>
      <c r="HF25" s="15" t="s">
        <v>473</v>
      </c>
      <c r="HG25" s="15" t="s">
        <v>474</v>
      </c>
      <c r="HH25" s="15" t="s">
        <v>475</v>
      </c>
      <c r="HI25" s="15" t="s">
        <v>476</v>
      </c>
      <c r="HJ25" s="15" t="s">
        <v>477</v>
      </c>
      <c r="HK25" s="15" t="s">
        <v>478</v>
      </c>
      <c r="HL25" s="15" t="s">
        <v>479</v>
      </c>
      <c r="HM25" s="15" t="s">
        <v>480</v>
      </c>
      <c r="HN25" s="10" t="s">
        <v>481</v>
      </c>
      <c r="HO25" s="15" t="s">
        <v>482</v>
      </c>
      <c r="HP25" s="15" t="s">
        <v>483</v>
      </c>
      <c r="HQ25" s="15" t="s">
        <v>484</v>
      </c>
      <c r="HR25" s="15" t="s">
        <v>485</v>
      </c>
      <c r="HS25" s="15" t="s">
        <v>486</v>
      </c>
      <c r="HT25" s="15" t="s">
        <v>487</v>
      </c>
      <c r="HU25" s="15" t="s">
        <v>488</v>
      </c>
      <c r="HV25" s="15" t="s">
        <v>489</v>
      </c>
      <c r="HW25" s="15" t="s">
        <v>490</v>
      </c>
      <c r="HX25" s="15" t="s">
        <v>491</v>
      </c>
      <c r="HY25" s="15" t="s">
        <v>492</v>
      </c>
      <c r="HZ25" s="15" t="s">
        <v>493</v>
      </c>
      <c r="IA25" s="15" t="s">
        <v>494</v>
      </c>
      <c r="IB25" s="15" t="s">
        <v>495</v>
      </c>
      <c r="IC25" s="15" t="s">
        <v>496</v>
      </c>
      <c r="ID25" s="15" t="s">
        <v>497</v>
      </c>
      <c r="IE25" s="15" t="s">
        <v>498</v>
      </c>
      <c r="IF25" s="15" t="s">
        <v>499</v>
      </c>
      <c r="IG25" s="15" t="s">
        <v>500</v>
      </c>
      <c r="IH25" s="15" t="s">
        <v>501</v>
      </c>
      <c r="II25" s="15" t="s">
        <v>502</v>
      </c>
      <c r="IJ25" s="15" t="s">
        <v>503</v>
      </c>
      <c r="IK25" s="15" t="s">
        <v>504</v>
      </c>
      <c r="IL25" s="15" t="s">
        <v>505</v>
      </c>
      <c r="IM25" s="15" t="s">
        <v>506</v>
      </c>
      <c r="IN25" s="15" t="s">
        <v>507</v>
      </c>
      <c r="IO25" s="15" t="s">
        <v>1239</v>
      </c>
      <c r="IP25" s="15" t="s">
        <v>1240</v>
      </c>
      <c r="IQ25" s="15" t="s">
        <v>1241</v>
      </c>
      <c r="IR25" s="15" t="s">
        <v>1242</v>
      </c>
      <c r="IS25" s="15" t="s">
        <v>1243</v>
      </c>
      <c r="IT25" s="15" t="s">
        <v>1244</v>
      </c>
      <c r="IU25" s="15" t="s">
        <v>1245</v>
      </c>
      <c r="IV25" s="15" t="s">
        <v>1246</v>
      </c>
      <c r="IW25" s="15" t="s">
        <v>1247</v>
      </c>
      <c r="IX25" s="15" t="s">
        <v>1248</v>
      </c>
      <c r="IY25" s="15" t="s">
        <v>1249</v>
      </c>
      <c r="IZ25" s="15" t="s">
        <v>1250</v>
      </c>
      <c r="JA25" s="15" t="s">
        <v>1251</v>
      </c>
      <c r="JB25" s="15" t="s">
        <v>1252</v>
      </c>
      <c r="JC25" s="15" t="s">
        <v>1253</v>
      </c>
      <c r="JD25" s="15" t="s">
        <v>1254</v>
      </c>
      <c r="JE25" s="15" t="s">
        <v>1255</v>
      </c>
      <c r="JF25" s="15" t="s">
        <v>1256</v>
      </c>
      <c r="JG25" s="15" t="s">
        <v>1257</v>
      </c>
      <c r="JH25" s="15" t="s">
        <v>1258</v>
      </c>
      <c r="JI25" s="15" t="s">
        <v>1259</v>
      </c>
      <c r="JJ25" s="15" t="s">
        <v>1260</v>
      </c>
      <c r="JK25" s="15" t="s">
        <v>1455</v>
      </c>
      <c r="JL25" s="18">
        <v>190</v>
      </c>
      <c r="JM25" s="18">
        <v>190</v>
      </c>
      <c r="JN25" s="18">
        <v>190</v>
      </c>
      <c r="JO25" s="18">
        <v>190</v>
      </c>
      <c r="JP25" s="18">
        <v>190</v>
      </c>
      <c r="JQ25" s="18">
        <v>190</v>
      </c>
      <c r="JR25" s="18">
        <v>190</v>
      </c>
      <c r="JS25" s="18">
        <v>190</v>
      </c>
      <c r="JT25" s="18">
        <v>190</v>
      </c>
      <c r="JU25" s="18">
        <v>175</v>
      </c>
      <c r="JV25" s="18">
        <v>175</v>
      </c>
      <c r="JW25" s="18">
        <v>175</v>
      </c>
      <c r="JX25" s="18">
        <v>175</v>
      </c>
      <c r="JY25" s="18">
        <v>1.65</v>
      </c>
      <c r="JZ25" s="18">
        <v>1.65</v>
      </c>
      <c r="KA25" s="18">
        <v>1.65</v>
      </c>
      <c r="KB25" s="18">
        <v>1.65</v>
      </c>
      <c r="KC25" s="18">
        <v>1.65</v>
      </c>
      <c r="KD25" s="18">
        <v>1.65</v>
      </c>
      <c r="KE25" s="18">
        <v>1.65</v>
      </c>
      <c r="KF25" s="18">
        <v>1.65</v>
      </c>
      <c r="KG25" s="18">
        <v>1.65</v>
      </c>
      <c r="KH25" s="18">
        <v>1.65</v>
      </c>
      <c r="KI25" s="18">
        <v>1.65</v>
      </c>
      <c r="KJ25" s="18">
        <v>1.65</v>
      </c>
      <c r="KK25" s="18">
        <v>1.65</v>
      </c>
      <c r="KL25" s="18">
        <v>50</v>
      </c>
      <c r="KM25" s="18">
        <v>50</v>
      </c>
      <c r="KN25" s="18">
        <v>50</v>
      </c>
      <c r="KO25" s="18">
        <v>50</v>
      </c>
      <c r="KP25" s="18">
        <v>50</v>
      </c>
      <c r="KQ25" s="18">
        <v>50</v>
      </c>
      <c r="KR25" s="18">
        <v>50</v>
      </c>
      <c r="KS25" s="18">
        <v>50</v>
      </c>
      <c r="KT25" s="18">
        <v>50</v>
      </c>
      <c r="KU25" s="18">
        <v>50</v>
      </c>
      <c r="KV25" s="18">
        <v>50</v>
      </c>
      <c r="KW25" s="18">
        <v>50</v>
      </c>
      <c r="KX25" s="18">
        <v>50</v>
      </c>
      <c r="KY25" s="18">
        <v>5</v>
      </c>
      <c r="KZ25" s="18">
        <v>5</v>
      </c>
      <c r="LA25" s="18">
        <v>5</v>
      </c>
      <c r="LB25" s="18">
        <v>5</v>
      </c>
      <c r="LC25" s="18">
        <v>5</v>
      </c>
      <c r="LD25" s="18">
        <v>5</v>
      </c>
      <c r="LE25" s="18">
        <v>5</v>
      </c>
      <c r="LF25" s="18">
        <v>5</v>
      </c>
      <c r="LG25" s="18">
        <v>5</v>
      </c>
      <c r="LH25" s="18">
        <v>5</v>
      </c>
      <c r="LI25" s="18">
        <v>5</v>
      </c>
      <c r="LJ25" s="18">
        <v>5</v>
      </c>
      <c r="LK25" s="18">
        <v>5</v>
      </c>
      <c r="LL25" s="18">
        <v>45</v>
      </c>
      <c r="LM25" s="18">
        <v>45</v>
      </c>
      <c r="LN25" s="18">
        <v>45</v>
      </c>
      <c r="LO25" s="18">
        <v>45</v>
      </c>
      <c r="LP25" s="18">
        <v>45</v>
      </c>
      <c r="LQ25" s="18">
        <v>45</v>
      </c>
      <c r="LR25" s="18">
        <v>45</v>
      </c>
      <c r="LS25" s="18">
        <v>45</v>
      </c>
      <c r="LT25" s="18">
        <v>45</v>
      </c>
      <c r="LU25" s="18">
        <v>45</v>
      </c>
      <c r="LV25" s="18">
        <v>45</v>
      </c>
      <c r="LW25" s="18">
        <v>45</v>
      </c>
      <c r="LX25" s="18">
        <v>45</v>
      </c>
      <c r="LY25" s="18">
        <v>250</v>
      </c>
      <c r="LZ25" s="18">
        <v>250</v>
      </c>
      <c r="MA25" s="18">
        <v>250</v>
      </c>
      <c r="MB25" s="18">
        <v>250</v>
      </c>
      <c r="MC25" s="18">
        <v>250</v>
      </c>
      <c r="MD25" s="18">
        <v>250</v>
      </c>
      <c r="ME25" s="18">
        <v>250</v>
      </c>
      <c r="MF25" s="18">
        <v>260</v>
      </c>
      <c r="MG25" s="18">
        <v>260</v>
      </c>
      <c r="MH25" s="18">
        <v>90</v>
      </c>
      <c r="MI25" s="18">
        <v>90</v>
      </c>
      <c r="MJ25" s="18">
        <v>90</v>
      </c>
      <c r="MK25" s="18">
        <v>90</v>
      </c>
      <c r="ML25" s="18">
        <v>135</v>
      </c>
      <c r="MM25" s="18">
        <v>135</v>
      </c>
      <c r="MN25" s="18">
        <v>135</v>
      </c>
      <c r="MO25" s="18">
        <v>135</v>
      </c>
      <c r="MP25" s="18">
        <v>135</v>
      </c>
      <c r="MQ25" s="18">
        <v>540</v>
      </c>
      <c r="MR25" s="18">
        <v>540</v>
      </c>
      <c r="MS25" s="18">
        <v>540</v>
      </c>
      <c r="MT25" s="18">
        <v>540</v>
      </c>
      <c r="MU25" s="18">
        <v>545</v>
      </c>
      <c r="MV25" s="18">
        <v>545</v>
      </c>
      <c r="MW25" s="18">
        <v>545</v>
      </c>
      <c r="MX25" s="18">
        <v>545</v>
      </c>
      <c r="MY25" s="18">
        <v>545</v>
      </c>
      <c r="MZ25" s="18">
        <v>20</v>
      </c>
      <c r="NA25" s="18">
        <v>20</v>
      </c>
      <c r="NB25" s="18">
        <v>20</v>
      </c>
      <c r="NC25" s="18">
        <v>20</v>
      </c>
      <c r="ND25" s="18">
        <v>20</v>
      </c>
      <c r="NE25" s="18">
        <v>20</v>
      </c>
      <c r="NF25" s="18">
        <v>20</v>
      </c>
      <c r="NG25" s="18">
        <v>20</v>
      </c>
      <c r="NH25" s="18">
        <v>20</v>
      </c>
      <c r="NI25" s="18">
        <v>99</v>
      </c>
      <c r="NJ25" s="18">
        <v>99</v>
      </c>
      <c r="NK25" s="18">
        <v>99</v>
      </c>
      <c r="NL25" s="18">
        <v>99</v>
      </c>
      <c r="NM25" s="18">
        <v>99</v>
      </c>
      <c r="NN25" s="18">
        <v>99</v>
      </c>
      <c r="NO25" s="18">
        <v>99</v>
      </c>
      <c r="NP25" s="18">
        <v>99</v>
      </c>
      <c r="NQ25" s="18">
        <v>99</v>
      </c>
      <c r="NR25" s="18"/>
      <c r="NS25" s="18"/>
      <c r="NT25" s="18"/>
      <c r="NU25" s="18"/>
      <c r="NV25" s="18"/>
      <c r="NW25" s="18"/>
      <c r="NX25" s="18"/>
      <c r="NY25" s="18"/>
      <c r="NZ25" s="18"/>
      <c r="OA25" s="18"/>
      <c r="OB25" s="18"/>
      <c r="OC25" s="18"/>
      <c r="OD25" s="18"/>
      <c r="OE25" s="18"/>
      <c r="OF25" s="18"/>
      <c r="OG25" s="18"/>
      <c r="OH25" s="18"/>
      <c r="OI25" s="18"/>
      <c r="OJ25" s="18"/>
      <c r="OK25" s="18"/>
      <c r="OL25" s="18"/>
      <c r="OM25" s="18"/>
      <c r="ON25" s="22">
        <v>50</v>
      </c>
      <c r="OO25" s="18">
        <v>130</v>
      </c>
      <c r="OP25" s="18">
        <v>130</v>
      </c>
      <c r="OQ25" s="18">
        <v>130</v>
      </c>
      <c r="OR25" s="18">
        <v>130</v>
      </c>
      <c r="OS25" s="18">
        <v>130</v>
      </c>
      <c r="OT25" s="18">
        <v>130</v>
      </c>
      <c r="OU25" s="18">
        <v>130</v>
      </c>
      <c r="OV25" s="18">
        <v>130</v>
      </c>
      <c r="OW25" s="18">
        <v>130</v>
      </c>
      <c r="OX25" s="18">
        <v>130</v>
      </c>
      <c r="OY25" s="18">
        <v>130</v>
      </c>
      <c r="OZ25" s="18">
        <v>130</v>
      </c>
      <c r="PA25" s="18">
        <v>130</v>
      </c>
      <c r="PB25" s="18">
        <v>1.1499999999999999</v>
      </c>
      <c r="PC25" s="18">
        <v>1.1499999999999999</v>
      </c>
      <c r="PD25" s="18">
        <v>1.1499999999999999</v>
      </c>
      <c r="PE25" s="18">
        <v>1.1499999999999999</v>
      </c>
      <c r="PF25" s="18">
        <v>1.1499999999999999</v>
      </c>
      <c r="PG25" s="18">
        <v>1.1499999999999999</v>
      </c>
      <c r="PH25" s="18">
        <v>1.1499999999999999</v>
      </c>
      <c r="PI25" s="18">
        <v>1.1499999999999999</v>
      </c>
      <c r="PJ25" s="18">
        <v>1.1499999999999999</v>
      </c>
      <c r="PK25" s="18">
        <v>1.1499999999999999</v>
      </c>
      <c r="PL25" s="18">
        <v>1.1499999999999999</v>
      </c>
      <c r="PM25" s="18">
        <v>1.1499999999999999</v>
      </c>
      <c r="PN25" s="18">
        <v>1.1499999999999999</v>
      </c>
      <c r="PO25" s="18">
        <v>25</v>
      </c>
      <c r="PP25" s="18">
        <v>25</v>
      </c>
      <c r="PQ25" s="18">
        <v>25</v>
      </c>
      <c r="PR25" s="18">
        <v>25</v>
      </c>
      <c r="PS25" s="18">
        <v>25</v>
      </c>
      <c r="PT25" s="18">
        <v>25</v>
      </c>
      <c r="PU25" s="18">
        <v>25</v>
      </c>
      <c r="PV25" s="18">
        <v>25</v>
      </c>
      <c r="PW25" s="18">
        <v>25</v>
      </c>
      <c r="PX25" s="18">
        <v>25</v>
      </c>
      <c r="PY25" s="18">
        <v>25</v>
      </c>
      <c r="PZ25" s="18">
        <v>25</v>
      </c>
      <c r="QA25" s="18">
        <v>25</v>
      </c>
      <c r="QB25" s="18">
        <v>1.8</v>
      </c>
      <c r="QC25" s="18">
        <v>1.8</v>
      </c>
      <c r="QD25" s="18">
        <v>1.8</v>
      </c>
      <c r="QE25" s="18">
        <v>1.8</v>
      </c>
      <c r="QF25" s="18">
        <v>1.8</v>
      </c>
      <c r="QG25" s="18">
        <v>1.8</v>
      </c>
      <c r="QH25" s="18">
        <v>1.8</v>
      </c>
      <c r="QI25" s="18">
        <v>1.8</v>
      </c>
      <c r="QJ25" s="18">
        <v>1.8</v>
      </c>
      <c r="QK25" s="18">
        <v>1.8</v>
      </c>
      <c r="QL25" s="18">
        <v>1.8</v>
      </c>
      <c r="QM25" s="18">
        <v>1.8</v>
      </c>
      <c r="QN25" s="18">
        <v>1.8</v>
      </c>
      <c r="QO25" s="18">
        <v>5</v>
      </c>
      <c r="QP25" s="18">
        <v>5</v>
      </c>
      <c r="QQ25" s="18">
        <v>5</v>
      </c>
      <c r="QR25" s="18">
        <v>5</v>
      </c>
      <c r="QS25" s="18">
        <v>5</v>
      </c>
      <c r="QT25" s="18">
        <v>5</v>
      </c>
      <c r="QU25" s="18">
        <v>5</v>
      </c>
      <c r="QV25" s="18">
        <v>5</v>
      </c>
      <c r="QW25" s="18">
        <v>5</v>
      </c>
      <c r="QX25" s="18">
        <v>5</v>
      </c>
      <c r="QY25" s="18">
        <v>5</v>
      </c>
      <c r="QZ25" s="18">
        <v>5</v>
      </c>
      <c r="RA25" s="18">
        <v>5</v>
      </c>
      <c r="RB25" s="18">
        <v>175</v>
      </c>
      <c r="RC25" s="18">
        <v>175</v>
      </c>
      <c r="RD25" s="18">
        <v>175</v>
      </c>
      <c r="RE25" s="18">
        <v>175</v>
      </c>
      <c r="RF25" s="18">
        <v>175</v>
      </c>
      <c r="RG25" s="18">
        <v>175</v>
      </c>
      <c r="RH25" s="18">
        <v>175</v>
      </c>
      <c r="RI25" s="18">
        <v>175</v>
      </c>
      <c r="RJ25" s="18">
        <v>175</v>
      </c>
      <c r="RK25" s="18">
        <v>80</v>
      </c>
      <c r="RL25" s="18">
        <v>80</v>
      </c>
      <c r="RM25" s="18">
        <v>80</v>
      </c>
      <c r="RN25" s="18">
        <v>80</v>
      </c>
      <c r="RO25" s="18">
        <v>120</v>
      </c>
      <c r="RP25" s="18">
        <v>120</v>
      </c>
      <c r="RQ25" s="18">
        <v>120</v>
      </c>
      <c r="RR25" s="18">
        <v>120</v>
      </c>
      <c r="RS25" s="18">
        <v>120</v>
      </c>
      <c r="RT25" s="18">
        <v>505</v>
      </c>
      <c r="RU25" s="18">
        <v>505</v>
      </c>
      <c r="RV25" s="18">
        <v>505</v>
      </c>
      <c r="RW25" s="18">
        <v>505</v>
      </c>
      <c r="RX25" s="18">
        <v>530</v>
      </c>
      <c r="RY25" s="18">
        <v>530</v>
      </c>
      <c r="RZ25" s="18">
        <v>530</v>
      </c>
      <c r="SA25" s="18">
        <v>530</v>
      </c>
      <c r="SB25" s="18">
        <v>530</v>
      </c>
      <c r="SC25" s="18">
        <v>5</v>
      </c>
      <c r="SD25" s="18">
        <v>5</v>
      </c>
      <c r="SE25" s="18">
        <v>5</v>
      </c>
      <c r="SF25" s="18">
        <v>5</v>
      </c>
      <c r="SG25" s="18">
        <v>5</v>
      </c>
      <c r="SH25" s="18">
        <v>5</v>
      </c>
      <c r="SI25" s="18">
        <v>5</v>
      </c>
      <c r="SJ25" s="18">
        <v>5</v>
      </c>
      <c r="SK25" s="18">
        <v>5</v>
      </c>
      <c r="SL25" s="18">
        <v>90</v>
      </c>
      <c r="SM25" s="18">
        <v>90</v>
      </c>
      <c r="SN25" s="18">
        <v>90</v>
      </c>
      <c r="SO25" s="18">
        <v>90</v>
      </c>
      <c r="SP25" s="18">
        <v>90</v>
      </c>
      <c r="SQ25" s="18">
        <v>90</v>
      </c>
      <c r="SR25" s="18">
        <v>90</v>
      </c>
      <c r="SS25" s="18">
        <v>90</v>
      </c>
      <c r="ST25" s="18">
        <v>90</v>
      </c>
      <c r="SU25" s="18"/>
      <c r="SV25" s="18"/>
      <c r="SW25" s="18"/>
      <c r="SX25" s="18"/>
      <c r="SY25" s="18"/>
      <c r="SZ25" s="18"/>
      <c r="TA25" s="18"/>
      <c r="TB25" s="18"/>
      <c r="TC25" s="18"/>
      <c r="TD25" s="18"/>
      <c r="TE25" s="18"/>
      <c r="TF25" s="18"/>
      <c r="TG25" s="18"/>
      <c r="TH25" s="18"/>
      <c r="TI25" s="18"/>
      <c r="TJ25" s="18"/>
      <c r="TK25" s="18"/>
      <c r="TL25" s="18"/>
      <c r="TM25" s="18"/>
      <c r="TN25" s="18"/>
      <c r="TO25" s="18"/>
      <c r="TP25" s="18"/>
      <c r="TQ25" s="110" t="s">
        <v>2986</v>
      </c>
      <c r="TR25" s="22" t="s">
        <v>114</v>
      </c>
      <c r="TS25" s="22" t="s">
        <v>114</v>
      </c>
      <c r="TT25" s="22" t="s">
        <v>114</v>
      </c>
      <c r="TU25" s="22" t="s">
        <v>114</v>
      </c>
      <c r="TV25" s="22" t="s">
        <v>114</v>
      </c>
      <c r="TW25" s="22" t="s">
        <v>114</v>
      </c>
      <c r="TX25" s="22" t="s">
        <v>114</v>
      </c>
      <c r="TY25" s="22" t="s">
        <v>114</v>
      </c>
      <c r="TZ25" s="22" t="s">
        <v>114</v>
      </c>
      <c r="UA25" s="22" t="s">
        <v>114</v>
      </c>
      <c r="UB25" s="22" t="s">
        <v>114</v>
      </c>
      <c r="UC25" s="22" t="s">
        <v>114</v>
      </c>
      <c r="UD25" s="22" t="s">
        <v>114</v>
      </c>
      <c r="UE25" s="22" t="s">
        <v>116</v>
      </c>
      <c r="UF25" s="22" t="s">
        <v>116</v>
      </c>
      <c r="UG25" s="22" t="s">
        <v>116</v>
      </c>
      <c r="UH25" s="22" t="s">
        <v>116</v>
      </c>
      <c r="UI25" s="22" t="s">
        <v>116</v>
      </c>
      <c r="UJ25" s="22" t="s">
        <v>116</v>
      </c>
      <c r="UK25" s="22" t="s">
        <v>116</v>
      </c>
      <c r="UL25" s="22" t="s">
        <v>116</v>
      </c>
      <c r="UM25" s="22" t="s">
        <v>116</v>
      </c>
      <c r="UN25" s="22" t="s">
        <v>116</v>
      </c>
      <c r="UO25" s="22" t="s">
        <v>116</v>
      </c>
      <c r="UP25" s="22" t="s">
        <v>116</v>
      </c>
      <c r="UQ25" s="22" t="s">
        <v>116</v>
      </c>
      <c r="UR25" s="22" t="s">
        <v>608</v>
      </c>
      <c r="US25" s="22" t="s">
        <v>608</v>
      </c>
      <c r="UT25" s="22" t="s">
        <v>608</v>
      </c>
      <c r="UU25" s="22" t="s">
        <v>608</v>
      </c>
      <c r="UV25" s="22" t="s">
        <v>608</v>
      </c>
      <c r="UW25" s="22" t="s">
        <v>608</v>
      </c>
      <c r="UX25" s="22" t="s">
        <v>608</v>
      </c>
      <c r="UY25" s="22" t="s">
        <v>608</v>
      </c>
      <c r="UZ25" s="22" t="s">
        <v>608</v>
      </c>
      <c r="VA25" s="22" t="s">
        <v>608</v>
      </c>
      <c r="VB25" s="22" t="s">
        <v>608</v>
      </c>
      <c r="VC25" s="22" t="s">
        <v>608</v>
      </c>
      <c r="VD25" s="22" t="s">
        <v>608</v>
      </c>
      <c r="VE25" s="22" t="s">
        <v>726</v>
      </c>
      <c r="VF25" s="22" t="s">
        <v>726</v>
      </c>
      <c r="VG25" s="22" t="s">
        <v>726</v>
      </c>
      <c r="VH25" s="22" t="s">
        <v>726</v>
      </c>
      <c r="VI25" s="22" t="s">
        <v>726</v>
      </c>
      <c r="VJ25" s="22" t="s">
        <v>726</v>
      </c>
      <c r="VK25" s="22" t="s">
        <v>726</v>
      </c>
      <c r="VL25" s="22" t="s">
        <v>726</v>
      </c>
      <c r="VM25" s="22" t="s">
        <v>726</v>
      </c>
      <c r="VN25" s="22" t="s">
        <v>726</v>
      </c>
      <c r="VO25" s="22" t="s">
        <v>726</v>
      </c>
      <c r="VP25" s="22" t="s">
        <v>726</v>
      </c>
      <c r="VQ25" s="22" t="s">
        <v>726</v>
      </c>
      <c r="VR25" s="22" t="s">
        <v>114</v>
      </c>
      <c r="VS25" s="22" t="s">
        <v>114</v>
      </c>
      <c r="VT25" s="22" t="s">
        <v>114</v>
      </c>
      <c r="VU25" s="22" t="s">
        <v>114</v>
      </c>
      <c r="VV25" s="22" t="s">
        <v>114</v>
      </c>
      <c r="VW25" s="22" t="s">
        <v>114</v>
      </c>
      <c r="VX25" s="22" t="s">
        <v>114</v>
      </c>
      <c r="VY25" s="22" t="s">
        <v>114</v>
      </c>
      <c r="VZ25" s="22" t="s">
        <v>114</v>
      </c>
      <c r="WA25" s="22" t="s">
        <v>114</v>
      </c>
      <c r="WB25" s="22" t="s">
        <v>114</v>
      </c>
      <c r="WC25" s="22" t="s">
        <v>114</v>
      </c>
      <c r="WD25" s="22" t="s">
        <v>114</v>
      </c>
      <c r="WE25" s="22" t="s">
        <v>118</v>
      </c>
      <c r="WF25" s="22" t="s">
        <v>118</v>
      </c>
      <c r="WG25" s="22" t="s">
        <v>118</v>
      </c>
      <c r="WH25" s="22" t="s">
        <v>118</v>
      </c>
      <c r="WI25" s="22" t="s">
        <v>118</v>
      </c>
      <c r="WJ25" s="22" t="s">
        <v>118</v>
      </c>
      <c r="WK25" s="22" t="s">
        <v>118</v>
      </c>
      <c r="WL25" s="22" t="s">
        <v>118</v>
      </c>
      <c r="WM25" s="22" t="s">
        <v>118</v>
      </c>
      <c r="WN25" s="22" t="s">
        <v>117</v>
      </c>
      <c r="WO25" s="22" t="s">
        <v>117</v>
      </c>
      <c r="WP25" s="22" t="s">
        <v>117</v>
      </c>
      <c r="WQ25" s="22" t="s">
        <v>117</v>
      </c>
      <c r="WR25" s="22" t="s">
        <v>117</v>
      </c>
      <c r="WS25" s="22" t="s">
        <v>117</v>
      </c>
      <c r="WT25" s="22" t="s">
        <v>117</v>
      </c>
      <c r="WU25" s="22" t="s">
        <v>117</v>
      </c>
      <c r="WV25" s="22" t="s">
        <v>117</v>
      </c>
      <c r="WW25" s="22" t="s">
        <v>117</v>
      </c>
      <c r="WX25" s="22" t="s">
        <v>117</v>
      </c>
      <c r="WY25" s="22" t="s">
        <v>117</v>
      </c>
      <c r="WZ25" s="22" t="s">
        <v>117</v>
      </c>
      <c r="XA25" s="22" t="s">
        <v>117</v>
      </c>
      <c r="XB25" s="22" t="s">
        <v>117</v>
      </c>
      <c r="XC25" s="22" t="s">
        <v>117</v>
      </c>
      <c r="XD25" s="22" t="s">
        <v>117</v>
      </c>
      <c r="XE25" s="22" t="s">
        <v>117</v>
      </c>
      <c r="XF25" s="22" t="s">
        <v>608</v>
      </c>
      <c r="XG25" s="22" t="s">
        <v>608</v>
      </c>
      <c r="XH25" s="22" t="s">
        <v>608</v>
      </c>
      <c r="XI25" s="22" t="s">
        <v>608</v>
      </c>
      <c r="XJ25" s="22" t="s">
        <v>608</v>
      </c>
      <c r="XK25" s="22" t="s">
        <v>608</v>
      </c>
      <c r="XL25" s="22" t="s">
        <v>608</v>
      </c>
      <c r="XM25" s="22" t="s">
        <v>608</v>
      </c>
      <c r="XN25" s="22" t="s">
        <v>608</v>
      </c>
      <c r="XO25" s="22" t="s">
        <v>118</v>
      </c>
      <c r="XP25" s="22" t="s">
        <v>118</v>
      </c>
      <c r="XQ25" s="22" t="s">
        <v>118</v>
      </c>
      <c r="XR25" s="22" t="s">
        <v>118</v>
      </c>
      <c r="XS25" s="22" t="s">
        <v>118</v>
      </c>
      <c r="XT25" s="22" t="s">
        <v>118</v>
      </c>
      <c r="XU25" s="22" t="s">
        <v>118</v>
      </c>
      <c r="XV25" s="22" t="s">
        <v>118</v>
      </c>
      <c r="XW25" s="22" t="s">
        <v>118</v>
      </c>
      <c r="XX25" s="22"/>
      <c r="XY25" s="22"/>
      <c r="XZ25" s="22"/>
      <c r="YA25" s="22"/>
      <c r="YB25" s="22"/>
      <c r="YC25" s="22"/>
      <c r="YD25" s="22"/>
      <c r="YE25" s="22"/>
      <c r="YF25" s="22"/>
      <c r="YG25" s="22"/>
      <c r="YH25" s="22"/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>
        <v>51</v>
      </c>
      <c r="YU25" s="22">
        <v>3</v>
      </c>
      <c r="YV25" s="22">
        <v>3</v>
      </c>
      <c r="YW25" s="22">
        <v>3</v>
      </c>
      <c r="YX25" s="22">
        <v>3</v>
      </c>
      <c r="YY25" s="22">
        <v>3</v>
      </c>
      <c r="YZ25" s="22">
        <v>3</v>
      </c>
      <c r="ZA25" s="22">
        <v>3</v>
      </c>
      <c r="ZB25" s="22">
        <v>3</v>
      </c>
      <c r="ZC25" s="22">
        <v>3</v>
      </c>
      <c r="ZD25" s="22">
        <v>3</v>
      </c>
      <c r="ZE25" s="22">
        <v>3</v>
      </c>
      <c r="ZF25" s="22">
        <v>3</v>
      </c>
      <c r="ZG25" s="22">
        <v>3</v>
      </c>
      <c r="ZH25" s="22">
        <v>3</v>
      </c>
      <c r="ZI25" s="22">
        <v>3</v>
      </c>
      <c r="ZJ25" s="22">
        <v>3</v>
      </c>
      <c r="ZK25" s="22">
        <v>3</v>
      </c>
      <c r="ZL25" s="22">
        <v>3</v>
      </c>
      <c r="ZM25" s="22">
        <v>3</v>
      </c>
      <c r="ZN25" s="22">
        <v>3</v>
      </c>
      <c r="ZO25" s="22">
        <v>3</v>
      </c>
      <c r="ZP25" s="22">
        <v>3</v>
      </c>
      <c r="ZQ25" s="22">
        <v>3</v>
      </c>
      <c r="ZR25" s="22">
        <v>3</v>
      </c>
      <c r="ZS25" s="22">
        <v>3</v>
      </c>
      <c r="ZT25" s="22">
        <v>3</v>
      </c>
      <c r="ZU25" s="22">
        <v>1</v>
      </c>
      <c r="ZV25" s="22">
        <v>1</v>
      </c>
      <c r="ZW25" s="22">
        <v>1</v>
      </c>
      <c r="ZX25" s="22">
        <v>1</v>
      </c>
      <c r="ZY25" s="22">
        <v>1</v>
      </c>
      <c r="ZZ25" s="22">
        <v>1</v>
      </c>
      <c r="AAA25" s="22">
        <v>1</v>
      </c>
      <c r="AAB25" s="22">
        <v>1</v>
      </c>
      <c r="AAC25" s="22">
        <v>1</v>
      </c>
      <c r="AAD25" s="22">
        <v>1</v>
      </c>
      <c r="AAE25" s="22">
        <v>1</v>
      </c>
      <c r="AAF25" s="22">
        <v>1</v>
      </c>
      <c r="AAG25" s="22">
        <v>1</v>
      </c>
      <c r="AAH25" s="22">
        <v>1</v>
      </c>
      <c r="AAI25" s="22">
        <v>1</v>
      </c>
      <c r="AAJ25" s="22">
        <v>1</v>
      </c>
      <c r="AAK25" s="22">
        <v>1</v>
      </c>
      <c r="AAL25" s="22">
        <v>1</v>
      </c>
      <c r="AAM25" s="22">
        <v>1</v>
      </c>
      <c r="AAN25" s="22">
        <v>1</v>
      </c>
      <c r="AAO25" s="22">
        <v>1</v>
      </c>
      <c r="AAP25" s="22">
        <v>1</v>
      </c>
      <c r="AAQ25" s="22">
        <v>1</v>
      </c>
      <c r="AAR25" s="22">
        <v>1</v>
      </c>
      <c r="AAS25" s="22">
        <v>1</v>
      </c>
      <c r="AAT25" s="22">
        <v>1</v>
      </c>
      <c r="AAU25" s="22">
        <v>1</v>
      </c>
      <c r="AAV25" s="22">
        <v>1</v>
      </c>
      <c r="AAW25" s="22">
        <v>1</v>
      </c>
      <c r="AAX25" s="22">
        <v>1</v>
      </c>
      <c r="AAY25" s="22">
        <v>1</v>
      </c>
      <c r="AAZ25" s="22">
        <v>1</v>
      </c>
      <c r="ABA25" s="22">
        <v>1</v>
      </c>
      <c r="ABB25" s="22">
        <v>1</v>
      </c>
      <c r="ABC25" s="22">
        <v>1</v>
      </c>
      <c r="ABD25" s="22">
        <v>1</v>
      </c>
      <c r="ABE25" s="22">
        <v>1</v>
      </c>
      <c r="ABF25" s="22">
        <v>1</v>
      </c>
      <c r="ABG25" s="22">
        <v>1</v>
      </c>
      <c r="ABH25" s="22">
        <v>3</v>
      </c>
      <c r="ABI25" s="22">
        <v>3</v>
      </c>
      <c r="ABJ25" s="22">
        <v>3</v>
      </c>
      <c r="ABK25" s="22">
        <v>3</v>
      </c>
      <c r="ABL25" s="22">
        <v>3</v>
      </c>
      <c r="ABM25" s="22">
        <v>3</v>
      </c>
      <c r="ABN25" s="22">
        <v>3</v>
      </c>
      <c r="ABO25" s="22">
        <v>3</v>
      </c>
      <c r="ABP25" s="22">
        <v>3</v>
      </c>
      <c r="ABQ25" s="22">
        <v>3</v>
      </c>
      <c r="ABR25" s="22">
        <v>3</v>
      </c>
      <c r="ABS25" s="22">
        <v>3</v>
      </c>
      <c r="ABT25" s="22">
        <v>3</v>
      </c>
      <c r="ABU25" s="22">
        <v>3</v>
      </c>
      <c r="ABV25" s="22">
        <v>3</v>
      </c>
      <c r="ABW25" s="22">
        <v>3</v>
      </c>
      <c r="ABX25" s="22">
        <v>3</v>
      </c>
      <c r="ABY25" s="22">
        <v>3</v>
      </c>
      <c r="ABZ25" s="22">
        <v>3</v>
      </c>
      <c r="ACA25" s="22">
        <v>3</v>
      </c>
      <c r="ACB25" s="22">
        <v>3</v>
      </c>
      <c r="ACC25" s="22">
        <v>3</v>
      </c>
      <c r="ACD25" s="22">
        <v>3</v>
      </c>
      <c r="ACE25" s="22">
        <v>3</v>
      </c>
      <c r="ACF25" s="22">
        <v>3</v>
      </c>
      <c r="ACG25" s="22">
        <v>3</v>
      </c>
      <c r="ACH25" s="22">
        <v>3</v>
      </c>
      <c r="ACI25" s="22">
        <v>3</v>
      </c>
      <c r="ACJ25" s="22">
        <v>3</v>
      </c>
      <c r="ACK25" s="22">
        <v>3</v>
      </c>
      <c r="ACL25" s="22">
        <v>3</v>
      </c>
      <c r="ACM25" s="22">
        <v>3</v>
      </c>
      <c r="ACN25" s="22">
        <v>3</v>
      </c>
      <c r="ACO25" s="22">
        <v>3</v>
      </c>
      <c r="ACP25" s="22">
        <v>3</v>
      </c>
      <c r="ACQ25" s="22">
        <v>3</v>
      </c>
      <c r="ACR25" s="22">
        <v>3</v>
      </c>
      <c r="ACS25" s="22">
        <v>3</v>
      </c>
      <c r="ACT25" s="22">
        <v>3</v>
      </c>
      <c r="ACU25" s="22">
        <v>3</v>
      </c>
      <c r="ACV25" s="22">
        <v>3</v>
      </c>
      <c r="ACW25" s="22">
        <v>3</v>
      </c>
      <c r="ACX25" s="22">
        <v>3</v>
      </c>
      <c r="ACY25" s="22">
        <v>3</v>
      </c>
      <c r="ACZ25" s="22">
        <v>3</v>
      </c>
      <c r="ADA25" s="22"/>
      <c r="ADB25" s="22"/>
      <c r="ADC25" s="22"/>
      <c r="ADD25" s="22"/>
      <c r="ADE25" s="22"/>
      <c r="ADF25" s="22"/>
      <c r="ADG25" s="22"/>
      <c r="ADH25" s="22"/>
      <c r="ADI25" s="22"/>
      <c r="ADJ25" s="22"/>
      <c r="ADK25" s="22"/>
      <c r="ADL25" s="22"/>
      <c r="ADM25" s="22"/>
      <c r="ADN25" s="22"/>
      <c r="ADO25" s="22"/>
      <c r="ADP25" s="22"/>
      <c r="ADQ25" s="22"/>
      <c r="ADR25" s="22"/>
      <c r="ADS25" s="22"/>
      <c r="ADT25" s="22"/>
      <c r="ADU25" s="22"/>
      <c r="ADV25" s="22"/>
      <c r="ADW25" s="110" t="s">
        <v>3010</v>
      </c>
      <c r="ADX25" s="22"/>
      <c r="ADY25" s="22"/>
      <c r="ADZ25" s="22"/>
      <c r="AEA25" s="22"/>
      <c r="AEB25" s="22"/>
      <c r="AEC25" s="22"/>
      <c r="AED25" s="22"/>
      <c r="AEE25" s="22"/>
      <c r="AEF25" s="22"/>
      <c r="AEG25" s="22"/>
      <c r="AEH25" s="22"/>
      <c r="AEI25" s="22"/>
      <c r="AEJ25" s="22"/>
      <c r="AEK25" s="22"/>
      <c r="AEL25" s="22"/>
      <c r="AEM25" s="22"/>
      <c r="AEN25" s="22"/>
      <c r="AEO25" s="22"/>
      <c r="AEP25" s="22"/>
      <c r="AEQ25" s="22"/>
      <c r="AER25" s="22"/>
      <c r="AES25" s="22"/>
      <c r="AET25" s="22"/>
      <c r="AEU25" s="22"/>
      <c r="AEV25" s="22"/>
      <c r="AEW25" s="22"/>
      <c r="AEX25" s="22">
        <v>1</v>
      </c>
      <c r="AEY25" s="22">
        <v>1</v>
      </c>
      <c r="AEZ25" s="22">
        <v>1</v>
      </c>
      <c r="AFA25" s="22">
        <v>1</v>
      </c>
      <c r="AFB25" s="22">
        <v>1</v>
      </c>
      <c r="AFC25" s="22">
        <v>1</v>
      </c>
      <c r="AFD25" s="22">
        <v>1</v>
      </c>
      <c r="AFE25" s="22">
        <v>1</v>
      </c>
      <c r="AFF25" s="22">
        <v>1</v>
      </c>
      <c r="AFG25" s="22">
        <v>1</v>
      </c>
      <c r="AFH25" s="22">
        <v>1</v>
      </c>
      <c r="AFI25" s="22">
        <v>1</v>
      </c>
      <c r="AFJ25" s="22">
        <v>1</v>
      </c>
      <c r="AFK25" s="22">
        <v>1</v>
      </c>
      <c r="AFL25" s="22">
        <v>1</v>
      </c>
      <c r="AFM25" s="22">
        <v>1</v>
      </c>
      <c r="AFN25" s="22">
        <v>1</v>
      </c>
      <c r="AFO25" s="22">
        <v>1</v>
      </c>
      <c r="AFP25" s="22">
        <v>1</v>
      </c>
      <c r="AFQ25" s="22">
        <v>1</v>
      </c>
      <c r="AFR25" s="22">
        <v>1</v>
      </c>
      <c r="AFS25" s="22">
        <v>1</v>
      </c>
      <c r="AFT25" s="22">
        <v>1</v>
      </c>
      <c r="AFU25" s="22">
        <v>1</v>
      </c>
      <c r="AFV25" s="22">
        <v>1</v>
      </c>
      <c r="AFW25" s="22">
        <v>1</v>
      </c>
      <c r="AFX25" s="22"/>
      <c r="AFY25" s="22"/>
      <c r="AFZ25" s="22"/>
      <c r="AGA25" s="22"/>
      <c r="AGB25" s="22"/>
      <c r="AGC25" s="22"/>
      <c r="AGD25" s="22"/>
      <c r="AGE25" s="22"/>
      <c r="AGF25" s="22"/>
      <c r="AGG25" s="22"/>
      <c r="AGH25" s="22"/>
      <c r="AGI25" s="22"/>
      <c r="AGJ25" s="22"/>
      <c r="AGK25" s="22"/>
      <c r="AGL25" s="22"/>
      <c r="AGM25" s="22"/>
      <c r="AGN25" s="22"/>
      <c r="AGO25" s="22"/>
      <c r="AGP25" s="22"/>
      <c r="AGQ25" s="22"/>
      <c r="AGR25" s="22"/>
      <c r="AGS25" s="22"/>
      <c r="AGT25" s="22"/>
      <c r="AGU25" s="22"/>
      <c r="AGV25" s="22"/>
      <c r="AGW25" s="22"/>
      <c r="AGX25" s="22"/>
      <c r="AGY25" s="22"/>
      <c r="AGZ25" s="22"/>
      <c r="AHA25" s="22"/>
      <c r="AHB25" s="22"/>
      <c r="AHC25" s="22"/>
      <c r="AHD25" s="22"/>
      <c r="AHE25" s="22"/>
      <c r="AHF25" s="22"/>
      <c r="AHG25" s="22"/>
      <c r="AHH25" s="22"/>
      <c r="AHI25" s="22"/>
      <c r="AHJ25" s="22"/>
      <c r="AHK25" s="22"/>
      <c r="AHL25" s="22"/>
      <c r="AHM25" s="22"/>
      <c r="AHN25" s="22"/>
      <c r="AHO25" s="22"/>
      <c r="AHP25" s="22"/>
      <c r="AHQ25" s="22"/>
      <c r="AHR25" s="22"/>
      <c r="AHS25" s="22"/>
      <c r="AHT25" s="22"/>
      <c r="AHU25" s="22"/>
      <c r="AHV25" s="22"/>
      <c r="AHW25" s="22"/>
      <c r="AHX25" s="22"/>
      <c r="AHY25" s="22"/>
      <c r="AHZ25" s="22"/>
      <c r="AIA25" s="22"/>
      <c r="AIB25" s="22"/>
      <c r="AIC25" s="22"/>
      <c r="AID25" s="22"/>
      <c r="AIE25" s="22"/>
      <c r="AIF25" s="22"/>
      <c r="AIG25" s="22"/>
      <c r="AIH25" s="22"/>
      <c r="AII25" s="22"/>
      <c r="AIJ25" s="22"/>
      <c r="AIK25" s="22"/>
      <c r="AIL25" s="22"/>
      <c r="AIM25" s="22"/>
      <c r="AIN25" s="22"/>
      <c r="AIO25" s="22"/>
      <c r="AIP25" s="22"/>
      <c r="AIQ25" s="22"/>
      <c r="AIR25" s="22"/>
      <c r="AIS25" s="22"/>
      <c r="AIT25" s="22"/>
      <c r="AIU25" s="22"/>
      <c r="AIV25" s="22"/>
      <c r="AIW25" s="22"/>
      <c r="AIX25" s="22"/>
      <c r="AIY25" s="22"/>
      <c r="AIZ25" s="22"/>
    </row>
    <row r="27" spans="1:1146" x14ac:dyDescent="0.25">
      <c r="A27" s="8" t="s">
        <v>87</v>
      </c>
    </row>
    <row r="28" spans="1:1146" hidden="1" x14ac:dyDescent="0.25">
      <c r="A28" s="8" t="s">
        <v>65</v>
      </c>
    </row>
    <row r="29" spans="1:1146" hidden="1" x14ac:dyDescent="0.25">
      <c r="A29" s="8" t="s">
        <v>3</v>
      </c>
    </row>
    <row r="30" spans="1:1146" hidden="1" x14ac:dyDescent="0.25">
      <c r="A30" s="8" t="s">
        <v>67</v>
      </c>
    </row>
    <row r="31" spans="1:1146" hidden="1" x14ac:dyDescent="0.25">
      <c r="A31" s="8" t="s">
        <v>69</v>
      </c>
    </row>
    <row r="32" spans="1:1146" hidden="1" x14ac:dyDescent="0.25"/>
    <row r="33" spans="1:139" hidden="1" x14ac:dyDescent="0.25"/>
    <row r="34" spans="1:139" hidden="1" x14ac:dyDescent="0.25"/>
    <row r="35" spans="1:139" hidden="1" x14ac:dyDescent="0.25"/>
    <row r="36" spans="1:139" hidden="1" x14ac:dyDescent="0.25"/>
    <row r="37" spans="1:139" hidden="1" x14ac:dyDescent="0.25"/>
    <row r="38" spans="1:139" x14ac:dyDescent="0.25">
      <c r="C38" s="8" t="s">
        <v>171</v>
      </c>
      <c r="D38" s="8" t="s">
        <v>170</v>
      </c>
    </row>
    <row r="39" spans="1:139" ht="30" x14ac:dyDescent="0.25">
      <c r="B39" s="14" t="s">
        <v>169</v>
      </c>
      <c r="C39" s="25">
        <v>1</v>
      </c>
      <c r="D39" s="25">
        <v>6</v>
      </c>
      <c r="E39" s="8">
        <f ca="1">COUNTIF(D40:D63,"&gt;0")-COUNTIF(D40:D63,"&gt;"&amp;D39)</f>
        <v>5</v>
      </c>
      <c r="F39" s="8">
        <f ca="1">SUMPRODUCT(C40:C63,D40:D63)</f>
        <v>5</v>
      </c>
    </row>
    <row r="40" spans="1:139" x14ac:dyDescent="0.25">
      <c r="A40" s="52" t="s">
        <v>1094</v>
      </c>
      <c r="B40" t="s">
        <v>66</v>
      </c>
      <c r="D40" s="13">
        <f t="shared" ref="D40:D63" ca="1" si="0">IFERROR(COUNTIF(OFFSET(F40,,,,E40),"&gt;0"),0)</f>
        <v>1</v>
      </c>
      <c r="E40" s="8">
        <v>106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1</v>
      </c>
      <c r="DQ40">
        <v>137.08498748820926</v>
      </c>
    </row>
    <row r="41" spans="1:139" x14ac:dyDescent="0.25">
      <c r="B41" t="s">
        <v>7</v>
      </c>
      <c r="D41" s="13">
        <f ca="1">IFERROR(COUNTIF(OFFSET(F41,,,,E41),"&gt;0"),0)</f>
        <v>0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1:139" x14ac:dyDescent="0.25">
      <c r="B42" t="s">
        <v>68</v>
      </c>
      <c r="D42" s="13">
        <f t="shared" ca="1" si="0"/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</row>
    <row r="43" spans="1:139" x14ac:dyDescent="0.25">
      <c r="B43" t="s">
        <v>8</v>
      </c>
      <c r="D43" s="13">
        <f t="shared" ca="1" si="0"/>
        <v>0</v>
      </c>
      <c r="F43">
        <v>1</v>
      </c>
    </row>
    <row r="44" spans="1:139" x14ac:dyDescent="0.25">
      <c r="B44" t="s">
        <v>70</v>
      </c>
      <c r="D44" s="13">
        <f t="shared" ca="1" si="0"/>
        <v>0</v>
      </c>
      <c r="F44">
        <v>1</v>
      </c>
    </row>
    <row r="45" spans="1:139" x14ac:dyDescent="0.25">
      <c r="B45" t="s">
        <v>71</v>
      </c>
      <c r="D45" s="13">
        <f t="shared" ca="1" si="0"/>
        <v>0</v>
      </c>
      <c r="F45">
        <v>1</v>
      </c>
      <c r="G45">
        <v>1</v>
      </c>
      <c r="H45">
        <v>1</v>
      </c>
      <c r="I45">
        <v>1</v>
      </c>
      <c r="J45">
        <v>1</v>
      </c>
    </row>
    <row r="46" spans="1:139" x14ac:dyDescent="0.25">
      <c r="B46" t="s">
        <v>72</v>
      </c>
      <c r="D46" s="13">
        <f t="shared" ca="1" si="0"/>
        <v>0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</row>
    <row r="47" spans="1:139" x14ac:dyDescent="0.25">
      <c r="B47" t="s">
        <v>73</v>
      </c>
      <c r="D47" s="13">
        <f t="shared" ca="1" si="0"/>
        <v>0</v>
      </c>
    </row>
    <row r="48" spans="1:139" x14ac:dyDescent="0.25">
      <c r="B48" t="s">
        <v>10</v>
      </c>
      <c r="D48" s="13">
        <f t="shared" ca="1" si="0"/>
        <v>3</v>
      </c>
      <c r="E48" s="8">
        <v>134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1</v>
      </c>
      <c r="AO48">
        <v>0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1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</row>
    <row r="49" spans="2:167" x14ac:dyDescent="0.25">
      <c r="B49" t="s">
        <v>74</v>
      </c>
      <c r="D49" s="13">
        <f t="shared" ca="1" si="0"/>
        <v>0</v>
      </c>
    </row>
    <row r="50" spans="2:167" x14ac:dyDescent="0.25">
      <c r="B50" t="s">
        <v>75</v>
      </c>
      <c r="D50" s="13">
        <f t="shared" ca="1" si="0"/>
        <v>0</v>
      </c>
    </row>
    <row r="51" spans="2:167" x14ac:dyDescent="0.25">
      <c r="B51" t="s">
        <v>76</v>
      </c>
      <c r="D51" s="13">
        <f t="shared" ca="1" si="0"/>
        <v>0</v>
      </c>
    </row>
    <row r="52" spans="2:167" x14ac:dyDescent="0.25">
      <c r="B52" t="s">
        <v>77</v>
      </c>
      <c r="D52" s="13">
        <f t="shared" ca="1" si="0"/>
        <v>0</v>
      </c>
    </row>
    <row r="53" spans="2:167" x14ac:dyDescent="0.25">
      <c r="B53" t="s">
        <v>64</v>
      </c>
      <c r="C53">
        <v>1</v>
      </c>
      <c r="D53" s="13">
        <f ca="1">IFERROR(COUNTIF(OFFSET(F53,,,,E53),"&gt;0"),0)</f>
        <v>0</v>
      </c>
      <c r="E53" s="8">
        <v>108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</v>
      </c>
      <c r="BG53" s="20">
        <v>0</v>
      </c>
      <c r="BH53" s="20">
        <v>0</v>
      </c>
      <c r="BI53" s="20">
        <v>0</v>
      </c>
      <c r="BJ53" s="20">
        <v>0</v>
      </c>
      <c r="BK53" s="20">
        <v>0</v>
      </c>
      <c r="BL53" s="20">
        <v>0</v>
      </c>
      <c r="BM53" s="20">
        <v>0</v>
      </c>
      <c r="BN53" s="20">
        <v>0</v>
      </c>
      <c r="BO53" s="20">
        <v>0</v>
      </c>
      <c r="BP53" s="20">
        <v>0</v>
      </c>
      <c r="BQ53" s="20">
        <v>0</v>
      </c>
      <c r="BR53" s="20">
        <v>0</v>
      </c>
      <c r="BS53" s="20">
        <v>0</v>
      </c>
      <c r="BT53" s="20">
        <v>0</v>
      </c>
      <c r="BU53" s="20">
        <v>0</v>
      </c>
      <c r="BV53" s="20">
        <v>0</v>
      </c>
      <c r="BW53" s="20">
        <v>0</v>
      </c>
      <c r="BX53" s="20">
        <v>0</v>
      </c>
      <c r="BY53" s="20">
        <v>0</v>
      </c>
      <c r="BZ53" s="20">
        <v>0</v>
      </c>
      <c r="CA53" s="20">
        <v>0</v>
      </c>
      <c r="CB53" s="20">
        <v>0</v>
      </c>
      <c r="CC53" s="20">
        <v>0</v>
      </c>
      <c r="CD53" s="20">
        <v>0</v>
      </c>
      <c r="CE53" s="20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</row>
    <row r="54" spans="2:167" x14ac:dyDescent="0.25">
      <c r="B54" t="s">
        <v>78</v>
      </c>
      <c r="D54" s="13">
        <f t="shared" ca="1" si="0"/>
        <v>0</v>
      </c>
    </row>
    <row r="55" spans="2:167" x14ac:dyDescent="0.25">
      <c r="B55" t="s">
        <v>79</v>
      </c>
      <c r="D55" s="13">
        <f t="shared" ca="1" si="0"/>
        <v>0</v>
      </c>
    </row>
    <row r="56" spans="2:167" x14ac:dyDescent="0.25">
      <c r="B56" t="s">
        <v>80</v>
      </c>
      <c r="D56" s="13">
        <f ca="1">IFERROR(COUNTIF(OFFSET(F56,,,,E56),"&gt;0"),0)</f>
        <v>0</v>
      </c>
    </row>
    <row r="57" spans="2:167" x14ac:dyDescent="0.25">
      <c r="B57" t="s">
        <v>81</v>
      </c>
      <c r="D57" s="13">
        <f t="shared" ca="1" si="0"/>
        <v>0</v>
      </c>
    </row>
    <row r="58" spans="2:167" x14ac:dyDescent="0.25">
      <c r="B58" t="s">
        <v>82</v>
      </c>
      <c r="D58" s="13">
        <f t="shared" ca="1" si="0"/>
        <v>0</v>
      </c>
      <c r="E58" s="8">
        <v>72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2:167" x14ac:dyDescent="0.25">
      <c r="B59" t="s">
        <v>83</v>
      </c>
      <c r="D59" s="13">
        <f t="shared" ca="1" si="0"/>
        <v>0</v>
      </c>
    </row>
    <row r="60" spans="2:167" x14ac:dyDescent="0.25">
      <c r="B60" t="s">
        <v>84</v>
      </c>
      <c r="D60" s="13">
        <f t="shared" ca="1" si="0"/>
        <v>0</v>
      </c>
    </row>
    <row r="61" spans="2:167" x14ac:dyDescent="0.25">
      <c r="B61" t="s">
        <v>85</v>
      </c>
      <c r="D61" s="13">
        <f t="shared" ca="1" si="0"/>
        <v>3</v>
      </c>
      <c r="E61" s="8">
        <v>162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1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1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</row>
    <row r="62" spans="2:167" x14ac:dyDescent="0.25">
      <c r="B62" t="s">
        <v>86</v>
      </c>
      <c r="C62">
        <v>1</v>
      </c>
      <c r="D62" s="13">
        <f t="shared" ca="1" si="0"/>
        <v>5</v>
      </c>
      <c r="E62" s="8">
        <v>156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1</v>
      </c>
      <c r="BJ62">
        <v>0</v>
      </c>
      <c r="BK62">
        <v>0</v>
      </c>
      <c r="BL62">
        <v>1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1</v>
      </c>
      <c r="CV62">
        <v>0</v>
      </c>
      <c r="CW62">
        <v>1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1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</row>
    <row r="63" spans="2:167" x14ac:dyDescent="0.25">
      <c r="B63" t="s">
        <v>9</v>
      </c>
      <c r="D63" s="13">
        <f t="shared" ca="1" si="0"/>
        <v>4</v>
      </c>
      <c r="E63" s="8">
        <v>132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1</v>
      </c>
      <c r="CJ63">
        <v>0</v>
      </c>
      <c r="CK63">
        <v>1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1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</row>
    <row r="69" spans="1:4" x14ac:dyDescent="0.25">
      <c r="C69" t="s">
        <v>609</v>
      </c>
      <c r="D69" t="s">
        <v>610</v>
      </c>
    </row>
    <row r="70" spans="1:4" x14ac:dyDescent="0.25">
      <c r="A70" s="52" t="s">
        <v>1095</v>
      </c>
      <c r="B70" t="s">
        <v>66</v>
      </c>
      <c r="D70" t="s">
        <v>882</v>
      </c>
    </row>
    <row r="71" spans="1:4" x14ac:dyDescent="0.25">
      <c r="B71" t="s">
        <v>7</v>
      </c>
      <c r="D71" t="s">
        <v>2577</v>
      </c>
    </row>
    <row r="72" spans="1:4" x14ac:dyDescent="0.25">
      <c r="B72" t="s">
        <v>68</v>
      </c>
      <c r="D72" t="s">
        <v>1870</v>
      </c>
    </row>
    <row r="73" spans="1:4" x14ac:dyDescent="0.25">
      <c r="B73" t="s">
        <v>8</v>
      </c>
      <c r="D73" t="s">
        <v>2578</v>
      </c>
    </row>
    <row r="74" spans="1:4" x14ac:dyDescent="0.25">
      <c r="B74" t="s">
        <v>70</v>
      </c>
      <c r="D74" t="s">
        <v>1868</v>
      </c>
    </row>
    <row r="75" spans="1:4" x14ac:dyDescent="0.25">
      <c r="B75" t="s">
        <v>71</v>
      </c>
      <c r="D75" t="s">
        <v>2276</v>
      </c>
    </row>
    <row r="76" spans="1:4" x14ac:dyDescent="0.25">
      <c r="B76" t="s">
        <v>72</v>
      </c>
      <c r="D76" t="s">
        <v>2333</v>
      </c>
    </row>
    <row r="77" spans="1:4" x14ac:dyDescent="0.25">
      <c r="B77" t="s">
        <v>73</v>
      </c>
      <c r="D77" t="s">
        <v>2477</v>
      </c>
    </row>
    <row r="78" spans="1:4" x14ac:dyDescent="0.25">
      <c r="B78" t="s">
        <v>10</v>
      </c>
      <c r="D78" t="s">
        <v>880</v>
      </c>
    </row>
    <row r="79" spans="1:4" x14ac:dyDescent="0.25">
      <c r="B79" t="s">
        <v>74</v>
      </c>
      <c r="D79" t="s">
        <v>2478</v>
      </c>
    </row>
    <row r="80" spans="1:4" x14ac:dyDescent="0.25">
      <c r="B80" t="s">
        <v>75</v>
      </c>
      <c r="D80" t="s">
        <v>2479</v>
      </c>
    </row>
    <row r="81" spans="1:4" x14ac:dyDescent="0.25">
      <c r="B81" t="s">
        <v>76</v>
      </c>
      <c r="D81" t="s">
        <v>2576</v>
      </c>
    </row>
    <row r="82" spans="1:4" x14ac:dyDescent="0.25">
      <c r="B82" t="s">
        <v>77</v>
      </c>
      <c r="D82" t="s">
        <v>1869</v>
      </c>
    </row>
    <row r="83" spans="1:4" x14ac:dyDescent="0.25">
      <c r="B83" t="s">
        <v>64</v>
      </c>
      <c r="D83" t="s">
        <v>883</v>
      </c>
    </row>
    <row r="84" spans="1:4" x14ac:dyDescent="0.25">
      <c r="B84" t="s">
        <v>78</v>
      </c>
    </row>
    <row r="85" spans="1:4" x14ac:dyDescent="0.25">
      <c r="B85" t="s">
        <v>79</v>
      </c>
      <c r="D85" t="s">
        <v>1544</v>
      </c>
    </row>
    <row r="86" spans="1:4" x14ac:dyDescent="0.25">
      <c r="B86" t="s">
        <v>80</v>
      </c>
      <c r="D86" t="s">
        <v>1698</v>
      </c>
    </row>
    <row r="87" spans="1:4" x14ac:dyDescent="0.25">
      <c r="B87" t="s">
        <v>81</v>
      </c>
      <c r="D87" t="s">
        <v>1865</v>
      </c>
    </row>
    <row r="88" spans="1:4" x14ac:dyDescent="0.25">
      <c r="B88" t="s">
        <v>82</v>
      </c>
      <c r="D88" t="s">
        <v>1308</v>
      </c>
    </row>
    <row r="89" spans="1:4" x14ac:dyDescent="0.25">
      <c r="B89" t="s">
        <v>83</v>
      </c>
      <c r="D89" t="s">
        <v>1866</v>
      </c>
    </row>
    <row r="90" spans="1:4" x14ac:dyDescent="0.25">
      <c r="B90" t="s">
        <v>84</v>
      </c>
      <c r="D90" t="s">
        <v>2433</v>
      </c>
    </row>
    <row r="91" spans="1:4" x14ac:dyDescent="0.25">
      <c r="B91" t="s">
        <v>85</v>
      </c>
      <c r="D91" t="s">
        <v>614</v>
      </c>
    </row>
    <row r="92" spans="1:4" x14ac:dyDescent="0.25">
      <c r="B92" t="s">
        <v>86</v>
      </c>
      <c r="D92" t="s">
        <v>611</v>
      </c>
    </row>
    <row r="93" spans="1:4" x14ac:dyDescent="0.25">
      <c r="B93" t="s">
        <v>9</v>
      </c>
      <c r="D93" t="s">
        <v>881</v>
      </c>
    </row>
    <row r="95" spans="1:4" x14ac:dyDescent="0.25">
      <c r="A95" s="52" t="s">
        <v>1694</v>
      </c>
      <c r="B95" t="s">
        <v>1695</v>
      </c>
    </row>
    <row r="96" spans="1:4" x14ac:dyDescent="0.25">
      <c r="B96" t="s">
        <v>1696</v>
      </c>
    </row>
    <row r="97" spans="1:11" x14ac:dyDescent="0.25">
      <c r="B97" t="s">
        <v>1697</v>
      </c>
    </row>
    <row r="100" spans="1:11" x14ac:dyDescent="0.25">
      <c r="A100" s="52" t="s">
        <v>1096</v>
      </c>
      <c r="B100" s="28" t="s">
        <v>616</v>
      </c>
      <c r="C100" s="28" t="s">
        <v>13</v>
      </c>
      <c r="D100" s="28" t="s">
        <v>627</v>
      </c>
      <c r="E100" s="27" t="s">
        <v>639</v>
      </c>
    </row>
    <row r="101" spans="1:11" x14ac:dyDescent="0.25">
      <c r="B101" s="28" t="s">
        <v>617</v>
      </c>
      <c r="C101" s="30" t="s">
        <v>644</v>
      </c>
      <c r="D101" s="28"/>
      <c r="E101" s="30" t="s">
        <v>643</v>
      </c>
      <c r="H101" s="30" t="s">
        <v>642</v>
      </c>
    </row>
    <row r="102" spans="1:11" x14ac:dyDescent="0.25">
      <c r="B102" s="28" t="s">
        <v>618</v>
      </c>
      <c r="C102" s="28" t="s">
        <v>38</v>
      </c>
      <c r="D102" s="28" t="s">
        <v>626</v>
      </c>
      <c r="E102" s="27" t="s">
        <v>637</v>
      </c>
    </row>
    <row r="103" spans="1:11" x14ac:dyDescent="0.25">
      <c r="B103" s="28" t="s">
        <v>619</v>
      </c>
      <c r="C103" s="28" t="s">
        <v>39</v>
      </c>
      <c r="D103" s="28" t="s">
        <v>626</v>
      </c>
      <c r="E103" s="27" t="s">
        <v>638</v>
      </c>
    </row>
    <row r="104" spans="1:11" x14ac:dyDescent="0.25">
      <c r="B104" s="28" t="s">
        <v>620</v>
      </c>
      <c r="C104" s="31" t="s">
        <v>645</v>
      </c>
      <c r="D104" s="28"/>
      <c r="E104" s="29" t="s">
        <v>636</v>
      </c>
      <c r="H104" s="29" t="s">
        <v>635</v>
      </c>
      <c r="K104" s="29"/>
    </row>
    <row r="105" spans="1:11" x14ac:dyDescent="0.25">
      <c r="B105" s="28" t="s">
        <v>621</v>
      </c>
      <c r="C105" s="28" t="s">
        <v>12</v>
      </c>
      <c r="D105" s="28" t="s">
        <v>627</v>
      </c>
      <c r="E105" s="27" t="s">
        <v>634</v>
      </c>
    </row>
    <row r="106" spans="1:11" x14ac:dyDescent="0.25">
      <c r="B106" s="28" t="s">
        <v>622</v>
      </c>
      <c r="C106" s="28" t="s">
        <v>629</v>
      </c>
      <c r="D106" s="28" t="s">
        <v>628</v>
      </c>
      <c r="E106" s="27" t="s">
        <v>631</v>
      </c>
    </row>
    <row r="107" spans="1:11" x14ac:dyDescent="0.25">
      <c r="B107" s="28" t="s">
        <v>623</v>
      </c>
      <c r="C107" s="28" t="s">
        <v>630</v>
      </c>
      <c r="D107" s="28" t="s">
        <v>627</v>
      </c>
      <c r="E107" s="27" t="s">
        <v>632</v>
      </c>
    </row>
    <row r="108" spans="1:11" x14ac:dyDescent="0.25">
      <c r="B108" s="28" t="s">
        <v>624</v>
      </c>
      <c r="C108" s="31" t="s">
        <v>640</v>
      </c>
      <c r="D108" s="28" t="s">
        <v>627</v>
      </c>
      <c r="E108" s="28" t="s">
        <v>633</v>
      </c>
    </row>
    <row r="109" spans="1:11" x14ac:dyDescent="0.25">
      <c r="B109" s="28" t="s">
        <v>625</v>
      </c>
      <c r="C109" s="28" t="s">
        <v>641</v>
      </c>
      <c r="D109" s="28" t="s">
        <v>626</v>
      </c>
      <c r="E109" s="28" t="s">
        <v>109</v>
      </c>
    </row>
    <row r="110" spans="1:11" x14ac:dyDescent="0.25">
      <c r="B110" s="28" t="s">
        <v>1001</v>
      </c>
      <c r="C110" s="28" t="s">
        <v>1002</v>
      </c>
      <c r="D110" s="28" t="s">
        <v>1097</v>
      </c>
      <c r="E110" s="28" t="s">
        <v>1098</v>
      </c>
    </row>
    <row r="111" spans="1:11" x14ac:dyDescent="0.25">
      <c r="B111" s="28" t="s">
        <v>1447</v>
      </c>
      <c r="C111" s="28" t="s">
        <v>1449</v>
      </c>
      <c r="D111" s="28" t="s">
        <v>626</v>
      </c>
      <c r="E111" s="28" t="s">
        <v>1448</v>
      </c>
    </row>
    <row r="112" spans="1:11" x14ac:dyDescent="0.25">
      <c r="B112" s="28" t="s">
        <v>1632</v>
      </c>
      <c r="C112" s="28" t="s">
        <v>1633</v>
      </c>
      <c r="D112" s="28" t="s">
        <v>1634</v>
      </c>
      <c r="E112" s="27" t="s">
        <v>1635</v>
      </c>
    </row>
    <row r="113" spans="1:5" x14ac:dyDescent="0.25">
      <c r="B113" s="28" t="s">
        <v>1956</v>
      </c>
      <c r="C113" s="31" t="s">
        <v>1957</v>
      </c>
      <c r="D113" s="28"/>
      <c r="E113" s="29" t="s">
        <v>1958</v>
      </c>
    </row>
    <row r="114" spans="1:5" x14ac:dyDescent="0.25">
      <c r="B114" s="28" t="s">
        <v>2573</v>
      </c>
      <c r="C114" s="28" t="s">
        <v>1449</v>
      </c>
      <c r="D114" s="28" t="s">
        <v>626</v>
      </c>
      <c r="E114" s="28" t="s">
        <v>1448</v>
      </c>
    </row>
    <row r="115" spans="1:5" x14ac:dyDescent="0.25">
      <c r="A115" s="121" t="s">
        <v>2574</v>
      </c>
    </row>
    <row r="122" spans="1:5" x14ac:dyDescent="0.25">
      <c r="B122" s="98">
        <v>46040</v>
      </c>
    </row>
  </sheetData>
  <conditionalFormatting sqref="B40:B63">
    <cfRule type="expression" dxfId="214" priority="1">
      <formula>C40=1</formula>
    </cfRule>
    <cfRule type="expression" dxfId="213" priority="2">
      <formula>D40&gt;$D$39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рандомизатор">
                <anchor moveWithCells="1" sizeWithCells="1">
                  <from>
                    <xdr:col>1</xdr:col>
                    <xdr:colOff>133350</xdr:colOff>
                    <xdr:row>64</xdr:row>
                    <xdr:rowOff>57150</xdr:rowOff>
                  </from>
                  <to>
                    <xdr:col>1</xdr:col>
                    <xdr:colOff>1914525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55"/>
  <sheetViews>
    <sheetView zoomScale="80" zoomScaleNormal="80" workbookViewId="0">
      <pane ySplit="2" topLeftCell="A45" activePane="bottomLeft" state="frozen"/>
      <selection pane="bottomLeft" activeCell="D35" sqref="D35"/>
    </sheetView>
  </sheetViews>
  <sheetFormatPr defaultColWidth="8.85546875" defaultRowHeight="15" x14ac:dyDescent="0.25"/>
  <cols>
    <col min="1" max="1" width="11.5703125" style="32" bestFit="1" customWidth="1"/>
    <col min="2" max="2" width="11.7109375" style="32" bestFit="1" customWidth="1"/>
    <col min="3" max="3" width="25" style="32" customWidth="1"/>
    <col min="4" max="4" width="27.7109375" style="32" customWidth="1"/>
    <col min="5" max="5" width="15.7109375" style="32" customWidth="1"/>
    <col min="6" max="6" width="8.5703125" style="32" bestFit="1" customWidth="1"/>
    <col min="7" max="7" width="13.5703125" style="32" bestFit="1" customWidth="1"/>
    <col min="8" max="16384" width="8.85546875" style="26"/>
  </cols>
  <sheetData>
    <row r="1" spans="1:7" ht="27" customHeight="1" x14ac:dyDescent="0.25">
      <c r="A1" s="179" t="s">
        <v>613</v>
      </c>
      <c r="B1" s="179"/>
      <c r="C1" s="179"/>
      <c r="D1" s="179"/>
    </row>
    <row r="2" spans="1:7" x14ac:dyDescent="0.25">
      <c r="A2" s="33" t="s">
        <v>612</v>
      </c>
      <c r="B2" s="34" t="s">
        <v>167</v>
      </c>
      <c r="C2" s="34" t="s">
        <v>2</v>
      </c>
      <c r="D2" s="34" t="s">
        <v>615</v>
      </c>
      <c r="E2" s="34" t="s">
        <v>1276</v>
      </c>
      <c r="F2" s="34" t="s">
        <v>89</v>
      </c>
      <c r="G2" s="34" t="s">
        <v>90</v>
      </c>
    </row>
    <row r="3" spans="1:7" x14ac:dyDescent="0.25">
      <c r="A3" s="33">
        <v>1</v>
      </c>
      <c r="B3" s="57">
        <v>45678</v>
      </c>
      <c r="C3" s="34" t="s">
        <v>1262</v>
      </c>
      <c r="D3" s="34" t="s">
        <v>675</v>
      </c>
      <c r="E3" s="34" t="s">
        <v>31</v>
      </c>
      <c r="F3" s="34" t="s">
        <v>89</v>
      </c>
      <c r="G3" s="34" t="s">
        <v>90</v>
      </c>
    </row>
    <row r="4" spans="1:7" ht="30" x14ac:dyDescent="0.25">
      <c r="A4" s="33">
        <v>2</v>
      </c>
      <c r="B4" s="57">
        <v>45678</v>
      </c>
      <c r="C4" s="34" t="s">
        <v>1263</v>
      </c>
      <c r="D4" s="33" t="s">
        <v>1264</v>
      </c>
      <c r="E4" s="33" t="s">
        <v>1265</v>
      </c>
      <c r="F4" s="34" t="s">
        <v>89</v>
      </c>
      <c r="G4" s="34" t="s">
        <v>90</v>
      </c>
    </row>
    <row r="5" spans="1:7" x14ac:dyDescent="0.25">
      <c r="A5" s="58">
        <v>3</v>
      </c>
      <c r="B5" s="57">
        <v>45678</v>
      </c>
      <c r="C5" s="34" t="s">
        <v>1261</v>
      </c>
      <c r="D5" s="33" t="s">
        <v>705</v>
      </c>
      <c r="E5" s="33" t="s">
        <v>381</v>
      </c>
      <c r="F5" s="34" t="s">
        <v>89</v>
      </c>
      <c r="G5" s="34" t="s">
        <v>90</v>
      </c>
    </row>
    <row r="6" spans="1:7" x14ac:dyDescent="0.25">
      <c r="A6" s="58">
        <v>4</v>
      </c>
      <c r="B6" s="57">
        <v>45685</v>
      </c>
      <c r="C6" s="34" t="s">
        <v>1266</v>
      </c>
      <c r="D6" s="33" t="s">
        <v>716</v>
      </c>
      <c r="E6" s="33" t="s">
        <v>150</v>
      </c>
      <c r="F6" s="34" t="s">
        <v>89</v>
      </c>
      <c r="G6" s="34" t="s">
        <v>90</v>
      </c>
    </row>
    <row r="7" spans="1:7" ht="45" x14ac:dyDescent="0.25">
      <c r="A7" s="58">
        <v>5</v>
      </c>
      <c r="B7" s="57">
        <v>45692</v>
      </c>
      <c r="C7" s="34" t="s">
        <v>1263</v>
      </c>
      <c r="D7" s="33" t="s">
        <v>1279</v>
      </c>
      <c r="E7" s="33" t="s">
        <v>1280</v>
      </c>
      <c r="F7" s="34" t="s">
        <v>89</v>
      </c>
      <c r="G7" s="34" t="s">
        <v>90</v>
      </c>
    </row>
    <row r="8" spans="1:7" x14ac:dyDescent="0.25">
      <c r="A8" s="58">
        <v>6</v>
      </c>
      <c r="B8" s="57">
        <v>45699</v>
      </c>
      <c r="C8" s="34" t="s">
        <v>1281</v>
      </c>
      <c r="D8" s="33" t="s">
        <v>714</v>
      </c>
      <c r="E8" s="33" t="s">
        <v>265</v>
      </c>
      <c r="F8" s="34" t="s">
        <v>89</v>
      </c>
      <c r="G8" s="34" t="s">
        <v>90</v>
      </c>
    </row>
    <row r="9" spans="1:7" ht="60" x14ac:dyDescent="0.25">
      <c r="A9" s="58">
        <v>7</v>
      </c>
      <c r="B9" s="57">
        <v>45706</v>
      </c>
      <c r="C9" s="34" t="s">
        <v>1262</v>
      </c>
      <c r="D9" s="33" t="s">
        <v>1282</v>
      </c>
      <c r="E9" s="33" t="s">
        <v>1283</v>
      </c>
      <c r="F9" s="34" t="s">
        <v>89</v>
      </c>
      <c r="G9" s="34" t="s">
        <v>90</v>
      </c>
    </row>
    <row r="10" spans="1:7" ht="30" x14ac:dyDescent="0.25">
      <c r="A10" s="58">
        <v>8</v>
      </c>
      <c r="B10" s="57">
        <v>45713</v>
      </c>
      <c r="C10" s="34" t="s">
        <v>1266</v>
      </c>
      <c r="D10" s="33" t="s">
        <v>1284</v>
      </c>
      <c r="E10" s="33" t="s">
        <v>1285</v>
      </c>
      <c r="F10" s="34" t="s">
        <v>89</v>
      </c>
      <c r="G10" s="34" t="s">
        <v>90</v>
      </c>
    </row>
    <row r="11" spans="1:7" ht="60" x14ac:dyDescent="0.25">
      <c r="A11" s="58">
        <v>9</v>
      </c>
      <c r="B11" s="57">
        <v>45720</v>
      </c>
      <c r="C11" s="34" t="s">
        <v>1262</v>
      </c>
      <c r="D11" s="33" t="s">
        <v>1299</v>
      </c>
      <c r="E11" s="33" t="s">
        <v>1300</v>
      </c>
      <c r="F11" s="34" t="s">
        <v>89</v>
      </c>
      <c r="G11" s="34" t="s">
        <v>90</v>
      </c>
    </row>
    <row r="12" spans="1:7" ht="45" x14ac:dyDescent="0.25">
      <c r="A12" s="58">
        <v>10</v>
      </c>
      <c r="B12" s="57">
        <v>45727</v>
      </c>
      <c r="C12" s="34" t="s">
        <v>1261</v>
      </c>
      <c r="D12" s="33" t="s">
        <v>1301</v>
      </c>
      <c r="E12" s="33" t="s">
        <v>1302</v>
      </c>
      <c r="F12" s="34" t="s">
        <v>89</v>
      </c>
      <c r="G12" s="34" t="s">
        <v>90</v>
      </c>
    </row>
    <row r="13" spans="1:7" ht="45" x14ac:dyDescent="0.25">
      <c r="A13" s="58">
        <v>11</v>
      </c>
      <c r="B13" s="57">
        <v>45734</v>
      </c>
      <c r="C13" s="34" t="s">
        <v>1305</v>
      </c>
      <c r="D13" s="33" t="s">
        <v>1306</v>
      </c>
      <c r="E13" s="33" t="s">
        <v>1307</v>
      </c>
      <c r="F13" s="34" t="s">
        <v>89</v>
      </c>
      <c r="G13" s="34" t="s">
        <v>90</v>
      </c>
    </row>
    <row r="14" spans="1:7" x14ac:dyDescent="0.25">
      <c r="A14" s="58">
        <v>12</v>
      </c>
      <c r="B14" s="57">
        <v>45741</v>
      </c>
      <c r="C14" s="34" t="s">
        <v>1263</v>
      </c>
      <c r="D14" s="33" t="s">
        <v>776</v>
      </c>
      <c r="E14" s="33" t="s">
        <v>560</v>
      </c>
      <c r="F14" s="34" t="s">
        <v>89</v>
      </c>
      <c r="G14" s="34" t="s">
        <v>90</v>
      </c>
    </row>
    <row r="15" spans="1:7" x14ac:dyDescent="0.25">
      <c r="A15" s="58">
        <v>13</v>
      </c>
      <c r="B15" s="57">
        <v>45748</v>
      </c>
      <c r="C15" s="34" t="s">
        <v>1263</v>
      </c>
      <c r="D15" s="33" t="s">
        <v>824</v>
      </c>
      <c r="E15" s="33" t="s">
        <v>812</v>
      </c>
      <c r="F15" s="34" t="s">
        <v>89</v>
      </c>
      <c r="G15" s="34" t="s">
        <v>90</v>
      </c>
    </row>
    <row r="16" spans="1:7" x14ac:dyDescent="0.25">
      <c r="A16" s="58">
        <v>14</v>
      </c>
      <c r="B16" s="57">
        <v>45755</v>
      </c>
      <c r="C16" s="34" t="s">
        <v>1266</v>
      </c>
      <c r="D16" s="33" t="s">
        <v>1030</v>
      </c>
      <c r="E16" s="33" t="s">
        <v>1015</v>
      </c>
      <c r="F16" s="34" t="s">
        <v>89</v>
      </c>
      <c r="G16" s="34" t="s">
        <v>90</v>
      </c>
    </row>
    <row r="17" spans="1:7" x14ac:dyDescent="0.25">
      <c r="A17" s="58">
        <v>15</v>
      </c>
      <c r="B17" s="57">
        <v>45762</v>
      </c>
      <c r="C17" s="34" t="s">
        <v>1266</v>
      </c>
      <c r="D17" s="33" t="s">
        <v>1025</v>
      </c>
      <c r="E17" s="33" t="s">
        <v>1011</v>
      </c>
      <c r="F17" s="34" t="s">
        <v>89</v>
      </c>
      <c r="G17" s="34" t="s">
        <v>90</v>
      </c>
    </row>
    <row r="18" spans="1:7" x14ac:dyDescent="0.25">
      <c r="A18" s="58">
        <v>16</v>
      </c>
      <c r="B18" s="57">
        <v>45769</v>
      </c>
      <c r="C18" s="34" t="s">
        <v>1281</v>
      </c>
      <c r="D18" s="33" t="s">
        <v>735</v>
      </c>
      <c r="E18" s="33" t="s">
        <v>180</v>
      </c>
      <c r="F18" s="34" t="s">
        <v>89</v>
      </c>
      <c r="G18" s="34" t="s">
        <v>90</v>
      </c>
    </row>
    <row r="19" spans="1:7" ht="60" x14ac:dyDescent="0.25">
      <c r="A19" s="58">
        <v>17</v>
      </c>
      <c r="B19" s="57">
        <v>45790</v>
      </c>
      <c r="C19" s="34" t="s">
        <v>1456</v>
      </c>
      <c r="D19" s="33" t="s">
        <v>1457</v>
      </c>
      <c r="E19" s="33" t="s">
        <v>1458</v>
      </c>
      <c r="F19" s="34" t="s">
        <v>89</v>
      </c>
      <c r="G19" s="34" t="s">
        <v>90</v>
      </c>
    </row>
    <row r="20" spans="1:7" x14ac:dyDescent="0.25">
      <c r="A20" s="58">
        <v>18</v>
      </c>
      <c r="B20" s="57">
        <v>45797</v>
      </c>
      <c r="C20" s="34" t="s">
        <v>1281</v>
      </c>
      <c r="D20" s="33" t="s">
        <v>780</v>
      </c>
      <c r="E20" s="33" t="s">
        <v>241</v>
      </c>
      <c r="F20" s="34" t="s">
        <v>89</v>
      </c>
      <c r="G20" s="34" t="s">
        <v>90</v>
      </c>
    </row>
    <row r="21" spans="1:7" ht="30" x14ac:dyDescent="0.25">
      <c r="A21" s="58">
        <v>19</v>
      </c>
      <c r="B21" s="57">
        <v>45804</v>
      </c>
      <c r="C21" s="34" t="s">
        <v>1545</v>
      </c>
      <c r="D21" s="33" t="s">
        <v>1546</v>
      </c>
      <c r="E21" s="33" t="s">
        <v>1547</v>
      </c>
      <c r="F21" s="34" t="s">
        <v>89</v>
      </c>
      <c r="G21" s="34" t="s">
        <v>90</v>
      </c>
    </row>
    <row r="22" spans="1:7" ht="30" x14ac:dyDescent="0.25">
      <c r="A22" s="58">
        <v>20</v>
      </c>
      <c r="B22" s="57">
        <v>45811</v>
      </c>
      <c r="C22" s="34" t="s">
        <v>1305</v>
      </c>
      <c r="D22" s="33" t="s">
        <v>1705</v>
      </c>
      <c r="E22" s="33" t="s">
        <v>1706</v>
      </c>
      <c r="F22" s="34" t="s">
        <v>89</v>
      </c>
      <c r="G22" s="34" t="s">
        <v>90</v>
      </c>
    </row>
    <row r="23" spans="1:7" ht="30" x14ac:dyDescent="0.25">
      <c r="A23" s="58">
        <v>21</v>
      </c>
      <c r="B23" s="57">
        <v>45825</v>
      </c>
      <c r="C23" s="34" t="s">
        <v>1263</v>
      </c>
      <c r="D23" s="33" t="s">
        <v>1859</v>
      </c>
      <c r="E23" s="33" t="s">
        <v>1860</v>
      </c>
      <c r="F23" s="34" t="s">
        <v>89</v>
      </c>
      <c r="G23" s="34" t="s">
        <v>90</v>
      </c>
    </row>
    <row r="24" spans="1:7" ht="30" x14ac:dyDescent="0.25">
      <c r="A24" s="58">
        <v>22</v>
      </c>
      <c r="B24" s="57">
        <v>45832</v>
      </c>
      <c r="C24" s="34" t="s">
        <v>1305</v>
      </c>
      <c r="D24" s="33" t="s">
        <v>1862</v>
      </c>
      <c r="E24" s="33" t="s">
        <v>1863</v>
      </c>
      <c r="F24" s="34" t="s">
        <v>89</v>
      </c>
      <c r="G24" s="34" t="s">
        <v>90</v>
      </c>
    </row>
    <row r="25" spans="1:7" x14ac:dyDescent="0.25">
      <c r="A25" s="58">
        <v>23</v>
      </c>
      <c r="B25" s="57">
        <v>45839</v>
      </c>
      <c r="C25" s="34" t="s">
        <v>1861</v>
      </c>
      <c r="D25" s="33" t="s">
        <v>1381</v>
      </c>
      <c r="E25" s="33" t="s">
        <v>1803</v>
      </c>
      <c r="F25" s="34" t="s">
        <v>89</v>
      </c>
      <c r="G25" s="34" t="s">
        <v>90</v>
      </c>
    </row>
    <row r="26" spans="1:7" x14ac:dyDescent="0.25">
      <c r="A26" s="58">
        <v>24</v>
      </c>
      <c r="B26" s="57">
        <v>45846</v>
      </c>
      <c r="C26" s="34" t="s">
        <v>1864</v>
      </c>
      <c r="D26" s="33" t="s">
        <v>1449</v>
      </c>
      <c r="E26" s="33" t="s">
        <v>1778</v>
      </c>
      <c r="F26" s="34" t="s">
        <v>89</v>
      </c>
      <c r="G26" s="34" t="s">
        <v>90</v>
      </c>
    </row>
    <row r="27" spans="1:7" ht="30" x14ac:dyDescent="0.25">
      <c r="A27" s="58">
        <v>25</v>
      </c>
      <c r="B27" s="57">
        <v>45853</v>
      </c>
      <c r="C27" s="34" t="s">
        <v>2151</v>
      </c>
      <c r="D27" s="33" t="s">
        <v>2152</v>
      </c>
      <c r="E27" s="33" t="s">
        <v>2153</v>
      </c>
      <c r="F27" s="34" t="s">
        <v>89</v>
      </c>
      <c r="G27" s="34" t="s">
        <v>90</v>
      </c>
    </row>
    <row r="28" spans="1:7" ht="30" x14ac:dyDescent="0.25">
      <c r="A28" s="58">
        <v>26</v>
      </c>
      <c r="B28" s="57">
        <v>45860</v>
      </c>
      <c r="C28" s="34" t="s">
        <v>1266</v>
      </c>
      <c r="D28" s="33" t="s">
        <v>2154</v>
      </c>
      <c r="E28" s="33" t="s">
        <v>2155</v>
      </c>
      <c r="F28" s="34" t="s">
        <v>89</v>
      </c>
      <c r="G28" s="34" t="s">
        <v>90</v>
      </c>
    </row>
    <row r="29" spans="1:7" ht="30" x14ac:dyDescent="0.25">
      <c r="A29" s="58">
        <v>27</v>
      </c>
      <c r="B29" s="57">
        <v>45867</v>
      </c>
      <c r="C29" s="34" t="s">
        <v>2151</v>
      </c>
      <c r="D29" s="33" t="s">
        <v>2469</v>
      </c>
      <c r="E29" s="33" t="s">
        <v>2470</v>
      </c>
      <c r="F29" s="34" t="s">
        <v>89</v>
      </c>
      <c r="G29" s="34" t="s">
        <v>90</v>
      </c>
    </row>
    <row r="30" spans="1:7" ht="30" x14ac:dyDescent="0.25">
      <c r="A30" s="58">
        <v>28</v>
      </c>
      <c r="B30" s="57">
        <v>45874</v>
      </c>
      <c r="C30" s="34" t="s">
        <v>1864</v>
      </c>
      <c r="D30" s="33" t="s">
        <v>2471</v>
      </c>
      <c r="E30" s="33" t="s">
        <v>2472</v>
      </c>
      <c r="F30" s="34" t="s">
        <v>89</v>
      </c>
      <c r="G30" s="34" t="s">
        <v>90</v>
      </c>
    </row>
    <row r="31" spans="1:7" ht="30" x14ac:dyDescent="0.25">
      <c r="A31" s="58">
        <v>29</v>
      </c>
      <c r="B31" s="57">
        <v>45881</v>
      </c>
      <c r="C31" s="34" t="s">
        <v>2473</v>
      </c>
      <c r="D31" s="33" t="s">
        <v>2474</v>
      </c>
      <c r="E31" s="33" t="s">
        <v>2475</v>
      </c>
      <c r="F31" s="34" t="s">
        <v>89</v>
      </c>
      <c r="G31" s="34" t="s">
        <v>90</v>
      </c>
    </row>
    <row r="32" spans="1:7" x14ac:dyDescent="0.25">
      <c r="A32" s="58">
        <v>30</v>
      </c>
      <c r="B32" s="57">
        <v>45888</v>
      </c>
      <c r="C32" s="34" t="s">
        <v>2476</v>
      </c>
      <c r="D32" s="33" t="s">
        <v>738</v>
      </c>
      <c r="E32" s="33" t="s">
        <v>2337</v>
      </c>
      <c r="F32" s="34" t="s">
        <v>89</v>
      </c>
      <c r="G32" s="34" t="s">
        <v>90</v>
      </c>
    </row>
    <row r="33" spans="1:7" x14ac:dyDescent="0.25">
      <c r="A33" s="58">
        <v>31</v>
      </c>
      <c r="B33" s="57">
        <v>45895</v>
      </c>
      <c r="C33" s="34" t="s">
        <v>1545</v>
      </c>
      <c r="D33" s="33" t="s">
        <v>791</v>
      </c>
      <c r="E33" s="33" t="s">
        <v>1520</v>
      </c>
      <c r="F33" s="34" t="s">
        <v>89</v>
      </c>
      <c r="G33" s="34" t="s">
        <v>90</v>
      </c>
    </row>
    <row r="34" spans="1:7" x14ac:dyDescent="0.25">
      <c r="A34" s="58">
        <v>32</v>
      </c>
      <c r="B34" s="57">
        <v>45902</v>
      </c>
      <c r="C34" s="34" t="s">
        <v>2151</v>
      </c>
      <c r="D34" s="33" t="s">
        <v>774</v>
      </c>
      <c r="E34" s="33" t="s">
        <v>2091</v>
      </c>
      <c r="F34" s="34" t="s">
        <v>89</v>
      </c>
      <c r="G34" s="34" t="s">
        <v>90</v>
      </c>
    </row>
    <row r="35" spans="1:7" x14ac:dyDescent="0.25">
      <c r="A35" s="58">
        <v>33</v>
      </c>
      <c r="B35" s="57">
        <v>45909</v>
      </c>
      <c r="C35" s="34" t="s">
        <v>2575</v>
      </c>
      <c r="D35" s="33" t="s">
        <v>2332</v>
      </c>
      <c r="E35" s="33" t="s">
        <v>2530</v>
      </c>
      <c r="F35" s="34" t="s">
        <v>89</v>
      </c>
      <c r="G35" s="34" t="s">
        <v>90</v>
      </c>
    </row>
    <row r="36" spans="1:7" x14ac:dyDescent="0.25">
      <c r="A36" s="58">
        <v>34</v>
      </c>
      <c r="B36" s="57">
        <v>45916</v>
      </c>
      <c r="C36" s="34" t="s">
        <v>1864</v>
      </c>
      <c r="D36" s="33" t="s">
        <v>1449</v>
      </c>
      <c r="E36" s="33" t="s">
        <v>1778</v>
      </c>
      <c r="F36" s="34" t="s">
        <v>89</v>
      </c>
      <c r="G36" s="34" t="s">
        <v>90</v>
      </c>
    </row>
    <row r="37" spans="1:7" ht="30" x14ac:dyDescent="0.25">
      <c r="A37" s="58">
        <v>35</v>
      </c>
      <c r="B37" s="57">
        <v>45923</v>
      </c>
      <c r="C37" s="34" t="s">
        <v>2151</v>
      </c>
      <c r="D37" s="33" t="s">
        <v>2942</v>
      </c>
      <c r="E37" s="33" t="s">
        <v>2943</v>
      </c>
      <c r="F37" s="34" t="s">
        <v>89</v>
      </c>
      <c r="G37" s="34" t="s">
        <v>90</v>
      </c>
    </row>
    <row r="38" spans="1:7" x14ac:dyDescent="0.25">
      <c r="A38" s="58">
        <v>36</v>
      </c>
      <c r="B38" s="57">
        <v>45930</v>
      </c>
      <c r="C38" s="34" t="s">
        <v>1456</v>
      </c>
      <c r="D38" s="33" t="s">
        <v>721</v>
      </c>
      <c r="E38" s="33" t="s">
        <v>1365</v>
      </c>
      <c r="F38" s="34" t="s">
        <v>89</v>
      </c>
      <c r="G38" s="34" t="s">
        <v>90</v>
      </c>
    </row>
    <row r="39" spans="1:7" ht="30" x14ac:dyDescent="0.25">
      <c r="A39" s="58">
        <v>37</v>
      </c>
      <c r="B39" s="57">
        <v>45937</v>
      </c>
      <c r="C39" s="34" t="s">
        <v>2944</v>
      </c>
      <c r="D39" s="33" t="s">
        <v>2945</v>
      </c>
      <c r="E39" s="33" t="s">
        <v>2946</v>
      </c>
      <c r="F39" s="34" t="s">
        <v>89</v>
      </c>
      <c r="G39" s="34" t="s">
        <v>90</v>
      </c>
    </row>
    <row r="40" spans="1:7" ht="30" x14ac:dyDescent="0.25">
      <c r="A40" s="58">
        <v>38</v>
      </c>
      <c r="B40" s="57">
        <v>45943</v>
      </c>
      <c r="C40" s="34" t="s">
        <v>1266</v>
      </c>
      <c r="D40" s="33" t="s">
        <v>2947</v>
      </c>
      <c r="E40" s="33" t="s">
        <v>2948</v>
      </c>
      <c r="F40" s="34" t="s">
        <v>89</v>
      </c>
      <c r="G40" s="34" t="s">
        <v>90</v>
      </c>
    </row>
    <row r="41" spans="1:7" ht="30" x14ac:dyDescent="0.25">
      <c r="A41" s="58">
        <v>39</v>
      </c>
      <c r="B41" s="57">
        <v>45944</v>
      </c>
      <c r="C41" s="34" t="s">
        <v>2476</v>
      </c>
      <c r="D41" s="33" t="s">
        <v>2949</v>
      </c>
      <c r="E41" s="33" t="s">
        <v>2950</v>
      </c>
      <c r="F41" s="34" t="s">
        <v>89</v>
      </c>
      <c r="G41" s="34" t="s">
        <v>90</v>
      </c>
    </row>
    <row r="42" spans="1:7" x14ac:dyDescent="0.25">
      <c r="A42" s="58">
        <v>40</v>
      </c>
      <c r="B42" s="57">
        <v>45951</v>
      </c>
      <c r="C42" s="34" t="s">
        <v>2951</v>
      </c>
      <c r="D42" s="33" t="s">
        <v>700</v>
      </c>
      <c r="E42" s="33" t="s">
        <v>2670</v>
      </c>
      <c r="F42" s="34" t="s">
        <v>89</v>
      </c>
      <c r="G42" s="34" t="s">
        <v>90</v>
      </c>
    </row>
    <row r="43" spans="1:7" x14ac:dyDescent="0.25">
      <c r="A43" s="58">
        <v>41</v>
      </c>
      <c r="B43" s="57">
        <v>45958</v>
      </c>
      <c r="C43" s="34" t="s">
        <v>2473</v>
      </c>
      <c r="D43" s="33" t="s">
        <v>756</v>
      </c>
      <c r="E43" s="33" t="s">
        <v>2191</v>
      </c>
      <c r="F43" s="34" t="s">
        <v>89</v>
      </c>
      <c r="G43" s="34" t="s">
        <v>90</v>
      </c>
    </row>
    <row r="44" spans="1:7" x14ac:dyDescent="0.25">
      <c r="A44" s="58">
        <v>42</v>
      </c>
      <c r="B44" s="57">
        <v>45966</v>
      </c>
      <c r="C44" s="34" t="s">
        <v>1266</v>
      </c>
      <c r="D44" s="33" t="s">
        <v>1021</v>
      </c>
      <c r="E44" s="33" t="s">
        <v>1007</v>
      </c>
      <c r="F44" s="34" t="s">
        <v>89</v>
      </c>
      <c r="G44" s="34" t="s">
        <v>90</v>
      </c>
    </row>
    <row r="45" spans="1:7" x14ac:dyDescent="0.25">
      <c r="A45" s="58">
        <v>43</v>
      </c>
      <c r="B45" s="57">
        <v>45966</v>
      </c>
      <c r="C45" s="34" t="s">
        <v>1266</v>
      </c>
      <c r="D45" s="33" t="s">
        <v>1021</v>
      </c>
      <c r="E45" s="33" t="s">
        <v>1007</v>
      </c>
      <c r="F45" s="34" t="s">
        <v>89</v>
      </c>
      <c r="G45" s="34" t="s">
        <v>90</v>
      </c>
    </row>
    <row r="46" spans="1:7" x14ac:dyDescent="0.25">
      <c r="A46" s="58">
        <v>44</v>
      </c>
      <c r="B46" s="57">
        <v>45966</v>
      </c>
      <c r="C46" s="34" t="s">
        <v>1262</v>
      </c>
      <c r="D46" s="33" t="s">
        <v>656</v>
      </c>
      <c r="E46" s="33" t="s">
        <v>14</v>
      </c>
      <c r="F46" s="34" t="s">
        <v>89</v>
      </c>
      <c r="G46" s="34" t="s">
        <v>90</v>
      </c>
    </row>
    <row r="47" spans="1:7" ht="30" x14ac:dyDescent="0.25">
      <c r="A47" s="58">
        <v>45</v>
      </c>
      <c r="B47" s="57">
        <v>45972</v>
      </c>
      <c r="C47" s="34" t="s">
        <v>2952</v>
      </c>
      <c r="D47" s="33" t="s">
        <v>2953</v>
      </c>
      <c r="E47" s="33" t="s">
        <v>2954</v>
      </c>
      <c r="F47" s="34" t="s">
        <v>89</v>
      </c>
      <c r="G47" s="34" t="s">
        <v>90</v>
      </c>
    </row>
    <row r="48" spans="1:7" x14ac:dyDescent="0.25">
      <c r="A48" s="58">
        <v>46</v>
      </c>
      <c r="B48" s="57">
        <v>45979</v>
      </c>
      <c r="C48" s="34" t="s">
        <v>2575</v>
      </c>
      <c r="D48" s="33" t="s">
        <v>705</v>
      </c>
      <c r="E48" s="33" t="s">
        <v>2515</v>
      </c>
      <c r="F48" s="34" t="s">
        <v>89</v>
      </c>
      <c r="G48" s="34" t="s">
        <v>90</v>
      </c>
    </row>
    <row r="49" spans="1:7" x14ac:dyDescent="0.25">
      <c r="A49" s="58">
        <v>47</v>
      </c>
      <c r="B49" s="57">
        <v>45986</v>
      </c>
      <c r="C49" s="34" t="s">
        <v>1262</v>
      </c>
      <c r="D49" s="33" t="s">
        <v>775</v>
      </c>
      <c r="E49" s="33" t="s">
        <v>40</v>
      </c>
      <c r="F49" s="34" t="s">
        <v>89</v>
      </c>
      <c r="G49" s="34" t="s">
        <v>90</v>
      </c>
    </row>
    <row r="50" spans="1:7" ht="30" x14ac:dyDescent="0.25">
      <c r="A50" s="58">
        <v>48</v>
      </c>
      <c r="B50" s="57">
        <v>45993</v>
      </c>
      <c r="C50" s="34" t="s">
        <v>1263</v>
      </c>
      <c r="D50" s="33" t="s">
        <v>2961</v>
      </c>
      <c r="E50" s="33" t="s">
        <v>2962</v>
      </c>
      <c r="F50" s="34" t="s">
        <v>89</v>
      </c>
      <c r="G50" s="34" t="s">
        <v>90</v>
      </c>
    </row>
    <row r="51" spans="1:7" ht="30" x14ac:dyDescent="0.25">
      <c r="A51" s="58">
        <v>49</v>
      </c>
      <c r="B51" s="57">
        <v>46000</v>
      </c>
      <c r="C51" s="34" t="s">
        <v>2476</v>
      </c>
      <c r="D51" s="33" t="s">
        <v>2966</v>
      </c>
      <c r="E51" s="33" t="s">
        <v>2967</v>
      </c>
      <c r="F51" s="34" t="s">
        <v>89</v>
      </c>
      <c r="G51" s="34" t="s">
        <v>90</v>
      </c>
    </row>
    <row r="52" spans="1:7" ht="45" x14ac:dyDescent="0.25">
      <c r="A52" s="58">
        <v>50</v>
      </c>
      <c r="B52" s="57">
        <v>46007</v>
      </c>
      <c r="C52" s="34" t="s">
        <v>2952</v>
      </c>
      <c r="D52" s="33" t="s">
        <v>2987</v>
      </c>
      <c r="E52" s="33" t="s">
        <v>2988</v>
      </c>
      <c r="F52" s="34" t="s">
        <v>89</v>
      </c>
      <c r="G52" s="34" t="s">
        <v>90</v>
      </c>
    </row>
    <row r="53" spans="1:7" x14ac:dyDescent="0.25">
      <c r="A53" s="58">
        <v>51</v>
      </c>
      <c r="B53" s="57">
        <v>46014</v>
      </c>
      <c r="C53" s="34" t="s">
        <v>1456</v>
      </c>
      <c r="D53" s="33" t="s">
        <v>699</v>
      </c>
      <c r="E53" s="33" t="s">
        <v>1346</v>
      </c>
      <c r="F53" s="34" t="s">
        <v>89</v>
      </c>
      <c r="G53" s="34" t="s">
        <v>90</v>
      </c>
    </row>
    <row r="54" spans="1:7" ht="45" x14ac:dyDescent="0.25">
      <c r="A54" s="58">
        <v>52</v>
      </c>
      <c r="B54" s="57">
        <v>46035</v>
      </c>
      <c r="C54" s="34" t="s">
        <v>2952</v>
      </c>
      <c r="D54" s="33" t="s">
        <v>3011</v>
      </c>
      <c r="E54" s="33" t="s">
        <v>3012</v>
      </c>
      <c r="F54" s="34" t="s">
        <v>89</v>
      </c>
      <c r="G54" s="34" t="s">
        <v>90</v>
      </c>
    </row>
    <row r="55" spans="1:7" x14ac:dyDescent="0.25">
      <c r="A55" s="58">
        <v>53</v>
      </c>
      <c r="B55" s="57">
        <v>46042</v>
      </c>
      <c r="C55" s="34" t="s">
        <v>1861</v>
      </c>
      <c r="D55" s="33" t="s">
        <v>720</v>
      </c>
      <c r="E55" s="33" t="s">
        <v>1831</v>
      </c>
      <c r="F55" s="34" t="s">
        <v>89</v>
      </c>
      <c r="G55" s="34" t="s">
        <v>90</v>
      </c>
    </row>
  </sheetData>
  <autoFilter ref="A2:G55"/>
  <mergeCells count="1">
    <mergeCell ref="A1:D1"/>
  </mergeCells>
  <pageMargins left="0.7" right="0.7" top="0.75" bottom="0.75" header="0.3" footer="0.3"/>
  <pageSetup paperSize="9" orientation="portrait" r:id="rId1"/>
  <webPublishItems count="2">
    <webPublishItem id="16212" divId="Контроль_тех_пар-ров_10.01_1_16212" sourceType="range" sourceRef="A2:D2" destinationFile="\\msk-fs003.corp.suek.ru\UsersData$\BezborodovDS\Desktop\КонТРОЛИнги\КОМмод\Контроль_тех_пар-ров_10.01_1.htm"/>
    <webPublishItem id="2722" divId="Контроль_тех_пар-ров_10.01_1_2722" sourceType="range" sourceRef="A2:D2" destinationFile="\\msk-fs003.corp.suek.ru\UsersData$\BezborodovDS\Desktop\КонТРОЛИнги\КОМмод\Контроль_тех_пар-ров_10.01_1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J115"/>
  <sheetViews>
    <sheetView zoomScale="96" zoomScaleNormal="96" workbookViewId="0">
      <pane xSplit="5" ySplit="2" topLeftCell="O9" activePane="bottomRight" state="frozen"/>
      <selection pane="topRight" activeCell="F1" sqref="F1"/>
      <selection pane="bottomLeft" activeCell="A3" sqref="A3"/>
      <selection pane="bottomRight" activeCell="X28" sqref="X28"/>
    </sheetView>
  </sheetViews>
  <sheetFormatPr defaultColWidth="8.85546875" defaultRowHeight="15" x14ac:dyDescent="0.25"/>
  <cols>
    <col min="1" max="1" width="8.85546875" style="41"/>
    <col min="2" max="2" width="16" style="41" customWidth="1"/>
    <col min="3" max="3" width="35.42578125" style="41" customWidth="1"/>
    <col min="4" max="4" width="27.85546875" style="41" bestFit="1" customWidth="1"/>
    <col min="5" max="5" width="16.28515625" style="51" customWidth="1"/>
    <col min="6" max="28" width="10.7109375" style="51" customWidth="1"/>
    <col min="29" max="16384" width="8.85546875" style="41"/>
  </cols>
  <sheetData>
    <row r="2" spans="2:29" s="37" customFormat="1" x14ac:dyDescent="0.25">
      <c r="B2" s="35" t="s">
        <v>884</v>
      </c>
      <c r="C2" s="35" t="s">
        <v>885</v>
      </c>
      <c r="D2" s="35" t="s">
        <v>886</v>
      </c>
      <c r="E2" s="36" t="s">
        <v>887</v>
      </c>
      <c r="F2" s="36" t="s">
        <v>86</v>
      </c>
      <c r="G2" s="36" t="s">
        <v>64</v>
      </c>
      <c r="H2" s="36" t="s">
        <v>68</v>
      </c>
      <c r="I2" s="36" t="s">
        <v>70</v>
      </c>
      <c r="J2" s="36" t="s">
        <v>77</v>
      </c>
      <c r="K2" s="36" t="s">
        <v>10</v>
      </c>
      <c r="L2" s="36" t="s">
        <v>66</v>
      </c>
      <c r="M2" s="36" t="s">
        <v>85</v>
      </c>
      <c r="N2" s="36" t="s">
        <v>73</v>
      </c>
      <c r="O2" s="36" t="s">
        <v>74</v>
      </c>
      <c r="P2" s="36" t="s">
        <v>75</v>
      </c>
      <c r="Q2" s="36" t="s">
        <v>8</v>
      </c>
      <c r="R2" s="36" t="s">
        <v>7</v>
      </c>
      <c r="S2" s="36" t="s">
        <v>76</v>
      </c>
      <c r="T2" s="36" t="s">
        <v>9</v>
      </c>
      <c r="U2" s="36" t="s">
        <v>71</v>
      </c>
      <c r="V2" s="36" t="s">
        <v>72</v>
      </c>
      <c r="W2" s="36" t="s">
        <v>84</v>
      </c>
      <c r="X2" s="36" t="s">
        <v>82</v>
      </c>
      <c r="Y2" s="36" t="s">
        <v>79</v>
      </c>
      <c r="Z2" s="36" t="s">
        <v>80</v>
      </c>
      <c r="AA2" s="36" t="s">
        <v>81</v>
      </c>
      <c r="AB2" s="36" t="s">
        <v>83</v>
      </c>
    </row>
    <row r="3" spans="2:29" x14ac:dyDescent="0.25">
      <c r="B3" s="38" t="s">
        <v>893</v>
      </c>
      <c r="C3" s="38" t="s">
        <v>894</v>
      </c>
      <c r="D3" s="39" t="s">
        <v>895</v>
      </c>
      <c r="E3" s="40" t="s">
        <v>90</v>
      </c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</row>
    <row r="4" spans="2:29" x14ac:dyDescent="0.25">
      <c r="B4" s="38"/>
      <c r="C4" s="38" t="s">
        <v>896</v>
      </c>
      <c r="D4" s="39" t="s">
        <v>897</v>
      </c>
      <c r="E4" s="40" t="s">
        <v>90</v>
      </c>
      <c r="F4" s="40">
        <v>1</v>
      </c>
      <c r="G4" s="40">
        <v>1</v>
      </c>
      <c r="H4" s="40">
        <v>1</v>
      </c>
      <c r="I4" s="40">
        <v>1</v>
      </c>
      <c r="J4" s="40">
        <v>1</v>
      </c>
      <c r="K4" s="40">
        <v>1</v>
      </c>
      <c r="L4" s="40">
        <v>1</v>
      </c>
      <c r="M4" s="40">
        <v>1</v>
      </c>
      <c r="N4" s="40">
        <v>1</v>
      </c>
      <c r="O4" s="40">
        <v>1</v>
      </c>
      <c r="P4" s="40">
        <v>1</v>
      </c>
      <c r="Q4" s="40">
        <v>1</v>
      </c>
      <c r="R4" s="40">
        <v>1</v>
      </c>
      <c r="S4" s="40">
        <v>1</v>
      </c>
      <c r="T4" s="40">
        <v>1</v>
      </c>
      <c r="U4" s="40">
        <v>1</v>
      </c>
      <c r="V4" s="40">
        <v>1</v>
      </c>
      <c r="W4" s="40">
        <v>1</v>
      </c>
      <c r="X4" s="40">
        <v>1</v>
      </c>
      <c r="Y4" s="40">
        <v>1</v>
      </c>
      <c r="Z4" s="40">
        <v>1</v>
      </c>
      <c r="AA4" s="40">
        <v>1</v>
      </c>
      <c r="AB4" s="40">
        <v>1</v>
      </c>
    </row>
    <row r="5" spans="2:29" x14ac:dyDescent="0.25">
      <c r="B5" s="38"/>
      <c r="C5" s="38" t="s">
        <v>898</v>
      </c>
      <c r="D5" s="39" t="s">
        <v>899</v>
      </c>
      <c r="E5" s="40" t="s">
        <v>90</v>
      </c>
      <c r="F5" s="40">
        <v>1</v>
      </c>
      <c r="G5" s="40">
        <v>1</v>
      </c>
      <c r="H5" s="40">
        <v>1</v>
      </c>
      <c r="I5" s="40">
        <v>1</v>
      </c>
      <c r="J5" s="40">
        <v>1</v>
      </c>
      <c r="K5" s="40">
        <v>1</v>
      </c>
      <c r="L5" s="40">
        <v>1</v>
      </c>
      <c r="M5" s="40">
        <v>1</v>
      </c>
      <c r="N5" s="40">
        <v>1</v>
      </c>
      <c r="O5" s="40">
        <v>1</v>
      </c>
      <c r="P5" s="40">
        <v>1</v>
      </c>
      <c r="Q5" s="40">
        <v>1</v>
      </c>
      <c r="R5" s="40">
        <v>1</v>
      </c>
      <c r="S5" s="40">
        <v>1</v>
      </c>
      <c r="T5" s="40">
        <v>1</v>
      </c>
      <c r="U5" s="40">
        <v>1</v>
      </c>
      <c r="V5" s="40">
        <v>1</v>
      </c>
      <c r="W5" s="40">
        <v>1</v>
      </c>
      <c r="X5" s="40">
        <v>1</v>
      </c>
      <c r="Y5" s="40">
        <v>1</v>
      </c>
      <c r="Z5" s="40">
        <v>1</v>
      </c>
      <c r="AA5" s="40">
        <v>1</v>
      </c>
      <c r="AB5" s="40">
        <v>1</v>
      </c>
    </row>
    <row r="6" spans="2:29" x14ac:dyDescent="0.25">
      <c r="B6" s="38"/>
      <c r="C6" s="38" t="s">
        <v>900</v>
      </c>
      <c r="D6" s="39" t="s">
        <v>901</v>
      </c>
      <c r="E6" s="40" t="s">
        <v>90</v>
      </c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</row>
    <row r="7" spans="2:29" x14ac:dyDescent="0.25">
      <c r="B7" s="38"/>
      <c r="C7" s="38" t="s">
        <v>902</v>
      </c>
      <c r="D7" s="39" t="s">
        <v>903</v>
      </c>
      <c r="E7" s="40" t="s">
        <v>90</v>
      </c>
      <c r="F7" s="40">
        <v>1</v>
      </c>
      <c r="G7" s="40">
        <v>1</v>
      </c>
      <c r="H7" s="40">
        <v>1</v>
      </c>
      <c r="I7" s="40">
        <v>1</v>
      </c>
      <c r="J7" s="40">
        <v>1</v>
      </c>
      <c r="K7" s="40">
        <v>1</v>
      </c>
      <c r="L7" s="40">
        <v>1</v>
      </c>
      <c r="M7" s="40">
        <v>1</v>
      </c>
      <c r="N7" s="40">
        <v>1</v>
      </c>
      <c r="O7" s="40">
        <v>1</v>
      </c>
      <c r="P7" s="40">
        <v>1</v>
      </c>
      <c r="Q7" s="40">
        <v>1</v>
      </c>
      <c r="R7" s="40">
        <v>1</v>
      </c>
      <c r="S7" s="40">
        <v>1</v>
      </c>
      <c r="T7" s="40">
        <v>1</v>
      </c>
      <c r="U7" s="40">
        <v>1</v>
      </c>
      <c r="V7" s="40">
        <v>1</v>
      </c>
      <c r="W7" s="40">
        <v>1</v>
      </c>
      <c r="X7" s="40">
        <v>1</v>
      </c>
      <c r="Y7" s="40">
        <v>1</v>
      </c>
      <c r="Z7" s="40">
        <v>1</v>
      </c>
      <c r="AA7" s="40">
        <v>1</v>
      </c>
      <c r="AB7" s="40">
        <v>1</v>
      </c>
    </row>
    <row r="8" spans="2:29" x14ac:dyDescent="0.25">
      <c r="B8" s="38"/>
      <c r="C8" s="38" t="s">
        <v>904</v>
      </c>
      <c r="D8" s="39" t="s">
        <v>905</v>
      </c>
      <c r="E8" s="40" t="s">
        <v>979</v>
      </c>
      <c r="F8" s="40">
        <v>1</v>
      </c>
      <c r="G8" s="40">
        <v>1</v>
      </c>
      <c r="H8" s="40">
        <v>1</v>
      </c>
      <c r="I8" s="40">
        <v>1</v>
      </c>
      <c r="J8" s="40">
        <v>1</v>
      </c>
      <c r="K8" s="40">
        <v>1</v>
      </c>
      <c r="L8" s="40">
        <v>1</v>
      </c>
      <c r="M8" s="40">
        <v>1</v>
      </c>
      <c r="N8" s="40">
        <v>1</v>
      </c>
      <c r="O8" s="40">
        <v>1</v>
      </c>
      <c r="P8" s="40">
        <v>1</v>
      </c>
      <c r="Q8" s="40">
        <v>1</v>
      </c>
      <c r="R8" s="40">
        <v>1</v>
      </c>
      <c r="S8" s="40">
        <v>1</v>
      </c>
      <c r="T8" s="40">
        <v>1</v>
      </c>
      <c r="U8" s="40">
        <v>1</v>
      </c>
      <c r="V8" s="40">
        <v>1</v>
      </c>
      <c r="W8" s="40">
        <v>1</v>
      </c>
      <c r="X8" s="40">
        <v>1</v>
      </c>
      <c r="Y8" s="40">
        <v>1</v>
      </c>
      <c r="Z8" s="40">
        <v>1</v>
      </c>
      <c r="AA8" s="40">
        <v>1</v>
      </c>
      <c r="AB8" s="40">
        <v>1</v>
      </c>
    </row>
    <row r="9" spans="2:29" x14ac:dyDescent="0.25">
      <c r="B9" s="38"/>
      <c r="C9" s="38"/>
      <c r="D9" s="39"/>
      <c r="E9" s="40" t="s">
        <v>979</v>
      </c>
      <c r="F9" s="40">
        <v>1</v>
      </c>
      <c r="G9" s="40">
        <v>1</v>
      </c>
      <c r="H9" s="40">
        <v>1</v>
      </c>
      <c r="I9" s="40">
        <v>1</v>
      </c>
      <c r="J9" s="40">
        <v>1</v>
      </c>
      <c r="K9" s="40">
        <v>1</v>
      </c>
      <c r="L9" s="40">
        <v>1</v>
      </c>
      <c r="M9" s="40">
        <v>1</v>
      </c>
      <c r="N9" s="40">
        <v>1</v>
      </c>
      <c r="O9" s="40">
        <v>1</v>
      </c>
      <c r="P9" s="40">
        <v>1</v>
      </c>
      <c r="Q9" s="40">
        <v>1</v>
      </c>
      <c r="R9" s="40">
        <v>1</v>
      </c>
      <c r="S9" s="40">
        <v>1</v>
      </c>
      <c r="T9" s="40">
        <v>1</v>
      </c>
      <c r="U9" s="40">
        <v>1</v>
      </c>
      <c r="V9" s="40">
        <v>1</v>
      </c>
      <c r="W9" s="40">
        <v>1</v>
      </c>
      <c r="X9" s="40">
        <v>1</v>
      </c>
      <c r="Y9" s="40">
        <v>1</v>
      </c>
      <c r="Z9" s="40">
        <v>1</v>
      </c>
      <c r="AA9" s="40">
        <v>1</v>
      </c>
      <c r="AB9" s="40">
        <v>1</v>
      </c>
    </row>
    <row r="10" spans="2:29" x14ac:dyDescent="0.25">
      <c r="B10" s="38" t="s">
        <v>906</v>
      </c>
      <c r="C10" s="38" t="s">
        <v>907</v>
      </c>
      <c r="D10" s="39" t="s">
        <v>908</v>
      </c>
      <c r="E10" s="40" t="s">
        <v>90</v>
      </c>
      <c r="F10" s="40">
        <v>1</v>
      </c>
      <c r="G10" s="40">
        <v>1</v>
      </c>
      <c r="H10" s="40">
        <v>1</v>
      </c>
      <c r="I10" s="40">
        <v>1</v>
      </c>
      <c r="J10" s="40">
        <v>1</v>
      </c>
      <c r="K10" s="40">
        <v>1</v>
      </c>
      <c r="L10" s="40">
        <v>1</v>
      </c>
      <c r="M10" s="40">
        <v>1</v>
      </c>
      <c r="N10" s="40">
        <v>1</v>
      </c>
      <c r="O10" s="40">
        <v>1</v>
      </c>
      <c r="P10" s="40">
        <v>1</v>
      </c>
      <c r="Q10" s="40">
        <v>1</v>
      </c>
      <c r="R10" s="40">
        <v>1</v>
      </c>
      <c r="S10" s="40">
        <v>1</v>
      </c>
      <c r="T10" s="40">
        <v>1</v>
      </c>
      <c r="U10" s="40">
        <v>1</v>
      </c>
      <c r="V10" s="40">
        <v>1</v>
      </c>
      <c r="W10" s="40">
        <v>1</v>
      </c>
      <c r="X10" s="40">
        <v>1</v>
      </c>
      <c r="Y10" s="40">
        <v>1</v>
      </c>
      <c r="Z10" s="40">
        <v>1</v>
      </c>
      <c r="AA10" s="40">
        <v>1</v>
      </c>
      <c r="AB10" s="40">
        <v>1</v>
      </c>
      <c r="AC10" s="42" t="s">
        <v>909</v>
      </c>
    </row>
    <row r="11" spans="2:29" x14ac:dyDescent="0.25">
      <c r="B11" s="38" t="s">
        <v>910</v>
      </c>
      <c r="C11" s="38" t="s">
        <v>911</v>
      </c>
      <c r="D11" s="39" t="s">
        <v>912</v>
      </c>
      <c r="E11" s="40" t="s">
        <v>90</v>
      </c>
      <c r="F11" s="40">
        <v>1</v>
      </c>
      <c r="G11" s="40">
        <v>1</v>
      </c>
      <c r="H11" s="40">
        <v>1</v>
      </c>
      <c r="I11" s="40">
        <v>1</v>
      </c>
      <c r="J11" s="40">
        <v>1</v>
      </c>
      <c r="K11" s="40">
        <v>1</v>
      </c>
      <c r="L11" s="40"/>
      <c r="M11" s="40"/>
      <c r="N11" s="40"/>
      <c r="O11" s="40"/>
      <c r="P11" s="40"/>
      <c r="Q11" s="40"/>
      <c r="R11" s="40"/>
      <c r="S11" s="40"/>
      <c r="T11" s="40">
        <v>1</v>
      </c>
      <c r="U11" s="40"/>
      <c r="V11" s="40"/>
      <c r="W11" s="40"/>
      <c r="X11" s="40"/>
      <c r="Y11" s="40"/>
      <c r="Z11" s="40"/>
      <c r="AA11" s="40"/>
      <c r="AB11" s="40"/>
    </row>
    <row r="12" spans="2:29" x14ac:dyDescent="0.25">
      <c r="B12" s="38"/>
      <c r="C12" s="38" t="s">
        <v>913</v>
      </c>
      <c r="D12" s="39" t="s">
        <v>914</v>
      </c>
      <c r="E12" s="40" t="s">
        <v>90</v>
      </c>
      <c r="F12" s="40">
        <v>1</v>
      </c>
      <c r="G12" s="40">
        <v>1</v>
      </c>
      <c r="H12" s="40">
        <v>1</v>
      </c>
      <c r="I12" s="40">
        <v>1</v>
      </c>
      <c r="J12" s="40">
        <v>1</v>
      </c>
      <c r="K12" s="40">
        <v>1</v>
      </c>
      <c r="L12" s="40"/>
      <c r="M12" s="40"/>
      <c r="N12" s="40"/>
      <c r="O12" s="40"/>
      <c r="P12" s="40"/>
      <c r="Q12" s="40"/>
      <c r="R12" s="40"/>
      <c r="S12" s="40"/>
      <c r="T12" s="40">
        <v>1</v>
      </c>
      <c r="U12" s="40"/>
      <c r="V12" s="40"/>
      <c r="W12" s="40"/>
      <c r="X12" s="40"/>
      <c r="Y12" s="40"/>
      <c r="Z12" s="40"/>
      <c r="AA12" s="40"/>
      <c r="AB12" s="40"/>
    </row>
    <row r="13" spans="2:29" x14ac:dyDescent="0.25">
      <c r="B13" s="38"/>
      <c r="C13" s="38" t="s">
        <v>915</v>
      </c>
      <c r="D13" s="39" t="s">
        <v>916</v>
      </c>
      <c r="E13" s="40" t="s">
        <v>90</v>
      </c>
      <c r="F13" s="40">
        <v>1</v>
      </c>
      <c r="G13" s="40">
        <v>1</v>
      </c>
      <c r="H13" s="40">
        <v>1</v>
      </c>
      <c r="I13" s="40">
        <v>1</v>
      </c>
      <c r="J13" s="40">
        <v>1</v>
      </c>
      <c r="K13" s="40">
        <v>1</v>
      </c>
      <c r="L13" s="40"/>
      <c r="M13" s="40"/>
      <c r="N13" s="40"/>
      <c r="O13" s="40"/>
      <c r="P13" s="40"/>
      <c r="Q13" s="40"/>
      <c r="R13" s="40"/>
      <c r="S13" s="40"/>
      <c r="T13" s="40">
        <v>1</v>
      </c>
      <c r="U13" s="40"/>
      <c r="V13" s="40"/>
      <c r="W13" s="40"/>
      <c r="X13" s="40"/>
      <c r="Y13" s="40"/>
      <c r="Z13" s="40"/>
      <c r="AA13" s="40"/>
      <c r="AB13" s="40"/>
    </row>
    <row r="14" spans="2:29" x14ac:dyDescent="0.25">
      <c r="B14" s="38"/>
      <c r="C14" s="38" t="s">
        <v>917</v>
      </c>
      <c r="D14" s="39" t="s">
        <v>918</v>
      </c>
      <c r="E14" s="40" t="s">
        <v>90</v>
      </c>
      <c r="F14" s="40">
        <v>1</v>
      </c>
      <c r="G14" s="40">
        <v>1</v>
      </c>
      <c r="H14" s="40">
        <v>1</v>
      </c>
      <c r="I14" s="40">
        <v>1</v>
      </c>
      <c r="J14" s="40">
        <v>1</v>
      </c>
      <c r="K14" s="40">
        <v>1</v>
      </c>
      <c r="L14" s="40"/>
      <c r="M14" s="40"/>
      <c r="N14" s="40"/>
      <c r="O14" s="40"/>
      <c r="P14" s="40"/>
      <c r="Q14" s="40"/>
      <c r="R14" s="40"/>
      <c r="S14" s="40"/>
      <c r="T14" s="40">
        <v>1</v>
      </c>
      <c r="U14" s="40"/>
      <c r="V14" s="40"/>
      <c r="W14" s="40"/>
      <c r="X14" s="40"/>
      <c r="Y14" s="40"/>
      <c r="Z14" s="40"/>
      <c r="AA14" s="40"/>
      <c r="AB14" s="40"/>
    </row>
    <row r="15" spans="2:29" x14ac:dyDescent="0.25">
      <c r="B15" s="38"/>
      <c r="C15" s="38" t="s">
        <v>919</v>
      </c>
      <c r="D15" s="39" t="s">
        <v>920</v>
      </c>
      <c r="E15" s="40" t="s">
        <v>90</v>
      </c>
      <c r="F15" s="40">
        <v>1</v>
      </c>
      <c r="G15" s="40">
        <v>1</v>
      </c>
      <c r="H15" s="40">
        <v>1</v>
      </c>
      <c r="I15" s="40">
        <v>1</v>
      </c>
      <c r="J15" s="40">
        <v>1</v>
      </c>
      <c r="K15" s="40">
        <v>1</v>
      </c>
      <c r="L15" s="40"/>
      <c r="M15" s="40"/>
      <c r="N15" s="40"/>
      <c r="O15" s="40"/>
      <c r="P15" s="40"/>
      <c r="Q15" s="40"/>
      <c r="R15" s="40"/>
      <c r="S15" s="40"/>
      <c r="T15" s="40">
        <v>1</v>
      </c>
      <c r="U15" s="40"/>
      <c r="V15" s="40"/>
      <c r="W15" s="40"/>
      <c r="X15" s="40"/>
      <c r="Y15" s="40"/>
      <c r="Z15" s="40"/>
      <c r="AA15" s="40"/>
      <c r="AB15" s="40"/>
      <c r="AC15" s="41" t="s">
        <v>921</v>
      </c>
    </row>
    <row r="16" spans="2:29" x14ac:dyDescent="0.25">
      <c r="B16" s="38" t="s">
        <v>922</v>
      </c>
      <c r="C16" s="38" t="s">
        <v>923</v>
      </c>
      <c r="D16" s="39" t="s">
        <v>924</v>
      </c>
      <c r="E16" s="40" t="s">
        <v>90</v>
      </c>
      <c r="F16" s="40"/>
      <c r="G16" s="40"/>
      <c r="H16" s="40"/>
      <c r="I16" s="40"/>
      <c r="J16" s="40"/>
      <c r="K16" s="40"/>
      <c r="L16" s="40">
        <v>1</v>
      </c>
      <c r="M16" s="40">
        <v>1</v>
      </c>
      <c r="N16" s="40">
        <v>1</v>
      </c>
      <c r="O16" s="40">
        <v>1</v>
      </c>
      <c r="P16" s="40">
        <v>1</v>
      </c>
      <c r="Q16" s="40">
        <v>1</v>
      </c>
      <c r="R16" s="40">
        <v>1</v>
      </c>
      <c r="S16" s="40">
        <v>1</v>
      </c>
      <c r="T16" s="40"/>
      <c r="U16" s="40"/>
      <c r="V16" s="40"/>
      <c r="W16" s="40"/>
      <c r="X16" s="40"/>
      <c r="Y16" s="40"/>
      <c r="Z16" s="40"/>
      <c r="AA16" s="40"/>
      <c r="AB16" s="40"/>
    </row>
    <row r="17" spans="1:36" x14ac:dyDescent="0.25">
      <c r="B17" s="38"/>
      <c r="C17" s="38" t="s">
        <v>925</v>
      </c>
      <c r="D17" s="39" t="s">
        <v>926</v>
      </c>
      <c r="E17" s="40" t="s">
        <v>90</v>
      </c>
      <c r="F17" s="40"/>
      <c r="G17" s="40"/>
      <c r="H17" s="40"/>
      <c r="I17" s="40"/>
      <c r="J17" s="40"/>
      <c r="K17" s="40"/>
      <c r="L17" s="40">
        <v>1</v>
      </c>
      <c r="M17" s="40">
        <v>1</v>
      </c>
      <c r="N17" s="40">
        <v>1</v>
      </c>
      <c r="O17" s="40">
        <v>1</v>
      </c>
      <c r="P17" s="40">
        <v>1</v>
      </c>
      <c r="Q17" s="40">
        <v>1</v>
      </c>
      <c r="R17" s="40">
        <v>1</v>
      </c>
      <c r="S17" s="40">
        <v>1</v>
      </c>
      <c r="T17" s="40"/>
      <c r="U17" s="40"/>
      <c r="V17" s="40"/>
      <c r="W17" s="40"/>
      <c r="X17" s="40"/>
      <c r="Y17" s="40"/>
      <c r="Z17" s="40"/>
      <c r="AA17" s="40"/>
      <c r="AB17" s="40"/>
    </row>
    <row r="18" spans="1:36" x14ac:dyDescent="0.25">
      <c r="B18" s="38"/>
      <c r="C18" s="38" t="s">
        <v>927</v>
      </c>
      <c r="D18" s="39" t="s">
        <v>928</v>
      </c>
      <c r="E18" s="40" t="s">
        <v>90</v>
      </c>
      <c r="F18" s="40"/>
      <c r="G18" s="40"/>
      <c r="H18" s="40"/>
      <c r="I18" s="40"/>
      <c r="J18" s="40"/>
      <c r="K18" s="40"/>
      <c r="L18" s="40">
        <v>1</v>
      </c>
      <c r="M18" s="40">
        <v>1</v>
      </c>
      <c r="N18" s="40">
        <v>1</v>
      </c>
      <c r="O18" s="40">
        <v>1</v>
      </c>
      <c r="P18" s="40">
        <v>1</v>
      </c>
      <c r="Q18" s="40">
        <v>1</v>
      </c>
      <c r="R18" s="40">
        <v>1</v>
      </c>
      <c r="S18" s="40">
        <v>1</v>
      </c>
      <c r="T18" s="40"/>
      <c r="U18" s="40"/>
      <c r="V18" s="40"/>
      <c r="W18" s="40"/>
      <c r="X18" s="40"/>
      <c r="Y18" s="40"/>
      <c r="Z18" s="40"/>
      <c r="AA18" s="40"/>
      <c r="AB18" s="40"/>
    </row>
    <row r="19" spans="1:36" x14ac:dyDescent="0.25">
      <c r="B19" s="38"/>
      <c r="C19" s="38" t="s">
        <v>929</v>
      </c>
      <c r="D19" s="39" t="s">
        <v>930</v>
      </c>
      <c r="E19" s="40" t="s">
        <v>90</v>
      </c>
      <c r="F19" s="40"/>
      <c r="G19" s="40"/>
      <c r="H19" s="40"/>
      <c r="I19" s="40"/>
      <c r="J19" s="40"/>
      <c r="K19" s="40"/>
      <c r="L19" s="40">
        <v>1</v>
      </c>
      <c r="M19" s="40">
        <v>1</v>
      </c>
      <c r="N19" s="40">
        <v>1</v>
      </c>
      <c r="O19" s="40">
        <v>1</v>
      </c>
      <c r="P19" s="40">
        <v>1</v>
      </c>
      <c r="Q19" s="40">
        <v>1</v>
      </c>
      <c r="R19" s="40">
        <v>1</v>
      </c>
      <c r="S19" s="40">
        <v>1</v>
      </c>
      <c r="T19" s="40"/>
      <c r="U19" s="40"/>
      <c r="V19" s="40"/>
      <c r="W19" s="40"/>
      <c r="X19" s="40"/>
      <c r="Y19" s="40"/>
      <c r="Z19" s="40"/>
      <c r="AA19" s="40"/>
      <c r="AB19" s="40"/>
    </row>
    <row r="20" spans="1:36" x14ac:dyDescent="0.25">
      <c r="B20" s="117" t="s">
        <v>2453</v>
      </c>
      <c r="C20" s="118" t="s">
        <v>2454</v>
      </c>
      <c r="D20" s="48" t="s">
        <v>2455</v>
      </c>
      <c r="E20" s="40" t="s">
        <v>90</v>
      </c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>
        <v>1</v>
      </c>
      <c r="V20" s="119">
        <v>1</v>
      </c>
      <c r="W20" s="119">
        <v>1</v>
      </c>
      <c r="X20" s="49"/>
      <c r="Y20" s="49"/>
      <c r="Z20" s="49"/>
      <c r="AA20" s="49"/>
      <c r="AB20" s="49"/>
      <c r="AC20" t="s">
        <v>2456</v>
      </c>
    </row>
    <row r="21" spans="1:36" x14ac:dyDescent="0.25">
      <c r="B21" s="47"/>
      <c r="C21" s="118" t="s">
        <v>2457</v>
      </c>
      <c r="D21" s="48" t="s">
        <v>2458</v>
      </c>
      <c r="E21" s="40" t="s">
        <v>90</v>
      </c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>
        <v>1</v>
      </c>
      <c r="V21" s="119">
        <v>1</v>
      </c>
      <c r="W21" s="119">
        <v>1</v>
      </c>
      <c r="X21" s="49"/>
      <c r="Y21" s="49"/>
      <c r="Z21" s="49"/>
      <c r="AA21" s="49"/>
      <c r="AB21" s="49"/>
      <c r="AC21" t="s">
        <v>2459</v>
      </c>
    </row>
    <row r="22" spans="1:36" x14ac:dyDescent="0.25">
      <c r="B22" s="47"/>
      <c r="C22" s="118" t="s">
        <v>2460</v>
      </c>
      <c r="D22" s="48" t="s">
        <v>2461</v>
      </c>
      <c r="E22" s="40" t="s">
        <v>90</v>
      </c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>
        <v>1</v>
      </c>
      <c r="V22" s="119">
        <v>1</v>
      </c>
      <c r="W22" s="119">
        <v>1</v>
      </c>
      <c r="X22" s="49"/>
      <c r="Y22" s="49"/>
      <c r="Z22" s="49"/>
      <c r="AA22" s="49"/>
      <c r="AB22" s="49"/>
      <c r="AC22" t="s">
        <v>2462</v>
      </c>
    </row>
    <row r="23" spans="1:36" x14ac:dyDescent="0.25">
      <c r="B23" s="47"/>
      <c r="C23" s="118" t="s">
        <v>2463</v>
      </c>
      <c r="D23" s="48" t="s">
        <v>2464</v>
      </c>
      <c r="E23" s="40" t="s">
        <v>90</v>
      </c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>
        <v>1</v>
      </c>
      <c r="V23" s="119">
        <v>1</v>
      </c>
      <c r="W23" s="119">
        <v>1</v>
      </c>
      <c r="X23" s="49"/>
      <c r="Y23" s="49"/>
      <c r="Z23" s="49"/>
      <c r="AA23" s="49"/>
      <c r="AB23" s="49"/>
      <c r="AC23" t="s">
        <v>2465</v>
      </c>
    </row>
    <row r="24" spans="1:36" x14ac:dyDescent="0.25">
      <c r="B24" s="47"/>
      <c r="C24" s="118" t="s">
        <v>2466</v>
      </c>
      <c r="D24" s="48" t="s">
        <v>2467</v>
      </c>
      <c r="E24" s="40" t="s">
        <v>90</v>
      </c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>
        <v>1</v>
      </c>
      <c r="V24" s="119">
        <v>1</v>
      </c>
      <c r="W24" s="119">
        <v>1</v>
      </c>
      <c r="X24" s="49"/>
      <c r="Y24" s="49"/>
      <c r="Z24" s="49"/>
      <c r="AA24" s="49"/>
      <c r="AB24" s="49"/>
      <c r="AC24" t="s">
        <v>2468</v>
      </c>
    </row>
    <row r="25" spans="1:36" x14ac:dyDescent="0.25">
      <c r="B25" s="38" t="s">
        <v>1430</v>
      </c>
      <c r="C25" s="38" t="s">
        <v>1431</v>
      </c>
      <c r="D25" s="39" t="s">
        <v>1435</v>
      </c>
      <c r="E25" s="40" t="s">
        <v>90</v>
      </c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>
        <v>1</v>
      </c>
      <c r="Y25" s="40">
        <v>1</v>
      </c>
      <c r="Z25" s="40">
        <v>1</v>
      </c>
      <c r="AA25" s="40">
        <v>1</v>
      </c>
      <c r="AB25" s="40">
        <v>1</v>
      </c>
    </row>
    <row r="26" spans="1:36" x14ac:dyDescent="0.25">
      <c r="B26" s="99"/>
      <c r="C26" s="99" t="s">
        <v>1432</v>
      </c>
      <c r="D26" s="100" t="s">
        <v>1436</v>
      </c>
      <c r="E26" s="101" t="s">
        <v>90</v>
      </c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>
        <v>1</v>
      </c>
      <c r="Y26" s="101">
        <v>1</v>
      </c>
      <c r="Z26" s="101">
        <v>1</v>
      </c>
      <c r="AA26" s="101">
        <v>1</v>
      </c>
      <c r="AB26" s="101">
        <v>1</v>
      </c>
    </row>
    <row r="27" spans="1:36" x14ac:dyDescent="0.25">
      <c r="B27" s="99"/>
      <c r="C27" s="99" t="s">
        <v>1433</v>
      </c>
      <c r="D27" s="100" t="s">
        <v>1437</v>
      </c>
      <c r="E27" s="101" t="s">
        <v>90</v>
      </c>
      <c r="F27" s="101" t="s">
        <v>90</v>
      </c>
      <c r="G27" s="101" t="s">
        <v>90</v>
      </c>
      <c r="H27" s="101" t="s">
        <v>90</v>
      </c>
      <c r="I27" s="101" t="s">
        <v>90</v>
      </c>
      <c r="J27" s="101" t="s">
        <v>90</v>
      </c>
      <c r="K27" s="101" t="s">
        <v>90</v>
      </c>
      <c r="L27" s="101" t="s">
        <v>90</v>
      </c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>
        <v>1</v>
      </c>
      <c r="Y27" s="101">
        <v>1</v>
      </c>
      <c r="Z27" s="101">
        <v>1</v>
      </c>
      <c r="AA27" s="101">
        <v>1</v>
      </c>
      <c r="AB27" s="101">
        <v>1</v>
      </c>
    </row>
    <row r="28" spans="1:36" x14ac:dyDescent="0.25">
      <c r="B28" s="99"/>
      <c r="C28" s="99" t="s">
        <v>2968</v>
      </c>
      <c r="D28" s="100" t="s">
        <v>2969</v>
      </c>
      <c r="E28" s="101" t="s">
        <v>90</v>
      </c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>
        <v>1</v>
      </c>
      <c r="Y28" s="101">
        <v>1</v>
      </c>
      <c r="Z28" s="101">
        <v>1</v>
      </c>
      <c r="AA28" s="101">
        <v>1</v>
      </c>
      <c r="AB28" s="101">
        <v>1</v>
      </c>
    </row>
    <row r="29" spans="1:36" ht="15.75" thickBot="1" x14ac:dyDescent="0.3">
      <c r="A29" s="43"/>
      <c r="B29" s="44"/>
      <c r="C29" s="44" t="s">
        <v>1434</v>
      </c>
      <c r="D29" s="45" t="s">
        <v>1438</v>
      </c>
      <c r="E29" s="46" t="s">
        <v>90</v>
      </c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>
        <v>1</v>
      </c>
      <c r="Y29" s="46">
        <v>1</v>
      </c>
      <c r="Z29" s="46">
        <v>1</v>
      </c>
      <c r="AA29" s="46">
        <v>1</v>
      </c>
      <c r="AB29" s="46">
        <v>1</v>
      </c>
      <c r="AC29" s="43"/>
      <c r="AD29" s="43"/>
      <c r="AE29" s="43"/>
      <c r="AF29" s="43"/>
      <c r="AG29" s="43"/>
      <c r="AH29" s="43"/>
      <c r="AI29" s="43"/>
      <c r="AJ29" s="43"/>
    </row>
    <row r="30" spans="1:36" x14ac:dyDescent="0.25">
      <c r="B30" s="47" t="s">
        <v>931</v>
      </c>
      <c r="C30" s="47" t="s">
        <v>932</v>
      </c>
      <c r="D30" s="48" t="s">
        <v>933</v>
      </c>
      <c r="E30" s="49" t="s">
        <v>89</v>
      </c>
      <c r="F30" s="49">
        <v>1</v>
      </c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</row>
    <row r="31" spans="1:36" x14ac:dyDescent="0.25">
      <c r="B31" s="38"/>
      <c r="C31" s="38" t="s">
        <v>934</v>
      </c>
      <c r="D31" s="39" t="s">
        <v>935</v>
      </c>
      <c r="E31" s="40" t="s">
        <v>89</v>
      </c>
      <c r="F31" s="40">
        <v>1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36" x14ac:dyDescent="0.25">
      <c r="B32" s="38"/>
      <c r="C32" s="50" t="s">
        <v>936</v>
      </c>
      <c r="D32" s="39" t="s">
        <v>937</v>
      </c>
      <c r="E32" s="40" t="s">
        <v>89</v>
      </c>
      <c r="F32" s="40">
        <v>1</v>
      </c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</row>
    <row r="33" spans="2:29" x14ac:dyDescent="0.25">
      <c r="B33" s="38"/>
      <c r="C33" s="38" t="s">
        <v>938</v>
      </c>
      <c r="D33" s="39" t="s">
        <v>939</v>
      </c>
      <c r="E33" s="40" t="s">
        <v>89</v>
      </c>
      <c r="F33" s="40">
        <v>1</v>
      </c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1" t="s">
        <v>940</v>
      </c>
    </row>
    <row r="34" spans="2:29" x14ac:dyDescent="0.25">
      <c r="B34" s="38" t="s">
        <v>888</v>
      </c>
      <c r="C34" s="38" t="s">
        <v>941</v>
      </c>
      <c r="D34" s="39" t="s">
        <v>942</v>
      </c>
      <c r="E34" s="40" t="s">
        <v>89</v>
      </c>
      <c r="F34" s="40"/>
      <c r="G34" s="40">
        <v>1</v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</row>
    <row r="35" spans="2:29" x14ac:dyDescent="0.25">
      <c r="B35" s="38"/>
      <c r="C35" s="38" t="s">
        <v>943</v>
      </c>
      <c r="D35" s="39" t="s">
        <v>944</v>
      </c>
      <c r="E35" s="40" t="s">
        <v>89</v>
      </c>
      <c r="F35" s="40"/>
      <c r="G35" s="40">
        <v>1</v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2:29" x14ac:dyDescent="0.25">
      <c r="B36" s="38"/>
      <c r="C36" s="38" t="s">
        <v>945</v>
      </c>
      <c r="D36" s="39" t="s">
        <v>946</v>
      </c>
      <c r="E36" s="40" t="s">
        <v>89</v>
      </c>
      <c r="F36" s="40"/>
      <c r="G36" s="40">
        <v>1</v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</row>
    <row r="37" spans="2:29" x14ac:dyDescent="0.25">
      <c r="B37" s="38"/>
      <c r="C37" s="38" t="s">
        <v>947</v>
      </c>
      <c r="D37" s="39" t="s">
        <v>948</v>
      </c>
      <c r="E37" s="40" t="s">
        <v>89</v>
      </c>
      <c r="F37" s="40"/>
      <c r="G37" s="40">
        <v>1</v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1" t="s">
        <v>940</v>
      </c>
    </row>
    <row r="38" spans="2:29" x14ac:dyDescent="0.25">
      <c r="B38" s="38" t="s">
        <v>889</v>
      </c>
      <c r="C38" s="38" t="s">
        <v>949</v>
      </c>
      <c r="D38" s="39" t="s">
        <v>950</v>
      </c>
      <c r="E38" s="40" t="s">
        <v>89</v>
      </c>
      <c r="F38" s="40"/>
      <c r="G38" s="40"/>
      <c r="H38" s="40"/>
      <c r="I38" s="40"/>
      <c r="J38" s="40"/>
      <c r="K38" s="40">
        <v>1</v>
      </c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</row>
    <row r="39" spans="2:29" x14ac:dyDescent="0.25">
      <c r="B39" s="38"/>
      <c r="C39" s="38" t="s">
        <v>951</v>
      </c>
      <c r="D39" s="39" t="s">
        <v>952</v>
      </c>
      <c r="E39" s="40" t="s">
        <v>89</v>
      </c>
      <c r="F39" s="40"/>
      <c r="G39" s="40"/>
      <c r="H39" s="40"/>
      <c r="I39" s="40"/>
      <c r="J39" s="40"/>
      <c r="K39" s="40">
        <v>1</v>
      </c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1" t="s">
        <v>953</v>
      </c>
    </row>
    <row r="40" spans="2:29" x14ac:dyDescent="0.25">
      <c r="B40" s="38"/>
      <c r="C40" s="38" t="s">
        <v>954</v>
      </c>
      <c r="D40" s="39" t="s">
        <v>955</v>
      </c>
      <c r="E40" s="40" t="s">
        <v>89</v>
      </c>
      <c r="F40" s="40"/>
      <c r="G40" s="40"/>
      <c r="H40" s="40"/>
      <c r="I40" s="40"/>
      <c r="J40" s="40"/>
      <c r="K40" s="40">
        <v>1</v>
      </c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1" t="s">
        <v>956</v>
      </c>
    </row>
    <row r="41" spans="2:29" x14ac:dyDescent="0.25">
      <c r="B41" s="38"/>
      <c r="C41" s="38" t="s">
        <v>957</v>
      </c>
      <c r="D41" s="39" t="s">
        <v>958</v>
      </c>
      <c r="E41" s="40" t="s">
        <v>89</v>
      </c>
      <c r="F41" s="40"/>
      <c r="G41" s="40"/>
      <c r="H41" s="40"/>
      <c r="I41" s="40"/>
      <c r="J41" s="40"/>
      <c r="K41" s="40">
        <v>1</v>
      </c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1" t="s">
        <v>940</v>
      </c>
    </row>
    <row r="42" spans="2:29" x14ac:dyDescent="0.25">
      <c r="B42" s="38" t="s">
        <v>890</v>
      </c>
      <c r="C42" s="38" t="s">
        <v>959</v>
      </c>
      <c r="D42" s="39" t="s">
        <v>960</v>
      </c>
      <c r="E42" s="40" t="s">
        <v>89</v>
      </c>
      <c r="F42" s="40"/>
      <c r="G42" s="40"/>
      <c r="H42" s="40"/>
      <c r="I42" s="40"/>
      <c r="J42" s="40"/>
      <c r="K42" s="40"/>
      <c r="L42" s="40">
        <v>1</v>
      </c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</row>
    <row r="43" spans="2:29" x14ac:dyDescent="0.25">
      <c r="B43" s="38"/>
      <c r="C43" s="38" t="s">
        <v>961</v>
      </c>
      <c r="D43" s="39" t="s">
        <v>962</v>
      </c>
      <c r="E43" s="40" t="s">
        <v>89</v>
      </c>
      <c r="F43" s="40"/>
      <c r="G43" s="40"/>
      <c r="H43" s="40"/>
      <c r="I43" s="40"/>
      <c r="J43" s="40"/>
      <c r="K43" s="40"/>
      <c r="L43" s="40">
        <v>1</v>
      </c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</row>
    <row r="44" spans="2:29" x14ac:dyDescent="0.25">
      <c r="B44" s="38"/>
      <c r="C44" s="38" t="s">
        <v>963</v>
      </c>
      <c r="D44" s="39" t="s">
        <v>964</v>
      </c>
      <c r="E44" s="40" t="s">
        <v>89</v>
      </c>
      <c r="F44" s="40"/>
      <c r="G44" s="40"/>
      <c r="H44" s="40"/>
      <c r="I44" s="40"/>
      <c r="J44" s="40"/>
      <c r="K44" s="40"/>
      <c r="L44" s="40">
        <v>1</v>
      </c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1" t="s">
        <v>940</v>
      </c>
    </row>
    <row r="45" spans="2:29" x14ac:dyDescent="0.25">
      <c r="B45" s="38" t="s">
        <v>891</v>
      </c>
      <c r="C45" s="38" t="s">
        <v>965</v>
      </c>
      <c r="D45" s="39" t="s">
        <v>966</v>
      </c>
      <c r="E45" s="40" t="s">
        <v>89</v>
      </c>
      <c r="F45" s="40"/>
      <c r="G45" s="40"/>
      <c r="H45" s="40"/>
      <c r="I45" s="40"/>
      <c r="J45" s="40"/>
      <c r="K45" s="40"/>
      <c r="L45" s="40"/>
      <c r="M45" s="40">
        <v>1</v>
      </c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</row>
    <row r="46" spans="2:29" x14ac:dyDescent="0.25">
      <c r="B46" s="38"/>
      <c r="C46" s="38" t="s">
        <v>967</v>
      </c>
      <c r="D46" s="39" t="s">
        <v>968</v>
      </c>
      <c r="E46" s="40" t="s">
        <v>89</v>
      </c>
      <c r="F46" s="40"/>
      <c r="G46" s="40"/>
      <c r="H46" s="40"/>
      <c r="I46" s="40"/>
      <c r="J46" s="40"/>
      <c r="K46" s="40"/>
      <c r="L46" s="40"/>
      <c r="M46" s="40">
        <v>1</v>
      </c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</row>
    <row r="47" spans="2:29" x14ac:dyDescent="0.25">
      <c r="B47" s="38"/>
      <c r="C47" s="38" t="s">
        <v>969</v>
      </c>
      <c r="D47" s="39" t="s">
        <v>970</v>
      </c>
      <c r="E47" s="40" t="s">
        <v>89</v>
      </c>
      <c r="F47" s="40"/>
      <c r="G47" s="40"/>
      <c r="H47" s="40"/>
      <c r="I47" s="40"/>
      <c r="J47" s="40"/>
      <c r="K47" s="40"/>
      <c r="L47" s="40"/>
      <c r="M47" s="40">
        <v>1</v>
      </c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</row>
    <row r="48" spans="2:29" x14ac:dyDescent="0.25">
      <c r="B48" s="38"/>
      <c r="C48" s="38" t="s">
        <v>971</v>
      </c>
      <c r="D48" s="39" t="s">
        <v>972</v>
      </c>
      <c r="E48" s="40" t="s">
        <v>89</v>
      </c>
      <c r="F48" s="40"/>
      <c r="G48" s="40"/>
      <c r="H48" s="40"/>
      <c r="I48" s="40"/>
      <c r="J48" s="40"/>
      <c r="K48" s="40"/>
      <c r="L48" s="40"/>
      <c r="M48" s="40">
        <v>1</v>
      </c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1" t="s">
        <v>940</v>
      </c>
    </row>
    <row r="49" spans="2:29" x14ac:dyDescent="0.25">
      <c r="B49" s="38" t="s">
        <v>892</v>
      </c>
      <c r="C49" s="38" t="s">
        <v>973</v>
      </c>
      <c r="D49" s="39" t="s">
        <v>974</v>
      </c>
      <c r="E49" s="40" t="s">
        <v>89</v>
      </c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>
        <v>1</v>
      </c>
      <c r="U49" s="40"/>
      <c r="V49" s="40"/>
      <c r="W49" s="40"/>
      <c r="X49" s="40"/>
      <c r="Y49" s="40"/>
      <c r="Z49" s="40"/>
      <c r="AA49" s="40"/>
      <c r="AB49" s="40"/>
      <c r="AC49" s="41" t="s">
        <v>953</v>
      </c>
    </row>
    <row r="50" spans="2:29" x14ac:dyDescent="0.25">
      <c r="B50" s="38"/>
      <c r="C50" s="38" t="s">
        <v>975</v>
      </c>
      <c r="D50" s="39" t="s">
        <v>976</v>
      </c>
      <c r="E50" s="40" t="s">
        <v>89</v>
      </c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>
        <v>1</v>
      </c>
      <c r="U50" s="40"/>
      <c r="V50" s="40"/>
      <c r="W50" s="40"/>
      <c r="X50" s="40"/>
      <c r="Y50" s="40"/>
      <c r="Z50" s="40"/>
      <c r="AA50" s="40"/>
      <c r="AB50" s="40"/>
      <c r="AC50" s="41" t="s">
        <v>956</v>
      </c>
    </row>
    <row r="51" spans="2:29" x14ac:dyDescent="0.25">
      <c r="B51" s="38"/>
      <c r="C51" s="38" t="s">
        <v>977</v>
      </c>
      <c r="D51" s="39" t="s">
        <v>978</v>
      </c>
      <c r="E51" s="40" t="s">
        <v>89</v>
      </c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>
        <v>1</v>
      </c>
      <c r="U51" s="40"/>
      <c r="V51" s="40"/>
      <c r="W51" s="40"/>
      <c r="X51" s="40"/>
      <c r="Y51" s="40"/>
      <c r="Z51" s="40"/>
      <c r="AA51" s="40"/>
      <c r="AB51" s="40"/>
      <c r="AC51" s="41" t="s">
        <v>940</v>
      </c>
    </row>
    <row r="52" spans="2:29" x14ac:dyDescent="0.25">
      <c r="B52" s="38" t="s">
        <v>1236</v>
      </c>
      <c r="C52" s="38" t="s">
        <v>1439</v>
      </c>
      <c r="D52" s="39" t="s">
        <v>1442</v>
      </c>
      <c r="E52" s="40" t="s">
        <v>89</v>
      </c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>
        <v>1</v>
      </c>
      <c r="Y52" s="40"/>
      <c r="Z52" s="40"/>
      <c r="AA52" s="40"/>
      <c r="AB52" s="40"/>
      <c r="AC52" s="41" t="s">
        <v>953</v>
      </c>
    </row>
    <row r="53" spans="2:29" x14ac:dyDescent="0.25">
      <c r="B53" s="38"/>
      <c r="C53" s="38" t="s">
        <v>1440</v>
      </c>
      <c r="D53" s="39" t="s">
        <v>1443</v>
      </c>
      <c r="E53" s="40" t="s">
        <v>89</v>
      </c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>
        <v>1</v>
      </c>
      <c r="Y53" s="40"/>
      <c r="Z53" s="40"/>
      <c r="AA53" s="40"/>
      <c r="AB53" s="40"/>
      <c r="AC53" s="41" t="s">
        <v>1445</v>
      </c>
    </row>
    <row r="54" spans="2:29" x14ac:dyDescent="0.25">
      <c r="B54" s="38"/>
      <c r="C54" s="38" t="s">
        <v>1441</v>
      </c>
      <c r="D54" s="39" t="s">
        <v>1444</v>
      </c>
      <c r="E54" s="40" t="s">
        <v>89</v>
      </c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>
        <v>1</v>
      </c>
      <c r="Y54" s="40"/>
      <c r="Z54" s="40"/>
      <c r="AA54" s="40"/>
      <c r="AB54" s="40"/>
      <c r="AC54" s="41" t="s">
        <v>940</v>
      </c>
    </row>
    <row r="55" spans="2:29" x14ac:dyDescent="0.25">
      <c r="B55" s="38" t="s">
        <v>1233</v>
      </c>
      <c r="C55" s="38" t="s">
        <v>1548</v>
      </c>
      <c r="D55" s="39" t="s">
        <v>1549</v>
      </c>
      <c r="E55" s="40" t="s">
        <v>89</v>
      </c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>
        <v>1</v>
      </c>
      <c r="Z55" s="40"/>
      <c r="AA55" s="40"/>
      <c r="AB55" s="40"/>
      <c r="AC55" s="41" t="s">
        <v>953</v>
      </c>
    </row>
    <row r="56" spans="2:29" x14ac:dyDescent="0.25">
      <c r="B56" s="38"/>
      <c r="C56" s="38" t="s">
        <v>1550</v>
      </c>
      <c r="D56" s="39" t="s">
        <v>1551</v>
      </c>
      <c r="E56" s="40" t="s">
        <v>89</v>
      </c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>
        <v>1</v>
      </c>
      <c r="Z56" s="40"/>
      <c r="AA56" s="40"/>
      <c r="AB56" s="40"/>
      <c r="AC56" s="41" t="s">
        <v>1445</v>
      </c>
    </row>
    <row r="57" spans="2:29" x14ac:dyDescent="0.25">
      <c r="B57" s="38"/>
      <c r="C57" s="38" t="s">
        <v>1552</v>
      </c>
      <c r="D57" s="39" t="s">
        <v>1553</v>
      </c>
      <c r="E57" s="40" t="s">
        <v>89</v>
      </c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>
        <v>1</v>
      </c>
      <c r="Z57" s="40"/>
      <c r="AA57" s="40"/>
      <c r="AB57" s="40"/>
      <c r="AC57" s="41" t="s">
        <v>940</v>
      </c>
    </row>
    <row r="58" spans="2:29" x14ac:dyDescent="0.25">
      <c r="B58" s="38"/>
      <c r="C58" s="111" t="s">
        <v>1554</v>
      </c>
      <c r="D58" s="39" t="s">
        <v>1555</v>
      </c>
      <c r="E58" s="40" t="s">
        <v>89</v>
      </c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>
        <v>1</v>
      </c>
      <c r="Z58" s="40"/>
      <c r="AA58" s="40"/>
      <c r="AB58" s="40"/>
      <c r="AC58" s="112" t="s">
        <v>1556</v>
      </c>
    </row>
    <row r="59" spans="2:29" x14ac:dyDescent="0.25">
      <c r="B59" s="38" t="s">
        <v>1234</v>
      </c>
      <c r="C59" s="38" t="s">
        <v>1699</v>
      </c>
      <c r="D59" s="39" t="s">
        <v>1700</v>
      </c>
      <c r="E59" s="40" t="s">
        <v>89</v>
      </c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>
        <v>1</v>
      </c>
      <c r="AA59" s="40"/>
      <c r="AB59" s="40"/>
      <c r="AC59" s="41" t="s">
        <v>953</v>
      </c>
    </row>
    <row r="60" spans="2:29" x14ac:dyDescent="0.25">
      <c r="B60" s="38"/>
      <c r="C60" s="38" t="s">
        <v>1701</v>
      </c>
      <c r="D60" s="39" t="s">
        <v>1702</v>
      </c>
      <c r="E60" s="40" t="s">
        <v>89</v>
      </c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>
        <v>1</v>
      </c>
      <c r="AA60" s="40"/>
      <c r="AB60" s="40"/>
      <c r="AC60" s="41" t="s">
        <v>1445</v>
      </c>
    </row>
    <row r="61" spans="2:29" x14ac:dyDescent="0.25">
      <c r="B61" s="38"/>
      <c r="C61" s="38" t="s">
        <v>1703</v>
      </c>
      <c r="D61" s="39" t="s">
        <v>1704</v>
      </c>
      <c r="E61" s="40" t="s">
        <v>89</v>
      </c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>
        <v>1</v>
      </c>
      <c r="AA61" s="40"/>
      <c r="AB61" s="40"/>
      <c r="AC61" s="41" t="s">
        <v>940</v>
      </c>
    </row>
    <row r="62" spans="2:29" x14ac:dyDescent="0.25">
      <c r="B62" s="38" t="s">
        <v>1235</v>
      </c>
      <c r="C62" s="38" t="s">
        <v>1847</v>
      </c>
      <c r="D62" s="39" t="s">
        <v>1850</v>
      </c>
      <c r="E62" s="40" t="s">
        <v>89</v>
      </c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>
        <v>1</v>
      </c>
      <c r="AB62" s="40"/>
      <c r="AC62" s="41" t="s">
        <v>953</v>
      </c>
    </row>
    <row r="63" spans="2:29" x14ac:dyDescent="0.25">
      <c r="B63" s="38"/>
      <c r="C63" s="38" t="s">
        <v>1848</v>
      </c>
      <c r="D63" s="39" t="s">
        <v>1851</v>
      </c>
      <c r="E63" s="40" t="s">
        <v>89</v>
      </c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>
        <v>1</v>
      </c>
      <c r="AB63" s="40"/>
      <c r="AC63" s="41" t="s">
        <v>1445</v>
      </c>
    </row>
    <row r="64" spans="2:29" x14ac:dyDescent="0.25">
      <c r="B64" s="38"/>
      <c r="C64" s="38" t="s">
        <v>1849</v>
      </c>
      <c r="D64" s="39" t="s">
        <v>1852</v>
      </c>
      <c r="E64" s="40" t="s">
        <v>89</v>
      </c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>
        <v>1</v>
      </c>
      <c r="AB64" s="40"/>
      <c r="AC64" s="41" t="s">
        <v>940</v>
      </c>
    </row>
    <row r="65" spans="1:29" x14ac:dyDescent="0.25">
      <c r="B65" s="38" t="s">
        <v>1846</v>
      </c>
      <c r="C65" s="38" t="s">
        <v>1853</v>
      </c>
      <c r="D65" s="39" t="s">
        <v>1856</v>
      </c>
      <c r="E65" s="40" t="s">
        <v>89</v>
      </c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>
        <v>1</v>
      </c>
      <c r="AC65" s="41" t="s">
        <v>953</v>
      </c>
    </row>
    <row r="66" spans="1:29" x14ac:dyDescent="0.25">
      <c r="B66" s="38"/>
      <c r="C66" s="38" t="s">
        <v>1854</v>
      </c>
      <c r="D66" s="39" t="s">
        <v>1857</v>
      </c>
      <c r="E66" s="40" t="s">
        <v>89</v>
      </c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>
        <v>1</v>
      </c>
      <c r="AC66" s="41" t="s">
        <v>1445</v>
      </c>
    </row>
    <row r="67" spans="1:29" x14ac:dyDescent="0.25">
      <c r="B67" s="38"/>
      <c r="C67" s="38" t="s">
        <v>1855</v>
      </c>
      <c r="D67" s="39" t="s">
        <v>1858</v>
      </c>
      <c r="E67" s="40" t="s">
        <v>89</v>
      </c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>
        <v>1</v>
      </c>
      <c r="AC67" s="41" t="s">
        <v>940</v>
      </c>
    </row>
    <row r="68" spans="1:29" customFormat="1" x14ac:dyDescent="0.25">
      <c r="B68" s="111" t="s">
        <v>1219</v>
      </c>
      <c r="C68" s="111" t="s">
        <v>1871</v>
      </c>
      <c r="D68" s="39" t="s">
        <v>1872</v>
      </c>
      <c r="E68" s="40" t="s">
        <v>89</v>
      </c>
      <c r="F68" s="18"/>
      <c r="G68" s="18"/>
      <c r="H68" s="18"/>
      <c r="I68" s="18">
        <v>1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40"/>
      <c r="U68" s="40"/>
      <c r="V68" s="40"/>
      <c r="W68" s="40"/>
      <c r="X68" s="40"/>
      <c r="Y68" s="40"/>
      <c r="Z68" s="40"/>
      <c r="AA68" s="40"/>
      <c r="AB68" s="40"/>
      <c r="AC68" s="41" t="s">
        <v>953</v>
      </c>
    </row>
    <row r="69" spans="1:29" customFormat="1" x14ac:dyDescent="0.25">
      <c r="B69" s="38"/>
      <c r="C69" s="125" t="s">
        <v>1873</v>
      </c>
      <c r="D69" s="39" t="s">
        <v>1874</v>
      </c>
      <c r="E69" s="40" t="s">
        <v>89</v>
      </c>
      <c r="F69" s="18"/>
      <c r="G69" s="18"/>
      <c r="H69" s="18"/>
      <c r="I69" s="18">
        <v>1</v>
      </c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40"/>
      <c r="U69" s="40"/>
      <c r="V69" s="40"/>
      <c r="W69" s="40"/>
      <c r="X69" s="40"/>
      <c r="Y69" s="40"/>
      <c r="Z69" s="40"/>
      <c r="AA69" s="40"/>
      <c r="AB69" s="40"/>
      <c r="AC69" s="41" t="s">
        <v>1445</v>
      </c>
    </row>
    <row r="70" spans="1:29" customFormat="1" x14ac:dyDescent="0.25">
      <c r="B70" s="38"/>
      <c r="C70" s="111" t="s">
        <v>1875</v>
      </c>
      <c r="D70" s="39" t="s">
        <v>1876</v>
      </c>
      <c r="E70" s="40" t="s">
        <v>89</v>
      </c>
      <c r="F70" s="18"/>
      <c r="G70" s="18"/>
      <c r="H70" s="18"/>
      <c r="I70" s="18">
        <v>1</v>
      </c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40"/>
      <c r="U70" s="40"/>
      <c r="V70" s="40"/>
      <c r="W70" s="40"/>
      <c r="X70" s="40"/>
      <c r="Y70" s="40"/>
      <c r="Z70" s="40"/>
      <c r="AA70" s="40"/>
      <c r="AB70" s="40"/>
      <c r="AC70" s="41" t="s">
        <v>940</v>
      </c>
    </row>
    <row r="71" spans="1:29" customFormat="1" x14ac:dyDescent="0.25">
      <c r="B71" s="111" t="s">
        <v>1224</v>
      </c>
      <c r="C71" s="111" t="s">
        <v>1877</v>
      </c>
      <c r="D71" s="39" t="s">
        <v>1878</v>
      </c>
      <c r="E71" s="40" t="s">
        <v>89</v>
      </c>
      <c r="F71" s="18"/>
      <c r="G71" s="18"/>
      <c r="H71" s="18"/>
      <c r="I71" s="18"/>
      <c r="J71" s="18">
        <v>1</v>
      </c>
      <c r="K71" s="18"/>
      <c r="L71" s="18"/>
      <c r="M71" s="18"/>
      <c r="N71" s="18"/>
      <c r="O71" s="18"/>
      <c r="P71" s="18"/>
      <c r="Q71" s="18"/>
      <c r="R71" s="18"/>
      <c r="S71" s="18"/>
      <c r="T71" s="40"/>
      <c r="U71" s="40"/>
      <c r="V71" s="40"/>
      <c r="W71" s="40"/>
      <c r="X71" s="40"/>
      <c r="Y71" s="40"/>
      <c r="Z71" s="40"/>
      <c r="AA71" s="40"/>
      <c r="AB71" s="40"/>
      <c r="AC71" s="41" t="s">
        <v>953</v>
      </c>
    </row>
    <row r="72" spans="1:29" customFormat="1" x14ac:dyDescent="0.25">
      <c r="B72" s="38"/>
      <c r="C72" s="111" t="s">
        <v>1879</v>
      </c>
      <c r="D72" s="39" t="s">
        <v>1880</v>
      </c>
      <c r="E72" s="40" t="s">
        <v>89</v>
      </c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/>
      <c r="S72" s="18"/>
      <c r="T72" s="40"/>
      <c r="U72" s="40"/>
      <c r="V72" s="40"/>
      <c r="W72" s="40"/>
      <c r="X72" s="40"/>
      <c r="Y72" s="40"/>
      <c r="Z72" s="40"/>
      <c r="AA72" s="40"/>
      <c r="AB72" s="40"/>
      <c r="AC72" s="41" t="s">
        <v>1445</v>
      </c>
    </row>
    <row r="73" spans="1:29" customFormat="1" x14ac:dyDescent="0.25">
      <c r="B73" s="38"/>
      <c r="C73" s="111" t="s">
        <v>1881</v>
      </c>
      <c r="D73" s="39" t="s">
        <v>1882</v>
      </c>
      <c r="E73" s="40" t="s">
        <v>89</v>
      </c>
      <c r="F73" s="18"/>
      <c r="G73" s="18"/>
      <c r="H73" s="18"/>
      <c r="I73" s="18"/>
      <c r="J73" s="18">
        <v>1</v>
      </c>
      <c r="K73" s="18"/>
      <c r="L73" s="18"/>
      <c r="M73" s="18"/>
      <c r="N73" s="18"/>
      <c r="O73" s="18"/>
      <c r="P73" s="18"/>
      <c r="Q73" s="18"/>
      <c r="R73" s="18"/>
      <c r="S73" s="18"/>
      <c r="T73" s="40"/>
      <c r="U73" s="40"/>
      <c r="V73" s="40"/>
      <c r="W73" s="40"/>
      <c r="X73" s="40"/>
      <c r="Y73" s="40"/>
      <c r="Z73" s="40"/>
      <c r="AA73" s="40"/>
      <c r="AB73" s="40"/>
      <c r="AC73" s="41" t="s">
        <v>940</v>
      </c>
    </row>
    <row r="74" spans="1:29" customFormat="1" x14ac:dyDescent="0.25">
      <c r="B74" s="111" t="s">
        <v>1232</v>
      </c>
      <c r="C74" s="111" t="s">
        <v>1883</v>
      </c>
      <c r="D74" s="39" t="s">
        <v>1884</v>
      </c>
      <c r="E74" s="40" t="s">
        <v>89</v>
      </c>
      <c r="F74" s="18"/>
      <c r="G74" s="18"/>
      <c r="H74" s="18">
        <v>1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40"/>
      <c r="U74" s="40"/>
      <c r="V74" s="40"/>
      <c r="W74" s="40"/>
      <c r="X74" s="40"/>
      <c r="Y74" s="40"/>
      <c r="Z74" s="40"/>
      <c r="AA74" s="40"/>
      <c r="AB74" s="40"/>
      <c r="AC74" s="41" t="s">
        <v>953</v>
      </c>
    </row>
    <row r="75" spans="1:29" customFormat="1" x14ac:dyDescent="0.25">
      <c r="B75" s="38"/>
      <c r="C75" s="111" t="s">
        <v>1885</v>
      </c>
      <c r="D75" s="39" t="s">
        <v>1886</v>
      </c>
      <c r="E75" s="40" t="s">
        <v>89</v>
      </c>
      <c r="F75" s="18"/>
      <c r="G75" s="18"/>
      <c r="H75" s="18">
        <v>1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40"/>
      <c r="U75" s="40"/>
      <c r="V75" s="40"/>
      <c r="W75" s="40"/>
      <c r="X75" s="40"/>
      <c r="Y75" s="40"/>
      <c r="Z75" s="40"/>
      <c r="AA75" s="40"/>
      <c r="AB75" s="40"/>
      <c r="AC75" s="41" t="s">
        <v>1445</v>
      </c>
    </row>
    <row r="76" spans="1:29" customFormat="1" x14ac:dyDescent="0.25">
      <c r="B76" s="38"/>
      <c r="C76" s="111" t="s">
        <v>1887</v>
      </c>
      <c r="D76" s="39" t="s">
        <v>1888</v>
      </c>
      <c r="E76" s="40" t="s">
        <v>89</v>
      </c>
      <c r="F76" s="18"/>
      <c r="G76" s="18"/>
      <c r="H76" s="18">
        <v>1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40"/>
      <c r="U76" s="40"/>
      <c r="V76" s="40"/>
      <c r="W76" s="40"/>
      <c r="X76" s="40"/>
      <c r="Y76" s="40"/>
      <c r="Z76" s="40"/>
      <c r="AA76" s="40"/>
      <c r="AB76" s="40"/>
      <c r="AC76" s="41" t="s">
        <v>940</v>
      </c>
    </row>
    <row r="77" spans="1:29" customFormat="1" x14ac:dyDescent="0.25">
      <c r="A77" s="8"/>
      <c r="B77" s="117" t="s">
        <v>1220</v>
      </c>
      <c r="C77" s="111" t="s">
        <v>2434</v>
      </c>
      <c r="D77" s="39" t="s">
        <v>2435</v>
      </c>
      <c r="E77" s="40" t="s">
        <v>89</v>
      </c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>
        <v>1</v>
      </c>
      <c r="V77" s="18"/>
      <c r="W77" s="18"/>
      <c r="X77" s="40"/>
      <c r="Y77" s="40"/>
      <c r="Z77" s="40"/>
      <c r="AA77" s="40"/>
      <c r="AB77" s="40"/>
      <c r="AC77" s="41" t="s">
        <v>953</v>
      </c>
    </row>
    <row r="78" spans="1:29" customFormat="1" x14ac:dyDescent="0.25">
      <c r="A78" s="8"/>
      <c r="B78" s="38"/>
      <c r="C78" s="111" t="s">
        <v>2436</v>
      </c>
      <c r="D78" s="39" t="s">
        <v>2437</v>
      </c>
      <c r="E78" s="40" t="s">
        <v>89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>
        <v>1</v>
      </c>
      <c r="V78" s="18"/>
      <c r="W78" s="18"/>
      <c r="X78" s="40"/>
      <c r="Y78" s="40"/>
      <c r="Z78" s="40"/>
      <c r="AA78" s="40"/>
      <c r="AB78" s="40"/>
      <c r="AC78" s="41" t="s">
        <v>1445</v>
      </c>
    </row>
    <row r="79" spans="1:29" customFormat="1" x14ac:dyDescent="0.25">
      <c r="A79" s="8"/>
      <c r="B79" s="38"/>
      <c r="C79" s="125" t="s">
        <v>2438</v>
      </c>
      <c r="D79" s="39" t="s">
        <v>2439</v>
      </c>
      <c r="E79" s="40" t="s">
        <v>89</v>
      </c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>
        <v>1</v>
      </c>
      <c r="V79" s="18"/>
      <c r="W79" s="18"/>
      <c r="X79" s="40"/>
      <c r="Y79" s="40"/>
      <c r="Z79" s="40"/>
      <c r="AA79" s="40"/>
      <c r="AB79" s="40"/>
      <c r="AC79" s="41" t="s">
        <v>940</v>
      </c>
    </row>
    <row r="80" spans="1:29" customFormat="1" x14ac:dyDescent="0.25">
      <c r="A80" s="8"/>
      <c r="B80" s="117" t="s">
        <v>1221</v>
      </c>
      <c r="C80" s="118" t="s">
        <v>2440</v>
      </c>
      <c r="D80" s="48" t="s">
        <v>2441</v>
      </c>
      <c r="E80" s="40" t="s">
        <v>89</v>
      </c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>
        <v>1</v>
      </c>
      <c r="W80" s="18"/>
      <c r="X80" s="40"/>
      <c r="Y80" s="40"/>
      <c r="Z80" s="40"/>
      <c r="AA80" s="40"/>
      <c r="AB80" s="40"/>
      <c r="AC80" s="112" t="s">
        <v>2442</v>
      </c>
    </row>
    <row r="81" spans="1:29" customFormat="1" x14ac:dyDescent="0.25">
      <c r="A81" s="8"/>
      <c r="B81" s="38"/>
      <c r="C81" s="111" t="s">
        <v>2443</v>
      </c>
      <c r="D81" s="39" t="s">
        <v>2444</v>
      </c>
      <c r="E81" s="40" t="s">
        <v>89</v>
      </c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>
        <v>1</v>
      </c>
      <c r="W81" s="18"/>
      <c r="X81" s="40"/>
      <c r="Y81" s="40"/>
      <c r="Z81" s="40"/>
      <c r="AA81" s="40"/>
      <c r="AB81" s="40"/>
      <c r="AC81" s="41" t="s">
        <v>1445</v>
      </c>
    </row>
    <row r="82" spans="1:29" customFormat="1" x14ac:dyDescent="0.25">
      <c r="A82" s="8"/>
      <c r="B82" s="38"/>
      <c r="C82" s="125" t="s">
        <v>2445</v>
      </c>
      <c r="D82" s="39" t="s">
        <v>2446</v>
      </c>
      <c r="E82" s="40" t="s">
        <v>89</v>
      </c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>
        <v>1</v>
      </c>
      <c r="W82" s="18"/>
      <c r="X82" s="40"/>
      <c r="Y82" s="40"/>
      <c r="Z82" s="40"/>
      <c r="AA82" s="40"/>
      <c r="AB82" s="40"/>
      <c r="AC82" s="41" t="s">
        <v>940</v>
      </c>
    </row>
    <row r="83" spans="1:29" customFormat="1" x14ac:dyDescent="0.25">
      <c r="A83" s="8"/>
      <c r="B83" s="117" t="s">
        <v>1226</v>
      </c>
      <c r="C83" s="111" t="s">
        <v>2447</v>
      </c>
      <c r="D83" s="39" t="s">
        <v>2448</v>
      </c>
      <c r="E83" s="40" t="s">
        <v>89</v>
      </c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>
        <v>1</v>
      </c>
      <c r="X83" s="40"/>
      <c r="Y83" s="40"/>
      <c r="Z83" s="40"/>
      <c r="AA83" s="40"/>
      <c r="AB83" s="40"/>
      <c r="AC83" s="41" t="s">
        <v>953</v>
      </c>
    </row>
    <row r="84" spans="1:29" customFormat="1" x14ac:dyDescent="0.25">
      <c r="A84" s="8"/>
      <c r="B84" s="38"/>
      <c r="C84" s="111" t="s">
        <v>2449</v>
      </c>
      <c r="D84" s="39" t="s">
        <v>2450</v>
      </c>
      <c r="E84" s="40" t="s">
        <v>89</v>
      </c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>
        <v>1</v>
      </c>
      <c r="X84" s="40"/>
      <c r="Y84" s="40"/>
      <c r="Z84" s="40"/>
      <c r="AA84" s="40"/>
      <c r="AB84" s="40"/>
      <c r="AC84" s="41" t="s">
        <v>1445</v>
      </c>
    </row>
    <row r="85" spans="1:29" customFormat="1" x14ac:dyDescent="0.25">
      <c r="A85" s="8"/>
      <c r="B85" s="38"/>
      <c r="C85" s="125" t="s">
        <v>2451</v>
      </c>
      <c r="D85" s="39" t="s">
        <v>2452</v>
      </c>
      <c r="E85" s="40" t="s">
        <v>89</v>
      </c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>
        <v>1</v>
      </c>
      <c r="X85" s="40"/>
      <c r="Y85" s="40"/>
      <c r="Z85" s="40"/>
      <c r="AA85" s="40"/>
      <c r="AB85" s="40"/>
      <c r="AC85" s="41" t="s">
        <v>940</v>
      </c>
    </row>
    <row r="86" spans="1:29" customFormat="1" x14ac:dyDescent="0.25">
      <c r="A86" s="8"/>
      <c r="B86" s="117" t="s">
        <v>1230</v>
      </c>
      <c r="C86" s="111" t="s">
        <v>2878</v>
      </c>
      <c r="D86" s="39" t="s">
        <v>2879</v>
      </c>
      <c r="E86" s="40" t="s">
        <v>89</v>
      </c>
      <c r="F86" s="18"/>
      <c r="G86" s="18"/>
      <c r="H86" s="18"/>
      <c r="I86" s="18"/>
      <c r="J86" s="18"/>
      <c r="K86" s="18"/>
      <c r="L86" s="18"/>
      <c r="M86" s="18"/>
      <c r="N86" s="18">
        <v>1</v>
      </c>
      <c r="O86" s="18"/>
      <c r="P86" s="18"/>
      <c r="Q86" s="18"/>
      <c r="R86" s="18"/>
      <c r="S86" s="18"/>
      <c r="T86" s="18"/>
      <c r="U86" s="18"/>
      <c r="V86" s="18"/>
      <c r="W86" s="18"/>
      <c r="X86" s="40"/>
      <c r="Y86" s="40"/>
      <c r="Z86" s="40"/>
      <c r="AA86" s="40"/>
      <c r="AB86" s="40"/>
      <c r="AC86" s="41" t="s">
        <v>953</v>
      </c>
    </row>
    <row r="87" spans="1:29" customFormat="1" x14ac:dyDescent="0.25">
      <c r="A87" s="8"/>
      <c r="B87" s="38"/>
      <c r="C87" s="111" t="s">
        <v>2880</v>
      </c>
      <c r="D87" s="39" t="s">
        <v>2881</v>
      </c>
      <c r="E87" s="40" t="s">
        <v>89</v>
      </c>
      <c r="F87" s="18"/>
      <c r="G87" s="18"/>
      <c r="H87" s="18"/>
      <c r="I87" s="18"/>
      <c r="J87" s="18"/>
      <c r="K87" s="18"/>
      <c r="L87" s="18"/>
      <c r="M87" s="18"/>
      <c r="N87" s="18">
        <v>1</v>
      </c>
      <c r="O87" s="18"/>
      <c r="P87" s="18"/>
      <c r="Q87" s="18"/>
      <c r="R87" s="18"/>
      <c r="S87" s="18"/>
      <c r="T87" s="18"/>
      <c r="U87" s="18"/>
      <c r="V87" s="18"/>
      <c r="W87" s="18"/>
      <c r="X87" s="40"/>
      <c r="Y87" s="40"/>
      <c r="Z87" s="40"/>
      <c r="AA87" s="40"/>
      <c r="AB87" s="40"/>
      <c r="AC87" s="41" t="s">
        <v>1445</v>
      </c>
    </row>
    <row r="88" spans="1:29" customFormat="1" x14ac:dyDescent="0.25">
      <c r="A88" s="8"/>
      <c r="B88" s="38"/>
      <c r="C88" s="125" t="s">
        <v>2882</v>
      </c>
      <c r="D88" s="39" t="s">
        <v>2883</v>
      </c>
      <c r="E88" s="40" t="s">
        <v>89</v>
      </c>
      <c r="F88" s="18"/>
      <c r="G88" s="18"/>
      <c r="H88" s="18"/>
      <c r="I88" s="18"/>
      <c r="J88" s="18"/>
      <c r="K88" s="18"/>
      <c r="L88" s="18"/>
      <c r="M88" s="18"/>
      <c r="N88" s="18">
        <v>1</v>
      </c>
      <c r="O88" s="18"/>
      <c r="P88" s="18"/>
      <c r="Q88" s="18"/>
      <c r="R88" s="18"/>
      <c r="S88" s="18"/>
      <c r="T88" s="18"/>
      <c r="U88" s="18"/>
      <c r="V88" s="18"/>
      <c r="W88" s="18"/>
      <c r="X88" s="40"/>
      <c r="Y88" s="40"/>
      <c r="Z88" s="40"/>
      <c r="AA88" s="40"/>
      <c r="AB88" s="40"/>
      <c r="AC88" s="41" t="s">
        <v>940</v>
      </c>
    </row>
    <row r="89" spans="1:29" customFormat="1" x14ac:dyDescent="0.25">
      <c r="A89" s="8"/>
      <c r="B89" s="38"/>
      <c r="C89" s="122" t="s">
        <v>2884</v>
      </c>
      <c r="D89" s="39" t="s">
        <v>2885</v>
      </c>
      <c r="E89" s="40" t="s">
        <v>89</v>
      </c>
      <c r="F89" s="18"/>
      <c r="G89" s="18"/>
      <c r="H89" s="18"/>
      <c r="I89" s="18"/>
      <c r="J89" s="18"/>
      <c r="K89" s="18"/>
      <c r="L89" s="18"/>
      <c r="M89" s="18"/>
      <c r="N89" s="18">
        <v>1</v>
      </c>
      <c r="O89" s="18"/>
      <c r="P89" s="18"/>
      <c r="Q89" s="18"/>
      <c r="R89" s="18"/>
      <c r="S89" s="18"/>
      <c r="T89" s="18"/>
      <c r="U89" s="18"/>
      <c r="V89" s="18"/>
      <c r="W89" s="18"/>
      <c r="X89" s="40"/>
      <c r="Y89" s="40"/>
      <c r="Z89" s="40"/>
      <c r="AA89" s="40"/>
      <c r="AB89" s="40"/>
      <c r="AC89" s="41"/>
    </row>
    <row r="90" spans="1:29" customFormat="1" x14ac:dyDescent="0.25">
      <c r="A90" s="8"/>
      <c r="B90" s="38"/>
      <c r="C90" s="122" t="s">
        <v>2886</v>
      </c>
      <c r="D90" s="39" t="s">
        <v>2887</v>
      </c>
      <c r="E90" s="40" t="s">
        <v>89</v>
      </c>
      <c r="F90" s="18"/>
      <c r="G90" s="18"/>
      <c r="H90" s="18"/>
      <c r="I90" s="18"/>
      <c r="J90" s="18"/>
      <c r="K90" s="18"/>
      <c r="L90" s="18"/>
      <c r="M90" s="18"/>
      <c r="N90" s="18">
        <v>1</v>
      </c>
      <c r="O90" s="18"/>
      <c r="P90" s="18"/>
      <c r="Q90" s="18"/>
      <c r="R90" s="18"/>
      <c r="S90" s="18"/>
      <c r="T90" s="18"/>
      <c r="U90" s="18"/>
      <c r="V90" s="18"/>
      <c r="W90" s="18"/>
      <c r="X90" s="40"/>
      <c r="Y90" s="40"/>
      <c r="Z90" s="40"/>
      <c r="AA90" s="40"/>
      <c r="AB90" s="40"/>
      <c r="AC90" s="41"/>
    </row>
    <row r="91" spans="1:29" customFormat="1" x14ac:dyDescent="0.25">
      <c r="A91" s="8"/>
      <c r="B91" s="38"/>
      <c r="C91" s="122" t="s">
        <v>2888</v>
      </c>
      <c r="D91" s="39" t="s">
        <v>2889</v>
      </c>
      <c r="E91" s="40" t="s">
        <v>89</v>
      </c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40"/>
      <c r="Y91" s="40"/>
      <c r="Z91" s="40"/>
      <c r="AA91" s="40"/>
      <c r="AB91" s="40"/>
      <c r="AC91" s="41"/>
    </row>
    <row r="92" spans="1:29" customFormat="1" x14ac:dyDescent="0.25">
      <c r="A92" s="8"/>
      <c r="B92" s="38"/>
      <c r="C92" s="122" t="s">
        <v>2890</v>
      </c>
      <c r="D92" s="123" t="s">
        <v>2891</v>
      </c>
      <c r="E92" s="40" t="s">
        <v>89</v>
      </c>
      <c r="F92" s="18"/>
      <c r="G92" s="18"/>
      <c r="H92" s="18"/>
      <c r="I92" s="18"/>
      <c r="J92" s="18"/>
      <c r="K92" s="18"/>
      <c r="L92" s="18"/>
      <c r="M92" s="18"/>
      <c r="N92" s="18">
        <v>1</v>
      </c>
      <c r="O92" s="18"/>
      <c r="P92" s="18"/>
      <c r="Q92" s="18"/>
      <c r="R92" s="18"/>
      <c r="S92" s="18"/>
      <c r="T92" s="18"/>
      <c r="U92" s="18"/>
      <c r="V92" s="18"/>
      <c r="W92" s="18"/>
      <c r="X92" s="40"/>
      <c r="Y92" s="40"/>
      <c r="Z92" s="40"/>
      <c r="AA92" s="40"/>
      <c r="AB92" s="40"/>
      <c r="AC92" s="41"/>
    </row>
    <row r="93" spans="1:29" customFormat="1" x14ac:dyDescent="0.25">
      <c r="A93" s="8"/>
      <c r="B93" s="38"/>
      <c r="C93" s="122" t="s">
        <v>2892</v>
      </c>
      <c r="D93" s="39" t="s">
        <v>2893</v>
      </c>
      <c r="E93" s="40" t="s">
        <v>89</v>
      </c>
      <c r="F93" s="18"/>
      <c r="G93" s="18"/>
      <c r="H93" s="18"/>
      <c r="I93" s="18"/>
      <c r="J93" s="18"/>
      <c r="K93" s="18"/>
      <c r="L93" s="18"/>
      <c r="M93" s="18"/>
      <c r="N93" s="18">
        <v>1</v>
      </c>
      <c r="O93" s="18"/>
      <c r="P93" s="18"/>
      <c r="Q93" s="18"/>
      <c r="R93" s="18"/>
      <c r="S93" s="18"/>
      <c r="T93" s="18"/>
      <c r="U93" s="18"/>
      <c r="V93" s="18"/>
      <c r="W93" s="18"/>
      <c r="X93" s="40"/>
      <c r="Y93" s="40"/>
      <c r="Z93" s="40"/>
      <c r="AA93" s="40"/>
      <c r="AB93" s="40"/>
      <c r="AC93" s="41"/>
    </row>
    <row r="94" spans="1:29" customFormat="1" x14ac:dyDescent="0.25">
      <c r="A94" s="8"/>
      <c r="B94" s="117" t="s">
        <v>1222</v>
      </c>
      <c r="C94" s="111" t="s">
        <v>2894</v>
      </c>
      <c r="D94" s="39" t="s">
        <v>2895</v>
      </c>
      <c r="E94" s="40" t="s">
        <v>89</v>
      </c>
      <c r="F94" s="18"/>
      <c r="G94" s="18"/>
      <c r="H94" s="18"/>
      <c r="I94" s="18"/>
      <c r="J94" s="18"/>
      <c r="K94" s="18"/>
      <c r="L94" s="18"/>
      <c r="M94" s="18"/>
      <c r="N94" s="18"/>
      <c r="O94" s="18">
        <v>1</v>
      </c>
      <c r="P94" s="18"/>
      <c r="Q94" s="18"/>
      <c r="R94" s="18"/>
      <c r="S94" s="18"/>
      <c r="T94" s="18"/>
      <c r="U94" s="18"/>
      <c r="V94" s="18"/>
      <c r="W94" s="18"/>
      <c r="X94" s="40"/>
      <c r="Y94" s="40"/>
      <c r="Z94" s="40"/>
      <c r="AA94" s="40"/>
      <c r="AB94" s="40"/>
      <c r="AC94" s="41" t="s">
        <v>953</v>
      </c>
    </row>
    <row r="95" spans="1:29" customFormat="1" x14ac:dyDescent="0.25">
      <c r="A95" s="8"/>
      <c r="B95" s="38"/>
      <c r="C95" s="111" t="s">
        <v>2896</v>
      </c>
      <c r="D95" s="39" t="s">
        <v>2897</v>
      </c>
      <c r="E95" s="40" t="s">
        <v>89</v>
      </c>
      <c r="F95" s="18"/>
      <c r="G95" s="18"/>
      <c r="H95" s="18"/>
      <c r="I95" s="18"/>
      <c r="J95" s="18"/>
      <c r="K95" s="18"/>
      <c r="L95" s="18"/>
      <c r="M95" s="18"/>
      <c r="N95" s="18"/>
      <c r="O95" s="18">
        <v>1</v>
      </c>
      <c r="P95" s="18"/>
      <c r="Q95" s="18"/>
      <c r="R95" s="18"/>
      <c r="S95" s="18"/>
      <c r="T95" s="18"/>
      <c r="U95" s="18"/>
      <c r="V95" s="18"/>
      <c r="W95" s="18"/>
      <c r="X95" s="40"/>
      <c r="Y95" s="40"/>
      <c r="Z95" s="40"/>
      <c r="AA95" s="40"/>
      <c r="AB95" s="40"/>
      <c r="AC95" s="41" t="s">
        <v>1445</v>
      </c>
    </row>
    <row r="96" spans="1:29" customFormat="1" x14ac:dyDescent="0.25">
      <c r="A96" s="8"/>
      <c r="B96" s="38"/>
      <c r="C96" s="111" t="s">
        <v>2898</v>
      </c>
      <c r="D96" s="39" t="s">
        <v>2899</v>
      </c>
      <c r="E96" s="40" t="s">
        <v>89</v>
      </c>
      <c r="F96" s="18"/>
      <c r="G96" s="18"/>
      <c r="H96" s="18"/>
      <c r="I96" s="18"/>
      <c r="J96" s="18"/>
      <c r="K96" s="18"/>
      <c r="L96" s="18"/>
      <c r="M96" s="18"/>
      <c r="N96" s="18"/>
      <c r="O96" s="18">
        <v>1</v>
      </c>
      <c r="P96" s="18"/>
      <c r="Q96" s="18"/>
      <c r="R96" s="18"/>
      <c r="S96" s="18"/>
      <c r="T96" s="18"/>
      <c r="U96" s="18"/>
      <c r="V96" s="18"/>
      <c r="W96" s="18"/>
      <c r="X96" s="40"/>
      <c r="Y96" s="40"/>
      <c r="Z96" s="40"/>
      <c r="AA96" s="40"/>
      <c r="AB96" s="40"/>
      <c r="AC96" s="41" t="s">
        <v>940</v>
      </c>
    </row>
    <row r="97" spans="1:29" customFormat="1" x14ac:dyDescent="0.25">
      <c r="A97" s="8"/>
      <c r="B97" s="117" t="s">
        <v>1231</v>
      </c>
      <c r="C97" s="111" t="s">
        <v>2900</v>
      </c>
      <c r="D97" s="39" t="s">
        <v>2901</v>
      </c>
      <c r="E97" s="40" t="s">
        <v>89</v>
      </c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>
        <v>1</v>
      </c>
      <c r="Q97" s="18"/>
      <c r="R97" s="18"/>
      <c r="S97" s="18"/>
      <c r="T97" s="18"/>
      <c r="U97" s="18"/>
      <c r="V97" s="18"/>
      <c r="W97" s="18"/>
      <c r="X97" s="40"/>
      <c r="Y97" s="40"/>
      <c r="Z97" s="40"/>
      <c r="AA97" s="40"/>
      <c r="AB97" s="40"/>
      <c r="AC97" s="41" t="s">
        <v>953</v>
      </c>
    </row>
    <row r="98" spans="1:29" customFormat="1" x14ac:dyDescent="0.25">
      <c r="A98" s="8"/>
      <c r="B98" s="38"/>
      <c r="C98" s="111" t="s">
        <v>2902</v>
      </c>
      <c r="D98" s="39" t="s">
        <v>2903</v>
      </c>
      <c r="E98" s="40" t="s">
        <v>89</v>
      </c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>
        <v>1</v>
      </c>
      <c r="Q98" s="18"/>
      <c r="R98" s="18"/>
      <c r="S98" s="18"/>
      <c r="T98" s="18"/>
      <c r="U98" s="18"/>
      <c r="V98" s="18"/>
      <c r="W98" s="18"/>
      <c r="X98" s="40"/>
      <c r="Y98" s="40"/>
      <c r="Z98" s="40"/>
      <c r="AA98" s="40"/>
      <c r="AB98" s="40"/>
      <c r="AC98" s="41" t="s">
        <v>1445</v>
      </c>
    </row>
    <row r="99" spans="1:29" customFormat="1" x14ac:dyDescent="0.25">
      <c r="A99" s="8"/>
      <c r="B99" s="38"/>
      <c r="C99" s="111" t="s">
        <v>2904</v>
      </c>
      <c r="D99" s="39" t="s">
        <v>2905</v>
      </c>
      <c r="E99" s="40" t="s">
        <v>89</v>
      </c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>
        <v>1</v>
      </c>
      <c r="Q99" s="18"/>
      <c r="R99" s="18"/>
      <c r="S99" s="18"/>
      <c r="T99" s="18"/>
      <c r="U99" s="18"/>
      <c r="V99" s="18"/>
      <c r="W99" s="18"/>
      <c r="X99" s="40"/>
      <c r="Y99" s="40"/>
      <c r="Z99" s="40"/>
      <c r="AA99" s="40"/>
      <c r="AB99" s="40"/>
      <c r="AC99" s="41" t="s">
        <v>940</v>
      </c>
    </row>
    <row r="100" spans="1:29" customFormat="1" x14ac:dyDescent="0.25">
      <c r="A100" s="8"/>
      <c r="B100" s="117" t="s">
        <v>1229</v>
      </c>
      <c r="C100" s="111" t="s">
        <v>2906</v>
      </c>
      <c r="D100" s="39" t="s">
        <v>2907</v>
      </c>
      <c r="E100" s="40" t="s">
        <v>89</v>
      </c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>
        <v>1</v>
      </c>
      <c r="R100" s="18"/>
      <c r="S100" s="18"/>
      <c r="T100" s="18"/>
      <c r="U100" s="18"/>
      <c r="V100" s="18"/>
      <c r="W100" s="18"/>
      <c r="X100" s="40"/>
      <c r="Y100" s="40"/>
      <c r="Z100" s="40"/>
      <c r="AA100" s="40"/>
      <c r="AB100" s="40"/>
      <c r="AC100" s="41" t="s">
        <v>953</v>
      </c>
    </row>
    <row r="101" spans="1:29" customFormat="1" x14ac:dyDescent="0.25">
      <c r="A101" s="8"/>
      <c r="B101" s="38"/>
      <c r="C101" s="111" t="s">
        <v>2908</v>
      </c>
      <c r="D101" s="39" t="s">
        <v>2909</v>
      </c>
      <c r="E101" s="40" t="s">
        <v>89</v>
      </c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>
        <v>1</v>
      </c>
      <c r="R101" s="18"/>
      <c r="S101" s="18"/>
      <c r="T101" s="18"/>
      <c r="U101" s="18"/>
      <c r="V101" s="18"/>
      <c r="W101" s="18"/>
      <c r="X101" s="40"/>
      <c r="Y101" s="40"/>
      <c r="Z101" s="40"/>
      <c r="AA101" s="40"/>
      <c r="AB101" s="40"/>
      <c r="AC101" s="41" t="s">
        <v>1445</v>
      </c>
    </row>
    <row r="102" spans="1:29" customFormat="1" x14ac:dyDescent="0.25">
      <c r="A102" s="8"/>
      <c r="B102" s="38"/>
      <c r="C102" s="111" t="s">
        <v>2910</v>
      </c>
      <c r="D102" s="39" t="s">
        <v>2911</v>
      </c>
      <c r="E102" s="40" t="s">
        <v>89</v>
      </c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1</v>
      </c>
      <c r="R102" s="18"/>
      <c r="S102" s="18"/>
      <c r="T102" s="18"/>
      <c r="U102" s="18"/>
      <c r="V102" s="18"/>
      <c r="W102" s="18"/>
      <c r="X102" s="40"/>
      <c r="Y102" s="40"/>
      <c r="Z102" s="40"/>
      <c r="AA102" s="40"/>
      <c r="AB102" s="40"/>
      <c r="AC102" s="41" t="s">
        <v>940</v>
      </c>
    </row>
    <row r="103" spans="1:29" customFormat="1" x14ac:dyDescent="0.25">
      <c r="A103" s="8"/>
      <c r="B103" s="117" t="s">
        <v>1228</v>
      </c>
      <c r="C103" s="111" t="s">
        <v>2912</v>
      </c>
      <c r="D103" s="39" t="s">
        <v>2913</v>
      </c>
      <c r="E103" s="40" t="s">
        <v>89</v>
      </c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>
        <v>1</v>
      </c>
      <c r="S103" s="18"/>
      <c r="T103" s="18"/>
      <c r="U103" s="18"/>
      <c r="V103" s="18"/>
      <c r="W103" s="18"/>
      <c r="X103" s="40"/>
      <c r="Y103" s="40"/>
      <c r="Z103" s="40"/>
      <c r="AA103" s="40"/>
      <c r="AB103" s="40"/>
      <c r="AC103" s="41" t="s">
        <v>953</v>
      </c>
    </row>
    <row r="104" spans="1:29" customFormat="1" x14ac:dyDescent="0.25">
      <c r="A104" s="8"/>
      <c r="B104" s="38"/>
      <c r="C104" s="111" t="s">
        <v>2914</v>
      </c>
      <c r="D104" s="39" t="s">
        <v>2915</v>
      </c>
      <c r="E104" s="40" t="s">
        <v>89</v>
      </c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1</v>
      </c>
      <c r="S104" s="18"/>
      <c r="T104" s="18"/>
      <c r="U104" s="18"/>
      <c r="V104" s="18"/>
      <c r="W104" s="18"/>
      <c r="X104" s="40"/>
      <c r="Y104" s="40"/>
      <c r="Z104" s="40"/>
      <c r="AA104" s="40"/>
      <c r="AB104" s="40"/>
      <c r="AC104" s="41" t="s">
        <v>1445</v>
      </c>
    </row>
    <row r="105" spans="1:29" customFormat="1" x14ac:dyDescent="0.25">
      <c r="A105" s="8"/>
      <c r="B105" s="38"/>
      <c r="C105" s="111" t="s">
        <v>2916</v>
      </c>
      <c r="D105" s="39" t="s">
        <v>2917</v>
      </c>
      <c r="E105" s="40" t="s">
        <v>89</v>
      </c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1</v>
      </c>
      <c r="S105" s="18"/>
      <c r="T105" s="18"/>
      <c r="U105" s="18"/>
      <c r="V105" s="18"/>
      <c r="W105" s="18"/>
      <c r="X105" s="40"/>
      <c r="Y105" s="40"/>
      <c r="Z105" s="40"/>
      <c r="AA105" s="40"/>
      <c r="AB105" s="40"/>
      <c r="AC105" s="41" t="s">
        <v>940</v>
      </c>
    </row>
    <row r="106" spans="1:29" customFormat="1" x14ac:dyDescent="0.25">
      <c r="A106" s="8"/>
      <c r="B106" s="117" t="s">
        <v>1223</v>
      </c>
      <c r="C106" s="111" t="s">
        <v>2918</v>
      </c>
      <c r="D106" s="39" t="s">
        <v>2919</v>
      </c>
      <c r="E106" s="40" t="s">
        <v>89</v>
      </c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>
        <v>1</v>
      </c>
      <c r="T106" s="18"/>
      <c r="U106" s="18"/>
      <c r="V106" s="18"/>
      <c r="W106" s="18"/>
      <c r="X106" s="40"/>
      <c r="Y106" s="40"/>
      <c r="Z106" s="40"/>
      <c r="AA106" s="40"/>
      <c r="AB106" s="40"/>
      <c r="AC106" s="41" t="s">
        <v>953</v>
      </c>
    </row>
    <row r="107" spans="1:29" customFormat="1" x14ac:dyDescent="0.25">
      <c r="A107" s="8"/>
      <c r="B107" s="38"/>
      <c r="C107" s="111" t="s">
        <v>2920</v>
      </c>
      <c r="D107" s="39" t="s">
        <v>2921</v>
      </c>
      <c r="E107" s="40" t="s">
        <v>89</v>
      </c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1</v>
      </c>
      <c r="T107" s="18"/>
      <c r="U107" s="18"/>
      <c r="V107" s="18"/>
      <c r="W107" s="18"/>
      <c r="X107" s="40"/>
      <c r="Y107" s="40"/>
      <c r="Z107" s="40"/>
      <c r="AA107" s="40"/>
      <c r="AB107" s="40"/>
      <c r="AC107" s="41" t="s">
        <v>1445</v>
      </c>
    </row>
    <row r="108" spans="1:29" customFormat="1" x14ac:dyDescent="0.25">
      <c r="A108" s="8"/>
      <c r="B108" s="38"/>
      <c r="C108" s="111" t="s">
        <v>2922</v>
      </c>
      <c r="D108" s="39" t="s">
        <v>2923</v>
      </c>
      <c r="E108" s="40" t="s">
        <v>89</v>
      </c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>
        <v>1</v>
      </c>
      <c r="T108" s="18"/>
      <c r="U108" s="18"/>
      <c r="V108" s="18"/>
      <c r="W108" s="18"/>
      <c r="X108" s="40"/>
      <c r="Y108" s="40"/>
      <c r="Z108" s="40"/>
      <c r="AA108" s="40"/>
      <c r="AB108" s="40"/>
      <c r="AC108" s="41" t="s">
        <v>940</v>
      </c>
    </row>
    <row r="109" spans="1:29" customFormat="1" x14ac:dyDescent="0.25">
      <c r="A109" s="8"/>
      <c r="B109" s="38"/>
      <c r="C109" s="111" t="s">
        <v>2924</v>
      </c>
      <c r="D109" s="39" t="s">
        <v>2925</v>
      </c>
      <c r="E109" s="40" t="s">
        <v>89</v>
      </c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>
        <v>1</v>
      </c>
      <c r="T109" s="18"/>
      <c r="U109" s="18"/>
      <c r="V109" s="18"/>
      <c r="W109" s="18"/>
      <c r="X109" s="40"/>
      <c r="Y109" s="40"/>
      <c r="Z109" s="40"/>
      <c r="AA109" s="40"/>
      <c r="AB109" s="40"/>
      <c r="AC109" s="112" t="s">
        <v>2926</v>
      </c>
    </row>
    <row r="110" spans="1:29" customFormat="1" x14ac:dyDescent="0.25">
      <c r="A110" s="8"/>
      <c r="B110" s="38"/>
      <c r="C110" s="111" t="s">
        <v>2927</v>
      </c>
      <c r="D110" s="39" t="s">
        <v>2928</v>
      </c>
      <c r="E110" s="40" t="s">
        <v>89</v>
      </c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>
        <v>1</v>
      </c>
      <c r="T110" s="18"/>
      <c r="U110" s="18"/>
      <c r="V110" s="18"/>
      <c r="W110" s="18"/>
      <c r="X110" s="40"/>
      <c r="Y110" s="40"/>
      <c r="Z110" s="40"/>
      <c r="AA110" s="40"/>
      <c r="AB110" s="40"/>
      <c r="AC110" s="124" t="s">
        <v>2929</v>
      </c>
    </row>
    <row r="111" spans="1:29" customFormat="1" x14ac:dyDescent="0.25">
      <c r="A111" s="8"/>
      <c r="B111" s="38"/>
      <c r="C111" s="111" t="s">
        <v>2930</v>
      </c>
      <c r="D111" s="39" t="s">
        <v>2931</v>
      </c>
      <c r="E111" s="40" t="s">
        <v>89</v>
      </c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>
        <v>1</v>
      </c>
      <c r="T111" s="18"/>
      <c r="U111" s="18"/>
      <c r="V111" s="18"/>
      <c r="W111" s="18"/>
      <c r="X111" s="40"/>
      <c r="Y111" s="40"/>
      <c r="Z111" s="40"/>
      <c r="AA111" s="40"/>
      <c r="AB111" s="40"/>
      <c r="AC111" s="124" t="s">
        <v>2929</v>
      </c>
    </row>
    <row r="112" spans="1:29" customFormat="1" x14ac:dyDescent="0.25">
      <c r="A112" s="8"/>
      <c r="B112" s="38"/>
      <c r="C112" s="111" t="s">
        <v>2932</v>
      </c>
      <c r="D112" s="39" t="s">
        <v>2933</v>
      </c>
      <c r="E112" s="40" t="s">
        <v>89</v>
      </c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>
        <v>1</v>
      </c>
      <c r="T112" s="18"/>
      <c r="U112" s="18"/>
      <c r="V112" s="18"/>
      <c r="W112" s="18"/>
      <c r="X112" s="40"/>
      <c r="Y112" s="40"/>
      <c r="Z112" s="40"/>
      <c r="AA112" s="40"/>
      <c r="AB112" s="40"/>
      <c r="AC112" s="124" t="s">
        <v>2934</v>
      </c>
    </row>
    <row r="113" spans="1:29" customFormat="1" x14ac:dyDescent="0.25">
      <c r="A113" s="8"/>
      <c r="B113" s="38"/>
      <c r="C113" s="111" t="s">
        <v>2935</v>
      </c>
      <c r="D113" s="39" t="s">
        <v>2936</v>
      </c>
      <c r="E113" s="40" t="s">
        <v>89</v>
      </c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>
        <v>1</v>
      </c>
      <c r="T113" s="18"/>
      <c r="U113" s="18"/>
      <c r="V113" s="18"/>
      <c r="W113" s="18"/>
      <c r="X113" s="40"/>
      <c r="Y113" s="40"/>
      <c r="Z113" s="40"/>
      <c r="AA113" s="40"/>
      <c r="AB113" s="40"/>
      <c r="AC113" s="124" t="s">
        <v>2937</v>
      </c>
    </row>
    <row r="114" spans="1:29" customFormat="1" x14ac:dyDescent="0.25">
      <c r="A114" s="8"/>
      <c r="B114" s="38"/>
      <c r="C114" s="111" t="s">
        <v>2938</v>
      </c>
      <c r="D114" s="39" t="s">
        <v>2939</v>
      </c>
      <c r="E114" s="40" t="s">
        <v>89</v>
      </c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>
        <v>1</v>
      </c>
      <c r="T114" s="18"/>
      <c r="U114" s="18"/>
      <c r="V114" s="18"/>
      <c r="W114" s="18"/>
      <c r="X114" s="40"/>
      <c r="Y114" s="40"/>
      <c r="Z114" s="40"/>
      <c r="AA114" s="40"/>
      <c r="AB114" s="40"/>
      <c r="AC114" s="124" t="s">
        <v>2934</v>
      </c>
    </row>
    <row r="115" spans="1:29" customFormat="1" x14ac:dyDescent="0.25">
      <c r="A115" s="8"/>
      <c r="B115" s="38"/>
      <c r="C115" s="111" t="s">
        <v>2940</v>
      </c>
      <c r="D115" s="39" t="s">
        <v>2941</v>
      </c>
      <c r="E115" s="40" t="s">
        <v>89</v>
      </c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</v>
      </c>
      <c r="T115" s="18"/>
      <c r="U115" s="18"/>
      <c r="V115" s="18"/>
      <c r="W115" s="18"/>
      <c r="X115" s="40"/>
      <c r="Y115" s="40"/>
      <c r="Z115" s="40"/>
      <c r="AA115" s="40"/>
      <c r="AB115" s="40"/>
      <c r="AC115" s="124" t="s">
        <v>2937</v>
      </c>
    </row>
  </sheetData>
  <hyperlinks>
    <hyperlink ref="D3" r:id="rId1"/>
    <hyperlink ref="D5" r:id="rId2"/>
    <hyperlink ref="D6" r:id="rId3"/>
    <hyperlink ref="D11" r:id="rId4"/>
    <hyperlink ref="D12" r:id="rId5"/>
    <hyperlink ref="D13" r:id="rId6"/>
    <hyperlink ref="D14" r:id="rId7"/>
    <hyperlink ref="D16" r:id="rId8"/>
    <hyperlink ref="D17" r:id="rId9"/>
    <hyperlink ref="D18" r:id="rId10"/>
    <hyperlink ref="D30" r:id="rId11"/>
    <hyperlink ref="D31" r:id="rId12"/>
    <hyperlink ref="D32" r:id="rId13"/>
    <hyperlink ref="D33" r:id="rId14"/>
    <hyperlink ref="D34" r:id="rId15"/>
    <hyperlink ref="D35" r:id="rId16"/>
    <hyperlink ref="D36" r:id="rId17"/>
    <hyperlink ref="D37" r:id="rId18"/>
    <hyperlink ref="D38" r:id="rId19"/>
    <hyperlink ref="D39" r:id="rId20"/>
    <hyperlink ref="D40" r:id="rId21"/>
    <hyperlink ref="D41" r:id="rId22"/>
    <hyperlink ref="D42" r:id="rId23"/>
    <hyperlink ref="D43" r:id="rId24"/>
    <hyperlink ref="D44" r:id="rId25"/>
    <hyperlink ref="D45" r:id="rId26"/>
    <hyperlink ref="D46" r:id="rId27"/>
    <hyperlink ref="D47" r:id="rId28"/>
    <hyperlink ref="D48" r:id="rId29"/>
    <hyperlink ref="D49" r:id="rId30"/>
    <hyperlink ref="D50" r:id="rId31"/>
    <hyperlink ref="D7" r:id="rId32"/>
    <hyperlink ref="D8" r:id="rId33"/>
    <hyperlink ref="D4" r:id="rId34"/>
    <hyperlink ref="D10" r:id="rId35"/>
    <hyperlink ref="D15" r:id="rId36"/>
    <hyperlink ref="D19" r:id="rId37"/>
    <hyperlink ref="D51" r:id="rId38"/>
    <hyperlink ref="D55" r:id="rId39"/>
    <hyperlink ref="D56" r:id="rId40"/>
    <hyperlink ref="D57" r:id="rId41"/>
    <hyperlink ref="D58" r:id="rId42"/>
    <hyperlink ref="D61" r:id="rId43" display="LemeshKA@suek.ru"/>
    <hyperlink ref="D60" r:id="rId44" display="GogaAIu@suek.ru"/>
    <hyperlink ref="D59" r:id="rId45" display="ChernovSA@sibgenco.ru"/>
    <hyperlink ref="D70" r:id="rId46"/>
    <hyperlink ref="D69" r:id="rId47"/>
    <hyperlink ref="D68" r:id="rId48"/>
    <hyperlink ref="D73" r:id="rId49"/>
    <hyperlink ref="D72" r:id="rId50"/>
    <hyperlink ref="D71" r:id="rId51"/>
    <hyperlink ref="D76" r:id="rId52"/>
    <hyperlink ref="D75" r:id="rId53"/>
    <hyperlink ref="D74" r:id="rId54"/>
    <hyperlink ref="D85" r:id="rId55"/>
    <hyperlink ref="D83" r:id="rId56"/>
    <hyperlink ref="D84" r:id="rId57"/>
    <hyperlink ref="D82" r:id="rId58"/>
    <hyperlink ref="D81" r:id="rId59"/>
    <hyperlink ref="D79" r:id="rId60"/>
    <hyperlink ref="D80" r:id="rId61"/>
    <hyperlink ref="D77" r:id="rId62"/>
    <hyperlink ref="D78" r:id="rId63"/>
    <hyperlink ref="D24" r:id="rId64"/>
    <hyperlink ref="D23" r:id="rId65"/>
    <hyperlink ref="D22" r:id="rId66"/>
    <hyperlink ref="D21" r:id="rId67"/>
    <hyperlink ref="D20" r:id="rId68"/>
    <hyperlink ref="D27" r:id="rId69"/>
    <hyperlink ref="D88" r:id="rId70"/>
    <hyperlink ref="D86" r:id="rId71"/>
    <hyperlink ref="D87" r:id="rId72"/>
    <hyperlink ref="D96" r:id="rId73"/>
    <hyperlink ref="D94" r:id="rId74"/>
    <hyperlink ref="D95" r:id="rId75"/>
    <hyperlink ref="D108" r:id="rId76"/>
    <hyperlink ref="D106" r:id="rId77"/>
    <hyperlink ref="D107" r:id="rId78"/>
    <hyperlink ref="D89" r:id="rId79"/>
    <hyperlink ref="D90" r:id="rId80"/>
    <hyperlink ref="D91" r:id="rId81"/>
    <hyperlink ref="D92" r:id="rId82"/>
    <hyperlink ref="D93" r:id="rId83"/>
    <hyperlink ref="D105" r:id="rId84"/>
    <hyperlink ref="D103" r:id="rId85"/>
    <hyperlink ref="D104" r:id="rId86"/>
    <hyperlink ref="D102" r:id="rId87"/>
    <hyperlink ref="D100" r:id="rId88"/>
    <hyperlink ref="D101" r:id="rId89"/>
    <hyperlink ref="D99" r:id="rId90"/>
    <hyperlink ref="D97" r:id="rId91"/>
    <hyperlink ref="D98" r:id="rId92"/>
    <hyperlink ref="D109" r:id="rId93"/>
    <hyperlink ref="D110" r:id="rId94"/>
    <hyperlink ref="D111" r:id="rId95"/>
    <hyperlink ref="D112" r:id="rId96"/>
    <hyperlink ref="D113" r:id="rId97"/>
    <hyperlink ref="D114" r:id="rId98"/>
    <hyperlink ref="D115" r:id="rId99"/>
    <hyperlink ref="D28" r:id="rId100"/>
  </hyperlinks>
  <pageMargins left="0.7" right="0.7" top="0.75" bottom="0.75" header="0.3" footer="0.3"/>
  <pageSetup paperSize="9" orientation="portrait" r:id="rId10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2:AJ66"/>
  <sheetViews>
    <sheetView zoomScale="142" zoomScaleNormal="142" workbookViewId="0">
      <pane xSplit="5" ySplit="2" topLeftCell="F45" activePane="bottomRight" state="frozen"/>
      <selection pane="topRight" activeCell="F1" sqref="F1"/>
      <selection pane="bottomLeft" activeCell="A3" sqref="A3"/>
      <selection pane="bottomRight" activeCell="A62" sqref="A62:XFD62"/>
    </sheetView>
  </sheetViews>
  <sheetFormatPr defaultColWidth="8.85546875" defaultRowHeight="15" x14ac:dyDescent="0.25"/>
  <cols>
    <col min="1" max="1" width="8.85546875" style="41"/>
    <col min="2" max="2" width="16" style="41" customWidth="1"/>
    <col min="3" max="3" width="35.42578125" style="41" customWidth="1"/>
    <col min="4" max="4" width="27.85546875" style="41" bestFit="1" customWidth="1"/>
    <col min="5" max="5" width="16.28515625" style="51" customWidth="1"/>
    <col min="6" max="28" width="10.7109375" style="51" customWidth="1"/>
    <col min="29" max="16384" width="8.85546875" style="41"/>
  </cols>
  <sheetData>
    <row r="2" spans="1:36" s="37" customFormat="1" x14ac:dyDescent="0.25">
      <c r="B2" s="35" t="s">
        <v>884</v>
      </c>
      <c r="C2" s="35" t="s">
        <v>885</v>
      </c>
      <c r="D2" s="35" t="s">
        <v>886</v>
      </c>
      <c r="E2" s="36" t="s">
        <v>887</v>
      </c>
      <c r="F2" s="36" t="s">
        <v>86</v>
      </c>
      <c r="G2" s="36" t="s">
        <v>64</v>
      </c>
      <c r="H2" s="36" t="s">
        <v>68</v>
      </c>
      <c r="I2" s="36" t="s">
        <v>70</v>
      </c>
      <c r="J2" s="36" t="s">
        <v>77</v>
      </c>
      <c r="K2" s="36" t="s">
        <v>10</v>
      </c>
      <c r="L2" s="36" t="s">
        <v>66</v>
      </c>
      <c r="M2" s="36" t="s">
        <v>85</v>
      </c>
      <c r="N2" s="36" t="s">
        <v>73</v>
      </c>
      <c r="O2" s="36" t="s">
        <v>74</v>
      </c>
      <c r="P2" s="36" t="s">
        <v>75</v>
      </c>
      <c r="Q2" s="36" t="s">
        <v>8</v>
      </c>
      <c r="R2" s="36" t="s">
        <v>7</v>
      </c>
      <c r="S2" s="36" t="s">
        <v>76</v>
      </c>
      <c r="T2" s="36" t="s">
        <v>9</v>
      </c>
      <c r="U2" s="36" t="s">
        <v>71</v>
      </c>
      <c r="V2" s="36" t="s">
        <v>72</v>
      </c>
      <c r="W2" s="36" t="s">
        <v>84</v>
      </c>
      <c r="X2" s="36" t="s">
        <v>82</v>
      </c>
      <c r="Y2" s="36" t="s">
        <v>79</v>
      </c>
      <c r="Z2" s="36" t="s">
        <v>80</v>
      </c>
      <c r="AA2" s="36" t="s">
        <v>81</v>
      </c>
      <c r="AB2" s="36" t="s">
        <v>83</v>
      </c>
    </row>
    <row r="3" spans="1:36" x14ac:dyDescent="0.25">
      <c r="B3" s="38" t="s">
        <v>893</v>
      </c>
      <c r="C3" s="38" t="s">
        <v>902</v>
      </c>
      <c r="D3" s="39" t="s">
        <v>903</v>
      </c>
      <c r="E3" s="40" t="s">
        <v>90</v>
      </c>
      <c r="F3" s="40">
        <v>1</v>
      </c>
      <c r="G3" s="40">
        <v>1</v>
      </c>
      <c r="H3" s="40">
        <v>1</v>
      </c>
      <c r="I3" s="40">
        <v>1</v>
      </c>
      <c r="J3" s="40">
        <v>1</v>
      </c>
      <c r="K3" s="40">
        <v>1</v>
      </c>
      <c r="L3" s="40">
        <v>1</v>
      </c>
      <c r="M3" s="40">
        <v>1</v>
      </c>
      <c r="N3" s="40">
        <v>1</v>
      </c>
      <c r="O3" s="40">
        <v>1</v>
      </c>
      <c r="P3" s="40">
        <v>1</v>
      </c>
      <c r="Q3" s="40">
        <v>1</v>
      </c>
      <c r="R3" s="40">
        <v>1</v>
      </c>
      <c r="S3" s="40">
        <v>1</v>
      </c>
      <c r="T3" s="40">
        <v>1</v>
      </c>
      <c r="U3" s="40">
        <v>1</v>
      </c>
      <c r="V3" s="40">
        <v>1</v>
      </c>
      <c r="W3" s="40">
        <v>1</v>
      </c>
      <c r="X3" s="40">
        <v>1</v>
      </c>
      <c r="Y3" s="40">
        <v>1</v>
      </c>
      <c r="Z3" s="40">
        <v>1</v>
      </c>
      <c r="AA3" s="40">
        <v>1</v>
      </c>
      <c r="AB3" s="40">
        <v>1</v>
      </c>
    </row>
    <row r="4" spans="1:36" x14ac:dyDescent="0.25">
      <c r="B4" s="38" t="s">
        <v>910</v>
      </c>
      <c r="C4" s="38" t="s">
        <v>917</v>
      </c>
      <c r="D4" s="39" t="s">
        <v>918</v>
      </c>
      <c r="E4" s="40" t="s">
        <v>90</v>
      </c>
      <c r="F4" s="40">
        <v>1</v>
      </c>
      <c r="G4" s="40">
        <v>1</v>
      </c>
      <c r="H4" s="40">
        <v>1</v>
      </c>
      <c r="I4" s="40">
        <v>1</v>
      </c>
      <c r="J4" s="40">
        <v>1</v>
      </c>
      <c r="K4" s="40">
        <v>1</v>
      </c>
      <c r="L4" s="40"/>
      <c r="M4" s="40"/>
      <c r="N4" s="40"/>
      <c r="O4" s="40"/>
      <c r="P4" s="40"/>
      <c r="Q4" s="40"/>
      <c r="R4" s="40"/>
      <c r="S4" s="40"/>
      <c r="T4" s="40">
        <v>1</v>
      </c>
      <c r="U4" s="40"/>
      <c r="V4" s="40"/>
      <c r="W4" s="40"/>
      <c r="X4" s="40"/>
      <c r="Y4" s="40"/>
      <c r="Z4" s="40"/>
      <c r="AA4" s="40"/>
      <c r="AB4" s="40"/>
    </row>
    <row r="5" spans="1:36" x14ac:dyDescent="0.25">
      <c r="B5" s="38" t="s">
        <v>922</v>
      </c>
      <c r="C5" s="38" t="s">
        <v>927</v>
      </c>
      <c r="D5" s="39" t="s">
        <v>928</v>
      </c>
      <c r="E5" s="40" t="s">
        <v>90</v>
      </c>
      <c r="F5" s="40"/>
      <c r="G5" s="40"/>
      <c r="H5" s="40"/>
      <c r="I5" s="40"/>
      <c r="J5" s="40"/>
      <c r="K5" s="40"/>
      <c r="L5" s="40">
        <v>1</v>
      </c>
      <c r="M5" s="40">
        <v>1</v>
      </c>
      <c r="N5" s="40">
        <v>1</v>
      </c>
      <c r="O5" s="40">
        <v>1</v>
      </c>
      <c r="P5" s="40">
        <v>1</v>
      </c>
      <c r="Q5" s="40">
        <v>1</v>
      </c>
      <c r="R5" s="40">
        <v>1</v>
      </c>
      <c r="S5" s="40">
        <v>1</v>
      </c>
      <c r="T5" s="40"/>
      <c r="U5" s="40"/>
      <c r="V5" s="40"/>
      <c r="W5" s="40"/>
      <c r="X5" s="40"/>
      <c r="Y5" s="40"/>
      <c r="Z5" s="40"/>
      <c r="AA5" s="40"/>
      <c r="AB5" s="40"/>
    </row>
    <row r="6" spans="1:36" x14ac:dyDescent="0.25">
      <c r="B6" s="38" t="s">
        <v>2453</v>
      </c>
      <c r="C6" s="118" t="s">
        <v>2460</v>
      </c>
      <c r="D6" s="48" t="s">
        <v>2461</v>
      </c>
      <c r="E6" s="40" t="s">
        <v>90</v>
      </c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>
        <v>1</v>
      </c>
      <c r="V6" s="40">
        <v>1</v>
      </c>
      <c r="W6" s="40">
        <v>1</v>
      </c>
      <c r="X6" s="40"/>
      <c r="Y6" s="40"/>
      <c r="Z6" s="40"/>
      <c r="AA6" s="40"/>
      <c r="AB6" s="40"/>
    </row>
    <row r="7" spans="1:36" x14ac:dyDescent="0.25">
      <c r="B7" s="102" t="s">
        <v>1430</v>
      </c>
      <c r="C7" s="102" t="s">
        <v>1431</v>
      </c>
      <c r="D7" s="103" t="s">
        <v>1435</v>
      </c>
      <c r="E7" s="104" t="s">
        <v>90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>
        <v>1</v>
      </c>
      <c r="Y7" s="104">
        <v>1</v>
      </c>
      <c r="Z7" s="104">
        <v>1</v>
      </c>
      <c r="AA7" s="104">
        <v>1</v>
      </c>
      <c r="AB7" s="104">
        <v>1</v>
      </c>
    </row>
    <row r="8" spans="1:36" x14ac:dyDescent="0.25">
      <c r="B8" s="99"/>
      <c r="C8" s="99" t="s">
        <v>1432</v>
      </c>
      <c r="D8" s="100" t="s">
        <v>1436</v>
      </c>
      <c r="E8" s="101" t="s">
        <v>90</v>
      </c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>
        <v>1</v>
      </c>
      <c r="Y8" s="101">
        <v>1</v>
      </c>
      <c r="Z8" s="101">
        <v>1</v>
      </c>
      <c r="AA8" s="101">
        <v>1</v>
      </c>
      <c r="AB8" s="101">
        <v>1</v>
      </c>
    </row>
    <row r="9" spans="1:36" x14ac:dyDescent="0.25">
      <c r="B9" s="99"/>
      <c r="C9" s="99" t="s">
        <v>1433</v>
      </c>
      <c r="D9" s="100" t="s">
        <v>1437</v>
      </c>
      <c r="E9" s="101" t="s">
        <v>90</v>
      </c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>
        <v>1</v>
      </c>
      <c r="Y9" s="101">
        <v>1</v>
      </c>
      <c r="Z9" s="101">
        <v>1</v>
      </c>
      <c r="AA9" s="101">
        <v>1</v>
      </c>
      <c r="AB9" s="101">
        <v>1</v>
      </c>
    </row>
    <row r="10" spans="1:36" x14ac:dyDescent="0.25">
      <c r="B10" s="99"/>
      <c r="C10" s="99" t="s">
        <v>2968</v>
      </c>
      <c r="D10" s="100" t="s">
        <v>2969</v>
      </c>
      <c r="E10" s="101" t="s">
        <v>90</v>
      </c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>
        <v>1</v>
      </c>
      <c r="Y10" s="101">
        <v>1</v>
      </c>
      <c r="Z10" s="101">
        <v>1</v>
      </c>
      <c r="AA10" s="101">
        <v>1</v>
      </c>
      <c r="AB10" s="101">
        <v>1</v>
      </c>
    </row>
    <row r="11" spans="1:36" ht="15.75" thickBot="1" x14ac:dyDescent="0.3">
      <c r="A11" s="43"/>
      <c r="B11" s="44"/>
      <c r="C11" s="44" t="s">
        <v>1434</v>
      </c>
      <c r="D11" s="45" t="s">
        <v>1438</v>
      </c>
      <c r="E11" s="46" t="s">
        <v>90</v>
      </c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>
        <v>1</v>
      </c>
      <c r="Y11" s="46">
        <v>1</v>
      </c>
      <c r="Z11" s="46">
        <v>1</v>
      </c>
      <c r="AA11" s="46">
        <v>1</v>
      </c>
      <c r="AB11" s="46">
        <v>1</v>
      </c>
      <c r="AC11" s="43"/>
      <c r="AD11" s="43"/>
      <c r="AE11" s="43"/>
      <c r="AF11" s="43"/>
      <c r="AG11" s="43"/>
      <c r="AH11" s="43"/>
      <c r="AI11" s="43"/>
      <c r="AJ11" s="43"/>
    </row>
    <row r="12" spans="1:36" x14ac:dyDescent="0.25">
      <c r="B12" s="47" t="s">
        <v>931</v>
      </c>
      <c r="C12" s="47" t="s">
        <v>936</v>
      </c>
      <c r="D12" s="48" t="s">
        <v>937</v>
      </c>
      <c r="E12" s="49" t="s">
        <v>89</v>
      </c>
      <c r="F12" s="49">
        <v>1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</row>
    <row r="13" spans="1:36" x14ac:dyDescent="0.25">
      <c r="B13" s="38"/>
      <c r="C13" s="38" t="s">
        <v>938</v>
      </c>
      <c r="D13" s="39" t="s">
        <v>939</v>
      </c>
      <c r="E13" s="40" t="s">
        <v>89</v>
      </c>
      <c r="F13" s="40">
        <v>1</v>
      </c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36" x14ac:dyDescent="0.25">
      <c r="B14" s="38" t="s">
        <v>888</v>
      </c>
      <c r="C14" s="38" t="s">
        <v>945</v>
      </c>
      <c r="D14" s="39" t="s">
        <v>946</v>
      </c>
      <c r="E14" s="40" t="s">
        <v>89</v>
      </c>
      <c r="F14" s="40"/>
      <c r="G14" s="40">
        <v>1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36" x14ac:dyDescent="0.25">
      <c r="B15" s="38"/>
      <c r="C15" s="38" t="s">
        <v>947</v>
      </c>
      <c r="D15" s="39" t="s">
        <v>948</v>
      </c>
      <c r="E15" s="40" t="s">
        <v>89</v>
      </c>
      <c r="F15" s="40"/>
      <c r="G15" s="40">
        <v>1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36" x14ac:dyDescent="0.25">
      <c r="B16" s="38" t="s">
        <v>889</v>
      </c>
      <c r="C16" s="38" t="s">
        <v>949</v>
      </c>
      <c r="D16" s="39" t="s">
        <v>950</v>
      </c>
      <c r="E16" s="40" t="s">
        <v>89</v>
      </c>
      <c r="F16" s="40"/>
      <c r="G16" s="40"/>
      <c r="H16" s="40"/>
      <c r="I16" s="40"/>
      <c r="J16" s="40"/>
      <c r="K16" s="40">
        <v>1</v>
      </c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</row>
    <row r="17" spans="2:29" x14ac:dyDescent="0.25">
      <c r="B17" s="38"/>
      <c r="C17" s="38" t="s">
        <v>951</v>
      </c>
      <c r="D17" s="39" t="s">
        <v>952</v>
      </c>
      <c r="E17" s="40" t="s">
        <v>89</v>
      </c>
      <c r="F17" s="40"/>
      <c r="G17" s="40"/>
      <c r="H17" s="40"/>
      <c r="I17" s="40"/>
      <c r="J17" s="40"/>
      <c r="K17" s="40">
        <v>1</v>
      </c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1" t="s">
        <v>940</v>
      </c>
    </row>
    <row r="18" spans="2:29" x14ac:dyDescent="0.25">
      <c r="B18" s="38"/>
      <c r="C18" s="38" t="s">
        <v>954</v>
      </c>
      <c r="D18" s="39" t="s">
        <v>955</v>
      </c>
      <c r="E18" s="40" t="s">
        <v>89</v>
      </c>
      <c r="F18" s="40"/>
      <c r="G18" s="40"/>
      <c r="H18" s="40"/>
      <c r="I18" s="40"/>
      <c r="J18" s="40"/>
      <c r="K18" s="40">
        <v>1</v>
      </c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</row>
    <row r="19" spans="2:29" x14ac:dyDescent="0.25">
      <c r="B19" s="38"/>
      <c r="C19" s="38" t="s">
        <v>957</v>
      </c>
      <c r="D19" s="39" t="s">
        <v>958</v>
      </c>
      <c r="E19" s="40" t="s">
        <v>89</v>
      </c>
      <c r="F19" s="40"/>
      <c r="G19" s="40"/>
      <c r="H19" s="40"/>
      <c r="I19" s="40"/>
      <c r="J19" s="40"/>
      <c r="K19" s="40">
        <v>1</v>
      </c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1" t="s">
        <v>953</v>
      </c>
    </row>
    <row r="20" spans="2:29" x14ac:dyDescent="0.25">
      <c r="B20" s="38" t="s">
        <v>890</v>
      </c>
      <c r="C20" s="38" t="s">
        <v>959</v>
      </c>
      <c r="D20" s="39" t="s">
        <v>960</v>
      </c>
      <c r="E20" s="40" t="s">
        <v>89</v>
      </c>
      <c r="F20" s="40"/>
      <c r="G20" s="40"/>
      <c r="H20" s="40"/>
      <c r="I20" s="40"/>
      <c r="J20" s="40"/>
      <c r="K20" s="40"/>
      <c r="L20" s="40">
        <v>1</v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1" t="s">
        <v>956</v>
      </c>
    </row>
    <row r="21" spans="2:29" x14ac:dyDescent="0.25">
      <c r="B21" s="38"/>
      <c r="C21" s="38" t="s">
        <v>961</v>
      </c>
      <c r="D21" s="39" t="s">
        <v>962</v>
      </c>
      <c r="E21" s="40" t="s">
        <v>89</v>
      </c>
      <c r="F21" s="40"/>
      <c r="G21" s="40"/>
      <c r="H21" s="40"/>
      <c r="I21" s="40"/>
      <c r="J21" s="40"/>
      <c r="K21" s="40"/>
      <c r="L21" s="40">
        <v>1</v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1" t="s">
        <v>940</v>
      </c>
    </row>
    <row r="22" spans="2:29" x14ac:dyDescent="0.25">
      <c r="B22" s="38"/>
      <c r="C22" s="38" t="s">
        <v>963</v>
      </c>
      <c r="D22" s="39" t="s">
        <v>964</v>
      </c>
      <c r="E22" s="40" t="s">
        <v>89</v>
      </c>
      <c r="F22" s="40"/>
      <c r="G22" s="40"/>
      <c r="H22" s="40"/>
      <c r="I22" s="40"/>
      <c r="J22" s="40"/>
      <c r="K22" s="40"/>
      <c r="L22" s="40">
        <v>1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</row>
    <row r="23" spans="2:29" x14ac:dyDescent="0.25">
      <c r="B23" s="38" t="s">
        <v>891</v>
      </c>
      <c r="C23" s="38" t="s">
        <v>969</v>
      </c>
      <c r="D23" s="39" t="s">
        <v>1867</v>
      </c>
      <c r="E23" s="40" t="s">
        <v>89</v>
      </c>
      <c r="F23" s="40"/>
      <c r="G23" s="40"/>
      <c r="H23" s="40"/>
      <c r="I23" s="40"/>
      <c r="J23" s="40"/>
      <c r="K23" s="40"/>
      <c r="L23" s="40"/>
      <c r="M23" s="40">
        <v>1</v>
      </c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</row>
    <row r="24" spans="2:29" x14ac:dyDescent="0.25">
      <c r="B24" s="38"/>
      <c r="C24" s="38" t="s">
        <v>971</v>
      </c>
      <c r="D24" s="39" t="s">
        <v>972</v>
      </c>
      <c r="E24" s="40" t="s">
        <v>89</v>
      </c>
      <c r="F24" s="40"/>
      <c r="G24" s="40"/>
      <c r="H24" s="40"/>
      <c r="I24" s="40"/>
      <c r="J24" s="40"/>
      <c r="K24" s="40"/>
      <c r="L24" s="40"/>
      <c r="M24" s="40">
        <v>1</v>
      </c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1" t="s">
        <v>940</v>
      </c>
    </row>
    <row r="25" spans="2:29" x14ac:dyDescent="0.25">
      <c r="B25" s="38" t="s">
        <v>892</v>
      </c>
      <c r="C25" s="115" t="s">
        <v>975</v>
      </c>
      <c r="D25" s="39" t="s">
        <v>976</v>
      </c>
      <c r="E25" s="40" t="s">
        <v>89</v>
      </c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>
        <v>1</v>
      </c>
      <c r="U25" s="40"/>
      <c r="V25" s="40"/>
      <c r="W25" s="40"/>
      <c r="X25" s="40"/>
      <c r="Y25" s="40"/>
      <c r="Z25" s="40"/>
      <c r="AA25" s="40"/>
      <c r="AB25" s="40"/>
    </row>
    <row r="26" spans="2:29" x14ac:dyDescent="0.25">
      <c r="B26" s="38"/>
      <c r="C26" s="115" t="s">
        <v>977</v>
      </c>
      <c r="D26" s="39" t="s">
        <v>978</v>
      </c>
      <c r="E26" s="40" t="s">
        <v>89</v>
      </c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>
        <v>1</v>
      </c>
      <c r="U26" s="40"/>
      <c r="V26" s="40"/>
      <c r="W26" s="40"/>
      <c r="X26" s="40"/>
      <c r="Y26" s="40"/>
      <c r="Z26" s="40"/>
      <c r="AA26" s="40"/>
      <c r="AB26" s="40"/>
    </row>
    <row r="27" spans="2:29" x14ac:dyDescent="0.25">
      <c r="B27" s="38" t="s">
        <v>1236</v>
      </c>
      <c r="C27" s="115" t="s">
        <v>1439</v>
      </c>
      <c r="D27" s="39" t="s">
        <v>1442</v>
      </c>
      <c r="E27" s="40" t="s">
        <v>89</v>
      </c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>
        <v>1</v>
      </c>
      <c r="Y27" s="40"/>
      <c r="Z27" s="40"/>
      <c r="AA27" s="40"/>
      <c r="AB27" s="40"/>
      <c r="AC27" s="41" t="s">
        <v>953</v>
      </c>
    </row>
    <row r="28" spans="2:29" x14ac:dyDescent="0.25">
      <c r="B28" s="38"/>
      <c r="C28" s="115" t="s">
        <v>1440</v>
      </c>
      <c r="D28" s="39" t="s">
        <v>1443</v>
      </c>
      <c r="E28" s="40" t="s">
        <v>89</v>
      </c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>
        <v>1</v>
      </c>
      <c r="Y28" s="40"/>
      <c r="Z28" s="40"/>
      <c r="AA28" s="40"/>
      <c r="AB28" s="40"/>
      <c r="AC28" s="41" t="s">
        <v>956</v>
      </c>
    </row>
    <row r="29" spans="2:29" x14ac:dyDescent="0.25">
      <c r="B29" s="38"/>
      <c r="C29" s="115" t="s">
        <v>1441</v>
      </c>
      <c r="D29" s="39" t="s">
        <v>1444</v>
      </c>
      <c r="E29" s="40" t="s">
        <v>89</v>
      </c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>
        <v>1</v>
      </c>
      <c r="Y29" s="40"/>
      <c r="Z29" s="40"/>
      <c r="AA29" s="40"/>
      <c r="AB29" s="40"/>
      <c r="AC29" s="41" t="s">
        <v>953</v>
      </c>
    </row>
    <row r="30" spans="2:29" x14ac:dyDescent="0.25">
      <c r="B30" s="38" t="s">
        <v>1233</v>
      </c>
      <c r="C30" s="115" t="s">
        <v>1548</v>
      </c>
      <c r="D30" s="39" t="s">
        <v>1549</v>
      </c>
      <c r="E30" s="40" t="s">
        <v>89</v>
      </c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>
        <v>1</v>
      </c>
      <c r="Z30" s="40"/>
      <c r="AA30" s="40"/>
      <c r="AB30" s="40"/>
      <c r="AC30" s="41" t="s">
        <v>1445</v>
      </c>
    </row>
    <row r="31" spans="2:29" x14ac:dyDescent="0.25">
      <c r="B31" s="38"/>
      <c r="C31" s="115" t="s">
        <v>1550</v>
      </c>
      <c r="D31" s="39" t="s">
        <v>1551</v>
      </c>
      <c r="E31" s="40" t="s">
        <v>89</v>
      </c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>
        <v>1</v>
      </c>
      <c r="Z31" s="40"/>
      <c r="AA31" s="40"/>
      <c r="AB31" s="40"/>
      <c r="AC31" s="41" t="s">
        <v>940</v>
      </c>
    </row>
    <row r="32" spans="2:29" x14ac:dyDescent="0.25">
      <c r="B32" s="38"/>
      <c r="C32" s="115" t="s">
        <v>1552</v>
      </c>
      <c r="D32" s="39" t="s">
        <v>1553</v>
      </c>
      <c r="E32" s="40" t="s">
        <v>89</v>
      </c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>
        <v>1</v>
      </c>
      <c r="Z32" s="40"/>
      <c r="AA32" s="40"/>
      <c r="AB32" s="40"/>
      <c r="AC32" s="41" t="s">
        <v>953</v>
      </c>
    </row>
    <row r="33" spans="2:29" x14ac:dyDescent="0.25">
      <c r="B33" s="38"/>
      <c r="C33" s="116" t="s">
        <v>1554</v>
      </c>
      <c r="D33" s="39" t="s">
        <v>1555</v>
      </c>
      <c r="E33" s="40" t="s">
        <v>89</v>
      </c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>
        <v>1</v>
      </c>
      <c r="Z33" s="40"/>
      <c r="AA33" s="40"/>
      <c r="AB33" s="40"/>
      <c r="AC33" s="41" t="s">
        <v>1445</v>
      </c>
    </row>
    <row r="34" spans="2:29" x14ac:dyDescent="0.25">
      <c r="B34" s="38" t="s">
        <v>1234</v>
      </c>
      <c r="C34" s="115" t="s">
        <v>1699</v>
      </c>
      <c r="D34" s="39" t="s">
        <v>1700</v>
      </c>
      <c r="E34" s="40" t="s">
        <v>89</v>
      </c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>
        <v>1</v>
      </c>
      <c r="AA34" s="40"/>
      <c r="AB34" s="40"/>
      <c r="AC34" s="41" t="s">
        <v>940</v>
      </c>
    </row>
    <row r="35" spans="2:29" x14ac:dyDescent="0.25">
      <c r="B35" s="38"/>
      <c r="C35" s="115" t="s">
        <v>1701</v>
      </c>
      <c r="D35" s="39" t="s">
        <v>1702</v>
      </c>
      <c r="E35" s="40" t="s">
        <v>89</v>
      </c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>
        <v>1</v>
      </c>
      <c r="AA35" s="40"/>
      <c r="AB35" s="40"/>
      <c r="AC35" s="112" t="s">
        <v>1556</v>
      </c>
    </row>
    <row r="36" spans="2:29" x14ac:dyDescent="0.25">
      <c r="B36" s="38"/>
      <c r="C36" s="115" t="s">
        <v>1703</v>
      </c>
      <c r="D36" s="39" t="s">
        <v>1704</v>
      </c>
      <c r="E36" s="40" t="s">
        <v>89</v>
      </c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>
        <v>1</v>
      </c>
      <c r="AA36" s="40"/>
      <c r="AB36" s="40"/>
      <c r="AC36" s="41" t="s">
        <v>953</v>
      </c>
    </row>
    <row r="37" spans="2:29" x14ac:dyDescent="0.25">
      <c r="B37" s="38" t="s">
        <v>1235</v>
      </c>
      <c r="C37" s="115" t="s">
        <v>1847</v>
      </c>
      <c r="D37" s="39" t="s">
        <v>1850</v>
      </c>
      <c r="E37" s="40" t="s">
        <v>89</v>
      </c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>
        <v>1</v>
      </c>
      <c r="AB37" s="40"/>
      <c r="AC37" s="41" t="s">
        <v>1445</v>
      </c>
    </row>
    <row r="38" spans="2:29" x14ac:dyDescent="0.25">
      <c r="B38" s="38"/>
      <c r="C38" s="115" t="s">
        <v>1848</v>
      </c>
      <c r="D38" s="39" t="s">
        <v>1851</v>
      </c>
      <c r="E38" s="40" t="s">
        <v>89</v>
      </c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>
        <v>1</v>
      </c>
      <c r="AB38" s="40"/>
      <c r="AC38" s="41" t="s">
        <v>940</v>
      </c>
    </row>
    <row r="39" spans="2:29" x14ac:dyDescent="0.25">
      <c r="B39" s="38"/>
      <c r="C39" s="115" t="s">
        <v>1849</v>
      </c>
      <c r="D39" s="39" t="s">
        <v>1852</v>
      </c>
      <c r="E39" s="40" t="s">
        <v>89</v>
      </c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>
        <v>1</v>
      </c>
      <c r="AB39" s="40"/>
      <c r="AC39" s="41" t="s">
        <v>953</v>
      </c>
    </row>
    <row r="40" spans="2:29" x14ac:dyDescent="0.25">
      <c r="B40" s="38" t="s">
        <v>1846</v>
      </c>
      <c r="C40" s="115" t="s">
        <v>1853</v>
      </c>
      <c r="D40" s="39" t="s">
        <v>1856</v>
      </c>
      <c r="E40" s="40" t="s">
        <v>89</v>
      </c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>
        <v>1</v>
      </c>
      <c r="AC40" s="41" t="s">
        <v>1445</v>
      </c>
    </row>
    <row r="41" spans="2:29" x14ac:dyDescent="0.25">
      <c r="B41" s="38"/>
      <c r="C41" s="115" t="s">
        <v>1854</v>
      </c>
      <c r="D41" s="39" t="s">
        <v>1857</v>
      </c>
      <c r="E41" s="40" t="s">
        <v>89</v>
      </c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>
        <v>1</v>
      </c>
      <c r="AC41" s="41" t="s">
        <v>940</v>
      </c>
    </row>
    <row r="42" spans="2:29" x14ac:dyDescent="0.25">
      <c r="B42" s="38"/>
      <c r="C42" s="115" t="s">
        <v>1855</v>
      </c>
      <c r="D42" s="39" t="s">
        <v>1858</v>
      </c>
      <c r="E42" s="40" t="s">
        <v>89</v>
      </c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>
        <v>1</v>
      </c>
      <c r="AC42" s="41" t="s">
        <v>953</v>
      </c>
    </row>
    <row r="43" spans="2:29" x14ac:dyDescent="0.25">
      <c r="B43" s="111" t="s">
        <v>1219</v>
      </c>
      <c r="C43" s="111" t="s">
        <v>1873</v>
      </c>
      <c r="D43" s="39" t="s">
        <v>1874</v>
      </c>
      <c r="E43" s="40" t="s">
        <v>89</v>
      </c>
      <c r="F43" s="18"/>
      <c r="G43" s="18"/>
      <c r="H43" s="18"/>
      <c r="I43" s="18">
        <v>1</v>
      </c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40"/>
      <c r="U43" s="40"/>
      <c r="V43" s="40"/>
      <c r="W43" s="40"/>
      <c r="X43" s="40"/>
      <c r="Y43" s="40"/>
      <c r="Z43" s="40"/>
      <c r="AA43" s="40"/>
      <c r="AB43" s="40"/>
      <c r="AC43" s="41" t="s">
        <v>1445</v>
      </c>
    </row>
    <row r="44" spans="2:29" x14ac:dyDescent="0.25">
      <c r="B44" s="38"/>
      <c r="C44" s="111" t="s">
        <v>1875</v>
      </c>
      <c r="D44" s="39" t="s">
        <v>1876</v>
      </c>
      <c r="E44" s="40" t="s">
        <v>89</v>
      </c>
      <c r="F44" s="18"/>
      <c r="G44" s="18"/>
      <c r="H44" s="18"/>
      <c r="I44" s="18">
        <v>1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40"/>
      <c r="U44" s="40"/>
      <c r="V44" s="40"/>
      <c r="W44" s="40"/>
      <c r="X44" s="40"/>
      <c r="Y44" s="40"/>
      <c r="Z44" s="40"/>
      <c r="AA44" s="40"/>
      <c r="AB44" s="40"/>
      <c r="AC44" s="41" t="s">
        <v>940</v>
      </c>
    </row>
    <row r="45" spans="2:29" customFormat="1" x14ac:dyDescent="0.25">
      <c r="B45" s="111" t="s">
        <v>1224</v>
      </c>
      <c r="C45" s="111" t="s">
        <v>1879</v>
      </c>
      <c r="D45" s="39" t="s">
        <v>1880</v>
      </c>
      <c r="E45" s="40" t="s">
        <v>89</v>
      </c>
      <c r="F45" s="18"/>
      <c r="G45" s="18"/>
      <c r="H45" s="18"/>
      <c r="I45" s="18"/>
      <c r="J45" s="18">
        <v>1</v>
      </c>
      <c r="K45" s="18"/>
      <c r="L45" s="18"/>
      <c r="M45" s="18"/>
      <c r="N45" s="18"/>
      <c r="O45" s="18"/>
      <c r="P45" s="18"/>
      <c r="Q45" s="18"/>
      <c r="R45" s="18"/>
      <c r="S45" s="18"/>
      <c r="T45" s="40"/>
      <c r="U45" s="40"/>
      <c r="V45" s="40"/>
      <c r="W45" s="40"/>
      <c r="X45" s="40"/>
      <c r="Y45" s="40"/>
      <c r="Z45" s="40"/>
      <c r="AA45" s="40"/>
      <c r="AB45" s="40"/>
      <c r="AC45" s="41" t="s">
        <v>1445</v>
      </c>
    </row>
    <row r="46" spans="2:29" customFormat="1" x14ac:dyDescent="0.25">
      <c r="B46" s="38"/>
      <c r="C46" s="111" t="s">
        <v>1881</v>
      </c>
      <c r="D46" s="39" t="s">
        <v>1882</v>
      </c>
      <c r="E46" s="40" t="s">
        <v>89</v>
      </c>
      <c r="F46" s="18"/>
      <c r="G46" s="18"/>
      <c r="H46" s="18"/>
      <c r="I46" s="18"/>
      <c r="J46" s="18">
        <v>1</v>
      </c>
      <c r="K46" s="18"/>
      <c r="L46" s="18"/>
      <c r="M46" s="18"/>
      <c r="N46" s="18"/>
      <c r="O46" s="18"/>
      <c r="P46" s="18"/>
      <c r="Q46" s="18"/>
      <c r="R46" s="18"/>
      <c r="S46" s="18"/>
      <c r="T46" s="40"/>
      <c r="U46" s="40"/>
      <c r="V46" s="40"/>
      <c r="W46" s="40"/>
      <c r="X46" s="40"/>
      <c r="Y46" s="40"/>
      <c r="Z46" s="40"/>
      <c r="AA46" s="40"/>
      <c r="AB46" s="40"/>
      <c r="AC46" s="41" t="s">
        <v>940</v>
      </c>
    </row>
    <row r="47" spans="2:29" customFormat="1" x14ac:dyDescent="0.25">
      <c r="B47" s="111" t="s">
        <v>1232</v>
      </c>
      <c r="C47" s="111" t="s">
        <v>1885</v>
      </c>
      <c r="D47" s="39" t="s">
        <v>1886</v>
      </c>
      <c r="E47" s="40" t="s">
        <v>89</v>
      </c>
      <c r="F47" s="18"/>
      <c r="G47" s="18"/>
      <c r="H47" s="18">
        <v>1</v>
      </c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40"/>
      <c r="U47" s="40"/>
      <c r="V47" s="40"/>
      <c r="W47" s="40"/>
      <c r="X47" s="40"/>
      <c r="Y47" s="40"/>
      <c r="Z47" s="40"/>
      <c r="AA47" s="40"/>
      <c r="AB47" s="40"/>
      <c r="AC47" s="41" t="s">
        <v>1445</v>
      </c>
    </row>
    <row r="48" spans="2:29" customFormat="1" x14ac:dyDescent="0.25">
      <c r="B48" s="38"/>
      <c r="C48" s="111" t="s">
        <v>1887</v>
      </c>
      <c r="D48" s="39" t="s">
        <v>1888</v>
      </c>
      <c r="E48" s="40" t="s">
        <v>89</v>
      </c>
      <c r="F48" s="18"/>
      <c r="G48" s="18"/>
      <c r="H48" s="18">
        <v>1</v>
      </c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40"/>
      <c r="U48" s="40"/>
      <c r="V48" s="40"/>
      <c r="W48" s="40"/>
      <c r="X48" s="40"/>
      <c r="Y48" s="40"/>
      <c r="Z48" s="40"/>
      <c r="AA48" s="40"/>
      <c r="AB48" s="40"/>
      <c r="AC48" s="41" t="s">
        <v>940</v>
      </c>
    </row>
    <row r="49" spans="1:29" customFormat="1" x14ac:dyDescent="0.25">
      <c r="A49" s="8"/>
      <c r="B49" s="117" t="s">
        <v>1220</v>
      </c>
      <c r="C49" s="111" t="s">
        <v>2436</v>
      </c>
      <c r="D49" s="39" t="s">
        <v>2437</v>
      </c>
      <c r="E49" s="40" t="s">
        <v>89</v>
      </c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>
        <v>1</v>
      </c>
      <c r="V49" s="18"/>
      <c r="W49" s="18"/>
      <c r="X49" s="40"/>
      <c r="Y49" s="40"/>
      <c r="Z49" s="40"/>
      <c r="AA49" s="40"/>
      <c r="AB49" s="40"/>
      <c r="AC49" s="41" t="s">
        <v>1445</v>
      </c>
    </row>
    <row r="50" spans="1:29" customFormat="1" x14ac:dyDescent="0.25">
      <c r="A50" s="8"/>
      <c r="B50" s="38"/>
      <c r="C50" s="111" t="s">
        <v>2438</v>
      </c>
      <c r="D50" s="39" t="s">
        <v>2439</v>
      </c>
      <c r="E50" s="40" t="s">
        <v>89</v>
      </c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>
        <v>1</v>
      </c>
      <c r="V50" s="18"/>
      <c r="W50" s="18"/>
      <c r="X50" s="40"/>
      <c r="Y50" s="40"/>
      <c r="Z50" s="40"/>
      <c r="AA50" s="40"/>
      <c r="AB50" s="40"/>
      <c r="AC50" s="41" t="s">
        <v>940</v>
      </c>
    </row>
    <row r="51" spans="1:29" customFormat="1" x14ac:dyDescent="0.25">
      <c r="A51" s="8"/>
      <c r="B51" s="117" t="s">
        <v>1221</v>
      </c>
      <c r="C51" s="111" t="s">
        <v>2443</v>
      </c>
      <c r="D51" s="39" t="s">
        <v>2444</v>
      </c>
      <c r="E51" s="40" t="s">
        <v>89</v>
      </c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>
        <v>1</v>
      </c>
      <c r="W51" s="18"/>
      <c r="X51" s="40"/>
      <c r="Y51" s="40"/>
      <c r="Z51" s="40"/>
      <c r="AA51" s="40"/>
      <c r="AB51" s="40"/>
      <c r="AC51" s="41" t="s">
        <v>1445</v>
      </c>
    </row>
    <row r="52" spans="1:29" customFormat="1" x14ac:dyDescent="0.25">
      <c r="A52" s="8"/>
      <c r="B52" s="38"/>
      <c r="C52" s="111" t="s">
        <v>2445</v>
      </c>
      <c r="D52" s="39" t="s">
        <v>2446</v>
      </c>
      <c r="E52" s="40" t="s">
        <v>89</v>
      </c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>
        <v>1</v>
      </c>
      <c r="W52" s="18"/>
      <c r="X52" s="40"/>
      <c r="Y52" s="40"/>
      <c r="Z52" s="40"/>
      <c r="AA52" s="40"/>
      <c r="AB52" s="40"/>
      <c r="AC52" s="41" t="s">
        <v>940</v>
      </c>
    </row>
    <row r="53" spans="1:29" customFormat="1" x14ac:dyDescent="0.25">
      <c r="A53" s="8"/>
      <c r="B53" s="117" t="s">
        <v>1226</v>
      </c>
      <c r="C53" s="111" t="s">
        <v>2449</v>
      </c>
      <c r="D53" s="39" t="s">
        <v>2450</v>
      </c>
      <c r="E53" s="40" t="s">
        <v>89</v>
      </c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>
        <v>1</v>
      </c>
      <c r="X53" s="40"/>
      <c r="Y53" s="40"/>
      <c r="Z53" s="40"/>
      <c r="AA53" s="40"/>
      <c r="AB53" s="40"/>
      <c r="AC53" s="41" t="s">
        <v>1445</v>
      </c>
    </row>
    <row r="54" spans="1:29" customFormat="1" x14ac:dyDescent="0.25">
      <c r="A54" s="8"/>
      <c r="B54" s="38"/>
      <c r="C54" s="111" t="s">
        <v>2451</v>
      </c>
      <c r="D54" s="39" t="s">
        <v>2452</v>
      </c>
      <c r="E54" s="40" t="s">
        <v>89</v>
      </c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>
        <v>1</v>
      </c>
      <c r="X54" s="40"/>
      <c r="Y54" s="40"/>
      <c r="Z54" s="40"/>
      <c r="AA54" s="40"/>
      <c r="AB54" s="40"/>
      <c r="AC54" s="41" t="s">
        <v>940</v>
      </c>
    </row>
    <row r="55" spans="1:29" customFormat="1" x14ac:dyDescent="0.25">
      <c r="A55" s="8"/>
      <c r="B55" s="117" t="s">
        <v>1230</v>
      </c>
      <c r="C55" s="111" t="s">
        <v>2880</v>
      </c>
      <c r="D55" s="39" t="s">
        <v>2881</v>
      </c>
      <c r="E55" s="40" t="s">
        <v>89</v>
      </c>
      <c r="F55" s="18"/>
      <c r="G55" s="18"/>
      <c r="H55" s="18"/>
      <c r="I55" s="18"/>
      <c r="J55" s="18"/>
      <c r="K55" s="18"/>
      <c r="L55" s="18"/>
      <c r="M55" s="18"/>
      <c r="N55" s="18">
        <v>1</v>
      </c>
      <c r="O55" s="18"/>
      <c r="P55" s="18"/>
      <c r="Q55" s="18"/>
      <c r="R55" s="18"/>
      <c r="S55" s="18"/>
      <c r="T55" s="18"/>
      <c r="U55" s="18"/>
      <c r="V55" s="18"/>
      <c r="W55" s="18"/>
      <c r="X55" s="40"/>
      <c r="Y55" s="40"/>
      <c r="Z55" s="40"/>
      <c r="AA55" s="40"/>
      <c r="AB55" s="40"/>
      <c r="AC55" s="41" t="s">
        <v>1445</v>
      </c>
    </row>
    <row r="56" spans="1:29" customFormat="1" x14ac:dyDescent="0.25">
      <c r="A56" s="8"/>
      <c r="B56" s="38"/>
      <c r="C56" s="111" t="s">
        <v>2882</v>
      </c>
      <c r="D56" s="39" t="s">
        <v>2883</v>
      </c>
      <c r="E56" s="40" t="s">
        <v>89</v>
      </c>
      <c r="F56" s="18"/>
      <c r="G56" s="18"/>
      <c r="H56" s="18"/>
      <c r="I56" s="18"/>
      <c r="J56" s="18"/>
      <c r="K56" s="18"/>
      <c r="L56" s="18"/>
      <c r="M56" s="18"/>
      <c r="N56" s="18">
        <v>1</v>
      </c>
      <c r="O56" s="18"/>
      <c r="P56" s="18"/>
      <c r="Q56" s="18"/>
      <c r="R56" s="18"/>
      <c r="S56" s="18"/>
      <c r="T56" s="18"/>
      <c r="U56" s="18"/>
      <c r="V56" s="18"/>
      <c r="W56" s="18"/>
      <c r="X56" s="40"/>
      <c r="Y56" s="40"/>
      <c r="Z56" s="40"/>
      <c r="AA56" s="40"/>
      <c r="AB56" s="40"/>
      <c r="AC56" s="41" t="s">
        <v>940</v>
      </c>
    </row>
    <row r="57" spans="1:29" customFormat="1" x14ac:dyDescent="0.25">
      <c r="A57" s="8"/>
      <c r="B57" s="117" t="s">
        <v>1222</v>
      </c>
      <c r="C57" s="111" t="s">
        <v>2896</v>
      </c>
      <c r="D57" s="39" t="s">
        <v>2897</v>
      </c>
      <c r="E57" s="40" t="s">
        <v>89</v>
      </c>
      <c r="F57" s="18"/>
      <c r="G57" s="18"/>
      <c r="H57" s="18"/>
      <c r="I57" s="18"/>
      <c r="J57" s="18"/>
      <c r="K57" s="18"/>
      <c r="L57" s="18"/>
      <c r="M57" s="18"/>
      <c r="N57" s="18"/>
      <c r="O57" s="18">
        <v>1</v>
      </c>
      <c r="P57" s="18"/>
      <c r="Q57" s="18"/>
      <c r="R57" s="18"/>
      <c r="S57" s="18"/>
      <c r="T57" s="18"/>
      <c r="U57" s="18"/>
      <c r="V57" s="18"/>
      <c r="W57" s="18"/>
      <c r="X57" s="40"/>
      <c r="Y57" s="40"/>
      <c r="Z57" s="40"/>
      <c r="AA57" s="40"/>
      <c r="AB57" s="40"/>
      <c r="AC57" s="41" t="s">
        <v>1445</v>
      </c>
    </row>
    <row r="58" spans="1:29" customFormat="1" x14ac:dyDescent="0.25">
      <c r="A58" s="8"/>
      <c r="B58" s="38"/>
      <c r="C58" s="111" t="s">
        <v>2898</v>
      </c>
      <c r="D58" s="39" t="s">
        <v>2899</v>
      </c>
      <c r="E58" s="40" t="s">
        <v>89</v>
      </c>
      <c r="F58" s="18"/>
      <c r="G58" s="18"/>
      <c r="H58" s="18"/>
      <c r="I58" s="18"/>
      <c r="J58" s="18"/>
      <c r="K58" s="18"/>
      <c r="L58" s="18"/>
      <c r="M58" s="18"/>
      <c r="N58" s="18"/>
      <c r="O58" s="18">
        <v>1</v>
      </c>
      <c r="P58" s="18"/>
      <c r="Q58" s="18"/>
      <c r="R58" s="18"/>
      <c r="S58" s="18"/>
      <c r="T58" s="18"/>
      <c r="U58" s="18"/>
      <c r="V58" s="18"/>
      <c r="W58" s="18"/>
      <c r="X58" s="40"/>
      <c r="Y58" s="40"/>
      <c r="Z58" s="40"/>
      <c r="AA58" s="40"/>
      <c r="AB58" s="40"/>
      <c r="AC58" s="41" t="s">
        <v>940</v>
      </c>
    </row>
    <row r="59" spans="1:29" customFormat="1" x14ac:dyDescent="0.25">
      <c r="A59" s="8"/>
      <c r="B59" s="117" t="s">
        <v>1231</v>
      </c>
      <c r="C59" s="111" t="s">
        <v>2902</v>
      </c>
      <c r="D59" s="39" t="s">
        <v>2903</v>
      </c>
      <c r="E59" s="40" t="s">
        <v>89</v>
      </c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>
        <v>1</v>
      </c>
      <c r="Q59" s="18"/>
      <c r="R59" s="18"/>
      <c r="S59" s="18"/>
      <c r="T59" s="18"/>
      <c r="U59" s="18"/>
      <c r="V59" s="18"/>
      <c r="W59" s="18"/>
      <c r="X59" s="40"/>
      <c r="Y59" s="40"/>
      <c r="Z59" s="40"/>
      <c r="AA59" s="40"/>
      <c r="AB59" s="40"/>
      <c r="AC59" s="41" t="s">
        <v>1445</v>
      </c>
    </row>
    <row r="60" spans="1:29" customFormat="1" x14ac:dyDescent="0.25">
      <c r="A60" s="8"/>
      <c r="B60" s="38"/>
      <c r="C60" s="111" t="s">
        <v>2904</v>
      </c>
      <c r="D60" s="39" t="s">
        <v>2905</v>
      </c>
      <c r="E60" s="40" t="s">
        <v>89</v>
      </c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>
        <v>1</v>
      </c>
      <c r="Q60" s="18"/>
      <c r="R60" s="18"/>
      <c r="S60" s="18"/>
      <c r="T60" s="18"/>
      <c r="U60" s="18"/>
      <c r="V60" s="18"/>
      <c r="W60" s="18"/>
      <c r="X60" s="40"/>
      <c r="Y60" s="40"/>
      <c r="Z60" s="40"/>
      <c r="AA60" s="40"/>
      <c r="AB60" s="40"/>
      <c r="AC60" s="41" t="s">
        <v>940</v>
      </c>
    </row>
    <row r="61" spans="1:29" customFormat="1" x14ac:dyDescent="0.25">
      <c r="A61" s="8"/>
      <c r="B61" s="117" t="s">
        <v>1229</v>
      </c>
      <c r="C61" s="111" t="s">
        <v>2908</v>
      </c>
      <c r="D61" s="39" t="s">
        <v>2909</v>
      </c>
      <c r="E61" s="40" t="s">
        <v>89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>
        <v>1</v>
      </c>
      <c r="R61" s="18"/>
      <c r="S61" s="18"/>
      <c r="T61" s="18"/>
      <c r="U61" s="18"/>
      <c r="V61" s="18"/>
      <c r="W61" s="18"/>
      <c r="X61" s="40"/>
      <c r="Y61" s="40"/>
      <c r="Z61" s="40"/>
      <c r="AA61" s="40"/>
      <c r="AB61" s="40"/>
      <c r="AC61" s="41" t="s">
        <v>1445</v>
      </c>
    </row>
    <row r="62" spans="1:29" customFormat="1" x14ac:dyDescent="0.25">
      <c r="A62" s="8"/>
      <c r="B62" s="38"/>
      <c r="C62" s="111" t="s">
        <v>2910</v>
      </c>
      <c r="D62" s="39" t="s">
        <v>2911</v>
      </c>
      <c r="E62" s="40" t="s">
        <v>89</v>
      </c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>
        <v>1</v>
      </c>
      <c r="R62" s="18"/>
      <c r="S62" s="18"/>
      <c r="T62" s="18"/>
      <c r="U62" s="18"/>
      <c r="V62" s="18"/>
      <c r="W62" s="18"/>
      <c r="X62" s="40"/>
      <c r="Y62" s="40"/>
      <c r="Z62" s="40"/>
      <c r="AA62" s="40"/>
      <c r="AB62" s="40"/>
      <c r="AC62" s="41" t="s">
        <v>940</v>
      </c>
    </row>
    <row r="63" spans="1:29" customFormat="1" x14ac:dyDescent="0.25">
      <c r="A63" s="8"/>
      <c r="B63" s="117" t="s">
        <v>1228</v>
      </c>
      <c r="C63" s="111" t="s">
        <v>2914</v>
      </c>
      <c r="D63" s="39" t="s">
        <v>2915</v>
      </c>
      <c r="E63" s="40" t="s">
        <v>89</v>
      </c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>
        <v>1</v>
      </c>
      <c r="S63" s="18"/>
      <c r="T63" s="18"/>
      <c r="U63" s="18"/>
      <c r="V63" s="18"/>
      <c r="W63" s="18"/>
      <c r="X63" s="40"/>
      <c r="Y63" s="40"/>
      <c r="Z63" s="40"/>
      <c r="AA63" s="40"/>
      <c r="AB63" s="40"/>
      <c r="AC63" s="41" t="s">
        <v>1445</v>
      </c>
    </row>
    <row r="64" spans="1:29" customFormat="1" x14ac:dyDescent="0.25">
      <c r="A64" s="8"/>
      <c r="B64" s="38"/>
      <c r="C64" s="111" t="s">
        <v>2916</v>
      </c>
      <c r="D64" s="39" t="s">
        <v>2917</v>
      </c>
      <c r="E64" s="40" t="s">
        <v>89</v>
      </c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40"/>
      <c r="Y64" s="40"/>
      <c r="Z64" s="40"/>
      <c r="AA64" s="40"/>
      <c r="AB64" s="40"/>
      <c r="AC64" s="41" t="s">
        <v>940</v>
      </c>
    </row>
    <row r="65" spans="1:29" customFormat="1" x14ac:dyDescent="0.25">
      <c r="A65" s="8"/>
      <c r="B65" s="117" t="s">
        <v>1223</v>
      </c>
      <c r="C65" s="111" t="s">
        <v>2920</v>
      </c>
      <c r="D65" s="39" t="s">
        <v>2921</v>
      </c>
      <c r="E65" s="40" t="s">
        <v>89</v>
      </c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>
        <v>1</v>
      </c>
      <c r="T65" s="18"/>
      <c r="U65" s="18"/>
      <c r="V65" s="18"/>
      <c r="W65" s="18"/>
      <c r="X65" s="40"/>
      <c r="Y65" s="40"/>
      <c r="Z65" s="40"/>
      <c r="AA65" s="40"/>
      <c r="AB65" s="40"/>
      <c r="AC65" s="41" t="s">
        <v>1445</v>
      </c>
    </row>
    <row r="66" spans="1:29" customFormat="1" x14ac:dyDescent="0.25">
      <c r="A66" s="8"/>
      <c r="B66" s="38"/>
      <c r="C66" s="111" t="s">
        <v>2922</v>
      </c>
      <c r="D66" s="39" t="s">
        <v>2923</v>
      </c>
      <c r="E66" s="40" t="s">
        <v>89</v>
      </c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1</v>
      </c>
      <c r="T66" s="18"/>
      <c r="U66" s="18"/>
      <c r="V66" s="18"/>
      <c r="W66" s="18"/>
      <c r="X66" s="40"/>
      <c r="Y66" s="40"/>
      <c r="Z66" s="40"/>
      <c r="AA66" s="40"/>
      <c r="AB66" s="40"/>
      <c r="AC66" s="41" t="s">
        <v>940</v>
      </c>
    </row>
  </sheetData>
  <hyperlinks>
    <hyperlink ref="D4" r:id="rId1" display="ChernyjDV@sibgenco.ru"/>
    <hyperlink ref="D14" r:id="rId2"/>
    <hyperlink ref="D15" r:id="rId3"/>
    <hyperlink ref="D18" r:id="rId4"/>
    <hyperlink ref="D19" r:id="rId5"/>
    <hyperlink ref="D20" r:id="rId6"/>
    <hyperlink ref="D21" r:id="rId7"/>
    <hyperlink ref="D22" r:id="rId8"/>
    <hyperlink ref="D23" r:id="rId9"/>
    <hyperlink ref="D24" r:id="rId10" display="NestratenkoSA@suek.ru"/>
    <hyperlink ref="D25" r:id="rId11" display="AntovshchukES@sibgenco.ru"/>
    <hyperlink ref="D26" r:id="rId12" display="BobrovskiiDI@sibgenco.ru"/>
    <hyperlink ref="D30" r:id="rId13"/>
    <hyperlink ref="D31" r:id="rId14"/>
    <hyperlink ref="D32" r:id="rId15"/>
    <hyperlink ref="D33" r:id="rId16"/>
    <hyperlink ref="D17" r:id="rId17"/>
    <hyperlink ref="D16" r:id="rId18"/>
    <hyperlink ref="D13" r:id="rId19" display="BebeninPA@sibgenco.ru"/>
    <hyperlink ref="D12" r:id="rId20" display="Zolotovaa@sibgenco.ru"/>
    <hyperlink ref="D36" r:id="rId21" display="LemeshKA@suek.ru"/>
    <hyperlink ref="D35" r:id="rId22" display="GogaAIu@suek.ru"/>
    <hyperlink ref="D34" r:id="rId23" display="ChernovSA@sibgenco.ru"/>
    <hyperlink ref="D3" r:id="rId24"/>
    <hyperlink ref="D44" r:id="rId25"/>
    <hyperlink ref="D43" r:id="rId26"/>
    <hyperlink ref="D46" r:id="rId27"/>
    <hyperlink ref="D45" r:id="rId28"/>
    <hyperlink ref="D48" r:id="rId29"/>
    <hyperlink ref="D47" r:id="rId30"/>
    <hyperlink ref="D5" r:id="rId31" display="KotovUI@sibgenco.ru"/>
    <hyperlink ref="D6" r:id="rId32"/>
    <hyperlink ref="D54" r:id="rId33"/>
    <hyperlink ref="D53" r:id="rId34"/>
    <hyperlink ref="D52" r:id="rId35"/>
    <hyperlink ref="D51" r:id="rId36"/>
    <hyperlink ref="D50" r:id="rId37"/>
    <hyperlink ref="D49" r:id="rId38"/>
    <hyperlink ref="D56" r:id="rId39"/>
    <hyperlink ref="D55" r:id="rId40"/>
    <hyperlink ref="D58" r:id="rId41"/>
    <hyperlink ref="D57" r:id="rId42"/>
    <hyperlink ref="D66" r:id="rId43"/>
    <hyperlink ref="D65" r:id="rId44"/>
    <hyperlink ref="D64" r:id="rId45"/>
    <hyperlink ref="D63" r:id="rId46"/>
    <hyperlink ref="D62" r:id="rId47"/>
    <hyperlink ref="D61" r:id="rId48"/>
    <hyperlink ref="D60" r:id="rId49"/>
    <hyperlink ref="D59" r:id="rId50"/>
    <hyperlink ref="D10" r:id="rId51"/>
  </hyperlinks>
  <pageMargins left="0.7" right="0.7" top="0.75" bottom="0.75" header="0.3" footer="0.3"/>
  <pageSetup paperSize="9" orientation="portrait" r:id="rId5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BX213"/>
  <sheetViews>
    <sheetView topLeftCell="A186" zoomScale="70" zoomScaleNormal="70" workbookViewId="0">
      <selection activeCell="I211" sqref="I211"/>
    </sheetView>
  </sheetViews>
  <sheetFormatPr defaultRowHeight="15" x14ac:dyDescent="0.25"/>
  <cols>
    <col min="2" max="2" width="39.85546875" bestFit="1" customWidth="1"/>
    <col min="3" max="3" width="9.42578125" bestFit="1" customWidth="1"/>
    <col min="5" max="5" width="9.5703125" bestFit="1" customWidth="1"/>
    <col min="6" max="6" width="10.28515625" bestFit="1" customWidth="1"/>
    <col min="7" max="7" width="9.7109375" bestFit="1" customWidth="1"/>
    <col min="76" max="76" width="8.85546875" style="60"/>
  </cols>
  <sheetData>
    <row r="1" spans="1:76" hidden="1" x14ac:dyDescent="0.25">
      <c r="BX1" s="60" t="s">
        <v>1269</v>
      </c>
    </row>
    <row r="2" spans="1:76" hidden="1" x14ac:dyDescent="0.25">
      <c r="C2" s="184" t="s">
        <v>1272</v>
      </c>
      <c r="D2" s="184"/>
      <c r="E2" s="184"/>
      <c r="F2" s="184"/>
      <c r="G2" s="184"/>
      <c r="H2" s="184"/>
      <c r="I2" s="184"/>
      <c r="J2" s="13"/>
      <c r="K2" s="13"/>
      <c r="L2" s="13"/>
      <c r="M2" s="13"/>
      <c r="N2" s="13"/>
      <c r="O2" s="184" t="s">
        <v>1272</v>
      </c>
      <c r="P2" s="184"/>
      <c r="Q2" s="184"/>
      <c r="R2" s="184"/>
      <c r="S2" s="184"/>
      <c r="T2" s="184"/>
      <c r="U2" s="184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S2" s="184" t="s">
        <v>1273</v>
      </c>
      <c r="AT2" s="184"/>
      <c r="AU2" s="184"/>
      <c r="AV2" s="184"/>
      <c r="AW2" s="184"/>
      <c r="AX2" s="184"/>
      <c r="AY2" s="184"/>
      <c r="AZ2" s="184"/>
      <c r="BA2" s="184"/>
      <c r="BB2" s="184"/>
      <c r="BC2" s="184"/>
      <c r="BD2" s="184"/>
      <c r="BE2" s="184"/>
      <c r="BF2" s="184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60" t="s">
        <v>1270</v>
      </c>
    </row>
    <row r="3" spans="1:76" hidden="1" x14ac:dyDescent="0.25">
      <c r="G3">
        <v>31</v>
      </c>
      <c r="H3">
        <v>30</v>
      </c>
      <c r="I3">
        <v>29</v>
      </c>
      <c r="J3">
        <v>28</v>
      </c>
      <c r="K3">
        <v>27</v>
      </c>
      <c r="L3">
        <v>26</v>
      </c>
      <c r="M3">
        <v>25</v>
      </c>
      <c r="N3">
        <v>24</v>
      </c>
      <c r="O3">
        <v>23</v>
      </c>
      <c r="P3">
        <v>22</v>
      </c>
      <c r="Q3">
        <v>21</v>
      </c>
      <c r="R3">
        <v>20</v>
      </c>
      <c r="S3">
        <v>19</v>
      </c>
      <c r="T3">
        <v>18</v>
      </c>
      <c r="U3">
        <v>17</v>
      </c>
      <c r="V3">
        <v>16</v>
      </c>
      <c r="W3">
        <v>15</v>
      </c>
      <c r="X3">
        <v>14</v>
      </c>
      <c r="Y3">
        <v>13</v>
      </c>
      <c r="Z3">
        <v>12</v>
      </c>
      <c r="AA3">
        <v>11</v>
      </c>
      <c r="AB3">
        <v>10</v>
      </c>
      <c r="AC3">
        <v>9</v>
      </c>
      <c r="AD3">
        <v>8</v>
      </c>
      <c r="AE3">
        <v>7</v>
      </c>
      <c r="AF3">
        <v>6</v>
      </c>
      <c r="AG3">
        <v>5</v>
      </c>
      <c r="AH3">
        <v>4</v>
      </c>
      <c r="AI3">
        <v>3</v>
      </c>
      <c r="AJ3">
        <v>2</v>
      </c>
      <c r="AK3">
        <v>1</v>
      </c>
      <c r="BX3" s="60" t="s">
        <v>1271</v>
      </c>
    </row>
    <row r="4" spans="1:76" ht="15.75" hidden="1" x14ac:dyDescent="0.25">
      <c r="C4" s="9">
        <v>45663</v>
      </c>
      <c r="D4" s="9">
        <v>45664</v>
      </c>
      <c r="E4" s="9">
        <v>45665</v>
      </c>
      <c r="F4" s="9">
        <v>45666</v>
      </c>
      <c r="G4" s="9">
        <v>45667</v>
      </c>
      <c r="H4" s="9">
        <v>45668</v>
      </c>
      <c r="I4" s="9">
        <v>45669</v>
      </c>
      <c r="J4" s="9">
        <v>45670</v>
      </c>
      <c r="K4" s="9">
        <v>45671</v>
      </c>
      <c r="L4" s="9">
        <v>45672</v>
      </c>
      <c r="M4" s="9">
        <v>45673</v>
      </c>
      <c r="N4" s="9">
        <v>45674</v>
      </c>
      <c r="O4" s="9">
        <v>45675</v>
      </c>
      <c r="P4" s="9">
        <v>45676</v>
      </c>
      <c r="Q4" s="9">
        <v>45677</v>
      </c>
      <c r="R4" s="9">
        <v>45678</v>
      </c>
      <c r="S4" s="9">
        <v>45679</v>
      </c>
      <c r="T4" s="9">
        <v>45680</v>
      </c>
      <c r="U4" s="9">
        <v>45681</v>
      </c>
      <c r="V4" s="9">
        <v>45682</v>
      </c>
      <c r="W4" s="9">
        <v>45683</v>
      </c>
      <c r="X4" s="9">
        <v>45684</v>
      </c>
      <c r="Y4" s="9">
        <v>45685</v>
      </c>
      <c r="Z4" s="9">
        <v>45686</v>
      </c>
      <c r="AA4" s="9">
        <v>45687</v>
      </c>
      <c r="AB4" s="9">
        <v>45688</v>
      </c>
      <c r="AC4" s="9">
        <v>45689</v>
      </c>
      <c r="AD4" s="9">
        <v>45690</v>
      </c>
      <c r="AE4" s="9">
        <v>45691</v>
      </c>
      <c r="AF4" s="9">
        <v>45692</v>
      </c>
      <c r="AG4" s="9">
        <v>45693</v>
      </c>
      <c r="AH4" s="9">
        <v>45694</v>
      </c>
      <c r="AI4" s="9">
        <v>45695</v>
      </c>
      <c r="AJ4" s="9">
        <v>45696</v>
      </c>
      <c r="AK4" s="9">
        <v>45697</v>
      </c>
      <c r="AL4" s="9"/>
      <c r="AM4" s="9"/>
      <c r="AN4" s="9"/>
      <c r="AO4" s="9"/>
      <c r="AS4" s="9">
        <v>45667</v>
      </c>
      <c r="AT4" s="9">
        <v>45668</v>
      </c>
      <c r="AU4" s="9">
        <v>45669</v>
      </c>
      <c r="AV4" s="9">
        <v>45670</v>
      </c>
      <c r="AW4" s="9">
        <v>45671</v>
      </c>
      <c r="AX4" s="9">
        <v>45672</v>
      </c>
      <c r="AY4" s="9">
        <v>45673</v>
      </c>
      <c r="AZ4" s="9">
        <v>45674</v>
      </c>
      <c r="BA4" s="9">
        <v>45675</v>
      </c>
      <c r="BB4" s="9">
        <v>45676</v>
      </c>
      <c r="BC4" s="9">
        <v>45677</v>
      </c>
      <c r="BD4" s="9">
        <v>45678</v>
      </c>
      <c r="BE4" s="9">
        <v>45679</v>
      </c>
      <c r="BF4" s="9">
        <v>45680</v>
      </c>
      <c r="BG4" s="9">
        <v>45681</v>
      </c>
      <c r="BH4" s="9">
        <v>45682</v>
      </c>
      <c r="BI4" s="9">
        <v>45683</v>
      </c>
      <c r="BJ4" s="9">
        <v>45684</v>
      </c>
      <c r="BK4" s="9">
        <v>45685</v>
      </c>
      <c r="BL4" s="9">
        <v>45686</v>
      </c>
      <c r="BM4" s="9">
        <v>45687</v>
      </c>
      <c r="BN4" s="9">
        <v>45688</v>
      </c>
      <c r="BO4" s="9">
        <v>45689</v>
      </c>
      <c r="BP4" s="9">
        <v>45690</v>
      </c>
      <c r="BQ4" s="9">
        <v>45691</v>
      </c>
      <c r="BR4" s="9">
        <v>45692</v>
      </c>
      <c r="BS4" s="9">
        <v>45693</v>
      </c>
      <c r="BT4" s="9">
        <v>45694</v>
      </c>
      <c r="BU4" s="9">
        <v>45695</v>
      </c>
      <c r="BV4" s="9">
        <v>45696</v>
      </c>
      <c r="BW4" s="9">
        <v>45697</v>
      </c>
    </row>
    <row r="5" spans="1:76" hidden="1" x14ac:dyDescent="0.25">
      <c r="A5" s="185" t="s">
        <v>1267</v>
      </c>
      <c r="B5" t="s">
        <v>1218</v>
      </c>
      <c r="C5">
        <f ca="1">COUNTIF(OFFSET(INDIRECT(ADDRESS(1,1,1,1,$B5)),,8+INDIRECT(ADDRESS(2,4,1,1,$B5))+COLUMN(C5)-COLUMN($C$4),500),"=21")</f>
        <v>0</v>
      </c>
      <c r="D5">
        <f t="shared" ref="D5:AK10" ca="1" si="0">COUNTIF(OFFSET(INDIRECT(ADDRESS(1,1,1,1,$B5)),,8+INDIRECT(ADDRESS(2,4,1,1,$B5))+COLUMN(D5)-COLUMN($C$4),500),"=21")</f>
        <v>0</v>
      </c>
      <c r="E5">
        <f t="shared" ca="1" si="0"/>
        <v>0</v>
      </c>
      <c r="F5">
        <f t="shared" ca="1" si="0"/>
        <v>0</v>
      </c>
      <c r="G5">
        <f t="shared" ca="1" si="0"/>
        <v>0</v>
      </c>
      <c r="H5">
        <f t="shared" ca="1" si="0"/>
        <v>0</v>
      </c>
      <c r="I5">
        <f t="shared" ca="1" si="0"/>
        <v>0</v>
      </c>
      <c r="J5">
        <f t="shared" ca="1" si="0"/>
        <v>0</v>
      </c>
      <c r="K5">
        <f t="shared" ca="1" si="0"/>
        <v>0</v>
      </c>
      <c r="L5">
        <f t="shared" ca="1" si="0"/>
        <v>0</v>
      </c>
      <c r="M5">
        <f t="shared" ca="1" si="0"/>
        <v>0</v>
      </c>
      <c r="N5">
        <f t="shared" ca="1" si="0"/>
        <v>0</v>
      </c>
      <c r="O5">
        <f t="shared" ca="1" si="0"/>
        <v>0</v>
      </c>
      <c r="P5">
        <f t="shared" ca="1" si="0"/>
        <v>0</v>
      </c>
      <c r="Q5">
        <f t="shared" ca="1" si="0"/>
        <v>0</v>
      </c>
      <c r="R5">
        <f t="shared" ca="1" si="0"/>
        <v>0</v>
      </c>
      <c r="S5">
        <f t="shared" ca="1" si="0"/>
        <v>0</v>
      </c>
      <c r="T5">
        <f t="shared" ca="1" si="0"/>
        <v>0</v>
      </c>
      <c r="U5">
        <f t="shared" ca="1" si="0"/>
        <v>0</v>
      </c>
      <c r="V5">
        <f t="shared" ca="1" si="0"/>
        <v>0</v>
      </c>
      <c r="W5">
        <f t="shared" ca="1" si="0"/>
        <v>0</v>
      </c>
      <c r="X5">
        <f t="shared" ca="1" si="0"/>
        <v>0</v>
      </c>
      <c r="Y5">
        <f t="shared" ca="1" si="0"/>
        <v>0</v>
      </c>
      <c r="Z5">
        <f t="shared" ca="1" si="0"/>
        <v>0</v>
      </c>
      <c r="AA5">
        <f t="shared" ca="1" si="0"/>
        <v>0</v>
      </c>
      <c r="AB5">
        <f t="shared" ca="1" si="0"/>
        <v>0</v>
      </c>
      <c r="AC5">
        <f t="shared" ca="1" si="0"/>
        <v>0</v>
      </c>
      <c r="AD5">
        <f t="shared" ca="1" si="0"/>
        <v>0</v>
      </c>
      <c r="AE5">
        <f t="shared" ca="1" si="0"/>
        <v>0</v>
      </c>
      <c r="AF5">
        <f t="shared" ca="1" si="0"/>
        <v>0</v>
      </c>
      <c r="AG5">
        <f t="shared" ca="1" si="0"/>
        <v>0</v>
      </c>
      <c r="AH5">
        <f t="shared" ca="1" si="0"/>
        <v>0</v>
      </c>
      <c r="AI5">
        <f t="shared" ca="1" si="0"/>
        <v>0</v>
      </c>
      <c r="AJ5">
        <f t="shared" ca="1" si="0"/>
        <v>0</v>
      </c>
      <c r="AK5">
        <f t="shared" ca="1" si="0"/>
        <v>0</v>
      </c>
      <c r="AR5" t="s">
        <v>1218</v>
      </c>
      <c r="AS5">
        <v>1</v>
      </c>
      <c r="AT5">
        <v>1</v>
      </c>
      <c r="AU5">
        <v>0</v>
      </c>
      <c r="AV5">
        <v>0</v>
      </c>
      <c r="AW5">
        <v>1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1</v>
      </c>
      <c r="BH5">
        <v>0</v>
      </c>
      <c r="BI5">
        <v>0</v>
      </c>
      <c r="BJ5">
        <v>0</v>
      </c>
      <c r="BK5">
        <v>0</v>
      </c>
      <c r="BL5">
        <v>1</v>
      </c>
      <c r="BM5">
        <v>1</v>
      </c>
      <c r="BN5">
        <v>0</v>
      </c>
      <c r="BO5">
        <v>1</v>
      </c>
      <c r="BP5">
        <v>0</v>
      </c>
      <c r="BQ5">
        <v>0</v>
      </c>
      <c r="BR5">
        <v>0</v>
      </c>
      <c r="BS5">
        <v>1</v>
      </c>
      <c r="BT5">
        <v>0</v>
      </c>
      <c r="BU5">
        <v>1</v>
      </c>
      <c r="BV5">
        <v>0</v>
      </c>
      <c r="BW5">
        <v>0</v>
      </c>
    </row>
    <row r="6" spans="1:76" hidden="1" x14ac:dyDescent="0.25">
      <c r="A6" s="185"/>
      <c r="B6" t="s">
        <v>889</v>
      </c>
      <c r="C6">
        <f t="shared" ref="C6:R10" ca="1" si="1">COUNTIF(OFFSET(INDIRECT(ADDRESS(1,1,1,1,$B6)),,8+INDIRECT(ADDRESS(2,4,1,1,$B6))+COLUMN(C6)-COLUMN($C$4),500),"=21")</f>
        <v>0</v>
      </c>
      <c r="D6">
        <f t="shared" ca="1" si="1"/>
        <v>0</v>
      </c>
      <c r="E6">
        <f t="shared" ca="1" si="1"/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1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0"/>
        <v>0</v>
      </c>
      <c r="T6">
        <f t="shared" ca="1" si="0"/>
        <v>0</v>
      </c>
      <c r="U6">
        <f t="shared" ca="1" si="0"/>
        <v>0</v>
      </c>
      <c r="V6">
        <f t="shared" ca="1" si="0"/>
        <v>0</v>
      </c>
      <c r="W6">
        <f t="shared" ca="1" si="0"/>
        <v>0</v>
      </c>
      <c r="X6">
        <f t="shared" ca="1" si="0"/>
        <v>0</v>
      </c>
      <c r="Y6">
        <f t="shared" ca="1" si="0"/>
        <v>0</v>
      </c>
      <c r="Z6">
        <f t="shared" ca="1" si="0"/>
        <v>0</v>
      </c>
      <c r="AA6">
        <f t="shared" ca="1" si="0"/>
        <v>0</v>
      </c>
      <c r="AB6">
        <f t="shared" ca="1" si="0"/>
        <v>0</v>
      </c>
      <c r="AC6">
        <f t="shared" ca="1" si="0"/>
        <v>0</v>
      </c>
      <c r="AD6">
        <f t="shared" ca="1" si="0"/>
        <v>0</v>
      </c>
      <c r="AE6">
        <f t="shared" ca="1" si="0"/>
        <v>0</v>
      </c>
      <c r="AF6">
        <f t="shared" ca="1" si="0"/>
        <v>0</v>
      </c>
      <c r="AG6">
        <f t="shared" ca="1" si="0"/>
        <v>0</v>
      </c>
      <c r="AH6">
        <f t="shared" ca="1" si="0"/>
        <v>0</v>
      </c>
      <c r="AI6">
        <f t="shared" ca="1" si="0"/>
        <v>0</v>
      </c>
      <c r="AJ6">
        <f t="shared" ca="1" si="0"/>
        <v>0</v>
      </c>
      <c r="AK6">
        <f t="shared" ca="1" si="0"/>
        <v>0</v>
      </c>
      <c r="AR6" t="s">
        <v>889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1</v>
      </c>
      <c r="BP6">
        <v>0</v>
      </c>
      <c r="BQ6">
        <v>0</v>
      </c>
      <c r="BR6">
        <v>0</v>
      </c>
      <c r="BS6">
        <v>1</v>
      </c>
      <c r="BT6">
        <v>0</v>
      </c>
      <c r="BU6">
        <v>0</v>
      </c>
      <c r="BV6">
        <v>0</v>
      </c>
      <c r="BW6">
        <v>1</v>
      </c>
    </row>
    <row r="7" spans="1:76" hidden="1" x14ac:dyDescent="0.25">
      <c r="A7" s="185"/>
      <c r="B7" t="s">
        <v>888</v>
      </c>
      <c r="C7">
        <f t="shared" ca="1" si="1"/>
        <v>0</v>
      </c>
      <c r="D7">
        <f t="shared" ca="1" si="0"/>
        <v>0</v>
      </c>
      <c r="E7">
        <f t="shared" ca="1" si="0"/>
        <v>0</v>
      </c>
      <c r="F7">
        <f t="shared" ca="1" si="0"/>
        <v>0</v>
      </c>
      <c r="G7">
        <f t="shared" ca="1" si="0"/>
        <v>0</v>
      </c>
      <c r="H7">
        <f t="shared" ca="1" si="0"/>
        <v>0</v>
      </c>
      <c r="I7">
        <f t="shared" ca="1" si="0"/>
        <v>0</v>
      </c>
      <c r="J7">
        <f t="shared" ca="1" si="0"/>
        <v>0</v>
      </c>
      <c r="K7">
        <f t="shared" ca="1" si="0"/>
        <v>0</v>
      </c>
      <c r="L7">
        <f t="shared" ca="1" si="0"/>
        <v>0</v>
      </c>
      <c r="M7">
        <f t="shared" ca="1" si="0"/>
        <v>0</v>
      </c>
      <c r="N7">
        <f t="shared" ca="1" si="0"/>
        <v>0</v>
      </c>
      <c r="O7">
        <f t="shared" ca="1" si="0"/>
        <v>0</v>
      </c>
      <c r="P7">
        <f t="shared" ca="1" si="0"/>
        <v>0</v>
      </c>
      <c r="Q7">
        <f t="shared" ca="1" si="0"/>
        <v>0</v>
      </c>
      <c r="R7">
        <f t="shared" ca="1" si="0"/>
        <v>0</v>
      </c>
      <c r="S7">
        <f t="shared" ca="1" si="0"/>
        <v>0</v>
      </c>
      <c r="T7">
        <f t="shared" ca="1" si="0"/>
        <v>0</v>
      </c>
      <c r="U7">
        <f t="shared" ca="1" si="0"/>
        <v>0</v>
      </c>
      <c r="V7">
        <f t="shared" ca="1" si="0"/>
        <v>0</v>
      </c>
      <c r="W7">
        <f t="shared" ca="1" si="0"/>
        <v>0</v>
      </c>
      <c r="X7">
        <f t="shared" ca="1" si="0"/>
        <v>0</v>
      </c>
      <c r="Y7">
        <f t="shared" ca="1" si="0"/>
        <v>0</v>
      </c>
      <c r="Z7">
        <f t="shared" ca="1" si="0"/>
        <v>0</v>
      </c>
      <c r="AA7">
        <f t="shared" ca="1" si="0"/>
        <v>0</v>
      </c>
      <c r="AB7">
        <f t="shared" ca="1" si="0"/>
        <v>0</v>
      </c>
      <c r="AC7">
        <f t="shared" ca="1" si="0"/>
        <v>0</v>
      </c>
      <c r="AD7">
        <f t="shared" ca="1" si="0"/>
        <v>0</v>
      </c>
      <c r="AE7">
        <f t="shared" ca="1" si="0"/>
        <v>0</v>
      </c>
      <c r="AF7">
        <f t="shared" ca="1" si="0"/>
        <v>0</v>
      </c>
      <c r="AG7">
        <f t="shared" ca="1" si="0"/>
        <v>0</v>
      </c>
      <c r="AH7">
        <f t="shared" ca="1" si="0"/>
        <v>0</v>
      </c>
      <c r="AI7">
        <f t="shared" ca="1" si="0"/>
        <v>0</v>
      </c>
      <c r="AJ7">
        <f t="shared" ca="1" si="0"/>
        <v>0</v>
      </c>
      <c r="AK7">
        <f t="shared" ca="1" si="0"/>
        <v>0</v>
      </c>
      <c r="AR7" t="s">
        <v>888</v>
      </c>
      <c r="AS7">
        <v>0</v>
      </c>
      <c r="AT7">
        <v>0</v>
      </c>
      <c r="AU7">
        <v>0</v>
      </c>
      <c r="AV7">
        <v>2</v>
      </c>
      <c r="AW7">
        <v>0</v>
      </c>
      <c r="AX7">
        <v>2</v>
      </c>
      <c r="AY7">
        <v>0</v>
      </c>
      <c r="AZ7">
        <v>0</v>
      </c>
      <c r="BA7">
        <v>0</v>
      </c>
      <c r="BB7">
        <v>2</v>
      </c>
      <c r="BC7">
        <v>0</v>
      </c>
      <c r="BD7">
        <v>2</v>
      </c>
      <c r="BE7">
        <v>1</v>
      </c>
      <c r="BF7">
        <v>1</v>
      </c>
      <c r="BG7">
        <v>0</v>
      </c>
      <c r="BH7">
        <v>1</v>
      </c>
      <c r="BI7">
        <v>1</v>
      </c>
      <c r="BJ7">
        <v>0</v>
      </c>
      <c r="BK7">
        <v>0</v>
      </c>
      <c r="BL7">
        <v>1</v>
      </c>
      <c r="BM7">
        <v>1</v>
      </c>
      <c r="BN7">
        <v>0</v>
      </c>
      <c r="BO7">
        <v>0</v>
      </c>
      <c r="BP7">
        <v>2</v>
      </c>
      <c r="BQ7">
        <v>2</v>
      </c>
      <c r="BR7">
        <v>0</v>
      </c>
      <c r="BS7">
        <v>1</v>
      </c>
      <c r="BT7">
        <v>0</v>
      </c>
      <c r="BU7">
        <v>0</v>
      </c>
      <c r="BV7">
        <v>1</v>
      </c>
      <c r="BW7">
        <v>0</v>
      </c>
    </row>
    <row r="8" spans="1:76" hidden="1" x14ac:dyDescent="0.25">
      <c r="A8" s="185"/>
      <c r="B8" t="s">
        <v>891</v>
      </c>
      <c r="C8">
        <f t="shared" ca="1" si="1"/>
        <v>0</v>
      </c>
      <c r="D8">
        <f t="shared" ca="1" si="0"/>
        <v>0</v>
      </c>
      <c r="E8">
        <f t="shared" ca="1" si="0"/>
        <v>0</v>
      </c>
      <c r="F8">
        <f t="shared" ca="1" si="0"/>
        <v>0</v>
      </c>
      <c r="G8">
        <f t="shared" ca="1" si="0"/>
        <v>0</v>
      </c>
      <c r="H8">
        <f t="shared" ca="1" si="0"/>
        <v>0</v>
      </c>
      <c r="I8">
        <f t="shared" ca="1" si="0"/>
        <v>0</v>
      </c>
      <c r="J8">
        <f t="shared" ca="1" si="0"/>
        <v>0</v>
      </c>
      <c r="K8">
        <f t="shared" ca="1" si="0"/>
        <v>0</v>
      </c>
      <c r="L8">
        <f t="shared" ca="1" si="0"/>
        <v>0</v>
      </c>
      <c r="M8">
        <f t="shared" ca="1" si="0"/>
        <v>0</v>
      </c>
      <c r="N8">
        <f t="shared" ca="1" si="0"/>
        <v>0</v>
      </c>
      <c r="O8">
        <f t="shared" ca="1" si="0"/>
        <v>0</v>
      </c>
      <c r="P8">
        <f t="shared" ca="1" si="0"/>
        <v>0</v>
      </c>
      <c r="Q8">
        <f t="shared" ca="1" si="0"/>
        <v>0</v>
      </c>
      <c r="R8">
        <f t="shared" ca="1" si="0"/>
        <v>0</v>
      </c>
      <c r="S8">
        <f t="shared" ca="1" si="0"/>
        <v>0</v>
      </c>
      <c r="T8">
        <f t="shared" ca="1" si="0"/>
        <v>0</v>
      </c>
      <c r="U8">
        <f t="shared" ca="1" si="0"/>
        <v>0</v>
      </c>
      <c r="V8">
        <f t="shared" ca="1" si="0"/>
        <v>0</v>
      </c>
      <c r="W8">
        <f t="shared" ca="1" si="0"/>
        <v>0</v>
      </c>
      <c r="X8">
        <f t="shared" ca="1" si="0"/>
        <v>0</v>
      </c>
      <c r="Y8">
        <f t="shared" ca="1" si="0"/>
        <v>0</v>
      </c>
      <c r="Z8">
        <f t="shared" ca="1" si="0"/>
        <v>0</v>
      </c>
      <c r="AA8">
        <f t="shared" ca="1" si="0"/>
        <v>0</v>
      </c>
      <c r="AB8">
        <f t="shared" ca="1" si="0"/>
        <v>0</v>
      </c>
      <c r="AC8">
        <f t="shared" ca="1" si="0"/>
        <v>0</v>
      </c>
      <c r="AD8">
        <f t="shared" ca="1" si="0"/>
        <v>0</v>
      </c>
      <c r="AE8">
        <f t="shared" ca="1" si="0"/>
        <v>0</v>
      </c>
      <c r="AF8">
        <f t="shared" ca="1" si="0"/>
        <v>0</v>
      </c>
      <c r="AG8">
        <f t="shared" ca="1" si="0"/>
        <v>0</v>
      </c>
      <c r="AH8">
        <f t="shared" ca="1" si="0"/>
        <v>0</v>
      </c>
      <c r="AI8">
        <f t="shared" ca="1" si="0"/>
        <v>0</v>
      </c>
      <c r="AJ8">
        <f t="shared" ca="1" si="0"/>
        <v>0</v>
      </c>
      <c r="AK8">
        <f t="shared" ca="1" si="0"/>
        <v>0</v>
      </c>
      <c r="AR8" t="s">
        <v>891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0</v>
      </c>
      <c r="BA8">
        <v>1</v>
      </c>
      <c r="BB8">
        <v>2</v>
      </c>
      <c r="BC8">
        <v>1</v>
      </c>
      <c r="BD8">
        <v>1</v>
      </c>
      <c r="BE8">
        <v>3</v>
      </c>
      <c r="BF8">
        <v>2</v>
      </c>
      <c r="BG8">
        <v>2</v>
      </c>
      <c r="BH8">
        <v>0</v>
      </c>
      <c r="BI8">
        <v>0</v>
      </c>
      <c r="BJ8">
        <v>1</v>
      </c>
      <c r="BK8">
        <v>1</v>
      </c>
      <c r="BL8">
        <v>3</v>
      </c>
      <c r="BM8">
        <v>0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</row>
    <row r="9" spans="1:76" hidden="1" x14ac:dyDescent="0.25">
      <c r="A9" s="185"/>
      <c r="B9" t="s">
        <v>1227</v>
      </c>
      <c r="C9">
        <f t="shared" ca="1" si="1"/>
        <v>0</v>
      </c>
      <c r="D9">
        <f t="shared" ca="1" si="0"/>
        <v>0</v>
      </c>
      <c r="E9">
        <f t="shared" ca="1" si="0"/>
        <v>1</v>
      </c>
      <c r="F9">
        <f t="shared" ca="1" si="0"/>
        <v>0</v>
      </c>
      <c r="G9">
        <f t="shared" ca="1" si="0"/>
        <v>0</v>
      </c>
      <c r="H9">
        <f t="shared" ca="1" si="0"/>
        <v>0</v>
      </c>
      <c r="I9">
        <f t="shared" ca="1" si="0"/>
        <v>0</v>
      </c>
      <c r="J9">
        <f t="shared" ca="1" si="0"/>
        <v>0</v>
      </c>
      <c r="K9">
        <f t="shared" ca="1" si="0"/>
        <v>0</v>
      </c>
      <c r="L9">
        <f t="shared" ca="1" si="0"/>
        <v>0</v>
      </c>
      <c r="M9">
        <f t="shared" ca="1" si="0"/>
        <v>0</v>
      </c>
      <c r="N9">
        <f t="shared" ca="1" si="0"/>
        <v>1</v>
      </c>
      <c r="O9">
        <f t="shared" ca="1" si="0"/>
        <v>0</v>
      </c>
      <c r="P9">
        <f t="shared" ca="1" si="0"/>
        <v>0</v>
      </c>
      <c r="Q9">
        <f t="shared" ca="1" si="0"/>
        <v>0</v>
      </c>
      <c r="R9">
        <f t="shared" ca="1" si="0"/>
        <v>0</v>
      </c>
      <c r="S9">
        <f t="shared" ca="1" si="0"/>
        <v>0</v>
      </c>
      <c r="T9">
        <f t="shared" ca="1" si="0"/>
        <v>0</v>
      </c>
      <c r="U9">
        <f t="shared" ca="1" si="0"/>
        <v>0</v>
      </c>
      <c r="V9">
        <f t="shared" ca="1" si="0"/>
        <v>0</v>
      </c>
      <c r="W9">
        <f t="shared" ca="1" si="0"/>
        <v>0</v>
      </c>
      <c r="X9">
        <f t="shared" ca="1" si="0"/>
        <v>0</v>
      </c>
      <c r="Y9">
        <f t="shared" ca="1" si="0"/>
        <v>0</v>
      </c>
      <c r="Z9">
        <f t="shared" ca="1" si="0"/>
        <v>0</v>
      </c>
      <c r="AA9">
        <f t="shared" ca="1" si="0"/>
        <v>0</v>
      </c>
      <c r="AB9">
        <f t="shared" ca="1" si="0"/>
        <v>0</v>
      </c>
      <c r="AC9">
        <f t="shared" ca="1" si="0"/>
        <v>0</v>
      </c>
      <c r="AD9">
        <f t="shared" ca="1" si="0"/>
        <v>0</v>
      </c>
      <c r="AE9">
        <f t="shared" ca="1" si="0"/>
        <v>0</v>
      </c>
      <c r="AF9">
        <f t="shared" ca="1" si="0"/>
        <v>0</v>
      </c>
      <c r="AG9">
        <f t="shared" ca="1" si="0"/>
        <v>0</v>
      </c>
      <c r="AH9">
        <f t="shared" ca="1" si="0"/>
        <v>0</v>
      </c>
      <c r="AI9">
        <f t="shared" ca="1" si="0"/>
        <v>0</v>
      </c>
      <c r="AJ9">
        <f t="shared" ca="1" si="0"/>
        <v>0</v>
      </c>
      <c r="AK9">
        <f t="shared" ca="1" si="0"/>
        <v>0</v>
      </c>
      <c r="AR9" t="s">
        <v>1227</v>
      </c>
      <c r="AS9">
        <v>0</v>
      </c>
      <c r="AT9">
        <v>4</v>
      </c>
      <c r="AU9">
        <v>4</v>
      </c>
      <c r="AV9">
        <v>3</v>
      </c>
      <c r="AW9">
        <v>0</v>
      </c>
      <c r="AX9">
        <v>0</v>
      </c>
      <c r="AY9">
        <v>1</v>
      </c>
      <c r="AZ9">
        <v>1</v>
      </c>
      <c r="BA9">
        <v>2</v>
      </c>
      <c r="BB9">
        <v>1</v>
      </c>
      <c r="BC9">
        <v>1</v>
      </c>
      <c r="BD9">
        <v>3</v>
      </c>
      <c r="BE9">
        <v>1</v>
      </c>
      <c r="BF9">
        <v>2</v>
      </c>
      <c r="BG9">
        <v>1</v>
      </c>
      <c r="BH9">
        <v>1</v>
      </c>
      <c r="BI9">
        <v>0</v>
      </c>
      <c r="BJ9">
        <v>1</v>
      </c>
      <c r="BK9">
        <v>0</v>
      </c>
      <c r="BL9">
        <v>0</v>
      </c>
      <c r="BM9">
        <v>1</v>
      </c>
      <c r="BN9">
        <v>1</v>
      </c>
      <c r="BO9">
        <v>1</v>
      </c>
      <c r="BP9">
        <v>3</v>
      </c>
      <c r="BQ9">
        <v>0</v>
      </c>
      <c r="BR9">
        <v>1</v>
      </c>
      <c r="BS9">
        <v>1</v>
      </c>
      <c r="BT9">
        <v>1</v>
      </c>
      <c r="BU9">
        <v>1</v>
      </c>
      <c r="BV9">
        <v>0</v>
      </c>
      <c r="BW9">
        <v>0</v>
      </c>
    </row>
    <row r="10" spans="1:76" hidden="1" x14ac:dyDescent="0.25">
      <c r="A10" s="185"/>
      <c r="B10" t="s">
        <v>1238</v>
      </c>
      <c r="C10">
        <f t="shared" ca="1" si="1"/>
        <v>0</v>
      </c>
      <c r="D10">
        <f t="shared" ca="1" si="0"/>
        <v>0</v>
      </c>
      <c r="E10">
        <f t="shared" ca="1" si="0"/>
        <v>0</v>
      </c>
      <c r="F10">
        <f t="shared" ca="1" si="0"/>
        <v>0</v>
      </c>
      <c r="G10">
        <f t="shared" ca="1" si="0"/>
        <v>0</v>
      </c>
      <c r="H10">
        <f t="shared" ca="1" si="0"/>
        <v>0</v>
      </c>
      <c r="I10">
        <f t="shared" ca="1" si="0"/>
        <v>0</v>
      </c>
      <c r="J10">
        <f t="shared" ca="1" si="0"/>
        <v>0</v>
      </c>
      <c r="K10">
        <f t="shared" ca="1" si="0"/>
        <v>0</v>
      </c>
      <c r="L10">
        <f t="shared" ca="1" si="0"/>
        <v>0</v>
      </c>
      <c r="M10">
        <f t="shared" ca="1" si="0"/>
        <v>0</v>
      </c>
      <c r="N10">
        <f t="shared" ca="1" si="0"/>
        <v>0</v>
      </c>
      <c r="O10">
        <f t="shared" ca="1" si="0"/>
        <v>0</v>
      </c>
      <c r="P10">
        <f t="shared" ca="1" si="0"/>
        <v>0</v>
      </c>
      <c r="Q10">
        <f t="shared" ca="1" si="0"/>
        <v>0</v>
      </c>
      <c r="R10">
        <f t="shared" ca="1" si="0"/>
        <v>0</v>
      </c>
      <c r="S10">
        <f t="shared" ca="1" si="0"/>
        <v>0</v>
      </c>
      <c r="T10">
        <f t="shared" ca="1" si="0"/>
        <v>0</v>
      </c>
      <c r="U10">
        <f t="shared" ca="1" si="0"/>
        <v>0</v>
      </c>
      <c r="V10">
        <f t="shared" ca="1" si="0"/>
        <v>0</v>
      </c>
      <c r="W10">
        <f t="shared" ca="1" si="0"/>
        <v>0</v>
      </c>
      <c r="X10">
        <f t="shared" ca="1" si="0"/>
        <v>0</v>
      </c>
      <c r="Y10">
        <f t="shared" ca="1" si="0"/>
        <v>0</v>
      </c>
      <c r="Z10">
        <f t="shared" ca="1" si="0"/>
        <v>0</v>
      </c>
      <c r="AA10">
        <f t="shared" ca="1" si="0"/>
        <v>0</v>
      </c>
      <c r="AB10">
        <f t="shared" ca="1" si="0"/>
        <v>0</v>
      </c>
      <c r="AC10">
        <f t="shared" ca="1" si="0"/>
        <v>0</v>
      </c>
      <c r="AD10">
        <f t="shared" ca="1" si="0"/>
        <v>0</v>
      </c>
      <c r="AE10">
        <f t="shared" ca="1" si="0"/>
        <v>0</v>
      </c>
      <c r="AF10">
        <f t="shared" ca="1" si="0"/>
        <v>0</v>
      </c>
      <c r="AG10">
        <f t="shared" ca="1" si="0"/>
        <v>0</v>
      </c>
      <c r="AH10">
        <f t="shared" ca="1" si="0"/>
        <v>0</v>
      </c>
      <c r="AI10">
        <f t="shared" ca="1" si="0"/>
        <v>0</v>
      </c>
      <c r="AJ10">
        <f t="shared" ca="1" si="0"/>
        <v>0</v>
      </c>
      <c r="AK10">
        <f t="shared" ca="1" si="0"/>
        <v>0</v>
      </c>
      <c r="AR10" t="s">
        <v>1238</v>
      </c>
      <c r="AS10">
        <v>2</v>
      </c>
      <c r="AT10">
        <v>3</v>
      </c>
      <c r="AU10">
        <v>3</v>
      </c>
      <c r="AV10">
        <v>0</v>
      </c>
      <c r="AW10">
        <v>1</v>
      </c>
      <c r="AX10">
        <v>2</v>
      </c>
      <c r="AY10">
        <v>3</v>
      </c>
      <c r="AZ10">
        <v>2</v>
      </c>
      <c r="BA10">
        <v>4</v>
      </c>
      <c r="BB10">
        <v>0</v>
      </c>
      <c r="BC10">
        <v>2</v>
      </c>
      <c r="BD10">
        <v>1</v>
      </c>
      <c r="BE10">
        <v>4</v>
      </c>
      <c r="BF10">
        <v>1</v>
      </c>
      <c r="BG10">
        <v>2</v>
      </c>
      <c r="BH10">
        <v>6</v>
      </c>
      <c r="BI10">
        <v>2</v>
      </c>
      <c r="BJ10">
        <v>0</v>
      </c>
      <c r="BK10">
        <v>5</v>
      </c>
      <c r="BL10">
        <v>2</v>
      </c>
      <c r="BM10">
        <v>2</v>
      </c>
      <c r="BN10">
        <v>4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</row>
    <row r="11" spans="1:76" hidden="1" x14ac:dyDescent="0.25">
      <c r="A11" s="59"/>
    </row>
    <row r="12" spans="1:76" hidden="1" x14ac:dyDescent="0.25"/>
    <row r="13" spans="1:76" hidden="1" x14ac:dyDescent="0.25">
      <c r="C13" t="s">
        <v>1218</v>
      </c>
      <c r="D13" t="s">
        <v>1218</v>
      </c>
      <c r="E13" t="s">
        <v>1218</v>
      </c>
      <c r="F13" t="s">
        <v>1218</v>
      </c>
      <c r="G13" t="s">
        <v>1218</v>
      </c>
      <c r="H13" t="s">
        <v>1218</v>
      </c>
      <c r="I13" t="s">
        <v>1218</v>
      </c>
      <c r="J13" t="s">
        <v>1218</v>
      </c>
      <c r="K13" t="s">
        <v>1218</v>
      </c>
      <c r="L13" t="s">
        <v>1218</v>
      </c>
      <c r="M13" t="s">
        <v>1218</v>
      </c>
      <c r="N13" t="s">
        <v>1218</v>
      </c>
      <c r="O13" t="s">
        <v>1218</v>
      </c>
      <c r="P13" t="s">
        <v>1218</v>
      </c>
      <c r="Q13" t="s">
        <v>1218</v>
      </c>
      <c r="R13" t="s">
        <v>1218</v>
      </c>
      <c r="S13" t="s">
        <v>1218</v>
      </c>
      <c r="T13" t="s">
        <v>1218</v>
      </c>
      <c r="U13" t="s">
        <v>1218</v>
      </c>
      <c r="V13" t="s">
        <v>1218</v>
      </c>
      <c r="W13" t="s">
        <v>1218</v>
      </c>
      <c r="X13" t="s">
        <v>1218</v>
      </c>
      <c r="Y13" t="s">
        <v>1218</v>
      </c>
      <c r="Z13" t="s">
        <v>1218</v>
      </c>
      <c r="AA13" t="s">
        <v>1218</v>
      </c>
      <c r="AB13" t="s">
        <v>1218</v>
      </c>
      <c r="AC13" t="s">
        <v>1218</v>
      </c>
      <c r="AD13" t="s">
        <v>1218</v>
      </c>
      <c r="AE13" t="s">
        <v>1218</v>
      </c>
      <c r="AF13" t="s">
        <v>1218</v>
      </c>
      <c r="AG13" t="s">
        <v>1218</v>
      </c>
      <c r="AH13" t="s">
        <v>1218</v>
      </c>
      <c r="AI13" t="s">
        <v>1218</v>
      </c>
      <c r="AJ13" t="s">
        <v>1218</v>
      </c>
      <c r="AK13" t="s">
        <v>1218</v>
      </c>
      <c r="AS13" t="s">
        <v>1218</v>
      </c>
      <c r="AT13" t="s">
        <v>1218</v>
      </c>
      <c r="AU13" t="s">
        <v>1218</v>
      </c>
      <c r="AV13" t="s">
        <v>1218</v>
      </c>
      <c r="AW13" t="s">
        <v>1218</v>
      </c>
      <c r="AX13" t="s">
        <v>1218</v>
      </c>
      <c r="AY13" t="s">
        <v>1218</v>
      </c>
      <c r="AZ13" t="s">
        <v>1218</v>
      </c>
      <c r="BA13" t="s">
        <v>1218</v>
      </c>
      <c r="BB13" t="s">
        <v>1218</v>
      </c>
      <c r="BC13" t="s">
        <v>1218</v>
      </c>
      <c r="BD13" t="s">
        <v>1218</v>
      </c>
      <c r="BE13" t="s">
        <v>1218</v>
      </c>
      <c r="BF13" t="s">
        <v>1218</v>
      </c>
      <c r="BG13" t="s">
        <v>1218</v>
      </c>
      <c r="BH13" t="s">
        <v>1218</v>
      </c>
      <c r="BI13" t="s">
        <v>1218</v>
      </c>
      <c r="BJ13" t="s">
        <v>1218</v>
      </c>
      <c r="BK13" t="s">
        <v>1218</v>
      </c>
      <c r="BL13" t="s">
        <v>1218</v>
      </c>
      <c r="BM13" t="s">
        <v>1218</v>
      </c>
      <c r="BN13" t="s">
        <v>1218</v>
      </c>
      <c r="BO13" t="s">
        <v>1218</v>
      </c>
      <c r="BP13" t="s">
        <v>1218</v>
      </c>
      <c r="BQ13" t="s">
        <v>1218</v>
      </c>
      <c r="BR13" t="s">
        <v>1218</v>
      </c>
      <c r="BS13" t="s">
        <v>1218</v>
      </c>
      <c r="BT13" t="s">
        <v>1218</v>
      </c>
      <c r="BU13" t="s">
        <v>1218</v>
      </c>
      <c r="BV13" t="s">
        <v>1218</v>
      </c>
      <c r="BW13" t="s">
        <v>1218</v>
      </c>
    </row>
    <row r="14" spans="1:76" hidden="1" x14ac:dyDescent="0.25">
      <c r="C14" t="s">
        <v>889</v>
      </c>
      <c r="D14" t="s">
        <v>889</v>
      </c>
      <c r="E14" t="s">
        <v>889</v>
      </c>
      <c r="F14" t="s">
        <v>889</v>
      </c>
      <c r="G14" t="s">
        <v>889</v>
      </c>
      <c r="H14" t="s">
        <v>889</v>
      </c>
      <c r="I14" t="s">
        <v>889</v>
      </c>
      <c r="J14" t="s">
        <v>889</v>
      </c>
      <c r="K14" t="s">
        <v>889</v>
      </c>
      <c r="L14" t="s">
        <v>889</v>
      </c>
      <c r="M14" t="s">
        <v>889</v>
      </c>
      <c r="N14" t="s">
        <v>889</v>
      </c>
      <c r="O14" t="s">
        <v>889</v>
      </c>
      <c r="P14" t="s">
        <v>889</v>
      </c>
      <c r="Q14" t="s">
        <v>889</v>
      </c>
      <c r="R14" t="s">
        <v>889</v>
      </c>
      <c r="S14" t="s">
        <v>889</v>
      </c>
      <c r="T14" t="s">
        <v>889</v>
      </c>
      <c r="U14" t="s">
        <v>889</v>
      </c>
      <c r="V14" t="s">
        <v>889</v>
      </c>
      <c r="W14" t="s">
        <v>889</v>
      </c>
      <c r="X14" t="s">
        <v>889</v>
      </c>
      <c r="Y14" t="s">
        <v>889</v>
      </c>
      <c r="Z14" t="s">
        <v>889</v>
      </c>
      <c r="AA14" t="s">
        <v>889</v>
      </c>
      <c r="AB14" t="s">
        <v>889</v>
      </c>
      <c r="AC14" t="s">
        <v>889</v>
      </c>
      <c r="AD14" t="s">
        <v>889</v>
      </c>
      <c r="AE14" t="s">
        <v>889</v>
      </c>
      <c r="AF14" t="s">
        <v>889</v>
      </c>
      <c r="AG14" t="s">
        <v>889</v>
      </c>
      <c r="AH14" t="s">
        <v>889</v>
      </c>
      <c r="AI14" t="s">
        <v>889</v>
      </c>
      <c r="AJ14" t="s">
        <v>889</v>
      </c>
      <c r="AK14" t="s">
        <v>889</v>
      </c>
      <c r="AS14" t="s">
        <v>889</v>
      </c>
      <c r="AT14" t="s">
        <v>889</v>
      </c>
      <c r="AU14" t="s">
        <v>889</v>
      </c>
      <c r="AV14" t="s">
        <v>889</v>
      </c>
      <c r="AW14" t="s">
        <v>889</v>
      </c>
      <c r="AX14" t="s">
        <v>889</v>
      </c>
      <c r="AY14" t="s">
        <v>889</v>
      </c>
      <c r="AZ14" t="s">
        <v>889</v>
      </c>
      <c r="BA14" t="s">
        <v>889</v>
      </c>
      <c r="BB14" t="s">
        <v>889</v>
      </c>
      <c r="BC14" t="s">
        <v>889</v>
      </c>
      <c r="BD14" t="s">
        <v>889</v>
      </c>
      <c r="BE14" t="s">
        <v>889</v>
      </c>
      <c r="BF14" t="s">
        <v>889</v>
      </c>
      <c r="BG14" t="s">
        <v>889</v>
      </c>
      <c r="BH14" t="s">
        <v>889</v>
      </c>
      <c r="BI14" t="s">
        <v>889</v>
      </c>
      <c r="BJ14" t="s">
        <v>889</v>
      </c>
      <c r="BK14" t="s">
        <v>889</v>
      </c>
      <c r="BL14" t="s">
        <v>889</v>
      </c>
      <c r="BM14" t="s">
        <v>889</v>
      </c>
      <c r="BN14" t="s">
        <v>889</v>
      </c>
      <c r="BO14" t="s">
        <v>889</v>
      </c>
      <c r="BP14" t="s">
        <v>889</v>
      </c>
      <c r="BQ14" t="s">
        <v>889</v>
      </c>
      <c r="BR14" t="s">
        <v>889</v>
      </c>
      <c r="BS14" t="s">
        <v>889</v>
      </c>
      <c r="BT14" t="s">
        <v>889</v>
      </c>
      <c r="BU14" t="s">
        <v>889</v>
      </c>
      <c r="BV14" t="s">
        <v>889</v>
      </c>
      <c r="BW14" t="s">
        <v>889</v>
      </c>
    </row>
    <row r="15" spans="1:76" hidden="1" x14ac:dyDescent="0.25">
      <c r="C15" t="s">
        <v>888</v>
      </c>
      <c r="D15" t="s">
        <v>888</v>
      </c>
      <c r="E15" t="s">
        <v>888</v>
      </c>
      <c r="F15" t="s">
        <v>888</v>
      </c>
      <c r="G15" t="s">
        <v>888</v>
      </c>
      <c r="H15" t="s">
        <v>888</v>
      </c>
      <c r="I15" t="s">
        <v>888</v>
      </c>
      <c r="J15" t="s">
        <v>888</v>
      </c>
      <c r="K15" t="s">
        <v>888</v>
      </c>
      <c r="L15" t="s">
        <v>888</v>
      </c>
      <c r="M15" t="s">
        <v>888</v>
      </c>
      <c r="N15" t="s">
        <v>888</v>
      </c>
      <c r="O15" t="s">
        <v>888</v>
      </c>
      <c r="P15" t="s">
        <v>888</v>
      </c>
      <c r="Q15" t="s">
        <v>888</v>
      </c>
      <c r="R15" t="s">
        <v>888</v>
      </c>
      <c r="S15" t="s">
        <v>888</v>
      </c>
      <c r="T15" t="s">
        <v>888</v>
      </c>
      <c r="U15" t="s">
        <v>888</v>
      </c>
      <c r="V15" t="s">
        <v>888</v>
      </c>
      <c r="W15" t="s">
        <v>888</v>
      </c>
      <c r="X15" t="s">
        <v>888</v>
      </c>
      <c r="Y15" t="s">
        <v>888</v>
      </c>
      <c r="Z15" t="s">
        <v>888</v>
      </c>
      <c r="AA15" t="s">
        <v>888</v>
      </c>
      <c r="AB15" t="s">
        <v>888</v>
      </c>
      <c r="AC15" t="s">
        <v>888</v>
      </c>
      <c r="AD15" t="s">
        <v>888</v>
      </c>
      <c r="AE15" t="s">
        <v>888</v>
      </c>
      <c r="AF15" t="s">
        <v>888</v>
      </c>
      <c r="AG15" t="s">
        <v>888</v>
      </c>
      <c r="AH15" t="s">
        <v>888</v>
      </c>
      <c r="AI15" t="s">
        <v>888</v>
      </c>
      <c r="AJ15" t="s">
        <v>888</v>
      </c>
      <c r="AK15" t="s">
        <v>888</v>
      </c>
      <c r="AS15" t="s">
        <v>888</v>
      </c>
      <c r="AT15" t="s">
        <v>888</v>
      </c>
      <c r="AU15" t="s">
        <v>888</v>
      </c>
      <c r="AV15" t="s">
        <v>888</v>
      </c>
      <c r="AW15" t="s">
        <v>888</v>
      </c>
      <c r="AX15" t="s">
        <v>888</v>
      </c>
      <c r="AY15" t="s">
        <v>888</v>
      </c>
      <c r="AZ15" t="s">
        <v>888</v>
      </c>
      <c r="BA15" t="s">
        <v>888</v>
      </c>
      <c r="BB15" t="s">
        <v>888</v>
      </c>
      <c r="BC15" t="s">
        <v>888</v>
      </c>
      <c r="BD15" t="s">
        <v>888</v>
      </c>
      <c r="BE15" t="s">
        <v>888</v>
      </c>
      <c r="BF15" t="s">
        <v>888</v>
      </c>
      <c r="BG15" t="s">
        <v>888</v>
      </c>
      <c r="BH15" t="s">
        <v>888</v>
      </c>
      <c r="BI15" t="s">
        <v>888</v>
      </c>
      <c r="BJ15" t="s">
        <v>888</v>
      </c>
      <c r="BK15" t="s">
        <v>888</v>
      </c>
      <c r="BL15" t="s">
        <v>888</v>
      </c>
      <c r="BM15" t="s">
        <v>888</v>
      </c>
      <c r="BN15" t="s">
        <v>888</v>
      </c>
      <c r="BO15" t="s">
        <v>888</v>
      </c>
      <c r="BP15" t="s">
        <v>888</v>
      </c>
      <c r="BQ15" t="s">
        <v>888</v>
      </c>
      <c r="BR15" t="s">
        <v>888</v>
      </c>
      <c r="BS15" t="s">
        <v>888</v>
      </c>
      <c r="BT15" t="s">
        <v>888</v>
      </c>
      <c r="BU15" t="s">
        <v>888</v>
      </c>
      <c r="BV15" t="s">
        <v>888</v>
      </c>
      <c r="BW15" t="s">
        <v>888</v>
      </c>
    </row>
    <row r="16" spans="1:76" hidden="1" x14ac:dyDescent="0.25">
      <c r="C16" t="s">
        <v>891</v>
      </c>
      <c r="D16" t="s">
        <v>891</v>
      </c>
      <c r="E16" t="s">
        <v>891</v>
      </c>
      <c r="F16" t="s">
        <v>891</v>
      </c>
      <c r="G16" t="s">
        <v>891</v>
      </c>
      <c r="H16" t="s">
        <v>891</v>
      </c>
      <c r="I16" t="s">
        <v>891</v>
      </c>
      <c r="J16" t="s">
        <v>891</v>
      </c>
      <c r="K16" t="s">
        <v>891</v>
      </c>
      <c r="L16" t="s">
        <v>891</v>
      </c>
      <c r="M16" t="s">
        <v>891</v>
      </c>
      <c r="N16" t="s">
        <v>891</v>
      </c>
      <c r="O16" t="s">
        <v>891</v>
      </c>
      <c r="P16" t="s">
        <v>891</v>
      </c>
      <c r="Q16" t="s">
        <v>891</v>
      </c>
      <c r="R16" t="s">
        <v>891</v>
      </c>
      <c r="S16" t="s">
        <v>891</v>
      </c>
      <c r="T16" t="s">
        <v>891</v>
      </c>
      <c r="U16" t="s">
        <v>891</v>
      </c>
      <c r="V16" t="s">
        <v>891</v>
      </c>
      <c r="W16" t="s">
        <v>891</v>
      </c>
      <c r="X16" t="s">
        <v>891</v>
      </c>
      <c r="Y16" t="s">
        <v>891</v>
      </c>
      <c r="Z16" t="s">
        <v>891</v>
      </c>
      <c r="AA16" t="s">
        <v>891</v>
      </c>
      <c r="AB16" t="s">
        <v>891</v>
      </c>
      <c r="AC16" t="s">
        <v>891</v>
      </c>
      <c r="AD16" t="s">
        <v>891</v>
      </c>
      <c r="AE16" t="s">
        <v>891</v>
      </c>
      <c r="AF16" t="s">
        <v>891</v>
      </c>
      <c r="AG16" t="s">
        <v>891</v>
      </c>
      <c r="AH16" t="s">
        <v>891</v>
      </c>
      <c r="AI16" t="s">
        <v>891</v>
      </c>
      <c r="AJ16" t="s">
        <v>891</v>
      </c>
      <c r="AK16" t="s">
        <v>891</v>
      </c>
      <c r="AS16" t="s">
        <v>891</v>
      </c>
      <c r="AT16" t="s">
        <v>891</v>
      </c>
      <c r="AU16" t="s">
        <v>891</v>
      </c>
      <c r="AV16" t="s">
        <v>891</v>
      </c>
      <c r="AW16" t="s">
        <v>891</v>
      </c>
      <c r="AX16" t="s">
        <v>891</v>
      </c>
      <c r="AY16" t="s">
        <v>891</v>
      </c>
      <c r="AZ16" t="s">
        <v>891</v>
      </c>
      <c r="BA16" t="s">
        <v>891</v>
      </c>
      <c r="BB16" t="s">
        <v>891</v>
      </c>
      <c r="BC16" t="s">
        <v>891</v>
      </c>
      <c r="BD16" t="s">
        <v>891</v>
      </c>
      <c r="BE16" t="s">
        <v>891</v>
      </c>
      <c r="BF16" t="s">
        <v>891</v>
      </c>
      <c r="BG16" t="s">
        <v>891</v>
      </c>
      <c r="BH16" t="s">
        <v>891</v>
      </c>
      <c r="BI16" t="s">
        <v>891</v>
      </c>
      <c r="BJ16" t="s">
        <v>891</v>
      </c>
      <c r="BK16" t="s">
        <v>891</v>
      </c>
      <c r="BL16" t="s">
        <v>891</v>
      </c>
      <c r="BM16" t="s">
        <v>891</v>
      </c>
      <c r="BN16" t="s">
        <v>891</v>
      </c>
      <c r="BO16" t="s">
        <v>891</v>
      </c>
      <c r="BP16" t="s">
        <v>891</v>
      </c>
      <c r="BQ16" t="s">
        <v>891</v>
      </c>
      <c r="BR16" t="s">
        <v>891</v>
      </c>
      <c r="BS16" t="s">
        <v>891</v>
      </c>
      <c r="BT16" t="s">
        <v>891</v>
      </c>
      <c r="BU16" t="s">
        <v>891</v>
      </c>
      <c r="BV16" t="s">
        <v>891</v>
      </c>
      <c r="BW16" t="s">
        <v>891</v>
      </c>
    </row>
    <row r="17" spans="1:75" hidden="1" x14ac:dyDescent="0.25">
      <c r="C17" t="s">
        <v>1227</v>
      </c>
      <c r="D17" t="s">
        <v>1227</v>
      </c>
      <c r="E17" t="s">
        <v>1227</v>
      </c>
      <c r="F17" t="s">
        <v>1227</v>
      </c>
      <c r="G17" t="s">
        <v>1227</v>
      </c>
      <c r="H17" t="s">
        <v>1227</v>
      </c>
      <c r="I17" t="s">
        <v>1227</v>
      </c>
      <c r="J17" t="s">
        <v>1227</v>
      </c>
      <c r="K17" t="s">
        <v>1227</v>
      </c>
      <c r="L17" t="s">
        <v>1227</v>
      </c>
      <c r="M17" t="s">
        <v>1227</v>
      </c>
      <c r="N17" t="s">
        <v>1227</v>
      </c>
      <c r="O17" t="s">
        <v>1227</v>
      </c>
      <c r="P17" t="s">
        <v>1227</v>
      </c>
      <c r="Q17" t="s">
        <v>1227</v>
      </c>
      <c r="R17" t="s">
        <v>1227</v>
      </c>
      <c r="S17" t="s">
        <v>1227</v>
      </c>
      <c r="T17" t="s">
        <v>1227</v>
      </c>
      <c r="U17" t="s">
        <v>1227</v>
      </c>
      <c r="V17" t="s">
        <v>1227</v>
      </c>
      <c r="W17" t="s">
        <v>1227</v>
      </c>
      <c r="X17" t="s">
        <v>1227</v>
      </c>
      <c r="Y17" t="s">
        <v>1227</v>
      </c>
      <c r="Z17" t="s">
        <v>1227</v>
      </c>
      <c r="AA17" t="s">
        <v>1227</v>
      </c>
      <c r="AB17" t="s">
        <v>1227</v>
      </c>
      <c r="AC17" t="s">
        <v>1227</v>
      </c>
      <c r="AD17" t="s">
        <v>1227</v>
      </c>
      <c r="AE17" t="s">
        <v>1227</v>
      </c>
      <c r="AF17" t="s">
        <v>1227</v>
      </c>
      <c r="AG17" t="s">
        <v>1227</v>
      </c>
      <c r="AH17" t="s">
        <v>1227</v>
      </c>
      <c r="AI17" t="s">
        <v>1227</v>
      </c>
      <c r="AJ17" t="s">
        <v>1227</v>
      </c>
      <c r="AK17" t="s">
        <v>1227</v>
      </c>
      <c r="AS17" t="s">
        <v>1227</v>
      </c>
      <c r="AT17" t="s">
        <v>1227</v>
      </c>
      <c r="AU17" t="s">
        <v>1227</v>
      </c>
      <c r="AV17" t="s">
        <v>1227</v>
      </c>
      <c r="AW17" t="s">
        <v>1227</v>
      </c>
      <c r="AX17" t="s">
        <v>1227</v>
      </c>
      <c r="AY17" t="s">
        <v>1227</v>
      </c>
      <c r="AZ17" t="s">
        <v>1227</v>
      </c>
      <c r="BA17" t="s">
        <v>1227</v>
      </c>
      <c r="BB17" t="s">
        <v>1227</v>
      </c>
      <c r="BC17" t="s">
        <v>1227</v>
      </c>
      <c r="BD17" t="s">
        <v>1227</v>
      </c>
      <c r="BE17" t="s">
        <v>1227</v>
      </c>
      <c r="BF17" t="s">
        <v>1227</v>
      </c>
      <c r="BG17" t="s">
        <v>1227</v>
      </c>
      <c r="BH17" t="s">
        <v>1227</v>
      </c>
      <c r="BI17" t="s">
        <v>1227</v>
      </c>
      <c r="BJ17" t="s">
        <v>1227</v>
      </c>
      <c r="BK17" t="s">
        <v>1227</v>
      </c>
      <c r="BL17" t="s">
        <v>1227</v>
      </c>
      <c r="BM17" t="s">
        <v>1227</v>
      </c>
      <c r="BN17" t="s">
        <v>1227</v>
      </c>
      <c r="BO17" t="s">
        <v>1227</v>
      </c>
      <c r="BP17" t="s">
        <v>1227</v>
      </c>
      <c r="BQ17" t="s">
        <v>1227</v>
      </c>
      <c r="BR17" t="s">
        <v>1227</v>
      </c>
      <c r="BS17" t="s">
        <v>1227</v>
      </c>
      <c r="BT17" t="s">
        <v>1227</v>
      </c>
      <c r="BU17" t="s">
        <v>1227</v>
      </c>
      <c r="BV17" t="s">
        <v>1227</v>
      </c>
      <c r="BW17" t="s">
        <v>1227</v>
      </c>
    </row>
    <row r="18" spans="1:75" hidden="1" x14ac:dyDescent="0.25">
      <c r="C18" t="s">
        <v>1238</v>
      </c>
      <c r="D18" t="s">
        <v>1238</v>
      </c>
      <c r="E18" t="s">
        <v>1238</v>
      </c>
      <c r="F18" t="s">
        <v>1238</v>
      </c>
      <c r="G18" t="s">
        <v>1238</v>
      </c>
      <c r="H18" t="s">
        <v>1238</v>
      </c>
      <c r="I18" t="s">
        <v>1238</v>
      </c>
      <c r="J18" t="s">
        <v>1238</v>
      </c>
      <c r="K18" t="s">
        <v>1238</v>
      </c>
      <c r="L18" t="s">
        <v>1238</v>
      </c>
      <c r="M18" t="s">
        <v>1238</v>
      </c>
      <c r="N18" t="s">
        <v>1238</v>
      </c>
      <c r="O18" t="s">
        <v>1238</v>
      </c>
      <c r="P18" t="s">
        <v>1238</v>
      </c>
      <c r="Q18" t="s">
        <v>1238</v>
      </c>
      <c r="R18" t="s">
        <v>1238</v>
      </c>
      <c r="S18" t="s">
        <v>1238</v>
      </c>
      <c r="T18" t="s">
        <v>1238</v>
      </c>
      <c r="U18" t="s">
        <v>1238</v>
      </c>
      <c r="V18" t="s">
        <v>1238</v>
      </c>
      <c r="W18" t="s">
        <v>1238</v>
      </c>
      <c r="X18" t="s">
        <v>1238</v>
      </c>
      <c r="Y18" t="s">
        <v>1238</v>
      </c>
      <c r="Z18" t="s">
        <v>1238</v>
      </c>
      <c r="AA18" t="s">
        <v>1238</v>
      </c>
      <c r="AB18" t="s">
        <v>1238</v>
      </c>
      <c r="AC18" t="s">
        <v>1238</v>
      </c>
      <c r="AD18" t="s">
        <v>1238</v>
      </c>
      <c r="AE18" t="s">
        <v>1238</v>
      </c>
      <c r="AF18" t="s">
        <v>1238</v>
      </c>
      <c r="AG18" t="s">
        <v>1238</v>
      </c>
      <c r="AH18" t="s">
        <v>1238</v>
      </c>
      <c r="AI18" t="s">
        <v>1238</v>
      </c>
      <c r="AJ18" t="s">
        <v>1238</v>
      </c>
      <c r="AK18" t="s">
        <v>1238</v>
      </c>
      <c r="AS18" t="s">
        <v>1238</v>
      </c>
      <c r="AT18" t="s">
        <v>1238</v>
      </c>
      <c r="AU18" t="s">
        <v>1238</v>
      </c>
      <c r="AV18" t="s">
        <v>1238</v>
      </c>
      <c r="AW18" t="s">
        <v>1238</v>
      </c>
      <c r="AX18" t="s">
        <v>1238</v>
      </c>
      <c r="AY18" t="s">
        <v>1238</v>
      </c>
      <c r="AZ18" t="s">
        <v>1238</v>
      </c>
      <c r="BA18" t="s">
        <v>1238</v>
      </c>
      <c r="BB18" t="s">
        <v>1238</v>
      </c>
      <c r="BC18" t="s">
        <v>1238</v>
      </c>
      <c r="BD18" t="s">
        <v>1238</v>
      </c>
      <c r="BE18" t="s">
        <v>1238</v>
      </c>
      <c r="BF18" t="s">
        <v>1238</v>
      </c>
      <c r="BG18" t="s">
        <v>1238</v>
      </c>
      <c r="BH18" t="s">
        <v>1238</v>
      </c>
      <c r="BI18" t="s">
        <v>1238</v>
      </c>
      <c r="BJ18" t="s">
        <v>1238</v>
      </c>
      <c r="BK18" t="s">
        <v>1238</v>
      </c>
      <c r="BL18" t="s">
        <v>1238</v>
      </c>
      <c r="BM18" t="s">
        <v>1238</v>
      </c>
      <c r="BN18" t="s">
        <v>1238</v>
      </c>
      <c r="BO18" t="s">
        <v>1238</v>
      </c>
      <c r="BP18" t="s">
        <v>1238</v>
      </c>
      <c r="BQ18" t="s">
        <v>1238</v>
      </c>
      <c r="BR18" t="s">
        <v>1238</v>
      </c>
      <c r="BS18" t="s">
        <v>1238</v>
      </c>
      <c r="BT18" t="s">
        <v>1238</v>
      </c>
      <c r="BU18" t="s">
        <v>1238</v>
      </c>
      <c r="BV18" t="s">
        <v>1238</v>
      </c>
      <c r="BW18" t="s">
        <v>1238</v>
      </c>
    </row>
    <row r="19" spans="1:75" ht="15.75" hidden="1" x14ac:dyDescent="0.25">
      <c r="C19" s="9">
        <v>45663</v>
      </c>
      <c r="D19" s="9">
        <v>45664</v>
      </c>
      <c r="E19" s="9">
        <v>45665</v>
      </c>
      <c r="F19" s="9">
        <v>45666</v>
      </c>
      <c r="G19" s="9">
        <v>45667</v>
      </c>
      <c r="H19" s="9">
        <v>45668</v>
      </c>
      <c r="I19" s="9">
        <v>45669</v>
      </c>
      <c r="J19" s="9">
        <v>45670</v>
      </c>
      <c r="K19" s="9">
        <v>45671</v>
      </c>
      <c r="L19" s="9">
        <v>45672</v>
      </c>
      <c r="M19" s="9">
        <v>45673</v>
      </c>
      <c r="N19" s="9">
        <v>45674</v>
      </c>
      <c r="O19" s="9">
        <v>45675</v>
      </c>
      <c r="P19" s="9">
        <v>45676</v>
      </c>
      <c r="Q19" s="9">
        <v>45677</v>
      </c>
      <c r="R19" s="9">
        <v>45678</v>
      </c>
      <c r="S19" s="9">
        <v>45679</v>
      </c>
      <c r="T19" s="9">
        <v>45680</v>
      </c>
      <c r="U19" s="9">
        <v>45681</v>
      </c>
      <c r="V19" s="9">
        <v>45682</v>
      </c>
      <c r="W19" s="9">
        <v>45683</v>
      </c>
      <c r="X19" s="9">
        <v>45684</v>
      </c>
      <c r="Y19" s="9">
        <v>45685</v>
      </c>
      <c r="Z19" s="9">
        <v>45686</v>
      </c>
      <c r="AA19" s="9">
        <v>45687</v>
      </c>
      <c r="AB19" s="9">
        <v>45688</v>
      </c>
      <c r="AC19" s="9">
        <v>45689</v>
      </c>
      <c r="AD19" s="9">
        <v>45690</v>
      </c>
      <c r="AE19" s="9">
        <v>45691</v>
      </c>
      <c r="AF19" s="9">
        <v>45692</v>
      </c>
      <c r="AG19" s="9">
        <v>45693</v>
      </c>
      <c r="AH19" s="9">
        <v>45694</v>
      </c>
      <c r="AI19" s="9">
        <v>45695</v>
      </c>
      <c r="AJ19" s="9">
        <v>45696</v>
      </c>
      <c r="AK19" s="9">
        <v>45697</v>
      </c>
      <c r="AL19" s="9"/>
      <c r="AM19" s="9"/>
      <c r="AN19" s="9"/>
      <c r="AO19" s="9"/>
      <c r="AS19" s="9">
        <v>45667</v>
      </c>
      <c r="AT19" s="9">
        <v>45668</v>
      </c>
      <c r="AU19" s="9">
        <v>45669</v>
      </c>
      <c r="AV19" s="9">
        <v>45670</v>
      </c>
      <c r="AW19" s="9">
        <v>45671</v>
      </c>
      <c r="AX19" s="9">
        <v>45672</v>
      </c>
      <c r="AY19" s="9">
        <v>45673</v>
      </c>
      <c r="AZ19" s="9">
        <v>45674</v>
      </c>
      <c r="BA19" s="9">
        <v>45675</v>
      </c>
      <c r="BB19" s="9">
        <v>45676</v>
      </c>
      <c r="BC19" s="9">
        <v>45677</v>
      </c>
      <c r="BD19" s="9">
        <v>45678</v>
      </c>
      <c r="BE19" s="9">
        <v>45679</v>
      </c>
      <c r="BF19" s="9">
        <v>45680</v>
      </c>
      <c r="BG19" s="9">
        <v>45681</v>
      </c>
      <c r="BH19" s="9">
        <v>45682</v>
      </c>
      <c r="BI19" s="9">
        <v>45683</v>
      </c>
      <c r="BJ19" s="9">
        <v>45684</v>
      </c>
      <c r="BK19" s="9">
        <v>45685</v>
      </c>
      <c r="BL19" s="9">
        <v>45686</v>
      </c>
      <c r="BM19" s="9">
        <v>45687</v>
      </c>
      <c r="BN19" s="9">
        <v>45688</v>
      </c>
      <c r="BO19" s="9">
        <v>45689</v>
      </c>
      <c r="BP19" s="9">
        <v>45690</v>
      </c>
      <c r="BQ19" s="9">
        <v>45691</v>
      </c>
      <c r="BR19" s="9">
        <v>45692</v>
      </c>
      <c r="BS19" s="9">
        <v>45693</v>
      </c>
      <c r="BT19" s="9">
        <v>45694</v>
      </c>
      <c r="BU19" s="9">
        <v>45695</v>
      </c>
      <c r="BV19" s="9">
        <v>45696</v>
      </c>
      <c r="BW19" s="9">
        <v>45697</v>
      </c>
    </row>
    <row r="20" spans="1:75" ht="14.45" hidden="1" customHeight="1" x14ac:dyDescent="0.25">
      <c r="A20" s="186" t="s">
        <v>1268</v>
      </c>
      <c r="B20" t="s">
        <v>616</v>
      </c>
      <c r="C20">
        <f ca="1">IFERROR(OFFSET(INDIRECT(ADDRESS(1,8+1+4*INDIRECT(ADDRESS(2,4,1,1,C$13)),1,1,C$13)),MATCH($B20,OFFSET(INDIRECT(ADDRESS(1,8+1+4*INDIRECT(ADDRESS(2,4,1,1,C$13)),1,1,C$13)),,,500),0)-1,-INDIRECT(ADDRESS(2,4,1,1,C$13))+COLUMN(C20)-COLUMN($C$19)),0)+IFERROR(OFFSET(INDIRECT(ADDRESS(1,8+1+4*INDIRECT(ADDRESS(2,4,1,1,C$14)),1,1,C$14)),MATCH($B20,OFFSET(INDIRECT(ADDRESS(1,8+1+4*INDIRECT(ADDRESS(2,4,1,1,C$14)),1,1,C$14)),,,500),0)-1,-INDIRECT(ADDRESS(2,4,1,1,C$13))+COLUMN(C20)-COLUMN($C$19)),0)+IFERROR(OFFSET(INDIRECT(ADDRESS(1,8+1+4*INDIRECT(ADDRESS(2,4,1,1,C$15)),1,1,C$15)),MATCH($B20,OFFSET(INDIRECT(ADDRESS(1,8+1+4*INDIRECT(ADDRESS(2,4,1,1,C$15)),1,1,C$15)),,,500),0)-1,-INDIRECT(ADDRESS(2,4,1,1,C$13))+COLUMN(C20)-COLUMN($C$19)),0)+IFERROR(OFFSET(INDIRECT(ADDRESS(1,8+1+4*INDIRECT(ADDRESS(2,4,1,1,C$16)),1,1,C$16)),MATCH($B20,OFFSET(INDIRECT(ADDRESS(1,8+1+4*INDIRECT(ADDRESS(2,4,1,1,C$16)),1,1,C$16)),,,500),0)-1,-INDIRECT(ADDRESS(2,4,1,1,C$13))+COLUMN(C20)-COLUMN($C$19)),0)+IFERROR(OFFSET(INDIRECT(ADDRESS(1,8+1+4*INDIRECT(ADDRESS(2,4,1,1,C$17)),1,1,C$17)),MATCH($B20,OFFSET(INDIRECT(ADDRESS(1,8+1+4*INDIRECT(ADDRESS(2,4,1,1,C$17)),1,1,C$17)),,,500),0)-1,-INDIRECT(ADDRESS(2,4,1,1,C$13))+COLUMN(C20)-COLUMN($C$19)),0)+IFERROR(OFFSET(INDIRECT(ADDRESS(1,8+1+4*INDIRECT(ADDRESS(2,4,1,1,C$18)),1,1,C$18)),MATCH($B20,OFFSET(INDIRECT(ADDRESS(1,8+1+4*INDIRECT(ADDRESS(2,4,1,1,C$18)),1,1,C$18)),,,500),0)-1,-INDIRECT(ADDRESS(2,4,1,1,C$13))+COLUMN(C20)-COLUMN($C$19)),0)</f>
        <v>0</v>
      </c>
      <c r="D20">
        <f t="shared" ref="D20:AK27" ca="1" si="2">IFERROR(OFFSET(INDIRECT(ADDRESS(1,8+1+4*INDIRECT(ADDRESS(2,4,1,1,D$13)),1,1,D$13)),MATCH($B20,OFFSET(INDIRECT(ADDRESS(1,8+1+4*INDIRECT(ADDRESS(2,4,1,1,D$13)),1,1,D$13)),,,500),0)-1,-INDIRECT(ADDRESS(2,4,1,1,D$13))+COLUMN(D20)-COLUMN($C$19)),0)+IFERROR(OFFSET(INDIRECT(ADDRESS(1,8+1+4*INDIRECT(ADDRESS(2,4,1,1,D$14)),1,1,D$14)),MATCH($B20,OFFSET(INDIRECT(ADDRESS(1,8+1+4*INDIRECT(ADDRESS(2,4,1,1,D$14)),1,1,D$14)),,,500),0)-1,-INDIRECT(ADDRESS(2,4,1,1,D$13))+COLUMN(D20)-COLUMN($C$19)),0)+IFERROR(OFFSET(INDIRECT(ADDRESS(1,8+1+4*INDIRECT(ADDRESS(2,4,1,1,D$15)),1,1,D$15)),MATCH($B20,OFFSET(INDIRECT(ADDRESS(1,8+1+4*INDIRECT(ADDRESS(2,4,1,1,D$15)),1,1,D$15)),,,500),0)-1,-INDIRECT(ADDRESS(2,4,1,1,D$13))+COLUMN(D20)-COLUMN($C$19)),0)+IFERROR(OFFSET(INDIRECT(ADDRESS(1,8+1+4*INDIRECT(ADDRESS(2,4,1,1,D$16)),1,1,D$16)),MATCH($B20,OFFSET(INDIRECT(ADDRESS(1,8+1+4*INDIRECT(ADDRESS(2,4,1,1,D$16)),1,1,D$16)),,,500),0)-1,-INDIRECT(ADDRESS(2,4,1,1,D$13))+COLUMN(D20)-COLUMN($C$19)),0)+IFERROR(OFFSET(INDIRECT(ADDRESS(1,8+1+4*INDIRECT(ADDRESS(2,4,1,1,D$17)),1,1,D$17)),MATCH($B20,OFFSET(INDIRECT(ADDRESS(1,8+1+4*INDIRECT(ADDRESS(2,4,1,1,D$17)),1,1,D$17)),,,500),0)-1,-INDIRECT(ADDRESS(2,4,1,1,D$13))+COLUMN(D20)-COLUMN($C$19)),0)+IFERROR(OFFSET(INDIRECT(ADDRESS(1,8+1+4*INDIRECT(ADDRESS(2,4,1,1,D$18)),1,1,D$18)),MATCH($B20,OFFSET(INDIRECT(ADDRESS(1,8+1+4*INDIRECT(ADDRESS(2,4,1,1,D$18)),1,1,D$18)),,,500),0)-1,-INDIRECT(ADDRESS(2,4,1,1,D$13))+COLUMN(D20)-COLUMN($C$19)),0)</f>
        <v>0</v>
      </c>
      <c r="E20">
        <f t="shared" ca="1" si="2"/>
        <v>0</v>
      </c>
      <c r="F20">
        <f t="shared" ca="1" si="2"/>
        <v>0</v>
      </c>
      <c r="G20">
        <f t="shared" ca="1" si="2"/>
        <v>0</v>
      </c>
      <c r="H20">
        <f t="shared" ca="1" si="2"/>
        <v>0</v>
      </c>
      <c r="I20">
        <f t="shared" ca="1" si="2"/>
        <v>0</v>
      </c>
      <c r="J20">
        <f t="shared" ca="1" si="2"/>
        <v>0</v>
      </c>
      <c r="K20">
        <f t="shared" ca="1" si="2"/>
        <v>0</v>
      </c>
      <c r="L20">
        <f t="shared" ca="1" si="2"/>
        <v>0</v>
      </c>
      <c r="M20">
        <f t="shared" ca="1" si="2"/>
        <v>0</v>
      </c>
      <c r="N20">
        <f t="shared" ca="1" si="2"/>
        <v>0</v>
      </c>
      <c r="O20">
        <f t="shared" ca="1" si="2"/>
        <v>0</v>
      </c>
      <c r="P20">
        <f t="shared" ca="1" si="2"/>
        <v>0</v>
      </c>
      <c r="Q20">
        <f t="shared" ca="1" si="2"/>
        <v>0</v>
      </c>
      <c r="R20">
        <f t="shared" ca="1" si="2"/>
        <v>0</v>
      </c>
      <c r="S20">
        <f t="shared" ca="1" si="2"/>
        <v>0</v>
      </c>
      <c r="T20">
        <f t="shared" ca="1" si="2"/>
        <v>0</v>
      </c>
      <c r="U20">
        <f t="shared" ca="1" si="2"/>
        <v>0</v>
      </c>
      <c r="V20">
        <f t="shared" ca="1" si="2"/>
        <v>0</v>
      </c>
      <c r="W20">
        <f t="shared" ca="1" si="2"/>
        <v>0</v>
      </c>
      <c r="X20">
        <f t="shared" ca="1" si="2"/>
        <v>0</v>
      </c>
      <c r="Y20">
        <f t="shared" ca="1" si="2"/>
        <v>0</v>
      </c>
      <c r="Z20">
        <f t="shared" ca="1" si="2"/>
        <v>0</v>
      </c>
      <c r="AA20">
        <f t="shared" ca="1" si="2"/>
        <v>0</v>
      </c>
      <c r="AB20">
        <f t="shared" ca="1" si="2"/>
        <v>0</v>
      </c>
      <c r="AC20">
        <f t="shared" ca="1" si="2"/>
        <v>0</v>
      </c>
      <c r="AD20">
        <f t="shared" ca="1" si="2"/>
        <v>0</v>
      </c>
      <c r="AE20">
        <f t="shared" ca="1" si="2"/>
        <v>0</v>
      </c>
      <c r="AF20">
        <f t="shared" ca="1" si="2"/>
        <v>0</v>
      </c>
      <c r="AG20">
        <f t="shared" ca="1" si="2"/>
        <v>0</v>
      </c>
      <c r="AH20">
        <f t="shared" ca="1" si="2"/>
        <v>0</v>
      </c>
      <c r="AI20">
        <f t="shared" ca="1" si="2"/>
        <v>0</v>
      </c>
      <c r="AJ20">
        <f t="shared" ca="1" si="2"/>
        <v>0</v>
      </c>
      <c r="AK20">
        <f t="shared" ca="1" si="2"/>
        <v>0</v>
      </c>
      <c r="AR20" s="27" t="s">
        <v>639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1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1</v>
      </c>
      <c r="BT20">
        <v>0</v>
      </c>
      <c r="BU20">
        <v>0</v>
      </c>
      <c r="BV20">
        <v>0</v>
      </c>
      <c r="BW20">
        <v>0</v>
      </c>
    </row>
    <row r="21" spans="1:75" hidden="1" x14ac:dyDescent="0.25">
      <c r="A21" s="186"/>
      <c r="B21" t="s">
        <v>617</v>
      </c>
      <c r="C21">
        <f t="shared" ref="C21:R29" ca="1" si="3">IFERROR(OFFSET(INDIRECT(ADDRESS(1,8+1+4*INDIRECT(ADDRESS(2,4,1,1,C$13)),1,1,C$13)),MATCH($B21,OFFSET(INDIRECT(ADDRESS(1,8+1+4*INDIRECT(ADDRESS(2,4,1,1,C$13)),1,1,C$13)),,,500),0)-1,-INDIRECT(ADDRESS(2,4,1,1,C$13))+COLUMN(C21)-COLUMN($C$19)),0)+IFERROR(OFFSET(INDIRECT(ADDRESS(1,8+1+4*INDIRECT(ADDRESS(2,4,1,1,C$14)),1,1,C$14)),MATCH($B21,OFFSET(INDIRECT(ADDRESS(1,8+1+4*INDIRECT(ADDRESS(2,4,1,1,C$14)),1,1,C$14)),,,500),0)-1,-INDIRECT(ADDRESS(2,4,1,1,C$13))+COLUMN(C21)-COLUMN($C$19)),0)+IFERROR(OFFSET(INDIRECT(ADDRESS(1,8+1+4*INDIRECT(ADDRESS(2,4,1,1,C$15)),1,1,C$15)),MATCH($B21,OFFSET(INDIRECT(ADDRESS(1,8+1+4*INDIRECT(ADDRESS(2,4,1,1,C$15)),1,1,C$15)),,,500),0)-1,-INDIRECT(ADDRESS(2,4,1,1,C$13))+COLUMN(C21)-COLUMN($C$19)),0)+IFERROR(OFFSET(INDIRECT(ADDRESS(1,8+1+4*INDIRECT(ADDRESS(2,4,1,1,C$16)),1,1,C$16)),MATCH($B21,OFFSET(INDIRECT(ADDRESS(1,8+1+4*INDIRECT(ADDRESS(2,4,1,1,C$16)),1,1,C$16)),,,500),0)-1,-INDIRECT(ADDRESS(2,4,1,1,C$13))+COLUMN(C21)-COLUMN($C$19)),0)+IFERROR(OFFSET(INDIRECT(ADDRESS(1,8+1+4*INDIRECT(ADDRESS(2,4,1,1,C$17)),1,1,C$17)),MATCH($B21,OFFSET(INDIRECT(ADDRESS(1,8+1+4*INDIRECT(ADDRESS(2,4,1,1,C$17)),1,1,C$17)),,,500),0)-1,-INDIRECT(ADDRESS(2,4,1,1,C$13))+COLUMN(C21)-COLUMN($C$19)),0)+IFERROR(OFFSET(INDIRECT(ADDRESS(1,8+1+4*INDIRECT(ADDRESS(2,4,1,1,C$18)),1,1,C$18)),MATCH($B21,OFFSET(INDIRECT(ADDRESS(1,8+1+4*INDIRECT(ADDRESS(2,4,1,1,C$18)),1,1,C$18)),,,500),0)-1,-INDIRECT(ADDRESS(2,4,1,1,C$13))+COLUMN(C21)-COLUMN($C$19)),0)</f>
        <v>0</v>
      </c>
      <c r="D21">
        <f t="shared" ca="1" si="3"/>
        <v>0</v>
      </c>
      <c r="E21">
        <f t="shared" ca="1" si="3"/>
        <v>0</v>
      </c>
      <c r="F21">
        <f t="shared" ca="1" si="3"/>
        <v>0</v>
      </c>
      <c r="G21">
        <f t="shared" ca="1" si="3"/>
        <v>0</v>
      </c>
      <c r="H21">
        <f t="shared" ca="1" si="3"/>
        <v>0</v>
      </c>
      <c r="I21">
        <f t="shared" ca="1" si="3"/>
        <v>0</v>
      </c>
      <c r="J21">
        <f t="shared" ca="1" si="3"/>
        <v>0</v>
      </c>
      <c r="K21">
        <f t="shared" ca="1" si="3"/>
        <v>0</v>
      </c>
      <c r="L21">
        <f t="shared" ca="1" si="3"/>
        <v>0</v>
      </c>
      <c r="M21">
        <f t="shared" ca="1" si="3"/>
        <v>0</v>
      </c>
      <c r="N21">
        <f t="shared" ca="1" si="3"/>
        <v>0</v>
      </c>
      <c r="O21">
        <f t="shared" ca="1" si="3"/>
        <v>0</v>
      </c>
      <c r="P21">
        <f t="shared" ca="1" si="3"/>
        <v>0</v>
      </c>
      <c r="Q21">
        <f t="shared" ca="1" si="3"/>
        <v>0</v>
      </c>
      <c r="R21">
        <f t="shared" ca="1" si="3"/>
        <v>0</v>
      </c>
      <c r="S21">
        <f t="shared" ca="1" si="2"/>
        <v>0</v>
      </c>
      <c r="T21">
        <f t="shared" ca="1" si="2"/>
        <v>0</v>
      </c>
      <c r="U21">
        <f t="shared" ca="1" si="2"/>
        <v>0</v>
      </c>
      <c r="V21">
        <f t="shared" ca="1" si="2"/>
        <v>0</v>
      </c>
      <c r="W21">
        <f t="shared" ca="1" si="2"/>
        <v>0</v>
      </c>
      <c r="X21">
        <f t="shared" ca="1" si="2"/>
        <v>0</v>
      </c>
      <c r="Y21">
        <f t="shared" ca="1" si="2"/>
        <v>0</v>
      </c>
      <c r="Z21">
        <f t="shared" ca="1" si="2"/>
        <v>0</v>
      </c>
      <c r="AA21">
        <f t="shared" ca="1" si="2"/>
        <v>0</v>
      </c>
      <c r="AB21">
        <f t="shared" ca="1" si="2"/>
        <v>0</v>
      </c>
      <c r="AC21">
        <f t="shared" ca="1" si="2"/>
        <v>0</v>
      </c>
      <c r="AD21">
        <f t="shared" ca="1" si="2"/>
        <v>0</v>
      </c>
      <c r="AE21">
        <f t="shared" ca="1" si="2"/>
        <v>0</v>
      </c>
      <c r="AF21">
        <f t="shared" ca="1" si="2"/>
        <v>0</v>
      </c>
      <c r="AG21">
        <f t="shared" ca="1" si="2"/>
        <v>0</v>
      </c>
      <c r="AH21">
        <f t="shared" ca="1" si="2"/>
        <v>0</v>
      </c>
      <c r="AI21">
        <f t="shared" ca="1" si="2"/>
        <v>0</v>
      </c>
      <c r="AJ21">
        <f t="shared" ca="1" si="2"/>
        <v>0</v>
      </c>
      <c r="AK21">
        <f t="shared" ca="1" si="2"/>
        <v>0</v>
      </c>
      <c r="AR21" s="30" t="s">
        <v>643</v>
      </c>
      <c r="AS21">
        <v>2</v>
      </c>
      <c r="AT21">
        <v>0</v>
      </c>
      <c r="AU21">
        <v>1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3</v>
      </c>
      <c r="BC21">
        <v>1</v>
      </c>
      <c r="BD21">
        <v>1</v>
      </c>
      <c r="BE21">
        <v>2</v>
      </c>
      <c r="BF21">
        <v>3</v>
      </c>
      <c r="BG21">
        <v>2</v>
      </c>
      <c r="BH21">
        <v>0</v>
      </c>
      <c r="BI21">
        <v>0</v>
      </c>
      <c r="BJ21">
        <v>0</v>
      </c>
      <c r="BK21">
        <v>1</v>
      </c>
      <c r="BL21">
        <v>2</v>
      </c>
      <c r="BM21">
        <v>0</v>
      </c>
      <c r="BN21">
        <v>2</v>
      </c>
      <c r="BO21">
        <v>0</v>
      </c>
      <c r="BP21">
        <v>2</v>
      </c>
      <c r="BQ21">
        <v>1</v>
      </c>
      <c r="BR21">
        <v>0</v>
      </c>
      <c r="BS21">
        <v>1</v>
      </c>
      <c r="BT21">
        <v>0</v>
      </c>
      <c r="BU21">
        <v>0</v>
      </c>
      <c r="BV21">
        <v>1</v>
      </c>
      <c r="BW21">
        <v>0</v>
      </c>
    </row>
    <row r="22" spans="1:75" hidden="1" x14ac:dyDescent="0.25">
      <c r="A22" s="186"/>
      <c r="B22" t="s">
        <v>618</v>
      </c>
      <c r="C22">
        <f t="shared" ca="1" si="3"/>
        <v>0</v>
      </c>
      <c r="D22">
        <f t="shared" ca="1" si="2"/>
        <v>0</v>
      </c>
      <c r="E22">
        <f t="shared" ca="1" si="2"/>
        <v>0</v>
      </c>
      <c r="F22">
        <f t="shared" ca="1" si="2"/>
        <v>0</v>
      </c>
      <c r="G22">
        <f t="shared" ca="1" si="2"/>
        <v>0</v>
      </c>
      <c r="H22">
        <f t="shared" ca="1" si="2"/>
        <v>0</v>
      </c>
      <c r="I22">
        <f t="shared" ca="1" si="2"/>
        <v>0</v>
      </c>
      <c r="J22">
        <f t="shared" ca="1" si="2"/>
        <v>0</v>
      </c>
      <c r="K22">
        <f t="shared" ca="1" si="2"/>
        <v>0</v>
      </c>
      <c r="L22">
        <f t="shared" ca="1" si="2"/>
        <v>0</v>
      </c>
      <c r="M22">
        <f t="shared" ca="1" si="2"/>
        <v>0</v>
      </c>
      <c r="N22">
        <f t="shared" ca="1" si="2"/>
        <v>0</v>
      </c>
      <c r="O22">
        <f t="shared" ca="1" si="2"/>
        <v>0</v>
      </c>
      <c r="P22">
        <f t="shared" ca="1" si="2"/>
        <v>0</v>
      </c>
      <c r="Q22">
        <f t="shared" ca="1" si="2"/>
        <v>0</v>
      </c>
      <c r="R22">
        <f t="shared" ca="1" si="2"/>
        <v>0</v>
      </c>
      <c r="S22">
        <f t="shared" ca="1" si="2"/>
        <v>0</v>
      </c>
      <c r="T22">
        <f t="shared" ca="1" si="2"/>
        <v>0</v>
      </c>
      <c r="U22">
        <f t="shared" ca="1" si="2"/>
        <v>0</v>
      </c>
      <c r="V22">
        <f t="shared" ca="1" si="2"/>
        <v>0</v>
      </c>
      <c r="W22">
        <f t="shared" ca="1" si="2"/>
        <v>0</v>
      </c>
      <c r="X22">
        <f t="shared" ca="1" si="2"/>
        <v>0</v>
      </c>
      <c r="Y22">
        <f t="shared" ca="1" si="2"/>
        <v>0</v>
      </c>
      <c r="Z22">
        <f t="shared" ca="1" si="2"/>
        <v>0</v>
      </c>
      <c r="AA22">
        <f t="shared" ca="1" si="2"/>
        <v>0</v>
      </c>
      <c r="AB22">
        <f t="shared" ca="1" si="2"/>
        <v>0</v>
      </c>
      <c r="AC22">
        <f t="shared" ca="1" si="2"/>
        <v>0</v>
      </c>
      <c r="AD22">
        <f t="shared" ca="1" si="2"/>
        <v>0</v>
      </c>
      <c r="AE22">
        <f t="shared" ca="1" si="2"/>
        <v>0</v>
      </c>
      <c r="AF22">
        <f t="shared" ca="1" si="2"/>
        <v>0</v>
      </c>
      <c r="AG22">
        <f t="shared" ca="1" si="2"/>
        <v>0</v>
      </c>
      <c r="AH22">
        <f t="shared" ca="1" si="2"/>
        <v>0</v>
      </c>
      <c r="AI22">
        <f t="shared" ca="1" si="2"/>
        <v>0</v>
      </c>
      <c r="AJ22">
        <f t="shared" ca="1" si="2"/>
        <v>0</v>
      </c>
      <c r="AK22">
        <f t="shared" ca="1" si="2"/>
        <v>0</v>
      </c>
      <c r="AR22" s="27" t="s">
        <v>637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2</v>
      </c>
      <c r="AZ22">
        <v>1</v>
      </c>
      <c r="BA22">
        <v>0</v>
      </c>
      <c r="BB22">
        <v>0</v>
      </c>
      <c r="BC22">
        <v>1</v>
      </c>
      <c r="BD22">
        <v>1</v>
      </c>
      <c r="BE22">
        <v>3</v>
      </c>
      <c r="BF22">
        <v>0</v>
      </c>
      <c r="BG22">
        <v>0</v>
      </c>
      <c r="BH22">
        <v>0</v>
      </c>
      <c r="BI22">
        <v>1</v>
      </c>
      <c r="BJ22">
        <v>0</v>
      </c>
      <c r="BK22">
        <v>1</v>
      </c>
      <c r="BL22">
        <v>1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</row>
    <row r="23" spans="1:75" hidden="1" x14ac:dyDescent="0.25">
      <c r="A23" s="186"/>
      <c r="B23" t="s">
        <v>619</v>
      </c>
      <c r="C23">
        <f t="shared" ca="1" si="3"/>
        <v>0</v>
      </c>
      <c r="D23">
        <f t="shared" ca="1" si="2"/>
        <v>0</v>
      </c>
      <c r="E23">
        <f t="shared" ca="1" si="2"/>
        <v>0</v>
      </c>
      <c r="F23">
        <f t="shared" ca="1" si="2"/>
        <v>0</v>
      </c>
      <c r="G23">
        <f t="shared" ca="1" si="2"/>
        <v>0</v>
      </c>
      <c r="H23">
        <f t="shared" ca="1" si="2"/>
        <v>0</v>
      </c>
      <c r="I23">
        <f t="shared" ca="1" si="2"/>
        <v>0</v>
      </c>
      <c r="J23">
        <f t="shared" ca="1" si="2"/>
        <v>0</v>
      </c>
      <c r="K23">
        <f t="shared" ca="1" si="2"/>
        <v>0</v>
      </c>
      <c r="L23">
        <f t="shared" ca="1" si="2"/>
        <v>0</v>
      </c>
      <c r="M23">
        <f t="shared" ca="1" si="2"/>
        <v>0</v>
      </c>
      <c r="N23">
        <f t="shared" ca="1" si="2"/>
        <v>0</v>
      </c>
      <c r="O23">
        <f t="shared" ca="1" si="2"/>
        <v>0</v>
      </c>
      <c r="P23">
        <f t="shared" ca="1" si="2"/>
        <v>0</v>
      </c>
      <c r="Q23">
        <f t="shared" ca="1" si="2"/>
        <v>0</v>
      </c>
      <c r="R23">
        <f t="shared" ca="1" si="2"/>
        <v>0</v>
      </c>
      <c r="S23">
        <f t="shared" ca="1" si="2"/>
        <v>0</v>
      </c>
      <c r="T23">
        <f t="shared" ca="1" si="2"/>
        <v>0</v>
      </c>
      <c r="U23">
        <f t="shared" ca="1" si="2"/>
        <v>0</v>
      </c>
      <c r="V23">
        <f t="shared" ca="1" si="2"/>
        <v>0</v>
      </c>
      <c r="W23">
        <f t="shared" ca="1" si="2"/>
        <v>0</v>
      </c>
      <c r="X23">
        <f t="shared" ca="1" si="2"/>
        <v>0</v>
      </c>
      <c r="Y23">
        <f t="shared" ca="1" si="2"/>
        <v>0</v>
      </c>
      <c r="Z23">
        <f t="shared" ca="1" si="2"/>
        <v>0</v>
      </c>
      <c r="AA23">
        <f t="shared" ca="1" si="2"/>
        <v>0</v>
      </c>
      <c r="AB23">
        <f t="shared" ca="1" si="2"/>
        <v>0</v>
      </c>
      <c r="AC23">
        <f t="shared" ca="1" si="2"/>
        <v>0</v>
      </c>
      <c r="AD23">
        <f t="shared" ca="1" si="2"/>
        <v>0</v>
      </c>
      <c r="AE23">
        <f t="shared" ca="1" si="2"/>
        <v>0</v>
      </c>
      <c r="AF23">
        <f t="shared" ca="1" si="2"/>
        <v>0</v>
      </c>
      <c r="AG23">
        <f t="shared" ca="1" si="2"/>
        <v>0</v>
      </c>
      <c r="AH23">
        <f t="shared" ca="1" si="2"/>
        <v>0</v>
      </c>
      <c r="AI23">
        <f t="shared" ca="1" si="2"/>
        <v>0</v>
      </c>
      <c r="AJ23">
        <f t="shared" ca="1" si="2"/>
        <v>0</v>
      </c>
      <c r="AK23">
        <f t="shared" ca="1" si="2"/>
        <v>0</v>
      </c>
      <c r="AR23" s="27" t="s">
        <v>638</v>
      </c>
      <c r="AS23">
        <v>0</v>
      </c>
      <c r="AT23">
        <v>1</v>
      </c>
      <c r="AU23">
        <v>2</v>
      </c>
      <c r="AV23">
        <v>2</v>
      </c>
      <c r="AW23">
        <v>0</v>
      </c>
      <c r="AX23">
        <v>0</v>
      </c>
      <c r="AY23">
        <v>1</v>
      </c>
      <c r="AZ23">
        <v>0</v>
      </c>
      <c r="BA23">
        <v>2</v>
      </c>
      <c r="BB23">
        <v>1</v>
      </c>
      <c r="BC23">
        <v>0</v>
      </c>
      <c r="BD23">
        <v>0</v>
      </c>
      <c r="BE23">
        <v>2</v>
      </c>
      <c r="BF23">
        <v>1</v>
      </c>
      <c r="BG23">
        <v>0</v>
      </c>
      <c r="BH23">
        <v>1</v>
      </c>
      <c r="BI23">
        <v>0</v>
      </c>
      <c r="BJ23">
        <v>1</v>
      </c>
      <c r="BK23">
        <v>2</v>
      </c>
      <c r="BL23">
        <v>2</v>
      </c>
      <c r="BM23">
        <v>1</v>
      </c>
      <c r="BN23">
        <v>0</v>
      </c>
      <c r="BO23">
        <v>0</v>
      </c>
      <c r="BP23">
        <v>1</v>
      </c>
      <c r="BQ23">
        <v>1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</row>
    <row r="24" spans="1:75" hidden="1" x14ac:dyDescent="0.25">
      <c r="A24" s="186"/>
      <c r="B24" t="s">
        <v>620</v>
      </c>
      <c r="C24">
        <f t="shared" ca="1" si="3"/>
        <v>0</v>
      </c>
      <c r="D24">
        <f t="shared" ca="1" si="2"/>
        <v>0</v>
      </c>
      <c r="E24">
        <f t="shared" ca="1" si="2"/>
        <v>0</v>
      </c>
      <c r="F24">
        <f t="shared" ca="1" si="2"/>
        <v>0</v>
      </c>
      <c r="G24">
        <f t="shared" ca="1" si="2"/>
        <v>0</v>
      </c>
      <c r="H24">
        <f t="shared" ca="1" si="2"/>
        <v>0</v>
      </c>
      <c r="I24">
        <f t="shared" ca="1" si="2"/>
        <v>0</v>
      </c>
      <c r="J24">
        <f t="shared" ca="1" si="2"/>
        <v>0</v>
      </c>
      <c r="K24">
        <f t="shared" ca="1" si="2"/>
        <v>0</v>
      </c>
      <c r="L24">
        <f t="shared" ca="1" si="2"/>
        <v>0</v>
      </c>
      <c r="M24">
        <f t="shared" ca="1" si="2"/>
        <v>0</v>
      </c>
      <c r="N24">
        <f t="shared" ca="1" si="2"/>
        <v>0</v>
      </c>
      <c r="O24">
        <f t="shared" ca="1" si="2"/>
        <v>0</v>
      </c>
      <c r="P24">
        <f t="shared" ca="1" si="2"/>
        <v>0</v>
      </c>
      <c r="Q24">
        <f t="shared" ca="1" si="2"/>
        <v>0</v>
      </c>
      <c r="R24">
        <f t="shared" ca="1" si="2"/>
        <v>0</v>
      </c>
      <c r="S24">
        <f t="shared" ca="1" si="2"/>
        <v>0</v>
      </c>
      <c r="T24">
        <f t="shared" ca="1" si="2"/>
        <v>0</v>
      </c>
      <c r="U24">
        <f t="shared" ca="1" si="2"/>
        <v>0</v>
      </c>
      <c r="V24">
        <f t="shared" ca="1" si="2"/>
        <v>0</v>
      </c>
      <c r="W24">
        <f t="shared" ca="1" si="2"/>
        <v>0</v>
      </c>
      <c r="X24">
        <f t="shared" ca="1" si="2"/>
        <v>0</v>
      </c>
      <c r="Y24">
        <f t="shared" ca="1" si="2"/>
        <v>0</v>
      </c>
      <c r="Z24">
        <f t="shared" ca="1" si="2"/>
        <v>0</v>
      </c>
      <c r="AA24">
        <f t="shared" ca="1" si="2"/>
        <v>0</v>
      </c>
      <c r="AB24">
        <f t="shared" ca="1" si="2"/>
        <v>0</v>
      </c>
      <c r="AC24">
        <f t="shared" ca="1" si="2"/>
        <v>0</v>
      </c>
      <c r="AD24">
        <f t="shared" ca="1" si="2"/>
        <v>0</v>
      </c>
      <c r="AE24">
        <f t="shared" ca="1" si="2"/>
        <v>0</v>
      </c>
      <c r="AF24">
        <f t="shared" ca="1" si="2"/>
        <v>0</v>
      </c>
      <c r="AG24">
        <f t="shared" ca="1" si="2"/>
        <v>0</v>
      </c>
      <c r="AH24">
        <f t="shared" ca="1" si="2"/>
        <v>0</v>
      </c>
      <c r="AI24">
        <f t="shared" ca="1" si="2"/>
        <v>0</v>
      </c>
      <c r="AJ24">
        <f t="shared" ca="1" si="2"/>
        <v>0</v>
      </c>
      <c r="AK24">
        <f t="shared" ca="1" si="2"/>
        <v>0</v>
      </c>
      <c r="AR24" s="29" t="s">
        <v>636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5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</row>
    <row r="25" spans="1:75" hidden="1" x14ac:dyDescent="0.25">
      <c r="A25" s="186"/>
      <c r="B25" t="s">
        <v>621</v>
      </c>
      <c r="C25">
        <f t="shared" ca="1" si="3"/>
        <v>0</v>
      </c>
      <c r="D25">
        <f t="shared" ca="1" si="2"/>
        <v>0</v>
      </c>
      <c r="E25">
        <f t="shared" ca="1" si="2"/>
        <v>0</v>
      </c>
      <c r="F25">
        <f t="shared" ca="1" si="2"/>
        <v>0</v>
      </c>
      <c r="G25">
        <f t="shared" ca="1" si="2"/>
        <v>0</v>
      </c>
      <c r="H25">
        <f t="shared" ca="1" si="2"/>
        <v>0</v>
      </c>
      <c r="I25">
        <f t="shared" ca="1" si="2"/>
        <v>0</v>
      </c>
      <c r="J25">
        <f t="shared" ca="1" si="2"/>
        <v>0</v>
      </c>
      <c r="K25">
        <f t="shared" ca="1" si="2"/>
        <v>0</v>
      </c>
      <c r="L25">
        <f t="shared" ca="1" si="2"/>
        <v>0</v>
      </c>
      <c r="M25">
        <f t="shared" ca="1" si="2"/>
        <v>0</v>
      </c>
      <c r="N25">
        <f t="shared" ca="1" si="2"/>
        <v>0</v>
      </c>
      <c r="O25">
        <f t="shared" ca="1" si="2"/>
        <v>0</v>
      </c>
      <c r="P25">
        <f t="shared" ca="1" si="2"/>
        <v>0</v>
      </c>
      <c r="Q25">
        <f t="shared" ca="1" si="2"/>
        <v>0</v>
      </c>
      <c r="R25">
        <f t="shared" ca="1" si="2"/>
        <v>0</v>
      </c>
      <c r="S25">
        <f t="shared" ca="1" si="2"/>
        <v>0</v>
      </c>
      <c r="T25">
        <f t="shared" ca="1" si="2"/>
        <v>0</v>
      </c>
      <c r="U25">
        <f t="shared" ca="1" si="2"/>
        <v>0</v>
      </c>
      <c r="V25">
        <f t="shared" ca="1" si="2"/>
        <v>0</v>
      </c>
      <c r="W25">
        <f t="shared" ca="1" si="2"/>
        <v>0</v>
      </c>
      <c r="X25">
        <f t="shared" ca="1" si="2"/>
        <v>0</v>
      </c>
      <c r="Y25">
        <f t="shared" ca="1" si="2"/>
        <v>0</v>
      </c>
      <c r="Z25">
        <f t="shared" ca="1" si="2"/>
        <v>0</v>
      </c>
      <c r="AA25">
        <f t="shared" ca="1" si="2"/>
        <v>0</v>
      </c>
      <c r="AB25">
        <f t="shared" ca="1" si="2"/>
        <v>0</v>
      </c>
      <c r="AC25">
        <f t="shared" ca="1" si="2"/>
        <v>0</v>
      </c>
      <c r="AD25">
        <f t="shared" ca="1" si="2"/>
        <v>0</v>
      </c>
      <c r="AE25">
        <f t="shared" ca="1" si="2"/>
        <v>0</v>
      </c>
      <c r="AF25">
        <f t="shared" ca="1" si="2"/>
        <v>0</v>
      </c>
      <c r="AG25">
        <f t="shared" ca="1" si="2"/>
        <v>0</v>
      </c>
      <c r="AH25">
        <f t="shared" ca="1" si="2"/>
        <v>0</v>
      </c>
      <c r="AI25">
        <f t="shared" ca="1" si="2"/>
        <v>0</v>
      </c>
      <c r="AJ25">
        <f t="shared" ca="1" si="2"/>
        <v>0</v>
      </c>
      <c r="AK25">
        <f t="shared" ca="1" si="2"/>
        <v>0</v>
      </c>
      <c r="AR25" s="27" t="s">
        <v>634</v>
      </c>
      <c r="AS25">
        <v>0</v>
      </c>
      <c r="AT25">
        <v>2</v>
      </c>
      <c r="AU25">
        <v>1</v>
      </c>
      <c r="AV25">
        <v>1</v>
      </c>
      <c r="AW25">
        <v>2</v>
      </c>
      <c r="AX25">
        <v>2</v>
      </c>
      <c r="AY25">
        <v>0</v>
      </c>
      <c r="AZ25">
        <v>0</v>
      </c>
      <c r="BA25">
        <v>1</v>
      </c>
      <c r="BB25">
        <v>1</v>
      </c>
      <c r="BC25">
        <v>1</v>
      </c>
      <c r="BD25">
        <v>3</v>
      </c>
      <c r="BE25">
        <v>2</v>
      </c>
      <c r="BF25">
        <v>0</v>
      </c>
      <c r="BG25">
        <v>0</v>
      </c>
      <c r="BH25">
        <v>0</v>
      </c>
      <c r="BI25">
        <v>0</v>
      </c>
      <c r="BJ25">
        <v>1</v>
      </c>
      <c r="BK25">
        <v>1</v>
      </c>
      <c r="BL25">
        <v>2</v>
      </c>
      <c r="BM25">
        <v>2</v>
      </c>
      <c r="BN25">
        <v>1</v>
      </c>
      <c r="BO25">
        <v>0</v>
      </c>
      <c r="BP25">
        <v>1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</row>
    <row r="26" spans="1:75" hidden="1" x14ac:dyDescent="0.25">
      <c r="A26" s="186"/>
      <c r="B26" t="s">
        <v>622</v>
      </c>
      <c r="C26">
        <f t="shared" ca="1" si="3"/>
        <v>0</v>
      </c>
      <c r="D26">
        <f t="shared" ca="1" si="2"/>
        <v>0</v>
      </c>
      <c r="E26">
        <f t="shared" ca="1" si="2"/>
        <v>0</v>
      </c>
      <c r="F26">
        <f t="shared" ca="1" si="2"/>
        <v>0</v>
      </c>
      <c r="G26">
        <f t="shared" ca="1" si="2"/>
        <v>0</v>
      </c>
      <c r="H26">
        <f t="shared" ca="1" si="2"/>
        <v>0</v>
      </c>
      <c r="I26">
        <f t="shared" ca="1" si="2"/>
        <v>0</v>
      </c>
      <c r="J26">
        <f t="shared" ca="1" si="2"/>
        <v>0</v>
      </c>
      <c r="K26">
        <f t="shared" ca="1" si="2"/>
        <v>0</v>
      </c>
      <c r="L26">
        <f t="shared" ca="1" si="2"/>
        <v>0</v>
      </c>
      <c r="M26">
        <f t="shared" ca="1" si="2"/>
        <v>0</v>
      </c>
      <c r="N26">
        <f t="shared" ca="1" si="2"/>
        <v>0</v>
      </c>
      <c r="O26">
        <f t="shared" ca="1" si="2"/>
        <v>0</v>
      </c>
      <c r="P26">
        <f t="shared" ca="1" si="2"/>
        <v>0</v>
      </c>
      <c r="Q26">
        <f t="shared" ca="1" si="2"/>
        <v>0</v>
      </c>
      <c r="R26">
        <f t="shared" ca="1" si="2"/>
        <v>0</v>
      </c>
      <c r="S26">
        <f t="shared" ca="1" si="2"/>
        <v>0</v>
      </c>
      <c r="T26">
        <f t="shared" ca="1" si="2"/>
        <v>0</v>
      </c>
      <c r="U26">
        <f t="shared" ca="1" si="2"/>
        <v>0</v>
      </c>
      <c r="V26">
        <f t="shared" ca="1" si="2"/>
        <v>0</v>
      </c>
      <c r="W26">
        <f t="shared" ca="1" si="2"/>
        <v>0</v>
      </c>
      <c r="X26">
        <f t="shared" ca="1" si="2"/>
        <v>0</v>
      </c>
      <c r="Y26">
        <f t="shared" ca="1" si="2"/>
        <v>0</v>
      </c>
      <c r="Z26">
        <f t="shared" ca="1" si="2"/>
        <v>0</v>
      </c>
      <c r="AA26">
        <f t="shared" ca="1" si="2"/>
        <v>0</v>
      </c>
      <c r="AB26">
        <f t="shared" ca="1" si="2"/>
        <v>0</v>
      </c>
      <c r="AC26">
        <f t="shared" ca="1" si="2"/>
        <v>0</v>
      </c>
      <c r="AD26">
        <f t="shared" ca="1" si="2"/>
        <v>0</v>
      </c>
      <c r="AE26">
        <f t="shared" ca="1" si="2"/>
        <v>0</v>
      </c>
      <c r="AF26">
        <f t="shared" ca="1" si="2"/>
        <v>0</v>
      </c>
      <c r="AG26">
        <f t="shared" ca="1" si="2"/>
        <v>0</v>
      </c>
      <c r="AH26">
        <f t="shared" ca="1" si="2"/>
        <v>0</v>
      </c>
      <c r="AI26">
        <f t="shared" ca="1" si="2"/>
        <v>0</v>
      </c>
      <c r="AJ26">
        <f t="shared" ca="1" si="2"/>
        <v>0</v>
      </c>
      <c r="AK26">
        <f t="shared" ca="1" si="2"/>
        <v>0</v>
      </c>
      <c r="AR26" s="27" t="s">
        <v>631</v>
      </c>
      <c r="AS26">
        <v>0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0</v>
      </c>
      <c r="AZ26">
        <v>0</v>
      </c>
      <c r="BA26">
        <v>0</v>
      </c>
      <c r="BB26">
        <v>0</v>
      </c>
      <c r="BC26">
        <v>1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1</v>
      </c>
      <c r="BO26">
        <v>1</v>
      </c>
      <c r="BP26">
        <v>0</v>
      </c>
      <c r="BQ26">
        <v>0</v>
      </c>
      <c r="BR26">
        <v>1</v>
      </c>
      <c r="BS26">
        <v>1</v>
      </c>
      <c r="BT26">
        <v>1</v>
      </c>
      <c r="BU26">
        <v>1</v>
      </c>
      <c r="BV26">
        <v>0</v>
      </c>
      <c r="BW26">
        <v>0</v>
      </c>
    </row>
    <row r="27" spans="1:75" hidden="1" x14ac:dyDescent="0.25">
      <c r="A27" s="186"/>
      <c r="B27" t="s">
        <v>623</v>
      </c>
      <c r="C27">
        <f t="shared" ca="1" si="3"/>
        <v>0</v>
      </c>
      <c r="D27">
        <f t="shared" ca="1" si="2"/>
        <v>0</v>
      </c>
      <c r="E27">
        <f t="shared" ca="1" si="2"/>
        <v>0</v>
      </c>
      <c r="F27">
        <f t="shared" ca="1" si="2"/>
        <v>0</v>
      </c>
      <c r="G27">
        <f t="shared" ca="1" si="2"/>
        <v>0</v>
      </c>
      <c r="H27">
        <f t="shared" ca="1" si="2"/>
        <v>0</v>
      </c>
      <c r="I27">
        <f t="shared" ca="1" si="2"/>
        <v>0</v>
      </c>
      <c r="J27">
        <f t="shared" ca="1" si="2"/>
        <v>0</v>
      </c>
      <c r="K27">
        <f t="shared" ca="1" si="2"/>
        <v>0</v>
      </c>
      <c r="L27">
        <f t="shared" ca="1" si="2"/>
        <v>0</v>
      </c>
      <c r="M27">
        <f t="shared" ca="1" si="2"/>
        <v>0</v>
      </c>
      <c r="N27">
        <f t="shared" ca="1" si="2"/>
        <v>0</v>
      </c>
      <c r="O27">
        <f t="shared" ca="1" si="2"/>
        <v>0</v>
      </c>
      <c r="P27">
        <f t="shared" ca="1" si="2"/>
        <v>0</v>
      </c>
      <c r="Q27">
        <f t="shared" ca="1" si="2"/>
        <v>0</v>
      </c>
      <c r="R27">
        <f t="shared" ca="1" si="2"/>
        <v>0</v>
      </c>
      <c r="S27">
        <f t="shared" ca="1" si="2"/>
        <v>0</v>
      </c>
      <c r="T27">
        <f t="shared" ca="1" si="2"/>
        <v>0</v>
      </c>
      <c r="U27">
        <f t="shared" ca="1" si="2"/>
        <v>0</v>
      </c>
      <c r="V27">
        <f t="shared" ca="1" si="2"/>
        <v>0</v>
      </c>
      <c r="W27">
        <f t="shared" ca="1" si="2"/>
        <v>0</v>
      </c>
      <c r="X27">
        <f t="shared" ca="1" si="2"/>
        <v>0</v>
      </c>
      <c r="Y27">
        <f t="shared" ca="1" si="2"/>
        <v>0</v>
      </c>
      <c r="Z27">
        <f t="shared" ca="1" si="2"/>
        <v>0</v>
      </c>
      <c r="AA27">
        <f t="shared" ca="1" si="2"/>
        <v>0</v>
      </c>
      <c r="AB27">
        <f t="shared" ca="1" si="2"/>
        <v>0</v>
      </c>
      <c r="AC27">
        <f t="shared" ca="1" si="2"/>
        <v>0</v>
      </c>
      <c r="AD27">
        <f t="shared" ca="1" si="2"/>
        <v>0</v>
      </c>
      <c r="AE27">
        <f t="shared" ca="1" si="2"/>
        <v>0</v>
      </c>
      <c r="AF27">
        <f t="shared" ca="1" si="2"/>
        <v>0</v>
      </c>
      <c r="AG27">
        <f t="shared" ca="1" si="2"/>
        <v>0</v>
      </c>
      <c r="AH27">
        <f t="shared" ca="1" si="2"/>
        <v>0</v>
      </c>
      <c r="AI27">
        <f t="shared" ca="1" si="2"/>
        <v>0</v>
      </c>
      <c r="AJ27">
        <f t="shared" ref="D27:AK29" ca="1" si="4">IFERROR(OFFSET(INDIRECT(ADDRESS(1,8+1+4*INDIRECT(ADDRESS(2,4,1,1,AJ$13)),1,1,AJ$13)),MATCH($B27,OFFSET(INDIRECT(ADDRESS(1,8+1+4*INDIRECT(ADDRESS(2,4,1,1,AJ$13)),1,1,AJ$13)),,,500),0)-1,-INDIRECT(ADDRESS(2,4,1,1,AJ$13))+COLUMN(AJ27)-COLUMN($C$19)),0)+IFERROR(OFFSET(INDIRECT(ADDRESS(1,8+1+4*INDIRECT(ADDRESS(2,4,1,1,AJ$14)),1,1,AJ$14)),MATCH($B27,OFFSET(INDIRECT(ADDRESS(1,8+1+4*INDIRECT(ADDRESS(2,4,1,1,AJ$14)),1,1,AJ$14)),,,500),0)-1,-INDIRECT(ADDRESS(2,4,1,1,AJ$13))+COLUMN(AJ27)-COLUMN($C$19)),0)+IFERROR(OFFSET(INDIRECT(ADDRESS(1,8+1+4*INDIRECT(ADDRESS(2,4,1,1,AJ$15)),1,1,AJ$15)),MATCH($B27,OFFSET(INDIRECT(ADDRESS(1,8+1+4*INDIRECT(ADDRESS(2,4,1,1,AJ$15)),1,1,AJ$15)),,,500),0)-1,-INDIRECT(ADDRESS(2,4,1,1,AJ$13))+COLUMN(AJ27)-COLUMN($C$19)),0)+IFERROR(OFFSET(INDIRECT(ADDRESS(1,8+1+4*INDIRECT(ADDRESS(2,4,1,1,AJ$16)),1,1,AJ$16)),MATCH($B27,OFFSET(INDIRECT(ADDRESS(1,8+1+4*INDIRECT(ADDRESS(2,4,1,1,AJ$16)),1,1,AJ$16)),,,500),0)-1,-INDIRECT(ADDRESS(2,4,1,1,AJ$13))+COLUMN(AJ27)-COLUMN($C$19)),0)+IFERROR(OFFSET(INDIRECT(ADDRESS(1,8+1+4*INDIRECT(ADDRESS(2,4,1,1,AJ$17)),1,1,AJ$17)),MATCH($B27,OFFSET(INDIRECT(ADDRESS(1,8+1+4*INDIRECT(ADDRESS(2,4,1,1,AJ$17)),1,1,AJ$17)),,,500),0)-1,-INDIRECT(ADDRESS(2,4,1,1,AJ$13))+COLUMN(AJ27)-COLUMN($C$19)),0)+IFERROR(OFFSET(INDIRECT(ADDRESS(1,8+1+4*INDIRECT(ADDRESS(2,4,1,1,AJ$18)),1,1,AJ$18)),MATCH($B27,OFFSET(INDIRECT(ADDRESS(1,8+1+4*INDIRECT(ADDRESS(2,4,1,1,AJ$18)),1,1,AJ$18)),,,500),0)-1,-INDIRECT(ADDRESS(2,4,1,1,AJ$13))+COLUMN(AJ27)-COLUMN($C$19)),0)</f>
        <v>0</v>
      </c>
      <c r="AK27">
        <f t="shared" ca="1" si="4"/>
        <v>0</v>
      </c>
      <c r="AR27" s="27" t="s">
        <v>632</v>
      </c>
      <c r="AS27">
        <v>0</v>
      </c>
      <c r="AT27">
        <v>2</v>
      </c>
      <c r="AU27">
        <v>1</v>
      </c>
      <c r="AV27">
        <v>1</v>
      </c>
      <c r="AW27">
        <v>0</v>
      </c>
      <c r="AX27">
        <v>1</v>
      </c>
      <c r="AY27">
        <v>2</v>
      </c>
      <c r="AZ27">
        <v>2</v>
      </c>
      <c r="BA27">
        <v>1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3</v>
      </c>
      <c r="BH27">
        <v>1</v>
      </c>
      <c r="BI27">
        <v>1</v>
      </c>
      <c r="BJ27">
        <v>0</v>
      </c>
      <c r="BK27">
        <v>0</v>
      </c>
      <c r="BL27">
        <v>0</v>
      </c>
      <c r="BM27">
        <v>2</v>
      </c>
      <c r="BN27">
        <v>1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</row>
    <row r="28" spans="1:75" hidden="1" x14ac:dyDescent="0.25">
      <c r="A28" s="186"/>
      <c r="B28" t="s">
        <v>624</v>
      </c>
      <c r="C28">
        <f t="shared" ca="1" si="3"/>
        <v>0</v>
      </c>
      <c r="D28">
        <f t="shared" ca="1" si="4"/>
        <v>0</v>
      </c>
      <c r="E28">
        <f t="shared" ca="1" si="4"/>
        <v>0</v>
      </c>
      <c r="F28">
        <f t="shared" ca="1" si="4"/>
        <v>0</v>
      </c>
      <c r="G28">
        <f t="shared" ca="1" si="4"/>
        <v>0</v>
      </c>
      <c r="H28">
        <f t="shared" ca="1" si="4"/>
        <v>0</v>
      </c>
      <c r="I28">
        <f t="shared" ca="1" si="4"/>
        <v>0</v>
      </c>
      <c r="J28">
        <f t="shared" ca="1" si="4"/>
        <v>0</v>
      </c>
      <c r="K28">
        <f t="shared" ca="1" si="4"/>
        <v>0</v>
      </c>
      <c r="L28">
        <f t="shared" ca="1" si="4"/>
        <v>0</v>
      </c>
      <c r="M28">
        <f t="shared" ca="1" si="4"/>
        <v>0</v>
      </c>
      <c r="N28">
        <f t="shared" ca="1" si="4"/>
        <v>0</v>
      </c>
      <c r="O28">
        <f t="shared" ca="1" si="4"/>
        <v>0</v>
      </c>
      <c r="P28">
        <f t="shared" ca="1" si="4"/>
        <v>0</v>
      </c>
      <c r="Q28">
        <f t="shared" ca="1" si="4"/>
        <v>0</v>
      </c>
      <c r="R28">
        <f t="shared" ca="1" si="4"/>
        <v>0</v>
      </c>
      <c r="S28">
        <f t="shared" ca="1" si="4"/>
        <v>0</v>
      </c>
      <c r="T28">
        <f t="shared" ca="1" si="4"/>
        <v>0</v>
      </c>
      <c r="U28">
        <f t="shared" ca="1" si="4"/>
        <v>0</v>
      </c>
      <c r="V28">
        <f t="shared" ca="1" si="4"/>
        <v>0</v>
      </c>
      <c r="W28">
        <f t="shared" ca="1" si="4"/>
        <v>0</v>
      </c>
      <c r="X28">
        <f t="shared" ca="1" si="4"/>
        <v>0</v>
      </c>
      <c r="Y28">
        <f t="shared" ca="1" si="4"/>
        <v>0</v>
      </c>
      <c r="Z28">
        <f t="shared" ca="1" si="4"/>
        <v>0</v>
      </c>
      <c r="AA28">
        <f t="shared" ca="1" si="4"/>
        <v>0</v>
      </c>
      <c r="AB28">
        <f t="shared" ca="1" si="4"/>
        <v>0</v>
      </c>
      <c r="AC28">
        <f t="shared" ca="1" si="4"/>
        <v>0</v>
      </c>
      <c r="AD28">
        <f t="shared" ca="1" si="4"/>
        <v>0</v>
      </c>
      <c r="AE28">
        <f t="shared" ca="1" si="4"/>
        <v>0</v>
      </c>
      <c r="AF28">
        <f t="shared" ca="1" si="4"/>
        <v>0</v>
      </c>
      <c r="AG28">
        <f t="shared" ca="1" si="4"/>
        <v>0</v>
      </c>
      <c r="AH28">
        <f t="shared" ca="1" si="4"/>
        <v>0</v>
      </c>
      <c r="AI28">
        <f t="shared" ca="1" si="4"/>
        <v>0</v>
      </c>
      <c r="AJ28">
        <f t="shared" ca="1" si="4"/>
        <v>0</v>
      </c>
      <c r="AK28">
        <f t="shared" ca="1" si="4"/>
        <v>0</v>
      </c>
      <c r="AR28" s="28" t="s">
        <v>633</v>
      </c>
      <c r="AS28">
        <v>1</v>
      </c>
      <c r="AT28">
        <v>2</v>
      </c>
      <c r="AU28">
        <v>1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1</v>
      </c>
      <c r="BB28">
        <v>0</v>
      </c>
      <c r="BC28">
        <v>0</v>
      </c>
      <c r="BD28">
        <v>1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1</v>
      </c>
      <c r="BP28">
        <v>1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1</v>
      </c>
    </row>
    <row r="29" spans="1:75" ht="14.45" hidden="1" customHeight="1" x14ac:dyDescent="0.25">
      <c r="A29" s="186"/>
      <c r="B29" t="s">
        <v>625</v>
      </c>
      <c r="C29">
        <f t="shared" ca="1" si="3"/>
        <v>0</v>
      </c>
      <c r="D29">
        <f t="shared" ca="1" si="4"/>
        <v>0</v>
      </c>
      <c r="E29">
        <f t="shared" ca="1" si="4"/>
        <v>0</v>
      </c>
      <c r="F29">
        <f t="shared" ca="1" si="4"/>
        <v>0</v>
      </c>
      <c r="G29">
        <f t="shared" ca="1" si="4"/>
        <v>0</v>
      </c>
      <c r="H29">
        <f t="shared" ca="1" si="4"/>
        <v>0</v>
      </c>
      <c r="I29">
        <f t="shared" ca="1" si="4"/>
        <v>0</v>
      </c>
      <c r="J29">
        <f t="shared" ca="1" si="4"/>
        <v>0</v>
      </c>
      <c r="K29">
        <f t="shared" ca="1" si="4"/>
        <v>0</v>
      </c>
      <c r="L29">
        <f t="shared" ca="1" si="4"/>
        <v>0</v>
      </c>
      <c r="M29">
        <f t="shared" ca="1" si="4"/>
        <v>0</v>
      </c>
      <c r="N29">
        <f t="shared" ca="1" si="4"/>
        <v>0</v>
      </c>
      <c r="O29">
        <f t="shared" ca="1" si="4"/>
        <v>0</v>
      </c>
      <c r="P29">
        <f t="shared" ca="1" si="4"/>
        <v>0</v>
      </c>
      <c r="Q29">
        <f t="shared" ca="1" si="4"/>
        <v>0</v>
      </c>
      <c r="R29">
        <f t="shared" ca="1" si="4"/>
        <v>0</v>
      </c>
      <c r="S29">
        <f t="shared" ca="1" si="4"/>
        <v>0</v>
      </c>
      <c r="T29">
        <f t="shared" ca="1" si="4"/>
        <v>0</v>
      </c>
      <c r="U29">
        <f t="shared" ca="1" si="4"/>
        <v>0</v>
      </c>
      <c r="V29">
        <f t="shared" ca="1" si="4"/>
        <v>0</v>
      </c>
      <c r="W29">
        <f t="shared" ca="1" si="4"/>
        <v>0</v>
      </c>
      <c r="X29">
        <f t="shared" ca="1" si="4"/>
        <v>0</v>
      </c>
      <c r="Y29">
        <f t="shared" ca="1" si="4"/>
        <v>0</v>
      </c>
      <c r="Z29">
        <f t="shared" ca="1" si="4"/>
        <v>0</v>
      </c>
      <c r="AA29">
        <f t="shared" ca="1" si="4"/>
        <v>0</v>
      </c>
      <c r="AB29">
        <f t="shared" ca="1" si="4"/>
        <v>0</v>
      </c>
      <c r="AC29">
        <f t="shared" ca="1" si="4"/>
        <v>0</v>
      </c>
      <c r="AD29">
        <f t="shared" ca="1" si="4"/>
        <v>0</v>
      </c>
      <c r="AE29">
        <f t="shared" ca="1" si="4"/>
        <v>0</v>
      </c>
      <c r="AF29">
        <f t="shared" ca="1" si="4"/>
        <v>0</v>
      </c>
      <c r="AG29">
        <f t="shared" ca="1" si="4"/>
        <v>0</v>
      </c>
      <c r="AH29">
        <f t="shared" ca="1" si="4"/>
        <v>0</v>
      </c>
      <c r="AI29">
        <f t="shared" ca="1" si="4"/>
        <v>0</v>
      </c>
      <c r="AJ29">
        <f t="shared" ca="1" si="4"/>
        <v>0</v>
      </c>
      <c r="AK29">
        <f t="shared" ca="1" si="4"/>
        <v>0</v>
      </c>
      <c r="AR29" s="28" t="s">
        <v>109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</row>
    <row r="30" spans="1:75" hidden="1" x14ac:dyDescent="0.25"/>
    <row r="31" spans="1:75" hidden="1" x14ac:dyDescent="0.25"/>
    <row r="32" spans="1:75" hidden="1" x14ac:dyDescent="0.25"/>
    <row r="33" spans="2:38" hidden="1" x14ac:dyDescent="0.25"/>
    <row r="34" spans="2:38" hidden="1" x14ac:dyDescent="0.25">
      <c r="C34" s="8" t="s">
        <v>1218</v>
      </c>
      <c r="D34" s="8" t="s">
        <v>1218</v>
      </c>
      <c r="E34" s="8" t="s">
        <v>1218</v>
      </c>
      <c r="F34" s="8" t="s">
        <v>1218</v>
      </c>
      <c r="G34" s="8" t="s">
        <v>1218</v>
      </c>
      <c r="H34" s="8" t="s">
        <v>1218</v>
      </c>
      <c r="I34" s="8" t="s">
        <v>1218</v>
      </c>
      <c r="J34" s="8" t="s">
        <v>1218</v>
      </c>
      <c r="K34" s="8" t="s">
        <v>1218</v>
      </c>
      <c r="L34" s="8" t="s">
        <v>1218</v>
      </c>
      <c r="M34" s="8" t="s">
        <v>1218</v>
      </c>
      <c r="N34" s="8" t="s">
        <v>1218</v>
      </c>
      <c r="O34" s="8" t="s">
        <v>1218</v>
      </c>
      <c r="P34" s="8" t="s">
        <v>1218</v>
      </c>
      <c r="Q34" s="8" t="s">
        <v>1218</v>
      </c>
      <c r="R34" s="8" t="s">
        <v>1218</v>
      </c>
      <c r="S34" s="8" t="s">
        <v>1218</v>
      </c>
      <c r="T34" s="8" t="s">
        <v>1218</v>
      </c>
      <c r="U34" s="8" t="s">
        <v>1218</v>
      </c>
      <c r="V34" s="8" t="s">
        <v>1218</v>
      </c>
      <c r="W34" s="8" t="s">
        <v>1218</v>
      </c>
      <c r="X34" s="8" t="s">
        <v>1218</v>
      </c>
      <c r="Y34" s="8" t="s">
        <v>1218</v>
      </c>
      <c r="Z34" s="8" t="s">
        <v>1218</v>
      </c>
      <c r="AA34" s="8" t="s">
        <v>1218</v>
      </c>
      <c r="AB34" s="8" t="s">
        <v>1218</v>
      </c>
      <c r="AC34" s="8" t="s">
        <v>1218</v>
      </c>
      <c r="AD34" s="8" t="s">
        <v>1218</v>
      </c>
      <c r="AE34" s="8" t="s">
        <v>1218</v>
      </c>
      <c r="AF34" s="8" t="s">
        <v>1218</v>
      </c>
      <c r="AG34" s="8" t="s">
        <v>1218</v>
      </c>
      <c r="AH34" s="8" t="s">
        <v>1218</v>
      </c>
      <c r="AI34" s="8" t="s">
        <v>1218</v>
      </c>
      <c r="AJ34" s="8" t="s">
        <v>1218</v>
      </c>
      <c r="AK34" s="8" t="s">
        <v>1218</v>
      </c>
    </row>
    <row r="35" spans="2:38" hidden="1" x14ac:dyDescent="0.25">
      <c r="C35" s="8" t="s">
        <v>889</v>
      </c>
      <c r="D35" s="8" t="s">
        <v>889</v>
      </c>
      <c r="E35" s="8" t="s">
        <v>889</v>
      </c>
      <c r="F35" s="8" t="s">
        <v>889</v>
      </c>
      <c r="G35" s="8" t="s">
        <v>889</v>
      </c>
      <c r="H35" s="8" t="s">
        <v>889</v>
      </c>
      <c r="I35" s="8" t="s">
        <v>889</v>
      </c>
      <c r="J35" s="8" t="s">
        <v>889</v>
      </c>
      <c r="K35" s="8" t="s">
        <v>889</v>
      </c>
      <c r="L35" s="8" t="s">
        <v>889</v>
      </c>
      <c r="M35" s="8" t="s">
        <v>889</v>
      </c>
      <c r="N35" s="8" t="s">
        <v>889</v>
      </c>
      <c r="O35" s="8" t="s">
        <v>889</v>
      </c>
      <c r="P35" s="8" t="s">
        <v>889</v>
      </c>
      <c r="Q35" s="8" t="s">
        <v>889</v>
      </c>
      <c r="R35" s="8" t="s">
        <v>889</v>
      </c>
      <c r="S35" s="8" t="s">
        <v>889</v>
      </c>
      <c r="T35" s="8" t="s">
        <v>889</v>
      </c>
      <c r="U35" s="8" t="s">
        <v>889</v>
      </c>
      <c r="V35" s="8" t="s">
        <v>889</v>
      </c>
      <c r="W35" s="8" t="s">
        <v>889</v>
      </c>
      <c r="X35" s="8" t="s">
        <v>889</v>
      </c>
      <c r="Y35" s="8" t="s">
        <v>889</v>
      </c>
      <c r="Z35" s="8" t="s">
        <v>889</v>
      </c>
      <c r="AA35" s="8" t="s">
        <v>889</v>
      </c>
      <c r="AB35" s="8" t="s">
        <v>889</v>
      </c>
      <c r="AC35" s="8" t="s">
        <v>889</v>
      </c>
      <c r="AD35" s="8" t="s">
        <v>889</v>
      </c>
      <c r="AE35" s="8" t="s">
        <v>889</v>
      </c>
      <c r="AF35" s="8" t="s">
        <v>889</v>
      </c>
      <c r="AG35" s="8" t="s">
        <v>889</v>
      </c>
      <c r="AH35" s="8" t="s">
        <v>889</v>
      </c>
      <c r="AI35" s="8" t="s">
        <v>889</v>
      </c>
      <c r="AJ35" s="8" t="s">
        <v>889</v>
      </c>
      <c r="AK35" s="8" t="s">
        <v>889</v>
      </c>
    </row>
    <row r="36" spans="2:38" hidden="1" x14ac:dyDescent="0.25">
      <c r="C36" s="8" t="s">
        <v>888</v>
      </c>
      <c r="D36" s="8" t="s">
        <v>888</v>
      </c>
      <c r="E36" s="8" t="s">
        <v>888</v>
      </c>
      <c r="F36" s="8" t="s">
        <v>888</v>
      </c>
      <c r="G36" s="8" t="s">
        <v>888</v>
      </c>
      <c r="H36" s="8" t="s">
        <v>888</v>
      </c>
      <c r="I36" s="8" t="s">
        <v>888</v>
      </c>
      <c r="J36" s="8" t="s">
        <v>888</v>
      </c>
      <c r="K36" s="8" t="s">
        <v>888</v>
      </c>
      <c r="L36" s="8" t="s">
        <v>888</v>
      </c>
      <c r="M36" s="8" t="s">
        <v>888</v>
      </c>
      <c r="N36" s="8" t="s">
        <v>888</v>
      </c>
      <c r="O36" s="8" t="s">
        <v>888</v>
      </c>
      <c r="P36" s="8" t="s">
        <v>888</v>
      </c>
      <c r="Q36" s="8" t="s">
        <v>888</v>
      </c>
      <c r="R36" s="8" t="s">
        <v>888</v>
      </c>
      <c r="S36" s="8" t="s">
        <v>888</v>
      </c>
      <c r="T36" s="8" t="s">
        <v>888</v>
      </c>
      <c r="U36" s="8" t="s">
        <v>888</v>
      </c>
      <c r="V36" s="8" t="s">
        <v>888</v>
      </c>
      <c r="W36" s="8" t="s">
        <v>888</v>
      </c>
      <c r="X36" s="8" t="s">
        <v>888</v>
      </c>
      <c r="Y36" s="8" t="s">
        <v>888</v>
      </c>
      <c r="Z36" s="8" t="s">
        <v>888</v>
      </c>
      <c r="AA36" s="8" t="s">
        <v>888</v>
      </c>
      <c r="AB36" s="8" t="s">
        <v>888</v>
      </c>
      <c r="AC36" s="8" t="s">
        <v>888</v>
      </c>
      <c r="AD36" s="8" t="s">
        <v>888</v>
      </c>
      <c r="AE36" s="8" t="s">
        <v>888</v>
      </c>
      <c r="AF36" s="8" t="s">
        <v>888</v>
      </c>
      <c r="AG36" s="8" t="s">
        <v>888</v>
      </c>
      <c r="AH36" s="8" t="s">
        <v>888</v>
      </c>
      <c r="AI36" s="8" t="s">
        <v>888</v>
      </c>
      <c r="AJ36" s="8" t="s">
        <v>888</v>
      </c>
      <c r="AK36" s="8" t="s">
        <v>888</v>
      </c>
    </row>
    <row r="37" spans="2:38" hidden="1" x14ac:dyDescent="0.25">
      <c r="C37" s="8" t="s">
        <v>891</v>
      </c>
      <c r="D37" s="8" t="s">
        <v>891</v>
      </c>
      <c r="E37" s="8" t="s">
        <v>891</v>
      </c>
      <c r="F37" s="8" t="s">
        <v>891</v>
      </c>
      <c r="G37" s="8" t="s">
        <v>891</v>
      </c>
      <c r="H37" s="8" t="s">
        <v>891</v>
      </c>
      <c r="I37" s="8" t="s">
        <v>891</v>
      </c>
      <c r="J37" s="8" t="s">
        <v>891</v>
      </c>
      <c r="K37" s="8" t="s">
        <v>891</v>
      </c>
      <c r="L37" s="8" t="s">
        <v>891</v>
      </c>
      <c r="M37" s="8" t="s">
        <v>891</v>
      </c>
      <c r="N37" s="8" t="s">
        <v>891</v>
      </c>
      <c r="O37" s="8" t="s">
        <v>891</v>
      </c>
      <c r="P37" s="8" t="s">
        <v>891</v>
      </c>
      <c r="Q37" s="8" t="s">
        <v>891</v>
      </c>
      <c r="R37" s="8" t="s">
        <v>891</v>
      </c>
      <c r="S37" s="8" t="s">
        <v>891</v>
      </c>
      <c r="T37" s="8" t="s">
        <v>891</v>
      </c>
      <c r="U37" s="8" t="s">
        <v>891</v>
      </c>
      <c r="V37" s="8" t="s">
        <v>891</v>
      </c>
      <c r="W37" s="8" t="s">
        <v>891</v>
      </c>
      <c r="X37" s="8" t="s">
        <v>891</v>
      </c>
      <c r="Y37" s="8" t="s">
        <v>891</v>
      </c>
      <c r="Z37" s="8" t="s">
        <v>891</v>
      </c>
      <c r="AA37" s="8" t="s">
        <v>891</v>
      </c>
      <c r="AB37" s="8" t="s">
        <v>891</v>
      </c>
      <c r="AC37" s="8" t="s">
        <v>891</v>
      </c>
      <c r="AD37" s="8" t="s">
        <v>891</v>
      </c>
      <c r="AE37" s="8" t="s">
        <v>891</v>
      </c>
      <c r="AF37" s="8" t="s">
        <v>891</v>
      </c>
      <c r="AG37" s="8" t="s">
        <v>891</v>
      </c>
      <c r="AH37" s="8" t="s">
        <v>891</v>
      </c>
      <c r="AI37" s="8" t="s">
        <v>891</v>
      </c>
      <c r="AJ37" s="8" t="s">
        <v>891</v>
      </c>
      <c r="AK37" s="8" t="s">
        <v>891</v>
      </c>
    </row>
    <row r="38" spans="2:38" hidden="1" x14ac:dyDescent="0.25">
      <c r="C38" s="8" t="s">
        <v>1227</v>
      </c>
      <c r="D38" s="8" t="s">
        <v>1227</v>
      </c>
      <c r="E38" s="8" t="s">
        <v>1227</v>
      </c>
      <c r="F38" s="8" t="s">
        <v>1227</v>
      </c>
      <c r="G38" s="8" t="s">
        <v>1227</v>
      </c>
      <c r="H38" s="8" t="s">
        <v>1227</v>
      </c>
      <c r="I38" s="8" t="s">
        <v>1227</v>
      </c>
      <c r="J38" s="8" t="s">
        <v>1227</v>
      </c>
      <c r="K38" s="8" t="s">
        <v>1227</v>
      </c>
      <c r="L38" s="8" t="s">
        <v>1227</v>
      </c>
      <c r="M38" s="8" t="s">
        <v>1227</v>
      </c>
      <c r="N38" s="8" t="s">
        <v>1227</v>
      </c>
      <c r="O38" s="8" t="s">
        <v>1227</v>
      </c>
      <c r="P38" s="8" t="s">
        <v>1227</v>
      </c>
      <c r="Q38" s="8" t="s">
        <v>1227</v>
      </c>
      <c r="R38" s="8" t="s">
        <v>1227</v>
      </c>
      <c r="S38" s="8" t="s">
        <v>1227</v>
      </c>
      <c r="T38" s="8" t="s">
        <v>1227</v>
      </c>
      <c r="U38" s="8" t="s">
        <v>1227</v>
      </c>
      <c r="V38" s="8" t="s">
        <v>1227</v>
      </c>
      <c r="W38" s="8" t="s">
        <v>1227</v>
      </c>
      <c r="X38" s="8" t="s">
        <v>1227</v>
      </c>
      <c r="Y38" s="8" t="s">
        <v>1227</v>
      </c>
      <c r="Z38" s="8" t="s">
        <v>1227</v>
      </c>
      <c r="AA38" s="8" t="s">
        <v>1227</v>
      </c>
      <c r="AB38" s="8" t="s">
        <v>1227</v>
      </c>
      <c r="AC38" s="8" t="s">
        <v>1227</v>
      </c>
      <c r="AD38" s="8" t="s">
        <v>1227</v>
      </c>
      <c r="AE38" s="8" t="s">
        <v>1227</v>
      </c>
      <c r="AF38" s="8" t="s">
        <v>1227</v>
      </c>
      <c r="AG38" s="8" t="s">
        <v>1227</v>
      </c>
      <c r="AH38" s="8" t="s">
        <v>1227</v>
      </c>
      <c r="AI38" s="8" t="s">
        <v>1227</v>
      </c>
      <c r="AJ38" s="8" t="s">
        <v>1227</v>
      </c>
      <c r="AK38" s="8" t="s">
        <v>1227</v>
      </c>
    </row>
    <row r="39" spans="2:38" hidden="1" x14ac:dyDescent="0.25">
      <c r="C39" s="8" t="s">
        <v>1238</v>
      </c>
      <c r="D39" s="8" t="s">
        <v>1238</v>
      </c>
      <c r="E39" s="8" t="s">
        <v>1238</v>
      </c>
      <c r="F39" s="8" t="s">
        <v>1238</v>
      </c>
      <c r="G39" s="8" t="s">
        <v>1238</v>
      </c>
      <c r="H39" s="8" t="s">
        <v>1238</v>
      </c>
      <c r="I39" s="8" t="s">
        <v>1238</v>
      </c>
      <c r="J39" s="8" t="s">
        <v>1238</v>
      </c>
      <c r="K39" s="8" t="s">
        <v>1238</v>
      </c>
      <c r="L39" s="8" t="s">
        <v>1238</v>
      </c>
      <c r="M39" s="8" t="s">
        <v>1238</v>
      </c>
      <c r="N39" s="8" t="s">
        <v>1238</v>
      </c>
      <c r="O39" s="8" t="s">
        <v>1238</v>
      </c>
      <c r="P39" s="8" t="s">
        <v>1238</v>
      </c>
      <c r="Q39" s="8" t="s">
        <v>1238</v>
      </c>
      <c r="R39" s="8" t="s">
        <v>1238</v>
      </c>
      <c r="S39" s="8" t="s">
        <v>1238</v>
      </c>
      <c r="T39" s="8" t="s">
        <v>1238</v>
      </c>
      <c r="U39" s="8" t="s">
        <v>1238</v>
      </c>
      <c r="V39" s="8" t="s">
        <v>1238</v>
      </c>
      <c r="W39" s="8" t="s">
        <v>1238</v>
      </c>
      <c r="X39" s="8" t="s">
        <v>1238</v>
      </c>
      <c r="Y39" s="8" t="s">
        <v>1238</v>
      </c>
      <c r="Z39" s="8" t="s">
        <v>1238</v>
      </c>
      <c r="AA39" s="8" t="s">
        <v>1238</v>
      </c>
      <c r="AB39" s="8" t="s">
        <v>1238</v>
      </c>
      <c r="AC39" s="8" t="s">
        <v>1238</v>
      </c>
      <c r="AD39" s="8" t="s">
        <v>1238</v>
      </c>
      <c r="AE39" s="8" t="s">
        <v>1238</v>
      </c>
      <c r="AF39" s="8" t="s">
        <v>1238</v>
      </c>
      <c r="AG39" s="8" t="s">
        <v>1238</v>
      </c>
      <c r="AH39" s="8" t="s">
        <v>1238</v>
      </c>
      <c r="AI39" s="8" t="s">
        <v>1238</v>
      </c>
      <c r="AJ39" s="8" t="s">
        <v>1238</v>
      </c>
      <c r="AK39" s="8" t="s">
        <v>1238</v>
      </c>
    </row>
    <row r="40" spans="2:38" ht="15.75" hidden="1" x14ac:dyDescent="0.25">
      <c r="C40" s="9">
        <v>45663</v>
      </c>
      <c r="D40" s="9">
        <v>45664</v>
      </c>
      <c r="E40" s="9">
        <v>45665</v>
      </c>
      <c r="F40" s="9">
        <v>45666</v>
      </c>
      <c r="G40" s="9">
        <v>45667</v>
      </c>
      <c r="H40" s="9">
        <v>45668</v>
      </c>
      <c r="I40" s="9">
        <v>45669</v>
      </c>
      <c r="J40" s="9">
        <v>45670</v>
      </c>
      <c r="K40" s="9">
        <v>45671</v>
      </c>
      <c r="L40" s="9">
        <v>45672</v>
      </c>
      <c r="M40" s="9">
        <v>45673</v>
      </c>
      <c r="N40" s="9">
        <v>45674</v>
      </c>
      <c r="O40" s="9">
        <v>45675</v>
      </c>
      <c r="P40" s="9">
        <v>45676</v>
      </c>
      <c r="Q40" s="9">
        <v>45677</v>
      </c>
      <c r="R40" s="9">
        <v>45678</v>
      </c>
      <c r="S40" s="9">
        <v>45679</v>
      </c>
      <c r="T40" s="9">
        <v>45680</v>
      </c>
      <c r="U40" s="9">
        <v>45681</v>
      </c>
      <c r="V40" s="9">
        <v>45682</v>
      </c>
      <c r="W40" s="9">
        <v>45683</v>
      </c>
      <c r="X40" s="9">
        <v>45684</v>
      </c>
      <c r="Y40" s="9">
        <v>45685</v>
      </c>
      <c r="Z40" s="9">
        <v>45686</v>
      </c>
      <c r="AA40" s="9">
        <v>45687</v>
      </c>
      <c r="AB40" s="9">
        <v>45688</v>
      </c>
      <c r="AC40" s="9">
        <v>45689</v>
      </c>
      <c r="AD40" s="9">
        <v>45690</v>
      </c>
      <c r="AE40" s="9">
        <v>45691</v>
      </c>
      <c r="AF40" s="9">
        <v>45692</v>
      </c>
      <c r="AG40" s="9">
        <v>45693</v>
      </c>
      <c r="AH40" s="9">
        <v>45694</v>
      </c>
      <c r="AI40" s="9">
        <v>45695</v>
      </c>
      <c r="AJ40" s="9">
        <v>45696</v>
      </c>
      <c r="AK40" s="9">
        <v>45697</v>
      </c>
    </row>
    <row r="41" spans="2:38" hidden="1" x14ac:dyDescent="0.25">
      <c r="B41" s="8" t="s">
        <v>616</v>
      </c>
      <c r="C41" s="8">
        <f ca="1">IFERROR(OFFSET(INDIRECT(ADDRESS(1,8+1+4*INDIRECT(ADDRESS(2,4,1,1,C$34)),1,1,C$34)),MATCH($B41,OFFSET(INDIRECT(ADDRESS(1,8+1+4*INDIRECT(ADDRESS(2,4,1,1,C$34)),1,1,C$34)),,,500),0)-1,-INDIRECT(ADDRESS(2,4,1,1,C$34))+COLUMN(C41)-COLUMN($C$40)),0)</f>
        <v>0</v>
      </c>
      <c r="D41" s="8">
        <f t="shared" ref="D41:AK41" ca="1" si="5">IFERROR(OFFSET(INDIRECT(ADDRESS(1,8+1+4*INDIRECT(ADDRESS(2,4,1,1,D$34)),1,1,D$34)),MATCH($B41,OFFSET(INDIRECT(ADDRESS(1,8+1+4*INDIRECT(ADDRESS(2,4,1,1,D$34)),1,1,D$34)),,,500),0)-1,-INDIRECT(ADDRESS(2,4,1,1,D$34))+COLUMN(D41)-COLUMN($C$40)),0)</f>
        <v>0</v>
      </c>
      <c r="E41" s="8">
        <f t="shared" ca="1" si="5"/>
        <v>0</v>
      </c>
      <c r="F41" s="8">
        <f t="shared" ca="1" si="5"/>
        <v>0</v>
      </c>
      <c r="G41" s="8">
        <f t="shared" ca="1" si="5"/>
        <v>0</v>
      </c>
      <c r="H41" s="8">
        <f t="shared" ca="1" si="5"/>
        <v>0</v>
      </c>
      <c r="I41" s="8">
        <f t="shared" ca="1" si="5"/>
        <v>0</v>
      </c>
      <c r="J41" s="8">
        <f t="shared" ca="1" si="5"/>
        <v>0</v>
      </c>
      <c r="K41" s="8">
        <f t="shared" ca="1" si="5"/>
        <v>0</v>
      </c>
      <c r="L41" s="8">
        <f t="shared" ca="1" si="5"/>
        <v>0</v>
      </c>
      <c r="M41" s="8">
        <f t="shared" ca="1" si="5"/>
        <v>0</v>
      </c>
      <c r="N41" s="8">
        <f t="shared" ca="1" si="5"/>
        <v>0</v>
      </c>
      <c r="O41" s="8">
        <f t="shared" ca="1" si="5"/>
        <v>0</v>
      </c>
      <c r="P41" s="8">
        <f t="shared" ca="1" si="5"/>
        <v>0</v>
      </c>
      <c r="Q41" s="8">
        <f t="shared" ca="1" si="5"/>
        <v>0</v>
      </c>
      <c r="R41" s="8">
        <f t="shared" ca="1" si="5"/>
        <v>0</v>
      </c>
      <c r="S41" s="8">
        <f t="shared" ca="1" si="5"/>
        <v>0</v>
      </c>
      <c r="T41" s="8">
        <f t="shared" ca="1" si="5"/>
        <v>0</v>
      </c>
      <c r="U41" s="8">
        <f t="shared" ca="1" si="5"/>
        <v>0</v>
      </c>
      <c r="V41" s="8">
        <f t="shared" ca="1" si="5"/>
        <v>0</v>
      </c>
      <c r="W41" s="8">
        <f t="shared" ca="1" si="5"/>
        <v>0</v>
      </c>
      <c r="X41" s="8">
        <f t="shared" ca="1" si="5"/>
        <v>0</v>
      </c>
      <c r="Y41" s="8">
        <f t="shared" ca="1" si="5"/>
        <v>0</v>
      </c>
      <c r="Z41" s="8">
        <f t="shared" ca="1" si="5"/>
        <v>0</v>
      </c>
      <c r="AA41" s="8">
        <f t="shared" ca="1" si="5"/>
        <v>0</v>
      </c>
      <c r="AB41" s="8">
        <f t="shared" ca="1" si="5"/>
        <v>0</v>
      </c>
      <c r="AC41" s="8">
        <f t="shared" ca="1" si="5"/>
        <v>0</v>
      </c>
      <c r="AD41" s="8">
        <f t="shared" ca="1" si="5"/>
        <v>0</v>
      </c>
      <c r="AE41" s="8">
        <f t="shared" ca="1" si="5"/>
        <v>0</v>
      </c>
      <c r="AF41" s="8">
        <f t="shared" ca="1" si="5"/>
        <v>0</v>
      </c>
      <c r="AG41" s="8">
        <f t="shared" ca="1" si="5"/>
        <v>0</v>
      </c>
      <c r="AH41" s="8">
        <f t="shared" ca="1" si="5"/>
        <v>0</v>
      </c>
      <c r="AI41" s="8">
        <f t="shared" ca="1" si="5"/>
        <v>0</v>
      </c>
      <c r="AJ41" s="8">
        <f t="shared" ca="1" si="5"/>
        <v>0</v>
      </c>
      <c r="AK41" s="8">
        <f t="shared" ca="1" si="5"/>
        <v>0</v>
      </c>
      <c r="AL41" s="8" t="s">
        <v>616</v>
      </c>
    </row>
    <row r="42" spans="2:38" hidden="1" x14ac:dyDescent="0.25">
      <c r="B42" s="8" t="s">
        <v>616</v>
      </c>
      <c r="C42" s="8">
        <f ca="1">IFERROR(OFFSET(INDIRECT(ADDRESS(1,8+1+4*INDIRECT(ADDRESS(2,4,1,1,C$35)),1,1,C$35)),MATCH($B42,OFFSET(INDIRECT(ADDRESS(1,8+1+4*INDIRECT(ADDRESS(2,4,1,1,C$35)),1,1,C$35)),,,500),0)-1,-INDIRECT(ADDRESS(2,4,1,1,C$35))+COLUMN(C42)-COLUMN($C$40)),0)</f>
        <v>0</v>
      </c>
      <c r="D42" s="8">
        <f t="shared" ref="D42:AK42" ca="1" si="6">IFERROR(OFFSET(INDIRECT(ADDRESS(1,8+1+4*INDIRECT(ADDRESS(2,4,1,1,D$35)),1,1,D$35)),MATCH($B42,OFFSET(INDIRECT(ADDRESS(1,8+1+4*INDIRECT(ADDRESS(2,4,1,1,D$35)),1,1,D$35)),,,500),0)-1,-INDIRECT(ADDRESS(2,4,1,1,D$35))+COLUMN(D42)-COLUMN($C$40)),0)</f>
        <v>0</v>
      </c>
      <c r="E42" s="8">
        <f t="shared" ca="1" si="6"/>
        <v>0</v>
      </c>
      <c r="F42" s="8">
        <f t="shared" ca="1" si="6"/>
        <v>0</v>
      </c>
      <c r="G42" s="8">
        <f t="shared" ca="1" si="6"/>
        <v>0</v>
      </c>
      <c r="H42" s="8">
        <f t="shared" ca="1" si="6"/>
        <v>0</v>
      </c>
      <c r="I42" s="8">
        <f t="shared" ca="1" si="6"/>
        <v>0</v>
      </c>
      <c r="J42" s="8">
        <f t="shared" ca="1" si="6"/>
        <v>0</v>
      </c>
      <c r="K42" s="8">
        <f t="shared" ca="1" si="6"/>
        <v>0</v>
      </c>
      <c r="L42" s="8">
        <f t="shared" ca="1" si="6"/>
        <v>0</v>
      </c>
      <c r="M42" s="8">
        <f t="shared" ca="1" si="6"/>
        <v>0</v>
      </c>
      <c r="N42" s="8">
        <f t="shared" ca="1" si="6"/>
        <v>0</v>
      </c>
      <c r="O42" s="8">
        <f t="shared" ca="1" si="6"/>
        <v>0</v>
      </c>
      <c r="P42" s="8">
        <f t="shared" ca="1" si="6"/>
        <v>0</v>
      </c>
      <c r="Q42" s="8">
        <f t="shared" ca="1" si="6"/>
        <v>0</v>
      </c>
      <c r="R42" s="8">
        <f t="shared" ca="1" si="6"/>
        <v>0</v>
      </c>
      <c r="S42" s="8">
        <f t="shared" ca="1" si="6"/>
        <v>0</v>
      </c>
      <c r="T42" s="8">
        <f t="shared" ca="1" si="6"/>
        <v>0</v>
      </c>
      <c r="U42" s="8">
        <f t="shared" ca="1" si="6"/>
        <v>0</v>
      </c>
      <c r="V42" s="8">
        <f t="shared" ca="1" si="6"/>
        <v>0</v>
      </c>
      <c r="W42" s="8">
        <f t="shared" ca="1" si="6"/>
        <v>0</v>
      </c>
      <c r="X42" s="8">
        <f t="shared" ca="1" si="6"/>
        <v>0</v>
      </c>
      <c r="Y42" s="8">
        <f t="shared" ca="1" si="6"/>
        <v>0</v>
      </c>
      <c r="Z42" s="8">
        <f t="shared" ca="1" si="6"/>
        <v>0</v>
      </c>
      <c r="AA42" s="8">
        <f t="shared" ca="1" si="6"/>
        <v>0</v>
      </c>
      <c r="AB42" s="8">
        <f t="shared" ca="1" si="6"/>
        <v>0</v>
      </c>
      <c r="AC42" s="8">
        <f t="shared" ca="1" si="6"/>
        <v>0</v>
      </c>
      <c r="AD42" s="8">
        <f t="shared" ca="1" si="6"/>
        <v>0</v>
      </c>
      <c r="AE42" s="8">
        <f t="shared" ca="1" si="6"/>
        <v>0</v>
      </c>
      <c r="AF42" s="8">
        <f t="shared" ca="1" si="6"/>
        <v>0</v>
      </c>
      <c r="AG42" s="8">
        <f t="shared" ca="1" si="6"/>
        <v>0</v>
      </c>
      <c r="AH42" s="8">
        <f t="shared" ca="1" si="6"/>
        <v>0</v>
      </c>
      <c r="AI42" s="8">
        <f t="shared" ca="1" si="6"/>
        <v>0</v>
      </c>
      <c r="AJ42" s="8">
        <f t="shared" ca="1" si="6"/>
        <v>0</v>
      </c>
      <c r="AK42" s="8">
        <f t="shared" ca="1" si="6"/>
        <v>0</v>
      </c>
      <c r="AL42" s="8" t="s">
        <v>616</v>
      </c>
    </row>
    <row r="43" spans="2:38" hidden="1" x14ac:dyDescent="0.25">
      <c r="B43" s="8" t="s">
        <v>616</v>
      </c>
      <c r="C43" s="8">
        <f ca="1">IFERROR(OFFSET(INDIRECT(ADDRESS(1,8+1+4*INDIRECT(ADDRESS(2,4,1,1,C$36)),1,1,C$36)),MATCH($B43,OFFSET(INDIRECT(ADDRESS(1,8+1+4*INDIRECT(ADDRESS(2,4,1,1,C$36)),1,1,C$36)),,,500),0)-1,-INDIRECT(ADDRESS(2,4,1,1,C$36))+COLUMN(C43)-COLUMN($C$40)),0)</f>
        <v>0</v>
      </c>
      <c r="D43" s="8">
        <f t="shared" ref="D43:AK43" ca="1" si="7">IFERROR(OFFSET(INDIRECT(ADDRESS(1,8+1+4*INDIRECT(ADDRESS(2,4,1,1,D$36)),1,1,D$36)),MATCH($B43,OFFSET(INDIRECT(ADDRESS(1,8+1+4*INDIRECT(ADDRESS(2,4,1,1,D$36)),1,1,D$36)),,,500),0)-1,-INDIRECT(ADDRESS(2,4,1,1,D$36))+COLUMN(D43)-COLUMN($C$40)),0)</f>
        <v>0</v>
      </c>
      <c r="E43" s="8">
        <f t="shared" ca="1" si="7"/>
        <v>0</v>
      </c>
      <c r="F43" s="8">
        <f t="shared" ca="1" si="7"/>
        <v>0</v>
      </c>
      <c r="G43" s="8">
        <f t="shared" ca="1" si="7"/>
        <v>0</v>
      </c>
      <c r="H43" s="8">
        <f t="shared" ca="1" si="7"/>
        <v>0</v>
      </c>
      <c r="I43" s="8">
        <f t="shared" ca="1" si="7"/>
        <v>0</v>
      </c>
      <c r="J43" s="8">
        <f t="shared" ca="1" si="7"/>
        <v>0</v>
      </c>
      <c r="K43" s="8">
        <f t="shared" ca="1" si="7"/>
        <v>0</v>
      </c>
      <c r="L43" s="8">
        <f t="shared" ca="1" si="7"/>
        <v>0</v>
      </c>
      <c r="M43" s="8">
        <f t="shared" ca="1" si="7"/>
        <v>0</v>
      </c>
      <c r="N43" s="8">
        <f t="shared" ca="1" si="7"/>
        <v>0</v>
      </c>
      <c r="O43" s="8">
        <f t="shared" ca="1" si="7"/>
        <v>0</v>
      </c>
      <c r="P43" s="8">
        <f t="shared" ca="1" si="7"/>
        <v>0</v>
      </c>
      <c r="Q43" s="8">
        <f t="shared" ca="1" si="7"/>
        <v>0</v>
      </c>
      <c r="R43" s="8">
        <f t="shared" ca="1" si="7"/>
        <v>0</v>
      </c>
      <c r="S43" s="8">
        <f t="shared" ca="1" si="7"/>
        <v>0</v>
      </c>
      <c r="T43" s="8">
        <f t="shared" ca="1" si="7"/>
        <v>0</v>
      </c>
      <c r="U43" s="8">
        <f t="shared" ca="1" si="7"/>
        <v>0</v>
      </c>
      <c r="V43" s="8">
        <f t="shared" ca="1" si="7"/>
        <v>0</v>
      </c>
      <c r="W43" s="8">
        <f t="shared" ca="1" si="7"/>
        <v>0</v>
      </c>
      <c r="X43" s="8">
        <f t="shared" ca="1" si="7"/>
        <v>0</v>
      </c>
      <c r="Y43" s="8">
        <f t="shared" ca="1" si="7"/>
        <v>0</v>
      </c>
      <c r="Z43" s="8">
        <f t="shared" ca="1" si="7"/>
        <v>0</v>
      </c>
      <c r="AA43" s="8">
        <f t="shared" ca="1" si="7"/>
        <v>0</v>
      </c>
      <c r="AB43" s="8">
        <f t="shared" ca="1" si="7"/>
        <v>0</v>
      </c>
      <c r="AC43" s="8">
        <f t="shared" ca="1" si="7"/>
        <v>0</v>
      </c>
      <c r="AD43" s="8">
        <f t="shared" ca="1" si="7"/>
        <v>0</v>
      </c>
      <c r="AE43" s="8">
        <f t="shared" ca="1" si="7"/>
        <v>0</v>
      </c>
      <c r="AF43" s="8">
        <f t="shared" ca="1" si="7"/>
        <v>0</v>
      </c>
      <c r="AG43" s="8">
        <f t="shared" ca="1" si="7"/>
        <v>0</v>
      </c>
      <c r="AH43" s="8">
        <f t="shared" ca="1" si="7"/>
        <v>0</v>
      </c>
      <c r="AI43" s="8">
        <f t="shared" ca="1" si="7"/>
        <v>0</v>
      </c>
      <c r="AJ43" s="8">
        <f t="shared" ca="1" si="7"/>
        <v>0</v>
      </c>
      <c r="AK43" s="8">
        <f t="shared" ca="1" si="7"/>
        <v>0</v>
      </c>
      <c r="AL43" s="8" t="s">
        <v>616</v>
      </c>
    </row>
    <row r="44" spans="2:38" hidden="1" x14ac:dyDescent="0.25">
      <c r="B44" s="8" t="s">
        <v>616</v>
      </c>
      <c r="C44" s="8">
        <f ca="1">IFERROR(OFFSET(INDIRECT(ADDRESS(1,8+1+4*INDIRECT(ADDRESS(2,4,1,1,C$37)),1,1,C$37)),MATCH($B44,OFFSET(INDIRECT(ADDRESS(1,8+1+4*INDIRECT(ADDRESS(2,4,1,1,C$37)),1,1,C$37)),,,500),0)-1,-INDIRECT(ADDRESS(2,4,1,1,C$37))+COLUMN(C44)-COLUMN($C$40)),0)</f>
        <v>0</v>
      </c>
      <c r="D44" s="8">
        <f t="shared" ref="D44:AK44" ca="1" si="8">IFERROR(OFFSET(INDIRECT(ADDRESS(1,8+1+4*INDIRECT(ADDRESS(2,4,1,1,D$37)),1,1,D$37)),MATCH($B44,OFFSET(INDIRECT(ADDRESS(1,8+1+4*INDIRECT(ADDRESS(2,4,1,1,D$37)),1,1,D$37)),,,500),0)-1,-INDIRECT(ADDRESS(2,4,1,1,D$37))+COLUMN(D44)-COLUMN($C$40)),0)</f>
        <v>0</v>
      </c>
      <c r="E44" s="8">
        <f t="shared" ca="1" si="8"/>
        <v>0</v>
      </c>
      <c r="F44" s="8">
        <f t="shared" ca="1" si="8"/>
        <v>0</v>
      </c>
      <c r="G44" s="8">
        <f t="shared" ca="1" si="8"/>
        <v>0</v>
      </c>
      <c r="H44" s="8">
        <f t="shared" ca="1" si="8"/>
        <v>0</v>
      </c>
      <c r="I44" s="8">
        <f t="shared" ca="1" si="8"/>
        <v>0</v>
      </c>
      <c r="J44" s="8">
        <f t="shared" ca="1" si="8"/>
        <v>0</v>
      </c>
      <c r="K44" s="8">
        <f t="shared" ca="1" si="8"/>
        <v>0</v>
      </c>
      <c r="L44" s="8">
        <f t="shared" ca="1" si="8"/>
        <v>0</v>
      </c>
      <c r="M44" s="8">
        <f t="shared" ca="1" si="8"/>
        <v>0</v>
      </c>
      <c r="N44" s="8">
        <f t="shared" ca="1" si="8"/>
        <v>0</v>
      </c>
      <c r="O44" s="8">
        <f t="shared" ca="1" si="8"/>
        <v>0</v>
      </c>
      <c r="P44" s="8">
        <f t="shared" ca="1" si="8"/>
        <v>0</v>
      </c>
      <c r="Q44" s="8">
        <f t="shared" ca="1" si="8"/>
        <v>0</v>
      </c>
      <c r="R44" s="8">
        <f t="shared" ca="1" si="8"/>
        <v>0</v>
      </c>
      <c r="S44" s="8">
        <f t="shared" ca="1" si="8"/>
        <v>0</v>
      </c>
      <c r="T44" s="8">
        <f t="shared" ca="1" si="8"/>
        <v>0</v>
      </c>
      <c r="U44" s="8">
        <f t="shared" ca="1" si="8"/>
        <v>0</v>
      </c>
      <c r="V44" s="8">
        <f t="shared" ca="1" si="8"/>
        <v>0</v>
      </c>
      <c r="W44" s="8">
        <f t="shared" ca="1" si="8"/>
        <v>0</v>
      </c>
      <c r="X44" s="8">
        <f t="shared" ca="1" si="8"/>
        <v>0</v>
      </c>
      <c r="Y44" s="8">
        <f t="shared" ca="1" si="8"/>
        <v>0</v>
      </c>
      <c r="Z44" s="8">
        <f t="shared" ca="1" si="8"/>
        <v>0</v>
      </c>
      <c r="AA44" s="8">
        <f t="shared" ca="1" si="8"/>
        <v>0</v>
      </c>
      <c r="AB44" s="8">
        <f t="shared" ca="1" si="8"/>
        <v>0</v>
      </c>
      <c r="AC44" s="8">
        <f t="shared" ca="1" si="8"/>
        <v>0</v>
      </c>
      <c r="AD44" s="8">
        <f t="shared" ca="1" si="8"/>
        <v>0</v>
      </c>
      <c r="AE44" s="8">
        <f t="shared" ca="1" si="8"/>
        <v>0</v>
      </c>
      <c r="AF44" s="8">
        <f t="shared" ca="1" si="8"/>
        <v>0</v>
      </c>
      <c r="AG44" s="8">
        <f t="shared" ca="1" si="8"/>
        <v>0</v>
      </c>
      <c r="AH44" s="8">
        <f t="shared" ca="1" si="8"/>
        <v>0</v>
      </c>
      <c r="AI44" s="8">
        <f t="shared" ca="1" si="8"/>
        <v>0</v>
      </c>
      <c r="AJ44" s="8">
        <f t="shared" ca="1" si="8"/>
        <v>0</v>
      </c>
      <c r="AK44" s="8">
        <f t="shared" ca="1" si="8"/>
        <v>0</v>
      </c>
      <c r="AL44" s="8" t="s">
        <v>616</v>
      </c>
    </row>
    <row r="45" spans="2:38" hidden="1" x14ac:dyDescent="0.25">
      <c r="B45" s="8" t="s">
        <v>616</v>
      </c>
      <c r="C45" s="8">
        <f ca="1">IFERROR(OFFSET(INDIRECT(ADDRESS(1,8+1+4*INDIRECT(ADDRESS(2,4,1,1,C$38)),1,1,C$38)),MATCH($B45,OFFSET(INDIRECT(ADDRESS(1,8+1+4*INDIRECT(ADDRESS(2,4,1,1,C$38)),1,1,C$38)),,,500),0)-1,-INDIRECT(ADDRESS(2,4,1,1,C$38))+COLUMN(C45)-COLUMN($C$40)),0)</f>
        <v>0</v>
      </c>
      <c r="D45" s="8">
        <f t="shared" ref="D45:AK45" ca="1" si="9">IFERROR(OFFSET(INDIRECT(ADDRESS(1,8+1+4*INDIRECT(ADDRESS(2,4,1,1,D$38)),1,1,D$38)),MATCH($B45,OFFSET(INDIRECT(ADDRESS(1,8+1+4*INDIRECT(ADDRESS(2,4,1,1,D$38)),1,1,D$38)),,,500),0)-1,-INDIRECT(ADDRESS(2,4,1,1,D$38))+COLUMN(D45)-COLUMN($C$40)),0)</f>
        <v>0</v>
      </c>
      <c r="E45" s="8">
        <f t="shared" ca="1" si="9"/>
        <v>0</v>
      </c>
      <c r="F45" s="8">
        <f t="shared" ca="1" si="9"/>
        <v>0</v>
      </c>
      <c r="G45" s="8">
        <f t="shared" ca="1" si="9"/>
        <v>0</v>
      </c>
      <c r="H45" s="8">
        <f t="shared" ca="1" si="9"/>
        <v>0</v>
      </c>
      <c r="I45" s="8">
        <f t="shared" ca="1" si="9"/>
        <v>0</v>
      </c>
      <c r="J45" s="8">
        <f t="shared" ca="1" si="9"/>
        <v>0</v>
      </c>
      <c r="K45" s="8">
        <f t="shared" ca="1" si="9"/>
        <v>0</v>
      </c>
      <c r="L45" s="8">
        <f t="shared" ca="1" si="9"/>
        <v>0</v>
      </c>
      <c r="M45" s="8">
        <f t="shared" ca="1" si="9"/>
        <v>0</v>
      </c>
      <c r="N45" s="8">
        <f t="shared" ca="1" si="9"/>
        <v>0</v>
      </c>
      <c r="O45" s="8">
        <f t="shared" ca="1" si="9"/>
        <v>0</v>
      </c>
      <c r="P45" s="8">
        <f t="shared" ca="1" si="9"/>
        <v>0</v>
      </c>
      <c r="Q45" s="8">
        <f t="shared" ca="1" si="9"/>
        <v>0</v>
      </c>
      <c r="R45" s="8">
        <f t="shared" ca="1" si="9"/>
        <v>0</v>
      </c>
      <c r="S45" s="8">
        <f t="shared" ca="1" si="9"/>
        <v>0</v>
      </c>
      <c r="T45" s="8">
        <f t="shared" ca="1" si="9"/>
        <v>0</v>
      </c>
      <c r="U45" s="8">
        <f t="shared" ca="1" si="9"/>
        <v>0</v>
      </c>
      <c r="V45" s="8">
        <f t="shared" ca="1" si="9"/>
        <v>0</v>
      </c>
      <c r="W45" s="8">
        <f t="shared" ca="1" si="9"/>
        <v>0</v>
      </c>
      <c r="X45" s="8">
        <f t="shared" ca="1" si="9"/>
        <v>0</v>
      </c>
      <c r="Y45" s="8">
        <f t="shared" ca="1" si="9"/>
        <v>0</v>
      </c>
      <c r="Z45" s="8">
        <f t="shared" ca="1" si="9"/>
        <v>0</v>
      </c>
      <c r="AA45" s="8">
        <f t="shared" ca="1" si="9"/>
        <v>0</v>
      </c>
      <c r="AB45" s="8">
        <f t="shared" ca="1" si="9"/>
        <v>0</v>
      </c>
      <c r="AC45" s="8">
        <f t="shared" ca="1" si="9"/>
        <v>0</v>
      </c>
      <c r="AD45" s="8">
        <f t="shared" ca="1" si="9"/>
        <v>0</v>
      </c>
      <c r="AE45" s="8">
        <f t="shared" ca="1" si="9"/>
        <v>0</v>
      </c>
      <c r="AF45" s="8">
        <f t="shared" ca="1" si="9"/>
        <v>0</v>
      </c>
      <c r="AG45" s="8">
        <f t="shared" ca="1" si="9"/>
        <v>0</v>
      </c>
      <c r="AH45" s="8">
        <f t="shared" ca="1" si="9"/>
        <v>0</v>
      </c>
      <c r="AI45" s="8">
        <f t="shared" ca="1" si="9"/>
        <v>0</v>
      </c>
      <c r="AJ45" s="8">
        <f t="shared" ca="1" si="9"/>
        <v>0</v>
      </c>
      <c r="AK45" s="8">
        <f t="shared" ca="1" si="9"/>
        <v>0</v>
      </c>
      <c r="AL45" s="8" t="s">
        <v>616</v>
      </c>
    </row>
    <row r="46" spans="2:38" hidden="1" x14ac:dyDescent="0.25">
      <c r="B46" s="8" t="s">
        <v>616</v>
      </c>
      <c r="C46" s="8">
        <f ca="1">IFERROR(OFFSET(INDIRECT(ADDRESS(1,8+1+4*INDIRECT(ADDRESS(2,4,1,1,C$39)),1,1,C$39)),MATCH($B46,OFFSET(INDIRECT(ADDRESS(1,8+1+4*INDIRECT(ADDRESS(2,4,1,1,C$39)),1,1,C$39)),,,500),0)-1,-INDIRECT(ADDRESS(2,4,1,1,C$39))+COLUMN(C46)-COLUMN($C$40)),0)</f>
        <v>0</v>
      </c>
      <c r="D46" s="8">
        <f t="shared" ref="D46:AK46" ca="1" si="10">IFERROR(OFFSET(INDIRECT(ADDRESS(1,8+1+4*INDIRECT(ADDRESS(2,4,1,1,D$39)),1,1,D$39)),MATCH($B46,OFFSET(INDIRECT(ADDRESS(1,8+1+4*INDIRECT(ADDRESS(2,4,1,1,D$39)),1,1,D$39)),,,500),0)-1,-INDIRECT(ADDRESS(2,4,1,1,D$39))+COLUMN(D46)-COLUMN($C$40)),0)</f>
        <v>0</v>
      </c>
      <c r="E46" s="8">
        <f t="shared" ca="1" si="10"/>
        <v>0</v>
      </c>
      <c r="F46" s="8">
        <f t="shared" ca="1" si="10"/>
        <v>0</v>
      </c>
      <c r="G46" s="8">
        <f t="shared" ca="1" si="10"/>
        <v>0</v>
      </c>
      <c r="H46" s="8">
        <f t="shared" ca="1" si="10"/>
        <v>0</v>
      </c>
      <c r="I46" s="8">
        <f t="shared" ca="1" si="10"/>
        <v>0</v>
      </c>
      <c r="J46" s="8">
        <f t="shared" ca="1" si="10"/>
        <v>0</v>
      </c>
      <c r="K46" s="8">
        <f t="shared" ca="1" si="10"/>
        <v>0</v>
      </c>
      <c r="L46" s="8">
        <f t="shared" ca="1" si="10"/>
        <v>0</v>
      </c>
      <c r="M46" s="8">
        <f t="shared" ca="1" si="10"/>
        <v>0</v>
      </c>
      <c r="N46" s="8">
        <f t="shared" ca="1" si="10"/>
        <v>0</v>
      </c>
      <c r="O46" s="8">
        <f t="shared" ca="1" si="10"/>
        <v>0</v>
      </c>
      <c r="P46" s="8">
        <f t="shared" ca="1" si="10"/>
        <v>0</v>
      </c>
      <c r="Q46" s="8">
        <f t="shared" ca="1" si="10"/>
        <v>0</v>
      </c>
      <c r="R46" s="8">
        <f t="shared" ca="1" si="10"/>
        <v>0</v>
      </c>
      <c r="S46" s="8">
        <f t="shared" ca="1" si="10"/>
        <v>0</v>
      </c>
      <c r="T46" s="8">
        <f t="shared" ca="1" si="10"/>
        <v>0</v>
      </c>
      <c r="U46" s="8">
        <f t="shared" ca="1" si="10"/>
        <v>0</v>
      </c>
      <c r="V46" s="8">
        <f t="shared" ca="1" si="10"/>
        <v>0</v>
      </c>
      <c r="W46" s="8">
        <f t="shared" ca="1" si="10"/>
        <v>0</v>
      </c>
      <c r="X46" s="8">
        <f t="shared" ca="1" si="10"/>
        <v>0</v>
      </c>
      <c r="Y46" s="8">
        <f t="shared" ca="1" si="10"/>
        <v>0</v>
      </c>
      <c r="Z46" s="8">
        <f t="shared" ca="1" si="10"/>
        <v>0</v>
      </c>
      <c r="AA46" s="8">
        <f t="shared" ca="1" si="10"/>
        <v>0</v>
      </c>
      <c r="AB46" s="8">
        <f t="shared" ca="1" si="10"/>
        <v>0</v>
      </c>
      <c r="AC46" s="8">
        <f t="shared" ca="1" si="10"/>
        <v>0</v>
      </c>
      <c r="AD46" s="8">
        <f t="shared" ca="1" si="10"/>
        <v>0</v>
      </c>
      <c r="AE46" s="8">
        <f t="shared" ca="1" si="10"/>
        <v>0</v>
      </c>
      <c r="AF46" s="8">
        <f t="shared" ca="1" si="10"/>
        <v>0</v>
      </c>
      <c r="AG46" s="8">
        <f t="shared" ca="1" si="10"/>
        <v>0</v>
      </c>
      <c r="AH46" s="8">
        <f t="shared" ca="1" si="10"/>
        <v>0</v>
      </c>
      <c r="AI46" s="8">
        <f t="shared" ca="1" si="10"/>
        <v>0</v>
      </c>
      <c r="AJ46" s="8">
        <f t="shared" ca="1" si="10"/>
        <v>0</v>
      </c>
      <c r="AK46" s="8">
        <f t="shared" ca="1" si="10"/>
        <v>0</v>
      </c>
      <c r="AL46" s="8" t="s">
        <v>616</v>
      </c>
    </row>
    <row r="47" spans="2:38" hidden="1" x14ac:dyDescent="0.25">
      <c r="B47" s="8" t="s">
        <v>617</v>
      </c>
      <c r="C47" s="8">
        <f ca="1">IFERROR(OFFSET(INDIRECT(ADDRESS(1,8+1+4*INDIRECT(ADDRESS(2,4,1,1,C$34)),1,1,C$34)),MATCH($B47,OFFSET(INDIRECT(ADDRESS(1,8+1+4*INDIRECT(ADDRESS(2,4,1,1,C$34)),1,1,C$34)),,,500),0)-1,-INDIRECT(ADDRESS(2,4,1,1,C$34))+COLUMN(C47)-COLUMN($C$40)),0)</f>
        <v>0</v>
      </c>
      <c r="D47" s="8">
        <f t="shared" ref="D47:AK47" ca="1" si="11">IFERROR(OFFSET(INDIRECT(ADDRESS(1,8+1+4*INDIRECT(ADDRESS(2,4,1,1,D$34)),1,1,D$34)),MATCH($B47,OFFSET(INDIRECT(ADDRESS(1,8+1+4*INDIRECT(ADDRESS(2,4,1,1,D$34)),1,1,D$34)),,,500),0)-1,-INDIRECT(ADDRESS(2,4,1,1,D$34))+COLUMN(D47)-COLUMN($C$40)),0)</f>
        <v>0</v>
      </c>
      <c r="E47" s="8">
        <f t="shared" ca="1" si="11"/>
        <v>0</v>
      </c>
      <c r="F47" s="8">
        <f t="shared" ca="1" si="11"/>
        <v>0</v>
      </c>
      <c r="G47" s="8">
        <f t="shared" ca="1" si="11"/>
        <v>0</v>
      </c>
      <c r="H47" s="8">
        <f t="shared" ca="1" si="11"/>
        <v>0</v>
      </c>
      <c r="I47" s="8">
        <f t="shared" ca="1" si="11"/>
        <v>0</v>
      </c>
      <c r="J47" s="8">
        <f t="shared" ca="1" si="11"/>
        <v>0</v>
      </c>
      <c r="K47" s="8">
        <f t="shared" ca="1" si="11"/>
        <v>0</v>
      </c>
      <c r="L47" s="8">
        <f t="shared" ca="1" si="11"/>
        <v>0</v>
      </c>
      <c r="M47" s="8">
        <f t="shared" ca="1" si="11"/>
        <v>0</v>
      </c>
      <c r="N47" s="8">
        <f t="shared" ca="1" si="11"/>
        <v>0</v>
      </c>
      <c r="O47" s="8">
        <f t="shared" ca="1" si="11"/>
        <v>0</v>
      </c>
      <c r="P47" s="8">
        <f t="shared" ca="1" si="11"/>
        <v>0</v>
      </c>
      <c r="Q47" s="8">
        <f t="shared" ca="1" si="11"/>
        <v>0</v>
      </c>
      <c r="R47" s="8">
        <f t="shared" ca="1" si="11"/>
        <v>0</v>
      </c>
      <c r="S47" s="8">
        <f t="shared" ca="1" si="11"/>
        <v>0</v>
      </c>
      <c r="T47" s="8">
        <f t="shared" ca="1" si="11"/>
        <v>0</v>
      </c>
      <c r="U47" s="8">
        <f t="shared" ca="1" si="11"/>
        <v>0</v>
      </c>
      <c r="V47" s="8">
        <f t="shared" ca="1" si="11"/>
        <v>0</v>
      </c>
      <c r="W47" s="8">
        <f t="shared" ca="1" si="11"/>
        <v>0</v>
      </c>
      <c r="X47" s="8">
        <f t="shared" ca="1" si="11"/>
        <v>0</v>
      </c>
      <c r="Y47" s="8">
        <f t="shared" ca="1" si="11"/>
        <v>0</v>
      </c>
      <c r="Z47" s="8">
        <f t="shared" ca="1" si="11"/>
        <v>0</v>
      </c>
      <c r="AA47" s="8">
        <f t="shared" ca="1" si="11"/>
        <v>0</v>
      </c>
      <c r="AB47" s="8">
        <f t="shared" ca="1" si="11"/>
        <v>0</v>
      </c>
      <c r="AC47" s="8">
        <f t="shared" ca="1" si="11"/>
        <v>0</v>
      </c>
      <c r="AD47" s="8">
        <f t="shared" ca="1" si="11"/>
        <v>0</v>
      </c>
      <c r="AE47" s="8">
        <f t="shared" ca="1" si="11"/>
        <v>0</v>
      </c>
      <c r="AF47" s="8">
        <f t="shared" ca="1" si="11"/>
        <v>0</v>
      </c>
      <c r="AG47" s="8">
        <f t="shared" ca="1" si="11"/>
        <v>0</v>
      </c>
      <c r="AH47" s="8">
        <f t="shared" ca="1" si="11"/>
        <v>0</v>
      </c>
      <c r="AI47" s="8">
        <f t="shared" ca="1" si="11"/>
        <v>0</v>
      </c>
      <c r="AJ47" s="8">
        <f t="shared" ca="1" si="11"/>
        <v>0</v>
      </c>
      <c r="AK47" s="8">
        <f t="shared" ca="1" si="11"/>
        <v>0</v>
      </c>
      <c r="AL47" s="8" t="s">
        <v>617</v>
      </c>
    </row>
    <row r="48" spans="2:38" hidden="1" x14ac:dyDescent="0.25">
      <c r="B48" s="8" t="s">
        <v>617</v>
      </c>
      <c r="C48" s="8">
        <f ca="1">IFERROR(OFFSET(INDIRECT(ADDRESS(1,8+1+4*INDIRECT(ADDRESS(2,4,1,1,C$35)),1,1,C$35)),MATCH($B48,OFFSET(INDIRECT(ADDRESS(1,8+1+4*INDIRECT(ADDRESS(2,4,1,1,C$35)),1,1,C$35)),,,500),0)-1,-INDIRECT(ADDRESS(2,4,1,1,C$35))+COLUMN(C48)-COLUMN($C$40)),0)</f>
        <v>0</v>
      </c>
      <c r="D48" s="8">
        <f t="shared" ref="D48:AK48" ca="1" si="12">IFERROR(OFFSET(INDIRECT(ADDRESS(1,8+1+4*INDIRECT(ADDRESS(2,4,1,1,D$35)),1,1,D$35)),MATCH($B48,OFFSET(INDIRECT(ADDRESS(1,8+1+4*INDIRECT(ADDRESS(2,4,1,1,D$35)),1,1,D$35)),,,500),0)-1,-INDIRECT(ADDRESS(2,4,1,1,D$35))+COLUMN(D48)-COLUMN($C$40)),0)</f>
        <v>0</v>
      </c>
      <c r="E48" s="8">
        <f t="shared" ca="1" si="12"/>
        <v>0</v>
      </c>
      <c r="F48" s="8">
        <f t="shared" ca="1" si="12"/>
        <v>0</v>
      </c>
      <c r="G48" s="8">
        <f t="shared" ca="1" si="12"/>
        <v>0</v>
      </c>
      <c r="H48" s="8">
        <f t="shared" ca="1" si="12"/>
        <v>0</v>
      </c>
      <c r="I48" s="8">
        <f t="shared" ca="1" si="12"/>
        <v>0</v>
      </c>
      <c r="J48" s="8">
        <f t="shared" ca="1" si="12"/>
        <v>0</v>
      </c>
      <c r="K48" s="8">
        <f t="shared" ca="1" si="12"/>
        <v>0</v>
      </c>
      <c r="L48" s="8">
        <f t="shared" ca="1" si="12"/>
        <v>0</v>
      </c>
      <c r="M48" s="8">
        <f t="shared" ca="1" si="12"/>
        <v>0</v>
      </c>
      <c r="N48" s="8">
        <f t="shared" ca="1" si="12"/>
        <v>0</v>
      </c>
      <c r="O48" s="8">
        <f t="shared" ca="1" si="12"/>
        <v>0</v>
      </c>
      <c r="P48" s="8">
        <f t="shared" ca="1" si="12"/>
        <v>0</v>
      </c>
      <c r="Q48" s="8">
        <f t="shared" ca="1" si="12"/>
        <v>0</v>
      </c>
      <c r="R48" s="8">
        <f t="shared" ca="1" si="12"/>
        <v>0</v>
      </c>
      <c r="S48" s="8">
        <f t="shared" ca="1" si="12"/>
        <v>0</v>
      </c>
      <c r="T48" s="8">
        <f t="shared" ca="1" si="12"/>
        <v>0</v>
      </c>
      <c r="U48" s="8">
        <f t="shared" ca="1" si="12"/>
        <v>0</v>
      </c>
      <c r="V48" s="8">
        <f t="shared" ca="1" si="12"/>
        <v>0</v>
      </c>
      <c r="W48" s="8">
        <f t="shared" ca="1" si="12"/>
        <v>0</v>
      </c>
      <c r="X48" s="8">
        <f t="shared" ca="1" si="12"/>
        <v>0</v>
      </c>
      <c r="Y48" s="8">
        <f t="shared" ca="1" si="12"/>
        <v>0</v>
      </c>
      <c r="Z48" s="8">
        <f t="shared" ca="1" si="12"/>
        <v>0</v>
      </c>
      <c r="AA48" s="8">
        <f t="shared" ca="1" si="12"/>
        <v>0</v>
      </c>
      <c r="AB48" s="8">
        <f t="shared" ca="1" si="12"/>
        <v>0</v>
      </c>
      <c r="AC48" s="8">
        <f t="shared" ca="1" si="12"/>
        <v>0</v>
      </c>
      <c r="AD48" s="8">
        <f t="shared" ca="1" si="12"/>
        <v>0</v>
      </c>
      <c r="AE48" s="8">
        <f t="shared" ca="1" si="12"/>
        <v>0</v>
      </c>
      <c r="AF48" s="8">
        <f t="shared" ca="1" si="12"/>
        <v>0</v>
      </c>
      <c r="AG48" s="8">
        <f t="shared" ca="1" si="12"/>
        <v>0</v>
      </c>
      <c r="AH48" s="8">
        <f t="shared" ca="1" si="12"/>
        <v>0</v>
      </c>
      <c r="AI48" s="8">
        <f t="shared" ca="1" si="12"/>
        <v>0</v>
      </c>
      <c r="AJ48" s="8">
        <f t="shared" ca="1" si="12"/>
        <v>0</v>
      </c>
      <c r="AK48" s="8">
        <f t="shared" ca="1" si="12"/>
        <v>0</v>
      </c>
      <c r="AL48" s="8" t="s">
        <v>617</v>
      </c>
    </row>
    <row r="49" spans="2:38" hidden="1" x14ac:dyDescent="0.25">
      <c r="B49" s="8" t="s">
        <v>617</v>
      </c>
      <c r="C49" s="8">
        <f ca="1">IFERROR(OFFSET(INDIRECT(ADDRESS(1,8+1+4*INDIRECT(ADDRESS(2,4,1,1,C$36)),1,1,C$36)),MATCH($B49,OFFSET(INDIRECT(ADDRESS(1,8+1+4*INDIRECT(ADDRESS(2,4,1,1,C$36)),1,1,C$36)),,,500),0)-1,-INDIRECT(ADDRESS(2,4,1,1,C$36))+COLUMN(C49)-COLUMN($C$40)),0)</f>
        <v>0</v>
      </c>
      <c r="D49" s="8">
        <f t="shared" ref="D49:AK49" ca="1" si="13">IFERROR(OFFSET(INDIRECT(ADDRESS(1,8+1+4*INDIRECT(ADDRESS(2,4,1,1,D$36)),1,1,D$36)),MATCH($B49,OFFSET(INDIRECT(ADDRESS(1,8+1+4*INDIRECT(ADDRESS(2,4,1,1,D$36)),1,1,D$36)),,,500),0)-1,-INDIRECT(ADDRESS(2,4,1,1,D$36))+COLUMN(D49)-COLUMN($C$40)),0)</f>
        <v>0</v>
      </c>
      <c r="E49" s="8">
        <f t="shared" ca="1" si="13"/>
        <v>0</v>
      </c>
      <c r="F49" s="8">
        <f t="shared" ca="1" si="13"/>
        <v>0</v>
      </c>
      <c r="G49" s="8">
        <f t="shared" ca="1" si="13"/>
        <v>0</v>
      </c>
      <c r="H49" s="8">
        <f t="shared" ca="1" si="13"/>
        <v>0</v>
      </c>
      <c r="I49" s="8">
        <f t="shared" ca="1" si="13"/>
        <v>0</v>
      </c>
      <c r="J49" s="8">
        <f t="shared" ca="1" si="13"/>
        <v>0</v>
      </c>
      <c r="K49" s="8">
        <f t="shared" ca="1" si="13"/>
        <v>0</v>
      </c>
      <c r="L49" s="8">
        <f t="shared" ca="1" si="13"/>
        <v>0</v>
      </c>
      <c r="M49" s="8">
        <f t="shared" ca="1" si="13"/>
        <v>0</v>
      </c>
      <c r="N49" s="8">
        <f t="shared" ca="1" si="13"/>
        <v>0</v>
      </c>
      <c r="O49" s="8">
        <f t="shared" ca="1" si="13"/>
        <v>0</v>
      </c>
      <c r="P49" s="8">
        <f t="shared" ca="1" si="13"/>
        <v>0</v>
      </c>
      <c r="Q49" s="8">
        <f t="shared" ca="1" si="13"/>
        <v>0</v>
      </c>
      <c r="R49" s="8">
        <f t="shared" ca="1" si="13"/>
        <v>0</v>
      </c>
      <c r="S49" s="8">
        <f t="shared" ca="1" si="13"/>
        <v>0</v>
      </c>
      <c r="T49" s="8">
        <f t="shared" ca="1" si="13"/>
        <v>0</v>
      </c>
      <c r="U49" s="8">
        <f t="shared" ca="1" si="13"/>
        <v>0</v>
      </c>
      <c r="V49" s="8">
        <f t="shared" ca="1" si="13"/>
        <v>0</v>
      </c>
      <c r="W49" s="8">
        <f t="shared" ca="1" si="13"/>
        <v>0</v>
      </c>
      <c r="X49" s="8">
        <f t="shared" ca="1" si="13"/>
        <v>0</v>
      </c>
      <c r="Y49" s="8">
        <f t="shared" ca="1" si="13"/>
        <v>0</v>
      </c>
      <c r="Z49" s="8">
        <f t="shared" ca="1" si="13"/>
        <v>0</v>
      </c>
      <c r="AA49" s="8">
        <f t="shared" ca="1" si="13"/>
        <v>0</v>
      </c>
      <c r="AB49" s="8">
        <f t="shared" ca="1" si="13"/>
        <v>0</v>
      </c>
      <c r="AC49" s="8">
        <f t="shared" ca="1" si="13"/>
        <v>0</v>
      </c>
      <c r="AD49" s="8">
        <f t="shared" ca="1" si="13"/>
        <v>0</v>
      </c>
      <c r="AE49" s="8">
        <f t="shared" ca="1" si="13"/>
        <v>0</v>
      </c>
      <c r="AF49" s="8">
        <f t="shared" ca="1" si="13"/>
        <v>0</v>
      </c>
      <c r="AG49" s="8">
        <f t="shared" ca="1" si="13"/>
        <v>0</v>
      </c>
      <c r="AH49" s="8">
        <f t="shared" ca="1" si="13"/>
        <v>0</v>
      </c>
      <c r="AI49" s="8">
        <f t="shared" ca="1" si="13"/>
        <v>0</v>
      </c>
      <c r="AJ49" s="8">
        <f t="shared" ca="1" si="13"/>
        <v>0</v>
      </c>
      <c r="AK49" s="8">
        <f t="shared" ca="1" si="13"/>
        <v>0</v>
      </c>
      <c r="AL49" s="8" t="s">
        <v>617</v>
      </c>
    </row>
    <row r="50" spans="2:38" hidden="1" x14ac:dyDescent="0.25">
      <c r="B50" s="8" t="s">
        <v>617</v>
      </c>
      <c r="C50" s="8">
        <f ca="1">IFERROR(OFFSET(INDIRECT(ADDRESS(1,8+1+4*INDIRECT(ADDRESS(2,4,1,1,C$37)),1,1,C$37)),MATCH($B50,OFFSET(INDIRECT(ADDRESS(1,8+1+4*INDIRECT(ADDRESS(2,4,1,1,C$37)),1,1,C$37)),,,500),0)-1,-INDIRECT(ADDRESS(2,4,1,1,C$37))+COLUMN(C50)-COLUMN($C$40)),0)</f>
        <v>0</v>
      </c>
      <c r="D50" s="8">
        <f t="shared" ref="D50:AK50" ca="1" si="14">IFERROR(OFFSET(INDIRECT(ADDRESS(1,8+1+4*INDIRECT(ADDRESS(2,4,1,1,D$37)),1,1,D$37)),MATCH($B50,OFFSET(INDIRECT(ADDRESS(1,8+1+4*INDIRECT(ADDRESS(2,4,1,1,D$37)),1,1,D$37)),,,500),0)-1,-INDIRECT(ADDRESS(2,4,1,1,D$37))+COLUMN(D50)-COLUMN($C$40)),0)</f>
        <v>0</v>
      </c>
      <c r="E50" s="8">
        <f t="shared" ca="1" si="14"/>
        <v>0</v>
      </c>
      <c r="F50" s="8">
        <f t="shared" ca="1" si="14"/>
        <v>0</v>
      </c>
      <c r="G50" s="8">
        <f t="shared" ca="1" si="14"/>
        <v>0</v>
      </c>
      <c r="H50" s="8">
        <f t="shared" ca="1" si="14"/>
        <v>0</v>
      </c>
      <c r="I50" s="8">
        <f t="shared" ca="1" si="14"/>
        <v>0</v>
      </c>
      <c r="J50" s="8">
        <f t="shared" ca="1" si="14"/>
        <v>0</v>
      </c>
      <c r="K50" s="8">
        <f t="shared" ca="1" si="14"/>
        <v>0</v>
      </c>
      <c r="L50" s="8">
        <f t="shared" ca="1" si="14"/>
        <v>0</v>
      </c>
      <c r="M50" s="8">
        <f t="shared" ca="1" si="14"/>
        <v>0</v>
      </c>
      <c r="N50" s="8">
        <f t="shared" ca="1" si="14"/>
        <v>0</v>
      </c>
      <c r="O50" s="8">
        <f t="shared" ca="1" si="14"/>
        <v>0</v>
      </c>
      <c r="P50" s="8">
        <f t="shared" ca="1" si="14"/>
        <v>0</v>
      </c>
      <c r="Q50" s="8">
        <f t="shared" ca="1" si="14"/>
        <v>0</v>
      </c>
      <c r="R50" s="8">
        <f t="shared" ca="1" si="14"/>
        <v>0</v>
      </c>
      <c r="S50" s="8">
        <f t="shared" ca="1" si="14"/>
        <v>0</v>
      </c>
      <c r="T50" s="8">
        <f t="shared" ca="1" si="14"/>
        <v>0</v>
      </c>
      <c r="U50" s="8">
        <f t="shared" ca="1" si="14"/>
        <v>0</v>
      </c>
      <c r="V50" s="8">
        <f t="shared" ca="1" si="14"/>
        <v>0</v>
      </c>
      <c r="W50" s="8">
        <f t="shared" ca="1" si="14"/>
        <v>0</v>
      </c>
      <c r="X50" s="8">
        <f t="shared" ca="1" si="14"/>
        <v>0</v>
      </c>
      <c r="Y50" s="8">
        <f t="shared" ca="1" si="14"/>
        <v>0</v>
      </c>
      <c r="Z50" s="8">
        <f t="shared" ca="1" si="14"/>
        <v>0</v>
      </c>
      <c r="AA50" s="8">
        <f t="shared" ca="1" si="14"/>
        <v>0</v>
      </c>
      <c r="AB50" s="8">
        <f t="shared" ca="1" si="14"/>
        <v>0</v>
      </c>
      <c r="AC50" s="8">
        <f t="shared" ca="1" si="14"/>
        <v>0</v>
      </c>
      <c r="AD50" s="8">
        <f t="shared" ca="1" si="14"/>
        <v>0</v>
      </c>
      <c r="AE50" s="8">
        <f t="shared" ca="1" si="14"/>
        <v>0</v>
      </c>
      <c r="AF50" s="8">
        <f t="shared" ca="1" si="14"/>
        <v>0</v>
      </c>
      <c r="AG50" s="8">
        <f t="shared" ca="1" si="14"/>
        <v>0</v>
      </c>
      <c r="AH50" s="8">
        <f t="shared" ca="1" si="14"/>
        <v>0</v>
      </c>
      <c r="AI50" s="8">
        <f t="shared" ca="1" si="14"/>
        <v>0</v>
      </c>
      <c r="AJ50" s="8">
        <f t="shared" ca="1" si="14"/>
        <v>0</v>
      </c>
      <c r="AK50" s="8">
        <f t="shared" ca="1" si="14"/>
        <v>0</v>
      </c>
      <c r="AL50" s="8" t="s">
        <v>617</v>
      </c>
    </row>
    <row r="51" spans="2:38" hidden="1" x14ac:dyDescent="0.25">
      <c r="B51" s="8" t="s">
        <v>617</v>
      </c>
      <c r="C51" s="8">
        <f ca="1">IFERROR(OFFSET(INDIRECT(ADDRESS(1,8+1+4*INDIRECT(ADDRESS(2,4,1,1,C$38)),1,1,C$38)),MATCH($B51,OFFSET(INDIRECT(ADDRESS(1,8+1+4*INDIRECT(ADDRESS(2,4,1,1,C$38)),1,1,C$38)),,,500),0)-1,-INDIRECT(ADDRESS(2,4,1,1,C$38))+COLUMN(C51)-COLUMN($C$40)),0)</f>
        <v>0</v>
      </c>
      <c r="D51" s="8">
        <f t="shared" ref="D51:AK51" ca="1" si="15">IFERROR(OFFSET(INDIRECT(ADDRESS(1,8+1+4*INDIRECT(ADDRESS(2,4,1,1,D$38)),1,1,D$38)),MATCH($B51,OFFSET(INDIRECT(ADDRESS(1,8+1+4*INDIRECT(ADDRESS(2,4,1,1,D$38)),1,1,D$38)),,,500),0)-1,-INDIRECT(ADDRESS(2,4,1,1,D$38))+COLUMN(D51)-COLUMN($C$40)),0)</f>
        <v>0</v>
      </c>
      <c r="E51" s="8">
        <f t="shared" ca="1" si="15"/>
        <v>0</v>
      </c>
      <c r="F51" s="8">
        <f t="shared" ca="1" si="15"/>
        <v>0</v>
      </c>
      <c r="G51" s="8">
        <f t="shared" ca="1" si="15"/>
        <v>0</v>
      </c>
      <c r="H51" s="8">
        <f t="shared" ca="1" si="15"/>
        <v>0</v>
      </c>
      <c r="I51" s="8">
        <f t="shared" ca="1" si="15"/>
        <v>0</v>
      </c>
      <c r="J51" s="8">
        <f t="shared" ca="1" si="15"/>
        <v>0</v>
      </c>
      <c r="K51" s="8">
        <f t="shared" ca="1" si="15"/>
        <v>0</v>
      </c>
      <c r="L51" s="8">
        <f t="shared" ca="1" si="15"/>
        <v>0</v>
      </c>
      <c r="M51" s="8">
        <f t="shared" ca="1" si="15"/>
        <v>0</v>
      </c>
      <c r="N51" s="8">
        <f t="shared" ca="1" si="15"/>
        <v>0</v>
      </c>
      <c r="O51" s="8">
        <f t="shared" ca="1" si="15"/>
        <v>0</v>
      </c>
      <c r="P51" s="8">
        <f t="shared" ca="1" si="15"/>
        <v>0</v>
      </c>
      <c r="Q51" s="8">
        <f t="shared" ca="1" si="15"/>
        <v>0</v>
      </c>
      <c r="R51" s="8">
        <f t="shared" ca="1" si="15"/>
        <v>0</v>
      </c>
      <c r="S51" s="8">
        <f t="shared" ca="1" si="15"/>
        <v>0</v>
      </c>
      <c r="T51" s="8">
        <f t="shared" ca="1" si="15"/>
        <v>0</v>
      </c>
      <c r="U51" s="8">
        <f t="shared" ca="1" si="15"/>
        <v>0</v>
      </c>
      <c r="V51" s="8">
        <f t="shared" ca="1" si="15"/>
        <v>0</v>
      </c>
      <c r="W51" s="8">
        <f t="shared" ca="1" si="15"/>
        <v>0</v>
      </c>
      <c r="X51" s="8">
        <f t="shared" ca="1" si="15"/>
        <v>0</v>
      </c>
      <c r="Y51" s="8">
        <f t="shared" ca="1" si="15"/>
        <v>0</v>
      </c>
      <c r="Z51" s="8">
        <f t="shared" ca="1" si="15"/>
        <v>0</v>
      </c>
      <c r="AA51" s="8">
        <f t="shared" ca="1" si="15"/>
        <v>0</v>
      </c>
      <c r="AB51" s="8">
        <f t="shared" ca="1" si="15"/>
        <v>0</v>
      </c>
      <c r="AC51" s="8">
        <f t="shared" ca="1" si="15"/>
        <v>0</v>
      </c>
      <c r="AD51" s="8">
        <f t="shared" ca="1" si="15"/>
        <v>0</v>
      </c>
      <c r="AE51" s="8">
        <f t="shared" ca="1" si="15"/>
        <v>0</v>
      </c>
      <c r="AF51" s="8">
        <f t="shared" ca="1" si="15"/>
        <v>0</v>
      </c>
      <c r="AG51" s="8">
        <f t="shared" ca="1" si="15"/>
        <v>0</v>
      </c>
      <c r="AH51" s="8">
        <f t="shared" ca="1" si="15"/>
        <v>0</v>
      </c>
      <c r="AI51" s="8">
        <f t="shared" ca="1" si="15"/>
        <v>0</v>
      </c>
      <c r="AJ51" s="8">
        <f t="shared" ca="1" si="15"/>
        <v>0</v>
      </c>
      <c r="AK51" s="8">
        <f t="shared" ca="1" si="15"/>
        <v>0</v>
      </c>
      <c r="AL51" s="8" t="s">
        <v>617</v>
      </c>
    </row>
    <row r="52" spans="2:38" hidden="1" x14ac:dyDescent="0.25">
      <c r="B52" s="8" t="s">
        <v>617</v>
      </c>
      <c r="C52" s="8">
        <f ca="1">IFERROR(OFFSET(INDIRECT(ADDRESS(1,8+1+4*INDIRECT(ADDRESS(2,4,1,1,C$39)),1,1,C$39)),MATCH($B52,OFFSET(INDIRECT(ADDRESS(1,8+1+4*INDIRECT(ADDRESS(2,4,1,1,C$39)),1,1,C$39)),,,500),0)-1,-INDIRECT(ADDRESS(2,4,1,1,C$39))+COLUMN(C52)-COLUMN($C$40)),0)</f>
        <v>0</v>
      </c>
      <c r="D52" s="8">
        <f t="shared" ref="D52:AK52" ca="1" si="16">IFERROR(OFFSET(INDIRECT(ADDRESS(1,8+1+4*INDIRECT(ADDRESS(2,4,1,1,D$39)),1,1,D$39)),MATCH($B52,OFFSET(INDIRECT(ADDRESS(1,8+1+4*INDIRECT(ADDRESS(2,4,1,1,D$39)),1,1,D$39)),,,500),0)-1,-INDIRECT(ADDRESS(2,4,1,1,D$39))+COLUMN(D52)-COLUMN($C$40)),0)</f>
        <v>0</v>
      </c>
      <c r="E52" s="8">
        <f t="shared" ca="1" si="16"/>
        <v>0</v>
      </c>
      <c r="F52" s="8">
        <f t="shared" ca="1" si="16"/>
        <v>0</v>
      </c>
      <c r="G52" s="8">
        <f t="shared" ca="1" si="16"/>
        <v>0</v>
      </c>
      <c r="H52" s="8">
        <f t="shared" ca="1" si="16"/>
        <v>0</v>
      </c>
      <c r="I52" s="8">
        <f t="shared" ca="1" si="16"/>
        <v>0</v>
      </c>
      <c r="J52" s="8">
        <f t="shared" ca="1" si="16"/>
        <v>0</v>
      </c>
      <c r="K52" s="8">
        <f t="shared" ca="1" si="16"/>
        <v>0</v>
      </c>
      <c r="L52" s="8">
        <f t="shared" ca="1" si="16"/>
        <v>0</v>
      </c>
      <c r="M52" s="8">
        <f t="shared" ca="1" si="16"/>
        <v>0</v>
      </c>
      <c r="N52" s="8">
        <f t="shared" ca="1" si="16"/>
        <v>0</v>
      </c>
      <c r="O52" s="8">
        <f t="shared" ca="1" si="16"/>
        <v>0</v>
      </c>
      <c r="P52" s="8">
        <f t="shared" ca="1" si="16"/>
        <v>0</v>
      </c>
      <c r="Q52" s="8">
        <f t="shared" ca="1" si="16"/>
        <v>0</v>
      </c>
      <c r="R52" s="8">
        <f t="shared" ca="1" si="16"/>
        <v>0</v>
      </c>
      <c r="S52" s="8">
        <f t="shared" ca="1" si="16"/>
        <v>0</v>
      </c>
      <c r="T52" s="8">
        <f t="shared" ca="1" si="16"/>
        <v>0</v>
      </c>
      <c r="U52" s="8">
        <f t="shared" ca="1" si="16"/>
        <v>0</v>
      </c>
      <c r="V52" s="8">
        <f t="shared" ca="1" si="16"/>
        <v>0</v>
      </c>
      <c r="W52" s="8">
        <f t="shared" ca="1" si="16"/>
        <v>0</v>
      </c>
      <c r="X52" s="8">
        <f t="shared" ca="1" si="16"/>
        <v>0</v>
      </c>
      <c r="Y52" s="8">
        <f t="shared" ca="1" si="16"/>
        <v>0</v>
      </c>
      <c r="Z52" s="8">
        <f t="shared" ca="1" si="16"/>
        <v>0</v>
      </c>
      <c r="AA52" s="8">
        <f t="shared" ca="1" si="16"/>
        <v>0</v>
      </c>
      <c r="AB52" s="8">
        <f t="shared" ca="1" si="16"/>
        <v>0</v>
      </c>
      <c r="AC52" s="8">
        <f t="shared" ca="1" si="16"/>
        <v>0</v>
      </c>
      <c r="AD52" s="8">
        <f t="shared" ca="1" si="16"/>
        <v>0</v>
      </c>
      <c r="AE52" s="8">
        <f t="shared" ca="1" si="16"/>
        <v>0</v>
      </c>
      <c r="AF52" s="8">
        <f t="shared" ca="1" si="16"/>
        <v>0</v>
      </c>
      <c r="AG52" s="8">
        <f t="shared" ca="1" si="16"/>
        <v>0</v>
      </c>
      <c r="AH52" s="8">
        <f t="shared" ca="1" si="16"/>
        <v>0</v>
      </c>
      <c r="AI52" s="8">
        <f t="shared" ca="1" si="16"/>
        <v>0</v>
      </c>
      <c r="AJ52" s="8">
        <f t="shared" ca="1" si="16"/>
        <v>0</v>
      </c>
      <c r="AK52" s="8">
        <f t="shared" ca="1" si="16"/>
        <v>0</v>
      </c>
      <c r="AL52" s="8" t="s">
        <v>617</v>
      </c>
    </row>
    <row r="53" spans="2:38" hidden="1" x14ac:dyDescent="0.25">
      <c r="B53" s="8" t="s">
        <v>618</v>
      </c>
      <c r="C53" s="8">
        <f ca="1">IFERROR(OFFSET(INDIRECT(ADDRESS(1,8+1+4*INDIRECT(ADDRESS(2,4,1,1,C$34)),1,1,C$34)),MATCH($B53,OFFSET(INDIRECT(ADDRESS(1,8+1+4*INDIRECT(ADDRESS(2,4,1,1,C$34)),1,1,C$34)),,,500),0)-1,-INDIRECT(ADDRESS(2,4,1,1,C$34))+COLUMN(C53)-COLUMN($C$40)),0)</f>
        <v>0</v>
      </c>
      <c r="D53" s="8">
        <f t="shared" ref="D53:AK53" ca="1" si="17">IFERROR(OFFSET(INDIRECT(ADDRESS(1,8+1+4*INDIRECT(ADDRESS(2,4,1,1,D$34)),1,1,D$34)),MATCH($B53,OFFSET(INDIRECT(ADDRESS(1,8+1+4*INDIRECT(ADDRESS(2,4,1,1,D$34)),1,1,D$34)),,,500),0)-1,-INDIRECT(ADDRESS(2,4,1,1,D$34))+COLUMN(D53)-COLUMN($C$40)),0)</f>
        <v>0</v>
      </c>
      <c r="E53" s="8">
        <f t="shared" ca="1" si="17"/>
        <v>0</v>
      </c>
      <c r="F53" s="8">
        <f t="shared" ca="1" si="17"/>
        <v>0</v>
      </c>
      <c r="G53" s="8">
        <f t="shared" ca="1" si="17"/>
        <v>0</v>
      </c>
      <c r="H53" s="8">
        <f t="shared" ca="1" si="17"/>
        <v>0</v>
      </c>
      <c r="I53" s="8">
        <f t="shared" ca="1" si="17"/>
        <v>0</v>
      </c>
      <c r="J53" s="8">
        <f t="shared" ca="1" si="17"/>
        <v>0</v>
      </c>
      <c r="K53" s="8">
        <f t="shared" ca="1" si="17"/>
        <v>0</v>
      </c>
      <c r="L53" s="8">
        <f t="shared" ca="1" si="17"/>
        <v>0</v>
      </c>
      <c r="M53" s="8">
        <f t="shared" ca="1" si="17"/>
        <v>0</v>
      </c>
      <c r="N53" s="8">
        <f t="shared" ca="1" si="17"/>
        <v>0</v>
      </c>
      <c r="O53" s="8">
        <f t="shared" ca="1" si="17"/>
        <v>0</v>
      </c>
      <c r="P53" s="8">
        <f t="shared" ca="1" si="17"/>
        <v>0</v>
      </c>
      <c r="Q53" s="8">
        <f t="shared" ca="1" si="17"/>
        <v>0</v>
      </c>
      <c r="R53" s="8">
        <f t="shared" ca="1" si="17"/>
        <v>0</v>
      </c>
      <c r="S53" s="8">
        <f t="shared" ca="1" si="17"/>
        <v>0</v>
      </c>
      <c r="T53" s="8">
        <f t="shared" ca="1" si="17"/>
        <v>0</v>
      </c>
      <c r="U53" s="8">
        <f t="shared" ca="1" si="17"/>
        <v>0</v>
      </c>
      <c r="V53" s="8">
        <f t="shared" ca="1" si="17"/>
        <v>0</v>
      </c>
      <c r="W53" s="8">
        <f t="shared" ca="1" si="17"/>
        <v>0</v>
      </c>
      <c r="X53" s="8">
        <f t="shared" ca="1" si="17"/>
        <v>0</v>
      </c>
      <c r="Y53" s="8">
        <f t="shared" ca="1" si="17"/>
        <v>0</v>
      </c>
      <c r="Z53" s="8">
        <f t="shared" ca="1" si="17"/>
        <v>0</v>
      </c>
      <c r="AA53" s="8">
        <f t="shared" ca="1" si="17"/>
        <v>0</v>
      </c>
      <c r="AB53" s="8">
        <f t="shared" ca="1" si="17"/>
        <v>0</v>
      </c>
      <c r="AC53" s="8">
        <f t="shared" ca="1" si="17"/>
        <v>0</v>
      </c>
      <c r="AD53" s="8">
        <f t="shared" ca="1" si="17"/>
        <v>0</v>
      </c>
      <c r="AE53" s="8">
        <f t="shared" ca="1" si="17"/>
        <v>0</v>
      </c>
      <c r="AF53" s="8">
        <f t="shared" ca="1" si="17"/>
        <v>0</v>
      </c>
      <c r="AG53" s="8">
        <f t="shared" ca="1" si="17"/>
        <v>0</v>
      </c>
      <c r="AH53" s="8">
        <f t="shared" ca="1" si="17"/>
        <v>0</v>
      </c>
      <c r="AI53" s="8">
        <f t="shared" ca="1" si="17"/>
        <v>0</v>
      </c>
      <c r="AJ53" s="8">
        <f t="shared" ca="1" si="17"/>
        <v>0</v>
      </c>
      <c r="AK53" s="8">
        <f t="shared" ca="1" si="17"/>
        <v>0</v>
      </c>
      <c r="AL53" s="8" t="s">
        <v>618</v>
      </c>
    </row>
    <row r="54" spans="2:38" hidden="1" x14ac:dyDescent="0.25">
      <c r="B54" s="8" t="s">
        <v>618</v>
      </c>
      <c r="C54" s="8">
        <f ca="1">IFERROR(OFFSET(INDIRECT(ADDRESS(1,8+1+4*INDIRECT(ADDRESS(2,4,1,1,C$35)),1,1,C$35)),MATCH($B54,OFFSET(INDIRECT(ADDRESS(1,8+1+4*INDIRECT(ADDRESS(2,4,1,1,C$35)),1,1,C$35)),,,500),0)-1,-INDIRECT(ADDRESS(2,4,1,1,C$35))+COLUMN(C54)-COLUMN($C$40)),0)</f>
        <v>0</v>
      </c>
      <c r="D54" s="8">
        <f t="shared" ref="D54:AK54" ca="1" si="18">IFERROR(OFFSET(INDIRECT(ADDRESS(1,8+1+4*INDIRECT(ADDRESS(2,4,1,1,D$35)),1,1,D$35)),MATCH($B54,OFFSET(INDIRECT(ADDRESS(1,8+1+4*INDIRECT(ADDRESS(2,4,1,1,D$35)),1,1,D$35)),,,500),0)-1,-INDIRECT(ADDRESS(2,4,1,1,D$35))+COLUMN(D54)-COLUMN($C$40)),0)</f>
        <v>0</v>
      </c>
      <c r="E54" s="8">
        <f t="shared" ca="1" si="18"/>
        <v>0</v>
      </c>
      <c r="F54" s="8">
        <f t="shared" ca="1" si="18"/>
        <v>0</v>
      </c>
      <c r="G54" s="8">
        <f t="shared" ca="1" si="18"/>
        <v>0</v>
      </c>
      <c r="H54" s="8">
        <f t="shared" ca="1" si="18"/>
        <v>0</v>
      </c>
      <c r="I54" s="8">
        <f t="shared" ca="1" si="18"/>
        <v>0</v>
      </c>
      <c r="J54" s="8">
        <f t="shared" ca="1" si="18"/>
        <v>0</v>
      </c>
      <c r="K54" s="8">
        <f t="shared" ca="1" si="18"/>
        <v>0</v>
      </c>
      <c r="L54" s="8">
        <f t="shared" ca="1" si="18"/>
        <v>0</v>
      </c>
      <c r="M54" s="8">
        <f t="shared" ca="1" si="18"/>
        <v>0</v>
      </c>
      <c r="N54" s="8">
        <f t="shared" ca="1" si="18"/>
        <v>0</v>
      </c>
      <c r="O54" s="8">
        <f t="shared" ca="1" si="18"/>
        <v>0</v>
      </c>
      <c r="P54" s="8">
        <f t="shared" ca="1" si="18"/>
        <v>0</v>
      </c>
      <c r="Q54" s="8">
        <f t="shared" ca="1" si="18"/>
        <v>0</v>
      </c>
      <c r="R54" s="8">
        <f t="shared" ca="1" si="18"/>
        <v>0</v>
      </c>
      <c r="S54" s="8">
        <f t="shared" ca="1" si="18"/>
        <v>0</v>
      </c>
      <c r="T54" s="8">
        <f t="shared" ca="1" si="18"/>
        <v>0</v>
      </c>
      <c r="U54" s="8">
        <f t="shared" ca="1" si="18"/>
        <v>0</v>
      </c>
      <c r="V54" s="8">
        <f t="shared" ca="1" si="18"/>
        <v>0</v>
      </c>
      <c r="W54" s="8">
        <f t="shared" ca="1" si="18"/>
        <v>0</v>
      </c>
      <c r="X54" s="8">
        <f t="shared" ca="1" si="18"/>
        <v>0</v>
      </c>
      <c r="Y54" s="8">
        <f t="shared" ca="1" si="18"/>
        <v>0</v>
      </c>
      <c r="Z54" s="8">
        <f t="shared" ca="1" si="18"/>
        <v>0</v>
      </c>
      <c r="AA54" s="8">
        <f t="shared" ca="1" si="18"/>
        <v>0</v>
      </c>
      <c r="AB54" s="8">
        <f t="shared" ca="1" si="18"/>
        <v>0</v>
      </c>
      <c r="AC54" s="8">
        <f t="shared" ca="1" si="18"/>
        <v>0</v>
      </c>
      <c r="AD54" s="8">
        <f t="shared" ca="1" si="18"/>
        <v>0</v>
      </c>
      <c r="AE54" s="8">
        <f t="shared" ca="1" si="18"/>
        <v>0</v>
      </c>
      <c r="AF54" s="8">
        <f t="shared" ca="1" si="18"/>
        <v>0</v>
      </c>
      <c r="AG54" s="8">
        <f t="shared" ca="1" si="18"/>
        <v>0</v>
      </c>
      <c r="AH54" s="8">
        <f t="shared" ca="1" si="18"/>
        <v>0</v>
      </c>
      <c r="AI54" s="8">
        <f t="shared" ca="1" si="18"/>
        <v>0</v>
      </c>
      <c r="AJ54" s="8">
        <f t="shared" ca="1" si="18"/>
        <v>0</v>
      </c>
      <c r="AK54" s="8">
        <f t="shared" ca="1" si="18"/>
        <v>0</v>
      </c>
      <c r="AL54" s="8" t="s">
        <v>618</v>
      </c>
    </row>
    <row r="55" spans="2:38" hidden="1" x14ac:dyDescent="0.25">
      <c r="B55" s="8" t="s">
        <v>618</v>
      </c>
      <c r="C55" s="8">
        <f ca="1">IFERROR(OFFSET(INDIRECT(ADDRESS(1,8+1+4*INDIRECT(ADDRESS(2,4,1,1,C$36)),1,1,C$36)),MATCH($B55,OFFSET(INDIRECT(ADDRESS(1,8+1+4*INDIRECT(ADDRESS(2,4,1,1,C$36)),1,1,C$36)),,,500),0)-1,-INDIRECT(ADDRESS(2,4,1,1,C$36))+COLUMN(C55)-COLUMN($C$40)),0)</f>
        <v>0</v>
      </c>
      <c r="D55" s="8">
        <f t="shared" ref="D55:AK55" ca="1" si="19">IFERROR(OFFSET(INDIRECT(ADDRESS(1,8+1+4*INDIRECT(ADDRESS(2,4,1,1,D$36)),1,1,D$36)),MATCH($B55,OFFSET(INDIRECT(ADDRESS(1,8+1+4*INDIRECT(ADDRESS(2,4,1,1,D$36)),1,1,D$36)),,,500),0)-1,-INDIRECT(ADDRESS(2,4,1,1,D$36))+COLUMN(D55)-COLUMN($C$40)),0)</f>
        <v>0</v>
      </c>
      <c r="E55" s="8">
        <f t="shared" ca="1" si="19"/>
        <v>0</v>
      </c>
      <c r="F55" s="8">
        <f t="shared" ca="1" si="19"/>
        <v>0</v>
      </c>
      <c r="G55" s="8">
        <f t="shared" ca="1" si="19"/>
        <v>0</v>
      </c>
      <c r="H55" s="8">
        <f t="shared" ca="1" si="19"/>
        <v>0</v>
      </c>
      <c r="I55" s="8">
        <f t="shared" ca="1" si="19"/>
        <v>0</v>
      </c>
      <c r="J55" s="8">
        <f t="shared" ca="1" si="19"/>
        <v>0</v>
      </c>
      <c r="K55" s="8">
        <f t="shared" ca="1" si="19"/>
        <v>0</v>
      </c>
      <c r="L55" s="8">
        <f t="shared" ca="1" si="19"/>
        <v>0</v>
      </c>
      <c r="M55" s="8">
        <f t="shared" ca="1" si="19"/>
        <v>0</v>
      </c>
      <c r="N55" s="8">
        <f t="shared" ca="1" si="19"/>
        <v>0</v>
      </c>
      <c r="O55" s="8">
        <f t="shared" ca="1" si="19"/>
        <v>0</v>
      </c>
      <c r="P55" s="8">
        <f t="shared" ca="1" si="19"/>
        <v>0</v>
      </c>
      <c r="Q55" s="8">
        <f t="shared" ca="1" si="19"/>
        <v>0</v>
      </c>
      <c r="R55" s="8">
        <f t="shared" ca="1" si="19"/>
        <v>0</v>
      </c>
      <c r="S55" s="8">
        <f t="shared" ca="1" si="19"/>
        <v>0</v>
      </c>
      <c r="T55" s="8">
        <f t="shared" ca="1" si="19"/>
        <v>0</v>
      </c>
      <c r="U55" s="8">
        <f t="shared" ca="1" si="19"/>
        <v>0</v>
      </c>
      <c r="V55" s="8">
        <f t="shared" ca="1" si="19"/>
        <v>0</v>
      </c>
      <c r="W55" s="8">
        <f t="shared" ca="1" si="19"/>
        <v>0</v>
      </c>
      <c r="X55" s="8">
        <f t="shared" ca="1" si="19"/>
        <v>0</v>
      </c>
      <c r="Y55" s="8">
        <f t="shared" ca="1" si="19"/>
        <v>0</v>
      </c>
      <c r="Z55" s="8">
        <f t="shared" ca="1" si="19"/>
        <v>0</v>
      </c>
      <c r="AA55" s="8">
        <f t="shared" ca="1" si="19"/>
        <v>0</v>
      </c>
      <c r="AB55" s="8">
        <f t="shared" ca="1" si="19"/>
        <v>0</v>
      </c>
      <c r="AC55" s="8">
        <f t="shared" ca="1" si="19"/>
        <v>0</v>
      </c>
      <c r="AD55" s="8">
        <f t="shared" ca="1" si="19"/>
        <v>0</v>
      </c>
      <c r="AE55" s="8">
        <f t="shared" ca="1" si="19"/>
        <v>0</v>
      </c>
      <c r="AF55" s="8">
        <f t="shared" ca="1" si="19"/>
        <v>0</v>
      </c>
      <c r="AG55" s="8">
        <f t="shared" ca="1" si="19"/>
        <v>0</v>
      </c>
      <c r="AH55" s="8">
        <f t="shared" ca="1" si="19"/>
        <v>0</v>
      </c>
      <c r="AI55" s="8">
        <f t="shared" ca="1" si="19"/>
        <v>0</v>
      </c>
      <c r="AJ55" s="8">
        <f t="shared" ca="1" si="19"/>
        <v>0</v>
      </c>
      <c r="AK55" s="8">
        <f t="shared" ca="1" si="19"/>
        <v>0</v>
      </c>
      <c r="AL55" s="8" t="s">
        <v>618</v>
      </c>
    </row>
    <row r="56" spans="2:38" hidden="1" x14ac:dyDescent="0.25">
      <c r="B56" s="8" t="s">
        <v>618</v>
      </c>
      <c r="C56" s="8">
        <f ca="1">IFERROR(OFFSET(INDIRECT(ADDRESS(1,8+1+4*INDIRECT(ADDRESS(2,4,1,1,C$37)),1,1,C$37)),MATCH($B56,OFFSET(INDIRECT(ADDRESS(1,8+1+4*INDIRECT(ADDRESS(2,4,1,1,C$37)),1,1,C$37)),,,500),0)-1,-INDIRECT(ADDRESS(2,4,1,1,C$37))+COLUMN(C56)-COLUMN($C$40)),0)</f>
        <v>0</v>
      </c>
      <c r="D56" s="8">
        <f t="shared" ref="D56:AK56" ca="1" si="20">IFERROR(OFFSET(INDIRECT(ADDRESS(1,8+1+4*INDIRECT(ADDRESS(2,4,1,1,D$37)),1,1,D$37)),MATCH($B56,OFFSET(INDIRECT(ADDRESS(1,8+1+4*INDIRECT(ADDRESS(2,4,1,1,D$37)),1,1,D$37)),,,500),0)-1,-INDIRECT(ADDRESS(2,4,1,1,D$37))+COLUMN(D56)-COLUMN($C$40)),0)</f>
        <v>0</v>
      </c>
      <c r="E56" s="8">
        <f t="shared" ca="1" si="20"/>
        <v>0</v>
      </c>
      <c r="F56" s="8">
        <f t="shared" ca="1" si="20"/>
        <v>0</v>
      </c>
      <c r="G56" s="8">
        <f t="shared" ca="1" si="20"/>
        <v>0</v>
      </c>
      <c r="H56" s="8">
        <f t="shared" ca="1" si="20"/>
        <v>0</v>
      </c>
      <c r="I56" s="8">
        <f t="shared" ca="1" si="20"/>
        <v>0</v>
      </c>
      <c r="J56" s="8">
        <f t="shared" ca="1" si="20"/>
        <v>0</v>
      </c>
      <c r="K56" s="8">
        <f t="shared" ca="1" si="20"/>
        <v>0</v>
      </c>
      <c r="L56" s="8">
        <f t="shared" ca="1" si="20"/>
        <v>0</v>
      </c>
      <c r="M56" s="8">
        <f t="shared" ca="1" si="20"/>
        <v>0</v>
      </c>
      <c r="N56" s="8">
        <f t="shared" ca="1" si="20"/>
        <v>0</v>
      </c>
      <c r="O56" s="8">
        <f t="shared" ca="1" si="20"/>
        <v>0</v>
      </c>
      <c r="P56" s="8">
        <f t="shared" ca="1" si="20"/>
        <v>0</v>
      </c>
      <c r="Q56" s="8">
        <f t="shared" ca="1" si="20"/>
        <v>0</v>
      </c>
      <c r="R56" s="8">
        <f t="shared" ca="1" si="20"/>
        <v>0</v>
      </c>
      <c r="S56" s="8">
        <f t="shared" ca="1" si="20"/>
        <v>0</v>
      </c>
      <c r="T56" s="8">
        <f t="shared" ca="1" si="20"/>
        <v>0</v>
      </c>
      <c r="U56" s="8">
        <f t="shared" ca="1" si="20"/>
        <v>0</v>
      </c>
      <c r="V56" s="8">
        <f t="shared" ca="1" si="20"/>
        <v>0</v>
      </c>
      <c r="W56" s="8">
        <f t="shared" ca="1" si="20"/>
        <v>0</v>
      </c>
      <c r="X56" s="8">
        <f t="shared" ca="1" si="20"/>
        <v>0</v>
      </c>
      <c r="Y56" s="8">
        <f t="shared" ca="1" si="20"/>
        <v>0</v>
      </c>
      <c r="Z56" s="8">
        <f t="shared" ca="1" si="20"/>
        <v>0</v>
      </c>
      <c r="AA56" s="8">
        <f t="shared" ca="1" si="20"/>
        <v>0</v>
      </c>
      <c r="AB56" s="8">
        <f t="shared" ca="1" si="20"/>
        <v>0</v>
      </c>
      <c r="AC56" s="8">
        <f t="shared" ca="1" si="20"/>
        <v>0</v>
      </c>
      <c r="AD56" s="8">
        <f t="shared" ca="1" si="20"/>
        <v>0</v>
      </c>
      <c r="AE56" s="8">
        <f t="shared" ca="1" si="20"/>
        <v>0</v>
      </c>
      <c r="AF56" s="8">
        <f t="shared" ca="1" si="20"/>
        <v>0</v>
      </c>
      <c r="AG56" s="8">
        <f t="shared" ca="1" si="20"/>
        <v>0</v>
      </c>
      <c r="AH56" s="8">
        <f t="shared" ca="1" si="20"/>
        <v>0</v>
      </c>
      <c r="AI56" s="8">
        <f t="shared" ca="1" si="20"/>
        <v>0</v>
      </c>
      <c r="AJ56" s="8">
        <f t="shared" ca="1" si="20"/>
        <v>0</v>
      </c>
      <c r="AK56" s="8">
        <f t="shared" ca="1" si="20"/>
        <v>0</v>
      </c>
      <c r="AL56" s="8" t="s">
        <v>618</v>
      </c>
    </row>
    <row r="57" spans="2:38" hidden="1" x14ac:dyDescent="0.25">
      <c r="B57" s="8" t="s">
        <v>618</v>
      </c>
      <c r="C57" s="8">
        <f ca="1">IFERROR(OFFSET(INDIRECT(ADDRESS(1,8+1+4*INDIRECT(ADDRESS(2,4,1,1,C$38)),1,1,C$38)),MATCH($B57,OFFSET(INDIRECT(ADDRESS(1,8+1+4*INDIRECT(ADDRESS(2,4,1,1,C$38)),1,1,C$38)),,,500),0)-1,-INDIRECT(ADDRESS(2,4,1,1,C$38))+COLUMN(C57)-COLUMN($C$40)),0)</f>
        <v>0</v>
      </c>
      <c r="D57" s="8">
        <f t="shared" ref="D57:AK57" ca="1" si="21">IFERROR(OFFSET(INDIRECT(ADDRESS(1,8+1+4*INDIRECT(ADDRESS(2,4,1,1,D$38)),1,1,D$38)),MATCH($B57,OFFSET(INDIRECT(ADDRESS(1,8+1+4*INDIRECT(ADDRESS(2,4,1,1,D$38)),1,1,D$38)),,,500),0)-1,-INDIRECT(ADDRESS(2,4,1,1,D$38))+COLUMN(D57)-COLUMN($C$40)),0)</f>
        <v>0</v>
      </c>
      <c r="E57" s="8">
        <f t="shared" ca="1" si="21"/>
        <v>0</v>
      </c>
      <c r="F57" s="8">
        <f t="shared" ca="1" si="21"/>
        <v>0</v>
      </c>
      <c r="G57" s="8">
        <f t="shared" ca="1" si="21"/>
        <v>0</v>
      </c>
      <c r="H57" s="8">
        <f t="shared" ca="1" si="21"/>
        <v>0</v>
      </c>
      <c r="I57" s="8">
        <f t="shared" ca="1" si="21"/>
        <v>0</v>
      </c>
      <c r="J57" s="8">
        <f t="shared" ca="1" si="21"/>
        <v>0</v>
      </c>
      <c r="K57" s="8">
        <f t="shared" ca="1" si="21"/>
        <v>0</v>
      </c>
      <c r="L57" s="8">
        <f t="shared" ca="1" si="21"/>
        <v>0</v>
      </c>
      <c r="M57" s="8">
        <f t="shared" ca="1" si="21"/>
        <v>0</v>
      </c>
      <c r="N57" s="8">
        <f t="shared" ca="1" si="21"/>
        <v>0</v>
      </c>
      <c r="O57" s="8">
        <f t="shared" ca="1" si="21"/>
        <v>0</v>
      </c>
      <c r="P57" s="8">
        <f t="shared" ca="1" si="21"/>
        <v>0</v>
      </c>
      <c r="Q57" s="8">
        <f t="shared" ca="1" si="21"/>
        <v>0</v>
      </c>
      <c r="R57" s="8">
        <f t="shared" ca="1" si="21"/>
        <v>0</v>
      </c>
      <c r="S57" s="8">
        <f t="shared" ca="1" si="21"/>
        <v>0</v>
      </c>
      <c r="T57" s="8">
        <f t="shared" ca="1" si="21"/>
        <v>0</v>
      </c>
      <c r="U57" s="8">
        <f t="shared" ca="1" si="21"/>
        <v>0</v>
      </c>
      <c r="V57" s="8">
        <f t="shared" ca="1" si="21"/>
        <v>0</v>
      </c>
      <c r="W57" s="8">
        <f t="shared" ca="1" si="21"/>
        <v>0</v>
      </c>
      <c r="X57" s="8">
        <f t="shared" ca="1" si="21"/>
        <v>0</v>
      </c>
      <c r="Y57" s="8">
        <f t="shared" ca="1" si="21"/>
        <v>0</v>
      </c>
      <c r="Z57" s="8">
        <f t="shared" ca="1" si="21"/>
        <v>0</v>
      </c>
      <c r="AA57" s="8">
        <f t="shared" ca="1" si="21"/>
        <v>0</v>
      </c>
      <c r="AB57" s="8">
        <f t="shared" ca="1" si="21"/>
        <v>0</v>
      </c>
      <c r="AC57" s="8">
        <f t="shared" ca="1" si="21"/>
        <v>0</v>
      </c>
      <c r="AD57" s="8">
        <f t="shared" ca="1" si="21"/>
        <v>0</v>
      </c>
      <c r="AE57" s="8">
        <f t="shared" ca="1" si="21"/>
        <v>0</v>
      </c>
      <c r="AF57" s="8">
        <f t="shared" ca="1" si="21"/>
        <v>0</v>
      </c>
      <c r="AG57" s="8">
        <f t="shared" ca="1" si="21"/>
        <v>0</v>
      </c>
      <c r="AH57" s="8">
        <f t="shared" ca="1" si="21"/>
        <v>0</v>
      </c>
      <c r="AI57" s="8">
        <f t="shared" ca="1" si="21"/>
        <v>0</v>
      </c>
      <c r="AJ57" s="8">
        <f t="shared" ca="1" si="21"/>
        <v>0</v>
      </c>
      <c r="AK57" s="8">
        <f t="shared" ca="1" si="21"/>
        <v>0</v>
      </c>
      <c r="AL57" s="8" t="s">
        <v>618</v>
      </c>
    </row>
    <row r="58" spans="2:38" hidden="1" x14ac:dyDescent="0.25">
      <c r="B58" s="8" t="s">
        <v>618</v>
      </c>
      <c r="C58" s="8">
        <f ca="1">IFERROR(OFFSET(INDIRECT(ADDRESS(1,8+1+4*INDIRECT(ADDRESS(2,4,1,1,C$39)),1,1,C$39)),MATCH($B58,OFFSET(INDIRECT(ADDRESS(1,8+1+4*INDIRECT(ADDRESS(2,4,1,1,C$39)),1,1,C$39)),,,500),0)-1,-INDIRECT(ADDRESS(2,4,1,1,C$39))+COLUMN(C58)-COLUMN($C$40)),0)</f>
        <v>0</v>
      </c>
      <c r="D58" s="8">
        <f t="shared" ref="D58:AK58" ca="1" si="22">IFERROR(OFFSET(INDIRECT(ADDRESS(1,8+1+4*INDIRECT(ADDRESS(2,4,1,1,D$39)),1,1,D$39)),MATCH($B58,OFFSET(INDIRECT(ADDRESS(1,8+1+4*INDIRECT(ADDRESS(2,4,1,1,D$39)),1,1,D$39)),,,500),0)-1,-INDIRECT(ADDRESS(2,4,1,1,D$39))+COLUMN(D58)-COLUMN($C$40)),0)</f>
        <v>0</v>
      </c>
      <c r="E58" s="8">
        <f t="shared" ca="1" si="22"/>
        <v>0</v>
      </c>
      <c r="F58" s="8">
        <f t="shared" ca="1" si="22"/>
        <v>0</v>
      </c>
      <c r="G58" s="8">
        <f t="shared" ca="1" si="22"/>
        <v>0</v>
      </c>
      <c r="H58" s="8">
        <f t="shared" ca="1" si="22"/>
        <v>0</v>
      </c>
      <c r="I58" s="8">
        <f t="shared" ca="1" si="22"/>
        <v>0</v>
      </c>
      <c r="J58" s="8">
        <f t="shared" ca="1" si="22"/>
        <v>0</v>
      </c>
      <c r="K58" s="8">
        <f t="shared" ca="1" si="22"/>
        <v>0</v>
      </c>
      <c r="L58" s="8">
        <f t="shared" ca="1" si="22"/>
        <v>0</v>
      </c>
      <c r="M58" s="8">
        <f t="shared" ca="1" si="22"/>
        <v>0</v>
      </c>
      <c r="N58" s="8">
        <f t="shared" ca="1" si="22"/>
        <v>0</v>
      </c>
      <c r="O58" s="8">
        <f t="shared" ca="1" si="22"/>
        <v>0</v>
      </c>
      <c r="P58" s="8">
        <f t="shared" ca="1" si="22"/>
        <v>0</v>
      </c>
      <c r="Q58" s="8">
        <f t="shared" ca="1" si="22"/>
        <v>0</v>
      </c>
      <c r="R58" s="8">
        <f t="shared" ca="1" si="22"/>
        <v>0</v>
      </c>
      <c r="S58" s="8">
        <f t="shared" ca="1" si="22"/>
        <v>0</v>
      </c>
      <c r="T58" s="8">
        <f t="shared" ca="1" si="22"/>
        <v>0</v>
      </c>
      <c r="U58" s="8">
        <f t="shared" ca="1" si="22"/>
        <v>0</v>
      </c>
      <c r="V58" s="8">
        <f t="shared" ca="1" si="22"/>
        <v>0</v>
      </c>
      <c r="W58" s="8">
        <f t="shared" ca="1" si="22"/>
        <v>0</v>
      </c>
      <c r="X58" s="8">
        <f t="shared" ca="1" si="22"/>
        <v>0</v>
      </c>
      <c r="Y58" s="8">
        <f t="shared" ca="1" si="22"/>
        <v>0</v>
      </c>
      <c r="Z58" s="8">
        <f t="shared" ca="1" si="22"/>
        <v>0</v>
      </c>
      <c r="AA58" s="8">
        <f t="shared" ca="1" si="22"/>
        <v>0</v>
      </c>
      <c r="AB58" s="8">
        <f t="shared" ca="1" si="22"/>
        <v>0</v>
      </c>
      <c r="AC58" s="8">
        <f t="shared" ca="1" si="22"/>
        <v>0</v>
      </c>
      <c r="AD58" s="8">
        <f t="shared" ca="1" si="22"/>
        <v>0</v>
      </c>
      <c r="AE58" s="8">
        <f t="shared" ca="1" si="22"/>
        <v>0</v>
      </c>
      <c r="AF58" s="8">
        <f t="shared" ca="1" si="22"/>
        <v>0</v>
      </c>
      <c r="AG58" s="8">
        <f t="shared" ca="1" si="22"/>
        <v>0</v>
      </c>
      <c r="AH58" s="8">
        <f t="shared" ca="1" si="22"/>
        <v>0</v>
      </c>
      <c r="AI58" s="8">
        <f t="shared" ca="1" si="22"/>
        <v>0</v>
      </c>
      <c r="AJ58" s="8">
        <f t="shared" ca="1" si="22"/>
        <v>0</v>
      </c>
      <c r="AK58" s="8">
        <f t="shared" ca="1" si="22"/>
        <v>0</v>
      </c>
      <c r="AL58" s="8" t="s">
        <v>618</v>
      </c>
    </row>
    <row r="59" spans="2:38" hidden="1" x14ac:dyDescent="0.25">
      <c r="B59" s="8" t="s">
        <v>619</v>
      </c>
      <c r="C59" s="8">
        <f ca="1">IFERROR(OFFSET(INDIRECT(ADDRESS(1,8+1+4*INDIRECT(ADDRESS(2,4,1,1,C$34)),1,1,C$34)),MATCH($B59,OFFSET(INDIRECT(ADDRESS(1,8+1+4*INDIRECT(ADDRESS(2,4,1,1,C$34)),1,1,C$34)),,,500),0)-1,-INDIRECT(ADDRESS(2,4,1,1,C$34))+COLUMN(C59)-COLUMN($C$40)),0)</f>
        <v>0</v>
      </c>
      <c r="D59" s="8">
        <f t="shared" ref="D59:AK59" ca="1" si="23">IFERROR(OFFSET(INDIRECT(ADDRESS(1,8+1+4*INDIRECT(ADDRESS(2,4,1,1,D$34)),1,1,D$34)),MATCH($B59,OFFSET(INDIRECT(ADDRESS(1,8+1+4*INDIRECT(ADDRESS(2,4,1,1,D$34)),1,1,D$34)),,,500),0)-1,-INDIRECT(ADDRESS(2,4,1,1,D$34))+COLUMN(D59)-COLUMN($C$40)),0)</f>
        <v>0</v>
      </c>
      <c r="E59" s="8">
        <f t="shared" ca="1" si="23"/>
        <v>0</v>
      </c>
      <c r="F59" s="8">
        <f t="shared" ca="1" si="23"/>
        <v>0</v>
      </c>
      <c r="G59" s="8">
        <f t="shared" ca="1" si="23"/>
        <v>0</v>
      </c>
      <c r="H59" s="8">
        <f t="shared" ca="1" si="23"/>
        <v>0</v>
      </c>
      <c r="I59" s="8">
        <f t="shared" ca="1" si="23"/>
        <v>0</v>
      </c>
      <c r="J59" s="8">
        <f t="shared" ca="1" si="23"/>
        <v>0</v>
      </c>
      <c r="K59" s="8">
        <f t="shared" ca="1" si="23"/>
        <v>0</v>
      </c>
      <c r="L59" s="8">
        <f t="shared" ca="1" si="23"/>
        <v>0</v>
      </c>
      <c r="M59" s="8">
        <f t="shared" ca="1" si="23"/>
        <v>0</v>
      </c>
      <c r="N59" s="8">
        <f t="shared" ca="1" si="23"/>
        <v>0</v>
      </c>
      <c r="O59" s="8">
        <f t="shared" ca="1" si="23"/>
        <v>0</v>
      </c>
      <c r="P59" s="8">
        <f t="shared" ca="1" si="23"/>
        <v>0</v>
      </c>
      <c r="Q59" s="8">
        <f t="shared" ca="1" si="23"/>
        <v>0</v>
      </c>
      <c r="R59" s="8">
        <f t="shared" ca="1" si="23"/>
        <v>0</v>
      </c>
      <c r="S59" s="8">
        <f t="shared" ca="1" si="23"/>
        <v>0</v>
      </c>
      <c r="T59" s="8">
        <f t="shared" ca="1" si="23"/>
        <v>0</v>
      </c>
      <c r="U59" s="8">
        <f t="shared" ca="1" si="23"/>
        <v>0</v>
      </c>
      <c r="V59" s="8">
        <f t="shared" ca="1" si="23"/>
        <v>0</v>
      </c>
      <c r="W59" s="8">
        <f t="shared" ca="1" si="23"/>
        <v>0</v>
      </c>
      <c r="X59" s="8">
        <f t="shared" ca="1" si="23"/>
        <v>0</v>
      </c>
      <c r="Y59" s="8">
        <f t="shared" ca="1" si="23"/>
        <v>0</v>
      </c>
      <c r="Z59" s="8">
        <f t="shared" ca="1" si="23"/>
        <v>0</v>
      </c>
      <c r="AA59" s="8">
        <f t="shared" ca="1" si="23"/>
        <v>0</v>
      </c>
      <c r="AB59" s="8">
        <f t="shared" ca="1" si="23"/>
        <v>0</v>
      </c>
      <c r="AC59" s="8">
        <f t="shared" ca="1" si="23"/>
        <v>0</v>
      </c>
      <c r="AD59" s="8">
        <f t="shared" ca="1" si="23"/>
        <v>0</v>
      </c>
      <c r="AE59" s="8">
        <f t="shared" ca="1" si="23"/>
        <v>0</v>
      </c>
      <c r="AF59" s="8">
        <f t="shared" ca="1" si="23"/>
        <v>0</v>
      </c>
      <c r="AG59" s="8">
        <f t="shared" ca="1" si="23"/>
        <v>0</v>
      </c>
      <c r="AH59" s="8">
        <f t="shared" ca="1" si="23"/>
        <v>0</v>
      </c>
      <c r="AI59" s="8">
        <f t="shared" ca="1" si="23"/>
        <v>0</v>
      </c>
      <c r="AJ59" s="8">
        <f t="shared" ca="1" si="23"/>
        <v>0</v>
      </c>
      <c r="AK59" s="8">
        <f t="shared" ca="1" si="23"/>
        <v>0</v>
      </c>
      <c r="AL59" s="8" t="s">
        <v>619</v>
      </c>
    </row>
    <row r="60" spans="2:38" hidden="1" x14ac:dyDescent="0.25">
      <c r="B60" s="8" t="s">
        <v>619</v>
      </c>
      <c r="C60" s="8">
        <f ca="1">IFERROR(OFFSET(INDIRECT(ADDRESS(1,8+1+4*INDIRECT(ADDRESS(2,4,1,1,C$35)),1,1,C$35)),MATCH($B60,OFFSET(INDIRECT(ADDRESS(1,8+1+4*INDIRECT(ADDRESS(2,4,1,1,C$35)),1,1,C$35)),,,500),0)-1,-INDIRECT(ADDRESS(2,4,1,1,C$35))+COLUMN(C60)-COLUMN($C$40)),0)</f>
        <v>0</v>
      </c>
      <c r="D60" s="8">
        <f t="shared" ref="D60:AK60" ca="1" si="24">IFERROR(OFFSET(INDIRECT(ADDRESS(1,8+1+4*INDIRECT(ADDRESS(2,4,1,1,D$35)),1,1,D$35)),MATCH($B60,OFFSET(INDIRECT(ADDRESS(1,8+1+4*INDIRECT(ADDRESS(2,4,1,1,D$35)),1,1,D$35)),,,500),0)-1,-INDIRECT(ADDRESS(2,4,1,1,D$35))+COLUMN(D60)-COLUMN($C$40)),0)</f>
        <v>0</v>
      </c>
      <c r="E60" s="8">
        <f t="shared" ca="1" si="24"/>
        <v>0</v>
      </c>
      <c r="F60" s="8">
        <f t="shared" ca="1" si="24"/>
        <v>0</v>
      </c>
      <c r="G60" s="8">
        <f t="shared" ca="1" si="24"/>
        <v>0</v>
      </c>
      <c r="H60" s="8">
        <f t="shared" ca="1" si="24"/>
        <v>0</v>
      </c>
      <c r="I60" s="8">
        <f t="shared" ca="1" si="24"/>
        <v>0</v>
      </c>
      <c r="J60" s="8">
        <f t="shared" ca="1" si="24"/>
        <v>0</v>
      </c>
      <c r="K60" s="8">
        <f t="shared" ca="1" si="24"/>
        <v>0</v>
      </c>
      <c r="L60" s="8">
        <f t="shared" ca="1" si="24"/>
        <v>0</v>
      </c>
      <c r="M60" s="8">
        <f t="shared" ca="1" si="24"/>
        <v>0</v>
      </c>
      <c r="N60" s="8">
        <f t="shared" ca="1" si="24"/>
        <v>0</v>
      </c>
      <c r="O60" s="8">
        <f t="shared" ca="1" si="24"/>
        <v>0</v>
      </c>
      <c r="P60" s="8">
        <f t="shared" ca="1" si="24"/>
        <v>0</v>
      </c>
      <c r="Q60" s="8">
        <f t="shared" ca="1" si="24"/>
        <v>0</v>
      </c>
      <c r="R60" s="8">
        <f t="shared" ca="1" si="24"/>
        <v>0</v>
      </c>
      <c r="S60" s="8">
        <f t="shared" ca="1" si="24"/>
        <v>0</v>
      </c>
      <c r="T60" s="8">
        <f t="shared" ca="1" si="24"/>
        <v>0</v>
      </c>
      <c r="U60" s="8">
        <f t="shared" ca="1" si="24"/>
        <v>0</v>
      </c>
      <c r="V60" s="8">
        <f t="shared" ca="1" si="24"/>
        <v>0</v>
      </c>
      <c r="W60" s="8">
        <f t="shared" ca="1" si="24"/>
        <v>0</v>
      </c>
      <c r="X60" s="8">
        <f t="shared" ca="1" si="24"/>
        <v>0</v>
      </c>
      <c r="Y60" s="8">
        <f t="shared" ca="1" si="24"/>
        <v>0</v>
      </c>
      <c r="Z60" s="8">
        <f t="shared" ca="1" si="24"/>
        <v>0</v>
      </c>
      <c r="AA60" s="8">
        <f t="shared" ca="1" si="24"/>
        <v>0</v>
      </c>
      <c r="AB60" s="8">
        <f t="shared" ca="1" si="24"/>
        <v>0</v>
      </c>
      <c r="AC60" s="8">
        <f t="shared" ca="1" si="24"/>
        <v>0</v>
      </c>
      <c r="AD60" s="8">
        <f t="shared" ca="1" si="24"/>
        <v>0</v>
      </c>
      <c r="AE60" s="8">
        <f t="shared" ca="1" si="24"/>
        <v>0</v>
      </c>
      <c r="AF60" s="8">
        <f t="shared" ca="1" si="24"/>
        <v>0</v>
      </c>
      <c r="AG60" s="8">
        <f t="shared" ca="1" si="24"/>
        <v>0</v>
      </c>
      <c r="AH60" s="8">
        <f t="shared" ca="1" si="24"/>
        <v>0</v>
      </c>
      <c r="AI60" s="8">
        <f t="shared" ca="1" si="24"/>
        <v>0</v>
      </c>
      <c r="AJ60" s="8">
        <f t="shared" ca="1" si="24"/>
        <v>0</v>
      </c>
      <c r="AK60" s="8">
        <f t="shared" ca="1" si="24"/>
        <v>0</v>
      </c>
      <c r="AL60" s="8" t="s">
        <v>619</v>
      </c>
    </row>
    <row r="61" spans="2:38" hidden="1" x14ac:dyDescent="0.25">
      <c r="B61" s="8" t="s">
        <v>619</v>
      </c>
      <c r="C61" s="8">
        <f ca="1">IFERROR(OFFSET(INDIRECT(ADDRESS(1,8+1+4*INDIRECT(ADDRESS(2,4,1,1,C$36)),1,1,C$36)),MATCH($B61,OFFSET(INDIRECT(ADDRESS(1,8+1+4*INDIRECT(ADDRESS(2,4,1,1,C$36)),1,1,C$36)),,,500),0)-1,-INDIRECT(ADDRESS(2,4,1,1,C$36))+COLUMN(C61)-COLUMN($C$40)),0)</f>
        <v>0</v>
      </c>
      <c r="D61" s="8">
        <f t="shared" ref="D61:AK61" ca="1" si="25">IFERROR(OFFSET(INDIRECT(ADDRESS(1,8+1+4*INDIRECT(ADDRESS(2,4,1,1,D$36)),1,1,D$36)),MATCH($B61,OFFSET(INDIRECT(ADDRESS(1,8+1+4*INDIRECT(ADDRESS(2,4,1,1,D$36)),1,1,D$36)),,,500),0)-1,-INDIRECT(ADDRESS(2,4,1,1,D$36))+COLUMN(D61)-COLUMN($C$40)),0)</f>
        <v>0</v>
      </c>
      <c r="E61" s="8">
        <f t="shared" ca="1" si="25"/>
        <v>0</v>
      </c>
      <c r="F61" s="8">
        <f t="shared" ca="1" si="25"/>
        <v>0</v>
      </c>
      <c r="G61" s="8">
        <f t="shared" ca="1" si="25"/>
        <v>0</v>
      </c>
      <c r="H61" s="8">
        <f t="shared" ca="1" si="25"/>
        <v>0</v>
      </c>
      <c r="I61" s="8">
        <f t="shared" ca="1" si="25"/>
        <v>0</v>
      </c>
      <c r="J61" s="8">
        <f t="shared" ca="1" si="25"/>
        <v>0</v>
      </c>
      <c r="K61" s="8">
        <f t="shared" ca="1" si="25"/>
        <v>0</v>
      </c>
      <c r="L61" s="8">
        <f t="shared" ca="1" si="25"/>
        <v>0</v>
      </c>
      <c r="M61" s="8">
        <f t="shared" ca="1" si="25"/>
        <v>0</v>
      </c>
      <c r="N61" s="8">
        <f t="shared" ca="1" si="25"/>
        <v>0</v>
      </c>
      <c r="O61" s="8">
        <f t="shared" ca="1" si="25"/>
        <v>0</v>
      </c>
      <c r="P61" s="8">
        <f t="shared" ca="1" si="25"/>
        <v>0</v>
      </c>
      <c r="Q61" s="8">
        <f t="shared" ca="1" si="25"/>
        <v>0</v>
      </c>
      <c r="R61" s="8">
        <f t="shared" ca="1" si="25"/>
        <v>0</v>
      </c>
      <c r="S61" s="8">
        <f t="shared" ca="1" si="25"/>
        <v>0</v>
      </c>
      <c r="T61" s="8">
        <f t="shared" ca="1" si="25"/>
        <v>0</v>
      </c>
      <c r="U61" s="8">
        <f t="shared" ca="1" si="25"/>
        <v>0</v>
      </c>
      <c r="V61" s="8">
        <f t="shared" ca="1" si="25"/>
        <v>0</v>
      </c>
      <c r="W61" s="8">
        <f t="shared" ca="1" si="25"/>
        <v>0</v>
      </c>
      <c r="X61" s="8">
        <f t="shared" ca="1" si="25"/>
        <v>0</v>
      </c>
      <c r="Y61" s="8">
        <f t="shared" ca="1" si="25"/>
        <v>0</v>
      </c>
      <c r="Z61" s="8">
        <f t="shared" ca="1" si="25"/>
        <v>0</v>
      </c>
      <c r="AA61" s="8">
        <f t="shared" ca="1" si="25"/>
        <v>0</v>
      </c>
      <c r="AB61" s="8">
        <f t="shared" ca="1" si="25"/>
        <v>0</v>
      </c>
      <c r="AC61" s="8">
        <f t="shared" ca="1" si="25"/>
        <v>0</v>
      </c>
      <c r="AD61" s="8">
        <f t="shared" ca="1" si="25"/>
        <v>0</v>
      </c>
      <c r="AE61" s="8">
        <f t="shared" ca="1" si="25"/>
        <v>0</v>
      </c>
      <c r="AF61" s="8">
        <f t="shared" ca="1" si="25"/>
        <v>0</v>
      </c>
      <c r="AG61" s="8">
        <f t="shared" ca="1" si="25"/>
        <v>0</v>
      </c>
      <c r="AH61" s="8">
        <f t="shared" ca="1" si="25"/>
        <v>0</v>
      </c>
      <c r="AI61" s="8">
        <f t="shared" ca="1" si="25"/>
        <v>0</v>
      </c>
      <c r="AJ61" s="8">
        <f t="shared" ca="1" si="25"/>
        <v>0</v>
      </c>
      <c r="AK61" s="8">
        <f t="shared" ca="1" si="25"/>
        <v>0</v>
      </c>
      <c r="AL61" s="8" t="s">
        <v>619</v>
      </c>
    </row>
    <row r="62" spans="2:38" hidden="1" x14ac:dyDescent="0.25">
      <c r="B62" s="8" t="s">
        <v>619</v>
      </c>
      <c r="C62" s="8">
        <f ca="1">IFERROR(OFFSET(INDIRECT(ADDRESS(1,8+1+4*INDIRECT(ADDRESS(2,4,1,1,C$37)),1,1,C$37)),MATCH($B62,OFFSET(INDIRECT(ADDRESS(1,8+1+4*INDIRECT(ADDRESS(2,4,1,1,C$37)),1,1,C$37)),,,500),0)-1,-INDIRECT(ADDRESS(2,4,1,1,C$37))+COLUMN(C62)-COLUMN($C$40)),0)</f>
        <v>0</v>
      </c>
      <c r="D62" s="8">
        <f t="shared" ref="D62:AK62" ca="1" si="26">IFERROR(OFFSET(INDIRECT(ADDRESS(1,8+1+4*INDIRECT(ADDRESS(2,4,1,1,D$37)),1,1,D$37)),MATCH($B62,OFFSET(INDIRECT(ADDRESS(1,8+1+4*INDIRECT(ADDRESS(2,4,1,1,D$37)),1,1,D$37)),,,500),0)-1,-INDIRECT(ADDRESS(2,4,1,1,D$37))+COLUMN(D62)-COLUMN($C$40)),0)</f>
        <v>0</v>
      </c>
      <c r="E62" s="8">
        <f t="shared" ca="1" si="26"/>
        <v>0</v>
      </c>
      <c r="F62" s="8">
        <f t="shared" ca="1" si="26"/>
        <v>0</v>
      </c>
      <c r="G62" s="8">
        <f t="shared" ca="1" si="26"/>
        <v>0</v>
      </c>
      <c r="H62" s="8">
        <f t="shared" ca="1" si="26"/>
        <v>0</v>
      </c>
      <c r="I62" s="8">
        <f t="shared" ca="1" si="26"/>
        <v>0</v>
      </c>
      <c r="J62" s="8">
        <f t="shared" ca="1" si="26"/>
        <v>0</v>
      </c>
      <c r="K62" s="8">
        <f t="shared" ca="1" si="26"/>
        <v>0</v>
      </c>
      <c r="L62" s="8">
        <f t="shared" ca="1" si="26"/>
        <v>0</v>
      </c>
      <c r="M62" s="8">
        <f t="shared" ca="1" si="26"/>
        <v>0</v>
      </c>
      <c r="N62" s="8">
        <f t="shared" ca="1" si="26"/>
        <v>0</v>
      </c>
      <c r="O62" s="8">
        <f t="shared" ca="1" si="26"/>
        <v>0</v>
      </c>
      <c r="P62" s="8">
        <f t="shared" ca="1" si="26"/>
        <v>0</v>
      </c>
      <c r="Q62" s="8">
        <f t="shared" ca="1" si="26"/>
        <v>0</v>
      </c>
      <c r="R62" s="8">
        <f t="shared" ca="1" si="26"/>
        <v>0</v>
      </c>
      <c r="S62" s="8">
        <f t="shared" ca="1" si="26"/>
        <v>0</v>
      </c>
      <c r="T62" s="8">
        <f t="shared" ca="1" si="26"/>
        <v>0</v>
      </c>
      <c r="U62" s="8">
        <f t="shared" ca="1" si="26"/>
        <v>0</v>
      </c>
      <c r="V62" s="8">
        <f t="shared" ca="1" si="26"/>
        <v>0</v>
      </c>
      <c r="W62" s="8">
        <f t="shared" ca="1" si="26"/>
        <v>0</v>
      </c>
      <c r="X62" s="8">
        <f t="shared" ca="1" si="26"/>
        <v>0</v>
      </c>
      <c r="Y62" s="8">
        <f t="shared" ca="1" si="26"/>
        <v>0</v>
      </c>
      <c r="Z62" s="8">
        <f t="shared" ca="1" si="26"/>
        <v>0</v>
      </c>
      <c r="AA62" s="8">
        <f t="shared" ca="1" si="26"/>
        <v>0</v>
      </c>
      <c r="AB62" s="8">
        <f t="shared" ca="1" si="26"/>
        <v>0</v>
      </c>
      <c r="AC62" s="8">
        <f t="shared" ca="1" si="26"/>
        <v>0</v>
      </c>
      <c r="AD62" s="8">
        <f t="shared" ca="1" si="26"/>
        <v>0</v>
      </c>
      <c r="AE62" s="8">
        <f t="shared" ca="1" si="26"/>
        <v>0</v>
      </c>
      <c r="AF62" s="8">
        <f t="shared" ca="1" si="26"/>
        <v>0</v>
      </c>
      <c r="AG62" s="8">
        <f t="shared" ca="1" si="26"/>
        <v>0</v>
      </c>
      <c r="AH62" s="8">
        <f t="shared" ca="1" si="26"/>
        <v>0</v>
      </c>
      <c r="AI62" s="8">
        <f t="shared" ca="1" si="26"/>
        <v>0</v>
      </c>
      <c r="AJ62" s="8">
        <f t="shared" ca="1" si="26"/>
        <v>0</v>
      </c>
      <c r="AK62" s="8">
        <f t="shared" ca="1" si="26"/>
        <v>0</v>
      </c>
      <c r="AL62" s="8" t="s">
        <v>619</v>
      </c>
    </row>
    <row r="63" spans="2:38" hidden="1" x14ac:dyDescent="0.25">
      <c r="B63" s="8" t="s">
        <v>619</v>
      </c>
      <c r="C63" s="8">
        <f ca="1">IFERROR(OFFSET(INDIRECT(ADDRESS(1,8+1+4*INDIRECT(ADDRESS(2,4,1,1,C$38)),1,1,C$38)),MATCH($B63,OFFSET(INDIRECT(ADDRESS(1,8+1+4*INDIRECT(ADDRESS(2,4,1,1,C$38)),1,1,C$38)),,,500),0)-1,-INDIRECT(ADDRESS(2,4,1,1,C$38))+COLUMN(C63)-COLUMN($C$40)),0)</f>
        <v>0</v>
      </c>
      <c r="D63" s="8">
        <f t="shared" ref="D63:AK63" ca="1" si="27">IFERROR(OFFSET(INDIRECT(ADDRESS(1,8+1+4*INDIRECT(ADDRESS(2,4,1,1,D$38)),1,1,D$38)),MATCH($B63,OFFSET(INDIRECT(ADDRESS(1,8+1+4*INDIRECT(ADDRESS(2,4,1,1,D$38)),1,1,D$38)),,,500),0)-1,-INDIRECT(ADDRESS(2,4,1,1,D$38))+COLUMN(D63)-COLUMN($C$40)),0)</f>
        <v>0</v>
      </c>
      <c r="E63" s="8">
        <f t="shared" ca="1" si="27"/>
        <v>0</v>
      </c>
      <c r="F63" s="8">
        <f t="shared" ca="1" si="27"/>
        <v>0</v>
      </c>
      <c r="G63" s="8">
        <f t="shared" ca="1" si="27"/>
        <v>0</v>
      </c>
      <c r="H63" s="8">
        <f t="shared" ca="1" si="27"/>
        <v>0</v>
      </c>
      <c r="I63" s="8">
        <f t="shared" ca="1" si="27"/>
        <v>0</v>
      </c>
      <c r="J63" s="8">
        <f t="shared" ca="1" si="27"/>
        <v>0</v>
      </c>
      <c r="K63" s="8">
        <f t="shared" ca="1" si="27"/>
        <v>0</v>
      </c>
      <c r="L63" s="8">
        <f t="shared" ca="1" si="27"/>
        <v>0</v>
      </c>
      <c r="M63" s="8">
        <f t="shared" ca="1" si="27"/>
        <v>0</v>
      </c>
      <c r="N63" s="8">
        <f t="shared" ca="1" si="27"/>
        <v>0</v>
      </c>
      <c r="O63" s="8">
        <f t="shared" ca="1" si="27"/>
        <v>0</v>
      </c>
      <c r="P63" s="8">
        <f t="shared" ca="1" si="27"/>
        <v>0</v>
      </c>
      <c r="Q63" s="8">
        <f t="shared" ca="1" si="27"/>
        <v>0</v>
      </c>
      <c r="R63" s="8">
        <f t="shared" ca="1" si="27"/>
        <v>0</v>
      </c>
      <c r="S63" s="8">
        <f t="shared" ca="1" si="27"/>
        <v>0</v>
      </c>
      <c r="T63" s="8">
        <f t="shared" ca="1" si="27"/>
        <v>0</v>
      </c>
      <c r="U63" s="8">
        <f t="shared" ca="1" si="27"/>
        <v>0</v>
      </c>
      <c r="V63" s="8">
        <f t="shared" ca="1" si="27"/>
        <v>0</v>
      </c>
      <c r="W63" s="8">
        <f t="shared" ca="1" si="27"/>
        <v>0</v>
      </c>
      <c r="X63" s="8">
        <f t="shared" ca="1" si="27"/>
        <v>0</v>
      </c>
      <c r="Y63" s="8">
        <f t="shared" ca="1" si="27"/>
        <v>0</v>
      </c>
      <c r="Z63" s="8">
        <f t="shared" ca="1" si="27"/>
        <v>0</v>
      </c>
      <c r="AA63" s="8">
        <f t="shared" ca="1" si="27"/>
        <v>0</v>
      </c>
      <c r="AB63" s="8">
        <f t="shared" ca="1" si="27"/>
        <v>0</v>
      </c>
      <c r="AC63" s="8">
        <f t="shared" ca="1" si="27"/>
        <v>0</v>
      </c>
      <c r="AD63" s="8">
        <f t="shared" ca="1" si="27"/>
        <v>0</v>
      </c>
      <c r="AE63" s="8">
        <f t="shared" ca="1" si="27"/>
        <v>0</v>
      </c>
      <c r="AF63" s="8">
        <f t="shared" ca="1" si="27"/>
        <v>0</v>
      </c>
      <c r="AG63" s="8">
        <f t="shared" ca="1" si="27"/>
        <v>0</v>
      </c>
      <c r="AH63" s="8">
        <f t="shared" ca="1" si="27"/>
        <v>0</v>
      </c>
      <c r="AI63" s="8">
        <f t="shared" ca="1" si="27"/>
        <v>0</v>
      </c>
      <c r="AJ63" s="8">
        <f t="shared" ca="1" si="27"/>
        <v>0</v>
      </c>
      <c r="AK63" s="8">
        <f t="shared" ca="1" si="27"/>
        <v>0</v>
      </c>
      <c r="AL63" s="8" t="s">
        <v>619</v>
      </c>
    </row>
    <row r="64" spans="2:38" hidden="1" x14ac:dyDescent="0.25">
      <c r="B64" s="8" t="s">
        <v>619</v>
      </c>
      <c r="C64" s="8">
        <f ca="1">IFERROR(OFFSET(INDIRECT(ADDRESS(1,8+1+4*INDIRECT(ADDRESS(2,4,1,1,C$39)),1,1,C$39)),MATCH($B64,OFFSET(INDIRECT(ADDRESS(1,8+1+4*INDIRECT(ADDRESS(2,4,1,1,C$39)),1,1,C$39)),,,500),0)-1,-INDIRECT(ADDRESS(2,4,1,1,C$39))+COLUMN(C64)-COLUMN($C$40)),0)</f>
        <v>0</v>
      </c>
      <c r="D64" s="8">
        <f t="shared" ref="D64:AK64" ca="1" si="28">IFERROR(OFFSET(INDIRECT(ADDRESS(1,8+1+4*INDIRECT(ADDRESS(2,4,1,1,D$39)),1,1,D$39)),MATCH($B64,OFFSET(INDIRECT(ADDRESS(1,8+1+4*INDIRECT(ADDRESS(2,4,1,1,D$39)),1,1,D$39)),,,500),0)-1,-INDIRECT(ADDRESS(2,4,1,1,D$39))+COLUMN(D64)-COLUMN($C$40)),0)</f>
        <v>0</v>
      </c>
      <c r="E64" s="8">
        <f t="shared" ca="1" si="28"/>
        <v>0</v>
      </c>
      <c r="F64" s="8">
        <f t="shared" ca="1" si="28"/>
        <v>0</v>
      </c>
      <c r="G64" s="8">
        <f t="shared" ca="1" si="28"/>
        <v>0</v>
      </c>
      <c r="H64" s="8">
        <f t="shared" ca="1" si="28"/>
        <v>0</v>
      </c>
      <c r="I64" s="8">
        <f t="shared" ca="1" si="28"/>
        <v>0</v>
      </c>
      <c r="J64" s="8">
        <f t="shared" ca="1" si="28"/>
        <v>0</v>
      </c>
      <c r="K64" s="8">
        <f t="shared" ca="1" si="28"/>
        <v>0</v>
      </c>
      <c r="L64" s="8">
        <f t="shared" ca="1" si="28"/>
        <v>0</v>
      </c>
      <c r="M64" s="8">
        <f t="shared" ca="1" si="28"/>
        <v>0</v>
      </c>
      <c r="N64" s="8">
        <f t="shared" ca="1" si="28"/>
        <v>0</v>
      </c>
      <c r="O64" s="8">
        <f t="shared" ca="1" si="28"/>
        <v>0</v>
      </c>
      <c r="P64" s="8">
        <f t="shared" ca="1" si="28"/>
        <v>0</v>
      </c>
      <c r="Q64" s="8">
        <f t="shared" ca="1" si="28"/>
        <v>0</v>
      </c>
      <c r="R64" s="8">
        <f t="shared" ca="1" si="28"/>
        <v>0</v>
      </c>
      <c r="S64" s="8">
        <f t="shared" ca="1" si="28"/>
        <v>0</v>
      </c>
      <c r="T64" s="8">
        <f t="shared" ca="1" si="28"/>
        <v>0</v>
      </c>
      <c r="U64" s="8">
        <f t="shared" ca="1" si="28"/>
        <v>0</v>
      </c>
      <c r="V64" s="8">
        <f t="shared" ca="1" si="28"/>
        <v>0</v>
      </c>
      <c r="W64" s="8">
        <f t="shared" ca="1" si="28"/>
        <v>0</v>
      </c>
      <c r="X64" s="8">
        <f t="shared" ca="1" si="28"/>
        <v>0</v>
      </c>
      <c r="Y64" s="8">
        <f t="shared" ca="1" si="28"/>
        <v>0</v>
      </c>
      <c r="Z64" s="8">
        <f t="shared" ca="1" si="28"/>
        <v>0</v>
      </c>
      <c r="AA64" s="8">
        <f t="shared" ca="1" si="28"/>
        <v>0</v>
      </c>
      <c r="AB64" s="8">
        <f t="shared" ca="1" si="28"/>
        <v>0</v>
      </c>
      <c r="AC64" s="8">
        <f t="shared" ca="1" si="28"/>
        <v>0</v>
      </c>
      <c r="AD64" s="8">
        <f t="shared" ca="1" si="28"/>
        <v>0</v>
      </c>
      <c r="AE64" s="8">
        <f t="shared" ca="1" si="28"/>
        <v>0</v>
      </c>
      <c r="AF64" s="8">
        <f t="shared" ca="1" si="28"/>
        <v>0</v>
      </c>
      <c r="AG64" s="8">
        <f t="shared" ca="1" si="28"/>
        <v>0</v>
      </c>
      <c r="AH64" s="8">
        <f t="shared" ca="1" si="28"/>
        <v>0</v>
      </c>
      <c r="AI64" s="8">
        <f t="shared" ca="1" si="28"/>
        <v>0</v>
      </c>
      <c r="AJ64" s="8">
        <f t="shared" ca="1" si="28"/>
        <v>0</v>
      </c>
      <c r="AK64" s="8">
        <f t="shared" ca="1" si="28"/>
        <v>0</v>
      </c>
      <c r="AL64" s="8" t="s">
        <v>619</v>
      </c>
    </row>
    <row r="65" spans="2:38" hidden="1" x14ac:dyDescent="0.25">
      <c r="B65" s="8" t="s">
        <v>620</v>
      </c>
      <c r="C65" s="8">
        <f ca="1">IFERROR(OFFSET(INDIRECT(ADDRESS(1,8+1+4*INDIRECT(ADDRESS(2,4,1,1,C$34)),1,1,C$34)),MATCH($B65,OFFSET(INDIRECT(ADDRESS(1,8+1+4*INDIRECT(ADDRESS(2,4,1,1,C$34)),1,1,C$34)),,,500),0)-1,-INDIRECT(ADDRESS(2,4,1,1,C$34))+COLUMN(C65)-COLUMN($C$40)),0)</f>
        <v>0</v>
      </c>
      <c r="D65" s="8">
        <f t="shared" ref="D65:AK65" ca="1" si="29">IFERROR(OFFSET(INDIRECT(ADDRESS(1,8+1+4*INDIRECT(ADDRESS(2,4,1,1,D$34)),1,1,D$34)),MATCH($B65,OFFSET(INDIRECT(ADDRESS(1,8+1+4*INDIRECT(ADDRESS(2,4,1,1,D$34)),1,1,D$34)),,,500),0)-1,-INDIRECT(ADDRESS(2,4,1,1,D$34))+COLUMN(D65)-COLUMN($C$40)),0)</f>
        <v>0</v>
      </c>
      <c r="E65" s="8">
        <f t="shared" ca="1" si="29"/>
        <v>0</v>
      </c>
      <c r="F65" s="8">
        <f t="shared" ca="1" si="29"/>
        <v>0</v>
      </c>
      <c r="G65" s="8">
        <f t="shared" ca="1" si="29"/>
        <v>0</v>
      </c>
      <c r="H65" s="8">
        <f t="shared" ca="1" si="29"/>
        <v>0</v>
      </c>
      <c r="I65" s="8">
        <f t="shared" ca="1" si="29"/>
        <v>0</v>
      </c>
      <c r="J65" s="8">
        <f t="shared" ca="1" si="29"/>
        <v>0</v>
      </c>
      <c r="K65" s="8">
        <f t="shared" ca="1" si="29"/>
        <v>0</v>
      </c>
      <c r="L65" s="8">
        <f t="shared" ca="1" si="29"/>
        <v>0</v>
      </c>
      <c r="M65" s="8">
        <f t="shared" ca="1" si="29"/>
        <v>0</v>
      </c>
      <c r="N65" s="8">
        <f t="shared" ca="1" si="29"/>
        <v>0</v>
      </c>
      <c r="O65" s="8">
        <f t="shared" ca="1" si="29"/>
        <v>0</v>
      </c>
      <c r="P65" s="8">
        <f t="shared" ca="1" si="29"/>
        <v>0</v>
      </c>
      <c r="Q65" s="8">
        <f t="shared" ca="1" si="29"/>
        <v>0</v>
      </c>
      <c r="R65" s="8">
        <f t="shared" ca="1" si="29"/>
        <v>0</v>
      </c>
      <c r="S65" s="8">
        <f t="shared" ca="1" si="29"/>
        <v>0</v>
      </c>
      <c r="T65" s="8">
        <f t="shared" ca="1" si="29"/>
        <v>0</v>
      </c>
      <c r="U65" s="8">
        <f t="shared" ca="1" si="29"/>
        <v>0</v>
      </c>
      <c r="V65" s="8">
        <f t="shared" ca="1" si="29"/>
        <v>0</v>
      </c>
      <c r="W65" s="8">
        <f t="shared" ca="1" si="29"/>
        <v>0</v>
      </c>
      <c r="X65" s="8">
        <f t="shared" ca="1" si="29"/>
        <v>0</v>
      </c>
      <c r="Y65" s="8">
        <f t="shared" ca="1" si="29"/>
        <v>0</v>
      </c>
      <c r="Z65" s="8">
        <f t="shared" ca="1" si="29"/>
        <v>0</v>
      </c>
      <c r="AA65" s="8">
        <f t="shared" ca="1" si="29"/>
        <v>0</v>
      </c>
      <c r="AB65" s="8">
        <f t="shared" ca="1" si="29"/>
        <v>0</v>
      </c>
      <c r="AC65" s="8">
        <f t="shared" ca="1" si="29"/>
        <v>0</v>
      </c>
      <c r="AD65" s="8">
        <f t="shared" ca="1" si="29"/>
        <v>0</v>
      </c>
      <c r="AE65" s="8">
        <f t="shared" ca="1" si="29"/>
        <v>0</v>
      </c>
      <c r="AF65" s="8">
        <f t="shared" ca="1" si="29"/>
        <v>0</v>
      </c>
      <c r="AG65" s="8">
        <f t="shared" ca="1" si="29"/>
        <v>0</v>
      </c>
      <c r="AH65" s="8">
        <f t="shared" ca="1" si="29"/>
        <v>0</v>
      </c>
      <c r="AI65" s="8">
        <f t="shared" ca="1" si="29"/>
        <v>0</v>
      </c>
      <c r="AJ65" s="8">
        <f t="shared" ca="1" si="29"/>
        <v>0</v>
      </c>
      <c r="AK65" s="8">
        <f t="shared" ca="1" si="29"/>
        <v>0</v>
      </c>
      <c r="AL65" s="8" t="s">
        <v>620</v>
      </c>
    </row>
    <row r="66" spans="2:38" hidden="1" x14ac:dyDescent="0.25">
      <c r="B66" s="8" t="s">
        <v>620</v>
      </c>
      <c r="C66" s="8">
        <f ca="1">IFERROR(OFFSET(INDIRECT(ADDRESS(1,8+1+4*INDIRECT(ADDRESS(2,4,1,1,C$35)),1,1,C$35)),MATCH($B66,OFFSET(INDIRECT(ADDRESS(1,8+1+4*INDIRECT(ADDRESS(2,4,1,1,C$35)),1,1,C$35)),,,500),0)-1,-INDIRECT(ADDRESS(2,4,1,1,C$35))+COLUMN(C66)-COLUMN($C$40)),0)</f>
        <v>0</v>
      </c>
      <c r="D66" s="8">
        <f t="shared" ref="D66:AK66" ca="1" si="30">IFERROR(OFFSET(INDIRECT(ADDRESS(1,8+1+4*INDIRECT(ADDRESS(2,4,1,1,D$35)),1,1,D$35)),MATCH($B66,OFFSET(INDIRECT(ADDRESS(1,8+1+4*INDIRECT(ADDRESS(2,4,1,1,D$35)),1,1,D$35)),,,500),0)-1,-INDIRECT(ADDRESS(2,4,1,1,D$35))+COLUMN(D66)-COLUMN($C$40)),0)</f>
        <v>0</v>
      </c>
      <c r="E66" s="8">
        <f t="shared" ca="1" si="30"/>
        <v>0</v>
      </c>
      <c r="F66" s="8">
        <f t="shared" ca="1" si="30"/>
        <v>0</v>
      </c>
      <c r="G66" s="8">
        <f t="shared" ca="1" si="30"/>
        <v>0</v>
      </c>
      <c r="H66" s="8">
        <f t="shared" ca="1" si="30"/>
        <v>0</v>
      </c>
      <c r="I66" s="8">
        <f t="shared" ca="1" si="30"/>
        <v>0</v>
      </c>
      <c r="J66" s="8">
        <f t="shared" ca="1" si="30"/>
        <v>0</v>
      </c>
      <c r="K66" s="8">
        <f t="shared" ca="1" si="30"/>
        <v>0</v>
      </c>
      <c r="L66" s="8">
        <f t="shared" ca="1" si="30"/>
        <v>0</v>
      </c>
      <c r="M66" s="8">
        <f t="shared" ca="1" si="30"/>
        <v>0</v>
      </c>
      <c r="N66" s="8">
        <f t="shared" ca="1" si="30"/>
        <v>0</v>
      </c>
      <c r="O66" s="8">
        <f t="shared" ca="1" si="30"/>
        <v>0</v>
      </c>
      <c r="P66" s="8">
        <f t="shared" ca="1" si="30"/>
        <v>0</v>
      </c>
      <c r="Q66" s="8">
        <f t="shared" ca="1" si="30"/>
        <v>0</v>
      </c>
      <c r="R66" s="8">
        <f t="shared" ca="1" si="30"/>
        <v>0</v>
      </c>
      <c r="S66" s="8">
        <f t="shared" ca="1" si="30"/>
        <v>0</v>
      </c>
      <c r="T66" s="8">
        <f t="shared" ca="1" si="30"/>
        <v>0</v>
      </c>
      <c r="U66" s="8">
        <f t="shared" ca="1" si="30"/>
        <v>0</v>
      </c>
      <c r="V66" s="8">
        <f t="shared" ca="1" si="30"/>
        <v>0</v>
      </c>
      <c r="W66" s="8">
        <f t="shared" ca="1" si="30"/>
        <v>0</v>
      </c>
      <c r="X66" s="8">
        <f t="shared" ca="1" si="30"/>
        <v>0</v>
      </c>
      <c r="Y66" s="8">
        <f t="shared" ca="1" si="30"/>
        <v>0</v>
      </c>
      <c r="Z66" s="8">
        <f t="shared" ca="1" si="30"/>
        <v>0</v>
      </c>
      <c r="AA66" s="8">
        <f t="shared" ca="1" si="30"/>
        <v>0</v>
      </c>
      <c r="AB66" s="8">
        <f t="shared" ca="1" si="30"/>
        <v>0</v>
      </c>
      <c r="AC66" s="8">
        <f t="shared" ca="1" si="30"/>
        <v>0</v>
      </c>
      <c r="AD66" s="8">
        <f t="shared" ca="1" si="30"/>
        <v>0</v>
      </c>
      <c r="AE66" s="8">
        <f t="shared" ca="1" si="30"/>
        <v>0</v>
      </c>
      <c r="AF66" s="8">
        <f t="shared" ca="1" si="30"/>
        <v>0</v>
      </c>
      <c r="AG66" s="8">
        <f t="shared" ca="1" si="30"/>
        <v>0</v>
      </c>
      <c r="AH66" s="8">
        <f t="shared" ca="1" si="30"/>
        <v>0</v>
      </c>
      <c r="AI66" s="8">
        <f t="shared" ca="1" si="30"/>
        <v>0</v>
      </c>
      <c r="AJ66" s="8">
        <f t="shared" ca="1" si="30"/>
        <v>0</v>
      </c>
      <c r="AK66" s="8">
        <f t="shared" ca="1" si="30"/>
        <v>0</v>
      </c>
      <c r="AL66" s="8" t="s">
        <v>620</v>
      </c>
    </row>
    <row r="67" spans="2:38" hidden="1" x14ac:dyDescent="0.25">
      <c r="B67" s="8" t="s">
        <v>620</v>
      </c>
      <c r="C67" s="8">
        <f ca="1">IFERROR(OFFSET(INDIRECT(ADDRESS(1,8+1+4*INDIRECT(ADDRESS(2,4,1,1,C$36)),1,1,C$36)),MATCH($B67,OFFSET(INDIRECT(ADDRESS(1,8+1+4*INDIRECT(ADDRESS(2,4,1,1,C$36)),1,1,C$36)),,,500),0)-1,-INDIRECT(ADDRESS(2,4,1,1,C$36))+COLUMN(C67)-COLUMN($C$40)),0)</f>
        <v>0</v>
      </c>
      <c r="D67" s="8">
        <f t="shared" ref="D67:AK67" ca="1" si="31">IFERROR(OFFSET(INDIRECT(ADDRESS(1,8+1+4*INDIRECT(ADDRESS(2,4,1,1,D$36)),1,1,D$36)),MATCH($B67,OFFSET(INDIRECT(ADDRESS(1,8+1+4*INDIRECT(ADDRESS(2,4,1,1,D$36)),1,1,D$36)),,,500),0)-1,-INDIRECT(ADDRESS(2,4,1,1,D$36))+COLUMN(D67)-COLUMN($C$40)),0)</f>
        <v>0</v>
      </c>
      <c r="E67" s="8">
        <f t="shared" ca="1" si="31"/>
        <v>0</v>
      </c>
      <c r="F67" s="8">
        <f t="shared" ca="1" si="31"/>
        <v>0</v>
      </c>
      <c r="G67" s="8">
        <f t="shared" ca="1" si="31"/>
        <v>0</v>
      </c>
      <c r="H67" s="8">
        <f t="shared" ca="1" si="31"/>
        <v>0</v>
      </c>
      <c r="I67" s="8">
        <f t="shared" ca="1" si="31"/>
        <v>0</v>
      </c>
      <c r="J67" s="8">
        <f t="shared" ca="1" si="31"/>
        <v>0</v>
      </c>
      <c r="K67" s="8">
        <f t="shared" ca="1" si="31"/>
        <v>0</v>
      </c>
      <c r="L67" s="8">
        <f t="shared" ca="1" si="31"/>
        <v>0</v>
      </c>
      <c r="M67" s="8">
        <f t="shared" ca="1" si="31"/>
        <v>0</v>
      </c>
      <c r="N67" s="8">
        <f t="shared" ca="1" si="31"/>
        <v>0</v>
      </c>
      <c r="O67" s="8">
        <f t="shared" ca="1" si="31"/>
        <v>0</v>
      </c>
      <c r="P67" s="8">
        <f t="shared" ca="1" si="31"/>
        <v>0</v>
      </c>
      <c r="Q67" s="8">
        <f t="shared" ca="1" si="31"/>
        <v>0</v>
      </c>
      <c r="R67" s="8">
        <f t="shared" ca="1" si="31"/>
        <v>0</v>
      </c>
      <c r="S67" s="8">
        <f t="shared" ca="1" si="31"/>
        <v>0</v>
      </c>
      <c r="T67" s="8">
        <f t="shared" ca="1" si="31"/>
        <v>0</v>
      </c>
      <c r="U67" s="8">
        <f t="shared" ca="1" si="31"/>
        <v>0</v>
      </c>
      <c r="V67" s="8">
        <f t="shared" ca="1" si="31"/>
        <v>0</v>
      </c>
      <c r="W67" s="8">
        <f t="shared" ca="1" si="31"/>
        <v>0</v>
      </c>
      <c r="X67" s="8">
        <f t="shared" ca="1" si="31"/>
        <v>0</v>
      </c>
      <c r="Y67" s="8">
        <f t="shared" ca="1" si="31"/>
        <v>0</v>
      </c>
      <c r="Z67" s="8">
        <f t="shared" ca="1" si="31"/>
        <v>0</v>
      </c>
      <c r="AA67" s="8">
        <f t="shared" ca="1" si="31"/>
        <v>0</v>
      </c>
      <c r="AB67" s="8">
        <f t="shared" ca="1" si="31"/>
        <v>0</v>
      </c>
      <c r="AC67" s="8">
        <f t="shared" ca="1" si="31"/>
        <v>0</v>
      </c>
      <c r="AD67" s="8">
        <f t="shared" ca="1" si="31"/>
        <v>0</v>
      </c>
      <c r="AE67" s="8">
        <f t="shared" ca="1" si="31"/>
        <v>0</v>
      </c>
      <c r="AF67" s="8">
        <f t="shared" ca="1" si="31"/>
        <v>0</v>
      </c>
      <c r="AG67" s="8">
        <f t="shared" ca="1" si="31"/>
        <v>0</v>
      </c>
      <c r="AH67" s="8">
        <f t="shared" ca="1" si="31"/>
        <v>0</v>
      </c>
      <c r="AI67" s="8">
        <f t="shared" ca="1" si="31"/>
        <v>0</v>
      </c>
      <c r="AJ67" s="8">
        <f t="shared" ca="1" si="31"/>
        <v>0</v>
      </c>
      <c r="AK67" s="8">
        <f t="shared" ca="1" si="31"/>
        <v>0</v>
      </c>
      <c r="AL67" s="8" t="s">
        <v>620</v>
      </c>
    </row>
    <row r="68" spans="2:38" hidden="1" x14ac:dyDescent="0.25">
      <c r="B68" s="8" t="s">
        <v>620</v>
      </c>
      <c r="C68" s="8">
        <f ca="1">IFERROR(OFFSET(INDIRECT(ADDRESS(1,8+1+4*INDIRECT(ADDRESS(2,4,1,1,C$37)),1,1,C$37)),MATCH($B68,OFFSET(INDIRECT(ADDRESS(1,8+1+4*INDIRECT(ADDRESS(2,4,1,1,C$37)),1,1,C$37)),,,500),0)-1,-INDIRECT(ADDRESS(2,4,1,1,C$37))+COLUMN(C68)-COLUMN($C$40)),0)</f>
        <v>0</v>
      </c>
      <c r="D68" s="8">
        <f t="shared" ref="D68:AK68" ca="1" si="32">IFERROR(OFFSET(INDIRECT(ADDRESS(1,8+1+4*INDIRECT(ADDRESS(2,4,1,1,D$37)),1,1,D$37)),MATCH($B68,OFFSET(INDIRECT(ADDRESS(1,8+1+4*INDIRECT(ADDRESS(2,4,1,1,D$37)),1,1,D$37)),,,500),0)-1,-INDIRECT(ADDRESS(2,4,1,1,D$37))+COLUMN(D68)-COLUMN($C$40)),0)</f>
        <v>0</v>
      </c>
      <c r="E68" s="8">
        <f t="shared" ca="1" si="32"/>
        <v>0</v>
      </c>
      <c r="F68" s="8">
        <f t="shared" ca="1" si="32"/>
        <v>0</v>
      </c>
      <c r="G68" s="8">
        <f t="shared" ca="1" si="32"/>
        <v>0</v>
      </c>
      <c r="H68" s="8">
        <f t="shared" ca="1" si="32"/>
        <v>0</v>
      </c>
      <c r="I68" s="8">
        <f t="shared" ca="1" si="32"/>
        <v>0</v>
      </c>
      <c r="J68" s="8">
        <f t="shared" ca="1" si="32"/>
        <v>0</v>
      </c>
      <c r="K68" s="8">
        <f t="shared" ca="1" si="32"/>
        <v>0</v>
      </c>
      <c r="L68" s="8">
        <f t="shared" ca="1" si="32"/>
        <v>0</v>
      </c>
      <c r="M68" s="8">
        <f t="shared" ca="1" si="32"/>
        <v>0</v>
      </c>
      <c r="N68" s="8">
        <f t="shared" ca="1" si="32"/>
        <v>0</v>
      </c>
      <c r="O68" s="8">
        <f t="shared" ca="1" si="32"/>
        <v>0</v>
      </c>
      <c r="P68" s="8">
        <f t="shared" ca="1" si="32"/>
        <v>0</v>
      </c>
      <c r="Q68" s="8">
        <f t="shared" ca="1" si="32"/>
        <v>0</v>
      </c>
      <c r="R68" s="8">
        <f t="shared" ca="1" si="32"/>
        <v>0</v>
      </c>
      <c r="S68" s="8">
        <f t="shared" ca="1" si="32"/>
        <v>0</v>
      </c>
      <c r="T68" s="8">
        <f t="shared" ca="1" si="32"/>
        <v>0</v>
      </c>
      <c r="U68" s="8">
        <f t="shared" ca="1" si="32"/>
        <v>0</v>
      </c>
      <c r="V68" s="8">
        <f t="shared" ca="1" si="32"/>
        <v>0</v>
      </c>
      <c r="W68" s="8">
        <f t="shared" ca="1" si="32"/>
        <v>0</v>
      </c>
      <c r="X68" s="8">
        <f t="shared" ca="1" si="32"/>
        <v>0</v>
      </c>
      <c r="Y68" s="8">
        <f t="shared" ca="1" si="32"/>
        <v>0</v>
      </c>
      <c r="Z68" s="8">
        <f t="shared" ca="1" si="32"/>
        <v>0</v>
      </c>
      <c r="AA68" s="8">
        <f t="shared" ca="1" si="32"/>
        <v>0</v>
      </c>
      <c r="AB68" s="8">
        <f t="shared" ca="1" si="32"/>
        <v>0</v>
      </c>
      <c r="AC68" s="8">
        <f t="shared" ca="1" si="32"/>
        <v>0</v>
      </c>
      <c r="AD68" s="8">
        <f t="shared" ca="1" si="32"/>
        <v>0</v>
      </c>
      <c r="AE68" s="8">
        <f t="shared" ca="1" si="32"/>
        <v>0</v>
      </c>
      <c r="AF68" s="8">
        <f t="shared" ca="1" si="32"/>
        <v>0</v>
      </c>
      <c r="AG68" s="8">
        <f t="shared" ca="1" si="32"/>
        <v>0</v>
      </c>
      <c r="AH68" s="8">
        <f t="shared" ca="1" si="32"/>
        <v>0</v>
      </c>
      <c r="AI68" s="8">
        <f t="shared" ca="1" si="32"/>
        <v>0</v>
      </c>
      <c r="AJ68" s="8">
        <f t="shared" ca="1" si="32"/>
        <v>0</v>
      </c>
      <c r="AK68" s="8">
        <f t="shared" ca="1" si="32"/>
        <v>0</v>
      </c>
      <c r="AL68" s="8" t="s">
        <v>620</v>
      </c>
    </row>
    <row r="69" spans="2:38" hidden="1" x14ac:dyDescent="0.25">
      <c r="B69" s="8" t="s">
        <v>620</v>
      </c>
      <c r="C69" s="8">
        <f ca="1">IFERROR(OFFSET(INDIRECT(ADDRESS(1,8+1+4*INDIRECT(ADDRESS(2,4,1,1,C$38)),1,1,C$38)),MATCH($B69,OFFSET(INDIRECT(ADDRESS(1,8+1+4*INDIRECT(ADDRESS(2,4,1,1,C$38)),1,1,C$38)),,,500),0)-1,-INDIRECT(ADDRESS(2,4,1,1,C$38))+COLUMN(C69)-COLUMN($C$40)),0)</f>
        <v>0</v>
      </c>
      <c r="D69" s="8">
        <f t="shared" ref="D69:AK69" ca="1" si="33">IFERROR(OFFSET(INDIRECT(ADDRESS(1,8+1+4*INDIRECT(ADDRESS(2,4,1,1,D$38)),1,1,D$38)),MATCH($B69,OFFSET(INDIRECT(ADDRESS(1,8+1+4*INDIRECT(ADDRESS(2,4,1,1,D$38)),1,1,D$38)),,,500),0)-1,-INDIRECT(ADDRESS(2,4,1,1,D$38))+COLUMN(D69)-COLUMN($C$40)),0)</f>
        <v>0</v>
      </c>
      <c r="E69" s="8">
        <f t="shared" ca="1" si="33"/>
        <v>0</v>
      </c>
      <c r="F69" s="8">
        <f t="shared" ca="1" si="33"/>
        <v>0</v>
      </c>
      <c r="G69" s="8">
        <f t="shared" ca="1" si="33"/>
        <v>0</v>
      </c>
      <c r="H69" s="8">
        <f t="shared" ca="1" si="33"/>
        <v>0</v>
      </c>
      <c r="I69" s="8">
        <f t="shared" ca="1" si="33"/>
        <v>0</v>
      </c>
      <c r="J69" s="8">
        <f t="shared" ca="1" si="33"/>
        <v>0</v>
      </c>
      <c r="K69" s="8">
        <f t="shared" ca="1" si="33"/>
        <v>0</v>
      </c>
      <c r="L69" s="8">
        <f t="shared" ca="1" si="33"/>
        <v>0</v>
      </c>
      <c r="M69" s="8">
        <f t="shared" ca="1" si="33"/>
        <v>0</v>
      </c>
      <c r="N69" s="8">
        <f t="shared" ca="1" si="33"/>
        <v>0</v>
      </c>
      <c r="O69" s="8">
        <f t="shared" ca="1" si="33"/>
        <v>0</v>
      </c>
      <c r="P69" s="8">
        <f t="shared" ca="1" si="33"/>
        <v>0</v>
      </c>
      <c r="Q69" s="8">
        <f t="shared" ca="1" si="33"/>
        <v>0</v>
      </c>
      <c r="R69" s="8">
        <f t="shared" ca="1" si="33"/>
        <v>0</v>
      </c>
      <c r="S69" s="8">
        <f t="shared" ca="1" si="33"/>
        <v>0</v>
      </c>
      <c r="T69" s="8">
        <f t="shared" ca="1" si="33"/>
        <v>0</v>
      </c>
      <c r="U69" s="8">
        <f t="shared" ca="1" si="33"/>
        <v>0</v>
      </c>
      <c r="V69" s="8">
        <f t="shared" ca="1" si="33"/>
        <v>0</v>
      </c>
      <c r="W69" s="8">
        <f t="shared" ca="1" si="33"/>
        <v>0</v>
      </c>
      <c r="X69" s="8">
        <f t="shared" ca="1" si="33"/>
        <v>0</v>
      </c>
      <c r="Y69" s="8">
        <f t="shared" ca="1" si="33"/>
        <v>0</v>
      </c>
      <c r="Z69" s="8">
        <f t="shared" ca="1" si="33"/>
        <v>0</v>
      </c>
      <c r="AA69" s="8">
        <f t="shared" ca="1" si="33"/>
        <v>0</v>
      </c>
      <c r="AB69" s="8">
        <f t="shared" ca="1" si="33"/>
        <v>0</v>
      </c>
      <c r="AC69" s="8">
        <f t="shared" ca="1" si="33"/>
        <v>0</v>
      </c>
      <c r="AD69" s="8">
        <f t="shared" ca="1" si="33"/>
        <v>0</v>
      </c>
      <c r="AE69" s="8">
        <f t="shared" ca="1" si="33"/>
        <v>0</v>
      </c>
      <c r="AF69" s="8">
        <f t="shared" ca="1" si="33"/>
        <v>0</v>
      </c>
      <c r="AG69" s="8">
        <f t="shared" ca="1" si="33"/>
        <v>0</v>
      </c>
      <c r="AH69" s="8">
        <f t="shared" ca="1" si="33"/>
        <v>0</v>
      </c>
      <c r="AI69" s="8">
        <f t="shared" ca="1" si="33"/>
        <v>0</v>
      </c>
      <c r="AJ69" s="8">
        <f t="shared" ca="1" si="33"/>
        <v>0</v>
      </c>
      <c r="AK69" s="8">
        <f t="shared" ca="1" si="33"/>
        <v>0</v>
      </c>
      <c r="AL69" s="8" t="s">
        <v>620</v>
      </c>
    </row>
    <row r="70" spans="2:38" hidden="1" x14ac:dyDescent="0.25">
      <c r="B70" s="8" t="s">
        <v>620</v>
      </c>
      <c r="C70" s="8">
        <f ca="1">IFERROR(OFFSET(INDIRECT(ADDRESS(1,8+1+4*INDIRECT(ADDRESS(2,4,1,1,C$39)),1,1,C$39)),MATCH($B70,OFFSET(INDIRECT(ADDRESS(1,8+1+4*INDIRECT(ADDRESS(2,4,1,1,C$39)),1,1,C$39)),,,500),0)-1,-INDIRECT(ADDRESS(2,4,1,1,C$39))+COLUMN(C70)-COLUMN($C$40)),0)</f>
        <v>0</v>
      </c>
      <c r="D70" s="8">
        <f t="shared" ref="D70:AK70" ca="1" si="34">IFERROR(OFFSET(INDIRECT(ADDRESS(1,8+1+4*INDIRECT(ADDRESS(2,4,1,1,D$39)),1,1,D$39)),MATCH($B70,OFFSET(INDIRECT(ADDRESS(1,8+1+4*INDIRECT(ADDRESS(2,4,1,1,D$39)),1,1,D$39)),,,500),0)-1,-INDIRECT(ADDRESS(2,4,1,1,D$39))+COLUMN(D70)-COLUMN($C$40)),0)</f>
        <v>0</v>
      </c>
      <c r="E70" s="8">
        <f t="shared" ca="1" si="34"/>
        <v>0</v>
      </c>
      <c r="F70" s="8">
        <f t="shared" ca="1" si="34"/>
        <v>0</v>
      </c>
      <c r="G70" s="8">
        <f t="shared" ca="1" si="34"/>
        <v>0</v>
      </c>
      <c r="H70" s="8">
        <f t="shared" ca="1" si="34"/>
        <v>0</v>
      </c>
      <c r="I70" s="8">
        <f t="shared" ca="1" si="34"/>
        <v>0</v>
      </c>
      <c r="J70" s="8">
        <f t="shared" ca="1" si="34"/>
        <v>0</v>
      </c>
      <c r="K70" s="8">
        <f t="shared" ca="1" si="34"/>
        <v>0</v>
      </c>
      <c r="L70" s="8">
        <f t="shared" ca="1" si="34"/>
        <v>0</v>
      </c>
      <c r="M70" s="8">
        <f t="shared" ca="1" si="34"/>
        <v>0</v>
      </c>
      <c r="N70" s="8">
        <f t="shared" ca="1" si="34"/>
        <v>0</v>
      </c>
      <c r="O70" s="8">
        <f t="shared" ca="1" si="34"/>
        <v>0</v>
      </c>
      <c r="P70" s="8">
        <f t="shared" ca="1" si="34"/>
        <v>0</v>
      </c>
      <c r="Q70" s="8">
        <f t="shared" ca="1" si="34"/>
        <v>0</v>
      </c>
      <c r="R70" s="8">
        <f t="shared" ca="1" si="34"/>
        <v>0</v>
      </c>
      <c r="S70" s="8">
        <f t="shared" ca="1" si="34"/>
        <v>0</v>
      </c>
      <c r="T70" s="8">
        <f t="shared" ca="1" si="34"/>
        <v>0</v>
      </c>
      <c r="U70" s="8">
        <f t="shared" ca="1" si="34"/>
        <v>0</v>
      </c>
      <c r="V70" s="8">
        <f t="shared" ca="1" si="34"/>
        <v>0</v>
      </c>
      <c r="W70" s="8">
        <f t="shared" ca="1" si="34"/>
        <v>0</v>
      </c>
      <c r="X70" s="8">
        <f t="shared" ca="1" si="34"/>
        <v>0</v>
      </c>
      <c r="Y70" s="8">
        <f t="shared" ca="1" si="34"/>
        <v>0</v>
      </c>
      <c r="Z70" s="8">
        <f t="shared" ca="1" si="34"/>
        <v>0</v>
      </c>
      <c r="AA70" s="8">
        <f t="shared" ca="1" si="34"/>
        <v>0</v>
      </c>
      <c r="AB70" s="8">
        <f t="shared" ca="1" si="34"/>
        <v>0</v>
      </c>
      <c r="AC70" s="8">
        <f t="shared" ca="1" si="34"/>
        <v>0</v>
      </c>
      <c r="AD70" s="8">
        <f t="shared" ca="1" si="34"/>
        <v>0</v>
      </c>
      <c r="AE70" s="8">
        <f t="shared" ca="1" si="34"/>
        <v>0</v>
      </c>
      <c r="AF70" s="8">
        <f t="shared" ca="1" si="34"/>
        <v>0</v>
      </c>
      <c r="AG70" s="8">
        <f t="shared" ca="1" si="34"/>
        <v>0</v>
      </c>
      <c r="AH70" s="8">
        <f t="shared" ca="1" si="34"/>
        <v>0</v>
      </c>
      <c r="AI70" s="8">
        <f t="shared" ca="1" si="34"/>
        <v>0</v>
      </c>
      <c r="AJ70" s="8">
        <f t="shared" ca="1" si="34"/>
        <v>0</v>
      </c>
      <c r="AK70" s="8">
        <f t="shared" ca="1" si="34"/>
        <v>0</v>
      </c>
      <c r="AL70" s="8" t="s">
        <v>620</v>
      </c>
    </row>
    <row r="71" spans="2:38" hidden="1" x14ac:dyDescent="0.25">
      <c r="B71" s="8" t="s">
        <v>621</v>
      </c>
      <c r="C71" s="8">
        <f ca="1">IFERROR(OFFSET(INDIRECT(ADDRESS(1,8+1+4*INDIRECT(ADDRESS(2,4,1,1,C$34)),1,1,C$34)),MATCH($B71,OFFSET(INDIRECT(ADDRESS(1,8+1+4*INDIRECT(ADDRESS(2,4,1,1,C$34)),1,1,C$34)),,,500),0)-1,-INDIRECT(ADDRESS(2,4,1,1,C$34))+COLUMN(C71)-COLUMN($C$40)),0)</f>
        <v>0</v>
      </c>
      <c r="D71" s="8">
        <f t="shared" ref="D71:AK71" ca="1" si="35">IFERROR(OFFSET(INDIRECT(ADDRESS(1,8+1+4*INDIRECT(ADDRESS(2,4,1,1,D$34)),1,1,D$34)),MATCH($B71,OFFSET(INDIRECT(ADDRESS(1,8+1+4*INDIRECT(ADDRESS(2,4,1,1,D$34)),1,1,D$34)),,,500),0)-1,-INDIRECT(ADDRESS(2,4,1,1,D$34))+COLUMN(D71)-COLUMN($C$40)),0)</f>
        <v>0</v>
      </c>
      <c r="E71" s="8">
        <f t="shared" ca="1" si="35"/>
        <v>0</v>
      </c>
      <c r="F71" s="8">
        <f t="shared" ca="1" si="35"/>
        <v>0</v>
      </c>
      <c r="G71" s="8">
        <f t="shared" ca="1" si="35"/>
        <v>0</v>
      </c>
      <c r="H71" s="8">
        <f t="shared" ca="1" si="35"/>
        <v>0</v>
      </c>
      <c r="I71" s="8">
        <f t="shared" ca="1" si="35"/>
        <v>0</v>
      </c>
      <c r="J71" s="8">
        <f t="shared" ca="1" si="35"/>
        <v>0</v>
      </c>
      <c r="K71" s="8">
        <f t="shared" ca="1" si="35"/>
        <v>0</v>
      </c>
      <c r="L71" s="8">
        <f t="shared" ca="1" si="35"/>
        <v>0</v>
      </c>
      <c r="M71" s="8">
        <f t="shared" ca="1" si="35"/>
        <v>0</v>
      </c>
      <c r="N71" s="8">
        <f t="shared" ca="1" si="35"/>
        <v>0</v>
      </c>
      <c r="O71" s="8">
        <f t="shared" ca="1" si="35"/>
        <v>0</v>
      </c>
      <c r="P71" s="8">
        <f t="shared" ca="1" si="35"/>
        <v>0</v>
      </c>
      <c r="Q71" s="8">
        <f t="shared" ca="1" si="35"/>
        <v>0</v>
      </c>
      <c r="R71" s="8">
        <f t="shared" ca="1" si="35"/>
        <v>0</v>
      </c>
      <c r="S71" s="8">
        <f t="shared" ca="1" si="35"/>
        <v>0</v>
      </c>
      <c r="T71" s="8">
        <f t="shared" ca="1" si="35"/>
        <v>0</v>
      </c>
      <c r="U71" s="8">
        <f t="shared" ca="1" si="35"/>
        <v>0</v>
      </c>
      <c r="V71" s="8">
        <f t="shared" ca="1" si="35"/>
        <v>0</v>
      </c>
      <c r="W71" s="8">
        <f t="shared" ca="1" si="35"/>
        <v>0</v>
      </c>
      <c r="X71" s="8">
        <f t="shared" ca="1" si="35"/>
        <v>0</v>
      </c>
      <c r="Y71" s="8">
        <f t="shared" ca="1" si="35"/>
        <v>0</v>
      </c>
      <c r="Z71" s="8">
        <f t="shared" ca="1" si="35"/>
        <v>0</v>
      </c>
      <c r="AA71" s="8">
        <f t="shared" ca="1" si="35"/>
        <v>0</v>
      </c>
      <c r="AB71" s="8">
        <f t="shared" ca="1" si="35"/>
        <v>0</v>
      </c>
      <c r="AC71" s="8">
        <f t="shared" ca="1" si="35"/>
        <v>0</v>
      </c>
      <c r="AD71" s="8">
        <f t="shared" ca="1" si="35"/>
        <v>0</v>
      </c>
      <c r="AE71" s="8">
        <f t="shared" ca="1" si="35"/>
        <v>0</v>
      </c>
      <c r="AF71" s="8">
        <f t="shared" ca="1" si="35"/>
        <v>0</v>
      </c>
      <c r="AG71" s="8">
        <f t="shared" ca="1" si="35"/>
        <v>0</v>
      </c>
      <c r="AH71" s="8">
        <f t="shared" ca="1" si="35"/>
        <v>0</v>
      </c>
      <c r="AI71" s="8">
        <f t="shared" ca="1" si="35"/>
        <v>0</v>
      </c>
      <c r="AJ71" s="8">
        <f t="shared" ca="1" si="35"/>
        <v>0</v>
      </c>
      <c r="AK71" s="8">
        <f t="shared" ca="1" si="35"/>
        <v>0</v>
      </c>
      <c r="AL71" s="8" t="s">
        <v>621</v>
      </c>
    </row>
    <row r="72" spans="2:38" hidden="1" x14ac:dyDescent="0.25">
      <c r="B72" s="8" t="s">
        <v>621</v>
      </c>
      <c r="C72" s="8">
        <f ca="1">IFERROR(OFFSET(INDIRECT(ADDRESS(1,8+1+4*INDIRECT(ADDRESS(2,4,1,1,C$35)),1,1,C$35)),MATCH($B72,OFFSET(INDIRECT(ADDRESS(1,8+1+4*INDIRECT(ADDRESS(2,4,1,1,C$35)),1,1,C$35)),,,500),0)-1,-INDIRECT(ADDRESS(2,4,1,1,C$35))+COLUMN(C72)-COLUMN($C$40)),0)</f>
        <v>0</v>
      </c>
      <c r="D72" s="8">
        <f t="shared" ref="D72:AK72" ca="1" si="36">IFERROR(OFFSET(INDIRECT(ADDRESS(1,8+1+4*INDIRECT(ADDRESS(2,4,1,1,D$35)),1,1,D$35)),MATCH($B72,OFFSET(INDIRECT(ADDRESS(1,8+1+4*INDIRECT(ADDRESS(2,4,1,1,D$35)),1,1,D$35)),,,500),0)-1,-INDIRECT(ADDRESS(2,4,1,1,D$35))+COLUMN(D72)-COLUMN($C$40)),0)</f>
        <v>0</v>
      </c>
      <c r="E72" s="8">
        <f t="shared" ca="1" si="36"/>
        <v>0</v>
      </c>
      <c r="F72" s="8">
        <f t="shared" ca="1" si="36"/>
        <v>0</v>
      </c>
      <c r="G72" s="8">
        <f t="shared" ca="1" si="36"/>
        <v>0</v>
      </c>
      <c r="H72" s="8">
        <f t="shared" ca="1" si="36"/>
        <v>0</v>
      </c>
      <c r="I72" s="8">
        <f t="shared" ca="1" si="36"/>
        <v>0</v>
      </c>
      <c r="J72" s="8">
        <f t="shared" ca="1" si="36"/>
        <v>0</v>
      </c>
      <c r="K72" s="8">
        <f t="shared" ca="1" si="36"/>
        <v>0</v>
      </c>
      <c r="L72" s="8">
        <f t="shared" ca="1" si="36"/>
        <v>0</v>
      </c>
      <c r="M72" s="8">
        <f t="shared" ca="1" si="36"/>
        <v>0</v>
      </c>
      <c r="N72" s="8">
        <f t="shared" ca="1" si="36"/>
        <v>0</v>
      </c>
      <c r="O72" s="8">
        <f t="shared" ca="1" si="36"/>
        <v>0</v>
      </c>
      <c r="P72" s="8">
        <f t="shared" ca="1" si="36"/>
        <v>0</v>
      </c>
      <c r="Q72" s="8">
        <f t="shared" ca="1" si="36"/>
        <v>0</v>
      </c>
      <c r="R72" s="8">
        <f t="shared" ca="1" si="36"/>
        <v>0</v>
      </c>
      <c r="S72" s="8">
        <f t="shared" ca="1" si="36"/>
        <v>0</v>
      </c>
      <c r="T72" s="8">
        <f t="shared" ca="1" si="36"/>
        <v>0</v>
      </c>
      <c r="U72" s="8">
        <f t="shared" ca="1" si="36"/>
        <v>0</v>
      </c>
      <c r="V72" s="8">
        <f t="shared" ca="1" si="36"/>
        <v>0</v>
      </c>
      <c r="W72" s="8">
        <f t="shared" ca="1" si="36"/>
        <v>0</v>
      </c>
      <c r="X72" s="8">
        <f t="shared" ca="1" si="36"/>
        <v>0</v>
      </c>
      <c r="Y72" s="8">
        <f t="shared" ca="1" si="36"/>
        <v>0</v>
      </c>
      <c r="Z72" s="8">
        <f t="shared" ca="1" si="36"/>
        <v>0</v>
      </c>
      <c r="AA72" s="8">
        <f t="shared" ca="1" si="36"/>
        <v>0</v>
      </c>
      <c r="AB72" s="8">
        <f t="shared" ca="1" si="36"/>
        <v>0</v>
      </c>
      <c r="AC72" s="8">
        <f t="shared" ca="1" si="36"/>
        <v>0</v>
      </c>
      <c r="AD72" s="8">
        <f t="shared" ca="1" si="36"/>
        <v>0</v>
      </c>
      <c r="AE72" s="8">
        <f t="shared" ca="1" si="36"/>
        <v>0</v>
      </c>
      <c r="AF72" s="8">
        <f t="shared" ca="1" si="36"/>
        <v>0</v>
      </c>
      <c r="AG72" s="8">
        <f t="shared" ca="1" si="36"/>
        <v>0</v>
      </c>
      <c r="AH72" s="8">
        <f t="shared" ca="1" si="36"/>
        <v>0</v>
      </c>
      <c r="AI72" s="8">
        <f t="shared" ca="1" si="36"/>
        <v>0</v>
      </c>
      <c r="AJ72" s="8">
        <f t="shared" ca="1" si="36"/>
        <v>0</v>
      </c>
      <c r="AK72" s="8">
        <f t="shared" ca="1" si="36"/>
        <v>0</v>
      </c>
      <c r="AL72" s="8" t="s">
        <v>621</v>
      </c>
    </row>
    <row r="73" spans="2:38" hidden="1" x14ac:dyDescent="0.25">
      <c r="B73" s="8" t="s">
        <v>621</v>
      </c>
      <c r="C73" s="8">
        <f ca="1">IFERROR(OFFSET(INDIRECT(ADDRESS(1,8+1+4*INDIRECT(ADDRESS(2,4,1,1,C$36)),1,1,C$36)),MATCH($B73,OFFSET(INDIRECT(ADDRESS(1,8+1+4*INDIRECT(ADDRESS(2,4,1,1,C$36)),1,1,C$36)),,,500),0)-1,-INDIRECT(ADDRESS(2,4,1,1,C$36))+COLUMN(C73)-COLUMN($C$40)),0)</f>
        <v>0</v>
      </c>
      <c r="D73" s="8">
        <f t="shared" ref="D73:AK73" ca="1" si="37">IFERROR(OFFSET(INDIRECT(ADDRESS(1,8+1+4*INDIRECT(ADDRESS(2,4,1,1,D$36)),1,1,D$36)),MATCH($B73,OFFSET(INDIRECT(ADDRESS(1,8+1+4*INDIRECT(ADDRESS(2,4,1,1,D$36)),1,1,D$36)),,,500),0)-1,-INDIRECT(ADDRESS(2,4,1,1,D$36))+COLUMN(D73)-COLUMN($C$40)),0)</f>
        <v>0</v>
      </c>
      <c r="E73" s="8">
        <f t="shared" ca="1" si="37"/>
        <v>0</v>
      </c>
      <c r="F73" s="8">
        <f t="shared" ca="1" si="37"/>
        <v>0</v>
      </c>
      <c r="G73" s="8">
        <f t="shared" ca="1" si="37"/>
        <v>0</v>
      </c>
      <c r="H73" s="8">
        <f t="shared" ca="1" si="37"/>
        <v>0</v>
      </c>
      <c r="I73" s="8">
        <f t="shared" ca="1" si="37"/>
        <v>0</v>
      </c>
      <c r="J73" s="8">
        <f t="shared" ca="1" si="37"/>
        <v>0</v>
      </c>
      <c r="K73" s="8">
        <f t="shared" ca="1" si="37"/>
        <v>0</v>
      </c>
      <c r="L73" s="8">
        <f t="shared" ca="1" si="37"/>
        <v>0</v>
      </c>
      <c r="M73" s="8">
        <f t="shared" ca="1" si="37"/>
        <v>0</v>
      </c>
      <c r="N73" s="8">
        <f t="shared" ca="1" si="37"/>
        <v>0</v>
      </c>
      <c r="O73" s="8">
        <f t="shared" ca="1" si="37"/>
        <v>0</v>
      </c>
      <c r="P73" s="8">
        <f t="shared" ca="1" si="37"/>
        <v>0</v>
      </c>
      <c r="Q73" s="8">
        <f t="shared" ca="1" si="37"/>
        <v>0</v>
      </c>
      <c r="R73" s="8">
        <f t="shared" ca="1" si="37"/>
        <v>0</v>
      </c>
      <c r="S73" s="8">
        <f t="shared" ca="1" si="37"/>
        <v>0</v>
      </c>
      <c r="T73" s="8">
        <f t="shared" ca="1" si="37"/>
        <v>0</v>
      </c>
      <c r="U73" s="8">
        <f t="shared" ca="1" si="37"/>
        <v>0</v>
      </c>
      <c r="V73" s="8">
        <f t="shared" ca="1" si="37"/>
        <v>0</v>
      </c>
      <c r="W73" s="8">
        <f t="shared" ca="1" si="37"/>
        <v>0</v>
      </c>
      <c r="X73" s="8">
        <f t="shared" ca="1" si="37"/>
        <v>0</v>
      </c>
      <c r="Y73" s="8">
        <f t="shared" ca="1" si="37"/>
        <v>0</v>
      </c>
      <c r="Z73" s="8">
        <f t="shared" ca="1" si="37"/>
        <v>0</v>
      </c>
      <c r="AA73" s="8">
        <f t="shared" ca="1" si="37"/>
        <v>0</v>
      </c>
      <c r="AB73" s="8">
        <f t="shared" ca="1" si="37"/>
        <v>0</v>
      </c>
      <c r="AC73" s="8">
        <f t="shared" ca="1" si="37"/>
        <v>0</v>
      </c>
      <c r="AD73" s="8">
        <f t="shared" ca="1" si="37"/>
        <v>0</v>
      </c>
      <c r="AE73" s="8">
        <f t="shared" ca="1" si="37"/>
        <v>0</v>
      </c>
      <c r="AF73" s="8">
        <f t="shared" ca="1" si="37"/>
        <v>0</v>
      </c>
      <c r="AG73" s="8">
        <f t="shared" ca="1" si="37"/>
        <v>0</v>
      </c>
      <c r="AH73" s="8">
        <f t="shared" ca="1" si="37"/>
        <v>0</v>
      </c>
      <c r="AI73" s="8">
        <f t="shared" ca="1" si="37"/>
        <v>0</v>
      </c>
      <c r="AJ73" s="8">
        <f t="shared" ca="1" si="37"/>
        <v>0</v>
      </c>
      <c r="AK73" s="8">
        <f t="shared" ca="1" si="37"/>
        <v>0</v>
      </c>
      <c r="AL73" s="8" t="s">
        <v>621</v>
      </c>
    </row>
    <row r="74" spans="2:38" hidden="1" x14ac:dyDescent="0.25">
      <c r="B74" s="8" t="s">
        <v>621</v>
      </c>
      <c r="C74" s="8">
        <f ca="1">IFERROR(OFFSET(INDIRECT(ADDRESS(1,8+1+4*INDIRECT(ADDRESS(2,4,1,1,C$37)),1,1,C$37)),MATCH($B74,OFFSET(INDIRECT(ADDRESS(1,8+1+4*INDIRECT(ADDRESS(2,4,1,1,C$37)),1,1,C$37)),,,500),0)-1,-INDIRECT(ADDRESS(2,4,1,1,C$37))+COLUMN(C74)-COLUMN($C$40)),0)</f>
        <v>0</v>
      </c>
      <c r="D74" s="8">
        <f t="shared" ref="D74:AK74" ca="1" si="38">IFERROR(OFFSET(INDIRECT(ADDRESS(1,8+1+4*INDIRECT(ADDRESS(2,4,1,1,D$37)),1,1,D$37)),MATCH($B74,OFFSET(INDIRECT(ADDRESS(1,8+1+4*INDIRECT(ADDRESS(2,4,1,1,D$37)),1,1,D$37)),,,500),0)-1,-INDIRECT(ADDRESS(2,4,1,1,D$37))+COLUMN(D74)-COLUMN($C$40)),0)</f>
        <v>0</v>
      </c>
      <c r="E74" s="8">
        <f t="shared" ca="1" si="38"/>
        <v>0</v>
      </c>
      <c r="F74" s="8">
        <f t="shared" ca="1" si="38"/>
        <v>0</v>
      </c>
      <c r="G74" s="8">
        <f t="shared" ca="1" si="38"/>
        <v>0</v>
      </c>
      <c r="H74" s="8">
        <f t="shared" ca="1" si="38"/>
        <v>0</v>
      </c>
      <c r="I74" s="8">
        <f t="shared" ca="1" si="38"/>
        <v>0</v>
      </c>
      <c r="J74" s="8">
        <f t="shared" ca="1" si="38"/>
        <v>0</v>
      </c>
      <c r="K74" s="8">
        <f t="shared" ca="1" si="38"/>
        <v>0</v>
      </c>
      <c r="L74" s="8">
        <f t="shared" ca="1" si="38"/>
        <v>0</v>
      </c>
      <c r="M74" s="8">
        <f t="shared" ca="1" si="38"/>
        <v>0</v>
      </c>
      <c r="N74" s="8">
        <f t="shared" ca="1" si="38"/>
        <v>0</v>
      </c>
      <c r="O74" s="8">
        <f t="shared" ca="1" si="38"/>
        <v>0</v>
      </c>
      <c r="P74" s="8">
        <f t="shared" ca="1" si="38"/>
        <v>0</v>
      </c>
      <c r="Q74" s="8">
        <f t="shared" ca="1" si="38"/>
        <v>0</v>
      </c>
      <c r="R74" s="8">
        <f t="shared" ca="1" si="38"/>
        <v>0</v>
      </c>
      <c r="S74" s="8">
        <f t="shared" ca="1" si="38"/>
        <v>0</v>
      </c>
      <c r="T74" s="8">
        <f t="shared" ca="1" si="38"/>
        <v>0</v>
      </c>
      <c r="U74" s="8">
        <f t="shared" ca="1" si="38"/>
        <v>0</v>
      </c>
      <c r="V74" s="8">
        <f t="shared" ca="1" si="38"/>
        <v>0</v>
      </c>
      <c r="W74" s="8">
        <f t="shared" ca="1" si="38"/>
        <v>0</v>
      </c>
      <c r="X74" s="8">
        <f t="shared" ca="1" si="38"/>
        <v>0</v>
      </c>
      <c r="Y74" s="8">
        <f t="shared" ca="1" si="38"/>
        <v>0</v>
      </c>
      <c r="Z74" s="8">
        <f t="shared" ca="1" si="38"/>
        <v>0</v>
      </c>
      <c r="AA74" s="8">
        <f t="shared" ca="1" si="38"/>
        <v>0</v>
      </c>
      <c r="AB74" s="8">
        <f t="shared" ca="1" si="38"/>
        <v>0</v>
      </c>
      <c r="AC74" s="8">
        <f t="shared" ca="1" si="38"/>
        <v>0</v>
      </c>
      <c r="AD74" s="8">
        <f t="shared" ca="1" si="38"/>
        <v>0</v>
      </c>
      <c r="AE74" s="8">
        <f t="shared" ca="1" si="38"/>
        <v>0</v>
      </c>
      <c r="AF74" s="8">
        <f t="shared" ca="1" si="38"/>
        <v>0</v>
      </c>
      <c r="AG74" s="8">
        <f t="shared" ca="1" si="38"/>
        <v>0</v>
      </c>
      <c r="AH74" s="8">
        <f t="shared" ca="1" si="38"/>
        <v>0</v>
      </c>
      <c r="AI74" s="8">
        <f t="shared" ca="1" si="38"/>
        <v>0</v>
      </c>
      <c r="AJ74" s="8">
        <f t="shared" ca="1" si="38"/>
        <v>0</v>
      </c>
      <c r="AK74" s="8">
        <f t="shared" ca="1" si="38"/>
        <v>0</v>
      </c>
      <c r="AL74" s="8" t="s">
        <v>621</v>
      </c>
    </row>
    <row r="75" spans="2:38" hidden="1" x14ac:dyDescent="0.25">
      <c r="B75" s="8" t="s">
        <v>621</v>
      </c>
      <c r="C75" s="8">
        <f ca="1">IFERROR(OFFSET(INDIRECT(ADDRESS(1,8+1+4*INDIRECT(ADDRESS(2,4,1,1,C$38)),1,1,C$38)),MATCH($B75,OFFSET(INDIRECT(ADDRESS(1,8+1+4*INDIRECT(ADDRESS(2,4,1,1,C$38)),1,1,C$38)),,,500),0)-1,-INDIRECT(ADDRESS(2,4,1,1,C$38))+COLUMN(C75)-COLUMN($C$40)),0)</f>
        <v>0</v>
      </c>
      <c r="D75" s="8">
        <f t="shared" ref="D75:AK75" ca="1" si="39">IFERROR(OFFSET(INDIRECT(ADDRESS(1,8+1+4*INDIRECT(ADDRESS(2,4,1,1,D$38)),1,1,D$38)),MATCH($B75,OFFSET(INDIRECT(ADDRESS(1,8+1+4*INDIRECT(ADDRESS(2,4,1,1,D$38)),1,1,D$38)),,,500),0)-1,-INDIRECT(ADDRESS(2,4,1,1,D$38))+COLUMN(D75)-COLUMN($C$40)),0)</f>
        <v>0</v>
      </c>
      <c r="E75" s="8">
        <f t="shared" ca="1" si="39"/>
        <v>0</v>
      </c>
      <c r="F75" s="8">
        <f t="shared" ca="1" si="39"/>
        <v>0</v>
      </c>
      <c r="G75" s="8">
        <f t="shared" ca="1" si="39"/>
        <v>0</v>
      </c>
      <c r="H75" s="8">
        <f t="shared" ca="1" si="39"/>
        <v>0</v>
      </c>
      <c r="I75" s="8">
        <f t="shared" ca="1" si="39"/>
        <v>0</v>
      </c>
      <c r="J75" s="8">
        <f t="shared" ca="1" si="39"/>
        <v>0</v>
      </c>
      <c r="K75" s="8">
        <f t="shared" ca="1" si="39"/>
        <v>0</v>
      </c>
      <c r="L75" s="8">
        <f t="shared" ca="1" si="39"/>
        <v>0</v>
      </c>
      <c r="M75" s="8">
        <f t="shared" ca="1" si="39"/>
        <v>0</v>
      </c>
      <c r="N75" s="8">
        <f t="shared" ca="1" si="39"/>
        <v>0</v>
      </c>
      <c r="O75" s="8">
        <f t="shared" ca="1" si="39"/>
        <v>0</v>
      </c>
      <c r="P75" s="8">
        <f t="shared" ca="1" si="39"/>
        <v>0</v>
      </c>
      <c r="Q75" s="8">
        <f t="shared" ca="1" si="39"/>
        <v>0</v>
      </c>
      <c r="R75" s="8">
        <f t="shared" ca="1" si="39"/>
        <v>0</v>
      </c>
      <c r="S75" s="8">
        <f t="shared" ca="1" si="39"/>
        <v>0</v>
      </c>
      <c r="T75" s="8">
        <f t="shared" ca="1" si="39"/>
        <v>0</v>
      </c>
      <c r="U75" s="8">
        <f t="shared" ca="1" si="39"/>
        <v>0</v>
      </c>
      <c r="V75" s="8">
        <f t="shared" ca="1" si="39"/>
        <v>0</v>
      </c>
      <c r="W75" s="8">
        <f t="shared" ca="1" si="39"/>
        <v>0</v>
      </c>
      <c r="X75" s="8">
        <f t="shared" ca="1" si="39"/>
        <v>0</v>
      </c>
      <c r="Y75" s="8">
        <f t="shared" ca="1" si="39"/>
        <v>0</v>
      </c>
      <c r="Z75" s="8">
        <f t="shared" ca="1" si="39"/>
        <v>0</v>
      </c>
      <c r="AA75" s="8">
        <f t="shared" ca="1" si="39"/>
        <v>0</v>
      </c>
      <c r="AB75" s="8">
        <f t="shared" ca="1" si="39"/>
        <v>0</v>
      </c>
      <c r="AC75" s="8">
        <f t="shared" ca="1" si="39"/>
        <v>0</v>
      </c>
      <c r="AD75" s="8">
        <f t="shared" ca="1" si="39"/>
        <v>0</v>
      </c>
      <c r="AE75" s="8">
        <f t="shared" ca="1" si="39"/>
        <v>0</v>
      </c>
      <c r="AF75" s="8">
        <f t="shared" ca="1" si="39"/>
        <v>0</v>
      </c>
      <c r="AG75" s="8">
        <f t="shared" ca="1" si="39"/>
        <v>0</v>
      </c>
      <c r="AH75" s="8">
        <f t="shared" ca="1" si="39"/>
        <v>0</v>
      </c>
      <c r="AI75" s="8">
        <f t="shared" ca="1" si="39"/>
        <v>0</v>
      </c>
      <c r="AJ75" s="8">
        <f t="shared" ca="1" si="39"/>
        <v>0</v>
      </c>
      <c r="AK75" s="8">
        <f t="shared" ca="1" si="39"/>
        <v>0</v>
      </c>
      <c r="AL75" s="8" t="s">
        <v>621</v>
      </c>
    </row>
    <row r="76" spans="2:38" hidden="1" x14ac:dyDescent="0.25">
      <c r="B76" s="8" t="s">
        <v>621</v>
      </c>
      <c r="C76" s="8">
        <f ca="1">IFERROR(OFFSET(INDIRECT(ADDRESS(1,8+1+4*INDIRECT(ADDRESS(2,4,1,1,C$39)),1,1,C$39)),MATCH($B76,OFFSET(INDIRECT(ADDRESS(1,8+1+4*INDIRECT(ADDRESS(2,4,1,1,C$39)),1,1,C$39)),,,500),0)-1,-INDIRECT(ADDRESS(2,4,1,1,C$39))+COLUMN(C76)-COLUMN($C$40)),0)</f>
        <v>0</v>
      </c>
      <c r="D76" s="8">
        <f t="shared" ref="D76:AK76" ca="1" si="40">IFERROR(OFFSET(INDIRECT(ADDRESS(1,8+1+4*INDIRECT(ADDRESS(2,4,1,1,D$39)),1,1,D$39)),MATCH($B76,OFFSET(INDIRECT(ADDRESS(1,8+1+4*INDIRECT(ADDRESS(2,4,1,1,D$39)),1,1,D$39)),,,500),0)-1,-INDIRECT(ADDRESS(2,4,1,1,D$39))+COLUMN(D76)-COLUMN($C$40)),0)</f>
        <v>0</v>
      </c>
      <c r="E76" s="8">
        <f t="shared" ca="1" si="40"/>
        <v>0</v>
      </c>
      <c r="F76" s="8">
        <f t="shared" ca="1" si="40"/>
        <v>0</v>
      </c>
      <c r="G76" s="8">
        <f t="shared" ca="1" si="40"/>
        <v>0</v>
      </c>
      <c r="H76" s="8">
        <f t="shared" ca="1" si="40"/>
        <v>0</v>
      </c>
      <c r="I76" s="8">
        <f t="shared" ca="1" si="40"/>
        <v>0</v>
      </c>
      <c r="J76" s="8">
        <f t="shared" ca="1" si="40"/>
        <v>0</v>
      </c>
      <c r="K76" s="8">
        <f t="shared" ca="1" si="40"/>
        <v>0</v>
      </c>
      <c r="L76" s="8">
        <f t="shared" ca="1" si="40"/>
        <v>0</v>
      </c>
      <c r="M76" s="8">
        <f t="shared" ca="1" si="40"/>
        <v>0</v>
      </c>
      <c r="N76" s="8">
        <f t="shared" ca="1" si="40"/>
        <v>0</v>
      </c>
      <c r="O76" s="8">
        <f t="shared" ca="1" si="40"/>
        <v>0</v>
      </c>
      <c r="P76" s="8">
        <f t="shared" ca="1" si="40"/>
        <v>0</v>
      </c>
      <c r="Q76" s="8">
        <f t="shared" ca="1" si="40"/>
        <v>0</v>
      </c>
      <c r="R76" s="8">
        <f t="shared" ca="1" si="40"/>
        <v>0</v>
      </c>
      <c r="S76" s="8">
        <f t="shared" ca="1" si="40"/>
        <v>0</v>
      </c>
      <c r="T76" s="8">
        <f t="shared" ca="1" si="40"/>
        <v>0</v>
      </c>
      <c r="U76" s="8">
        <f t="shared" ca="1" si="40"/>
        <v>0</v>
      </c>
      <c r="V76" s="8">
        <f t="shared" ca="1" si="40"/>
        <v>0</v>
      </c>
      <c r="W76" s="8">
        <f t="shared" ca="1" si="40"/>
        <v>0</v>
      </c>
      <c r="X76" s="8">
        <f t="shared" ca="1" si="40"/>
        <v>0</v>
      </c>
      <c r="Y76" s="8">
        <f t="shared" ca="1" si="40"/>
        <v>0</v>
      </c>
      <c r="Z76" s="8">
        <f t="shared" ca="1" si="40"/>
        <v>0</v>
      </c>
      <c r="AA76" s="8">
        <f t="shared" ca="1" si="40"/>
        <v>0</v>
      </c>
      <c r="AB76" s="8">
        <f t="shared" ca="1" si="40"/>
        <v>0</v>
      </c>
      <c r="AC76" s="8">
        <f t="shared" ca="1" si="40"/>
        <v>0</v>
      </c>
      <c r="AD76" s="8">
        <f t="shared" ca="1" si="40"/>
        <v>0</v>
      </c>
      <c r="AE76" s="8">
        <f t="shared" ca="1" si="40"/>
        <v>0</v>
      </c>
      <c r="AF76" s="8">
        <f t="shared" ca="1" si="40"/>
        <v>0</v>
      </c>
      <c r="AG76" s="8">
        <f t="shared" ca="1" si="40"/>
        <v>0</v>
      </c>
      <c r="AH76" s="8">
        <f t="shared" ca="1" si="40"/>
        <v>0</v>
      </c>
      <c r="AI76" s="8">
        <f t="shared" ca="1" si="40"/>
        <v>0</v>
      </c>
      <c r="AJ76" s="8">
        <f t="shared" ca="1" si="40"/>
        <v>0</v>
      </c>
      <c r="AK76" s="8">
        <f t="shared" ca="1" si="40"/>
        <v>0</v>
      </c>
      <c r="AL76" s="8" t="s">
        <v>621</v>
      </c>
    </row>
    <row r="77" spans="2:38" hidden="1" x14ac:dyDescent="0.25">
      <c r="B77" s="8" t="s">
        <v>622</v>
      </c>
      <c r="C77" s="8">
        <f ca="1">IFERROR(OFFSET(INDIRECT(ADDRESS(1,8+1+4*INDIRECT(ADDRESS(2,4,1,1,C$34)),1,1,C$34)),MATCH($B77,OFFSET(INDIRECT(ADDRESS(1,8+1+4*INDIRECT(ADDRESS(2,4,1,1,C$34)),1,1,C$34)),,,500),0)-1,-INDIRECT(ADDRESS(2,4,1,1,C$34))+COLUMN(C77)-COLUMN($C$40)),0)</f>
        <v>0</v>
      </c>
      <c r="D77" s="8">
        <f t="shared" ref="D77:AK77" ca="1" si="41">IFERROR(OFFSET(INDIRECT(ADDRESS(1,8+1+4*INDIRECT(ADDRESS(2,4,1,1,D$34)),1,1,D$34)),MATCH($B77,OFFSET(INDIRECT(ADDRESS(1,8+1+4*INDIRECT(ADDRESS(2,4,1,1,D$34)),1,1,D$34)),,,500),0)-1,-INDIRECT(ADDRESS(2,4,1,1,D$34))+COLUMN(D77)-COLUMN($C$40)),0)</f>
        <v>0</v>
      </c>
      <c r="E77" s="8">
        <f t="shared" ca="1" si="41"/>
        <v>0</v>
      </c>
      <c r="F77" s="8">
        <f t="shared" ca="1" si="41"/>
        <v>0</v>
      </c>
      <c r="G77" s="8">
        <f t="shared" ca="1" si="41"/>
        <v>0</v>
      </c>
      <c r="H77" s="8">
        <f t="shared" ca="1" si="41"/>
        <v>0</v>
      </c>
      <c r="I77" s="8">
        <f t="shared" ca="1" si="41"/>
        <v>0</v>
      </c>
      <c r="J77" s="8">
        <f t="shared" ca="1" si="41"/>
        <v>0</v>
      </c>
      <c r="K77" s="8">
        <f t="shared" ca="1" si="41"/>
        <v>0</v>
      </c>
      <c r="L77" s="8">
        <f t="shared" ca="1" si="41"/>
        <v>0</v>
      </c>
      <c r="M77" s="8">
        <f t="shared" ca="1" si="41"/>
        <v>0</v>
      </c>
      <c r="N77" s="8">
        <f t="shared" ca="1" si="41"/>
        <v>0</v>
      </c>
      <c r="O77" s="8">
        <f t="shared" ca="1" si="41"/>
        <v>0</v>
      </c>
      <c r="P77" s="8">
        <f t="shared" ca="1" si="41"/>
        <v>0</v>
      </c>
      <c r="Q77" s="8">
        <f t="shared" ca="1" si="41"/>
        <v>0</v>
      </c>
      <c r="R77" s="8">
        <f t="shared" ca="1" si="41"/>
        <v>0</v>
      </c>
      <c r="S77" s="8">
        <f t="shared" ca="1" si="41"/>
        <v>0</v>
      </c>
      <c r="T77" s="8">
        <f t="shared" ca="1" si="41"/>
        <v>0</v>
      </c>
      <c r="U77" s="8">
        <f t="shared" ca="1" si="41"/>
        <v>0</v>
      </c>
      <c r="V77" s="8">
        <f t="shared" ca="1" si="41"/>
        <v>0</v>
      </c>
      <c r="W77" s="8">
        <f t="shared" ca="1" si="41"/>
        <v>0</v>
      </c>
      <c r="X77" s="8">
        <f t="shared" ca="1" si="41"/>
        <v>0</v>
      </c>
      <c r="Y77" s="8">
        <f t="shared" ca="1" si="41"/>
        <v>0</v>
      </c>
      <c r="Z77" s="8">
        <f t="shared" ca="1" si="41"/>
        <v>0</v>
      </c>
      <c r="AA77" s="8">
        <f t="shared" ca="1" si="41"/>
        <v>0</v>
      </c>
      <c r="AB77" s="8">
        <f t="shared" ca="1" si="41"/>
        <v>0</v>
      </c>
      <c r="AC77" s="8">
        <f t="shared" ca="1" si="41"/>
        <v>0</v>
      </c>
      <c r="AD77" s="8">
        <f t="shared" ca="1" si="41"/>
        <v>0</v>
      </c>
      <c r="AE77" s="8">
        <f t="shared" ca="1" si="41"/>
        <v>0</v>
      </c>
      <c r="AF77" s="8">
        <f t="shared" ca="1" si="41"/>
        <v>0</v>
      </c>
      <c r="AG77" s="8">
        <f t="shared" ca="1" si="41"/>
        <v>0</v>
      </c>
      <c r="AH77" s="8">
        <f t="shared" ca="1" si="41"/>
        <v>0</v>
      </c>
      <c r="AI77" s="8">
        <f t="shared" ca="1" si="41"/>
        <v>0</v>
      </c>
      <c r="AJ77" s="8">
        <f t="shared" ca="1" si="41"/>
        <v>0</v>
      </c>
      <c r="AK77" s="8">
        <f t="shared" ca="1" si="41"/>
        <v>0</v>
      </c>
      <c r="AL77" s="8" t="s">
        <v>622</v>
      </c>
    </row>
    <row r="78" spans="2:38" hidden="1" x14ac:dyDescent="0.25">
      <c r="B78" s="8" t="s">
        <v>622</v>
      </c>
      <c r="C78" s="8">
        <f ca="1">IFERROR(OFFSET(INDIRECT(ADDRESS(1,8+1+4*INDIRECT(ADDRESS(2,4,1,1,C$35)),1,1,C$35)),MATCH($B78,OFFSET(INDIRECT(ADDRESS(1,8+1+4*INDIRECT(ADDRESS(2,4,1,1,C$35)),1,1,C$35)),,,500),0)-1,-INDIRECT(ADDRESS(2,4,1,1,C$35))+COLUMN(C78)-COLUMN($C$40)),0)</f>
        <v>0</v>
      </c>
      <c r="D78" s="8">
        <f t="shared" ref="D78:AK78" ca="1" si="42">IFERROR(OFFSET(INDIRECT(ADDRESS(1,8+1+4*INDIRECT(ADDRESS(2,4,1,1,D$35)),1,1,D$35)),MATCH($B78,OFFSET(INDIRECT(ADDRESS(1,8+1+4*INDIRECT(ADDRESS(2,4,1,1,D$35)),1,1,D$35)),,,500),0)-1,-INDIRECT(ADDRESS(2,4,1,1,D$35))+COLUMN(D78)-COLUMN($C$40)),0)</f>
        <v>0</v>
      </c>
      <c r="E78" s="8">
        <f t="shared" ca="1" si="42"/>
        <v>0</v>
      </c>
      <c r="F78" s="8">
        <f t="shared" ca="1" si="42"/>
        <v>0</v>
      </c>
      <c r="G78" s="8">
        <f t="shared" ca="1" si="42"/>
        <v>0</v>
      </c>
      <c r="H78" s="8">
        <f t="shared" ca="1" si="42"/>
        <v>0</v>
      </c>
      <c r="I78" s="8">
        <f t="shared" ca="1" si="42"/>
        <v>0</v>
      </c>
      <c r="J78" s="8">
        <f t="shared" ca="1" si="42"/>
        <v>0</v>
      </c>
      <c r="K78" s="8">
        <f t="shared" ca="1" si="42"/>
        <v>0</v>
      </c>
      <c r="L78" s="8">
        <f t="shared" ca="1" si="42"/>
        <v>0</v>
      </c>
      <c r="M78" s="8">
        <f t="shared" ca="1" si="42"/>
        <v>0</v>
      </c>
      <c r="N78" s="8">
        <f t="shared" ca="1" si="42"/>
        <v>0</v>
      </c>
      <c r="O78" s="8">
        <f t="shared" ca="1" si="42"/>
        <v>0</v>
      </c>
      <c r="P78" s="8">
        <f t="shared" ca="1" si="42"/>
        <v>0</v>
      </c>
      <c r="Q78" s="8">
        <f t="shared" ca="1" si="42"/>
        <v>0</v>
      </c>
      <c r="R78" s="8">
        <f t="shared" ca="1" si="42"/>
        <v>0</v>
      </c>
      <c r="S78" s="8">
        <f t="shared" ca="1" si="42"/>
        <v>0</v>
      </c>
      <c r="T78" s="8">
        <f t="shared" ca="1" si="42"/>
        <v>0</v>
      </c>
      <c r="U78" s="8">
        <f t="shared" ca="1" si="42"/>
        <v>0</v>
      </c>
      <c r="V78" s="8">
        <f t="shared" ca="1" si="42"/>
        <v>0</v>
      </c>
      <c r="W78" s="8">
        <f t="shared" ca="1" si="42"/>
        <v>0</v>
      </c>
      <c r="X78" s="8">
        <f t="shared" ca="1" si="42"/>
        <v>0</v>
      </c>
      <c r="Y78" s="8">
        <f t="shared" ca="1" si="42"/>
        <v>0</v>
      </c>
      <c r="Z78" s="8">
        <f t="shared" ca="1" si="42"/>
        <v>0</v>
      </c>
      <c r="AA78" s="8">
        <f t="shared" ca="1" si="42"/>
        <v>0</v>
      </c>
      <c r="AB78" s="8">
        <f t="shared" ca="1" si="42"/>
        <v>0</v>
      </c>
      <c r="AC78" s="8">
        <f t="shared" ca="1" si="42"/>
        <v>0</v>
      </c>
      <c r="AD78" s="8">
        <f t="shared" ca="1" si="42"/>
        <v>0</v>
      </c>
      <c r="AE78" s="8">
        <f t="shared" ca="1" si="42"/>
        <v>0</v>
      </c>
      <c r="AF78" s="8">
        <f t="shared" ca="1" si="42"/>
        <v>0</v>
      </c>
      <c r="AG78" s="8">
        <f t="shared" ca="1" si="42"/>
        <v>0</v>
      </c>
      <c r="AH78" s="8">
        <f t="shared" ca="1" si="42"/>
        <v>0</v>
      </c>
      <c r="AI78" s="8">
        <f t="shared" ca="1" si="42"/>
        <v>0</v>
      </c>
      <c r="AJ78" s="8">
        <f t="shared" ca="1" si="42"/>
        <v>0</v>
      </c>
      <c r="AK78" s="8">
        <f t="shared" ca="1" si="42"/>
        <v>0</v>
      </c>
      <c r="AL78" s="8" t="s">
        <v>622</v>
      </c>
    </row>
    <row r="79" spans="2:38" hidden="1" x14ac:dyDescent="0.25">
      <c r="B79" s="8" t="s">
        <v>622</v>
      </c>
      <c r="C79" s="8">
        <f ca="1">IFERROR(OFFSET(INDIRECT(ADDRESS(1,8+1+4*INDIRECT(ADDRESS(2,4,1,1,C$36)),1,1,C$36)),MATCH($B79,OFFSET(INDIRECT(ADDRESS(1,8+1+4*INDIRECT(ADDRESS(2,4,1,1,C$36)),1,1,C$36)),,,500),0)-1,-INDIRECT(ADDRESS(2,4,1,1,C$36))+COLUMN(C79)-COLUMN($C$40)),0)</f>
        <v>0</v>
      </c>
      <c r="D79" s="8">
        <f t="shared" ref="D79:AK79" ca="1" si="43">IFERROR(OFFSET(INDIRECT(ADDRESS(1,8+1+4*INDIRECT(ADDRESS(2,4,1,1,D$36)),1,1,D$36)),MATCH($B79,OFFSET(INDIRECT(ADDRESS(1,8+1+4*INDIRECT(ADDRESS(2,4,1,1,D$36)),1,1,D$36)),,,500),0)-1,-INDIRECT(ADDRESS(2,4,1,1,D$36))+COLUMN(D79)-COLUMN($C$40)),0)</f>
        <v>0</v>
      </c>
      <c r="E79" s="8">
        <f t="shared" ca="1" si="43"/>
        <v>0</v>
      </c>
      <c r="F79" s="8">
        <f t="shared" ca="1" si="43"/>
        <v>0</v>
      </c>
      <c r="G79" s="8">
        <f t="shared" ca="1" si="43"/>
        <v>0</v>
      </c>
      <c r="H79" s="8">
        <f t="shared" ca="1" si="43"/>
        <v>0</v>
      </c>
      <c r="I79" s="8">
        <f t="shared" ca="1" si="43"/>
        <v>0</v>
      </c>
      <c r="J79" s="8">
        <f t="shared" ca="1" si="43"/>
        <v>0</v>
      </c>
      <c r="K79" s="8">
        <f t="shared" ca="1" si="43"/>
        <v>0</v>
      </c>
      <c r="L79" s="8">
        <f t="shared" ca="1" si="43"/>
        <v>0</v>
      </c>
      <c r="M79" s="8">
        <f t="shared" ca="1" si="43"/>
        <v>0</v>
      </c>
      <c r="N79" s="8">
        <f t="shared" ca="1" si="43"/>
        <v>0</v>
      </c>
      <c r="O79" s="8">
        <f t="shared" ca="1" si="43"/>
        <v>0</v>
      </c>
      <c r="P79" s="8">
        <f t="shared" ca="1" si="43"/>
        <v>0</v>
      </c>
      <c r="Q79" s="8">
        <f t="shared" ca="1" si="43"/>
        <v>0</v>
      </c>
      <c r="R79" s="8">
        <f t="shared" ca="1" si="43"/>
        <v>0</v>
      </c>
      <c r="S79" s="8">
        <f t="shared" ca="1" si="43"/>
        <v>0</v>
      </c>
      <c r="T79" s="8">
        <f t="shared" ca="1" si="43"/>
        <v>0</v>
      </c>
      <c r="U79" s="8">
        <f t="shared" ca="1" si="43"/>
        <v>0</v>
      </c>
      <c r="V79" s="8">
        <f t="shared" ca="1" si="43"/>
        <v>0</v>
      </c>
      <c r="W79" s="8">
        <f t="shared" ca="1" si="43"/>
        <v>0</v>
      </c>
      <c r="X79" s="8">
        <f t="shared" ca="1" si="43"/>
        <v>0</v>
      </c>
      <c r="Y79" s="8">
        <f t="shared" ca="1" si="43"/>
        <v>0</v>
      </c>
      <c r="Z79" s="8">
        <f t="shared" ca="1" si="43"/>
        <v>0</v>
      </c>
      <c r="AA79" s="8">
        <f t="shared" ca="1" si="43"/>
        <v>0</v>
      </c>
      <c r="AB79" s="8">
        <f t="shared" ca="1" si="43"/>
        <v>0</v>
      </c>
      <c r="AC79" s="8">
        <f t="shared" ca="1" si="43"/>
        <v>0</v>
      </c>
      <c r="AD79" s="8">
        <f t="shared" ca="1" si="43"/>
        <v>0</v>
      </c>
      <c r="AE79" s="8">
        <f t="shared" ca="1" si="43"/>
        <v>0</v>
      </c>
      <c r="AF79" s="8">
        <f t="shared" ca="1" si="43"/>
        <v>0</v>
      </c>
      <c r="AG79" s="8">
        <f t="shared" ca="1" si="43"/>
        <v>0</v>
      </c>
      <c r="AH79" s="8">
        <f t="shared" ca="1" si="43"/>
        <v>0</v>
      </c>
      <c r="AI79" s="8">
        <f t="shared" ca="1" si="43"/>
        <v>0</v>
      </c>
      <c r="AJ79" s="8">
        <f t="shared" ca="1" si="43"/>
        <v>0</v>
      </c>
      <c r="AK79" s="8">
        <f t="shared" ca="1" si="43"/>
        <v>0</v>
      </c>
      <c r="AL79" s="8" t="s">
        <v>622</v>
      </c>
    </row>
    <row r="80" spans="2:38" hidden="1" x14ac:dyDescent="0.25">
      <c r="B80" s="8" t="s">
        <v>622</v>
      </c>
      <c r="C80" s="8">
        <f ca="1">IFERROR(OFFSET(INDIRECT(ADDRESS(1,8+1+4*INDIRECT(ADDRESS(2,4,1,1,C$37)),1,1,C$37)),MATCH($B80,OFFSET(INDIRECT(ADDRESS(1,8+1+4*INDIRECT(ADDRESS(2,4,1,1,C$37)),1,1,C$37)),,,500),0)-1,-INDIRECT(ADDRESS(2,4,1,1,C$37))+COLUMN(C80)-COLUMN($C$40)),0)</f>
        <v>0</v>
      </c>
      <c r="D80" s="8">
        <f t="shared" ref="D80:AK80" ca="1" si="44">IFERROR(OFFSET(INDIRECT(ADDRESS(1,8+1+4*INDIRECT(ADDRESS(2,4,1,1,D$37)),1,1,D$37)),MATCH($B80,OFFSET(INDIRECT(ADDRESS(1,8+1+4*INDIRECT(ADDRESS(2,4,1,1,D$37)),1,1,D$37)),,,500),0)-1,-INDIRECT(ADDRESS(2,4,1,1,D$37))+COLUMN(D80)-COLUMN($C$40)),0)</f>
        <v>0</v>
      </c>
      <c r="E80" s="8">
        <f t="shared" ca="1" si="44"/>
        <v>0</v>
      </c>
      <c r="F80" s="8">
        <f t="shared" ca="1" si="44"/>
        <v>0</v>
      </c>
      <c r="G80" s="8">
        <f t="shared" ca="1" si="44"/>
        <v>0</v>
      </c>
      <c r="H80" s="8">
        <f t="shared" ca="1" si="44"/>
        <v>0</v>
      </c>
      <c r="I80" s="8">
        <f t="shared" ca="1" si="44"/>
        <v>0</v>
      </c>
      <c r="J80" s="8">
        <f t="shared" ca="1" si="44"/>
        <v>0</v>
      </c>
      <c r="K80" s="8">
        <f t="shared" ca="1" si="44"/>
        <v>0</v>
      </c>
      <c r="L80" s="8">
        <f t="shared" ca="1" si="44"/>
        <v>0</v>
      </c>
      <c r="M80" s="8">
        <f t="shared" ca="1" si="44"/>
        <v>0</v>
      </c>
      <c r="N80" s="8">
        <f t="shared" ca="1" si="44"/>
        <v>0</v>
      </c>
      <c r="O80" s="8">
        <f t="shared" ca="1" si="44"/>
        <v>0</v>
      </c>
      <c r="P80" s="8">
        <f t="shared" ca="1" si="44"/>
        <v>0</v>
      </c>
      <c r="Q80" s="8">
        <f t="shared" ca="1" si="44"/>
        <v>0</v>
      </c>
      <c r="R80" s="8">
        <f t="shared" ca="1" si="44"/>
        <v>0</v>
      </c>
      <c r="S80" s="8">
        <f t="shared" ca="1" si="44"/>
        <v>0</v>
      </c>
      <c r="T80" s="8">
        <f t="shared" ca="1" si="44"/>
        <v>0</v>
      </c>
      <c r="U80" s="8">
        <f t="shared" ca="1" si="44"/>
        <v>0</v>
      </c>
      <c r="V80" s="8">
        <f t="shared" ca="1" si="44"/>
        <v>0</v>
      </c>
      <c r="W80" s="8">
        <f t="shared" ca="1" si="44"/>
        <v>0</v>
      </c>
      <c r="X80" s="8">
        <f t="shared" ca="1" si="44"/>
        <v>0</v>
      </c>
      <c r="Y80" s="8">
        <f t="shared" ca="1" si="44"/>
        <v>0</v>
      </c>
      <c r="Z80" s="8">
        <f t="shared" ca="1" si="44"/>
        <v>0</v>
      </c>
      <c r="AA80" s="8">
        <f t="shared" ca="1" si="44"/>
        <v>0</v>
      </c>
      <c r="AB80" s="8">
        <f t="shared" ca="1" si="44"/>
        <v>0</v>
      </c>
      <c r="AC80" s="8">
        <f t="shared" ca="1" si="44"/>
        <v>0</v>
      </c>
      <c r="AD80" s="8">
        <f t="shared" ca="1" si="44"/>
        <v>0</v>
      </c>
      <c r="AE80" s="8">
        <f t="shared" ca="1" si="44"/>
        <v>0</v>
      </c>
      <c r="AF80" s="8">
        <f t="shared" ca="1" si="44"/>
        <v>0</v>
      </c>
      <c r="AG80" s="8">
        <f t="shared" ca="1" si="44"/>
        <v>0</v>
      </c>
      <c r="AH80" s="8">
        <f t="shared" ca="1" si="44"/>
        <v>0</v>
      </c>
      <c r="AI80" s="8">
        <f t="shared" ca="1" si="44"/>
        <v>0</v>
      </c>
      <c r="AJ80" s="8">
        <f t="shared" ca="1" si="44"/>
        <v>0</v>
      </c>
      <c r="AK80" s="8">
        <f t="shared" ca="1" si="44"/>
        <v>0</v>
      </c>
      <c r="AL80" s="8" t="s">
        <v>622</v>
      </c>
    </row>
    <row r="81" spans="2:38" hidden="1" x14ac:dyDescent="0.25">
      <c r="B81" s="8" t="s">
        <v>622</v>
      </c>
      <c r="C81" s="8">
        <f ca="1">IFERROR(OFFSET(INDIRECT(ADDRESS(1,8+1+4*INDIRECT(ADDRESS(2,4,1,1,C$38)),1,1,C$38)),MATCH($B81,OFFSET(INDIRECT(ADDRESS(1,8+1+4*INDIRECT(ADDRESS(2,4,1,1,C$38)),1,1,C$38)),,,500),0)-1,-INDIRECT(ADDRESS(2,4,1,1,C$38))+COLUMN(C81)-COLUMN($C$40)),0)</f>
        <v>0</v>
      </c>
      <c r="D81" s="8">
        <f t="shared" ref="D81:AK81" ca="1" si="45">IFERROR(OFFSET(INDIRECT(ADDRESS(1,8+1+4*INDIRECT(ADDRESS(2,4,1,1,D$38)),1,1,D$38)),MATCH($B81,OFFSET(INDIRECT(ADDRESS(1,8+1+4*INDIRECT(ADDRESS(2,4,1,1,D$38)),1,1,D$38)),,,500),0)-1,-INDIRECT(ADDRESS(2,4,1,1,D$38))+COLUMN(D81)-COLUMN($C$40)),0)</f>
        <v>0</v>
      </c>
      <c r="E81" s="8">
        <f t="shared" ca="1" si="45"/>
        <v>0</v>
      </c>
      <c r="F81" s="8">
        <f t="shared" ca="1" si="45"/>
        <v>0</v>
      </c>
      <c r="G81" s="8">
        <f t="shared" ca="1" si="45"/>
        <v>0</v>
      </c>
      <c r="H81" s="8">
        <f t="shared" ca="1" si="45"/>
        <v>0</v>
      </c>
      <c r="I81" s="8">
        <f t="shared" ca="1" si="45"/>
        <v>0</v>
      </c>
      <c r="J81" s="8">
        <f t="shared" ca="1" si="45"/>
        <v>0</v>
      </c>
      <c r="K81" s="8">
        <f t="shared" ca="1" si="45"/>
        <v>0</v>
      </c>
      <c r="L81" s="8">
        <f t="shared" ca="1" si="45"/>
        <v>0</v>
      </c>
      <c r="M81" s="8">
        <f t="shared" ca="1" si="45"/>
        <v>0</v>
      </c>
      <c r="N81" s="8">
        <f t="shared" ca="1" si="45"/>
        <v>0</v>
      </c>
      <c r="O81" s="8">
        <f t="shared" ca="1" si="45"/>
        <v>0</v>
      </c>
      <c r="P81" s="8">
        <f t="shared" ca="1" si="45"/>
        <v>0</v>
      </c>
      <c r="Q81" s="8">
        <f t="shared" ca="1" si="45"/>
        <v>0</v>
      </c>
      <c r="R81" s="8">
        <f t="shared" ca="1" si="45"/>
        <v>0</v>
      </c>
      <c r="S81" s="8">
        <f t="shared" ca="1" si="45"/>
        <v>0</v>
      </c>
      <c r="T81" s="8">
        <f t="shared" ca="1" si="45"/>
        <v>0</v>
      </c>
      <c r="U81" s="8">
        <f t="shared" ca="1" si="45"/>
        <v>0</v>
      </c>
      <c r="V81" s="8">
        <f t="shared" ca="1" si="45"/>
        <v>0</v>
      </c>
      <c r="W81" s="8">
        <f t="shared" ca="1" si="45"/>
        <v>0</v>
      </c>
      <c r="X81" s="8">
        <f t="shared" ca="1" si="45"/>
        <v>0</v>
      </c>
      <c r="Y81" s="8">
        <f t="shared" ca="1" si="45"/>
        <v>0</v>
      </c>
      <c r="Z81" s="8">
        <f t="shared" ca="1" si="45"/>
        <v>0</v>
      </c>
      <c r="AA81" s="8">
        <f t="shared" ca="1" si="45"/>
        <v>0</v>
      </c>
      <c r="AB81" s="8">
        <f t="shared" ca="1" si="45"/>
        <v>0</v>
      </c>
      <c r="AC81" s="8">
        <f t="shared" ca="1" si="45"/>
        <v>0</v>
      </c>
      <c r="AD81" s="8">
        <f t="shared" ca="1" si="45"/>
        <v>0</v>
      </c>
      <c r="AE81" s="8">
        <f t="shared" ca="1" si="45"/>
        <v>0</v>
      </c>
      <c r="AF81" s="8">
        <f t="shared" ca="1" si="45"/>
        <v>0</v>
      </c>
      <c r="AG81" s="8">
        <f t="shared" ca="1" si="45"/>
        <v>0</v>
      </c>
      <c r="AH81" s="8">
        <f t="shared" ca="1" si="45"/>
        <v>0</v>
      </c>
      <c r="AI81" s="8">
        <f t="shared" ca="1" si="45"/>
        <v>0</v>
      </c>
      <c r="AJ81" s="8">
        <f t="shared" ca="1" si="45"/>
        <v>0</v>
      </c>
      <c r="AK81" s="8">
        <f t="shared" ca="1" si="45"/>
        <v>0</v>
      </c>
      <c r="AL81" s="8" t="s">
        <v>622</v>
      </c>
    </row>
    <row r="82" spans="2:38" hidden="1" x14ac:dyDescent="0.25">
      <c r="B82" s="8" t="s">
        <v>622</v>
      </c>
      <c r="C82" s="8">
        <f ca="1">IFERROR(OFFSET(INDIRECT(ADDRESS(1,8+1+4*INDIRECT(ADDRESS(2,4,1,1,C$39)),1,1,C$39)),MATCH($B82,OFFSET(INDIRECT(ADDRESS(1,8+1+4*INDIRECT(ADDRESS(2,4,1,1,C$39)),1,1,C$39)),,,500),0)-1,-INDIRECT(ADDRESS(2,4,1,1,C$39))+COLUMN(C82)-COLUMN($C$40)),0)</f>
        <v>0</v>
      </c>
      <c r="D82" s="8">
        <f t="shared" ref="D82:AK82" ca="1" si="46">IFERROR(OFFSET(INDIRECT(ADDRESS(1,8+1+4*INDIRECT(ADDRESS(2,4,1,1,D$39)),1,1,D$39)),MATCH($B82,OFFSET(INDIRECT(ADDRESS(1,8+1+4*INDIRECT(ADDRESS(2,4,1,1,D$39)),1,1,D$39)),,,500),0)-1,-INDIRECT(ADDRESS(2,4,1,1,D$39))+COLUMN(D82)-COLUMN($C$40)),0)</f>
        <v>0</v>
      </c>
      <c r="E82" s="8">
        <f t="shared" ca="1" si="46"/>
        <v>0</v>
      </c>
      <c r="F82" s="8">
        <f t="shared" ca="1" si="46"/>
        <v>0</v>
      </c>
      <c r="G82" s="8">
        <f t="shared" ca="1" si="46"/>
        <v>0</v>
      </c>
      <c r="H82" s="8">
        <f t="shared" ca="1" si="46"/>
        <v>0</v>
      </c>
      <c r="I82" s="8">
        <f t="shared" ca="1" si="46"/>
        <v>0</v>
      </c>
      <c r="J82" s="8">
        <f t="shared" ca="1" si="46"/>
        <v>0</v>
      </c>
      <c r="K82" s="8">
        <f t="shared" ca="1" si="46"/>
        <v>0</v>
      </c>
      <c r="L82" s="8">
        <f t="shared" ca="1" si="46"/>
        <v>0</v>
      </c>
      <c r="M82" s="8">
        <f t="shared" ca="1" si="46"/>
        <v>0</v>
      </c>
      <c r="N82" s="8">
        <f t="shared" ca="1" si="46"/>
        <v>0</v>
      </c>
      <c r="O82" s="8">
        <f t="shared" ca="1" si="46"/>
        <v>0</v>
      </c>
      <c r="P82" s="8">
        <f t="shared" ca="1" si="46"/>
        <v>0</v>
      </c>
      <c r="Q82" s="8">
        <f t="shared" ca="1" si="46"/>
        <v>0</v>
      </c>
      <c r="R82" s="8">
        <f t="shared" ca="1" si="46"/>
        <v>0</v>
      </c>
      <c r="S82" s="8">
        <f t="shared" ca="1" si="46"/>
        <v>0</v>
      </c>
      <c r="T82" s="8">
        <f t="shared" ca="1" si="46"/>
        <v>0</v>
      </c>
      <c r="U82" s="8">
        <f t="shared" ca="1" si="46"/>
        <v>0</v>
      </c>
      <c r="V82" s="8">
        <f t="shared" ca="1" si="46"/>
        <v>0</v>
      </c>
      <c r="W82" s="8">
        <f t="shared" ca="1" si="46"/>
        <v>0</v>
      </c>
      <c r="X82" s="8">
        <f t="shared" ca="1" si="46"/>
        <v>0</v>
      </c>
      <c r="Y82" s="8">
        <f t="shared" ca="1" si="46"/>
        <v>0</v>
      </c>
      <c r="Z82" s="8">
        <f t="shared" ca="1" si="46"/>
        <v>0</v>
      </c>
      <c r="AA82" s="8">
        <f t="shared" ca="1" si="46"/>
        <v>0</v>
      </c>
      <c r="AB82" s="8">
        <f t="shared" ca="1" si="46"/>
        <v>0</v>
      </c>
      <c r="AC82" s="8">
        <f t="shared" ca="1" si="46"/>
        <v>0</v>
      </c>
      <c r="AD82" s="8">
        <f t="shared" ca="1" si="46"/>
        <v>0</v>
      </c>
      <c r="AE82" s="8">
        <f t="shared" ca="1" si="46"/>
        <v>0</v>
      </c>
      <c r="AF82" s="8">
        <f t="shared" ca="1" si="46"/>
        <v>0</v>
      </c>
      <c r="AG82" s="8">
        <f t="shared" ca="1" si="46"/>
        <v>0</v>
      </c>
      <c r="AH82" s="8">
        <f t="shared" ca="1" si="46"/>
        <v>0</v>
      </c>
      <c r="AI82" s="8">
        <f t="shared" ca="1" si="46"/>
        <v>0</v>
      </c>
      <c r="AJ82" s="8">
        <f t="shared" ca="1" si="46"/>
        <v>0</v>
      </c>
      <c r="AK82" s="8">
        <f t="shared" ca="1" si="46"/>
        <v>0</v>
      </c>
      <c r="AL82" s="8" t="s">
        <v>622</v>
      </c>
    </row>
    <row r="83" spans="2:38" hidden="1" x14ac:dyDescent="0.25">
      <c r="B83" s="8" t="s">
        <v>623</v>
      </c>
      <c r="C83" s="8">
        <f ca="1">IFERROR(OFFSET(INDIRECT(ADDRESS(1,8+1+4*INDIRECT(ADDRESS(2,4,1,1,C$34)),1,1,C$34)),MATCH($B83,OFFSET(INDIRECT(ADDRESS(1,8+1+4*INDIRECT(ADDRESS(2,4,1,1,C$34)),1,1,C$34)),,,500),0)-1,-INDIRECT(ADDRESS(2,4,1,1,C$34))+COLUMN(C83)-COLUMN($C$40)),0)</f>
        <v>0</v>
      </c>
      <c r="D83" s="8">
        <f t="shared" ref="D83:AK83" ca="1" si="47">IFERROR(OFFSET(INDIRECT(ADDRESS(1,8+1+4*INDIRECT(ADDRESS(2,4,1,1,D$34)),1,1,D$34)),MATCH($B83,OFFSET(INDIRECT(ADDRESS(1,8+1+4*INDIRECT(ADDRESS(2,4,1,1,D$34)),1,1,D$34)),,,500),0)-1,-INDIRECT(ADDRESS(2,4,1,1,D$34))+COLUMN(D83)-COLUMN($C$40)),0)</f>
        <v>0</v>
      </c>
      <c r="E83" s="8">
        <f t="shared" ca="1" si="47"/>
        <v>0</v>
      </c>
      <c r="F83" s="8">
        <f t="shared" ca="1" si="47"/>
        <v>0</v>
      </c>
      <c r="G83" s="8">
        <f t="shared" ca="1" si="47"/>
        <v>0</v>
      </c>
      <c r="H83" s="8">
        <f t="shared" ca="1" si="47"/>
        <v>0</v>
      </c>
      <c r="I83" s="8">
        <f t="shared" ca="1" si="47"/>
        <v>0</v>
      </c>
      <c r="J83" s="8">
        <f t="shared" ca="1" si="47"/>
        <v>0</v>
      </c>
      <c r="K83" s="8">
        <f t="shared" ca="1" si="47"/>
        <v>0</v>
      </c>
      <c r="L83" s="8">
        <f t="shared" ca="1" si="47"/>
        <v>0</v>
      </c>
      <c r="M83" s="8">
        <f t="shared" ca="1" si="47"/>
        <v>0</v>
      </c>
      <c r="N83" s="8">
        <f t="shared" ca="1" si="47"/>
        <v>0</v>
      </c>
      <c r="O83" s="8">
        <f t="shared" ca="1" si="47"/>
        <v>0</v>
      </c>
      <c r="P83" s="8">
        <f t="shared" ca="1" si="47"/>
        <v>0</v>
      </c>
      <c r="Q83" s="8">
        <f t="shared" ca="1" si="47"/>
        <v>0</v>
      </c>
      <c r="R83" s="8">
        <f t="shared" ca="1" si="47"/>
        <v>0</v>
      </c>
      <c r="S83" s="8">
        <f t="shared" ca="1" si="47"/>
        <v>0</v>
      </c>
      <c r="T83" s="8">
        <f t="shared" ca="1" si="47"/>
        <v>0</v>
      </c>
      <c r="U83" s="8">
        <f t="shared" ca="1" si="47"/>
        <v>0</v>
      </c>
      <c r="V83" s="8">
        <f t="shared" ca="1" si="47"/>
        <v>0</v>
      </c>
      <c r="W83" s="8">
        <f t="shared" ca="1" si="47"/>
        <v>0</v>
      </c>
      <c r="X83" s="8">
        <f t="shared" ca="1" si="47"/>
        <v>0</v>
      </c>
      <c r="Y83" s="8">
        <f t="shared" ca="1" si="47"/>
        <v>0</v>
      </c>
      <c r="Z83" s="8">
        <f t="shared" ca="1" si="47"/>
        <v>0</v>
      </c>
      <c r="AA83" s="8">
        <f t="shared" ca="1" si="47"/>
        <v>0</v>
      </c>
      <c r="AB83" s="8">
        <f t="shared" ca="1" si="47"/>
        <v>0</v>
      </c>
      <c r="AC83" s="8">
        <f t="shared" ca="1" si="47"/>
        <v>0</v>
      </c>
      <c r="AD83" s="8">
        <f t="shared" ca="1" si="47"/>
        <v>0</v>
      </c>
      <c r="AE83" s="8">
        <f t="shared" ca="1" si="47"/>
        <v>0</v>
      </c>
      <c r="AF83" s="8">
        <f t="shared" ca="1" si="47"/>
        <v>0</v>
      </c>
      <c r="AG83" s="8">
        <f t="shared" ca="1" si="47"/>
        <v>0</v>
      </c>
      <c r="AH83" s="8">
        <f t="shared" ca="1" si="47"/>
        <v>0</v>
      </c>
      <c r="AI83" s="8">
        <f t="shared" ca="1" si="47"/>
        <v>0</v>
      </c>
      <c r="AJ83" s="8">
        <f t="shared" ca="1" si="47"/>
        <v>0</v>
      </c>
      <c r="AK83" s="8">
        <f t="shared" ca="1" si="47"/>
        <v>0</v>
      </c>
      <c r="AL83" s="8" t="s">
        <v>623</v>
      </c>
    </row>
    <row r="84" spans="2:38" hidden="1" x14ac:dyDescent="0.25">
      <c r="B84" s="8" t="s">
        <v>623</v>
      </c>
      <c r="C84" s="8">
        <f ca="1">IFERROR(OFFSET(INDIRECT(ADDRESS(1,8+1+4*INDIRECT(ADDRESS(2,4,1,1,C$35)),1,1,C$35)),MATCH($B84,OFFSET(INDIRECT(ADDRESS(1,8+1+4*INDIRECT(ADDRESS(2,4,1,1,C$35)),1,1,C$35)),,,500),0)-1,-INDIRECT(ADDRESS(2,4,1,1,C$35))+COLUMN(C84)-COLUMN($C$40)),0)</f>
        <v>0</v>
      </c>
      <c r="D84" s="8">
        <f t="shared" ref="D84:AK84" ca="1" si="48">IFERROR(OFFSET(INDIRECT(ADDRESS(1,8+1+4*INDIRECT(ADDRESS(2,4,1,1,D$35)),1,1,D$35)),MATCH($B84,OFFSET(INDIRECT(ADDRESS(1,8+1+4*INDIRECT(ADDRESS(2,4,1,1,D$35)),1,1,D$35)),,,500),0)-1,-INDIRECT(ADDRESS(2,4,1,1,D$35))+COLUMN(D84)-COLUMN($C$40)),0)</f>
        <v>0</v>
      </c>
      <c r="E84" s="8">
        <f t="shared" ca="1" si="48"/>
        <v>0</v>
      </c>
      <c r="F84" s="8">
        <f t="shared" ca="1" si="48"/>
        <v>0</v>
      </c>
      <c r="G84" s="8">
        <f t="shared" ca="1" si="48"/>
        <v>0</v>
      </c>
      <c r="H84" s="8">
        <f t="shared" ca="1" si="48"/>
        <v>0</v>
      </c>
      <c r="I84" s="8">
        <f t="shared" ca="1" si="48"/>
        <v>0</v>
      </c>
      <c r="J84" s="8">
        <f t="shared" ca="1" si="48"/>
        <v>0</v>
      </c>
      <c r="K84" s="8">
        <f t="shared" ca="1" si="48"/>
        <v>0</v>
      </c>
      <c r="L84" s="8">
        <f t="shared" ca="1" si="48"/>
        <v>0</v>
      </c>
      <c r="M84" s="8">
        <f t="shared" ca="1" si="48"/>
        <v>0</v>
      </c>
      <c r="N84" s="8">
        <f t="shared" ca="1" si="48"/>
        <v>0</v>
      </c>
      <c r="O84" s="8">
        <f t="shared" ca="1" si="48"/>
        <v>0</v>
      </c>
      <c r="P84" s="8">
        <f t="shared" ca="1" si="48"/>
        <v>0</v>
      </c>
      <c r="Q84" s="8">
        <f t="shared" ca="1" si="48"/>
        <v>0</v>
      </c>
      <c r="R84" s="8">
        <f t="shared" ca="1" si="48"/>
        <v>0</v>
      </c>
      <c r="S84" s="8">
        <f t="shared" ca="1" si="48"/>
        <v>0</v>
      </c>
      <c r="T84" s="8">
        <f t="shared" ca="1" si="48"/>
        <v>0</v>
      </c>
      <c r="U84" s="8">
        <f t="shared" ca="1" si="48"/>
        <v>0</v>
      </c>
      <c r="V84" s="8">
        <f t="shared" ca="1" si="48"/>
        <v>0</v>
      </c>
      <c r="W84" s="8">
        <f t="shared" ca="1" si="48"/>
        <v>0</v>
      </c>
      <c r="X84" s="8">
        <f t="shared" ca="1" si="48"/>
        <v>0</v>
      </c>
      <c r="Y84" s="8">
        <f t="shared" ca="1" si="48"/>
        <v>0</v>
      </c>
      <c r="Z84" s="8">
        <f t="shared" ca="1" si="48"/>
        <v>0</v>
      </c>
      <c r="AA84" s="8">
        <f t="shared" ca="1" si="48"/>
        <v>0</v>
      </c>
      <c r="AB84" s="8">
        <f t="shared" ca="1" si="48"/>
        <v>0</v>
      </c>
      <c r="AC84" s="8">
        <f t="shared" ca="1" si="48"/>
        <v>0</v>
      </c>
      <c r="AD84" s="8">
        <f t="shared" ca="1" si="48"/>
        <v>0</v>
      </c>
      <c r="AE84" s="8">
        <f t="shared" ca="1" si="48"/>
        <v>0</v>
      </c>
      <c r="AF84" s="8">
        <f t="shared" ca="1" si="48"/>
        <v>0</v>
      </c>
      <c r="AG84" s="8">
        <f t="shared" ca="1" si="48"/>
        <v>0</v>
      </c>
      <c r="AH84" s="8">
        <f t="shared" ca="1" si="48"/>
        <v>0</v>
      </c>
      <c r="AI84" s="8">
        <f t="shared" ca="1" si="48"/>
        <v>0</v>
      </c>
      <c r="AJ84" s="8">
        <f t="shared" ca="1" si="48"/>
        <v>0</v>
      </c>
      <c r="AK84" s="8">
        <f t="shared" ca="1" si="48"/>
        <v>0</v>
      </c>
      <c r="AL84" s="8" t="s">
        <v>623</v>
      </c>
    </row>
    <row r="85" spans="2:38" hidden="1" x14ac:dyDescent="0.25">
      <c r="B85" s="8" t="s">
        <v>623</v>
      </c>
      <c r="C85" s="8">
        <f ca="1">IFERROR(OFFSET(INDIRECT(ADDRESS(1,8+1+4*INDIRECT(ADDRESS(2,4,1,1,C$36)),1,1,C$36)),MATCH($B85,OFFSET(INDIRECT(ADDRESS(1,8+1+4*INDIRECT(ADDRESS(2,4,1,1,C$36)),1,1,C$36)),,,500),0)-1,-INDIRECT(ADDRESS(2,4,1,1,C$36))+COLUMN(C85)-COLUMN($C$40)),0)</f>
        <v>0</v>
      </c>
      <c r="D85" s="8">
        <f t="shared" ref="D85:AK85" ca="1" si="49">IFERROR(OFFSET(INDIRECT(ADDRESS(1,8+1+4*INDIRECT(ADDRESS(2,4,1,1,D$36)),1,1,D$36)),MATCH($B85,OFFSET(INDIRECT(ADDRESS(1,8+1+4*INDIRECT(ADDRESS(2,4,1,1,D$36)),1,1,D$36)),,,500),0)-1,-INDIRECT(ADDRESS(2,4,1,1,D$36))+COLUMN(D85)-COLUMN($C$40)),0)</f>
        <v>0</v>
      </c>
      <c r="E85" s="8">
        <f t="shared" ca="1" si="49"/>
        <v>0</v>
      </c>
      <c r="F85" s="8">
        <f t="shared" ca="1" si="49"/>
        <v>0</v>
      </c>
      <c r="G85" s="8">
        <f t="shared" ca="1" si="49"/>
        <v>0</v>
      </c>
      <c r="H85" s="8">
        <f t="shared" ca="1" si="49"/>
        <v>0</v>
      </c>
      <c r="I85" s="8">
        <f t="shared" ca="1" si="49"/>
        <v>0</v>
      </c>
      <c r="J85" s="8">
        <f t="shared" ca="1" si="49"/>
        <v>0</v>
      </c>
      <c r="K85" s="8">
        <f t="shared" ca="1" si="49"/>
        <v>0</v>
      </c>
      <c r="L85" s="8">
        <f t="shared" ca="1" si="49"/>
        <v>0</v>
      </c>
      <c r="M85" s="8">
        <f t="shared" ca="1" si="49"/>
        <v>0</v>
      </c>
      <c r="N85" s="8">
        <f t="shared" ca="1" si="49"/>
        <v>0</v>
      </c>
      <c r="O85" s="8">
        <f t="shared" ca="1" si="49"/>
        <v>0</v>
      </c>
      <c r="P85" s="8">
        <f t="shared" ca="1" si="49"/>
        <v>0</v>
      </c>
      <c r="Q85" s="8">
        <f t="shared" ca="1" si="49"/>
        <v>0</v>
      </c>
      <c r="R85" s="8">
        <f t="shared" ca="1" si="49"/>
        <v>0</v>
      </c>
      <c r="S85" s="8">
        <f t="shared" ca="1" si="49"/>
        <v>0</v>
      </c>
      <c r="T85" s="8">
        <f t="shared" ca="1" si="49"/>
        <v>0</v>
      </c>
      <c r="U85" s="8">
        <f t="shared" ca="1" si="49"/>
        <v>0</v>
      </c>
      <c r="V85" s="8">
        <f t="shared" ca="1" si="49"/>
        <v>0</v>
      </c>
      <c r="W85" s="8">
        <f t="shared" ca="1" si="49"/>
        <v>0</v>
      </c>
      <c r="X85" s="8">
        <f t="shared" ca="1" si="49"/>
        <v>0</v>
      </c>
      <c r="Y85" s="8">
        <f t="shared" ca="1" si="49"/>
        <v>0</v>
      </c>
      <c r="Z85" s="8">
        <f t="shared" ca="1" si="49"/>
        <v>0</v>
      </c>
      <c r="AA85" s="8">
        <f t="shared" ca="1" si="49"/>
        <v>0</v>
      </c>
      <c r="AB85" s="8">
        <f t="shared" ca="1" si="49"/>
        <v>0</v>
      </c>
      <c r="AC85" s="8">
        <f t="shared" ca="1" si="49"/>
        <v>0</v>
      </c>
      <c r="AD85" s="8">
        <f t="shared" ca="1" si="49"/>
        <v>0</v>
      </c>
      <c r="AE85" s="8">
        <f t="shared" ca="1" si="49"/>
        <v>0</v>
      </c>
      <c r="AF85" s="8">
        <f t="shared" ca="1" si="49"/>
        <v>0</v>
      </c>
      <c r="AG85" s="8">
        <f t="shared" ca="1" si="49"/>
        <v>0</v>
      </c>
      <c r="AH85" s="8">
        <f t="shared" ca="1" si="49"/>
        <v>0</v>
      </c>
      <c r="AI85" s="8">
        <f t="shared" ca="1" si="49"/>
        <v>0</v>
      </c>
      <c r="AJ85" s="8">
        <f t="shared" ca="1" si="49"/>
        <v>0</v>
      </c>
      <c r="AK85" s="8">
        <f t="shared" ca="1" si="49"/>
        <v>0</v>
      </c>
      <c r="AL85" s="8" t="s">
        <v>623</v>
      </c>
    </row>
    <row r="86" spans="2:38" hidden="1" x14ac:dyDescent="0.25">
      <c r="B86" s="8" t="s">
        <v>623</v>
      </c>
      <c r="C86" s="8">
        <f ca="1">IFERROR(OFFSET(INDIRECT(ADDRESS(1,8+1+4*INDIRECT(ADDRESS(2,4,1,1,C$37)),1,1,C$37)),MATCH($B86,OFFSET(INDIRECT(ADDRESS(1,8+1+4*INDIRECT(ADDRESS(2,4,1,1,C$37)),1,1,C$37)),,,500),0)-1,-INDIRECT(ADDRESS(2,4,1,1,C$37))+COLUMN(C86)-COLUMN($C$40)),0)</f>
        <v>0</v>
      </c>
      <c r="D86" s="8">
        <f t="shared" ref="D86:AK86" ca="1" si="50">IFERROR(OFFSET(INDIRECT(ADDRESS(1,8+1+4*INDIRECT(ADDRESS(2,4,1,1,D$37)),1,1,D$37)),MATCH($B86,OFFSET(INDIRECT(ADDRESS(1,8+1+4*INDIRECT(ADDRESS(2,4,1,1,D$37)),1,1,D$37)),,,500),0)-1,-INDIRECT(ADDRESS(2,4,1,1,D$37))+COLUMN(D86)-COLUMN($C$40)),0)</f>
        <v>0</v>
      </c>
      <c r="E86" s="8">
        <f t="shared" ca="1" si="50"/>
        <v>0</v>
      </c>
      <c r="F86" s="8">
        <f t="shared" ca="1" si="50"/>
        <v>0</v>
      </c>
      <c r="G86" s="8">
        <f t="shared" ca="1" si="50"/>
        <v>0</v>
      </c>
      <c r="H86" s="8">
        <f t="shared" ca="1" si="50"/>
        <v>0</v>
      </c>
      <c r="I86" s="8">
        <f t="shared" ca="1" si="50"/>
        <v>0</v>
      </c>
      <c r="J86" s="8">
        <f t="shared" ca="1" si="50"/>
        <v>0</v>
      </c>
      <c r="K86" s="8">
        <f t="shared" ca="1" si="50"/>
        <v>0</v>
      </c>
      <c r="L86" s="8">
        <f t="shared" ca="1" si="50"/>
        <v>0</v>
      </c>
      <c r="M86" s="8">
        <f t="shared" ca="1" si="50"/>
        <v>0</v>
      </c>
      <c r="N86" s="8">
        <f t="shared" ca="1" si="50"/>
        <v>0</v>
      </c>
      <c r="O86" s="8">
        <f t="shared" ca="1" si="50"/>
        <v>0</v>
      </c>
      <c r="P86" s="8">
        <f t="shared" ca="1" si="50"/>
        <v>0</v>
      </c>
      <c r="Q86" s="8">
        <f t="shared" ca="1" si="50"/>
        <v>0</v>
      </c>
      <c r="R86" s="8">
        <f t="shared" ca="1" si="50"/>
        <v>0</v>
      </c>
      <c r="S86" s="8">
        <f t="shared" ca="1" si="50"/>
        <v>0</v>
      </c>
      <c r="T86" s="8">
        <f t="shared" ca="1" si="50"/>
        <v>0</v>
      </c>
      <c r="U86" s="8">
        <f t="shared" ca="1" si="50"/>
        <v>0</v>
      </c>
      <c r="V86" s="8">
        <f t="shared" ca="1" si="50"/>
        <v>0</v>
      </c>
      <c r="W86" s="8">
        <f t="shared" ca="1" si="50"/>
        <v>0</v>
      </c>
      <c r="X86" s="8">
        <f t="shared" ca="1" si="50"/>
        <v>0</v>
      </c>
      <c r="Y86" s="8">
        <f t="shared" ca="1" si="50"/>
        <v>0</v>
      </c>
      <c r="Z86" s="8">
        <f t="shared" ca="1" si="50"/>
        <v>0</v>
      </c>
      <c r="AA86" s="8">
        <f t="shared" ca="1" si="50"/>
        <v>0</v>
      </c>
      <c r="AB86" s="8">
        <f t="shared" ca="1" si="50"/>
        <v>0</v>
      </c>
      <c r="AC86" s="8">
        <f t="shared" ca="1" si="50"/>
        <v>0</v>
      </c>
      <c r="AD86" s="8">
        <f t="shared" ca="1" si="50"/>
        <v>0</v>
      </c>
      <c r="AE86" s="8">
        <f t="shared" ca="1" si="50"/>
        <v>0</v>
      </c>
      <c r="AF86" s="8">
        <f t="shared" ca="1" si="50"/>
        <v>0</v>
      </c>
      <c r="AG86" s="8">
        <f t="shared" ca="1" si="50"/>
        <v>0</v>
      </c>
      <c r="AH86" s="8">
        <f t="shared" ca="1" si="50"/>
        <v>0</v>
      </c>
      <c r="AI86" s="8">
        <f t="shared" ca="1" si="50"/>
        <v>0</v>
      </c>
      <c r="AJ86" s="8">
        <f t="shared" ca="1" si="50"/>
        <v>0</v>
      </c>
      <c r="AK86" s="8">
        <f t="shared" ca="1" si="50"/>
        <v>0</v>
      </c>
      <c r="AL86" s="8" t="s">
        <v>623</v>
      </c>
    </row>
    <row r="87" spans="2:38" hidden="1" x14ac:dyDescent="0.25">
      <c r="B87" s="8" t="s">
        <v>623</v>
      </c>
      <c r="C87" s="8">
        <f ca="1">IFERROR(OFFSET(INDIRECT(ADDRESS(1,8+1+4*INDIRECT(ADDRESS(2,4,1,1,C$38)),1,1,C$38)),MATCH($B87,OFFSET(INDIRECT(ADDRESS(1,8+1+4*INDIRECT(ADDRESS(2,4,1,1,C$38)),1,1,C$38)),,,500),0)-1,-INDIRECT(ADDRESS(2,4,1,1,C$38))+COLUMN(C87)-COLUMN($C$40)),0)</f>
        <v>0</v>
      </c>
      <c r="D87" s="8">
        <f t="shared" ref="D87:AK87" ca="1" si="51">IFERROR(OFFSET(INDIRECT(ADDRESS(1,8+1+4*INDIRECT(ADDRESS(2,4,1,1,D$38)),1,1,D$38)),MATCH($B87,OFFSET(INDIRECT(ADDRESS(1,8+1+4*INDIRECT(ADDRESS(2,4,1,1,D$38)),1,1,D$38)),,,500),0)-1,-INDIRECT(ADDRESS(2,4,1,1,D$38))+COLUMN(D87)-COLUMN($C$40)),0)</f>
        <v>0</v>
      </c>
      <c r="E87" s="8">
        <f t="shared" ca="1" si="51"/>
        <v>0</v>
      </c>
      <c r="F87" s="8">
        <f t="shared" ca="1" si="51"/>
        <v>0</v>
      </c>
      <c r="G87" s="8">
        <f t="shared" ca="1" si="51"/>
        <v>0</v>
      </c>
      <c r="H87" s="8">
        <f t="shared" ca="1" si="51"/>
        <v>0</v>
      </c>
      <c r="I87" s="8">
        <f t="shared" ca="1" si="51"/>
        <v>0</v>
      </c>
      <c r="J87" s="8">
        <f t="shared" ca="1" si="51"/>
        <v>0</v>
      </c>
      <c r="K87" s="8">
        <f t="shared" ca="1" si="51"/>
        <v>0</v>
      </c>
      <c r="L87" s="8">
        <f t="shared" ca="1" si="51"/>
        <v>0</v>
      </c>
      <c r="M87" s="8">
        <f t="shared" ca="1" si="51"/>
        <v>0</v>
      </c>
      <c r="N87" s="8">
        <f t="shared" ca="1" si="51"/>
        <v>0</v>
      </c>
      <c r="O87" s="8">
        <f t="shared" ca="1" si="51"/>
        <v>0</v>
      </c>
      <c r="P87" s="8">
        <f t="shared" ca="1" si="51"/>
        <v>0</v>
      </c>
      <c r="Q87" s="8">
        <f t="shared" ca="1" si="51"/>
        <v>0</v>
      </c>
      <c r="R87" s="8">
        <f t="shared" ca="1" si="51"/>
        <v>0</v>
      </c>
      <c r="S87" s="8">
        <f t="shared" ca="1" si="51"/>
        <v>0</v>
      </c>
      <c r="T87" s="8">
        <f t="shared" ca="1" si="51"/>
        <v>0</v>
      </c>
      <c r="U87" s="8">
        <f t="shared" ca="1" si="51"/>
        <v>0</v>
      </c>
      <c r="V87" s="8">
        <f t="shared" ca="1" si="51"/>
        <v>0</v>
      </c>
      <c r="W87" s="8">
        <f t="shared" ca="1" si="51"/>
        <v>0</v>
      </c>
      <c r="X87" s="8">
        <f t="shared" ca="1" si="51"/>
        <v>0</v>
      </c>
      <c r="Y87" s="8">
        <f t="shared" ca="1" si="51"/>
        <v>0</v>
      </c>
      <c r="Z87" s="8">
        <f t="shared" ca="1" si="51"/>
        <v>0</v>
      </c>
      <c r="AA87" s="8">
        <f t="shared" ca="1" si="51"/>
        <v>0</v>
      </c>
      <c r="AB87" s="8">
        <f t="shared" ca="1" si="51"/>
        <v>0</v>
      </c>
      <c r="AC87" s="8">
        <f t="shared" ca="1" si="51"/>
        <v>0</v>
      </c>
      <c r="AD87" s="8">
        <f t="shared" ca="1" si="51"/>
        <v>0</v>
      </c>
      <c r="AE87" s="8">
        <f t="shared" ca="1" si="51"/>
        <v>0</v>
      </c>
      <c r="AF87" s="8">
        <f t="shared" ca="1" si="51"/>
        <v>0</v>
      </c>
      <c r="AG87" s="8">
        <f t="shared" ca="1" si="51"/>
        <v>0</v>
      </c>
      <c r="AH87" s="8">
        <f t="shared" ca="1" si="51"/>
        <v>0</v>
      </c>
      <c r="AI87" s="8">
        <f t="shared" ca="1" si="51"/>
        <v>0</v>
      </c>
      <c r="AJ87" s="8">
        <f t="shared" ca="1" si="51"/>
        <v>0</v>
      </c>
      <c r="AK87" s="8">
        <f t="shared" ca="1" si="51"/>
        <v>0</v>
      </c>
      <c r="AL87" s="8" t="s">
        <v>623</v>
      </c>
    </row>
    <row r="88" spans="2:38" hidden="1" x14ac:dyDescent="0.25">
      <c r="B88" s="8" t="s">
        <v>623</v>
      </c>
      <c r="C88" s="8">
        <f ca="1">IFERROR(OFFSET(INDIRECT(ADDRESS(1,8+1+4*INDIRECT(ADDRESS(2,4,1,1,C$39)),1,1,C$39)),MATCH($B88,OFFSET(INDIRECT(ADDRESS(1,8+1+4*INDIRECT(ADDRESS(2,4,1,1,C$39)),1,1,C$39)),,,500),0)-1,-INDIRECT(ADDRESS(2,4,1,1,C$39))+COLUMN(C88)-COLUMN($C$40)),0)</f>
        <v>0</v>
      </c>
      <c r="D88" s="8">
        <f t="shared" ref="D88:AK88" ca="1" si="52">IFERROR(OFFSET(INDIRECT(ADDRESS(1,8+1+4*INDIRECT(ADDRESS(2,4,1,1,D$39)),1,1,D$39)),MATCH($B88,OFFSET(INDIRECT(ADDRESS(1,8+1+4*INDIRECT(ADDRESS(2,4,1,1,D$39)),1,1,D$39)),,,500),0)-1,-INDIRECT(ADDRESS(2,4,1,1,D$39))+COLUMN(D88)-COLUMN($C$40)),0)</f>
        <v>0</v>
      </c>
      <c r="E88" s="8">
        <f t="shared" ca="1" si="52"/>
        <v>0</v>
      </c>
      <c r="F88" s="8">
        <f t="shared" ca="1" si="52"/>
        <v>0</v>
      </c>
      <c r="G88" s="8">
        <f t="shared" ca="1" si="52"/>
        <v>0</v>
      </c>
      <c r="H88" s="8">
        <f t="shared" ca="1" si="52"/>
        <v>0</v>
      </c>
      <c r="I88" s="8">
        <f t="shared" ca="1" si="52"/>
        <v>0</v>
      </c>
      <c r="J88" s="8">
        <f t="shared" ca="1" si="52"/>
        <v>0</v>
      </c>
      <c r="K88" s="8">
        <f t="shared" ca="1" si="52"/>
        <v>0</v>
      </c>
      <c r="L88" s="8">
        <f t="shared" ca="1" si="52"/>
        <v>0</v>
      </c>
      <c r="M88" s="8">
        <f t="shared" ca="1" si="52"/>
        <v>0</v>
      </c>
      <c r="N88" s="8">
        <f t="shared" ca="1" si="52"/>
        <v>0</v>
      </c>
      <c r="O88" s="8">
        <f t="shared" ca="1" si="52"/>
        <v>0</v>
      </c>
      <c r="P88" s="8">
        <f t="shared" ca="1" si="52"/>
        <v>0</v>
      </c>
      <c r="Q88" s="8">
        <f t="shared" ca="1" si="52"/>
        <v>0</v>
      </c>
      <c r="R88" s="8">
        <f t="shared" ca="1" si="52"/>
        <v>0</v>
      </c>
      <c r="S88" s="8">
        <f t="shared" ca="1" si="52"/>
        <v>0</v>
      </c>
      <c r="T88" s="8">
        <f t="shared" ca="1" si="52"/>
        <v>0</v>
      </c>
      <c r="U88" s="8">
        <f t="shared" ca="1" si="52"/>
        <v>0</v>
      </c>
      <c r="V88" s="8">
        <f t="shared" ca="1" si="52"/>
        <v>0</v>
      </c>
      <c r="W88" s="8">
        <f t="shared" ca="1" si="52"/>
        <v>0</v>
      </c>
      <c r="X88" s="8">
        <f t="shared" ca="1" si="52"/>
        <v>0</v>
      </c>
      <c r="Y88" s="8">
        <f t="shared" ca="1" si="52"/>
        <v>0</v>
      </c>
      <c r="Z88" s="8">
        <f t="shared" ca="1" si="52"/>
        <v>0</v>
      </c>
      <c r="AA88" s="8">
        <f t="shared" ca="1" si="52"/>
        <v>0</v>
      </c>
      <c r="AB88" s="8">
        <f t="shared" ca="1" si="52"/>
        <v>0</v>
      </c>
      <c r="AC88" s="8">
        <f t="shared" ca="1" si="52"/>
        <v>0</v>
      </c>
      <c r="AD88" s="8">
        <f t="shared" ca="1" si="52"/>
        <v>0</v>
      </c>
      <c r="AE88" s="8">
        <f t="shared" ca="1" si="52"/>
        <v>0</v>
      </c>
      <c r="AF88" s="8">
        <f t="shared" ca="1" si="52"/>
        <v>0</v>
      </c>
      <c r="AG88" s="8">
        <f t="shared" ca="1" si="52"/>
        <v>0</v>
      </c>
      <c r="AH88" s="8">
        <f t="shared" ca="1" si="52"/>
        <v>0</v>
      </c>
      <c r="AI88" s="8">
        <f t="shared" ca="1" si="52"/>
        <v>0</v>
      </c>
      <c r="AJ88" s="8">
        <f t="shared" ca="1" si="52"/>
        <v>0</v>
      </c>
      <c r="AK88" s="8">
        <f t="shared" ca="1" si="52"/>
        <v>0</v>
      </c>
      <c r="AL88" s="8" t="s">
        <v>623</v>
      </c>
    </row>
    <row r="89" spans="2:38" hidden="1" x14ac:dyDescent="0.25">
      <c r="B89" s="8" t="s">
        <v>624</v>
      </c>
      <c r="C89" s="8">
        <f ca="1">IFERROR(OFFSET(INDIRECT(ADDRESS(1,8+1+4*INDIRECT(ADDRESS(2,4,1,1,C$34)),1,1,C$34)),MATCH($B89,OFFSET(INDIRECT(ADDRESS(1,8+1+4*INDIRECT(ADDRESS(2,4,1,1,C$34)),1,1,C$34)),,,500),0)-1,-INDIRECT(ADDRESS(2,4,1,1,C$34))+COLUMN(C89)-COLUMN($C$40)),0)</f>
        <v>0</v>
      </c>
      <c r="D89" s="8">
        <f t="shared" ref="D89:AK89" ca="1" si="53">IFERROR(OFFSET(INDIRECT(ADDRESS(1,8+1+4*INDIRECT(ADDRESS(2,4,1,1,D$34)),1,1,D$34)),MATCH($B89,OFFSET(INDIRECT(ADDRESS(1,8+1+4*INDIRECT(ADDRESS(2,4,1,1,D$34)),1,1,D$34)),,,500),0)-1,-INDIRECT(ADDRESS(2,4,1,1,D$34))+COLUMN(D89)-COLUMN($C$40)),0)</f>
        <v>0</v>
      </c>
      <c r="E89" s="8">
        <f t="shared" ca="1" si="53"/>
        <v>0</v>
      </c>
      <c r="F89" s="8">
        <f t="shared" ca="1" si="53"/>
        <v>0</v>
      </c>
      <c r="G89" s="8">
        <f t="shared" ca="1" si="53"/>
        <v>0</v>
      </c>
      <c r="H89" s="8">
        <f t="shared" ca="1" si="53"/>
        <v>0</v>
      </c>
      <c r="I89" s="8">
        <f t="shared" ca="1" si="53"/>
        <v>0</v>
      </c>
      <c r="J89" s="8">
        <f t="shared" ca="1" si="53"/>
        <v>0</v>
      </c>
      <c r="K89" s="8">
        <f t="shared" ca="1" si="53"/>
        <v>0</v>
      </c>
      <c r="L89" s="8">
        <f t="shared" ca="1" si="53"/>
        <v>0</v>
      </c>
      <c r="M89" s="8">
        <f t="shared" ca="1" si="53"/>
        <v>0</v>
      </c>
      <c r="N89" s="8">
        <f t="shared" ca="1" si="53"/>
        <v>0</v>
      </c>
      <c r="O89" s="8">
        <f t="shared" ca="1" si="53"/>
        <v>0</v>
      </c>
      <c r="P89" s="8">
        <f t="shared" ca="1" si="53"/>
        <v>0</v>
      </c>
      <c r="Q89" s="8">
        <f t="shared" ca="1" si="53"/>
        <v>0</v>
      </c>
      <c r="R89" s="8">
        <f t="shared" ca="1" si="53"/>
        <v>0</v>
      </c>
      <c r="S89" s="8">
        <f t="shared" ca="1" si="53"/>
        <v>0</v>
      </c>
      <c r="T89" s="8">
        <f t="shared" ca="1" si="53"/>
        <v>0</v>
      </c>
      <c r="U89" s="8">
        <f t="shared" ca="1" si="53"/>
        <v>0</v>
      </c>
      <c r="V89" s="8">
        <f t="shared" ca="1" si="53"/>
        <v>0</v>
      </c>
      <c r="W89" s="8">
        <f t="shared" ca="1" si="53"/>
        <v>0</v>
      </c>
      <c r="X89" s="8">
        <f t="shared" ca="1" si="53"/>
        <v>0</v>
      </c>
      <c r="Y89" s="8">
        <f t="shared" ca="1" si="53"/>
        <v>0</v>
      </c>
      <c r="Z89" s="8">
        <f t="shared" ca="1" si="53"/>
        <v>0</v>
      </c>
      <c r="AA89" s="8">
        <f t="shared" ca="1" si="53"/>
        <v>0</v>
      </c>
      <c r="AB89" s="8">
        <f t="shared" ca="1" si="53"/>
        <v>0</v>
      </c>
      <c r="AC89" s="8">
        <f t="shared" ca="1" si="53"/>
        <v>0</v>
      </c>
      <c r="AD89" s="8">
        <f t="shared" ca="1" si="53"/>
        <v>0</v>
      </c>
      <c r="AE89" s="8">
        <f t="shared" ca="1" si="53"/>
        <v>0</v>
      </c>
      <c r="AF89" s="8">
        <f t="shared" ca="1" si="53"/>
        <v>0</v>
      </c>
      <c r="AG89" s="8">
        <f t="shared" ca="1" si="53"/>
        <v>0</v>
      </c>
      <c r="AH89" s="8">
        <f t="shared" ca="1" si="53"/>
        <v>0</v>
      </c>
      <c r="AI89" s="8">
        <f t="shared" ca="1" si="53"/>
        <v>0</v>
      </c>
      <c r="AJ89" s="8">
        <f t="shared" ca="1" si="53"/>
        <v>0</v>
      </c>
      <c r="AK89" s="8">
        <f t="shared" ca="1" si="53"/>
        <v>0</v>
      </c>
      <c r="AL89" s="8" t="s">
        <v>624</v>
      </c>
    </row>
    <row r="90" spans="2:38" hidden="1" x14ac:dyDescent="0.25">
      <c r="B90" s="8" t="s">
        <v>624</v>
      </c>
      <c r="C90" s="8">
        <f ca="1">IFERROR(OFFSET(INDIRECT(ADDRESS(1,8+1+4*INDIRECT(ADDRESS(2,4,1,1,C$35)),1,1,C$35)),MATCH($B90,OFFSET(INDIRECT(ADDRESS(1,8+1+4*INDIRECT(ADDRESS(2,4,1,1,C$35)),1,1,C$35)),,,500),0)-1,-INDIRECT(ADDRESS(2,4,1,1,C$35))+COLUMN(C90)-COLUMN($C$40)),0)</f>
        <v>0</v>
      </c>
      <c r="D90" s="8">
        <f t="shared" ref="D90:AK90" ca="1" si="54">IFERROR(OFFSET(INDIRECT(ADDRESS(1,8+1+4*INDIRECT(ADDRESS(2,4,1,1,D$35)),1,1,D$35)),MATCH($B90,OFFSET(INDIRECT(ADDRESS(1,8+1+4*INDIRECT(ADDRESS(2,4,1,1,D$35)),1,1,D$35)),,,500),0)-1,-INDIRECT(ADDRESS(2,4,1,1,D$35))+COLUMN(D90)-COLUMN($C$40)),0)</f>
        <v>0</v>
      </c>
      <c r="E90" s="8">
        <f t="shared" ca="1" si="54"/>
        <v>0</v>
      </c>
      <c r="F90" s="8">
        <f t="shared" ca="1" si="54"/>
        <v>0</v>
      </c>
      <c r="G90" s="8">
        <f t="shared" ca="1" si="54"/>
        <v>0</v>
      </c>
      <c r="H90" s="8">
        <f t="shared" ca="1" si="54"/>
        <v>0</v>
      </c>
      <c r="I90" s="8">
        <f t="shared" ca="1" si="54"/>
        <v>0</v>
      </c>
      <c r="J90" s="8">
        <f t="shared" ca="1" si="54"/>
        <v>0</v>
      </c>
      <c r="K90" s="8">
        <f t="shared" ca="1" si="54"/>
        <v>0</v>
      </c>
      <c r="L90" s="8">
        <f t="shared" ca="1" si="54"/>
        <v>0</v>
      </c>
      <c r="M90" s="8">
        <f t="shared" ca="1" si="54"/>
        <v>0</v>
      </c>
      <c r="N90" s="8">
        <f t="shared" ca="1" si="54"/>
        <v>0</v>
      </c>
      <c r="O90" s="8">
        <f t="shared" ca="1" si="54"/>
        <v>0</v>
      </c>
      <c r="P90" s="8">
        <f t="shared" ca="1" si="54"/>
        <v>0</v>
      </c>
      <c r="Q90" s="8">
        <f t="shared" ca="1" si="54"/>
        <v>0</v>
      </c>
      <c r="R90" s="8">
        <f t="shared" ca="1" si="54"/>
        <v>0</v>
      </c>
      <c r="S90" s="8">
        <f t="shared" ca="1" si="54"/>
        <v>0</v>
      </c>
      <c r="T90" s="8">
        <f t="shared" ca="1" si="54"/>
        <v>0</v>
      </c>
      <c r="U90" s="8">
        <f t="shared" ca="1" si="54"/>
        <v>0</v>
      </c>
      <c r="V90" s="8">
        <f t="shared" ca="1" si="54"/>
        <v>0</v>
      </c>
      <c r="W90" s="8">
        <f t="shared" ca="1" si="54"/>
        <v>0</v>
      </c>
      <c r="X90" s="8">
        <f t="shared" ca="1" si="54"/>
        <v>0</v>
      </c>
      <c r="Y90" s="8">
        <f t="shared" ca="1" si="54"/>
        <v>0</v>
      </c>
      <c r="Z90" s="8">
        <f t="shared" ca="1" si="54"/>
        <v>0</v>
      </c>
      <c r="AA90" s="8">
        <f t="shared" ca="1" si="54"/>
        <v>0</v>
      </c>
      <c r="AB90" s="8">
        <f t="shared" ca="1" si="54"/>
        <v>0</v>
      </c>
      <c r="AC90" s="8">
        <f t="shared" ca="1" si="54"/>
        <v>0</v>
      </c>
      <c r="AD90" s="8">
        <f t="shared" ca="1" si="54"/>
        <v>0</v>
      </c>
      <c r="AE90" s="8">
        <f t="shared" ca="1" si="54"/>
        <v>0</v>
      </c>
      <c r="AF90" s="8">
        <f t="shared" ca="1" si="54"/>
        <v>0</v>
      </c>
      <c r="AG90" s="8">
        <f t="shared" ca="1" si="54"/>
        <v>0</v>
      </c>
      <c r="AH90" s="8">
        <f t="shared" ca="1" si="54"/>
        <v>0</v>
      </c>
      <c r="AI90" s="8">
        <f t="shared" ca="1" si="54"/>
        <v>0</v>
      </c>
      <c r="AJ90" s="8">
        <f t="shared" ca="1" si="54"/>
        <v>0</v>
      </c>
      <c r="AK90" s="8">
        <f t="shared" ca="1" si="54"/>
        <v>0</v>
      </c>
      <c r="AL90" s="8" t="s">
        <v>624</v>
      </c>
    </row>
    <row r="91" spans="2:38" hidden="1" x14ac:dyDescent="0.25">
      <c r="B91" s="8" t="s">
        <v>624</v>
      </c>
      <c r="C91" s="8">
        <f ca="1">IFERROR(OFFSET(INDIRECT(ADDRESS(1,8+1+4*INDIRECT(ADDRESS(2,4,1,1,C$36)),1,1,C$36)),MATCH($B91,OFFSET(INDIRECT(ADDRESS(1,8+1+4*INDIRECT(ADDRESS(2,4,1,1,C$36)),1,1,C$36)),,,500),0)-1,-INDIRECT(ADDRESS(2,4,1,1,C$36))+COLUMN(C91)-COLUMN($C$40)),0)</f>
        <v>0</v>
      </c>
      <c r="D91" s="8">
        <f t="shared" ref="D91:AK91" ca="1" si="55">IFERROR(OFFSET(INDIRECT(ADDRESS(1,8+1+4*INDIRECT(ADDRESS(2,4,1,1,D$36)),1,1,D$36)),MATCH($B91,OFFSET(INDIRECT(ADDRESS(1,8+1+4*INDIRECT(ADDRESS(2,4,1,1,D$36)),1,1,D$36)),,,500),0)-1,-INDIRECT(ADDRESS(2,4,1,1,D$36))+COLUMN(D91)-COLUMN($C$40)),0)</f>
        <v>0</v>
      </c>
      <c r="E91" s="8">
        <f t="shared" ca="1" si="55"/>
        <v>0</v>
      </c>
      <c r="F91" s="8">
        <f t="shared" ca="1" si="55"/>
        <v>0</v>
      </c>
      <c r="G91" s="8">
        <f t="shared" ca="1" si="55"/>
        <v>0</v>
      </c>
      <c r="H91" s="8">
        <f t="shared" ca="1" si="55"/>
        <v>0</v>
      </c>
      <c r="I91" s="8">
        <f t="shared" ca="1" si="55"/>
        <v>0</v>
      </c>
      <c r="J91" s="8">
        <f t="shared" ca="1" si="55"/>
        <v>0</v>
      </c>
      <c r="K91" s="8">
        <f t="shared" ca="1" si="55"/>
        <v>0</v>
      </c>
      <c r="L91" s="8">
        <f t="shared" ca="1" si="55"/>
        <v>0</v>
      </c>
      <c r="M91" s="8">
        <f t="shared" ca="1" si="55"/>
        <v>0</v>
      </c>
      <c r="N91" s="8">
        <f t="shared" ca="1" si="55"/>
        <v>0</v>
      </c>
      <c r="O91" s="8">
        <f t="shared" ca="1" si="55"/>
        <v>0</v>
      </c>
      <c r="P91" s="8">
        <f t="shared" ca="1" si="55"/>
        <v>0</v>
      </c>
      <c r="Q91" s="8">
        <f t="shared" ca="1" si="55"/>
        <v>0</v>
      </c>
      <c r="R91" s="8">
        <f t="shared" ca="1" si="55"/>
        <v>0</v>
      </c>
      <c r="S91" s="8">
        <f t="shared" ca="1" si="55"/>
        <v>0</v>
      </c>
      <c r="T91" s="8">
        <f t="shared" ca="1" si="55"/>
        <v>0</v>
      </c>
      <c r="U91" s="8">
        <f t="shared" ca="1" si="55"/>
        <v>0</v>
      </c>
      <c r="V91" s="8">
        <f t="shared" ca="1" si="55"/>
        <v>0</v>
      </c>
      <c r="W91" s="8">
        <f t="shared" ca="1" si="55"/>
        <v>0</v>
      </c>
      <c r="X91" s="8">
        <f t="shared" ca="1" si="55"/>
        <v>0</v>
      </c>
      <c r="Y91" s="8">
        <f t="shared" ca="1" si="55"/>
        <v>0</v>
      </c>
      <c r="Z91" s="8">
        <f t="shared" ca="1" si="55"/>
        <v>0</v>
      </c>
      <c r="AA91" s="8">
        <f t="shared" ca="1" si="55"/>
        <v>0</v>
      </c>
      <c r="AB91" s="8">
        <f t="shared" ca="1" si="55"/>
        <v>0</v>
      </c>
      <c r="AC91" s="8">
        <f t="shared" ca="1" si="55"/>
        <v>0</v>
      </c>
      <c r="AD91" s="8">
        <f t="shared" ca="1" si="55"/>
        <v>0</v>
      </c>
      <c r="AE91" s="8">
        <f t="shared" ca="1" si="55"/>
        <v>0</v>
      </c>
      <c r="AF91" s="8">
        <f t="shared" ca="1" si="55"/>
        <v>0</v>
      </c>
      <c r="AG91" s="8">
        <f t="shared" ca="1" si="55"/>
        <v>0</v>
      </c>
      <c r="AH91" s="8">
        <f t="shared" ca="1" si="55"/>
        <v>0</v>
      </c>
      <c r="AI91" s="8">
        <f t="shared" ca="1" si="55"/>
        <v>0</v>
      </c>
      <c r="AJ91" s="8">
        <f t="shared" ca="1" si="55"/>
        <v>0</v>
      </c>
      <c r="AK91" s="8">
        <f t="shared" ca="1" si="55"/>
        <v>0</v>
      </c>
      <c r="AL91" s="8" t="s">
        <v>624</v>
      </c>
    </row>
    <row r="92" spans="2:38" hidden="1" x14ac:dyDescent="0.25">
      <c r="B92" s="8" t="s">
        <v>624</v>
      </c>
      <c r="C92" s="8">
        <f ca="1">IFERROR(OFFSET(INDIRECT(ADDRESS(1,8+1+4*INDIRECT(ADDRESS(2,4,1,1,C$37)),1,1,C$37)),MATCH($B92,OFFSET(INDIRECT(ADDRESS(1,8+1+4*INDIRECT(ADDRESS(2,4,1,1,C$37)),1,1,C$37)),,,500),0)-1,-INDIRECT(ADDRESS(2,4,1,1,C$37))+COLUMN(C92)-COLUMN($C$40)),0)</f>
        <v>0</v>
      </c>
      <c r="D92" s="8">
        <f t="shared" ref="D92:AK92" ca="1" si="56">IFERROR(OFFSET(INDIRECT(ADDRESS(1,8+1+4*INDIRECT(ADDRESS(2,4,1,1,D$37)),1,1,D$37)),MATCH($B92,OFFSET(INDIRECT(ADDRESS(1,8+1+4*INDIRECT(ADDRESS(2,4,1,1,D$37)),1,1,D$37)),,,500),0)-1,-INDIRECT(ADDRESS(2,4,1,1,D$37))+COLUMN(D92)-COLUMN($C$40)),0)</f>
        <v>0</v>
      </c>
      <c r="E92" s="8">
        <f t="shared" ca="1" si="56"/>
        <v>0</v>
      </c>
      <c r="F92" s="8">
        <f t="shared" ca="1" si="56"/>
        <v>0</v>
      </c>
      <c r="G92" s="8">
        <f t="shared" ca="1" si="56"/>
        <v>0</v>
      </c>
      <c r="H92" s="8">
        <f t="shared" ca="1" si="56"/>
        <v>0</v>
      </c>
      <c r="I92" s="8">
        <f t="shared" ca="1" si="56"/>
        <v>0</v>
      </c>
      <c r="J92" s="8">
        <f t="shared" ca="1" si="56"/>
        <v>0</v>
      </c>
      <c r="K92" s="8">
        <f t="shared" ca="1" si="56"/>
        <v>0</v>
      </c>
      <c r="L92" s="8">
        <f t="shared" ca="1" si="56"/>
        <v>0</v>
      </c>
      <c r="M92" s="8">
        <f t="shared" ca="1" si="56"/>
        <v>0</v>
      </c>
      <c r="N92" s="8">
        <f t="shared" ca="1" si="56"/>
        <v>0</v>
      </c>
      <c r="O92" s="8">
        <f t="shared" ca="1" si="56"/>
        <v>0</v>
      </c>
      <c r="P92" s="8">
        <f t="shared" ca="1" si="56"/>
        <v>0</v>
      </c>
      <c r="Q92" s="8">
        <f t="shared" ca="1" si="56"/>
        <v>0</v>
      </c>
      <c r="R92" s="8">
        <f t="shared" ca="1" si="56"/>
        <v>0</v>
      </c>
      <c r="S92" s="8">
        <f t="shared" ca="1" si="56"/>
        <v>0</v>
      </c>
      <c r="T92" s="8">
        <f t="shared" ca="1" si="56"/>
        <v>0</v>
      </c>
      <c r="U92" s="8">
        <f t="shared" ca="1" si="56"/>
        <v>0</v>
      </c>
      <c r="V92" s="8">
        <f t="shared" ca="1" si="56"/>
        <v>0</v>
      </c>
      <c r="W92" s="8">
        <f t="shared" ca="1" si="56"/>
        <v>0</v>
      </c>
      <c r="X92" s="8">
        <f t="shared" ca="1" si="56"/>
        <v>0</v>
      </c>
      <c r="Y92" s="8">
        <f t="shared" ca="1" si="56"/>
        <v>0</v>
      </c>
      <c r="Z92" s="8">
        <f t="shared" ca="1" si="56"/>
        <v>0</v>
      </c>
      <c r="AA92" s="8">
        <f t="shared" ca="1" si="56"/>
        <v>0</v>
      </c>
      <c r="AB92" s="8">
        <f t="shared" ca="1" si="56"/>
        <v>0</v>
      </c>
      <c r="AC92" s="8">
        <f t="shared" ca="1" si="56"/>
        <v>0</v>
      </c>
      <c r="AD92" s="8">
        <f t="shared" ca="1" si="56"/>
        <v>0</v>
      </c>
      <c r="AE92" s="8">
        <f t="shared" ca="1" si="56"/>
        <v>0</v>
      </c>
      <c r="AF92" s="8">
        <f t="shared" ca="1" si="56"/>
        <v>0</v>
      </c>
      <c r="AG92" s="8">
        <f t="shared" ca="1" si="56"/>
        <v>0</v>
      </c>
      <c r="AH92" s="8">
        <f t="shared" ca="1" si="56"/>
        <v>0</v>
      </c>
      <c r="AI92" s="8">
        <f t="shared" ca="1" si="56"/>
        <v>0</v>
      </c>
      <c r="AJ92" s="8">
        <f t="shared" ca="1" si="56"/>
        <v>0</v>
      </c>
      <c r="AK92" s="8">
        <f t="shared" ca="1" si="56"/>
        <v>0</v>
      </c>
      <c r="AL92" s="8" t="s">
        <v>624</v>
      </c>
    </row>
    <row r="93" spans="2:38" hidden="1" x14ac:dyDescent="0.25">
      <c r="B93" s="8" t="s">
        <v>624</v>
      </c>
      <c r="C93" s="8">
        <f ca="1">IFERROR(OFFSET(INDIRECT(ADDRESS(1,8+1+4*INDIRECT(ADDRESS(2,4,1,1,C$38)),1,1,C$38)),MATCH($B93,OFFSET(INDIRECT(ADDRESS(1,8+1+4*INDIRECT(ADDRESS(2,4,1,1,C$38)),1,1,C$38)),,,500),0)-1,-INDIRECT(ADDRESS(2,4,1,1,C$38))+COLUMN(C93)-COLUMN($C$40)),0)</f>
        <v>0</v>
      </c>
      <c r="D93" s="8">
        <f t="shared" ref="D93:AK93" ca="1" si="57">IFERROR(OFFSET(INDIRECT(ADDRESS(1,8+1+4*INDIRECT(ADDRESS(2,4,1,1,D$38)),1,1,D$38)),MATCH($B93,OFFSET(INDIRECT(ADDRESS(1,8+1+4*INDIRECT(ADDRESS(2,4,1,1,D$38)),1,1,D$38)),,,500),0)-1,-INDIRECT(ADDRESS(2,4,1,1,D$38))+COLUMN(D93)-COLUMN($C$40)),0)</f>
        <v>0</v>
      </c>
      <c r="E93" s="8">
        <f t="shared" ca="1" si="57"/>
        <v>0</v>
      </c>
      <c r="F93" s="8">
        <f t="shared" ca="1" si="57"/>
        <v>0</v>
      </c>
      <c r="G93" s="8">
        <f t="shared" ca="1" si="57"/>
        <v>0</v>
      </c>
      <c r="H93" s="8">
        <f t="shared" ca="1" si="57"/>
        <v>0</v>
      </c>
      <c r="I93" s="8">
        <f t="shared" ca="1" si="57"/>
        <v>0</v>
      </c>
      <c r="J93" s="8">
        <f t="shared" ca="1" si="57"/>
        <v>0</v>
      </c>
      <c r="K93" s="8">
        <f t="shared" ca="1" si="57"/>
        <v>0</v>
      </c>
      <c r="L93" s="8">
        <f t="shared" ca="1" si="57"/>
        <v>0</v>
      </c>
      <c r="M93" s="8">
        <f t="shared" ca="1" si="57"/>
        <v>0</v>
      </c>
      <c r="N93" s="8">
        <f t="shared" ca="1" si="57"/>
        <v>0</v>
      </c>
      <c r="O93" s="8">
        <f t="shared" ca="1" si="57"/>
        <v>0</v>
      </c>
      <c r="P93" s="8">
        <f t="shared" ca="1" si="57"/>
        <v>0</v>
      </c>
      <c r="Q93" s="8">
        <f t="shared" ca="1" si="57"/>
        <v>0</v>
      </c>
      <c r="R93" s="8">
        <f t="shared" ca="1" si="57"/>
        <v>0</v>
      </c>
      <c r="S93" s="8">
        <f t="shared" ca="1" si="57"/>
        <v>0</v>
      </c>
      <c r="T93" s="8">
        <f t="shared" ca="1" si="57"/>
        <v>0</v>
      </c>
      <c r="U93" s="8">
        <f t="shared" ca="1" si="57"/>
        <v>0</v>
      </c>
      <c r="V93" s="8">
        <f t="shared" ca="1" si="57"/>
        <v>0</v>
      </c>
      <c r="W93" s="8">
        <f t="shared" ca="1" si="57"/>
        <v>0</v>
      </c>
      <c r="X93" s="8">
        <f t="shared" ca="1" si="57"/>
        <v>0</v>
      </c>
      <c r="Y93" s="8">
        <f t="shared" ca="1" si="57"/>
        <v>0</v>
      </c>
      <c r="Z93" s="8">
        <f t="shared" ca="1" si="57"/>
        <v>0</v>
      </c>
      <c r="AA93" s="8">
        <f t="shared" ca="1" si="57"/>
        <v>0</v>
      </c>
      <c r="AB93" s="8">
        <f t="shared" ca="1" si="57"/>
        <v>0</v>
      </c>
      <c r="AC93" s="8">
        <f t="shared" ca="1" si="57"/>
        <v>0</v>
      </c>
      <c r="AD93" s="8">
        <f t="shared" ca="1" si="57"/>
        <v>0</v>
      </c>
      <c r="AE93" s="8">
        <f t="shared" ca="1" si="57"/>
        <v>0</v>
      </c>
      <c r="AF93" s="8">
        <f t="shared" ca="1" si="57"/>
        <v>0</v>
      </c>
      <c r="AG93" s="8">
        <f t="shared" ca="1" si="57"/>
        <v>0</v>
      </c>
      <c r="AH93" s="8">
        <f t="shared" ca="1" si="57"/>
        <v>0</v>
      </c>
      <c r="AI93" s="8">
        <f t="shared" ca="1" si="57"/>
        <v>0</v>
      </c>
      <c r="AJ93" s="8">
        <f t="shared" ca="1" si="57"/>
        <v>0</v>
      </c>
      <c r="AK93" s="8">
        <f t="shared" ca="1" si="57"/>
        <v>0</v>
      </c>
      <c r="AL93" s="8" t="s">
        <v>624</v>
      </c>
    </row>
    <row r="94" spans="2:38" hidden="1" x14ac:dyDescent="0.25">
      <c r="B94" s="8" t="s">
        <v>624</v>
      </c>
      <c r="C94" s="8">
        <f ca="1">IFERROR(OFFSET(INDIRECT(ADDRESS(1,8+1+4*INDIRECT(ADDRESS(2,4,1,1,C$39)),1,1,C$39)),MATCH($B94,OFFSET(INDIRECT(ADDRESS(1,8+1+4*INDIRECT(ADDRESS(2,4,1,1,C$39)),1,1,C$39)),,,500),0)-1,-INDIRECT(ADDRESS(2,4,1,1,C$39))+COLUMN(C94)-COLUMN($C$40)),0)</f>
        <v>0</v>
      </c>
      <c r="D94" s="8">
        <f t="shared" ref="D94:AK94" ca="1" si="58">IFERROR(OFFSET(INDIRECT(ADDRESS(1,8+1+4*INDIRECT(ADDRESS(2,4,1,1,D$39)),1,1,D$39)),MATCH($B94,OFFSET(INDIRECT(ADDRESS(1,8+1+4*INDIRECT(ADDRESS(2,4,1,1,D$39)),1,1,D$39)),,,500),0)-1,-INDIRECT(ADDRESS(2,4,1,1,D$39))+COLUMN(D94)-COLUMN($C$40)),0)</f>
        <v>0</v>
      </c>
      <c r="E94" s="8">
        <f t="shared" ca="1" si="58"/>
        <v>0</v>
      </c>
      <c r="F94" s="8">
        <f t="shared" ca="1" si="58"/>
        <v>0</v>
      </c>
      <c r="G94" s="8">
        <f t="shared" ca="1" si="58"/>
        <v>0</v>
      </c>
      <c r="H94" s="8">
        <f t="shared" ca="1" si="58"/>
        <v>0</v>
      </c>
      <c r="I94" s="8">
        <f t="shared" ca="1" si="58"/>
        <v>0</v>
      </c>
      <c r="J94" s="8">
        <f t="shared" ca="1" si="58"/>
        <v>0</v>
      </c>
      <c r="K94" s="8">
        <f t="shared" ca="1" si="58"/>
        <v>0</v>
      </c>
      <c r="L94" s="8">
        <f t="shared" ca="1" si="58"/>
        <v>0</v>
      </c>
      <c r="M94" s="8">
        <f t="shared" ca="1" si="58"/>
        <v>0</v>
      </c>
      <c r="N94" s="8">
        <f t="shared" ca="1" si="58"/>
        <v>0</v>
      </c>
      <c r="O94" s="8">
        <f t="shared" ca="1" si="58"/>
        <v>0</v>
      </c>
      <c r="P94" s="8">
        <f t="shared" ca="1" si="58"/>
        <v>0</v>
      </c>
      <c r="Q94" s="8">
        <f t="shared" ca="1" si="58"/>
        <v>0</v>
      </c>
      <c r="R94" s="8">
        <f t="shared" ca="1" si="58"/>
        <v>0</v>
      </c>
      <c r="S94" s="8">
        <f t="shared" ca="1" si="58"/>
        <v>0</v>
      </c>
      <c r="T94" s="8">
        <f t="shared" ca="1" si="58"/>
        <v>0</v>
      </c>
      <c r="U94" s="8">
        <f t="shared" ca="1" si="58"/>
        <v>0</v>
      </c>
      <c r="V94" s="8">
        <f t="shared" ca="1" si="58"/>
        <v>0</v>
      </c>
      <c r="W94" s="8">
        <f t="shared" ca="1" si="58"/>
        <v>0</v>
      </c>
      <c r="X94" s="8">
        <f t="shared" ca="1" si="58"/>
        <v>0</v>
      </c>
      <c r="Y94" s="8">
        <f t="shared" ca="1" si="58"/>
        <v>0</v>
      </c>
      <c r="Z94" s="8">
        <f t="shared" ca="1" si="58"/>
        <v>0</v>
      </c>
      <c r="AA94" s="8">
        <f t="shared" ca="1" si="58"/>
        <v>0</v>
      </c>
      <c r="AB94" s="8">
        <f t="shared" ca="1" si="58"/>
        <v>0</v>
      </c>
      <c r="AC94" s="8">
        <f t="shared" ca="1" si="58"/>
        <v>0</v>
      </c>
      <c r="AD94" s="8">
        <f t="shared" ca="1" si="58"/>
        <v>0</v>
      </c>
      <c r="AE94" s="8">
        <f t="shared" ca="1" si="58"/>
        <v>0</v>
      </c>
      <c r="AF94" s="8">
        <f t="shared" ca="1" si="58"/>
        <v>0</v>
      </c>
      <c r="AG94" s="8">
        <f t="shared" ca="1" si="58"/>
        <v>0</v>
      </c>
      <c r="AH94" s="8">
        <f t="shared" ca="1" si="58"/>
        <v>0</v>
      </c>
      <c r="AI94" s="8">
        <f t="shared" ca="1" si="58"/>
        <v>0</v>
      </c>
      <c r="AJ94" s="8">
        <f t="shared" ca="1" si="58"/>
        <v>0</v>
      </c>
      <c r="AK94" s="8">
        <f t="shared" ca="1" si="58"/>
        <v>0</v>
      </c>
      <c r="AL94" s="8" t="s">
        <v>624</v>
      </c>
    </row>
    <row r="95" spans="2:38" hidden="1" x14ac:dyDescent="0.25">
      <c r="B95" s="8" t="s">
        <v>625</v>
      </c>
      <c r="C95" s="8">
        <f ca="1">IFERROR(OFFSET(INDIRECT(ADDRESS(1,8+1+4*INDIRECT(ADDRESS(2,4,1,1,C$34)),1,1,C$34)),MATCH($B95,OFFSET(INDIRECT(ADDRESS(1,8+1+4*INDIRECT(ADDRESS(2,4,1,1,C$34)),1,1,C$34)),,,500),0)-1,-INDIRECT(ADDRESS(2,4,1,1,C$34))+COLUMN(C95)-COLUMN($C$40)),0)</f>
        <v>0</v>
      </c>
      <c r="D95" s="8">
        <f t="shared" ref="D95:AK95" ca="1" si="59">IFERROR(OFFSET(INDIRECT(ADDRESS(1,8+1+4*INDIRECT(ADDRESS(2,4,1,1,D$34)),1,1,D$34)),MATCH($B95,OFFSET(INDIRECT(ADDRESS(1,8+1+4*INDIRECT(ADDRESS(2,4,1,1,D$34)),1,1,D$34)),,,500),0)-1,-INDIRECT(ADDRESS(2,4,1,1,D$34))+COLUMN(D95)-COLUMN($C$40)),0)</f>
        <v>0</v>
      </c>
      <c r="E95" s="8">
        <f t="shared" ca="1" si="59"/>
        <v>0</v>
      </c>
      <c r="F95" s="8">
        <f t="shared" ca="1" si="59"/>
        <v>0</v>
      </c>
      <c r="G95" s="8">
        <f t="shared" ca="1" si="59"/>
        <v>0</v>
      </c>
      <c r="H95" s="8">
        <f t="shared" ca="1" si="59"/>
        <v>0</v>
      </c>
      <c r="I95" s="8">
        <f t="shared" ca="1" si="59"/>
        <v>0</v>
      </c>
      <c r="J95" s="8">
        <f t="shared" ca="1" si="59"/>
        <v>0</v>
      </c>
      <c r="K95" s="8">
        <f t="shared" ca="1" si="59"/>
        <v>0</v>
      </c>
      <c r="L95" s="8">
        <f t="shared" ca="1" si="59"/>
        <v>0</v>
      </c>
      <c r="M95" s="8">
        <f t="shared" ca="1" si="59"/>
        <v>0</v>
      </c>
      <c r="N95" s="8">
        <f t="shared" ca="1" si="59"/>
        <v>0</v>
      </c>
      <c r="O95" s="8">
        <f t="shared" ca="1" si="59"/>
        <v>0</v>
      </c>
      <c r="P95" s="8">
        <f t="shared" ca="1" si="59"/>
        <v>0</v>
      </c>
      <c r="Q95" s="8">
        <f t="shared" ca="1" si="59"/>
        <v>0</v>
      </c>
      <c r="R95" s="8">
        <f t="shared" ca="1" si="59"/>
        <v>0</v>
      </c>
      <c r="S95" s="8">
        <f t="shared" ca="1" si="59"/>
        <v>0</v>
      </c>
      <c r="T95" s="8">
        <f t="shared" ca="1" si="59"/>
        <v>0</v>
      </c>
      <c r="U95" s="8">
        <f t="shared" ca="1" si="59"/>
        <v>0</v>
      </c>
      <c r="V95" s="8">
        <f t="shared" ca="1" si="59"/>
        <v>0</v>
      </c>
      <c r="W95" s="8">
        <f t="shared" ca="1" si="59"/>
        <v>0</v>
      </c>
      <c r="X95" s="8">
        <f t="shared" ca="1" si="59"/>
        <v>0</v>
      </c>
      <c r="Y95" s="8">
        <f t="shared" ca="1" si="59"/>
        <v>0</v>
      </c>
      <c r="Z95" s="8">
        <f t="shared" ca="1" si="59"/>
        <v>0</v>
      </c>
      <c r="AA95" s="8">
        <f t="shared" ca="1" si="59"/>
        <v>0</v>
      </c>
      <c r="AB95" s="8">
        <f t="shared" ca="1" si="59"/>
        <v>0</v>
      </c>
      <c r="AC95" s="8">
        <f t="shared" ca="1" si="59"/>
        <v>0</v>
      </c>
      <c r="AD95" s="8">
        <f t="shared" ca="1" si="59"/>
        <v>0</v>
      </c>
      <c r="AE95" s="8">
        <f t="shared" ca="1" si="59"/>
        <v>0</v>
      </c>
      <c r="AF95" s="8">
        <f t="shared" ca="1" si="59"/>
        <v>0</v>
      </c>
      <c r="AG95" s="8">
        <f t="shared" ca="1" si="59"/>
        <v>0</v>
      </c>
      <c r="AH95" s="8">
        <f t="shared" ca="1" si="59"/>
        <v>0</v>
      </c>
      <c r="AI95" s="8">
        <f t="shared" ca="1" si="59"/>
        <v>0</v>
      </c>
      <c r="AJ95" s="8">
        <f t="shared" ca="1" si="59"/>
        <v>0</v>
      </c>
      <c r="AK95" s="8">
        <f t="shared" ca="1" si="59"/>
        <v>0</v>
      </c>
      <c r="AL95" s="8" t="s">
        <v>625</v>
      </c>
    </row>
    <row r="96" spans="2:38" hidden="1" x14ac:dyDescent="0.25">
      <c r="B96" s="8" t="s">
        <v>625</v>
      </c>
      <c r="C96" s="8">
        <f ca="1">IFERROR(OFFSET(INDIRECT(ADDRESS(1,8+1+4*INDIRECT(ADDRESS(2,4,1,1,C$35)),1,1,C$35)),MATCH($B96,OFFSET(INDIRECT(ADDRESS(1,8+1+4*INDIRECT(ADDRESS(2,4,1,1,C$35)),1,1,C$35)),,,500),0)-1,-INDIRECT(ADDRESS(2,4,1,1,C$35))+COLUMN(C96)-COLUMN($C$40)),0)</f>
        <v>0</v>
      </c>
      <c r="D96" s="8">
        <f t="shared" ref="D96:AK96" ca="1" si="60">IFERROR(OFFSET(INDIRECT(ADDRESS(1,8+1+4*INDIRECT(ADDRESS(2,4,1,1,D$35)),1,1,D$35)),MATCH($B96,OFFSET(INDIRECT(ADDRESS(1,8+1+4*INDIRECT(ADDRESS(2,4,1,1,D$35)),1,1,D$35)),,,500),0)-1,-INDIRECT(ADDRESS(2,4,1,1,D$35))+COLUMN(D96)-COLUMN($C$40)),0)</f>
        <v>0</v>
      </c>
      <c r="E96" s="8">
        <f t="shared" ca="1" si="60"/>
        <v>0</v>
      </c>
      <c r="F96" s="8">
        <f t="shared" ca="1" si="60"/>
        <v>0</v>
      </c>
      <c r="G96" s="8">
        <f t="shared" ca="1" si="60"/>
        <v>0</v>
      </c>
      <c r="H96" s="8">
        <f t="shared" ca="1" si="60"/>
        <v>0</v>
      </c>
      <c r="I96" s="8">
        <f t="shared" ca="1" si="60"/>
        <v>0</v>
      </c>
      <c r="J96" s="8">
        <f t="shared" ca="1" si="60"/>
        <v>0</v>
      </c>
      <c r="K96" s="8">
        <f t="shared" ca="1" si="60"/>
        <v>0</v>
      </c>
      <c r="L96" s="8">
        <f t="shared" ca="1" si="60"/>
        <v>0</v>
      </c>
      <c r="M96" s="8">
        <f t="shared" ca="1" si="60"/>
        <v>0</v>
      </c>
      <c r="N96" s="8">
        <f t="shared" ca="1" si="60"/>
        <v>0</v>
      </c>
      <c r="O96" s="8">
        <f t="shared" ca="1" si="60"/>
        <v>0</v>
      </c>
      <c r="P96" s="8">
        <f t="shared" ca="1" si="60"/>
        <v>0</v>
      </c>
      <c r="Q96" s="8">
        <f t="shared" ca="1" si="60"/>
        <v>0</v>
      </c>
      <c r="R96" s="8">
        <f t="shared" ca="1" si="60"/>
        <v>0</v>
      </c>
      <c r="S96" s="8">
        <f t="shared" ca="1" si="60"/>
        <v>0</v>
      </c>
      <c r="T96" s="8">
        <f t="shared" ca="1" si="60"/>
        <v>0</v>
      </c>
      <c r="U96" s="8">
        <f t="shared" ca="1" si="60"/>
        <v>0</v>
      </c>
      <c r="V96" s="8">
        <f t="shared" ca="1" si="60"/>
        <v>0</v>
      </c>
      <c r="W96" s="8">
        <f t="shared" ca="1" si="60"/>
        <v>0</v>
      </c>
      <c r="X96" s="8">
        <f t="shared" ca="1" si="60"/>
        <v>0</v>
      </c>
      <c r="Y96" s="8">
        <f t="shared" ca="1" si="60"/>
        <v>0</v>
      </c>
      <c r="Z96" s="8">
        <f t="shared" ca="1" si="60"/>
        <v>0</v>
      </c>
      <c r="AA96" s="8">
        <f t="shared" ca="1" si="60"/>
        <v>0</v>
      </c>
      <c r="AB96" s="8">
        <f t="shared" ca="1" si="60"/>
        <v>0</v>
      </c>
      <c r="AC96" s="8">
        <f t="shared" ca="1" si="60"/>
        <v>0</v>
      </c>
      <c r="AD96" s="8">
        <f t="shared" ca="1" si="60"/>
        <v>0</v>
      </c>
      <c r="AE96" s="8">
        <f t="shared" ca="1" si="60"/>
        <v>0</v>
      </c>
      <c r="AF96" s="8">
        <f t="shared" ca="1" si="60"/>
        <v>0</v>
      </c>
      <c r="AG96" s="8">
        <f t="shared" ca="1" si="60"/>
        <v>0</v>
      </c>
      <c r="AH96" s="8">
        <f t="shared" ca="1" si="60"/>
        <v>0</v>
      </c>
      <c r="AI96" s="8">
        <f t="shared" ca="1" si="60"/>
        <v>0</v>
      </c>
      <c r="AJ96" s="8">
        <f t="shared" ca="1" si="60"/>
        <v>0</v>
      </c>
      <c r="AK96" s="8">
        <f t="shared" ca="1" si="60"/>
        <v>0</v>
      </c>
      <c r="AL96" s="8" t="s">
        <v>625</v>
      </c>
    </row>
    <row r="97" spans="1:38" hidden="1" x14ac:dyDescent="0.25">
      <c r="B97" s="8" t="s">
        <v>625</v>
      </c>
      <c r="C97" s="8">
        <f ca="1">IFERROR(OFFSET(INDIRECT(ADDRESS(1,8+1+4*INDIRECT(ADDRESS(2,4,1,1,C$36)),1,1,C$36)),MATCH($B97,OFFSET(INDIRECT(ADDRESS(1,8+1+4*INDIRECT(ADDRESS(2,4,1,1,C$36)),1,1,C$36)),,,500),0)-1,-INDIRECT(ADDRESS(2,4,1,1,C$36))+COLUMN(C97)-COLUMN($C$40)),0)</f>
        <v>0</v>
      </c>
      <c r="D97" s="8">
        <f t="shared" ref="D97:AK97" ca="1" si="61">IFERROR(OFFSET(INDIRECT(ADDRESS(1,8+1+4*INDIRECT(ADDRESS(2,4,1,1,D$36)),1,1,D$36)),MATCH($B97,OFFSET(INDIRECT(ADDRESS(1,8+1+4*INDIRECT(ADDRESS(2,4,1,1,D$36)),1,1,D$36)),,,500),0)-1,-INDIRECT(ADDRESS(2,4,1,1,D$36))+COLUMN(D97)-COLUMN($C$40)),0)</f>
        <v>0</v>
      </c>
      <c r="E97" s="8">
        <f t="shared" ca="1" si="61"/>
        <v>0</v>
      </c>
      <c r="F97" s="8">
        <f t="shared" ca="1" si="61"/>
        <v>0</v>
      </c>
      <c r="G97" s="8">
        <f t="shared" ca="1" si="61"/>
        <v>0</v>
      </c>
      <c r="H97" s="8">
        <f t="shared" ca="1" si="61"/>
        <v>0</v>
      </c>
      <c r="I97" s="8">
        <f t="shared" ca="1" si="61"/>
        <v>0</v>
      </c>
      <c r="J97" s="8">
        <f t="shared" ca="1" si="61"/>
        <v>0</v>
      </c>
      <c r="K97" s="8">
        <f t="shared" ca="1" si="61"/>
        <v>0</v>
      </c>
      <c r="L97" s="8">
        <f t="shared" ca="1" si="61"/>
        <v>0</v>
      </c>
      <c r="M97" s="8">
        <f t="shared" ca="1" si="61"/>
        <v>0</v>
      </c>
      <c r="N97" s="8">
        <f t="shared" ca="1" si="61"/>
        <v>0</v>
      </c>
      <c r="O97" s="8">
        <f t="shared" ca="1" si="61"/>
        <v>0</v>
      </c>
      <c r="P97" s="8">
        <f t="shared" ca="1" si="61"/>
        <v>0</v>
      </c>
      <c r="Q97" s="8">
        <f t="shared" ca="1" si="61"/>
        <v>0</v>
      </c>
      <c r="R97" s="8">
        <f t="shared" ca="1" si="61"/>
        <v>0</v>
      </c>
      <c r="S97" s="8">
        <f t="shared" ca="1" si="61"/>
        <v>0</v>
      </c>
      <c r="T97" s="8">
        <f t="shared" ca="1" si="61"/>
        <v>0</v>
      </c>
      <c r="U97" s="8">
        <f t="shared" ca="1" si="61"/>
        <v>0</v>
      </c>
      <c r="V97" s="8">
        <f t="shared" ca="1" si="61"/>
        <v>0</v>
      </c>
      <c r="W97" s="8">
        <f t="shared" ca="1" si="61"/>
        <v>0</v>
      </c>
      <c r="X97" s="8">
        <f t="shared" ca="1" si="61"/>
        <v>0</v>
      </c>
      <c r="Y97" s="8">
        <f t="shared" ca="1" si="61"/>
        <v>0</v>
      </c>
      <c r="Z97" s="8">
        <f t="shared" ca="1" si="61"/>
        <v>0</v>
      </c>
      <c r="AA97" s="8">
        <f t="shared" ca="1" si="61"/>
        <v>0</v>
      </c>
      <c r="AB97" s="8">
        <f t="shared" ca="1" si="61"/>
        <v>0</v>
      </c>
      <c r="AC97" s="8">
        <f t="shared" ca="1" si="61"/>
        <v>0</v>
      </c>
      <c r="AD97" s="8">
        <f t="shared" ca="1" si="61"/>
        <v>0</v>
      </c>
      <c r="AE97" s="8">
        <f t="shared" ca="1" si="61"/>
        <v>0</v>
      </c>
      <c r="AF97" s="8">
        <f t="shared" ca="1" si="61"/>
        <v>0</v>
      </c>
      <c r="AG97" s="8">
        <f t="shared" ca="1" si="61"/>
        <v>0</v>
      </c>
      <c r="AH97" s="8">
        <f t="shared" ca="1" si="61"/>
        <v>0</v>
      </c>
      <c r="AI97" s="8">
        <f t="shared" ca="1" si="61"/>
        <v>0</v>
      </c>
      <c r="AJ97" s="8">
        <f t="shared" ca="1" si="61"/>
        <v>0</v>
      </c>
      <c r="AK97" s="8">
        <f t="shared" ca="1" si="61"/>
        <v>0</v>
      </c>
      <c r="AL97" s="8" t="s">
        <v>625</v>
      </c>
    </row>
    <row r="98" spans="1:38" hidden="1" x14ac:dyDescent="0.25">
      <c r="B98" s="8" t="s">
        <v>625</v>
      </c>
      <c r="C98" s="8">
        <f ca="1">IFERROR(OFFSET(INDIRECT(ADDRESS(1,8+1+4*INDIRECT(ADDRESS(2,4,1,1,C$37)),1,1,C$37)),MATCH($B98,OFFSET(INDIRECT(ADDRESS(1,8+1+4*INDIRECT(ADDRESS(2,4,1,1,C$37)),1,1,C$37)),,,500),0)-1,-INDIRECT(ADDRESS(2,4,1,1,C$37))+COLUMN(C98)-COLUMN($C$40)),0)</f>
        <v>0</v>
      </c>
      <c r="D98" s="8">
        <f t="shared" ref="D98:AK98" ca="1" si="62">IFERROR(OFFSET(INDIRECT(ADDRESS(1,8+1+4*INDIRECT(ADDRESS(2,4,1,1,D$37)),1,1,D$37)),MATCH($B98,OFFSET(INDIRECT(ADDRESS(1,8+1+4*INDIRECT(ADDRESS(2,4,1,1,D$37)),1,1,D$37)),,,500),0)-1,-INDIRECT(ADDRESS(2,4,1,1,D$37))+COLUMN(D98)-COLUMN($C$40)),0)</f>
        <v>0</v>
      </c>
      <c r="E98" s="8">
        <f t="shared" ca="1" si="62"/>
        <v>0</v>
      </c>
      <c r="F98" s="8">
        <f t="shared" ca="1" si="62"/>
        <v>0</v>
      </c>
      <c r="G98" s="8">
        <f t="shared" ca="1" si="62"/>
        <v>0</v>
      </c>
      <c r="H98" s="8">
        <f t="shared" ca="1" si="62"/>
        <v>0</v>
      </c>
      <c r="I98" s="8">
        <f t="shared" ca="1" si="62"/>
        <v>0</v>
      </c>
      <c r="J98" s="8">
        <f t="shared" ca="1" si="62"/>
        <v>0</v>
      </c>
      <c r="K98" s="8">
        <f t="shared" ca="1" si="62"/>
        <v>0</v>
      </c>
      <c r="L98" s="8">
        <f t="shared" ca="1" si="62"/>
        <v>0</v>
      </c>
      <c r="M98" s="8">
        <f t="shared" ca="1" si="62"/>
        <v>0</v>
      </c>
      <c r="N98" s="8">
        <f t="shared" ca="1" si="62"/>
        <v>0</v>
      </c>
      <c r="O98" s="8">
        <f t="shared" ca="1" si="62"/>
        <v>0</v>
      </c>
      <c r="P98" s="8">
        <f t="shared" ca="1" si="62"/>
        <v>0</v>
      </c>
      <c r="Q98" s="8">
        <f t="shared" ca="1" si="62"/>
        <v>0</v>
      </c>
      <c r="R98" s="8">
        <f t="shared" ca="1" si="62"/>
        <v>0</v>
      </c>
      <c r="S98" s="8">
        <f t="shared" ca="1" si="62"/>
        <v>0</v>
      </c>
      <c r="T98" s="8">
        <f t="shared" ca="1" si="62"/>
        <v>0</v>
      </c>
      <c r="U98" s="8">
        <f t="shared" ca="1" si="62"/>
        <v>0</v>
      </c>
      <c r="V98" s="8">
        <f t="shared" ca="1" si="62"/>
        <v>0</v>
      </c>
      <c r="W98" s="8">
        <f t="shared" ca="1" si="62"/>
        <v>0</v>
      </c>
      <c r="X98" s="8">
        <f t="shared" ca="1" si="62"/>
        <v>0</v>
      </c>
      <c r="Y98" s="8">
        <f t="shared" ca="1" si="62"/>
        <v>0</v>
      </c>
      <c r="Z98" s="8">
        <f t="shared" ca="1" si="62"/>
        <v>0</v>
      </c>
      <c r="AA98" s="8">
        <f t="shared" ca="1" si="62"/>
        <v>0</v>
      </c>
      <c r="AB98" s="8">
        <f t="shared" ca="1" si="62"/>
        <v>0</v>
      </c>
      <c r="AC98" s="8">
        <f t="shared" ca="1" si="62"/>
        <v>0</v>
      </c>
      <c r="AD98" s="8">
        <f t="shared" ca="1" si="62"/>
        <v>0</v>
      </c>
      <c r="AE98" s="8">
        <f t="shared" ca="1" si="62"/>
        <v>0</v>
      </c>
      <c r="AF98" s="8">
        <f t="shared" ca="1" si="62"/>
        <v>0</v>
      </c>
      <c r="AG98" s="8">
        <f t="shared" ca="1" si="62"/>
        <v>0</v>
      </c>
      <c r="AH98" s="8">
        <f t="shared" ca="1" si="62"/>
        <v>0</v>
      </c>
      <c r="AI98" s="8">
        <f t="shared" ca="1" si="62"/>
        <v>0</v>
      </c>
      <c r="AJ98" s="8">
        <f t="shared" ca="1" si="62"/>
        <v>0</v>
      </c>
      <c r="AK98" s="8">
        <f t="shared" ca="1" si="62"/>
        <v>0</v>
      </c>
      <c r="AL98" s="8" t="s">
        <v>625</v>
      </c>
    </row>
    <row r="99" spans="1:38" hidden="1" x14ac:dyDescent="0.25">
      <c r="B99" s="8" t="s">
        <v>625</v>
      </c>
      <c r="C99" s="8">
        <f ca="1">IFERROR(OFFSET(INDIRECT(ADDRESS(1,8+1+4*INDIRECT(ADDRESS(2,4,1,1,C$38)),1,1,C$38)),MATCH($B99,OFFSET(INDIRECT(ADDRESS(1,8+1+4*INDIRECT(ADDRESS(2,4,1,1,C$38)),1,1,C$38)),,,500),0)-1,-INDIRECT(ADDRESS(2,4,1,1,C$38))+COLUMN(C99)-COLUMN($C$40)),0)</f>
        <v>0</v>
      </c>
      <c r="D99" s="8">
        <f t="shared" ref="D99:AK99" ca="1" si="63">IFERROR(OFFSET(INDIRECT(ADDRESS(1,8+1+4*INDIRECT(ADDRESS(2,4,1,1,D$38)),1,1,D$38)),MATCH($B99,OFFSET(INDIRECT(ADDRESS(1,8+1+4*INDIRECT(ADDRESS(2,4,1,1,D$38)),1,1,D$38)),,,500),0)-1,-INDIRECT(ADDRESS(2,4,1,1,D$38))+COLUMN(D99)-COLUMN($C$40)),0)</f>
        <v>0</v>
      </c>
      <c r="E99" s="8">
        <f t="shared" ca="1" si="63"/>
        <v>0</v>
      </c>
      <c r="F99" s="8">
        <f t="shared" ca="1" si="63"/>
        <v>0</v>
      </c>
      <c r="G99" s="8">
        <f t="shared" ca="1" si="63"/>
        <v>0</v>
      </c>
      <c r="H99" s="8">
        <f t="shared" ca="1" si="63"/>
        <v>0</v>
      </c>
      <c r="I99" s="8">
        <f t="shared" ca="1" si="63"/>
        <v>0</v>
      </c>
      <c r="J99" s="8">
        <f t="shared" ca="1" si="63"/>
        <v>0</v>
      </c>
      <c r="K99" s="8">
        <f t="shared" ca="1" si="63"/>
        <v>0</v>
      </c>
      <c r="L99" s="8">
        <f t="shared" ca="1" si="63"/>
        <v>0</v>
      </c>
      <c r="M99" s="8">
        <f t="shared" ca="1" si="63"/>
        <v>0</v>
      </c>
      <c r="N99" s="8">
        <f t="shared" ca="1" si="63"/>
        <v>0</v>
      </c>
      <c r="O99" s="8">
        <f t="shared" ca="1" si="63"/>
        <v>0</v>
      </c>
      <c r="P99" s="8">
        <f t="shared" ca="1" si="63"/>
        <v>0</v>
      </c>
      <c r="Q99" s="8">
        <f t="shared" ca="1" si="63"/>
        <v>0</v>
      </c>
      <c r="R99" s="8">
        <f t="shared" ca="1" si="63"/>
        <v>0</v>
      </c>
      <c r="S99" s="8">
        <f t="shared" ca="1" si="63"/>
        <v>0</v>
      </c>
      <c r="T99" s="8">
        <f t="shared" ca="1" si="63"/>
        <v>0</v>
      </c>
      <c r="U99" s="8">
        <f t="shared" ca="1" si="63"/>
        <v>0</v>
      </c>
      <c r="V99" s="8">
        <f t="shared" ca="1" si="63"/>
        <v>0</v>
      </c>
      <c r="W99" s="8">
        <f t="shared" ca="1" si="63"/>
        <v>0</v>
      </c>
      <c r="X99" s="8">
        <f t="shared" ca="1" si="63"/>
        <v>0</v>
      </c>
      <c r="Y99" s="8">
        <f t="shared" ca="1" si="63"/>
        <v>0</v>
      </c>
      <c r="Z99" s="8">
        <f t="shared" ca="1" si="63"/>
        <v>0</v>
      </c>
      <c r="AA99" s="8">
        <f t="shared" ca="1" si="63"/>
        <v>0</v>
      </c>
      <c r="AB99" s="8">
        <f t="shared" ca="1" si="63"/>
        <v>0</v>
      </c>
      <c r="AC99" s="8">
        <f t="shared" ca="1" si="63"/>
        <v>0</v>
      </c>
      <c r="AD99" s="8">
        <f t="shared" ca="1" si="63"/>
        <v>0</v>
      </c>
      <c r="AE99" s="8">
        <f t="shared" ca="1" si="63"/>
        <v>0</v>
      </c>
      <c r="AF99" s="8">
        <f t="shared" ca="1" si="63"/>
        <v>0</v>
      </c>
      <c r="AG99" s="8">
        <f t="shared" ca="1" si="63"/>
        <v>0</v>
      </c>
      <c r="AH99" s="8">
        <f t="shared" ca="1" si="63"/>
        <v>0</v>
      </c>
      <c r="AI99" s="8">
        <f t="shared" ca="1" si="63"/>
        <v>0</v>
      </c>
      <c r="AJ99" s="8">
        <f t="shared" ca="1" si="63"/>
        <v>0</v>
      </c>
      <c r="AK99" s="8">
        <f t="shared" ca="1" si="63"/>
        <v>0</v>
      </c>
      <c r="AL99" s="8" t="s">
        <v>625</v>
      </c>
    </row>
    <row r="100" spans="1:38" hidden="1" x14ac:dyDescent="0.25">
      <c r="B100" s="8" t="s">
        <v>625</v>
      </c>
      <c r="C100" s="8">
        <f ca="1">IFERROR(OFFSET(INDIRECT(ADDRESS(1,8+1+4*INDIRECT(ADDRESS(2,4,1,1,C$39)),1,1,C$39)),MATCH($B100,OFFSET(INDIRECT(ADDRESS(1,8+1+4*INDIRECT(ADDRESS(2,4,1,1,C$39)),1,1,C$39)),,,500),0)-1,-INDIRECT(ADDRESS(2,4,1,1,C$39))+COLUMN(C100)-COLUMN($C$40)),0)</f>
        <v>0</v>
      </c>
      <c r="D100" s="8">
        <f t="shared" ref="D100:AK100" ca="1" si="64">IFERROR(OFFSET(INDIRECT(ADDRESS(1,8+1+4*INDIRECT(ADDRESS(2,4,1,1,D$39)),1,1,D$39)),MATCH($B100,OFFSET(INDIRECT(ADDRESS(1,8+1+4*INDIRECT(ADDRESS(2,4,1,1,D$39)),1,1,D$39)),,,500),0)-1,-INDIRECT(ADDRESS(2,4,1,1,D$39))+COLUMN(D100)-COLUMN($C$40)),0)</f>
        <v>0</v>
      </c>
      <c r="E100" s="8">
        <f t="shared" ca="1" si="64"/>
        <v>0</v>
      </c>
      <c r="F100" s="8">
        <f t="shared" ca="1" si="64"/>
        <v>0</v>
      </c>
      <c r="G100" s="8">
        <f t="shared" ca="1" si="64"/>
        <v>0</v>
      </c>
      <c r="H100" s="8">
        <f t="shared" ca="1" si="64"/>
        <v>0</v>
      </c>
      <c r="I100" s="8">
        <f t="shared" ca="1" si="64"/>
        <v>0</v>
      </c>
      <c r="J100" s="8">
        <f t="shared" ca="1" si="64"/>
        <v>0</v>
      </c>
      <c r="K100" s="8">
        <f t="shared" ca="1" si="64"/>
        <v>0</v>
      </c>
      <c r="L100" s="8">
        <f t="shared" ca="1" si="64"/>
        <v>0</v>
      </c>
      <c r="M100" s="8">
        <f t="shared" ca="1" si="64"/>
        <v>0</v>
      </c>
      <c r="N100" s="8">
        <f t="shared" ca="1" si="64"/>
        <v>0</v>
      </c>
      <c r="O100" s="8">
        <f t="shared" ca="1" si="64"/>
        <v>0</v>
      </c>
      <c r="P100" s="8">
        <f t="shared" ca="1" si="64"/>
        <v>0</v>
      </c>
      <c r="Q100" s="8">
        <f t="shared" ca="1" si="64"/>
        <v>0</v>
      </c>
      <c r="R100" s="8">
        <f t="shared" ca="1" si="64"/>
        <v>0</v>
      </c>
      <c r="S100" s="8">
        <f t="shared" ca="1" si="64"/>
        <v>0</v>
      </c>
      <c r="T100" s="8">
        <f t="shared" ca="1" si="64"/>
        <v>0</v>
      </c>
      <c r="U100" s="8">
        <f t="shared" ca="1" si="64"/>
        <v>0</v>
      </c>
      <c r="V100" s="8">
        <f t="shared" ca="1" si="64"/>
        <v>0</v>
      </c>
      <c r="W100" s="8">
        <f t="shared" ca="1" si="64"/>
        <v>0</v>
      </c>
      <c r="X100" s="8">
        <f t="shared" ca="1" si="64"/>
        <v>0</v>
      </c>
      <c r="Y100" s="8">
        <f t="shared" ca="1" si="64"/>
        <v>0</v>
      </c>
      <c r="Z100" s="8">
        <f t="shared" ca="1" si="64"/>
        <v>0</v>
      </c>
      <c r="AA100" s="8">
        <f t="shared" ca="1" si="64"/>
        <v>0</v>
      </c>
      <c r="AB100" s="8">
        <f t="shared" ca="1" si="64"/>
        <v>0</v>
      </c>
      <c r="AC100" s="8">
        <f t="shared" ca="1" si="64"/>
        <v>0</v>
      </c>
      <c r="AD100" s="8">
        <f t="shared" ca="1" si="64"/>
        <v>0</v>
      </c>
      <c r="AE100" s="8">
        <f t="shared" ca="1" si="64"/>
        <v>0</v>
      </c>
      <c r="AF100" s="8">
        <f t="shared" ca="1" si="64"/>
        <v>0</v>
      </c>
      <c r="AG100" s="8">
        <f t="shared" ca="1" si="64"/>
        <v>0</v>
      </c>
      <c r="AH100" s="8">
        <f t="shared" ca="1" si="64"/>
        <v>0</v>
      </c>
      <c r="AI100" s="8">
        <f t="shared" ca="1" si="64"/>
        <v>0</v>
      </c>
      <c r="AJ100" s="8">
        <f t="shared" ca="1" si="64"/>
        <v>0</v>
      </c>
      <c r="AK100" s="8">
        <f t="shared" ca="1" si="64"/>
        <v>0</v>
      </c>
      <c r="AL100" s="8" t="s">
        <v>625</v>
      </c>
    </row>
    <row r="101" spans="1:38" hidden="1" x14ac:dyDescent="0.25"/>
    <row r="102" spans="1:38" hidden="1" x14ac:dyDescent="0.25"/>
    <row r="103" spans="1:38" hidden="1" x14ac:dyDescent="0.25"/>
    <row r="104" spans="1:38" hidden="1" x14ac:dyDescent="0.25"/>
    <row r="105" spans="1:38" ht="15.6" hidden="1" customHeight="1" x14ac:dyDescent="0.25">
      <c r="A105" s="183">
        <v>45711</v>
      </c>
      <c r="B105" s="18"/>
      <c r="C105" s="62" t="s">
        <v>1218</v>
      </c>
      <c r="D105" s="62" t="s">
        <v>889</v>
      </c>
      <c r="E105" s="62" t="s">
        <v>888</v>
      </c>
      <c r="F105" s="62" t="s">
        <v>891</v>
      </c>
      <c r="G105" s="62" t="s">
        <v>1227</v>
      </c>
      <c r="H105" s="62" t="s">
        <v>1238</v>
      </c>
    </row>
    <row r="106" spans="1:38" ht="15.6" hidden="1" customHeight="1" x14ac:dyDescent="0.25">
      <c r="A106" s="183"/>
      <c r="B106" s="64" t="s">
        <v>639</v>
      </c>
      <c r="C106" s="18"/>
      <c r="D106" s="18">
        <v>1</v>
      </c>
      <c r="E106" s="18"/>
      <c r="F106" s="18">
        <v>1</v>
      </c>
      <c r="G106" s="18"/>
      <c r="H106" s="18">
        <v>1</v>
      </c>
    </row>
    <row r="107" spans="1:38" ht="15.75" hidden="1" x14ac:dyDescent="0.25">
      <c r="A107" s="183"/>
      <c r="B107" s="64" t="s">
        <v>643</v>
      </c>
      <c r="C107" s="18"/>
      <c r="D107" s="18"/>
      <c r="E107" s="18">
        <v>3</v>
      </c>
      <c r="F107" s="18">
        <v>1</v>
      </c>
      <c r="G107" s="18"/>
      <c r="H107" s="18">
        <v>1</v>
      </c>
    </row>
    <row r="108" spans="1:38" ht="15.75" hidden="1" x14ac:dyDescent="0.25">
      <c r="A108" s="183"/>
      <c r="B108" s="64" t="s">
        <v>637</v>
      </c>
      <c r="C108" s="18"/>
      <c r="D108" s="18"/>
      <c r="E108" s="18"/>
      <c r="F108" s="18">
        <v>1</v>
      </c>
      <c r="G108" s="18"/>
      <c r="H108" s="18">
        <v>2</v>
      </c>
    </row>
    <row r="109" spans="1:38" ht="15.75" hidden="1" x14ac:dyDescent="0.25">
      <c r="A109" s="183"/>
      <c r="B109" s="64" t="s">
        <v>638</v>
      </c>
      <c r="C109" s="18"/>
      <c r="D109" s="18">
        <v>1</v>
      </c>
      <c r="E109" s="18"/>
      <c r="F109" s="18"/>
      <c r="G109" s="18">
        <v>2</v>
      </c>
      <c r="H109" s="18">
        <v>2</v>
      </c>
    </row>
    <row r="110" spans="1:38" ht="15.75" hidden="1" x14ac:dyDescent="0.25">
      <c r="A110" s="63" t="s">
        <v>1274</v>
      </c>
      <c r="B110" s="64" t="s">
        <v>636</v>
      </c>
      <c r="C110" s="18"/>
      <c r="D110" s="18"/>
      <c r="E110" s="18"/>
      <c r="F110" s="18"/>
      <c r="G110" s="18"/>
      <c r="H110" s="18"/>
    </row>
    <row r="111" spans="1:38" ht="15.75" hidden="1" x14ac:dyDescent="0.25">
      <c r="A111" s="183">
        <f>A105-6</f>
        <v>45705</v>
      </c>
      <c r="B111" s="64" t="s">
        <v>634</v>
      </c>
      <c r="C111" s="18">
        <v>3</v>
      </c>
      <c r="D111" s="18"/>
      <c r="E111" s="18">
        <v>1</v>
      </c>
      <c r="F111" s="18"/>
      <c r="G111" s="18">
        <v>1</v>
      </c>
      <c r="H111" s="18">
        <v>3</v>
      </c>
    </row>
    <row r="112" spans="1:38" ht="15.75" hidden="1" x14ac:dyDescent="0.25">
      <c r="A112" s="183"/>
      <c r="B112" s="64" t="s">
        <v>631</v>
      </c>
      <c r="C112" s="18"/>
      <c r="D112" s="18"/>
      <c r="E112" s="18"/>
      <c r="F112" s="18"/>
      <c r="G112" s="18"/>
      <c r="H112" s="18"/>
    </row>
    <row r="113" spans="1:8" ht="15.75" hidden="1" x14ac:dyDescent="0.25">
      <c r="A113" s="183"/>
      <c r="B113" s="64" t="s">
        <v>632</v>
      </c>
      <c r="C113" s="18"/>
      <c r="D113" s="18">
        <v>1</v>
      </c>
      <c r="E113" s="18"/>
      <c r="F113" s="18"/>
      <c r="G113" s="18"/>
      <c r="H113" s="18"/>
    </row>
    <row r="114" spans="1:8" ht="15.75" hidden="1" x14ac:dyDescent="0.25">
      <c r="A114" s="183"/>
      <c r="B114" s="64" t="s">
        <v>633</v>
      </c>
      <c r="C114" s="18"/>
      <c r="D114" s="18"/>
      <c r="E114" s="18"/>
      <c r="F114" s="18">
        <v>1</v>
      </c>
      <c r="G114" s="18"/>
      <c r="H114" s="18">
        <v>1</v>
      </c>
    </row>
    <row r="115" spans="1:8" ht="15.75" hidden="1" x14ac:dyDescent="0.25">
      <c r="A115" s="183"/>
      <c r="B115" s="64" t="s">
        <v>109</v>
      </c>
      <c r="C115" s="18"/>
      <c r="D115" s="18"/>
      <c r="E115" s="18"/>
      <c r="F115" s="18"/>
      <c r="G115" s="18"/>
      <c r="H115" s="18"/>
    </row>
    <row r="116" spans="1:8" ht="15.75" hidden="1" x14ac:dyDescent="0.25">
      <c r="A116" s="88"/>
      <c r="B116" s="89"/>
      <c r="C116" s="20"/>
      <c r="D116" s="20"/>
      <c r="E116" s="20"/>
      <c r="F116" s="20"/>
      <c r="G116" s="20"/>
      <c r="H116" s="20"/>
    </row>
    <row r="117" spans="1:8" ht="15.75" hidden="1" thickBot="1" x14ac:dyDescent="0.3"/>
    <row r="118" spans="1:8" ht="15.6" hidden="1" customHeight="1" x14ac:dyDescent="0.25">
      <c r="A118" s="182">
        <v>45711</v>
      </c>
      <c r="B118" s="65"/>
      <c r="C118" s="66" t="s">
        <v>1218</v>
      </c>
      <c r="D118" s="66" t="s">
        <v>889</v>
      </c>
      <c r="E118" s="66" t="s">
        <v>888</v>
      </c>
      <c r="F118" s="66" t="s">
        <v>891</v>
      </c>
      <c r="G118" s="66" t="s">
        <v>1227</v>
      </c>
      <c r="H118" s="67" t="s">
        <v>1238</v>
      </c>
    </row>
    <row r="119" spans="1:8" ht="15.75" hidden="1" x14ac:dyDescent="0.25">
      <c r="A119" s="180"/>
      <c r="B119" s="64" t="s">
        <v>639</v>
      </c>
      <c r="C119" s="18" t="str">
        <f ca="1">IF(SUM(OFFSET($A$41,6*(ROW(B119)-ROW($B$106))+COLUMN(C118)-COLUMN($C$105),MATCH($A$105,$40:$40)-1,,-7))=0,"",SUM(OFFSET($A$41,6*(ROW(B119)-ROW($B$106))+COLUMN(C118)-COLUMN($C$105),MATCH($A$105,$40:$40)-1,,-7)))</f>
        <v/>
      </c>
      <c r="D119" s="18">
        <v>3</v>
      </c>
      <c r="E119" s="18" t="str">
        <f t="shared" ref="E119" ca="1" si="65">IF(SUM(OFFSET($A$41,6*(ROW(D119)-ROW($B$106))+COLUMN(E118)-COLUMN($C$105),MATCH($A$105,$40:$40)-1,,-7))=0,"",SUM(OFFSET($A$41,6*(ROW(D119)-ROW($B$106))+COLUMN(E118)-COLUMN($C$105),MATCH($A$105,$40:$40)-1,,-7)))</f>
        <v/>
      </c>
      <c r="F119" s="18">
        <v>1</v>
      </c>
      <c r="G119" s="18" t="str">
        <f t="shared" ref="G119:G121" ca="1" si="66">IF(SUM(OFFSET($A$41,6*(ROW(F119)-ROW($B$106))+COLUMN(G118)-COLUMN($C$105),MATCH($A$105,$40:$40)-1,,-7))=0,"",SUM(OFFSET($A$41,6*(ROW(F119)-ROW($B$106))+COLUMN(G118)-COLUMN($C$105),MATCH($A$105,$40:$40)-1,,-7)))</f>
        <v/>
      </c>
      <c r="H119" s="68" t="str">
        <f t="shared" ref="H119" ca="1" si="67">IF(SUM(OFFSET($A$41,6*(ROW(G119)-ROW($B$106))+COLUMN(H118)-COLUMN($C$105),MATCH($A$105,$40:$40)-1,,-7))=0,"",SUM(OFFSET($A$41,6*(ROW(G119)-ROW($B$106))+COLUMN(H118)-COLUMN($C$105),MATCH($A$105,$40:$40)-1,,-7)))</f>
        <v/>
      </c>
    </row>
    <row r="120" spans="1:8" ht="15.75" hidden="1" x14ac:dyDescent="0.25">
      <c r="A120" s="180"/>
      <c r="B120" s="64" t="s">
        <v>643</v>
      </c>
      <c r="C120" s="18" t="str">
        <f t="shared" ref="C120:C123" ca="1" si="68">IF(SUM(OFFSET($A$41,6*(ROW(B120)-ROW($B$106))+COLUMN(C119)-COLUMN($C$105),MATCH($A$105,$40:$40)-1,,-7))=0,"",SUM(OFFSET($A$41,6*(ROW(B120)-ROW($B$106))+COLUMN(C119)-COLUMN($C$105),MATCH($A$105,$40:$40)-1,,-7)))</f>
        <v/>
      </c>
      <c r="D120" s="18" t="str">
        <f t="shared" ref="D120:D123" ca="1" si="69">IF(SUM(OFFSET($A$41,6*(ROW(C120)-ROW($B$106))+COLUMN(D119)-COLUMN($C$105),MATCH($A$105,$40:$40)-1,,-7))=0,"",SUM(OFFSET($A$41,6*(ROW(C120)-ROW($B$106))+COLUMN(D119)-COLUMN($C$105),MATCH($A$105,$40:$40)-1,,-7)))</f>
        <v/>
      </c>
      <c r="E120" s="18">
        <v>2</v>
      </c>
      <c r="F120" s="18">
        <v>7</v>
      </c>
      <c r="G120" s="18" t="str">
        <f t="shared" ca="1" si="66"/>
        <v/>
      </c>
      <c r="H120" s="68">
        <v>1</v>
      </c>
    </row>
    <row r="121" spans="1:8" ht="15.75" hidden="1" x14ac:dyDescent="0.25">
      <c r="A121" s="180"/>
      <c r="B121" s="64" t="s">
        <v>637</v>
      </c>
      <c r="C121" s="18" t="str">
        <f t="shared" ca="1" si="68"/>
        <v/>
      </c>
      <c r="D121" s="18" t="str">
        <f t="shared" ca="1" si="69"/>
        <v/>
      </c>
      <c r="E121" s="18" t="str">
        <f t="shared" ref="E121" ca="1" si="70">IF(SUM(OFFSET($A$41,6*(ROW(D121)-ROW($B$106))+COLUMN(E120)-COLUMN($C$105),MATCH($A$105,$40:$40)-1,,-7))=0,"",SUM(OFFSET($A$41,6*(ROW(D121)-ROW($B$106))+COLUMN(E120)-COLUMN($C$105),MATCH($A$105,$40:$40)-1,,-7)))</f>
        <v/>
      </c>
      <c r="F121" s="18" t="str">
        <f t="shared" ref="F121:F126" ca="1" si="71">IF(SUM(OFFSET($A$41,6*(ROW(E121)-ROW($B$106))+COLUMN(F120)-COLUMN($C$105),MATCH($A$105,$40:$40)-1,,-7))=0,"",SUM(OFFSET($A$41,6*(ROW(E121)-ROW($B$106))+COLUMN(F120)-COLUMN($C$105),MATCH($A$105,$40:$40)-1,,-7)))</f>
        <v/>
      </c>
      <c r="G121" s="18" t="str">
        <f t="shared" ca="1" si="66"/>
        <v/>
      </c>
      <c r="H121" s="68">
        <v>1</v>
      </c>
    </row>
    <row r="122" spans="1:8" ht="15.75" hidden="1" x14ac:dyDescent="0.25">
      <c r="A122" s="180"/>
      <c r="B122" s="64" t="s">
        <v>638</v>
      </c>
      <c r="C122" s="18" t="str">
        <f t="shared" ca="1" si="68"/>
        <v/>
      </c>
      <c r="D122" s="18" t="str">
        <f t="shared" ca="1" si="69"/>
        <v/>
      </c>
      <c r="E122" s="18">
        <v>3</v>
      </c>
      <c r="F122" s="18" t="str">
        <f t="shared" ca="1" si="71"/>
        <v/>
      </c>
      <c r="G122" s="18">
        <v>2</v>
      </c>
      <c r="H122" s="68">
        <v>1</v>
      </c>
    </row>
    <row r="123" spans="1:8" ht="15.75" hidden="1" x14ac:dyDescent="0.25">
      <c r="A123" s="69" t="s">
        <v>1274</v>
      </c>
      <c r="B123" s="64" t="s">
        <v>636</v>
      </c>
      <c r="C123" s="18" t="str">
        <f t="shared" ca="1" si="68"/>
        <v/>
      </c>
      <c r="D123" s="18" t="str">
        <f t="shared" ca="1" si="69"/>
        <v/>
      </c>
      <c r="E123" s="18" t="str">
        <f t="shared" ref="E123:E128" ca="1" si="72">IF(SUM(OFFSET($A$41,6*(ROW(D123)-ROW($B$106))+COLUMN(E122)-COLUMN($C$105),MATCH($A$105,$40:$40)-1,,-7))=0,"",SUM(OFFSET($A$41,6*(ROW(D123)-ROW($B$106))+COLUMN(E122)-COLUMN($C$105),MATCH($A$105,$40:$40)-1,,-7)))</f>
        <v/>
      </c>
      <c r="F123" s="18" t="str">
        <f t="shared" ca="1" si="71"/>
        <v/>
      </c>
      <c r="G123" s="18" t="str">
        <f t="shared" ref="G123:G125" ca="1" si="73">IF(SUM(OFFSET($A$41,6*(ROW(F123)-ROW($B$106))+COLUMN(G122)-COLUMN($C$105),MATCH($A$105,$40:$40)-1,,-7))=0,"",SUM(OFFSET($A$41,6*(ROW(F123)-ROW($B$106))+COLUMN(G122)-COLUMN($C$105),MATCH($A$105,$40:$40)-1,,-7)))</f>
        <v/>
      </c>
      <c r="H123" s="68" t="str">
        <f t="shared" ref="H123:H125" ca="1" si="74">IF(SUM(OFFSET($A$41,6*(ROW(G123)-ROW($B$106))+COLUMN(H122)-COLUMN($C$105),MATCH($A$105,$40:$40)-1,,-7))=0,"",SUM(OFFSET($A$41,6*(ROW(G123)-ROW($B$106))+COLUMN(H122)-COLUMN($C$105),MATCH($A$105,$40:$40)-1,,-7)))</f>
        <v/>
      </c>
    </row>
    <row r="124" spans="1:8" ht="15.75" hidden="1" x14ac:dyDescent="0.25">
      <c r="A124" s="180">
        <f>A118-6</f>
        <v>45705</v>
      </c>
      <c r="B124" s="64" t="s">
        <v>634</v>
      </c>
      <c r="C124" s="18">
        <v>1</v>
      </c>
      <c r="D124" s="18" t="str">
        <f ca="1">IF(SUM(OFFSET($A$41,6*(ROW(C124)-ROW($B$106))+COLUMN(D123)-COLUMN($C$105),MATCH($A$105,$40:$40)-1,,-7))=0,"",SUM(OFFSET($A$41,6*(ROW(C124)-ROW($B$106))+COLUMN(D123)-COLUMN($C$105),MATCH($A$105,$40:$40)-1,,-7)))</f>
        <v/>
      </c>
      <c r="E124" s="18" t="str">
        <f t="shared" ca="1" si="72"/>
        <v/>
      </c>
      <c r="F124" s="18" t="str">
        <f t="shared" ca="1" si="71"/>
        <v/>
      </c>
      <c r="G124" s="18" t="str">
        <f t="shared" ca="1" si="73"/>
        <v/>
      </c>
      <c r="H124" s="68" t="str">
        <f t="shared" ca="1" si="74"/>
        <v/>
      </c>
    </row>
    <row r="125" spans="1:8" ht="15.75" hidden="1" x14ac:dyDescent="0.25">
      <c r="A125" s="180"/>
      <c r="B125" s="64" t="s">
        <v>631</v>
      </c>
      <c r="C125" s="18" t="str">
        <f t="shared" ref="C125:C126" ca="1" si="75">IF(SUM(OFFSET($A$41,6*(ROW(B125)-ROW($B$106))+COLUMN(C124)-COLUMN($C$105),MATCH($A$105,$40:$40)-1,,-7))=0,"",SUM(OFFSET($A$41,6*(ROW(B125)-ROW($B$106))+COLUMN(C124)-COLUMN($C$105),MATCH($A$105,$40:$40)-1,,-7)))</f>
        <v/>
      </c>
      <c r="D125" s="18" t="str">
        <f t="shared" ref="D125:D126" ca="1" si="76">IF(SUM(OFFSET($A$41,6*(ROW(C125)-ROW($B$106))+COLUMN(D124)-COLUMN($C$105),MATCH($A$105,$40:$40)-1,,-7))=0,"",SUM(OFFSET($A$41,6*(ROW(C125)-ROW($B$106))+COLUMN(D124)-COLUMN($C$105),MATCH($A$105,$40:$40)-1,,-7)))</f>
        <v/>
      </c>
      <c r="E125" s="18" t="str">
        <f t="shared" ca="1" si="72"/>
        <v/>
      </c>
      <c r="F125" s="18" t="str">
        <f t="shared" ca="1" si="71"/>
        <v/>
      </c>
      <c r="G125" s="18" t="str">
        <f t="shared" ca="1" si="73"/>
        <v/>
      </c>
      <c r="H125" s="68" t="str">
        <f t="shared" ca="1" si="74"/>
        <v/>
      </c>
    </row>
    <row r="126" spans="1:8" ht="15.75" hidden="1" x14ac:dyDescent="0.25">
      <c r="A126" s="180"/>
      <c r="B126" s="64" t="s">
        <v>632</v>
      </c>
      <c r="C126" s="18" t="str">
        <f t="shared" ca="1" si="75"/>
        <v/>
      </c>
      <c r="D126" s="18" t="str">
        <f t="shared" ca="1" si="76"/>
        <v/>
      </c>
      <c r="E126" s="18" t="str">
        <f t="shared" ca="1" si="72"/>
        <v/>
      </c>
      <c r="F126" s="18" t="str">
        <f t="shared" ca="1" si="71"/>
        <v/>
      </c>
      <c r="G126" s="18" t="str">
        <f ca="1">IF(SUM(OFFSET($A$41,6*(ROW(F126)-ROW($B$106))+COLUMN(G125)-COLUMN($C$105),MATCH($A$105,$40:$40)-1,,-7))=0,"",SUM(OFFSET($A$41,6*(ROW(F126)-ROW($B$106))+COLUMN(G125)-COLUMN($C$105),MATCH($A$105,$40:$40)-1,,-7)))</f>
        <v/>
      </c>
      <c r="H126" s="68">
        <v>1</v>
      </c>
    </row>
    <row r="127" spans="1:8" ht="15.75" hidden="1" x14ac:dyDescent="0.25">
      <c r="A127" s="180"/>
      <c r="B127" s="64" t="s">
        <v>633</v>
      </c>
      <c r="C127" s="18">
        <v>1</v>
      </c>
      <c r="D127" s="18" t="str">
        <f ca="1">IF(SUM(OFFSET($A$41,6*(ROW(C127)-ROW($B$106))+COLUMN(D126)-COLUMN($C$105),MATCH($A$105,$40:$40)-1,,-7))=0,"",SUM(OFFSET($A$41,6*(ROW(C127)-ROW($B$106))+COLUMN(D126)-COLUMN($C$105),MATCH($A$105,$40:$40)-1,,-7)))</f>
        <v/>
      </c>
      <c r="E127" s="18" t="str">
        <f t="shared" ca="1" si="72"/>
        <v/>
      </c>
      <c r="F127" s="18">
        <v>1</v>
      </c>
      <c r="G127" s="18" t="str">
        <f t="shared" ref="G127:G128" ca="1" si="77">IF(SUM(OFFSET($A$41,6*(ROW(F127)-ROW($B$106))+COLUMN(G126)-COLUMN($C$105),MATCH($A$105,$40:$40)-1,,-7))=0,"",SUM(OFFSET($A$41,6*(ROW(F127)-ROW($B$106))+COLUMN(G126)-COLUMN($C$105),MATCH($A$105,$40:$40)-1,,-7)))</f>
        <v/>
      </c>
      <c r="H127" s="68">
        <v>1</v>
      </c>
    </row>
    <row r="128" spans="1:8" ht="16.5" hidden="1" thickBot="1" x14ac:dyDescent="0.3">
      <c r="A128" s="181"/>
      <c r="B128" s="70" t="s">
        <v>109</v>
      </c>
      <c r="C128" s="71" t="str">
        <f t="shared" ref="C128" ca="1" si="78">IF(SUM(OFFSET($A$41,6*(ROW(B128)-ROW($B$106))+COLUMN(C127)-COLUMN($C$105),MATCH($A$105,$40:$40)-1,,-7))=0,"",SUM(OFFSET($A$41,6*(ROW(B128)-ROW($B$106))+COLUMN(C127)-COLUMN($C$105),MATCH($A$105,$40:$40)-1,,-7)))</f>
        <v/>
      </c>
      <c r="D128" s="71" t="str">
        <f t="shared" ref="D128" ca="1" si="79">IF(SUM(OFFSET($A$41,6*(ROW(C128)-ROW($B$106))+COLUMN(D127)-COLUMN($C$105),MATCH($A$105,$40:$40)-1,,-7))=0,"",SUM(OFFSET($A$41,6*(ROW(C128)-ROW($B$106))+COLUMN(D127)-COLUMN($C$105),MATCH($A$105,$40:$40)-1,,-7)))</f>
        <v/>
      </c>
      <c r="E128" s="71" t="str">
        <f t="shared" ca="1" si="72"/>
        <v/>
      </c>
      <c r="F128" s="71" t="str">
        <f t="shared" ref="F128" ca="1" si="80">IF(SUM(OFFSET($A$41,6*(ROW(E128)-ROW($B$106))+COLUMN(F127)-COLUMN($C$105),MATCH($A$105,$40:$40)-1,,-7))=0,"",SUM(OFFSET($A$41,6*(ROW(E128)-ROW($B$106))+COLUMN(F127)-COLUMN($C$105),MATCH($A$105,$40:$40)-1,,-7)))</f>
        <v/>
      </c>
      <c r="G128" s="71" t="str">
        <f t="shared" ca="1" si="77"/>
        <v/>
      </c>
      <c r="H128" s="72">
        <v>1</v>
      </c>
    </row>
    <row r="129" spans="1:8" ht="15.75" hidden="1" x14ac:dyDescent="0.25">
      <c r="A129" s="182">
        <v>45697</v>
      </c>
      <c r="B129" s="65"/>
      <c r="C129" s="66" t="s">
        <v>1218</v>
      </c>
      <c r="D129" s="66" t="s">
        <v>889</v>
      </c>
      <c r="E129" s="66" t="s">
        <v>888</v>
      </c>
      <c r="F129" s="66" t="s">
        <v>891</v>
      </c>
      <c r="G129" s="66" t="s">
        <v>1227</v>
      </c>
      <c r="H129" s="67" t="s">
        <v>1238</v>
      </c>
    </row>
    <row r="130" spans="1:8" ht="15.75" hidden="1" x14ac:dyDescent="0.25">
      <c r="A130" s="180"/>
      <c r="B130" s="64" t="s">
        <v>639</v>
      </c>
      <c r="C130" s="18" t="s">
        <v>1275</v>
      </c>
      <c r="D130" s="18">
        <v>1</v>
      </c>
      <c r="E130" s="18" t="s">
        <v>1275</v>
      </c>
      <c r="F130" s="18" t="s">
        <v>1275</v>
      </c>
      <c r="G130" s="18" t="s">
        <v>1275</v>
      </c>
      <c r="H130" s="68" t="s">
        <v>1275</v>
      </c>
    </row>
    <row r="131" spans="1:8" ht="15.75" hidden="1" x14ac:dyDescent="0.25">
      <c r="A131" s="180"/>
      <c r="B131" s="64" t="s">
        <v>643</v>
      </c>
      <c r="C131" s="18" t="s">
        <v>1275</v>
      </c>
      <c r="D131" s="18" t="s">
        <v>1275</v>
      </c>
      <c r="E131" s="18">
        <v>3</v>
      </c>
      <c r="F131" s="18" t="s">
        <v>1275</v>
      </c>
      <c r="G131" s="18" t="s">
        <v>1275</v>
      </c>
      <c r="H131" s="68" t="s">
        <v>1275</v>
      </c>
    </row>
    <row r="132" spans="1:8" ht="15.75" hidden="1" x14ac:dyDescent="0.25">
      <c r="A132" s="180"/>
      <c r="B132" s="64" t="s">
        <v>637</v>
      </c>
      <c r="C132" s="18" t="s">
        <v>1275</v>
      </c>
      <c r="D132" s="18" t="s">
        <v>1275</v>
      </c>
      <c r="E132" s="18" t="s">
        <v>1275</v>
      </c>
      <c r="F132" s="18" t="s">
        <v>1275</v>
      </c>
      <c r="G132" s="18" t="s">
        <v>1275</v>
      </c>
      <c r="H132" s="68" t="s">
        <v>1275</v>
      </c>
    </row>
    <row r="133" spans="1:8" ht="15.75" hidden="1" x14ac:dyDescent="0.25">
      <c r="A133" s="180"/>
      <c r="B133" s="64" t="s">
        <v>638</v>
      </c>
      <c r="C133" s="18" t="s">
        <v>1275</v>
      </c>
      <c r="D133" s="18" t="s">
        <v>1275</v>
      </c>
      <c r="E133" s="18">
        <v>1</v>
      </c>
      <c r="F133" s="18" t="s">
        <v>1275</v>
      </c>
      <c r="G133" s="18" t="s">
        <v>1275</v>
      </c>
      <c r="H133" s="68" t="s">
        <v>1275</v>
      </c>
    </row>
    <row r="134" spans="1:8" ht="15.75" hidden="1" x14ac:dyDescent="0.25">
      <c r="A134" s="69" t="s">
        <v>1274</v>
      </c>
      <c r="B134" s="64" t="s">
        <v>636</v>
      </c>
      <c r="C134" s="18" t="s">
        <v>1275</v>
      </c>
      <c r="D134" s="18" t="s">
        <v>1275</v>
      </c>
      <c r="E134" s="18" t="s">
        <v>1275</v>
      </c>
      <c r="F134" s="18" t="s">
        <v>1275</v>
      </c>
      <c r="G134" s="18" t="s">
        <v>1275</v>
      </c>
      <c r="H134" s="68" t="s">
        <v>1275</v>
      </c>
    </row>
    <row r="135" spans="1:8" ht="15.75" hidden="1" x14ac:dyDescent="0.25">
      <c r="A135" s="180">
        <v>45691</v>
      </c>
      <c r="B135" s="64" t="s">
        <v>634</v>
      </c>
      <c r="C135" s="18">
        <v>2</v>
      </c>
      <c r="D135" s="18" t="s">
        <v>1275</v>
      </c>
      <c r="E135" s="18" t="s">
        <v>1275</v>
      </c>
      <c r="F135" s="18" t="s">
        <v>1275</v>
      </c>
      <c r="G135" s="18" t="s">
        <v>1275</v>
      </c>
      <c r="H135" s="68" t="s">
        <v>1275</v>
      </c>
    </row>
    <row r="136" spans="1:8" ht="15.75" hidden="1" x14ac:dyDescent="0.25">
      <c r="A136" s="180"/>
      <c r="B136" s="64" t="s">
        <v>631</v>
      </c>
      <c r="C136" s="18" t="s">
        <v>1275</v>
      </c>
      <c r="D136" s="18" t="s">
        <v>1275</v>
      </c>
      <c r="E136" s="18" t="s">
        <v>1275</v>
      </c>
      <c r="F136" s="18" t="s">
        <v>1275</v>
      </c>
      <c r="G136" s="18">
        <v>4</v>
      </c>
      <c r="H136" s="68" t="s">
        <v>1275</v>
      </c>
    </row>
    <row r="137" spans="1:8" ht="15.75" hidden="1" x14ac:dyDescent="0.25">
      <c r="A137" s="180"/>
      <c r="B137" s="64" t="s">
        <v>632</v>
      </c>
      <c r="C137" s="18" t="s">
        <v>1275</v>
      </c>
      <c r="D137" s="18" t="s">
        <v>1275</v>
      </c>
      <c r="E137" s="18" t="s">
        <v>1275</v>
      </c>
      <c r="F137" s="18" t="s">
        <v>1275</v>
      </c>
      <c r="G137" s="18" t="s">
        <v>1275</v>
      </c>
      <c r="H137" s="68" t="s">
        <v>1275</v>
      </c>
    </row>
    <row r="138" spans="1:8" ht="15.75" hidden="1" x14ac:dyDescent="0.25">
      <c r="A138" s="180"/>
      <c r="B138" s="64" t="s">
        <v>633</v>
      </c>
      <c r="C138" s="18" t="s">
        <v>1275</v>
      </c>
      <c r="D138" s="18">
        <v>1</v>
      </c>
      <c r="E138" s="18" t="s">
        <v>1275</v>
      </c>
      <c r="F138" s="18" t="s">
        <v>1275</v>
      </c>
      <c r="G138" s="18" t="s">
        <v>1275</v>
      </c>
      <c r="H138" s="68" t="s">
        <v>1275</v>
      </c>
    </row>
    <row r="139" spans="1:8" ht="16.5" hidden="1" thickBot="1" x14ac:dyDescent="0.3">
      <c r="A139" s="181"/>
      <c r="B139" s="70" t="s">
        <v>109</v>
      </c>
      <c r="C139" s="71" t="s">
        <v>1275</v>
      </c>
      <c r="D139" s="71" t="s">
        <v>1275</v>
      </c>
      <c r="E139" s="71" t="s">
        <v>1275</v>
      </c>
      <c r="F139" s="71" t="s">
        <v>1275</v>
      </c>
      <c r="G139" s="71" t="s">
        <v>1275</v>
      </c>
      <c r="H139" s="72" t="s">
        <v>1275</v>
      </c>
    </row>
    <row r="140" spans="1:8" ht="15.75" hidden="1" x14ac:dyDescent="0.25">
      <c r="A140" s="182">
        <v>45690</v>
      </c>
      <c r="B140" s="65"/>
      <c r="C140" s="66" t="s">
        <v>1218</v>
      </c>
      <c r="D140" s="66" t="s">
        <v>889</v>
      </c>
      <c r="E140" s="66" t="s">
        <v>888</v>
      </c>
      <c r="F140" s="66" t="s">
        <v>891</v>
      </c>
      <c r="G140" s="66" t="s">
        <v>1227</v>
      </c>
      <c r="H140" s="67" t="s">
        <v>1238</v>
      </c>
    </row>
    <row r="141" spans="1:8" ht="15.75" hidden="1" x14ac:dyDescent="0.25">
      <c r="A141" s="180"/>
      <c r="B141" s="64" t="s">
        <v>639</v>
      </c>
      <c r="C141" s="18" t="s">
        <v>1275</v>
      </c>
      <c r="D141" s="18">
        <v>1</v>
      </c>
      <c r="E141" s="18" t="s">
        <v>1275</v>
      </c>
      <c r="F141" s="18" t="s">
        <v>1275</v>
      </c>
      <c r="G141" s="18" t="s">
        <v>1275</v>
      </c>
      <c r="H141" s="68">
        <v>2</v>
      </c>
    </row>
    <row r="142" spans="1:8" ht="15.75" hidden="1" x14ac:dyDescent="0.25">
      <c r="A142" s="180"/>
      <c r="B142" s="64" t="s">
        <v>643</v>
      </c>
      <c r="C142" s="18" t="s">
        <v>1275</v>
      </c>
      <c r="D142" s="18" t="s">
        <v>1275</v>
      </c>
      <c r="E142" s="18">
        <v>2</v>
      </c>
      <c r="F142" s="18">
        <v>3</v>
      </c>
      <c r="G142" s="18" t="s">
        <v>1275</v>
      </c>
      <c r="H142" s="68">
        <v>2</v>
      </c>
    </row>
    <row r="143" spans="1:8" ht="15.75" hidden="1" x14ac:dyDescent="0.25">
      <c r="A143" s="180"/>
      <c r="B143" s="64" t="s">
        <v>637</v>
      </c>
      <c r="C143" s="18" t="s">
        <v>1275</v>
      </c>
      <c r="D143" s="18" t="s">
        <v>1275</v>
      </c>
      <c r="E143" s="18" t="s">
        <v>1275</v>
      </c>
      <c r="F143" s="18" t="s">
        <v>1275</v>
      </c>
      <c r="G143" s="18" t="s">
        <v>1275</v>
      </c>
      <c r="H143" s="68">
        <v>2</v>
      </c>
    </row>
    <row r="144" spans="1:8" ht="15.75" hidden="1" x14ac:dyDescent="0.25">
      <c r="A144" s="180"/>
      <c r="B144" s="64" t="s">
        <v>638</v>
      </c>
      <c r="C144" s="18" t="s">
        <v>1275</v>
      </c>
      <c r="D144" s="18" t="s">
        <v>1275</v>
      </c>
      <c r="E144" s="18">
        <v>1</v>
      </c>
      <c r="F144" s="18" t="s">
        <v>1275</v>
      </c>
      <c r="G144" s="18">
        <v>3</v>
      </c>
      <c r="H144" s="68">
        <v>3</v>
      </c>
    </row>
    <row r="145" spans="1:8" ht="15.75" hidden="1" x14ac:dyDescent="0.25">
      <c r="A145" s="69" t="s">
        <v>1274</v>
      </c>
      <c r="B145" s="64" t="s">
        <v>636</v>
      </c>
      <c r="C145" s="18" t="s">
        <v>1275</v>
      </c>
      <c r="D145" s="18" t="s">
        <v>1275</v>
      </c>
      <c r="E145" s="18" t="s">
        <v>1275</v>
      </c>
      <c r="F145" s="18" t="s">
        <v>1275</v>
      </c>
      <c r="G145" s="18" t="s">
        <v>1275</v>
      </c>
      <c r="H145" s="68" t="s">
        <v>1275</v>
      </c>
    </row>
    <row r="146" spans="1:8" ht="15.75" hidden="1" x14ac:dyDescent="0.25">
      <c r="A146" s="180">
        <v>45684</v>
      </c>
      <c r="B146" s="64" t="s">
        <v>634</v>
      </c>
      <c r="C146" s="18">
        <v>2</v>
      </c>
      <c r="D146" s="18" t="s">
        <v>1275</v>
      </c>
      <c r="E146" s="18" t="s">
        <v>1275</v>
      </c>
      <c r="F146" s="18">
        <v>3</v>
      </c>
      <c r="G146" s="18">
        <v>1</v>
      </c>
      <c r="H146" s="68">
        <v>2</v>
      </c>
    </row>
    <row r="147" spans="1:8" ht="15.75" hidden="1" x14ac:dyDescent="0.25">
      <c r="A147" s="180"/>
      <c r="B147" s="64" t="s">
        <v>631</v>
      </c>
      <c r="C147" s="18" t="s">
        <v>1275</v>
      </c>
      <c r="D147" s="18" t="s">
        <v>1275</v>
      </c>
      <c r="E147" s="18" t="s">
        <v>1275</v>
      </c>
      <c r="F147" s="18" t="s">
        <v>1275</v>
      </c>
      <c r="G147" s="18">
        <v>1</v>
      </c>
      <c r="H147" s="68">
        <v>1</v>
      </c>
    </row>
    <row r="148" spans="1:8" ht="15.75" hidden="1" x14ac:dyDescent="0.25">
      <c r="A148" s="180"/>
      <c r="B148" s="64" t="s">
        <v>632</v>
      </c>
      <c r="C148" s="18" t="s">
        <v>1275</v>
      </c>
      <c r="D148" s="18" t="s">
        <v>1275</v>
      </c>
      <c r="E148" s="18">
        <v>1</v>
      </c>
      <c r="F148" s="18" t="s">
        <v>1275</v>
      </c>
      <c r="G148" s="18">
        <v>1</v>
      </c>
      <c r="H148" s="68">
        <v>1</v>
      </c>
    </row>
    <row r="149" spans="1:8" ht="15.75" hidden="1" x14ac:dyDescent="0.25">
      <c r="A149" s="180"/>
      <c r="B149" s="64" t="s">
        <v>633</v>
      </c>
      <c r="C149" s="18">
        <v>1</v>
      </c>
      <c r="D149" s="18" t="s">
        <v>1275</v>
      </c>
      <c r="E149" s="18" t="s">
        <v>1275</v>
      </c>
      <c r="F149" s="18" t="s">
        <v>1275</v>
      </c>
      <c r="G149" s="18">
        <v>1</v>
      </c>
      <c r="H149" s="68" t="s">
        <v>1275</v>
      </c>
    </row>
    <row r="150" spans="1:8" ht="16.5" hidden="1" thickBot="1" x14ac:dyDescent="0.3">
      <c r="A150" s="181"/>
      <c r="B150" s="70" t="s">
        <v>109</v>
      </c>
      <c r="C150" s="71" t="s">
        <v>1275</v>
      </c>
      <c r="D150" s="71" t="s">
        <v>1275</v>
      </c>
      <c r="E150" s="71" t="s">
        <v>1275</v>
      </c>
      <c r="F150" s="71" t="s">
        <v>1275</v>
      </c>
      <c r="G150" s="71" t="s">
        <v>1275</v>
      </c>
      <c r="H150" s="72" t="s">
        <v>1275</v>
      </c>
    </row>
    <row r="151" spans="1:8" ht="15.75" hidden="1" x14ac:dyDescent="0.25">
      <c r="A151" s="182">
        <v>45683</v>
      </c>
      <c r="B151" s="65"/>
      <c r="C151" s="66" t="s">
        <v>1218</v>
      </c>
      <c r="D151" s="66" t="s">
        <v>889</v>
      </c>
      <c r="E151" s="66" t="s">
        <v>888</v>
      </c>
      <c r="F151" s="66" t="s">
        <v>891</v>
      </c>
      <c r="G151" s="66" t="s">
        <v>1227</v>
      </c>
      <c r="H151" s="67" t="s">
        <v>1238</v>
      </c>
    </row>
    <row r="152" spans="1:8" ht="15.75" hidden="1" x14ac:dyDescent="0.25">
      <c r="A152" s="180"/>
      <c r="B152" s="64" t="s">
        <v>639</v>
      </c>
      <c r="C152" s="18" t="s">
        <v>1275</v>
      </c>
      <c r="D152" s="18" t="s">
        <v>1275</v>
      </c>
      <c r="E152" s="18" t="s">
        <v>1275</v>
      </c>
      <c r="F152" s="18">
        <v>1</v>
      </c>
      <c r="G152" s="18" t="s">
        <v>1275</v>
      </c>
      <c r="H152" s="68" t="s">
        <v>1275</v>
      </c>
    </row>
    <row r="153" spans="1:8" ht="15.75" hidden="1" x14ac:dyDescent="0.25">
      <c r="A153" s="180"/>
      <c r="B153" s="64" t="s">
        <v>643</v>
      </c>
      <c r="C153" s="18" t="s">
        <v>1275</v>
      </c>
      <c r="D153" s="18" t="s">
        <v>1275</v>
      </c>
      <c r="E153" s="18">
        <v>2</v>
      </c>
      <c r="F153" s="18">
        <v>4</v>
      </c>
      <c r="G153" s="18" t="s">
        <v>1275</v>
      </c>
      <c r="H153" s="68">
        <v>3</v>
      </c>
    </row>
    <row r="154" spans="1:8" ht="15.75" hidden="1" x14ac:dyDescent="0.25">
      <c r="A154" s="180"/>
      <c r="B154" s="64" t="s">
        <v>637</v>
      </c>
      <c r="C154" s="18" t="s">
        <v>1275</v>
      </c>
      <c r="D154" s="18" t="s">
        <v>1275</v>
      </c>
      <c r="E154" s="18" t="s">
        <v>1275</v>
      </c>
      <c r="F154" s="18">
        <v>1</v>
      </c>
      <c r="G154" s="18" t="s">
        <v>1275</v>
      </c>
      <c r="H154" s="68">
        <v>5</v>
      </c>
    </row>
    <row r="155" spans="1:8" ht="15.75" hidden="1" x14ac:dyDescent="0.25">
      <c r="A155" s="180"/>
      <c r="B155" s="64" t="s">
        <v>638</v>
      </c>
      <c r="C155" s="18" t="s">
        <v>1275</v>
      </c>
      <c r="D155" s="18" t="s">
        <v>1275</v>
      </c>
      <c r="E155" s="18" t="s">
        <v>1275</v>
      </c>
      <c r="F155" s="18">
        <v>1</v>
      </c>
      <c r="G155" s="18">
        <v>3</v>
      </c>
      <c r="H155" s="68" t="s">
        <v>1275</v>
      </c>
    </row>
    <row r="156" spans="1:8" ht="15.75" hidden="1" x14ac:dyDescent="0.25">
      <c r="A156" s="69" t="s">
        <v>1274</v>
      </c>
      <c r="B156" s="64" t="s">
        <v>636</v>
      </c>
      <c r="C156" s="18" t="s">
        <v>1275</v>
      </c>
      <c r="D156" s="18" t="s">
        <v>1275</v>
      </c>
      <c r="E156" s="18" t="s">
        <v>1275</v>
      </c>
      <c r="F156" s="18" t="s">
        <v>1275</v>
      </c>
      <c r="G156" s="18" t="s">
        <v>1275</v>
      </c>
      <c r="H156" s="68">
        <v>5</v>
      </c>
    </row>
    <row r="157" spans="1:8" ht="15.75" hidden="1" x14ac:dyDescent="0.25">
      <c r="A157" s="180">
        <v>45677</v>
      </c>
      <c r="B157" s="64" t="s">
        <v>634</v>
      </c>
      <c r="C157" s="18" t="s">
        <v>1275</v>
      </c>
      <c r="D157" s="18" t="s">
        <v>1275</v>
      </c>
      <c r="E157" s="18">
        <v>2</v>
      </c>
      <c r="F157" s="18">
        <v>2</v>
      </c>
      <c r="G157" s="18">
        <v>1</v>
      </c>
      <c r="H157" s="68">
        <v>1</v>
      </c>
    </row>
    <row r="158" spans="1:8" ht="15.75" hidden="1" x14ac:dyDescent="0.25">
      <c r="A158" s="180"/>
      <c r="B158" s="64" t="s">
        <v>631</v>
      </c>
      <c r="C158" s="18" t="s">
        <v>1275</v>
      </c>
      <c r="D158" s="18" t="s">
        <v>1275</v>
      </c>
      <c r="E158" s="18" t="s">
        <v>1275</v>
      </c>
      <c r="F158" s="18" t="s">
        <v>1275</v>
      </c>
      <c r="G158" s="18">
        <v>2</v>
      </c>
      <c r="H158" s="68" t="s">
        <v>1275</v>
      </c>
    </row>
    <row r="159" spans="1:8" ht="15.75" hidden="1" x14ac:dyDescent="0.25">
      <c r="A159" s="180"/>
      <c r="B159" s="64" t="s">
        <v>632</v>
      </c>
      <c r="C159" s="18" t="s">
        <v>1275</v>
      </c>
      <c r="D159" s="18" t="s">
        <v>1275</v>
      </c>
      <c r="E159" s="18" t="s">
        <v>1275</v>
      </c>
      <c r="F159" s="18" t="s">
        <v>1275</v>
      </c>
      <c r="G159" s="18">
        <v>2</v>
      </c>
      <c r="H159" s="68">
        <v>4</v>
      </c>
    </row>
    <row r="160" spans="1:8" ht="15.75" hidden="1" x14ac:dyDescent="0.25">
      <c r="A160" s="180"/>
      <c r="B160" s="64" t="s">
        <v>633</v>
      </c>
      <c r="C160" s="18">
        <v>1</v>
      </c>
      <c r="D160" s="18" t="s">
        <v>1275</v>
      </c>
      <c r="E160" s="18">
        <v>2</v>
      </c>
      <c r="F160" s="18" t="s">
        <v>1275</v>
      </c>
      <c r="G160" s="18">
        <v>1</v>
      </c>
      <c r="H160" s="68" t="s">
        <v>1275</v>
      </c>
    </row>
    <row r="161" spans="1:8" ht="16.5" hidden="1" thickBot="1" x14ac:dyDescent="0.3">
      <c r="A161" s="181"/>
      <c r="B161" s="70" t="s">
        <v>109</v>
      </c>
      <c r="C161" s="71" t="s">
        <v>1275</v>
      </c>
      <c r="D161" s="71" t="s">
        <v>1275</v>
      </c>
      <c r="E161" s="71" t="s">
        <v>1275</v>
      </c>
      <c r="F161" s="71" t="s">
        <v>1275</v>
      </c>
      <c r="G161" s="71" t="s">
        <v>1275</v>
      </c>
      <c r="H161" s="72" t="s">
        <v>1275</v>
      </c>
    </row>
    <row r="162" spans="1:8" ht="15.75" hidden="1" x14ac:dyDescent="0.25">
      <c r="A162" s="182">
        <v>45676</v>
      </c>
      <c r="B162" s="65"/>
      <c r="C162" s="66" t="s">
        <v>1218</v>
      </c>
      <c r="D162" s="66" t="s">
        <v>889</v>
      </c>
      <c r="E162" s="66" t="s">
        <v>888</v>
      </c>
      <c r="F162" s="66" t="s">
        <v>891</v>
      </c>
      <c r="G162" s="66" t="s">
        <v>1227</v>
      </c>
      <c r="H162" s="67" t="s">
        <v>1238</v>
      </c>
    </row>
    <row r="163" spans="1:8" ht="15.75" hidden="1" x14ac:dyDescent="0.25">
      <c r="A163" s="180"/>
      <c r="B163" s="64" t="s">
        <v>639</v>
      </c>
      <c r="C163" s="18" t="s">
        <v>1275</v>
      </c>
      <c r="D163" s="18" t="s">
        <v>1275</v>
      </c>
      <c r="E163" s="18" t="s">
        <v>1275</v>
      </c>
      <c r="F163" s="18" t="s">
        <v>1275</v>
      </c>
      <c r="G163" s="18" t="s">
        <v>1275</v>
      </c>
      <c r="H163" s="68">
        <v>1</v>
      </c>
    </row>
    <row r="164" spans="1:8" ht="15.75" hidden="1" x14ac:dyDescent="0.25">
      <c r="A164" s="180"/>
      <c r="B164" s="64" t="s">
        <v>643</v>
      </c>
      <c r="C164" s="18" t="s">
        <v>1275</v>
      </c>
      <c r="D164" s="18" t="s">
        <v>1275</v>
      </c>
      <c r="E164" s="18">
        <v>3</v>
      </c>
      <c r="F164" s="18">
        <v>1</v>
      </c>
      <c r="G164" s="18" t="s">
        <v>1275</v>
      </c>
      <c r="H164" s="68">
        <v>1</v>
      </c>
    </row>
    <row r="165" spans="1:8" ht="15.75" hidden="1" x14ac:dyDescent="0.25">
      <c r="A165" s="180"/>
      <c r="B165" s="64" t="s">
        <v>637</v>
      </c>
      <c r="C165" s="18" t="s">
        <v>1275</v>
      </c>
      <c r="D165" s="18" t="s">
        <v>1275</v>
      </c>
      <c r="E165" s="18" t="s">
        <v>1275</v>
      </c>
      <c r="F165" s="18">
        <v>1</v>
      </c>
      <c r="G165" s="18" t="s">
        <v>1275</v>
      </c>
      <c r="H165" s="68">
        <v>2</v>
      </c>
    </row>
    <row r="166" spans="1:8" ht="15.75" hidden="1" x14ac:dyDescent="0.25">
      <c r="A166" s="180"/>
      <c r="B166" s="64" t="s">
        <v>638</v>
      </c>
      <c r="C166" s="18" t="s">
        <v>1275</v>
      </c>
      <c r="D166" s="18" t="s">
        <v>1275</v>
      </c>
      <c r="E166" s="18" t="s">
        <v>1275</v>
      </c>
      <c r="F166" s="18" t="s">
        <v>1275</v>
      </c>
      <c r="G166" s="18">
        <v>5</v>
      </c>
      <c r="H166" s="68">
        <v>1</v>
      </c>
    </row>
    <row r="167" spans="1:8" ht="15.75" hidden="1" x14ac:dyDescent="0.25">
      <c r="A167" s="69" t="s">
        <v>1274</v>
      </c>
      <c r="B167" s="64" t="s">
        <v>636</v>
      </c>
      <c r="C167" s="18" t="s">
        <v>1275</v>
      </c>
      <c r="D167" s="18" t="s">
        <v>1275</v>
      </c>
      <c r="E167" s="18" t="s">
        <v>1275</v>
      </c>
      <c r="F167" s="18" t="s">
        <v>1275</v>
      </c>
      <c r="G167" s="18" t="s">
        <v>1275</v>
      </c>
      <c r="H167" s="68" t="s">
        <v>1275</v>
      </c>
    </row>
    <row r="168" spans="1:8" ht="15.75" hidden="1" x14ac:dyDescent="0.25">
      <c r="A168" s="180">
        <v>45670</v>
      </c>
      <c r="B168" s="64" t="s">
        <v>634</v>
      </c>
      <c r="C168" s="18">
        <v>1</v>
      </c>
      <c r="D168" s="18" t="s">
        <v>1275</v>
      </c>
      <c r="E168" s="18">
        <v>2</v>
      </c>
      <c r="F168" s="18">
        <v>3</v>
      </c>
      <c r="G168" s="18" t="s">
        <v>1275</v>
      </c>
      <c r="H168" s="68">
        <v>1</v>
      </c>
    </row>
    <row r="169" spans="1:8" ht="15.75" hidden="1" x14ac:dyDescent="0.25">
      <c r="A169" s="180"/>
      <c r="B169" s="64" t="s">
        <v>631</v>
      </c>
      <c r="C169" s="18" t="s">
        <v>1275</v>
      </c>
      <c r="D169" s="18" t="s">
        <v>1275</v>
      </c>
      <c r="E169" s="18" t="s">
        <v>1275</v>
      </c>
      <c r="F169" s="18" t="s">
        <v>1275</v>
      </c>
      <c r="G169" s="18">
        <v>1</v>
      </c>
      <c r="H169" s="68">
        <v>2</v>
      </c>
    </row>
    <row r="170" spans="1:8" ht="15.75" hidden="1" x14ac:dyDescent="0.25">
      <c r="A170" s="180"/>
      <c r="B170" s="64" t="s">
        <v>632</v>
      </c>
      <c r="C170" s="18" t="s">
        <v>1275</v>
      </c>
      <c r="D170" s="18" t="s">
        <v>1275</v>
      </c>
      <c r="E170" s="18">
        <v>1</v>
      </c>
      <c r="F170" s="18" t="s">
        <v>1275</v>
      </c>
      <c r="G170" s="18">
        <v>2</v>
      </c>
      <c r="H170" s="68">
        <v>4</v>
      </c>
    </row>
    <row r="171" spans="1:8" ht="15.75" hidden="1" x14ac:dyDescent="0.25">
      <c r="A171" s="180"/>
      <c r="B171" s="64" t="s">
        <v>633</v>
      </c>
      <c r="C171" s="18" t="s">
        <v>1275</v>
      </c>
      <c r="D171" s="18" t="s">
        <v>1275</v>
      </c>
      <c r="E171" s="18" t="s">
        <v>1275</v>
      </c>
      <c r="F171" s="18">
        <v>1</v>
      </c>
      <c r="G171" s="18" t="s">
        <v>1275</v>
      </c>
      <c r="H171" s="68" t="s">
        <v>1275</v>
      </c>
    </row>
    <row r="172" spans="1:8" ht="16.5" hidden="1" thickBot="1" x14ac:dyDescent="0.3">
      <c r="A172" s="181"/>
      <c r="B172" s="70" t="s">
        <v>109</v>
      </c>
      <c r="C172" s="71" t="s">
        <v>1275</v>
      </c>
      <c r="D172" s="71" t="s">
        <v>1275</v>
      </c>
      <c r="E172" s="71" t="s">
        <v>1275</v>
      </c>
      <c r="F172" s="71" t="s">
        <v>1275</v>
      </c>
      <c r="G172" s="71" t="s">
        <v>1275</v>
      </c>
      <c r="H172" s="72" t="s">
        <v>1275</v>
      </c>
    </row>
    <row r="173" spans="1:8" ht="15.75" hidden="1" x14ac:dyDescent="0.25">
      <c r="A173" s="182">
        <v>45669</v>
      </c>
      <c r="B173" s="65"/>
      <c r="C173" s="66" t="s">
        <v>1218</v>
      </c>
      <c r="D173" s="66" t="s">
        <v>889</v>
      </c>
      <c r="E173" s="66" t="s">
        <v>888</v>
      </c>
      <c r="F173" s="66" t="s">
        <v>891</v>
      </c>
      <c r="G173" s="66" t="s">
        <v>1227</v>
      </c>
      <c r="H173" s="67" t="s">
        <v>1238</v>
      </c>
    </row>
    <row r="174" spans="1:8" ht="15.75" hidden="1" x14ac:dyDescent="0.25">
      <c r="A174" s="180"/>
      <c r="B174" s="64" t="s">
        <v>639</v>
      </c>
      <c r="C174" s="18" t="s">
        <v>1275</v>
      </c>
      <c r="D174" s="18" t="s">
        <v>1275</v>
      </c>
      <c r="E174" s="18" t="s">
        <v>1275</v>
      </c>
      <c r="F174" s="18" t="s">
        <v>1275</v>
      </c>
      <c r="G174" s="18" t="s">
        <v>1275</v>
      </c>
      <c r="H174" s="68" t="s">
        <v>1275</v>
      </c>
    </row>
    <row r="175" spans="1:8" ht="15.75" hidden="1" x14ac:dyDescent="0.25">
      <c r="A175" s="180"/>
      <c r="B175" s="64" t="s">
        <v>643</v>
      </c>
      <c r="C175" s="18" t="s">
        <v>1275</v>
      </c>
      <c r="D175" s="18" t="s">
        <v>1275</v>
      </c>
      <c r="E175" s="18" t="s">
        <v>1275</v>
      </c>
      <c r="F175" s="18" t="s">
        <v>1275</v>
      </c>
      <c r="G175" s="18" t="s">
        <v>1275</v>
      </c>
      <c r="H175" s="68">
        <v>3</v>
      </c>
    </row>
    <row r="176" spans="1:8" ht="15.75" hidden="1" x14ac:dyDescent="0.25">
      <c r="A176" s="180"/>
      <c r="B176" s="64" t="s">
        <v>637</v>
      </c>
      <c r="C176" s="18" t="s">
        <v>1275</v>
      </c>
      <c r="D176" s="18" t="s">
        <v>1275</v>
      </c>
      <c r="E176" s="18" t="s">
        <v>1275</v>
      </c>
      <c r="F176" s="18" t="s">
        <v>1275</v>
      </c>
      <c r="G176" s="18" t="s">
        <v>1275</v>
      </c>
      <c r="H176" s="68">
        <v>1</v>
      </c>
    </row>
    <row r="177" spans="1:19" ht="15.75" hidden="1" x14ac:dyDescent="0.25">
      <c r="A177" s="180"/>
      <c r="B177" s="64" t="s">
        <v>638</v>
      </c>
      <c r="C177" s="18" t="s">
        <v>1275</v>
      </c>
      <c r="D177" s="18" t="s">
        <v>1275</v>
      </c>
      <c r="E177" s="18" t="s">
        <v>1275</v>
      </c>
      <c r="F177" s="18" t="s">
        <v>1275</v>
      </c>
      <c r="G177" s="18">
        <v>3</v>
      </c>
      <c r="H177" s="68">
        <v>3</v>
      </c>
    </row>
    <row r="178" spans="1:19" ht="15.75" hidden="1" x14ac:dyDescent="0.25">
      <c r="A178" s="69" t="s">
        <v>1274</v>
      </c>
      <c r="B178" s="64" t="s">
        <v>636</v>
      </c>
      <c r="C178" s="18" t="s">
        <v>1275</v>
      </c>
      <c r="D178" s="18" t="s">
        <v>1275</v>
      </c>
      <c r="E178" s="18" t="s">
        <v>1275</v>
      </c>
      <c r="F178" s="18" t="s">
        <v>1275</v>
      </c>
      <c r="G178" s="18" t="s">
        <v>1275</v>
      </c>
      <c r="H178" s="68" t="s">
        <v>1275</v>
      </c>
    </row>
    <row r="179" spans="1:19" ht="15.75" hidden="1" x14ac:dyDescent="0.25">
      <c r="A179" s="180">
        <v>45663</v>
      </c>
      <c r="B179" s="64" t="s">
        <v>634</v>
      </c>
      <c r="C179" s="18">
        <v>1</v>
      </c>
      <c r="D179" s="18" t="s">
        <v>1275</v>
      </c>
      <c r="E179" s="18" t="s">
        <v>1275</v>
      </c>
      <c r="F179" s="18" t="s">
        <v>1275</v>
      </c>
      <c r="G179" s="18">
        <v>2</v>
      </c>
      <c r="H179" s="68" t="s">
        <v>1275</v>
      </c>
    </row>
    <row r="180" spans="1:19" ht="15.75" hidden="1" x14ac:dyDescent="0.25">
      <c r="A180" s="180"/>
      <c r="B180" s="64" t="s">
        <v>631</v>
      </c>
      <c r="C180" s="18" t="s">
        <v>1275</v>
      </c>
      <c r="D180" s="18" t="s">
        <v>1275</v>
      </c>
      <c r="E180" s="18" t="s">
        <v>1275</v>
      </c>
      <c r="F180" s="18" t="s">
        <v>1275</v>
      </c>
      <c r="G180" s="18">
        <v>2</v>
      </c>
      <c r="H180" s="68" t="s">
        <v>1275</v>
      </c>
    </row>
    <row r="181" spans="1:19" ht="15.75" hidden="1" x14ac:dyDescent="0.25">
      <c r="A181" s="180"/>
      <c r="B181" s="64" t="s">
        <v>632</v>
      </c>
      <c r="C181" s="18" t="s">
        <v>1275</v>
      </c>
      <c r="D181" s="18" t="s">
        <v>1275</v>
      </c>
      <c r="E181" s="18" t="s">
        <v>1275</v>
      </c>
      <c r="F181" s="18" t="s">
        <v>1275</v>
      </c>
      <c r="G181" s="18" t="s">
        <v>1275</v>
      </c>
      <c r="H181" s="68">
        <v>3</v>
      </c>
    </row>
    <row r="182" spans="1:19" ht="15.75" hidden="1" x14ac:dyDescent="0.25">
      <c r="A182" s="180"/>
      <c r="B182" s="64" t="s">
        <v>633</v>
      </c>
      <c r="C182" s="18">
        <v>1</v>
      </c>
      <c r="D182" s="18" t="s">
        <v>1275</v>
      </c>
      <c r="E182" s="18" t="s">
        <v>1275</v>
      </c>
      <c r="F182" s="18" t="s">
        <v>1275</v>
      </c>
      <c r="G182" s="18">
        <v>2</v>
      </c>
      <c r="H182" s="68">
        <v>1</v>
      </c>
    </row>
    <row r="183" spans="1:19" ht="16.5" hidden="1" thickBot="1" x14ac:dyDescent="0.3">
      <c r="A183" s="181"/>
      <c r="B183" s="70" t="s">
        <v>109</v>
      </c>
      <c r="C183" s="71" t="s">
        <v>1275</v>
      </c>
      <c r="D183" s="71" t="s">
        <v>1275</v>
      </c>
      <c r="E183" s="71" t="s">
        <v>1275</v>
      </c>
      <c r="F183" s="71" t="s">
        <v>1275</v>
      </c>
      <c r="G183" s="71" t="s">
        <v>1275</v>
      </c>
      <c r="H183" s="72" t="s">
        <v>1275</v>
      </c>
    </row>
    <row r="184" spans="1:19" hidden="1" x14ac:dyDescent="0.25"/>
    <row r="185" spans="1:19" hidden="1" x14ac:dyDescent="0.25"/>
    <row r="188" spans="1:19" ht="15.75" thickBot="1" x14ac:dyDescent="0.3"/>
    <row r="189" spans="1:19" ht="15.75" thickBot="1" x14ac:dyDescent="0.3">
      <c r="F189" s="145"/>
      <c r="G189" s="146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8"/>
      <c r="S189" s="149"/>
    </row>
    <row r="190" spans="1:19" x14ac:dyDescent="0.25">
      <c r="F190" s="150"/>
      <c r="G190" s="151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3"/>
      <c r="S190" s="154"/>
    </row>
    <row r="191" spans="1:19" x14ac:dyDescent="0.25">
      <c r="F191" s="155"/>
      <c r="G191" s="156"/>
      <c r="H191" s="157"/>
      <c r="I191" s="157"/>
      <c r="J191" s="157"/>
      <c r="K191" s="157"/>
      <c r="L191" s="157"/>
      <c r="M191" s="157"/>
      <c r="N191" s="157"/>
      <c r="O191" s="157"/>
      <c r="P191" s="157"/>
      <c r="Q191" s="157"/>
      <c r="R191" s="158"/>
      <c r="S191" s="159"/>
    </row>
    <row r="192" spans="1:19" x14ac:dyDescent="0.25">
      <c r="F192" s="155"/>
      <c r="G192" s="156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8"/>
      <c r="S192" s="159"/>
    </row>
    <row r="193" spans="6:19" x14ac:dyDescent="0.25">
      <c r="F193" s="155"/>
      <c r="G193" s="156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8"/>
      <c r="S193" s="159"/>
    </row>
    <row r="194" spans="6:19" x14ac:dyDescent="0.25">
      <c r="F194" s="155"/>
      <c r="G194" s="156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8"/>
      <c r="S194" s="159"/>
    </row>
    <row r="195" spans="6:19" x14ac:dyDescent="0.25">
      <c r="F195" s="155"/>
      <c r="G195" s="156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8"/>
      <c r="S195" s="159"/>
    </row>
    <row r="196" spans="6:19" x14ac:dyDescent="0.25">
      <c r="F196" s="155"/>
      <c r="G196" s="156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8"/>
      <c r="S196" s="159"/>
    </row>
    <row r="197" spans="6:19" x14ac:dyDescent="0.25">
      <c r="F197" s="155"/>
      <c r="G197" s="156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8"/>
      <c r="S197" s="159"/>
    </row>
    <row r="198" spans="6:19" x14ac:dyDescent="0.25">
      <c r="F198" s="155"/>
      <c r="G198" s="156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8"/>
      <c r="S198" s="159"/>
    </row>
    <row r="199" spans="6:19" x14ac:dyDescent="0.25">
      <c r="F199" s="155"/>
      <c r="G199" s="156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8"/>
      <c r="S199" s="159"/>
    </row>
    <row r="200" spans="6:19" x14ac:dyDescent="0.25">
      <c r="F200" s="155"/>
      <c r="G200" s="156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8"/>
      <c r="S200" s="159"/>
    </row>
    <row r="201" spans="6:19" x14ac:dyDescent="0.25">
      <c r="F201" s="155"/>
      <c r="G201" s="156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8"/>
      <c r="S201" s="159"/>
    </row>
    <row r="202" spans="6:19" x14ac:dyDescent="0.25">
      <c r="F202" s="155"/>
      <c r="G202" s="156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8"/>
      <c r="S202" s="159"/>
    </row>
    <row r="203" spans="6:19" x14ac:dyDescent="0.25">
      <c r="F203" s="155"/>
      <c r="G203" s="156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8"/>
      <c r="S203" s="159"/>
    </row>
    <row r="204" spans="6:19" x14ac:dyDescent="0.25">
      <c r="F204" s="155"/>
      <c r="G204" s="156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8"/>
      <c r="S204" s="159"/>
    </row>
    <row r="205" spans="6:19" x14ac:dyDescent="0.25">
      <c r="F205" s="155"/>
      <c r="G205" s="156"/>
      <c r="H205" s="157"/>
      <c r="I205" s="157"/>
      <c r="J205" s="157"/>
      <c r="K205" s="157"/>
      <c r="L205" s="157"/>
      <c r="M205" s="157"/>
      <c r="N205" s="157"/>
      <c r="O205" s="157"/>
      <c r="P205" s="157"/>
      <c r="Q205" s="157"/>
      <c r="R205" s="158"/>
      <c r="S205" s="159"/>
    </row>
    <row r="206" spans="6:19" x14ac:dyDescent="0.25">
      <c r="F206" s="155"/>
      <c r="G206" s="156"/>
      <c r="H206" s="157"/>
      <c r="I206" s="157"/>
      <c r="J206" s="157"/>
      <c r="K206" s="157"/>
      <c r="L206" s="157"/>
      <c r="M206" s="157"/>
      <c r="N206" s="157"/>
      <c r="O206" s="157"/>
      <c r="P206" s="157"/>
      <c r="Q206" s="157"/>
      <c r="R206" s="158"/>
      <c r="S206" s="159"/>
    </row>
    <row r="207" spans="6:19" x14ac:dyDescent="0.25">
      <c r="F207" s="155"/>
      <c r="G207" s="156"/>
      <c r="H207" s="157"/>
      <c r="I207" s="157"/>
      <c r="J207" s="157"/>
      <c r="K207" s="157"/>
      <c r="L207" s="157"/>
      <c r="M207" s="157"/>
      <c r="N207" s="157"/>
      <c r="O207" s="157"/>
      <c r="P207" s="157"/>
      <c r="Q207" s="157"/>
      <c r="R207" s="158"/>
      <c r="S207" s="159"/>
    </row>
    <row r="208" spans="6:19" x14ac:dyDescent="0.25">
      <c r="F208" s="155"/>
      <c r="G208" s="156"/>
      <c r="H208" s="157"/>
      <c r="I208" s="157"/>
      <c r="J208" s="157"/>
      <c r="K208" s="157"/>
      <c r="L208" s="157"/>
      <c r="M208" s="157"/>
      <c r="N208" s="157"/>
      <c r="O208" s="157"/>
      <c r="P208" s="157"/>
      <c r="Q208" s="157"/>
      <c r="R208" s="158"/>
      <c r="S208" s="159"/>
    </row>
    <row r="209" spans="6:19" x14ac:dyDescent="0.25">
      <c r="F209" s="155"/>
      <c r="G209" s="156"/>
      <c r="H209" s="157"/>
      <c r="I209" s="157"/>
      <c r="J209" s="157"/>
      <c r="K209" s="157"/>
      <c r="L209" s="157"/>
      <c r="M209" s="157"/>
      <c r="N209" s="157"/>
      <c r="O209" s="157"/>
      <c r="P209" s="157"/>
      <c r="Q209" s="157"/>
      <c r="R209" s="158"/>
      <c r="S209" s="159"/>
    </row>
    <row r="210" spans="6:19" x14ac:dyDescent="0.25">
      <c r="F210" s="155"/>
      <c r="G210" s="156"/>
      <c r="H210" s="157"/>
      <c r="I210" s="157"/>
      <c r="J210" s="157"/>
      <c r="K210" s="157"/>
      <c r="L210" s="157"/>
      <c r="M210" s="157"/>
      <c r="N210" s="157"/>
      <c r="O210" s="157"/>
      <c r="P210" s="157"/>
      <c r="Q210" s="157"/>
      <c r="R210" s="158"/>
      <c r="S210" s="159"/>
    </row>
    <row r="211" spans="6:19" x14ac:dyDescent="0.25">
      <c r="F211" s="155"/>
      <c r="G211" s="156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8"/>
      <c r="S211" s="159"/>
    </row>
    <row r="212" spans="6:19" ht="15.75" thickBot="1" x14ac:dyDescent="0.3">
      <c r="F212" s="160"/>
      <c r="G212" s="161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3"/>
      <c r="S212" s="164"/>
    </row>
    <row r="213" spans="6:19" ht="15.75" thickBot="1" x14ac:dyDescent="0.3">
      <c r="F213" s="149"/>
      <c r="G213" s="165"/>
      <c r="H213" s="166"/>
      <c r="I213" s="166"/>
      <c r="J213" s="166"/>
      <c r="K213" s="166"/>
      <c r="L213" s="166"/>
      <c r="M213" s="166"/>
      <c r="N213" s="166"/>
      <c r="O213" s="166"/>
      <c r="P213" s="166"/>
      <c r="Q213" s="166"/>
      <c r="R213" s="167"/>
      <c r="S213" s="168"/>
    </row>
  </sheetData>
  <mergeCells count="20">
    <mergeCell ref="A105:A109"/>
    <mergeCell ref="A111:A115"/>
    <mergeCell ref="A129:A133"/>
    <mergeCell ref="A135:A139"/>
    <mergeCell ref="AZ2:BF2"/>
    <mergeCell ref="O2:U2"/>
    <mergeCell ref="A5:A10"/>
    <mergeCell ref="A20:A29"/>
    <mergeCell ref="C2:I2"/>
    <mergeCell ref="AS2:AY2"/>
    <mergeCell ref="A118:A122"/>
    <mergeCell ref="A124:A128"/>
    <mergeCell ref="A168:A172"/>
    <mergeCell ref="A173:A177"/>
    <mergeCell ref="A179:A183"/>
    <mergeCell ref="A140:A144"/>
    <mergeCell ref="A146:A150"/>
    <mergeCell ref="A151:A155"/>
    <mergeCell ref="A157:A161"/>
    <mergeCell ref="A162:A166"/>
  </mergeCells>
  <conditionalFormatting sqref="C106:H116">
    <cfRule type="colorScale" priority="13">
      <colorScale>
        <cfvo type="min"/>
        <cfvo type="max"/>
        <color rgb="FFFCFCFF"/>
        <color rgb="FFF8696B"/>
      </colorScale>
    </cfRule>
  </conditionalFormatting>
  <conditionalFormatting sqref="C130:H13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141:H150">
    <cfRule type="colorScale" priority="11">
      <colorScale>
        <cfvo type="min"/>
        <cfvo type="max"/>
        <color rgb="FFFCFCFF"/>
        <color rgb="FFF8696B"/>
      </colorScale>
    </cfRule>
  </conditionalFormatting>
  <conditionalFormatting sqref="C152:H161">
    <cfRule type="colorScale" priority="10">
      <colorScale>
        <cfvo type="min"/>
        <cfvo type="max"/>
        <color rgb="FFFCFCFF"/>
        <color rgb="FFF8696B"/>
      </colorScale>
    </cfRule>
  </conditionalFormatting>
  <conditionalFormatting sqref="C163:H172">
    <cfRule type="colorScale" priority="9">
      <colorScale>
        <cfvo type="min"/>
        <cfvo type="max"/>
        <color rgb="FFFCFCFF"/>
        <color rgb="FFF8696B"/>
      </colorScale>
    </cfRule>
  </conditionalFormatting>
  <conditionalFormatting sqref="C174:H183">
    <cfRule type="colorScale" priority="8">
      <colorScale>
        <cfvo type="min"/>
        <cfvo type="max"/>
        <color rgb="FFFCFCFF"/>
        <color rgb="FFF8696B"/>
      </colorScale>
    </cfRule>
  </conditionalFormatting>
  <conditionalFormatting sqref="C119:H128">
    <cfRule type="colorScale" priority="7">
      <colorScale>
        <cfvo type="min"/>
        <cfvo type="max"/>
        <color rgb="FFFCFCFF"/>
        <color rgb="FFF8696B"/>
      </colorScale>
    </cfRule>
  </conditionalFormatting>
  <conditionalFormatting sqref="G190:S212">
    <cfRule type="cellIs" dxfId="212" priority="4" operator="greaterThan">
      <formula>2</formula>
    </cfRule>
    <cfRule type="cellIs" dxfId="211" priority="5" operator="equal">
      <formula>2</formula>
    </cfRule>
    <cfRule type="cellIs" dxfId="210" priority="6" operator="equal">
      <formula>1</formula>
    </cfRule>
  </conditionalFormatting>
  <conditionalFormatting sqref="G213:R213">
    <cfRule type="cellIs" dxfId="209" priority="1" operator="greaterThan">
      <formula>2</formula>
    </cfRule>
    <cfRule type="cellIs" dxfId="208" priority="2" operator="equal">
      <formula>2</formula>
    </cfRule>
    <cfRule type="cellIs" dxfId="207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L18"/>
  <sheetViews>
    <sheetView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39" sqref="Q39"/>
    </sheetView>
  </sheetViews>
  <sheetFormatPr defaultColWidth="9.140625" defaultRowHeight="15" x14ac:dyDescent="0.25"/>
  <cols>
    <col min="1" max="1" width="9.140625" style="26"/>
    <col min="2" max="2" width="17.5703125" style="26" customWidth="1"/>
    <col min="3" max="3" width="17.42578125" style="26" customWidth="1"/>
    <col min="4" max="4" width="22" style="26" customWidth="1"/>
    <col min="5" max="5" width="17" style="26" customWidth="1"/>
    <col min="6" max="6" width="12.5703125" style="26" customWidth="1"/>
    <col min="7" max="7" width="17" style="26" customWidth="1"/>
    <col min="8" max="8" width="20.5703125" style="26" customWidth="1"/>
    <col min="9" max="9" width="16" style="26" customWidth="1"/>
    <col min="10" max="10" width="19.7109375" style="26" customWidth="1"/>
    <col min="11" max="11" width="12.42578125" style="26" customWidth="1"/>
    <col min="12" max="16384" width="9.140625" style="26"/>
  </cols>
  <sheetData>
    <row r="2" spans="1:12" ht="15.75" x14ac:dyDescent="0.25">
      <c r="A2" s="90" t="s">
        <v>1286</v>
      </c>
    </row>
    <row r="4" spans="1:12" s="96" customFormat="1" ht="14.25" x14ac:dyDescent="0.25">
      <c r="A4" s="188" t="s">
        <v>1287</v>
      </c>
      <c r="B4" s="189" t="s">
        <v>1296</v>
      </c>
      <c r="C4" s="188" t="s">
        <v>1288</v>
      </c>
      <c r="D4" s="188" t="s">
        <v>6</v>
      </c>
      <c r="E4" s="188" t="s">
        <v>1276</v>
      </c>
      <c r="F4" s="188" t="s">
        <v>1291</v>
      </c>
      <c r="G4" s="188"/>
      <c r="H4" s="189" t="s">
        <v>1292</v>
      </c>
      <c r="I4" s="189" t="s">
        <v>1294</v>
      </c>
      <c r="J4" s="189" t="s">
        <v>1297</v>
      </c>
      <c r="K4" s="94" t="s">
        <v>1291</v>
      </c>
      <c r="L4" s="95"/>
    </row>
    <row r="5" spans="1:12" s="96" customFormat="1" ht="14.25" x14ac:dyDescent="0.25">
      <c r="A5" s="188"/>
      <c r="B5" s="189"/>
      <c r="C5" s="188"/>
      <c r="D5" s="188"/>
      <c r="E5" s="188"/>
      <c r="F5" s="94" t="s">
        <v>1289</v>
      </c>
      <c r="G5" s="94" t="s">
        <v>1290</v>
      </c>
      <c r="H5" s="189"/>
      <c r="I5" s="189"/>
      <c r="J5" s="189"/>
      <c r="K5" s="94" t="s">
        <v>1298</v>
      </c>
    </row>
    <row r="6" spans="1:12" x14ac:dyDescent="0.25">
      <c r="A6" s="187">
        <v>1</v>
      </c>
      <c r="B6" s="190">
        <v>45720</v>
      </c>
      <c r="C6" s="187" t="s">
        <v>1262</v>
      </c>
      <c r="D6" s="92" t="s">
        <v>843</v>
      </c>
      <c r="E6" s="92" t="s">
        <v>1082</v>
      </c>
      <c r="F6" s="91">
        <v>3.6</v>
      </c>
      <c r="G6" s="93">
        <v>8</v>
      </c>
      <c r="H6" s="191" t="s">
        <v>1293</v>
      </c>
      <c r="I6" s="191" t="s">
        <v>1295</v>
      </c>
      <c r="J6" s="190"/>
      <c r="K6" s="91"/>
    </row>
    <row r="7" spans="1:12" x14ac:dyDescent="0.25">
      <c r="A7" s="187"/>
      <c r="B7" s="187"/>
      <c r="C7" s="187"/>
      <c r="D7" s="92" t="s">
        <v>844</v>
      </c>
      <c r="E7" s="92" t="s">
        <v>1083</v>
      </c>
      <c r="F7" s="91">
        <v>3.6</v>
      </c>
      <c r="G7" s="93">
        <v>8</v>
      </c>
      <c r="H7" s="191"/>
      <c r="I7" s="191"/>
      <c r="J7" s="187"/>
      <c r="K7" s="91"/>
    </row>
    <row r="8" spans="1:12" x14ac:dyDescent="0.25">
      <c r="A8" s="187"/>
      <c r="B8" s="187"/>
      <c r="C8" s="187"/>
      <c r="D8" s="92" t="s">
        <v>845</v>
      </c>
      <c r="E8" s="92" t="s">
        <v>1084</v>
      </c>
      <c r="F8" s="91">
        <v>3.6</v>
      </c>
      <c r="G8" s="93">
        <v>8</v>
      </c>
      <c r="H8" s="191"/>
      <c r="I8" s="191"/>
      <c r="J8" s="187"/>
      <c r="K8" s="91"/>
    </row>
    <row r="9" spans="1:12" x14ac:dyDescent="0.25">
      <c r="A9" s="187"/>
      <c r="B9" s="187"/>
      <c r="C9" s="187"/>
      <c r="D9" s="92" t="s">
        <v>846</v>
      </c>
      <c r="E9" s="92" t="s">
        <v>1085</v>
      </c>
      <c r="F9" s="91">
        <v>3.6</v>
      </c>
      <c r="G9" s="93">
        <v>8</v>
      </c>
      <c r="H9" s="191"/>
      <c r="I9" s="191"/>
      <c r="J9" s="187"/>
      <c r="K9" s="91"/>
    </row>
    <row r="10" spans="1:12" x14ac:dyDescent="0.25">
      <c r="A10" s="187"/>
      <c r="B10" s="187"/>
      <c r="C10" s="187"/>
      <c r="D10" s="92" t="s">
        <v>878</v>
      </c>
      <c r="E10" s="92" t="s">
        <v>1086</v>
      </c>
      <c r="F10" s="91">
        <v>3.6</v>
      </c>
      <c r="G10" s="93">
        <v>8</v>
      </c>
      <c r="H10" s="191"/>
      <c r="I10" s="191"/>
      <c r="J10" s="187"/>
      <c r="K10" s="91"/>
    </row>
    <row r="11" spans="1:12" x14ac:dyDescent="0.25">
      <c r="A11" s="187"/>
      <c r="B11" s="187"/>
      <c r="C11" s="187"/>
      <c r="D11" s="92" t="s">
        <v>879</v>
      </c>
      <c r="E11" s="92" t="s">
        <v>1087</v>
      </c>
      <c r="F11" s="91">
        <v>3.6</v>
      </c>
      <c r="G11" s="93">
        <v>8</v>
      </c>
      <c r="H11" s="191"/>
      <c r="I11" s="191"/>
      <c r="J11" s="187"/>
      <c r="K11" s="91"/>
    </row>
    <row r="12" spans="1:12" x14ac:dyDescent="0.25">
      <c r="A12" s="187"/>
      <c r="B12" s="187"/>
      <c r="C12" s="187"/>
      <c r="D12" s="92" t="s">
        <v>847</v>
      </c>
      <c r="E12" s="92" t="s">
        <v>1088</v>
      </c>
      <c r="F12" s="91">
        <v>3.45</v>
      </c>
      <c r="G12" s="93">
        <v>8</v>
      </c>
      <c r="H12" s="191"/>
      <c r="I12" s="191"/>
      <c r="J12" s="187"/>
      <c r="K12" s="91"/>
    </row>
    <row r="13" spans="1:12" x14ac:dyDescent="0.25">
      <c r="A13" s="187"/>
      <c r="B13" s="187"/>
      <c r="C13" s="187"/>
      <c r="D13" s="92" t="s">
        <v>848</v>
      </c>
      <c r="E13" s="92" t="s">
        <v>1089</v>
      </c>
      <c r="F13" s="91">
        <v>3.45</v>
      </c>
      <c r="G13" s="93">
        <v>8</v>
      </c>
      <c r="H13" s="191"/>
      <c r="I13" s="191"/>
      <c r="J13" s="187"/>
      <c r="K13" s="91"/>
    </row>
    <row r="14" spans="1:12" x14ac:dyDescent="0.25">
      <c r="A14" s="187"/>
      <c r="B14" s="187"/>
      <c r="C14" s="187"/>
      <c r="D14" s="92" t="s">
        <v>849</v>
      </c>
      <c r="E14" s="92" t="s">
        <v>1090</v>
      </c>
      <c r="F14" s="91">
        <v>3.6</v>
      </c>
      <c r="G14" s="93">
        <v>8</v>
      </c>
      <c r="H14" s="191"/>
      <c r="I14" s="191"/>
      <c r="J14" s="187"/>
      <c r="K14" s="91"/>
    </row>
    <row r="15" spans="1:12" x14ac:dyDescent="0.25">
      <c r="A15" s="187"/>
      <c r="B15" s="187"/>
      <c r="C15" s="187"/>
      <c r="D15" s="92" t="s">
        <v>850</v>
      </c>
      <c r="E15" s="92" t="s">
        <v>1091</v>
      </c>
      <c r="F15" s="91">
        <v>3.6</v>
      </c>
      <c r="G15" s="93">
        <v>8</v>
      </c>
      <c r="H15" s="191"/>
      <c r="I15" s="191"/>
      <c r="J15" s="187"/>
      <c r="K15" s="91"/>
    </row>
    <row r="16" spans="1:12" x14ac:dyDescent="0.25">
      <c r="A16" s="187"/>
      <c r="B16" s="187"/>
      <c r="C16" s="187"/>
      <c r="D16" s="92" t="s">
        <v>851</v>
      </c>
      <c r="E16" s="92" t="s">
        <v>1092</v>
      </c>
      <c r="F16" s="91">
        <v>3.45</v>
      </c>
      <c r="G16" s="93">
        <v>8</v>
      </c>
      <c r="H16" s="191"/>
      <c r="I16" s="191"/>
      <c r="J16" s="187"/>
      <c r="K16" s="91"/>
    </row>
    <row r="17" spans="1:11" x14ac:dyDescent="0.25">
      <c r="A17" s="187"/>
      <c r="B17" s="187"/>
      <c r="C17" s="187"/>
      <c r="D17" s="92" t="s">
        <v>852</v>
      </c>
      <c r="E17" s="92" t="s">
        <v>1093</v>
      </c>
      <c r="F17" s="91">
        <v>3.45</v>
      </c>
      <c r="G17" s="93">
        <v>8</v>
      </c>
      <c r="H17" s="191"/>
      <c r="I17" s="191"/>
      <c r="J17" s="187"/>
      <c r="K17" s="91"/>
    </row>
    <row r="18" spans="1:11" x14ac:dyDescent="0.25">
      <c r="A18" s="108">
        <v>2</v>
      </c>
      <c r="B18" s="107">
        <v>45737</v>
      </c>
      <c r="C18" s="106" t="s">
        <v>1305</v>
      </c>
      <c r="D18" s="92" t="s">
        <v>731</v>
      </c>
      <c r="E18" s="92" t="s">
        <v>419</v>
      </c>
      <c r="F18" s="108">
        <v>175</v>
      </c>
      <c r="G18" s="93">
        <v>190</v>
      </c>
      <c r="H18" s="92" t="s">
        <v>940</v>
      </c>
      <c r="I18" s="92" t="s">
        <v>977</v>
      </c>
      <c r="J18" s="92"/>
      <c r="K18" s="92"/>
    </row>
  </sheetData>
  <mergeCells count="15">
    <mergeCell ref="J4:J5"/>
    <mergeCell ref="J6:J17"/>
    <mergeCell ref="H4:H5"/>
    <mergeCell ref="B4:B5"/>
    <mergeCell ref="B6:B17"/>
    <mergeCell ref="H6:H17"/>
    <mergeCell ref="I4:I5"/>
    <mergeCell ref="I6:I17"/>
    <mergeCell ref="A6:A17"/>
    <mergeCell ref="C6:C17"/>
    <mergeCell ref="F4:G4"/>
    <mergeCell ref="A4:A5"/>
    <mergeCell ref="C4:C5"/>
    <mergeCell ref="D4:D5"/>
    <mergeCell ref="E4:E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W128"/>
  <sheetViews>
    <sheetView zoomScale="60" zoomScaleNormal="60" workbookViewId="0">
      <pane xSplit="8" ySplit="7" topLeftCell="BC59" activePane="bottomRight" state="frozen"/>
      <selection pane="topRight" activeCell="H1" sqref="H1"/>
      <selection pane="bottomLeft" activeCell="A8" sqref="A8"/>
      <selection pane="bottomRight" activeCell="BR59" sqref="BR59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66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3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КА-1А  -  Тух</v>
      </c>
      <c r="B8" s="10" t="s">
        <v>121</v>
      </c>
      <c r="C8" s="18">
        <v>180</v>
      </c>
      <c r="D8" s="18">
        <v>110</v>
      </c>
      <c r="E8" s="22" t="s">
        <v>114</v>
      </c>
      <c r="F8" s="22">
        <v>3</v>
      </c>
      <c r="G8" s="18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01K002TUAI01</v>
      </c>
      <c r="J8" s="54">
        <v>123.60519609838248</v>
      </c>
      <c r="K8" s="54">
        <v>124.81906319372129</v>
      </c>
      <c r="L8" s="54">
        <v>124.95062201925118</v>
      </c>
      <c r="M8" s="54">
        <v>125.10395203745317</v>
      </c>
      <c r="N8" s="54">
        <v>124.48064380749447</v>
      </c>
      <c r="O8" s="54">
        <v>125.54679262330058</v>
      </c>
      <c r="P8" s="54">
        <v>122.94585320893283</v>
      </c>
      <c r="Q8" s="54">
        <v>117.54535840810055</v>
      </c>
      <c r="R8" s="54">
        <v>115.72858017826226</v>
      </c>
      <c r="S8" s="54">
        <v>118.79751268554479</v>
      </c>
      <c r="T8" s="54">
        <v>122.32784298852918</v>
      </c>
      <c r="U8" s="54">
        <v>122.89142260726111</v>
      </c>
      <c r="V8" s="54">
        <v>122.17566732717401</v>
      </c>
      <c r="W8" s="56">
        <v>120.35426671321737</v>
      </c>
      <c r="X8" s="2">
        <f ca="1">IF(J8&lt;&gt;"",IF(LEFT($E8,2)="+-",IF(OR(J8&lt;MIN($C8:$D8),J8&gt;MAX($C8:$D8)),1,0),IF(AND(1*$E8&gt;0,J8&gt;MAX($C8:$D8)),1,IF(AND(1*$E8&lt;0,J8&lt;MIN($C8:$D8)),1,0)))+10*IF(SUM(OFFSET($A$92,MATCH(MID($A8,1,SEARCH(" ",$A8)-1)&amp;"  -  ЧЧР",$A$92:$A$112,0)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$92,IFERROR(MATCH("КА-"&amp;MID($A8,4,2)*1&amp;"А  -  ЧЧР",$A$92:$A$112,0),MATCH("КА-"&amp;MID($A8,4,2)*1&amp;"  -  ЧЧР",$A$92:$A$112,0))-1,COLUMN(J8)-1,,)+OFFSET($A$92,IFERROR(MATCH("КА-"&amp;MID($A8,4,2)*1&amp;"Б  -  ЧЧР",$A$92:$A$112,0),MATCH("КА-"&amp;MID($A8,4,2)*1&amp;"  -  ЧЧР",$A$92:$A$112,0))-1,COLUMN(J8)-1,,)=48,1,0),1),1)),0),0)*IF($G8&gt;0,IF(COLUMN(T$7)-COLUMN($J$7)&gt;=$D$2+$G8,IF(SUM(OFFSET(T8,,-1,,-$G8))&gt;=$G8*21,2,1),1),2)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IF(K8&lt;&gt;"",IF(LEFT($E8,2)="+-",IF(OR(K8&lt;MIN($C8:$D8),K8&gt;MAX($C8:$D8)),1,0),IF(AND(1*$E8&gt;0,K8&gt;MAX($C8:$D8)),1,IF(AND(1*$E8&lt;0,K8&lt;MIN($C8:$D8)),1,0)))+10*IF(SUM(OFFSET($A$92,MATCH(MID($A8,1,SEARCH(" ",$A8)-1)&amp;"  -  ЧЧР",$A$92:$A$112,0)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$92,IFERROR(MATCH("КА-"&amp;MID($A8,4,2)*1&amp;"А  -  ЧЧР",$A$92:$A$112,0),MATCH("КА-"&amp;MID($A8,4,2)*1&amp;"  -  ЧЧР",$A$92:$A$112,0))-1,COLUMN(K8)-1,,)+OFFSET($A$92,IFERROR(MATCH("КА-"&amp;MID($A8,4,2)*1&amp;"Б  -  ЧЧР",$A$92:$A$112,0),MATCH("КА-"&amp;MID($A8,4,2)*1&amp;"  -  ЧЧР",$A$92:$A$112,0))-1,COLUMN(K8)-1,,)=48,1,0),1),1)),0),0)*IF($G8&gt;0,IF(COLUMN(U$7)-COLUMN($J$7)&gt;=$D$2+$G8,IF(SUM(OFFSET(U8,,-1,,-$G8))&gt;=$G8*21,2,1),1),2)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133.59254113619625</v>
      </c>
      <c r="AM8" s="55">
        <v>134.99735994543519</v>
      </c>
      <c r="AN8" s="55">
        <v>135.37530459765415</v>
      </c>
      <c r="AO8" s="55">
        <v>135.35955797147398</v>
      </c>
      <c r="AP8" s="55">
        <v>135.97470891280554</v>
      </c>
      <c r="AQ8" s="55">
        <v>135.26617709776471</v>
      </c>
      <c r="AR8" s="55">
        <v>134.26707556127289</v>
      </c>
      <c r="AS8" s="55">
        <v>132.05860614773172</v>
      </c>
      <c r="AT8" s="55">
        <v>130.69252523142401</v>
      </c>
      <c r="AU8" s="55">
        <v>132.02606384611514</v>
      </c>
      <c r="AV8" s="55">
        <v>133.36227865875196</v>
      </c>
      <c r="AW8" s="55">
        <v>132.77754426391422</v>
      </c>
      <c r="AX8" s="55">
        <v>132.84332861017771</v>
      </c>
      <c r="AY8" s="55">
        <v>130.65636679638763</v>
      </c>
      <c r="AZ8" s="2">
        <f ca="1">COUNTIF(OFFSET(H8,,$D$2+2,COUNTIF(OFFSET($H8,1-ROW($H8),2+4*$D$2,113),"="&amp;OFFSET($H8,,2+4*$D$2))),"&gt;20")</f>
        <v>0</v>
      </c>
      <c r="BA8" s="2">
        <f t="shared" ref="BA8:BM23" ca="1" si="1">COUNTIF(OFFSET(I8,,$D$2+2,COUNTIF(OFFSET($H8,1-ROW($H8),2+4*$D$2,113),"="&amp;OFFSET($H8,,2+4*$D$2))),"&gt;20")</f>
        <v>0</v>
      </c>
      <c r="BB8" s="2">
        <f t="shared" ca="1" si="1"/>
        <v>0</v>
      </c>
      <c r="BC8" s="2">
        <f t="shared" ca="1" si="1"/>
        <v>1</v>
      </c>
      <c r="BD8" s="2">
        <f t="shared" ca="1" si="1"/>
        <v>1</v>
      </c>
      <c r="BE8" s="2">
        <f t="shared" ca="1" si="1"/>
        <v>1</v>
      </c>
      <c r="BF8" s="2">
        <f t="shared" ca="1" si="1"/>
        <v>1</v>
      </c>
      <c r="BG8" s="2">
        <f t="shared" ca="1" si="1"/>
        <v>0</v>
      </c>
      <c r="BH8" s="2">
        <f t="shared" ca="1" si="1"/>
        <v>1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1</v>
      </c>
      <c r="BR8" s="2">
        <f t="shared" ref="BR8:BR21" si="3">IF(AND(J92 &gt;0,J8&gt;$C8,J8 &gt;20),1,0)</f>
        <v>0</v>
      </c>
      <c r="BS8" s="2">
        <f t="shared" ref="BS8:BS21" si="4">IF(AND(K92 &gt;0,K8&gt;$C8,K8 &gt;20),1,0)</f>
        <v>0</v>
      </c>
      <c r="BT8" s="2">
        <f t="shared" ref="BT8:BT21" si="5">IF(AND(L92 &gt;0,L8&gt;$C8,L8 &gt;20),1,0)</f>
        <v>0</v>
      </c>
      <c r="BU8" s="2">
        <f t="shared" ref="BU8:BU21" si="6">IF(AND(M92 &gt;0,M8&gt;$C8,M8 &gt;20),1,0)</f>
        <v>0</v>
      </c>
      <c r="BV8" s="2">
        <f t="shared" ref="BV8:BV21" si="7">IF(AND(N92 &gt;0,N8&gt;$C8,N8 &gt;20),1,0)</f>
        <v>0</v>
      </c>
      <c r="BW8" s="2">
        <f t="shared" ref="BW8:BW21" si="8">IF(AND(O92 &gt;0,O8&gt;$C8,O8 &gt;20),1,0)</f>
        <v>0</v>
      </c>
      <c r="BX8" s="2">
        <f t="shared" ref="BX8:BX21" si="9">IF(AND(P92 &gt;0,P8&gt;$C8,P8 &gt;20),1,0)</f>
        <v>0</v>
      </c>
      <c r="BY8" s="2">
        <f t="shared" ref="BY8:BY21" si="10">IF(AND(Q92 &gt;0,Q8&gt;$C8,Q8 &gt;20),1,0)</f>
        <v>0</v>
      </c>
      <c r="BZ8" s="2">
        <f t="shared" ref="BZ8:BZ21" si="11">IF(AND(R92 &gt;0,R8&gt;$C8,R8 &gt;20),1,0)</f>
        <v>0</v>
      </c>
      <c r="CA8" s="2">
        <f t="shared" ref="CA8:CA21" si="12">IF(AND(S92 &gt;0,S8&gt;$C8,S8 &gt;20),1,0)</f>
        <v>0</v>
      </c>
      <c r="CB8" s="2">
        <f t="shared" ref="CB8:CB21" si="13">IF(AND(T92 &gt;0,T8&gt;$C8,T8 &gt;20),1,0)</f>
        <v>0</v>
      </c>
      <c r="CC8" s="2">
        <f t="shared" ref="CC8:CC21" si="14">IF(AND(U92 &gt;0,U8&gt;$C8,U8 &gt;20),1,0)</f>
        <v>0</v>
      </c>
      <c r="CD8" s="2">
        <f t="shared" ref="CD8:CD21" si="15">IF(AND(V92 &gt;0,V8&gt;$C8,V8 &gt;20),1,0)</f>
        <v>0</v>
      </c>
      <c r="CE8" s="2">
        <f t="shared" ref="CE8:CE21" si="16">IF(AND(W92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КА-1Б  -  Тух</v>
      </c>
      <c r="B9" s="10" t="s">
        <v>122</v>
      </c>
      <c r="C9" s="18">
        <v>210</v>
      </c>
      <c r="D9" s="18">
        <v>140</v>
      </c>
      <c r="E9" s="22" t="s">
        <v>114</v>
      </c>
      <c r="F9" s="22">
        <v>3</v>
      </c>
      <c r="G9" s="18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01K002TUBI01</v>
      </c>
      <c r="J9" s="54">
        <v>164.31577941411209</v>
      </c>
      <c r="K9" s="54">
        <v>166.07257295861908</v>
      </c>
      <c r="L9" s="54">
        <v>165.49478059829676</v>
      </c>
      <c r="M9" s="54">
        <v>166.53175760416886</v>
      </c>
      <c r="N9" s="54">
        <v>171.79716986481964</v>
      </c>
      <c r="O9" s="54">
        <v>173.57835224348921</v>
      </c>
      <c r="P9" s="54">
        <v>169.76193747747399</v>
      </c>
      <c r="Q9" s="54">
        <v>161.8988280411688</v>
      </c>
      <c r="R9" s="54">
        <v>157.95603880986314</v>
      </c>
      <c r="S9" s="54">
        <v>160.97531140555424</v>
      </c>
      <c r="T9" s="54">
        <v>159.86372955653903</v>
      </c>
      <c r="U9" s="54">
        <v>161.28755633688533</v>
      </c>
      <c r="V9" s="54">
        <v>166.19981917260611</v>
      </c>
      <c r="W9" s="56">
        <v>162.34249050584225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IF(J9&lt;&gt;"",IF(LEFT($E9,2)="+-",IF(OR(J9&lt;MIN($C9:$D9),J9&gt;MAX($C9:$D9)),1,0),IF(AND(1*$E9&gt;0,J9&gt;MAX($C9:$D9)),1,IF(AND(1*$E9&lt;0,J9&lt;MIN($C9:$D9)),1,0)))+10*IF(SUM(OFFSET($A$92,MATCH(MID($A9,1,SEARCH(" ",$A9)-1)&amp;"  -  ЧЧР",$A$92:$A$112,0)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$92,IFERROR(MATCH("КА-"&amp;MID($A9,4,2)*1&amp;"А  -  ЧЧР",$A$92:$A$112,0),MATCH("КА-"&amp;MID($A9,4,2)*1&amp;"  -  ЧЧР",$A$92:$A$112,0))-1,COLUMN(J9)-1,,)+OFFSET($A$92,IFERROR(MATCH("КА-"&amp;MID($A9,4,2)*1&amp;"Б  -  ЧЧР",$A$92:$A$112,0),MATCH("КА-"&amp;MID($A9,4,2)*1&amp;"  -  ЧЧР",$A$92:$A$112,0))-1,COLUMN(J9)-1,,)=48,1,0),1),1)),0),0)*IF($G9&gt;0,IF(COLUMN(T$7)-COLUMN($J$7)&gt;=$D$2+$G9,IF(SUM(OFFSET(T9,,-1,,-$G9))&gt;=$G9*21,2,1),1),2)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179.22161708920495</v>
      </c>
      <c r="AM9" s="55">
        <v>178.7430455366943</v>
      </c>
      <c r="AN9" s="55">
        <v>178.34781968335668</v>
      </c>
      <c r="AO9" s="55">
        <v>178.49121971452624</v>
      </c>
      <c r="AP9" s="55">
        <v>179.18373222587331</v>
      </c>
      <c r="AQ9" s="55">
        <v>177.77948524169693</v>
      </c>
      <c r="AR9" s="55">
        <v>175.85868873380338</v>
      </c>
      <c r="AS9" s="55">
        <v>171.82666392109383</v>
      </c>
      <c r="AT9" s="55">
        <v>170.86844020721628</v>
      </c>
      <c r="AU9" s="55">
        <v>173.06673882362438</v>
      </c>
      <c r="AV9" s="55">
        <v>175.13792748074272</v>
      </c>
      <c r="AW9" s="55">
        <v>174.23599690565453</v>
      </c>
      <c r="AX9" s="55">
        <v>176.00699425880401</v>
      </c>
      <c r="AY9" s="55">
        <v>175.56775946996831</v>
      </c>
      <c r="AZ9" s="2">
        <f t="shared" ref="AZ9:BM41" ca="1" si="20">COUNTIF(OFFSET(H9,,$D$2+2,COUNTIF(OFFSET($H9,1-ROW($H9),2+4*$D$2,113),"="&amp;OFFSET($H9,,2+4*$D$2))),"&gt;20")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1</v>
      </c>
      <c r="BD9" s="2">
        <f t="shared" ca="1" si="1"/>
        <v>1</v>
      </c>
      <c r="BE9" s="2">
        <f t="shared" ca="1" si="1"/>
        <v>1</v>
      </c>
      <c r="BF9" s="2">
        <f t="shared" ca="1" si="1"/>
        <v>1</v>
      </c>
      <c r="BG9" s="2">
        <f t="shared" ca="1" si="1"/>
        <v>0</v>
      </c>
      <c r="BH9" s="2">
        <f t="shared" ca="1" si="1"/>
        <v>1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21">MID(B9,7,2)</f>
        <v>TU</v>
      </c>
      <c r="BO9" s="2">
        <f>IF(AND(COUNTIF(J9:W9,"&gt;0")&gt;6,COUNTIF(J9:W9,"&gt;0")=SUM(BR9:CE9)),SUM(BR9:CE9),0)</f>
        <v>0</v>
      </c>
      <c r="BP9" s="2">
        <f t="shared" si="2"/>
        <v>1</v>
      </c>
      <c r="BR9" s="2">
        <f t="shared" si="3"/>
        <v>0</v>
      </c>
      <c r="BS9" s="2">
        <f t="shared" si="4"/>
        <v>0</v>
      </c>
      <c r="BT9" s="2">
        <f t="shared" si="5"/>
        <v>0</v>
      </c>
      <c r="BU9" s="2">
        <f t="shared" si="6"/>
        <v>0</v>
      </c>
      <c r="BV9" s="2">
        <f t="shared" si="7"/>
        <v>0</v>
      </c>
      <c r="BW9" s="2">
        <f t="shared" si="8"/>
        <v>0</v>
      </c>
      <c r="BX9" s="2">
        <f t="shared" si="9"/>
        <v>0</v>
      </c>
      <c r="BY9" s="2">
        <f t="shared" si="10"/>
        <v>0</v>
      </c>
      <c r="BZ9" s="2">
        <f t="shared" si="11"/>
        <v>0</v>
      </c>
      <c r="CA9" s="2">
        <f t="shared" si="12"/>
        <v>0</v>
      </c>
      <c r="CB9" s="2">
        <f t="shared" si="13"/>
        <v>0</v>
      </c>
      <c r="CC9" s="2">
        <f t="shared" si="14"/>
        <v>0</v>
      </c>
      <c r="CD9" s="2">
        <f t="shared" si="15"/>
        <v>0</v>
      </c>
      <c r="CE9" s="2">
        <f t="shared" si="16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КА-2А  -  Тух</v>
      </c>
      <c r="B10" s="10" t="s">
        <v>123</v>
      </c>
      <c r="C10" s="18">
        <v>210</v>
      </c>
      <c r="D10" s="18">
        <v>140</v>
      </c>
      <c r="E10" s="22" t="s">
        <v>114</v>
      </c>
      <c r="F10" s="22">
        <v>3</v>
      </c>
      <c r="G10" s="18"/>
      <c r="H10" s="20">
        <f t="shared" ca="1" si="17"/>
        <v>0</v>
      </c>
      <c r="I10" s="16" t="str">
        <f t="shared" si="18"/>
        <v>02K002TUAI01</v>
      </c>
      <c r="J10" s="54">
        <v>168.43448079546545</v>
      </c>
      <c r="K10" s="54">
        <v>174.88315854620842</v>
      </c>
      <c r="L10" s="54">
        <v>182.78693349788242</v>
      </c>
      <c r="M10" s="54">
        <v>174.39568477198037</v>
      </c>
      <c r="N10" s="54">
        <v>170.19195052839981</v>
      </c>
      <c r="O10" s="54">
        <v>167.47149091622131</v>
      </c>
      <c r="P10" s="54">
        <v>170.97314175308506</v>
      </c>
      <c r="Q10" s="54">
        <v>178.50101469586644</v>
      </c>
      <c r="R10" s="54">
        <v>183.70216172297859</v>
      </c>
      <c r="S10" s="54">
        <v>186.99928421622855</v>
      </c>
      <c r="T10" s="54">
        <v>186.69665551707723</v>
      </c>
      <c r="U10" s="54">
        <v>184.56573108521238</v>
      </c>
      <c r="V10" s="54">
        <v>170.28354897899879</v>
      </c>
      <c r="W10" s="56">
        <v>164.92567333910665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40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184.40734398072931</v>
      </c>
      <c r="AM10" s="55">
        <v>184.85060804138138</v>
      </c>
      <c r="AN10" s="55">
        <v>184.33695661245989</v>
      </c>
      <c r="AO10" s="55">
        <v>185.18886668575743</v>
      </c>
      <c r="AP10" s="55">
        <v>187.00786257761033</v>
      </c>
      <c r="AQ10" s="55">
        <v>186.36257822199954</v>
      </c>
      <c r="AR10" s="55">
        <v>184.42037900695226</v>
      </c>
      <c r="AS10" s="55">
        <v>180.18627034043922</v>
      </c>
      <c r="AT10" s="55">
        <v>176.86040231043677</v>
      </c>
      <c r="AU10" s="55">
        <v>178.24964365935298</v>
      </c>
      <c r="AV10" s="55">
        <v>176.51654524331988</v>
      </c>
      <c r="AW10" s="55">
        <v>173.80696904479217</v>
      </c>
      <c r="AX10" s="55">
        <v>164.32083773726293</v>
      </c>
      <c r="AY10" s="55">
        <v>162.73183632104173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1</v>
      </c>
      <c r="BD10" s="2">
        <f t="shared" ca="1" si="1"/>
        <v>1</v>
      </c>
      <c r="BE10" s="2">
        <f t="shared" ca="1" si="1"/>
        <v>1</v>
      </c>
      <c r="BF10" s="2">
        <f t="shared" ca="1" si="1"/>
        <v>1</v>
      </c>
      <c r="BG10" s="2">
        <f t="shared" ca="1" si="1"/>
        <v>0</v>
      </c>
      <c r="BH10" s="2">
        <f t="shared" ca="1" si="1"/>
        <v>1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21"/>
        <v>TU</v>
      </c>
      <c r="BO10" s="2">
        <f>IF(AND(COUNTIF(J10:W10,"&gt;0")&gt;6,COUNTIF(J10:W10,"&gt;0")=SUM(BR10:CE10)),SUM(BR10:CE10),0)</f>
        <v>0</v>
      </c>
      <c r="BP10" s="2">
        <f t="shared" si="2"/>
        <v>1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0</v>
      </c>
      <c r="BW10" s="2">
        <f t="shared" si="8"/>
        <v>0</v>
      </c>
      <c r="BX10" s="2">
        <f t="shared" si="9"/>
        <v>0</v>
      </c>
      <c r="BY10" s="2">
        <f t="shared" si="10"/>
        <v>0</v>
      </c>
      <c r="BZ10" s="2">
        <f t="shared" si="11"/>
        <v>0</v>
      </c>
      <c r="CA10" s="2">
        <f t="shared" si="12"/>
        <v>0</v>
      </c>
      <c r="CB10" s="2">
        <f t="shared" si="13"/>
        <v>0</v>
      </c>
      <c r="CC10" s="2">
        <f t="shared" si="14"/>
        <v>0</v>
      </c>
      <c r="CD10" s="2">
        <f t="shared" si="15"/>
        <v>0</v>
      </c>
      <c r="CE10" s="2">
        <f t="shared" si="16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КА-2Б  -  Тух</v>
      </c>
      <c r="B11" s="10" t="s">
        <v>124</v>
      </c>
      <c r="C11" s="18">
        <v>180</v>
      </c>
      <c r="D11" s="18">
        <v>110</v>
      </c>
      <c r="E11" s="22" t="s">
        <v>114</v>
      </c>
      <c r="F11" s="22">
        <v>3</v>
      </c>
      <c r="G11" s="18"/>
      <c r="H11" s="20">
        <f t="shared" ca="1" si="17"/>
        <v>0</v>
      </c>
      <c r="I11" s="16" t="str">
        <f t="shared" si="18"/>
        <v>02K002TUBI01</v>
      </c>
      <c r="J11" s="54">
        <v>144.05760267632564</v>
      </c>
      <c r="K11" s="54">
        <v>143.64173119283444</v>
      </c>
      <c r="L11" s="54">
        <v>144.36736056273944</v>
      </c>
      <c r="M11" s="54">
        <v>146.74586817988475</v>
      </c>
      <c r="N11" s="54">
        <v>148.15903459547346</v>
      </c>
      <c r="O11" s="54">
        <v>148.83206467705776</v>
      </c>
      <c r="P11" s="54">
        <v>148.69217253855328</v>
      </c>
      <c r="Q11" s="54">
        <v>144.67135559262846</v>
      </c>
      <c r="R11" s="54">
        <v>152.914108183119</v>
      </c>
      <c r="S11" s="54">
        <v>0</v>
      </c>
      <c r="T11" s="54">
        <v>0</v>
      </c>
      <c r="U11" s="54">
        <v>0</v>
      </c>
      <c r="V11" s="54">
        <v>0</v>
      </c>
      <c r="W11" s="56">
        <v>0</v>
      </c>
      <c r="X11" s="2">
        <f t="shared" ca="1" si="19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138.56176450023671</v>
      </c>
      <c r="AM11" s="55">
        <v>138.20297222116054</v>
      </c>
      <c r="AN11" s="55">
        <v>139.0858694465615</v>
      </c>
      <c r="AO11" s="55">
        <v>139.67688793629551</v>
      </c>
      <c r="AP11" s="55">
        <v>137.95650181440442</v>
      </c>
      <c r="AQ11" s="55">
        <v>137.48658768045451</v>
      </c>
      <c r="AR11" s="55">
        <v>136.62933989761319</v>
      </c>
      <c r="AS11" s="55">
        <v>135.65499567968229</v>
      </c>
      <c r="AT11" s="55">
        <v>135.58226228168786</v>
      </c>
      <c r="AU11" s="55">
        <v>0</v>
      </c>
      <c r="AV11" s="55">
        <v>0</v>
      </c>
      <c r="AW11" s="55">
        <v>0</v>
      </c>
      <c r="AX11" s="55">
        <v>0</v>
      </c>
      <c r="AY11" s="55">
        <v>0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1</v>
      </c>
      <c r="BD11" s="2">
        <f t="shared" ca="1" si="1"/>
        <v>1</v>
      </c>
      <c r="BE11" s="2">
        <f t="shared" ca="1" si="1"/>
        <v>1</v>
      </c>
      <c r="BF11" s="2">
        <f t="shared" ca="1" si="1"/>
        <v>1</v>
      </c>
      <c r="BG11" s="2">
        <f t="shared" ca="1" si="1"/>
        <v>0</v>
      </c>
      <c r="BH11" s="2">
        <f t="shared" ca="1" si="1"/>
        <v>1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21"/>
        <v>TU</v>
      </c>
      <c r="BP11" s="2">
        <f t="shared" si="2"/>
        <v>1</v>
      </c>
      <c r="BR11" s="2">
        <f t="shared" si="3"/>
        <v>0</v>
      </c>
      <c r="BS11" s="2">
        <f t="shared" si="4"/>
        <v>0</v>
      </c>
      <c r="BT11" s="2">
        <f t="shared" si="5"/>
        <v>0</v>
      </c>
      <c r="BU11" s="2">
        <f t="shared" si="6"/>
        <v>0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0</v>
      </c>
      <c r="CA11" s="2">
        <f t="shared" si="12"/>
        <v>0</v>
      </c>
      <c r="CB11" s="2">
        <f t="shared" si="13"/>
        <v>0</v>
      </c>
      <c r="CC11" s="2">
        <f t="shared" si="14"/>
        <v>0</v>
      </c>
      <c r="CD11" s="2">
        <f t="shared" si="15"/>
        <v>0</v>
      </c>
      <c r="CE11" s="2">
        <f t="shared" si="16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КА-3А  -  Тух</v>
      </c>
      <c r="B12" s="10" t="s">
        <v>125</v>
      </c>
      <c r="C12" s="18">
        <v>180</v>
      </c>
      <c r="D12" s="18">
        <v>110</v>
      </c>
      <c r="E12" s="22" t="s">
        <v>114</v>
      </c>
      <c r="F12" s="22">
        <v>3</v>
      </c>
      <c r="G12" s="18"/>
      <c r="H12" s="20">
        <f t="shared" ca="1" si="17"/>
        <v>0</v>
      </c>
      <c r="I12" s="16" t="str">
        <f t="shared" si="18"/>
        <v>03K002TUAI01</v>
      </c>
      <c r="J12" s="54">
        <v>150.84415285986776</v>
      </c>
      <c r="K12" s="54">
        <v>142.2888625956314</v>
      </c>
      <c r="L12" s="54">
        <v>139.53833751267689</v>
      </c>
      <c r="M12" s="54">
        <v>154.71013696973139</v>
      </c>
      <c r="N12" s="54">
        <v>158.58579332445311</v>
      </c>
      <c r="O12" s="54">
        <v>157.34906055959061</v>
      </c>
      <c r="P12" s="54">
        <v>154.91736549394687</v>
      </c>
      <c r="Q12" s="54">
        <v>141.38796617272772</v>
      </c>
      <c r="R12" s="54">
        <v>140.72798610812555</v>
      </c>
      <c r="S12" s="54">
        <v>143.94859920778723</v>
      </c>
      <c r="T12" s="54">
        <v>145.96182331646341</v>
      </c>
      <c r="U12" s="54">
        <v>149.37312030972677</v>
      </c>
      <c r="V12" s="54">
        <v>153.06445850690753</v>
      </c>
      <c r="W12" s="56">
        <v>150.79703512201172</v>
      </c>
      <c r="X12" s="2">
        <f t="shared" ca="1" si="19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40</v>
      </c>
      <c r="AB12" s="2">
        <f t="shared" ca="1" si="0"/>
        <v>40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154.6296969186152</v>
      </c>
      <c r="AM12" s="55">
        <v>148.43974635726417</v>
      </c>
      <c r="AN12" s="55">
        <v>148.20554028447697</v>
      </c>
      <c r="AO12" s="55">
        <v>156.53949802982748</v>
      </c>
      <c r="AP12" s="55">
        <v>157.6867421388736</v>
      </c>
      <c r="AQ12" s="55">
        <v>154.75535784138066</v>
      </c>
      <c r="AR12" s="55">
        <v>155.19186943524264</v>
      </c>
      <c r="AS12" s="55">
        <v>149.01157826704656</v>
      </c>
      <c r="AT12" s="55">
        <v>149.06295345924582</v>
      </c>
      <c r="AU12" s="55">
        <v>148.60266482002865</v>
      </c>
      <c r="AV12" s="55">
        <v>150.1769288801357</v>
      </c>
      <c r="AW12" s="55">
        <v>155.00096133636006</v>
      </c>
      <c r="AX12" s="55">
        <v>155.85271479906413</v>
      </c>
      <c r="AY12" s="55">
        <v>155.98668581297298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1</v>
      </c>
      <c r="BD12" s="2">
        <f t="shared" ca="1" si="1"/>
        <v>1</v>
      </c>
      <c r="BE12" s="2">
        <f t="shared" ca="1" si="1"/>
        <v>1</v>
      </c>
      <c r="BF12" s="2">
        <f t="shared" ca="1" si="1"/>
        <v>1</v>
      </c>
      <c r="BG12" s="2">
        <f t="shared" ca="1" si="1"/>
        <v>0</v>
      </c>
      <c r="BH12" s="2">
        <f t="shared" ca="1" si="1"/>
        <v>1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21"/>
        <v>TU</v>
      </c>
      <c r="BO12" s="2">
        <f>IF(AND(COUNTIF(J12:W12,"&gt;0")&gt;6,COUNTIF(J12:W12,"&gt;0")=SUM(BR12:CE12)),SUM(BR12:CE12),0)</f>
        <v>0</v>
      </c>
      <c r="BP12" s="2">
        <f t="shared" si="2"/>
        <v>1</v>
      </c>
      <c r="BR12" s="2">
        <f t="shared" si="3"/>
        <v>0</v>
      </c>
      <c r="BS12" s="2">
        <f t="shared" si="4"/>
        <v>0</v>
      </c>
      <c r="BT12" s="2">
        <f t="shared" si="5"/>
        <v>0</v>
      </c>
      <c r="BU12" s="2">
        <f t="shared" si="6"/>
        <v>0</v>
      </c>
      <c r="BV12" s="2">
        <f t="shared" si="7"/>
        <v>0</v>
      </c>
      <c r="BW12" s="2">
        <f t="shared" si="8"/>
        <v>0</v>
      </c>
      <c r="BX12" s="2">
        <f t="shared" si="9"/>
        <v>0</v>
      </c>
      <c r="BY12" s="2">
        <f t="shared" si="10"/>
        <v>0</v>
      </c>
      <c r="BZ12" s="2">
        <f t="shared" si="11"/>
        <v>0</v>
      </c>
      <c r="CA12" s="2">
        <f t="shared" si="12"/>
        <v>0</v>
      </c>
      <c r="CB12" s="2">
        <f t="shared" si="13"/>
        <v>0</v>
      </c>
      <c r="CC12" s="2">
        <f t="shared" si="14"/>
        <v>0</v>
      </c>
      <c r="CD12" s="2">
        <f t="shared" si="15"/>
        <v>0</v>
      </c>
      <c r="CE12" s="2">
        <f t="shared" si="16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КА-3Б  -  Тух</v>
      </c>
      <c r="B13" s="10" t="s">
        <v>126</v>
      </c>
      <c r="C13" s="18">
        <v>180</v>
      </c>
      <c r="D13" s="18">
        <v>110</v>
      </c>
      <c r="E13" s="22" t="s">
        <v>114</v>
      </c>
      <c r="F13" s="22">
        <v>3</v>
      </c>
      <c r="G13" s="18"/>
      <c r="H13" s="20">
        <f t="shared" ca="1" si="17"/>
        <v>0</v>
      </c>
      <c r="I13" s="16" t="str">
        <f t="shared" si="18"/>
        <v>03K002TUBI01</v>
      </c>
      <c r="J13" s="54">
        <v>0</v>
      </c>
      <c r="K13" s="54">
        <v>0</v>
      </c>
      <c r="L13" s="54">
        <v>127.46643395704295</v>
      </c>
      <c r="M13" s="54">
        <v>137.7268635022433</v>
      </c>
      <c r="N13" s="54">
        <v>143.45450395146958</v>
      </c>
      <c r="O13" s="54">
        <v>142.98238059818485</v>
      </c>
      <c r="P13" s="54">
        <v>141.05799971369353</v>
      </c>
      <c r="Q13" s="54">
        <v>137.16588656566344</v>
      </c>
      <c r="R13" s="54">
        <v>134.84358162213007</v>
      </c>
      <c r="S13" s="54">
        <v>132.85262330414966</v>
      </c>
      <c r="T13" s="54">
        <v>135.18123411267314</v>
      </c>
      <c r="U13" s="54">
        <v>137.67334419612439</v>
      </c>
      <c r="V13" s="54">
        <v>138.95479085755574</v>
      </c>
      <c r="W13" s="56">
        <v>133.98783117240438</v>
      </c>
      <c r="X13" s="2">
        <f t="shared" ca="1" si="19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0</v>
      </c>
      <c r="AM13" s="55">
        <v>0</v>
      </c>
      <c r="AN13" s="55">
        <v>127.46643395704295</v>
      </c>
      <c r="AO13" s="55">
        <v>129.66574193763213</v>
      </c>
      <c r="AP13" s="55">
        <v>130.4249146724369</v>
      </c>
      <c r="AQ13" s="55">
        <v>129.52793947816093</v>
      </c>
      <c r="AR13" s="55">
        <v>126.84645815725284</v>
      </c>
      <c r="AS13" s="55">
        <v>127.71346436916122</v>
      </c>
      <c r="AT13" s="55">
        <v>125.76904827080197</v>
      </c>
      <c r="AU13" s="55">
        <v>126.78687257361479</v>
      </c>
      <c r="AV13" s="55">
        <v>126.70049414019768</v>
      </c>
      <c r="AW13" s="55">
        <v>128.16449377818185</v>
      </c>
      <c r="AX13" s="55">
        <v>129.92256762840194</v>
      </c>
      <c r="AY13" s="55">
        <v>130.89307175374284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1</v>
      </c>
      <c r="BF13" s="2">
        <f t="shared" ca="1" si="1"/>
        <v>1</v>
      </c>
      <c r="BG13" s="2">
        <f t="shared" ca="1" si="1"/>
        <v>0</v>
      </c>
      <c r="BH13" s="2">
        <f t="shared" ca="1" si="1"/>
        <v>1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21"/>
        <v>TU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si="3"/>
        <v>0</v>
      </c>
      <c r="BS13" s="2">
        <f t="shared" si="4"/>
        <v>0</v>
      </c>
      <c r="BT13" s="2">
        <f t="shared" si="5"/>
        <v>0</v>
      </c>
      <c r="BU13" s="2">
        <f t="shared" si="6"/>
        <v>0</v>
      </c>
      <c r="BV13" s="2">
        <f t="shared" si="7"/>
        <v>0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0</v>
      </c>
      <c r="CA13" s="2">
        <f t="shared" si="12"/>
        <v>0</v>
      </c>
      <c r="CB13" s="2">
        <f t="shared" si="13"/>
        <v>0</v>
      </c>
      <c r="CC13" s="2">
        <f t="shared" si="14"/>
        <v>0</v>
      </c>
      <c r="CD13" s="2">
        <f t="shared" si="15"/>
        <v>0</v>
      </c>
      <c r="CE13" s="2">
        <f t="shared" si="16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КА-4А  -  Тух</v>
      </c>
      <c r="B14" s="10" t="s">
        <v>127</v>
      </c>
      <c r="C14" s="18">
        <v>180</v>
      </c>
      <c r="D14" s="18">
        <v>110</v>
      </c>
      <c r="E14" s="22" t="s">
        <v>114</v>
      </c>
      <c r="F14" s="22">
        <v>3</v>
      </c>
      <c r="G14" s="18"/>
      <c r="H14" s="20">
        <f t="shared" ca="1" si="17"/>
        <v>0</v>
      </c>
      <c r="I14" s="16" t="str">
        <f t="shared" si="18"/>
        <v>04K002TUAI01</v>
      </c>
      <c r="J14" s="54">
        <v>118.67479971335852</v>
      </c>
      <c r="K14" s="54">
        <v>118.89867420600129</v>
      </c>
      <c r="L14" s="54">
        <v>119.34250953113103</v>
      </c>
      <c r="M14" s="54">
        <v>121.40301889139781</v>
      </c>
      <c r="N14" s="54">
        <v>118.43073872982373</v>
      </c>
      <c r="O14" s="54">
        <v>116.79050353160837</v>
      </c>
      <c r="P14" s="54">
        <v>122.55459078932905</v>
      </c>
      <c r="Q14" s="54">
        <v>128.53092515790775</v>
      </c>
      <c r="R14" s="54">
        <v>125.86504350596506</v>
      </c>
      <c r="S14" s="54">
        <v>127.87974312565444</v>
      </c>
      <c r="T14" s="54">
        <v>130.30912668308437</v>
      </c>
      <c r="U14" s="54">
        <v>131.29779912135626</v>
      </c>
      <c r="V14" s="54">
        <v>134.64990472972059</v>
      </c>
      <c r="W14" s="56">
        <v>132.90334096726465</v>
      </c>
      <c r="X14" s="2">
        <f t="shared" ca="1" si="19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121.23476824934825</v>
      </c>
      <c r="AM14" s="55">
        <v>121.16084727767986</v>
      </c>
      <c r="AN14" s="55">
        <v>121.00054777145502</v>
      </c>
      <c r="AO14" s="55">
        <v>123.70457697740008</v>
      </c>
      <c r="AP14" s="55">
        <v>123.53334691730129</v>
      </c>
      <c r="AQ14" s="55">
        <v>122.1451275458115</v>
      </c>
      <c r="AR14" s="55">
        <v>124.07122537619391</v>
      </c>
      <c r="AS14" s="55">
        <v>126.16776787390098</v>
      </c>
      <c r="AT14" s="55">
        <v>124.56535998878394</v>
      </c>
      <c r="AU14" s="55">
        <v>126.65079020925585</v>
      </c>
      <c r="AV14" s="55">
        <v>128.31543938410721</v>
      </c>
      <c r="AW14" s="55">
        <v>128.14502705119844</v>
      </c>
      <c r="AX14" s="55">
        <v>130.53146333499842</v>
      </c>
      <c r="AY14" s="55">
        <v>129.24928470429145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1</v>
      </c>
      <c r="BF14" s="2">
        <f t="shared" ca="1" si="1"/>
        <v>1</v>
      </c>
      <c r="BG14" s="2">
        <f t="shared" ca="1" si="1"/>
        <v>0</v>
      </c>
      <c r="BH14" s="2">
        <f t="shared" ca="1" si="1"/>
        <v>1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21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4"/>
        <v>0</v>
      </c>
      <c r="BT14" s="2">
        <f t="shared" si="5"/>
        <v>0</v>
      </c>
      <c r="BU14" s="2">
        <f t="shared" si="6"/>
        <v>0</v>
      </c>
      <c r="BV14" s="2">
        <f t="shared" si="7"/>
        <v>0</v>
      </c>
      <c r="BW14" s="2">
        <f t="shared" si="8"/>
        <v>0</v>
      </c>
      <c r="BX14" s="2">
        <f t="shared" si="9"/>
        <v>0</v>
      </c>
      <c r="BY14" s="2">
        <f t="shared" si="10"/>
        <v>0</v>
      </c>
      <c r="BZ14" s="2">
        <f t="shared" si="11"/>
        <v>0</v>
      </c>
      <c r="CA14" s="2">
        <f t="shared" si="12"/>
        <v>0</v>
      </c>
      <c r="CB14" s="2">
        <f t="shared" si="13"/>
        <v>0</v>
      </c>
      <c r="CC14" s="2">
        <f t="shared" si="14"/>
        <v>0</v>
      </c>
      <c r="CD14" s="2">
        <f t="shared" si="15"/>
        <v>0</v>
      </c>
      <c r="CE14" s="2">
        <f t="shared" si="16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КА-4Б  -  Тух</v>
      </c>
      <c r="B15" s="10" t="s">
        <v>128</v>
      </c>
      <c r="C15" s="18">
        <v>180</v>
      </c>
      <c r="D15" s="18">
        <v>120</v>
      </c>
      <c r="E15" s="22" t="s">
        <v>114</v>
      </c>
      <c r="F15" s="22">
        <v>3</v>
      </c>
      <c r="G15" s="18"/>
      <c r="H15" s="20">
        <f t="shared" ca="1" si="17"/>
        <v>0</v>
      </c>
      <c r="I15" s="16" t="str">
        <f t="shared" si="18"/>
        <v>04K002TUBI01</v>
      </c>
      <c r="J15" s="54">
        <v>148.56081136853899</v>
      </c>
      <c r="K15" s="54">
        <v>146.80467002838049</v>
      </c>
      <c r="L15" s="54">
        <v>143.64210489463568</v>
      </c>
      <c r="M15" s="54">
        <v>146.4383556396032</v>
      </c>
      <c r="N15" s="54">
        <v>150.16801986611532</v>
      </c>
      <c r="O15" s="54">
        <v>148.83905656762533</v>
      </c>
      <c r="P15" s="54">
        <v>149.71121811599818</v>
      </c>
      <c r="Q15" s="54">
        <v>157.498140784783</v>
      </c>
      <c r="R15" s="54">
        <v>158.62996775544272</v>
      </c>
      <c r="S15" s="54">
        <v>160.18105167586327</v>
      </c>
      <c r="T15" s="54">
        <v>158.61719108024434</v>
      </c>
      <c r="U15" s="54">
        <v>157.76585423840126</v>
      </c>
      <c r="V15" s="54">
        <v>159.78987235828222</v>
      </c>
      <c r="W15" s="56">
        <v>156.96009577305995</v>
      </c>
      <c r="X15" s="2">
        <f t="shared" ca="1" si="19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141.24345652883014</v>
      </c>
      <c r="AM15" s="55">
        <v>141.38391000362799</v>
      </c>
      <c r="AN15" s="55">
        <v>141.21444585117641</v>
      </c>
      <c r="AO15" s="55">
        <v>142.92856564439086</v>
      </c>
      <c r="AP15" s="55">
        <v>143.51111993591124</v>
      </c>
      <c r="AQ15" s="55">
        <v>142.0206413546523</v>
      </c>
      <c r="AR15" s="55">
        <v>144.67081509707472</v>
      </c>
      <c r="AS15" s="55">
        <v>151.46147370313827</v>
      </c>
      <c r="AT15" s="55">
        <v>152.7170818208227</v>
      </c>
      <c r="AU15" s="55">
        <v>153.15269372844125</v>
      </c>
      <c r="AV15" s="55">
        <v>151.52933002579448</v>
      </c>
      <c r="AW15" s="55">
        <v>150.87155205650569</v>
      </c>
      <c r="AX15" s="55">
        <v>152.23590576449195</v>
      </c>
      <c r="AY15" s="55">
        <v>151.03576055171661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1</v>
      </c>
      <c r="BF15" s="2">
        <f t="shared" ca="1" si="1"/>
        <v>1</v>
      </c>
      <c r="BG15" s="2">
        <f t="shared" ca="1" si="1"/>
        <v>0</v>
      </c>
      <c r="BH15" s="2">
        <f t="shared" ca="1" si="1"/>
        <v>1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21"/>
        <v>TU</v>
      </c>
      <c r="BO15" s="2">
        <f>IF(AND(COUNTIF(J15:W15,"&gt;0")&gt;6,COUNTIF(J15:W15,"&gt;0")=SUM(BR15:CE15)),SUM(BR15:CE15),0)</f>
        <v>0</v>
      </c>
      <c r="BP15" s="2">
        <f t="shared" si="2"/>
        <v>1</v>
      </c>
      <c r="BR15" s="2">
        <f t="shared" si="3"/>
        <v>0</v>
      </c>
      <c r="BS15" s="2">
        <f t="shared" si="4"/>
        <v>0</v>
      </c>
      <c r="BT15" s="2">
        <f t="shared" si="5"/>
        <v>0</v>
      </c>
      <c r="BU15" s="2">
        <f t="shared" si="6"/>
        <v>0</v>
      </c>
      <c r="BV15" s="2">
        <f t="shared" si="7"/>
        <v>0</v>
      </c>
      <c r="BW15" s="2">
        <f t="shared" si="8"/>
        <v>0</v>
      </c>
      <c r="BX15" s="2">
        <f t="shared" si="9"/>
        <v>0</v>
      </c>
      <c r="BY15" s="2">
        <f t="shared" si="10"/>
        <v>0</v>
      </c>
      <c r="BZ15" s="2">
        <f t="shared" si="11"/>
        <v>0</v>
      </c>
      <c r="CA15" s="2">
        <f t="shared" si="12"/>
        <v>0</v>
      </c>
      <c r="CB15" s="2">
        <f t="shared" si="13"/>
        <v>0</v>
      </c>
      <c r="CC15" s="2">
        <f t="shared" si="14"/>
        <v>0</v>
      </c>
      <c r="CD15" s="2">
        <f t="shared" si="15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КА-5А  -  Тух</v>
      </c>
      <c r="B16" s="10" t="s">
        <v>129</v>
      </c>
      <c r="C16" s="18">
        <v>180</v>
      </c>
      <c r="D16" s="18">
        <v>110</v>
      </c>
      <c r="E16" s="22" t="s">
        <v>114</v>
      </c>
      <c r="F16" s="22">
        <v>3</v>
      </c>
      <c r="G16" s="18"/>
      <c r="H16" s="20">
        <f t="shared" ca="1" si="17"/>
        <v>0</v>
      </c>
      <c r="I16" s="16" t="str">
        <f t="shared" si="18"/>
        <v>05K002TUAI01</v>
      </c>
      <c r="J16" s="54">
        <v>143.37358578635374</v>
      </c>
      <c r="K16" s="54">
        <v>142.48857962593209</v>
      </c>
      <c r="L16" s="54">
        <v>142.34813163752065</v>
      </c>
      <c r="M16" s="54">
        <v>145.40898400650664</v>
      </c>
      <c r="N16" s="54">
        <v>149.0761280253455</v>
      </c>
      <c r="O16" s="54">
        <v>148.14629258329703</v>
      </c>
      <c r="P16" s="54">
        <v>143.08340894366054</v>
      </c>
      <c r="Q16" s="54">
        <v>141.80096305762689</v>
      </c>
      <c r="R16" s="54">
        <v>142.04215774549718</v>
      </c>
      <c r="S16" s="54">
        <v>141.93638251891608</v>
      </c>
      <c r="T16" s="54">
        <v>0</v>
      </c>
      <c r="U16" s="54">
        <v>0</v>
      </c>
      <c r="V16" s="54">
        <v>0</v>
      </c>
      <c r="W16" s="56">
        <v>0</v>
      </c>
      <c r="X16" s="2">
        <f t="shared" ca="1" si="19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127.02544511263299</v>
      </c>
      <c r="AM16" s="55">
        <v>126.58800679805707</v>
      </c>
      <c r="AN16" s="55">
        <v>127.71378422971557</v>
      </c>
      <c r="AO16" s="55">
        <v>128.6370534545803</v>
      </c>
      <c r="AP16" s="55">
        <v>127.42221859770362</v>
      </c>
      <c r="AQ16" s="55">
        <v>123.41481640338627</v>
      </c>
      <c r="AR16" s="55">
        <v>124.34793388518499</v>
      </c>
      <c r="AS16" s="55">
        <v>121.74018258560078</v>
      </c>
      <c r="AT16" s="55">
        <v>120.48669863612577</v>
      </c>
      <c r="AU16" s="55">
        <v>121.49251334349309</v>
      </c>
      <c r="AV16" s="55">
        <v>0</v>
      </c>
      <c r="AW16" s="55">
        <v>0</v>
      </c>
      <c r="AX16" s="55">
        <v>0</v>
      </c>
      <c r="AY16" s="55">
        <v>0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1</v>
      </c>
      <c r="BF16" s="2">
        <f t="shared" ca="1" si="1"/>
        <v>1</v>
      </c>
      <c r="BG16" s="2">
        <f t="shared" ca="1" si="1"/>
        <v>0</v>
      </c>
      <c r="BH16" s="2">
        <f t="shared" ca="1" si="1"/>
        <v>1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21"/>
        <v>TU</v>
      </c>
      <c r="BP16" s="2">
        <f t="shared" si="2"/>
        <v>1</v>
      </c>
      <c r="BR16" s="2">
        <f t="shared" si="3"/>
        <v>0</v>
      </c>
      <c r="BS16" s="2">
        <f t="shared" si="4"/>
        <v>0</v>
      </c>
      <c r="BT16" s="2">
        <f t="shared" si="5"/>
        <v>0</v>
      </c>
      <c r="BU16" s="2">
        <f t="shared" si="6"/>
        <v>0</v>
      </c>
      <c r="BV16" s="2">
        <f t="shared" si="7"/>
        <v>0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0</v>
      </c>
      <c r="CC16" s="2">
        <f t="shared" si="14"/>
        <v>0</v>
      </c>
      <c r="CD16" s="2">
        <f t="shared" si="15"/>
        <v>0</v>
      </c>
      <c r="CE16" s="2">
        <f t="shared" si="16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КА-5Б  -  Тух</v>
      </c>
      <c r="B17" s="10" t="s">
        <v>130</v>
      </c>
      <c r="C17" s="18">
        <v>180</v>
      </c>
      <c r="D17" s="18">
        <v>110</v>
      </c>
      <c r="E17" s="22" t="s">
        <v>114</v>
      </c>
      <c r="F17" s="22">
        <v>3</v>
      </c>
      <c r="G17" s="18"/>
      <c r="H17" s="20">
        <f t="shared" ca="1" si="17"/>
        <v>0</v>
      </c>
      <c r="I17" s="16" t="str">
        <f t="shared" si="18"/>
        <v>05K002TUBI01</v>
      </c>
      <c r="J17" s="54">
        <v>145.98301672070812</v>
      </c>
      <c r="K17" s="54">
        <v>146.11157966264298</v>
      </c>
      <c r="L17" s="54">
        <v>145.87819480279484</v>
      </c>
      <c r="M17" s="54">
        <v>150.4515892078231</v>
      </c>
      <c r="N17" s="54">
        <v>155.39635248541708</v>
      </c>
      <c r="O17" s="54">
        <v>169.71331493137095</v>
      </c>
      <c r="P17" s="54">
        <v>167.77954051220249</v>
      </c>
      <c r="Q17" s="54">
        <v>164.52164092072684</v>
      </c>
      <c r="R17" s="54">
        <v>163.5395456722988</v>
      </c>
      <c r="S17" s="54">
        <v>163.22284441669427</v>
      </c>
      <c r="T17" s="54">
        <v>161.15872368132406</v>
      </c>
      <c r="U17" s="54">
        <v>163.15799799930628</v>
      </c>
      <c r="V17" s="54">
        <v>157.984837386321</v>
      </c>
      <c r="W17" s="56">
        <v>0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152.3147640178654</v>
      </c>
      <c r="AM17" s="55">
        <v>153.18384792412974</v>
      </c>
      <c r="AN17" s="55">
        <v>153.00152104235693</v>
      </c>
      <c r="AO17" s="55">
        <v>150.4515892078231</v>
      </c>
      <c r="AP17" s="55">
        <v>154.99186412543838</v>
      </c>
      <c r="AQ17" s="55">
        <v>155.34254813413554</v>
      </c>
      <c r="AR17" s="55">
        <v>152.58542614747583</v>
      </c>
      <c r="AS17" s="55">
        <v>150.3227595693487</v>
      </c>
      <c r="AT17" s="55">
        <v>152.44336721760243</v>
      </c>
      <c r="AU17" s="55">
        <v>150.77748508976205</v>
      </c>
      <c r="AV17" s="55">
        <v>149.37263066575335</v>
      </c>
      <c r="AW17" s="55">
        <v>159.56808461829357</v>
      </c>
      <c r="AX17" s="55">
        <v>156.62026386494142</v>
      </c>
      <c r="AY17" s="55">
        <v>0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1</v>
      </c>
      <c r="BF17" s="2">
        <f t="shared" ca="1" si="1"/>
        <v>1</v>
      </c>
      <c r="BG17" s="2">
        <f t="shared" ca="1" si="1"/>
        <v>0</v>
      </c>
      <c r="BH17" s="2">
        <f t="shared" ca="1" si="1"/>
        <v>1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21"/>
        <v>TU</v>
      </c>
      <c r="BP17" s="2">
        <f t="shared" si="2"/>
        <v>1</v>
      </c>
      <c r="BR17" s="2">
        <f t="shared" si="3"/>
        <v>0</v>
      </c>
      <c r="BS17" s="2">
        <f t="shared" si="4"/>
        <v>0</v>
      </c>
      <c r="BT17" s="2">
        <f t="shared" si="5"/>
        <v>0</v>
      </c>
      <c r="BU17" s="2">
        <f t="shared" si="6"/>
        <v>0</v>
      </c>
      <c r="BV17" s="2">
        <f t="shared" si="7"/>
        <v>0</v>
      </c>
      <c r="BW17" s="2">
        <f t="shared" si="8"/>
        <v>0</v>
      </c>
      <c r="BX17" s="2">
        <f t="shared" si="9"/>
        <v>0</v>
      </c>
      <c r="BY17" s="2">
        <f t="shared" si="10"/>
        <v>0</v>
      </c>
      <c r="BZ17" s="2">
        <f t="shared" si="11"/>
        <v>0</v>
      </c>
      <c r="CA17" s="2">
        <f t="shared" si="12"/>
        <v>0</v>
      </c>
      <c r="CB17" s="2">
        <f t="shared" si="13"/>
        <v>0</v>
      </c>
      <c r="CC17" s="2">
        <f t="shared" si="14"/>
        <v>0</v>
      </c>
      <c r="CD17" s="2">
        <f t="shared" si="15"/>
        <v>0</v>
      </c>
      <c r="CE17" s="2">
        <f t="shared" si="16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КА-6А  -  Тух</v>
      </c>
      <c r="B18" s="10" t="s">
        <v>131</v>
      </c>
      <c r="C18" s="18">
        <v>180</v>
      </c>
      <c r="D18" s="18">
        <v>110</v>
      </c>
      <c r="E18" s="22" t="s">
        <v>114</v>
      </c>
      <c r="F18" s="22">
        <v>3</v>
      </c>
      <c r="G18" s="18"/>
      <c r="H18" s="20">
        <f t="shared" ca="1" si="17"/>
        <v>0</v>
      </c>
      <c r="I18" s="16" t="str">
        <f t="shared" si="18"/>
        <v>06K002TUAI01</v>
      </c>
      <c r="J18" s="54">
        <v>0</v>
      </c>
      <c r="K18" s="54">
        <v>0</v>
      </c>
      <c r="L18" s="54">
        <v>0</v>
      </c>
      <c r="M18" s="54">
        <v>113.55961873321641</v>
      </c>
      <c r="N18" s="54">
        <v>115.21946222854325</v>
      </c>
      <c r="O18" s="54">
        <v>117.75093876345836</v>
      </c>
      <c r="P18" s="54">
        <v>117.80072208735447</v>
      </c>
      <c r="Q18" s="54">
        <v>101.8936500774395</v>
      </c>
      <c r="R18" s="54">
        <v>106.0497409543436</v>
      </c>
      <c r="S18" s="54">
        <v>112.54478738352169</v>
      </c>
      <c r="T18" s="54">
        <v>113.74474872702108</v>
      </c>
      <c r="U18" s="54">
        <v>117.20344934512369</v>
      </c>
      <c r="V18" s="54">
        <v>115.48363236812693</v>
      </c>
      <c r="W18" s="56">
        <v>112.88906539978429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0</v>
      </c>
      <c r="AM18" s="55">
        <v>0</v>
      </c>
      <c r="AN18" s="55">
        <v>0</v>
      </c>
      <c r="AO18" s="55">
        <v>113.55961873321641</v>
      </c>
      <c r="AP18" s="55">
        <v>115.79805004914415</v>
      </c>
      <c r="AQ18" s="55">
        <v>132.36868119217783</v>
      </c>
      <c r="AR18" s="55">
        <v>132.64293032354794</v>
      </c>
      <c r="AS18" s="55">
        <v>131.28624251724023</v>
      </c>
      <c r="AT18" s="55">
        <v>131.20696656261873</v>
      </c>
      <c r="AU18" s="55">
        <v>132.27560822563035</v>
      </c>
      <c r="AV18" s="55">
        <v>132.91506212351749</v>
      </c>
      <c r="AW18" s="55">
        <v>133.6498759152804</v>
      </c>
      <c r="AX18" s="55">
        <v>135.0828963542555</v>
      </c>
      <c r="AY18" s="55">
        <v>134.72146545814707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1</v>
      </c>
      <c r="BF18" s="2">
        <f t="shared" ca="1" si="1"/>
        <v>1</v>
      </c>
      <c r="BG18" s="2">
        <f t="shared" ca="1" si="1"/>
        <v>0</v>
      </c>
      <c r="BH18" s="2">
        <f t="shared" ca="1" si="1"/>
        <v>1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21"/>
        <v>TU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si="3"/>
        <v>0</v>
      </c>
      <c r="BS18" s="2">
        <f t="shared" si="4"/>
        <v>0</v>
      </c>
      <c r="BT18" s="2">
        <f t="shared" si="5"/>
        <v>0</v>
      </c>
      <c r="BU18" s="2">
        <f t="shared" si="6"/>
        <v>0</v>
      </c>
      <c r="BV18" s="2">
        <f t="shared" si="7"/>
        <v>0</v>
      </c>
      <c r="BW18" s="2">
        <f t="shared" si="8"/>
        <v>0</v>
      </c>
      <c r="BX18" s="2">
        <f t="shared" si="9"/>
        <v>0</v>
      </c>
      <c r="BY18" s="2">
        <f t="shared" si="10"/>
        <v>0</v>
      </c>
      <c r="BZ18" s="2">
        <f t="shared" si="11"/>
        <v>0</v>
      </c>
      <c r="CA18" s="2">
        <f t="shared" si="12"/>
        <v>0</v>
      </c>
      <c r="CB18" s="2">
        <f t="shared" si="13"/>
        <v>0</v>
      </c>
      <c r="CC18" s="2">
        <f t="shared" si="14"/>
        <v>0</v>
      </c>
      <c r="CD18" s="2">
        <f t="shared" si="15"/>
        <v>0</v>
      </c>
      <c r="CE18" s="2">
        <f t="shared" si="16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КА-6Б  -  Тух</v>
      </c>
      <c r="B19" s="10" t="s">
        <v>132</v>
      </c>
      <c r="C19" s="18">
        <v>180</v>
      </c>
      <c r="D19" s="18">
        <v>110</v>
      </c>
      <c r="E19" s="22" t="s">
        <v>114</v>
      </c>
      <c r="F19" s="22">
        <v>3</v>
      </c>
      <c r="G19" s="18"/>
      <c r="H19" s="20">
        <f t="shared" ca="1" si="17"/>
        <v>0</v>
      </c>
      <c r="I19" s="16" t="str">
        <f t="shared" si="18"/>
        <v>06K002TUBI01</v>
      </c>
      <c r="J19" s="54">
        <v>118.02915962797599</v>
      </c>
      <c r="K19" s="54">
        <v>117.98416075144395</v>
      </c>
      <c r="L19" s="54">
        <v>118.76375499869198</v>
      </c>
      <c r="M19" s="54">
        <v>113.88192132364215</v>
      </c>
      <c r="N19" s="54">
        <v>122.04749048803046</v>
      </c>
      <c r="O19" s="54">
        <v>130.08138221966769</v>
      </c>
      <c r="P19" s="54">
        <v>132.55046157091223</v>
      </c>
      <c r="Q19" s="54">
        <v>128.68970939028509</v>
      </c>
      <c r="R19" s="54">
        <v>124.99771845238055</v>
      </c>
      <c r="S19" s="54">
        <v>125.97100059877774</v>
      </c>
      <c r="T19" s="54">
        <v>129.16277934573938</v>
      </c>
      <c r="U19" s="54">
        <v>129.3426908783573</v>
      </c>
      <c r="V19" s="54">
        <v>126.21338441012696</v>
      </c>
      <c r="W19" s="56">
        <v>124.5568665039751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40</v>
      </c>
      <c r="AD19" s="2">
        <f t="shared" ca="1" si="0"/>
        <v>40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114.79515754110538</v>
      </c>
      <c r="AM19" s="55">
        <v>114.84654228046773</v>
      </c>
      <c r="AN19" s="55">
        <v>115.41151491957118</v>
      </c>
      <c r="AO19" s="55">
        <v>115.74223935813488</v>
      </c>
      <c r="AP19" s="55">
        <v>121.48957358042887</v>
      </c>
      <c r="AQ19" s="55">
        <v>122.661479624995</v>
      </c>
      <c r="AR19" s="55">
        <v>123.45979507118314</v>
      </c>
      <c r="AS19" s="55">
        <v>120.12515027184119</v>
      </c>
      <c r="AT19" s="55">
        <v>116.16029606444812</v>
      </c>
      <c r="AU19" s="55">
        <v>115.04972082789452</v>
      </c>
      <c r="AV19" s="55">
        <v>120.24696536025087</v>
      </c>
      <c r="AW19" s="55">
        <v>123.08250807088697</v>
      </c>
      <c r="AX19" s="55">
        <v>122.6420518472066</v>
      </c>
      <c r="AY19" s="55">
        <v>118.81474275584506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1</v>
      </c>
      <c r="BF19" s="2">
        <f t="shared" ca="1" si="1"/>
        <v>1</v>
      </c>
      <c r="BG19" s="2">
        <f t="shared" ca="1" si="1"/>
        <v>0</v>
      </c>
      <c r="BH19" s="2">
        <f t="shared" ca="1" si="1"/>
        <v>1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21"/>
        <v>TU</v>
      </c>
      <c r="BO19" s="2">
        <f>IF(AND(COUNTIF(J19:W19,"&gt;0")&gt;6,COUNTIF(J19:W19,"&gt;0")=SUM(BR19:CE19)),SUM(BR19:CE19),0)</f>
        <v>0</v>
      </c>
      <c r="BP19" s="2">
        <f t="shared" si="2"/>
        <v>1</v>
      </c>
      <c r="BR19" s="2">
        <f t="shared" si="3"/>
        <v>0</v>
      </c>
      <c r="BS19" s="2">
        <f t="shared" si="4"/>
        <v>0</v>
      </c>
      <c r="BT19" s="2">
        <f t="shared" si="5"/>
        <v>0</v>
      </c>
      <c r="BU19" s="2">
        <f t="shared" si="6"/>
        <v>0</v>
      </c>
      <c r="BV19" s="2">
        <f t="shared" si="7"/>
        <v>0</v>
      </c>
      <c r="BW19" s="2">
        <f t="shared" si="8"/>
        <v>0</v>
      </c>
      <c r="BX19" s="2">
        <f t="shared" si="9"/>
        <v>0</v>
      </c>
      <c r="BY19" s="2">
        <f t="shared" si="10"/>
        <v>0</v>
      </c>
      <c r="BZ19" s="2">
        <f t="shared" si="11"/>
        <v>0</v>
      </c>
      <c r="CA19" s="2">
        <f t="shared" si="12"/>
        <v>0</v>
      </c>
      <c r="CB19" s="2">
        <f t="shared" si="13"/>
        <v>0</v>
      </c>
      <c r="CC19" s="2">
        <f t="shared" si="14"/>
        <v>0</v>
      </c>
      <c r="CD19" s="2">
        <f t="shared" si="15"/>
        <v>0</v>
      </c>
      <c r="CE19" s="2">
        <f t="shared" si="16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КА-7А  -  Тух</v>
      </c>
      <c r="B20" s="10" t="s">
        <v>133</v>
      </c>
      <c r="C20" s="18">
        <v>210</v>
      </c>
      <c r="D20" s="18">
        <v>110</v>
      </c>
      <c r="E20" s="22" t="s">
        <v>114</v>
      </c>
      <c r="F20" s="22">
        <v>3</v>
      </c>
      <c r="G20" s="18"/>
      <c r="H20" s="20">
        <f t="shared" ca="1" si="17"/>
        <v>0</v>
      </c>
      <c r="I20" s="16" t="str">
        <f t="shared" si="18"/>
        <v>07K002TUAC01</v>
      </c>
      <c r="J20" s="54">
        <v>190.13724539186438</v>
      </c>
      <c r="K20" s="54">
        <v>191.85293457313759</v>
      </c>
      <c r="L20" s="54">
        <v>186.7225804288037</v>
      </c>
      <c r="M20" s="54">
        <v>187.4778318192682</v>
      </c>
      <c r="N20" s="54">
        <v>190.01772394385253</v>
      </c>
      <c r="O20" s="54">
        <v>196.58307843915688</v>
      </c>
      <c r="P20" s="54">
        <v>193.84477409775957</v>
      </c>
      <c r="Q20" s="54">
        <v>188.571820885775</v>
      </c>
      <c r="R20" s="54">
        <v>186.78829448398113</v>
      </c>
      <c r="S20" s="54">
        <v>188.49852388393185</v>
      </c>
      <c r="T20" s="54">
        <v>185.24668440960116</v>
      </c>
      <c r="U20" s="54">
        <v>188.68752026331615</v>
      </c>
      <c r="V20" s="54">
        <v>197.08280628196749</v>
      </c>
      <c r="W20" s="56">
        <v>194.91871683809566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162.52311732548415</v>
      </c>
      <c r="AM20" s="55">
        <v>162.88715045136661</v>
      </c>
      <c r="AN20" s="55">
        <v>161.88524508446125</v>
      </c>
      <c r="AO20" s="55">
        <v>162.46746708291485</v>
      </c>
      <c r="AP20" s="55">
        <v>163.41728126490656</v>
      </c>
      <c r="AQ20" s="55">
        <v>165.50299274599516</v>
      </c>
      <c r="AR20" s="55">
        <v>165.89808843614293</v>
      </c>
      <c r="AS20" s="55">
        <v>166.09875711329397</v>
      </c>
      <c r="AT20" s="55">
        <v>167.0430487532706</v>
      </c>
      <c r="AU20" s="55">
        <v>166.00072733343569</v>
      </c>
      <c r="AV20" s="55">
        <v>165.47934852872629</v>
      </c>
      <c r="AW20" s="55">
        <v>169.98484916608629</v>
      </c>
      <c r="AX20" s="55">
        <v>191.63774941317715</v>
      </c>
      <c r="AY20" s="55">
        <v>189.79822037537156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1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21"/>
        <v>TU</v>
      </c>
      <c r="BP20" s="2">
        <f t="shared" si="2"/>
        <v>1</v>
      </c>
      <c r="BR20" s="2">
        <f t="shared" si="3"/>
        <v>0</v>
      </c>
      <c r="BS20" s="2">
        <f t="shared" si="4"/>
        <v>0</v>
      </c>
      <c r="BT20" s="2">
        <f t="shared" si="5"/>
        <v>0</v>
      </c>
      <c r="BU20" s="2">
        <f t="shared" si="6"/>
        <v>0</v>
      </c>
      <c r="BV20" s="2">
        <f t="shared" si="7"/>
        <v>0</v>
      </c>
      <c r="BW20" s="2">
        <f t="shared" si="8"/>
        <v>0</v>
      </c>
      <c r="BX20" s="2">
        <f t="shared" si="9"/>
        <v>0</v>
      </c>
      <c r="BY20" s="2">
        <f t="shared" si="10"/>
        <v>0</v>
      </c>
      <c r="BZ20" s="2">
        <f t="shared" si="11"/>
        <v>0</v>
      </c>
      <c r="CA20" s="2">
        <f t="shared" si="12"/>
        <v>0</v>
      </c>
      <c r="CB20" s="2">
        <f t="shared" si="13"/>
        <v>0</v>
      </c>
      <c r="CC20" s="2">
        <f t="shared" si="14"/>
        <v>0</v>
      </c>
      <c r="CD20" s="2">
        <f t="shared" si="15"/>
        <v>0</v>
      </c>
      <c r="CE20" s="2">
        <f t="shared" si="16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КА-7Б  -  Тух</v>
      </c>
      <c r="B21" s="10" t="s">
        <v>134</v>
      </c>
      <c r="C21" s="18">
        <v>210</v>
      </c>
      <c r="D21" s="18">
        <v>110</v>
      </c>
      <c r="E21" s="22" t="s">
        <v>114</v>
      </c>
      <c r="F21" s="22">
        <v>3</v>
      </c>
      <c r="G21" s="18"/>
      <c r="H21" s="20">
        <f t="shared" ca="1" si="17"/>
        <v>0</v>
      </c>
      <c r="I21" s="16" t="str">
        <f t="shared" si="18"/>
        <v>07K002TUBC01</v>
      </c>
      <c r="J21" s="54">
        <v>138.35457355280195</v>
      </c>
      <c r="K21" s="54">
        <v>137.47053910529013</v>
      </c>
      <c r="L21" s="54">
        <v>137.40896546260456</v>
      </c>
      <c r="M21" s="54">
        <v>138.36151970177306</v>
      </c>
      <c r="N21" s="54">
        <v>141.38133372025732</v>
      </c>
      <c r="O21" s="54">
        <v>146.32187092733895</v>
      </c>
      <c r="P21" s="54">
        <v>139.96621314158782</v>
      </c>
      <c r="Q21" s="54">
        <v>135.57670264804673</v>
      </c>
      <c r="R21" s="54">
        <v>131.64569484296285</v>
      </c>
      <c r="S21" s="54">
        <v>134.23987141796084</v>
      </c>
      <c r="T21" s="54">
        <v>131.39635766823329</v>
      </c>
      <c r="U21" s="54">
        <v>134.99901631507919</v>
      </c>
      <c r="V21" s="54">
        <v>0</v>
      </c>
      <c r="W21" s="56">
        <v>120.85821836598463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143.50512378737852</v>
      </c>
      <c r="AM21" s="55">
        <v>142.80834987574229</v>
      </c>
      <c r="AN21" s="55">
        <v>143.89231764261308</v>
      </c>
      <c r="AO21" s="55">
        <v>144.88405459930979</v>
      </c>
      <c r="AP21" s="55">
        <v>147.45575142009784</v>
      </c>
      <c r="AQ21" s="55">
        <v>148.3742461408261</v>
      </c>
      <c r="AR21" s="55">
        <v>145.33259892789832</v>
      </c>
      <c r="AS21" s="55">
        <v>143.76545307260812</v>
      </c>
      <c r="AT21" s="55">
        <v>148.78200008596738</v>
      </c>
      <c r="AU21" s="55">
        <v>158.3214251102788</v>
      </c>
      <c r="AV21" s="55">
        <v>154.29875977779753</v>
      </c>
      <c r="AW21" s="55">
        <v>155.78951650871358</v>
      </c>
      <c r="AX21" s="55">
        <v>0</v>
      </c>
      <c r="AY21" s="55">
        <v>120.85821836598463</v>
      </c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1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21"/>
        <v>TU</v>
      </c>
      <c r="BP21" s="2">
        <f t="shared" si="2"/>
        <v>1</v>
      </c>
      <c r="BR21" s="2">
        <f t="shared" si="3"/>
        <v>0</v>
      </c>
      <c r="BS21" s="2">
        <f t="shared" si="4"/>
        <v>0</v>
      </c>
      <c r="BT21" s="2">
        <f t="shared" si="5"/>
        <v>0</v>
      </c>
      <c r="BU21" s="2">
        <f t="shared" si="6"/>
        <v>0</v>
      </c>
      <c r="BV21" s="2">
        <f t="shared" si="7"/>
        <v>0</v>
      </c>
      <c r="BW21" s="2">
        <f t="shared" si="8"/>
        <v>0</v>
      </c>
      <c r="BX21" s="2">
        <f t="shared" si="9"/>
        <v>0</v>
      </c>
      <c r="BY21" s="2">
        <f t="shared" si="10"/>
        <v>0</v>
      </c>
      <c r="BZ21" s="2">
        <f t="shared" si="11"/>
        <v>0</v>
      </c>
      <c r="CA21" s="2">
        <f t="shared" si="12"/>
        <v>0</v>
      </c>
      <c r="CB21" s="2">
        <f t="shared" si="13"/>
        <v>0</v>
      </c>
      <c r="CC21" s="2">
        <f t="shared" si="14"/>
        <v>0</v>
      </c>
      <c r="CD21" s="2">
        <f t="shared" si="15"/>
        <v>0</v>
      </c>
      <c r="CE21" s="2">
        <f t="shared" si="16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КА-1А  -  α_рс</v>
      </c>
      <c r="B22" s="10" t="s">
        <v>135</v>
      </c>
      <c r="C22" s="18">
        <v>1.85</v>
      </c>
      <c r="D22" s="18">
        <v>1.2</v>
      </c>
      <c r="E22" s="22" t="s">
        <v>116</v>
      </c>
      <c r="F22" s="22">
        <v>3</v>
      </c>
      <c r="G22" s="18"/>
      <c r="H22" s="20">
        <f t="shared" ca="1" si="17"/>
        <v>0</v>
      </c>
      <c r="I22" s="16" t="str">
        <f t="shared" si="18"/>
        <v>01K002KIAI01</v>
      </c>
      <c r="J22" s="54">
        <v>1.2931440874817697</v>
      </c>
      <c r="K22" s="54">
        <v>1.2952993152231187</v>
      </c>
      <c r="L22" s="54">
        <v>1.2611922854149378</v>
      </c>
      <c r="M22" s="54">
        <v>1.2707950681612596</v>
      </c>
      <c r="N22" s="54">
        <v>1.2457371054990209</v>
      </c>
      <c r="O22" s="54">
        <v>1.2143231341010388</v>
      </c>
      <c r="P22" s="54">
        <v>1.2239209246675256</v>
      </c>
      <c r="Q22" s="54">
        <v>1.236751709963581</v>
      </c>
      <c r="R22" s="54">
        <v>1.2132962766212729</v>
      </c>
      <c r="S22" s="54">
        <v>1.2475595730485833</v>
      </c>
      <c r="T22" s="54">
        <v>1.2694030316576213</v>
      </c>
      <c r="U22" s="54">
        <v>1.2843019400082873</v>
      </c>
      <c r="V22" s="54">
        <v>1.258547289348922</v>
      </c>
      <c r="W22" s="56">
        <v>1.3037189370003577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1.3682229651356319</v>
      </c>
      <c r="AM22" s="55">
        <v>1.3692071698432235</v>
      </c>
      <c r="AN22" s="55">
        <v>1.3588206501108897</v>
      </c>
      <c r="AO22" s="55">
        <v>1.3715902980750918</v>
      </c>
      <c r="AP22" s="55">
        <v>1.3722846994434408</v>
      </c>
      <c r="AQ22" s="55">
        <v>1.3606626072767614</v>
      </c>
      <c r="AR22" s="55">
        <v>1.3587657421995016</v>
      </c>
      <c r="AS22" s="55">
        <v>1.3502775398325981</v>
      </c>
      <c r="AT22" s="55">
        <v>1.3486941577428573</v>
      </c>
      <c r="AU22" s="55">
        <v>1.3549497559688859</v>
      </c>
      <c r="AV22" s="55">
        <v>1.357406102746519</v>
      </c>
      <c r="AW22" s="55">
        <v>1.3633833844157432</v>
      </c>
      <c r="AX22" s="55">
        <v>1.3703074814741225</v>
      </c>
      <c r="AY22" s="55">
        <v>1.3625737028465292</v>
      </c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1</v>
      </c>
      <c r="BG22" s="2">
        <f t="shared" ca="1" si="1"/>
        <v>0</v>
      </c>
      <c r="BH22" s="2">
        <f t="shared" ca="1" si="1"/>
        <v>1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21"/>
        <v>KI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ref="BR22:BR35" si="22">IF(AND(J92 &gt;0,J22&gt;$C22,J22 &gt;0.5),1,0)</f>
        <v>0</v>
      </c>
      <c r="BS22" s="2">
        <f t="shared" ref="BS22:BS35" si="23">IF(AND(K92 &gt;0,K22&gt;$C22,K22 &gt;0.5),1,0)</f>
        <v>0</v>
      </c>
      <c r="BT22" s="2">
        <f t="shared" ref="BT22:BT35" si="24">IF(AND(L92 &gt;0,L22&gt;$C22,L22 &gt;0.5),1,0)</f>
        <v>0</v>
      </c>
      <c r="BU22" s="2">
        <f t="shared" ref="BU22:BU35" si="25">IF(AND(M92 &gt;0,M22&gt;$C22,M22 &gt;0.5),1,0)</f>
        <v>0</v>
      </c>
      <c r="BV22" s="2">
        <f t="shared" ref="BV22:BV35" si="26">IF(AND(N92 &gt;0,N22&gt;$C22,N22 &gt;0.5),1,0)</f>
        <v>0</v>
      </c>
      <c r="BW22" s="2">
        <f t="shared" ref="BW22:BW35" si="27">IF(AND(O92 &gt;0,O22&gt;$C22,O22 &gt;0.5),1,0)</f>
        <v>0</v>
      </c>
      <c r="BX22" s="2">
        <f t="shared" ref="BX22:BX35" si="28">IF(AND(P92 &gt;0,P22&gt;$C22,P22 &gt;0.5),1,0)</f>
        <v>0</v>
      </c>
      <c r="BY22" s="2">
        <f t="shared" ref="BY22:BY35" si="29">IF(AND(Q92 &gt;0,Q22&gt;$C22,Q22 &gt;0.5),1,0)</f>
        <v>0</v>
      </c>
      <c r="BZ22" s="2">
        <f t="shared" ref="BZ22:BZ35" si="30">IF(AND(R92 &gt;0,R22&gt;$C22,R22 &gt;0.5),1,0)</f>
        <v>0</v>
      </c>
      <c r="CA22" s="2">
        <f t="shared" ref="CA22:CA35" si="31">IF(AND(S92 &gt;0,S22&gt;$C22,S22 &gt;0.5),1,0)</f>
        <v>0</v>
      </c>
      <c r="CB22" s="2">
        <f t="shared" ref="CB22:CB35" si="32">IF(AND(T92 &gt;0,T22&gt;$C22,T22 &gt;0.5),1,0)</f>
        <v>0</v>
      </c>
      <c r="CC22" s="2">
        <f t="shared" ref="CC22:CC35" si="33">IF(AND(U92 &gt;0,U22&gt;$C22,U22 &gt;0.5),1,0)</f>
        <v>0</v>
      </c>
      <c r="CD22" s="2">
        <f t="shared" ref="CD22:CD35" si="34">IF(AND(V92 &gt;0,V22&gt;$C22,V22 &gt;0.5),1,0)</f>
        <v>0</v>
      </c>
      <c r="CE22" s="2">
        <f t="shared" ref="CE22:CE35" si="35">IF(AND(W92 &gt;0,W22&gt;$C22,W22 &gt;0.5),1,0)</f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КА-1Б  -  α_рс</v>
      </c>
      <c r="B23" s="10" t="s">
        <v>646</v>
      </c>
      <c r="C23" s="18">
        <v>1.85</v>
      </c>
      <c r="D23" s="18">
        <v>1.2</v>
      </c>
      <c r="E23" s="22" t="s">
        <v>116</v>
      </c>
      <c r="F23" s="22">
        <v>3</v>
      </c>
      <c r="G23" s="18"/>
      <c r="H23" s="20">
        <f t="shared" ca="1" si="17"/>
        <v>0</v>
      </c>
      <c r="I23" s="16" t="str">
        <f t="shared" si="18"/>
        <v>01K002KIBI01</v>
      </c>
      <c r="J23" s="54">
        <v>1.2737255658769213</v>
      </c>
      <c r="K23" s="54">
        <v>1.262037853018404</v>
      </c>
      <c r="L23" s="54">
        <v>1.3046386933172927</v>
      </c>
      <c r="M23" s="54">
        <v>1.3435252130628608</v>
      </c>
      <c r="N23" s="54">
        <v>1.340029358343495</v>
      </c>
      <c r="O23" s="54">
        <v>1.3485967114394823</v>
      </c>
      <c r="P23" s="54">
        <v>1.3619948547022818</v>
      </c>
      <c r="Q23" s="54">
        <v>1.3515312141413565</v>
      </c>
      <c r="R23" s="54">
        <v>1.2880798168920287</v>
      </c>
      <c r="S23" s="54">
        <v>1.3118896033299097</v>
      </c>
      <c r="T23" s="54">
        <v>1.2642543937026793</v>
      </c>
      <c r="U23" s="54">
        <v>1.3635739456364213</v>
      </c>
      <c r="V23" s="54">
        <v>1.3446775465388789</v>
      </c>
      <c r="W23" s="56">
        <v>1.2865851565200654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1.2908203436959667</v>
      </c>
      <c r="AM23" s="55">
        <v>1.289429950176449</v>
      </c>
      <c r="AN23" s="55">
        <v>1.2889982875554655</v>
      </c>
      <c r="AO23" s="55">
        <v>1.3050615943541282</v>
      </c>
      <c r="AP23" s="55">
        <v>1.3094620936464907</v>
      </c>
      <c r="AQ23" s="55">
        <v>1.3332418449154546</v>
      </c>
      <c r="AR23" s="55">
        <v>1.3517649581801159</v>
      </c>
      <c r="AS23" s="55">
        <v>1.3452614176133015</v>
      </c>
      <c r="AT23" s="55">
        <v>1.3203515441088429</v>
      </c>
      <c r="AU23" s="55">
        <v>1.3142808383599969</v>
      </c>
      <c r="AV23" s="55">
        <v>1.3182415902746891</v>
      </c>
      <c r="AW23" s="55">
        <v>1.347475576263174</v>
      </c>
      <c r="AX23" s="55">
        <v>1.3338086957800612</v>
      </c>
      <c r="AY23" s="55">
        <v>1.3277653697381162</v>
      </c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1</v>
      </c>
      <c r="BG23" s="2">
        <f t="shared" ca="1" si="1"/>
        <v>0</v>
      </c>
      <c r="BH23" s="2">
        <f t="shared" ca="1" si="1"/>
        <v>1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1"/>
        <v>KI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22"/>
        <v>0</v>
      </c>
      <c r="BS23" s="2">
        <f t="shared" si="23"/>
        <v>0</v>
      </c>
      <c r="BT23" s="2">
        <f t="shared" si="24"/>
        <v>0</v>
      </c>
      <c r="BU23" s="2">
        <f t="shared" si="25"/>
        <v>0</v>
      </c>
      <c r="BV23" s="2">
        <f t="shared" si="26"/>
        <v>0</v>
      </c>
      <c r="BW23" s="2">
        <f t="shared" si="27"/>
        <v>0</v>
      </c>
      <c r="BX23" s="2">
        <f t="shared" si="28"/>
        <v>0</v>
      </c>
      <c r="BY23" s="2">
        <f t="shared" si="29"/>
        <v>0</v>
      </c>
      <c r="BZ23" s="2">
        <f t="shared" si="30"/>
        <v>0</v>
      </c>
      <c r="CA23" s="2">
        <f t="shared" si="31"/>
        <v>0</v>
      </c>
      <c r="CB23" s="2">
        <f t="shared" si="32"/>
        <v>0</v>
      </c>
      <c r="CC23" s="2">
        <f t="shared" si="33"/>
        <v>0</v>
      </c>
      <c r="CD23" s="2">
        <f t="shared" si="34"/>
        <v>0</v>
      </c>
      <c r="CE23" s="2">
        <f t="shared" si="35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КА-2А  -  α_рс</v>
      </c>
      <c r="B24" s="10" t="s">
        <v>647</v>
      </c>
      <c r="C24" s="18">
        <v>1.85</v>
      </c>
      <c r="D24" s="18">
        <v>1.2</v>
      </c>
      <c r="E24" s="22" t="s">
        <v>116</v>
      </c>
      <c r="F24" s="22">
        <v>3</v>
      </c>
      <c r="G24" s="18"/>
      <c r="H24" s="20">
        <f t="shared" ca="1" si="17"/>
        <v>0</v>
      </c>
      <c r="I24" s="16" t="str">
        <f t="shared" si="18"/>
        <v>02K002KIAI01</v>
      </c>
      <c r="J24" s="54">
        <v>1.1859678796156823</v>
      </c>
      <c r="K24" s="54">
        <v>1.1906808740518673</v>
      </c>
      <c r="L24" s="54">
        <v>1.1963308446443146</v>
      </c>
      <c r="M24" s="54">
        <v>1.2160257763310767</v>
      </c>
      <c r="N24" s="54">
        <v>1.1850100498745451</v>
      </c>
      <c r="O24" s="54">
        <v>1.1850987524798375</v>
      </c>
      <c r="P24" s="54">
        <v>1.2370613169547191</v>
      </c>
      <c r="Q24" s="54">
        <v>1.2097412274955823</v>
      </c>
      <c r="R24" s="54">
        <v>1.4021887013938426</v>
      </c>
      <c r="S24" s="54">
        <v>1.3466442650334751</v>
      </c>
      <c r="T24" s="54">
        <v>1.267385765308878</v>
      </c>
      <c r="U24" s="54">
        <v>1.2380901357351435</v>
      </c>
      <c r="V24" s="54">
        <v>1.2725230175665054</v>
      </c>
      <c r="W24" s="56">
        <v>1.2663393884906204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40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>
        <v>1.2713629395127899</v>
      </c>
      <c r="AM24" s="55">
        <v>1.2731380215071513</v>
      </c>
      <c r="AN24" s="55">
        <v>1.2714181946306051</v>
      </c>
      <c r="AO24" s="55">
        <v>1.2710136476141534</v>
      </c>
      <c r="AP24" s="55">
        <v>1.2633831312395913</v>
      </c>
      <c r="AQ24" s="55">
        <v>1.2631852043413891</v>
      </c>
      <c r="AR24" s="55">
        <v>1.2680298212484049</v>
      </c>
      <c r="AS24" s="55">
        <v>1.2791283364263581</v>
      </c>
      <c r="AT24" s="55">
        <v>1.2696036918044713</v>
      </c>
      <c r="AU24" s="55">
        <v>1.271953938391464</v>
      </c>
      <c r="AV24" s="55">
        <v>1.2974857334058651</v>
      </c>
      <c r="AW24" s="55">
        <v>1.3073562610954579</v>
      </c>
      <c r="AX24" s="55">
        <v>1.3312046076907067</v>
      </c>
      <c r="AY24" s="55">
        <v>1.3166780878579998</v>
      </c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0</v>
      </c>
      <c r="BD24" s="2">
        <f t="shared" ca="1" si="20"/>
        <v>0</v>
      </c>
      <c r="BE24" s="2">
        <f t="shared" ca="1" si="20"/>
        <v>0</v>
      </c>
      <c r="BF24" s="2">
        <f t="shared" ca="1" si="20"/>
        <v>1</v>
      </c>
      <c r="BG24" s="2">
        <f t="shared" ca="1" si="20"/>
        <v>0</v>
      </c>
      <c r="BH24" s="2">
        <f t="shared" ca="1" si="20"/>
        <v>1</v>
      </c>
      <c r="BI24" s="2">
        <f t="shared" ca="1" si="20"/>
        <v>0</v>
      </c>
      <c r="BJ24" s="2">
        <f t="shared" ca="1" si="20"/>
        <v>0</v>
      </c>
      <c r="BK24" s="2">
        <f t="shared" ca="1" si="20"/>
        <v>0</v>
      </c>
      <c r="BL24" s="2">
        <f t="shared" ca="1" si="20"/>
        <v>0</v>
      </c>
      <c r="BM24" s="2">
        <f t="shared" ca="1" si="20"/>
        <v>0</v>
      </c>
      <c r="BN24" s="2" t="str">
        <f t="shared" si="21"/>
        <v>KI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si="22"/>
        <v>0</v>
      </c>
      <c r="BS24" s="2">
        <f t="shared" si="23"/>
        <v>0</v>
      </c>
      <c r="BT24" s="2">
        <f t="shared" si="24"/>
        <v>0</v>
      </c>
      <c r="BU24" s="2">
        <f t="shared" si="25"/>
        <v>0</v>
      </c>
      <c r="BV24" s="2">
        <f t="shared" si="26"/>
        <v>0</v>
      </c>
      <c r="BW24" s="2">
        <f t="shared" si="27"/>
        <v>0</v>
      </c>
      <c r="BX24" s="2">
        <f t="shared" si="28"/>
        <v>0</v>
      </c>
      <c r="BY24" s="2">
        <f t="shared" si="29"/>
        <v>0</v>
      </c>
      <c r="BZ24" s="2">
        <f t="shared" si="30"/>
        <v>0</v>
      </c>
      <c r="CA24" s="2">
        <f t="shared" si="31"/>
        <v>0</v>
      </c>
      <c r="CB24" s="2">
        <f t="shared" si="32"/>
        <v>0</v>
      </c>
      <c r="CC24" s="2">
        <f t="shared" si="33"/>
        <v>0</v>
      </c>
      <c r="CD24" s="2">
        <f t="shared" si="34"/>
        <v>0</v>
      </c>
      <c r="CE24" s="2">
        <f t="shared" si="35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КА-2Б  -  α_рс</v>
      </c>
      <c r="B25" s="10" t="s">
        <v>136</v>
      </c>
      <c r="C25" s="18">
        <v>1.85</v>
      </c>
      <c r="D25" s="18">
        <v>1.2</v>
      </c>
      <c r="E25" s="22" t="s">
        <v>116</v>
      </c>
      <c r="F25" s="22">
        <v>3</v>
      </c>
      <c r="G25" s="18"/>
      <c r="H25" s="20">
        <f t="shared" ca="1" si="17"/>
        <v>0</v>
      </c>
      <c r="I25" s="16" t="str">
        <f t="shared" si="18"/>
        <v>02K002KIBI01</v>
      </c>
      <c r="J25" s="54">
        <v>1.2118229492232022</v>
      </c>
      <c r="K25" s="54">
        <v>1.2033559945658578</v>
      </c>
      <c r="L25" s="54">
        <v>1.1962597240761934</v>
      </c>
      <c r="M25" s="54">
        <v>1.2004454320793301</v>
      </c>
      <c r="N25" s="54">
        <v>1.2472176347142887</v>
      </c>
      <c r="O25" s="54">
        <v>1.2384013482459948</v>
      </c>
      <c r="P25" s="54">
        <v>1.1959742117792258</v>
      </c>
      <c r="Q25" s="54">
        <v>1.1659014769349114</v>
      </c>
      <c r="R25" s="54">
        <v>1.8468960126806426</v>
      </c>
      <c r="S25" s="54">
        <v>0</v>
      </c>
      <c r="T25" s="54">
        <v>0</v>
      </c>
      <c r="U25" s="54">
        <v>0</v>
      </c>
      <c r="V25" s="54">
        <v>0</v>
      </c>
      <c r="W25" s="56">
        <v>0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0</v>
      </c>
      <c r="AB25" s="2">
        <f t="shared" ca="1" si="19"/>
        <v>0</v>
      </c>
      <c r="AC25" s="2">
        <f t="shared" ca="1" si="19"/>
        <v>0</v>
      </c>
      <c r="AD25" s="2">
        <f t="shared" ca="1" si="19"/>
        <v>0</v>
      </c>
      <c r="AE25" s="2">
        <f t="shared" ca="1" si="19"/>
        <v>0</v>
      </c>
      <c r="AF25" s="2">
        <f t="shared" ca="1" si="19"/>
        <v>0</v>
      </c>
      <c r="AG25" s="2">
        <f t="shared" ca="1" si="19"/>
        <v>0</v>
      </c>
      <c r="AH25" s="2">
        <f t="shared" ca="1" si="19"/>
        <v>0</v>
      </c>
      <c r="AI25" s="2">
        <f t="shared" ca="1" si="19"/>
        <v>0</v>
      </c>
      <c r="AJ25" s="2">
        <f t="shared" ca="1" si="19"/>
        <v>0</v>
      </c>
      <c r="AK25" s="2">
        <f t="shared" ca="1" si="19"/>
        <v>0</v>
      </c>
      <c r="AL25" s="55">
        <v>1.3204561852930126</v>
      </c>
      <c r="AM25" s="55">
        <v>1.3198675997628491</v>
      </c>
      <c r="AN25" s="55">
        <v>1.3159476425128509</v>
      </c>
      <c r="AO25" s="55">
        <v>1.320609971341292</v>
      </c>
      <c r="AP25" s="55">
        <v>1.346231640711713</v>
      </c>
      <c r="AQ25" s="55">
        <v>1.3439147981624082</v>
      </c>
      <c r="AR25" s="55">
        <v>1.3325326480728228</v>
      </c>
      <c r="AS25" s="55">
        <v>1.312780245482176</v>
      </c>
      <c r="AT25" s="55">
        <v>1.2262439999999999</v>
      </c>
      <c r="AU25" s="55">
        <v>0</v>
      </c>
      <c r="AV25" s="55">
        <v>0</v>
      </c>
      <c r="AW25" s="55">
        <v>0</v>
      </c>
      <c r="AX25" s="55">
        <v>0</v>
      </c>
      <c r="AY25" s="55">
        <v>0</v>
      </c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0</v>
      </c>
      <c r="BD25" s="2">
        <f t="shared" ca="1" si="20"/>
        <v>0</v>
      </c>
      <c r="BE25" s="2">
        <f t="shared" ca="1" si="20"/>
        <v>0</v>
      </c>
      <c r="BF25" s="2">
        <f t="shared" ca="1" si="20"/>
        <v>1</v>
      </c>
      <c r="BG25" s="2">
        <f t="shared" ca="1" si="20"/>
        <v>0</v>
      </c>
      <c r="BH25" s="2">
        <f t="shared" ca="1" si="20"/>
        <v>0</v>
      </c>
      <c r="BI25" s="2">
        <f t="shared" ca="1" si="20"/>
        <v>0</v>
      </c>
      <c r="BJ25" s="2">
        <f t="shared" ca="1" si="20"/>
        <v>0</v>
      </c>
      <c r="BK25" s="2">
        <f t="shared" ca="1" si="20"/>
        <v>0</v>
      </c>
      <c r="BL25" s="2">
        <f t="shared" ca="1" si="20"/>
        <v>0</v>
      </c>
      <c r="BM25" s="2">
        <f t="shared" ca="1" si="20"/>
        <v>0</v>
      </c>
      <c r="BN25" s="2" t="str">
        <f t="shared" si="21"/>
        <v>KI</v>
      </c>
      <c r="BP25" s="2">
        <f t="shared" si="2"/>
        <v>1</v>
      </c>
      <c r="BR25" s="2">
        <f t="shared" si="22"/>
        <v>0</v>
      </c>
      <c r="BS25" s="2">
        <f t="shared" si="23"/>
        <v>0</v>
      </c>
      <c r="BT25" s="2">
        <f t="shared" si="24"/>
        <v>0</v>
      </c>
      <c r="BU25" s="2">
        <f t="shared" si="25"/>
        <v>0</v>
      </c>
      <c r="BV25" s="2">
        <f t="shared" si="26"/>
        <v>0</v>
      </c>
      <c r="BW25" s="2">
        <f t="shared" si="27"/>
        <v>0</v>
      </c>
      <c r="BX25" s="2">
        <f t="shared" si="28"/>
        <v>0</v>
      </c>
      <c r="BY25" s="2">
        <f t="shared" si="29"/>
        <v>0</v>
      </c>
      <c r="BZ25" s="2">
        <f t="shared" si="30"/>
        <v>0</v>
      </c>
      <c r="CA25" s="2">
        <f t="shared" si="31"/>
        <v>0</v>
      </c>
      <c r="CB25" s="2">
        <f t="shared" si="32"/>
        <v>0</v>
      </c>
      <c r="CC25" s="2">
        <f t="shared" si="33"/>
        <v>0</v>
      </c>
      <c r="CD25" s="2">
        <f t="shared" si="34"/>
        <v>0</v>
      </c>
      <c r="CE25" s="2">
        <f t="shared" si="35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КА-3А  -  α_рс</v>
      </c>
      <c r="B26" s="10" t="s">
        <v>648</v>
      </c>
      <c r="C26" s="18">
        <v>1.85</v>
      </c>
      <c r="D26" s="18">
        <v>1.2</v>
      </c>
      <c r="E26" s="22" t="s">
        <v>116</v>
      </c>
      <c r="F26" s="22">
        <v>3</v>
      </c>
      <c r="G26" s="18"/>
      <c r="H26" s="20">
        <f t="shared" ca="1" si="17"/>
        <v>0</v>
      </c>
      <c r="I26" s="16" t="str">
        <f t="shared" si="18"/>
        <v>03K002KIAI01</v>
      </c>
      <c r="J26" s="54">
        <v>1.2192074021903776</v>
      </c>
      <c r="K26" s="54">
        <v>1.1950667253000775</v>
      </c>
      <c r="L26" s="54">
        <v>1.2284106229751792</v>
      </c>
      <c r="M26" s="54">
        <v>1.2557218172196398</v>
      </c>
      <c r="N26" s="54">
        <v>1.2558769239248111</v>
      </c>
      <c r="O26" s="54">
        <v>1.2723410791679473</v>
      </c>
      <c r="P26" s="54">
        <v>1.2575468935713412</v>
      </c>
      <c r="Q26" s="54">
        <v>1.3835582796413908</v>
      </c>
      <c r="R26" s="54">
        <v>1.3246409792887794</v>
      </c>
      <c r="S26" s="54">
        <v>1.3124477508909393</v>
      </c>
      <c r="T26" s="54">
        <v>1.1998667943828296</v>
      </c>
      <c r="U26" s="54">
        <v>1.2212907267887585</v>
      </c>
      <c r="V26" s="54">
        <v>1.2039793099317286</v>
      </c>
      <c r="W26" s="56">
        <v>1.2879956972172641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0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>
        <v>1.2957569183063253</v>
      </c>
      <c r="AM26" s="55">
        <v>1.29211734188028</v>
      </c>
      <c r="AN26" s="55">
        <v>1.2866556818575001</v>
      </c>
      <c r="AO26" s="55">
        <v>1.2760201211347852</v>
      </c>
      <c r="AP26" s="55">
        <v>1.2809944902046633</v>
      </c>
      <c r="AQ26" s="55">
        <v>1.2894047874577463</v>
      </c>
      <c r="AR26" s="55">
        <v>1.2793326318621294</v>
      </c>
      <c r="AS26" s="55">
        <v>1.378490105913492</v>
      </c>
      <c r="AT26" s="55">
        <v>1.3947306261353309</v>
      </c>
      <c r="AU26" s="55">
        <v>1.3701577042221011</v>
      </c>
      <c r="AV26" s="55">
        <v>1.2984851592545297</v>
      </c>
      <c r="AW26" s="55">
        <v>1.2745007001660706</v>
      </c>
      <c r="AX26" s="55">
        <v>1.2731840321328818</v>
      </c>
      <c r="AY26" s="55">
        <v>1.2736376790982447</v>
      </c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0</v>
      </c>
      <c r="BD26" s="2">
        <f t="shared" ca="1" si="20"/>
        <v>0</v>
      </c>
      <c r="BE26" s="2">
        <f t="shared" ca="1" si="20"/>
        <v>0</v>
      </c>
      <c r="BF26" s="2">
        <f t="shared" ca="1" si="20"/>
        <v>1</v>
      </c>
      <c r="BG26" s="2">
        <f t="shared" ca="1" si="20"/>
        <v>0</v>
      </c>
      <c r="BH26" s="2">
        <f t="shared" ca="1" si="20"/>
        <v>0</v>
      </c>
      <c r="BI26" s="2">
        <f t="shared" ca="1" si="20"/>
        <v>0</v>
      </c>
      <c r="BJ26" s="2">
        <f t="shared" ca="1" si="20"/>
        <v>0</v>
      </c>
      <c r="BK26" s="2">
        <f t="shared" ca="1" si="20"/>
        <v>0</v>
      </c>
      <c r="BL26" s="2">
        <f t="shared" ca="1" si="20"/>
        <v>0</v>
      </c>
      <c r="BM26" s="2">
        <f t="shared" ca="1" si="20"/>
        <v>0</v>
      </c>
      <c r="BN26" s="2" t="str">
        <f t="shared" si="21"/>
        <v>KI</v>
      </c>
      <c r="BO26" s="2">
        <f>IF(AND(COUNTIF(J26:W26,"&gt;0")&gt;6,COUNTIF(J26:W26,"&gt;0")=SUM(BR26:CE26)),SUM(BR26:CE26),0)</f>
        <v>0</v>
      </c>
      <c r="BP26" s="2">
        <f t="shared" si="2"/>
        <v>1</v>
      </c>
      <c r="BR26" s="2">
        <f t="shared" si="22"/>
        <v>0</v>
      </c>
      <c r="BS26" s="2">
        <f t="shared" si="23"/>
        <v>0</v>
      </c>
      <c r="BT26" s="2">
        <f t="shared" si="24"/>
        <v>0</v>
      </c>
      <c r="BU26" s="2">
        <f t="shared" si="25"/>
        <v>0</v>
      </c>
      <c r="BV26" s="2">
        <f t="shared" si="26"/>
        <v>0</v>
      </c>
      <c r="BW26" s="2">
        <f t="shared" si="27"/>
        <v>0</v>
      </c>
      <c r="BX26" s="2">
        <f t="shared" si="28"/>
        <v>0</v>
      </c>
      <c r="BY26" s="2">
        <f t="shared" si="29"/>
        <v>0</v>
      </c>
      <c r="BZ26" s="2">
        <f t="shared" si="30"/>
        <v>0</v>
      </c>
      <c r="CA26" s="2">
        <f t="shared" si="31"/>
        <v>0</v>
      </c>
      <c r="CB26" s="2">
        <f t="shared" si="32"/>
        <v>0</v>
      </c>
      <c r="CC26" s="2">
        <f t="shared" si="33"/>
        <v>0</v>
      </c>
      <c r="CD26" s="2">
        <f t="shared" si="34"/>
        <v>0</v>
      </c>
      <c r="CE26" s="2">
        <f t="shared" si="35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КА-3Б  -  α_рс</v>
      </c>
      <c r="B27" s="10" t="s">
        <v>649</v>
      </c>
      <c r="C27" s="18">
        <v>1.85</v>
      </c>
      <c r="D27" s="18">
        <v>1.2</v>
      </c>
      <c r="E27" s="22" t="s">
        <v>116</v>
      </c>
      <c r="F27" s="22">
        <v>3</v>
      </c>
      <c r="G27" s="18"/>
      <c r="H27" s="20">
        <f t="shared" ca="1" si="17"/>
        <v>0</v>
      </c>
      <c r="I27" s="16" t="str">
        <f t="shared" si="18"/>
        <v>03K002KIBI01</v>
      </c>
      <c r="J27" s="54">
        <v>0</v>
      </c>
      <c r="K27" s="54">
        <v>0</v>
      </c>
      <c r="L27" s="54">
        <v>1.3210150178872559</v>
      </c>
      <c r="M27" s="54">
        <v>1.3317470745619671</v>
      </c>
      <c r="N27" s="54">
        <v>1.3389424454362315</v>
      </c>
      <c r="O27" s="54">
        <v>1.3358514744340215</v>
      </c>
      <c r="P27" s="54">
        <v>1.3488818124969049</v>
      </c>
      <c r="Q27" s="54">
        <v>1.2829449824820522</v>
      </c>
      <c r="R27" s="54">
        <v>1.3177916870403927</v>
      </c>
      <c r="S27" s="54">
        <v>1.3150925065264718</v>
      </c>
      <c r="T27" s="54">
        <v>1.3648174967103308</v>
      </c>
      <c r="U27" s="54">
        <v>1.2704459797432652</v>
      </c>
      <c r="V27" s="54">
        <v>1.2309628391563168</v>
      </c>
      <c r="W27" s="56">
        <v>1.2658144002755853</v>
      </c>
      <c r="X27" s="2">
        <f t="shared" ca="1" si="19"/>
        <v>0</v>
      </c>
      <c r="Y27" s="2">
        <f t="shared" ca="1" si="19"/>
        <v>0</v>
      </c>
      <c r="Z27" s="2">
        <f t="shared" ca="1" si="19"/>
        <v>0</v>
      </c>
      <c r="AA27" s="2">
        <f t="shared" ca="1" si="19"/>
        <v>0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0</v>
      </c>
      <c r="AJ27" s="2">
        <f t="shared" ca="1" si="19"/>
        <v>0</v>
      </c>
      <c r="AK27" s="2">
        <f t="shared" ca="1" si="19"/>
        <v>0</v>
      </c>
      <c r="AL27" s="55">
        <v>0</v>
      </c>
      <c r="AM27" s="55">
        <v>0</v>
      </c>
      <c r="AN27" s="55">
        <v>1.3249147072834382</v>
      </c>
      <c r="AO27" s="55">
        <v>1.3771117584839041</v>
      </c>
      <c r="AP27" s="55">
        <v>1.4187730291322025</v>
      </c>
      <c r="AQ27" s="55">
        <v>1.4229782098680581</v>
      </c>
      <c r="AR27" s="55">
        <v>1.4400174663721523</v>
      </c>
      <c r="AS27" s="55">
        <v>1.3931672108499218</v>
      </c>
      <c r="AT27" s="55">
        <v>1.3942730098688814</v>
      </c>
      <c r="AU27" s="55">
        <v>1.4049265534551414</v>
      </c>
      <c r="AV27" s="55">
        <v>1.4334372330307901</v>
      </c>
      <c r="AW27" s="55">
        <v>1.4232267438879231</v>
      </c>
      <c r="AX27" s="55">
        <v>1.4184231305977197</v>
      </c>
      <c r="AY27" s="55">
        <v>1.407920018807767</v>
      </c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0</v>
      </c>
      <c r="BD27" s="2">
        <f t="shared" ca="1" si="20"/>
        <v>0</v>
      </c>
      <c r="BE27" s="2">
        <f t="shared" ca="1" si="20"/>
        <v>0</v>
      </c>
      <c r="BF27" s="2">
        <f t="shared" ca="1" si="20"/>
        <v>1</v>
      </c>
      <c r="BG27" s="2">
        <f t="shared" ca="1" si="20"/>
        <v>0</v>
      </c>
      <c r="BH27" s="2">
        <f t="shared" ca="1" si="20"/>
        <v>0</v>
      </c>
      <c r="BI27" s="2">
        <f t="shared" ca="1" si="20"/>
        <v>0</v>
      </c>
      <c r="BJ27" s="2">
        <f t="shared" ca="1" si="20"/>
        <v>0</v>
      </c>
      <c r="BK27" s="2">
        <f t="shared" ca="1" si="20"/>
        <v>0</v>
      </c>
      <c r="BL27" s="2">
        <f t="shared" ca="1" si="20"/>
        <v>0</v>
      </c>
      <c r="BM27" s="2">
        <f t="shared" ca="1" si="20"/>
        <v>0</v>
      </c>
      <c r="BN27" s="2" t="str">
        <f t="shared" si="21"/>
        <v>KI</v>
      </c>
      <c r="BO27" s="2">
        <f>IF(AND(COUNTIF(J27:W27,"&gt;0")&gt;6,COUNTIF(J27:W27,"&gt;0")=SUM(BR27:CE27)),SUM(BR27:CE27),0)</f>
        <v>0</v>
      </c>
      <c r="BP27" s="2">
        <f t="shared" si="2"/>
        <v>1</v>
      </c>
      <c r="BR27" s="2">
        <f t="shared" si="22"/>
        <v>0</v>
      </c>
      <c r="BS27" s="2">
        <f t="shared" si="23"/>
        <v>0</v>
      </c>
      <c r="BT27" s="2">
        <f t="shared" si="24"/>
        <v>0</v>
      </c>
      <c r="BU27" s="2">
        <f t="shared" si="25"/>
        <v>0</v>
      </c>
      <c r="BV27" s="2">
        <f t="shared" si="26"/>
        <v>0</v>
      </c>
      <c r="BW27" s="2">
        <f t="shared" si="27"/>
        <v>0</v>
      </c>
      <c r="BX27" s="2">
        <f t="shared" si="28"/>
        <v>0</v>
      </c>
      <c r="BY27" s="2">
        <f t="shared" si="29"/>
        <v>0</v>
      </c>
      <c r="BZ27" s="2">
        <f t="shared" si="30"/>
        <v>0</v>
      </c>
      <c r="CA27" s="2">
        <f t="shared" si="31"/>
        <v>0</v>
      </c>
      <c r="CB27" s="2">
        <f t="shared" si="32"/>
        <v>0</v>
      </c>
      <c r="CC27" s="2">
        <f t="shared" si="33"/>
        <v>0</v>
      </c>
      <c r="CD27" s="2">
        <f t="shared" si="34"/>
        <v>0</v>
      </c>
      <c r="CE27" s="2">
        <f t="shared" si="35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КА-4А  -  α_рс</v>
      </c>
      <c r="B28" s="10" t="s">
        <v>650</v>
      </c>
      <c r="C28" s="18">
        <v>1.85</v>
      </c>
      <c r="D28" s="18">
        <v>1.2</v>
      </c>
      <c r="E28" s="22" t="s">
        <v>116</v>
      </c>
      <c r="F28" s="22">
        <v>3</v>
      </c>
      <c r="G28" s="18"/>
      <c r="H28" s="20">
        <f t="shared" ca="1" si="17"/>
        <v>0</v>
      </c>
      <c r="I28" s="16" t="str">
        <f t="shared" si="18"/>
        <v>04K002KIAI01</v>
      </c>
      <c r="J28" s="54">
        <v>1.267081155995271</v>
      </c>
      <c r="K28" s="54">
        <v>1.2694738065144109</v>
      </c>
      <c r="L28" s="54">
        <v>1.2986721354234425</v>
      </c>
      <c r="M28" s="54">
        <v>1.2582337402431258</v>
      </c>
      <c r="N28" s="54">
        <v>1.2256935631919483</v>
      </c>
      <c r="O28" s="54">
        <v>1.1982962096836718</v>
      </c>
      <c r="P28" s="54">
        <v>1.2697564116924158</v>
      </c>
      <c r="Q28" s="54">
        <v>1.355005068375714</v>
      </c>
      <c r="R28" s="54">
        <v>1.3388530208459342</v>
      </c>
      <c r="S28" s="54">
        <v>1.3085324346900884</v>
      </c>
      <c r="T28" s="54">
        <v>1.2854754134512871</v>
      </c>
      <c r="U28" s="54">
        <v>1.26798451599642</v>
      </c>
      <c r="V28" s="54">
        <v>1.2681479540136864</v>
      </c>
      <c r="W28" s="56">
        <v>1.2799745853087545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0</v>
      </c>
      <c r="AC28" s="2">
        <f t="shared" ca="1" si="19"/>
        <v>0</v>
      </c>
      <c r="AD28" s="2">
        <f t="shared" ca="1" si="19"/>
        <v>0</v>
      </c>
      <c r="AE28" s="2">
        <f t="shared" ca="1" si="19"/>
        <v>0</v>
      </c>
      <c r="AF28" s="2">
        <f t="shared" ca="1" si="19"/>
        <v>0</v>
      </c>
      <c r="AG28" s="2">
        <f t="shared" ca="1" si="19"/>
        <v>0</v>
      </c>
      <c r="AH28" s="2">
        <f t="shared" ca="1" si="19"/>
        <v>0</v>
      </c>
      <c r="AI28" s="2">
        <f t="shared" ca="1" si="19"/>
        <v>0</v>
      </c>
      <c r="AJ28" s="2">
        <f t="shared" ca="1" si="19"/>
        <v>0</v>
      </c>
      <c r="AK28" s="2">
        <f t="shared" ca="1" si="19"/>
        <v>0</v>
      </c>
      <c r="AL28" s="55">
        <v>1.3644298855215429</v>
      </c>
      <c r="AM28" s="55">
        <v>1.3642705110271769</v>
      </c>
      <c r="AN28" s="55">
        <v>1.3716913116584022</v>
      </c>
      <c r="AO28" s="55">
        <v>1.3594323961544212</v>
      </c>
      <c r="AP28" s="55">
        <v>1.356488686068255</v>
      </c>
      <c r="AQ28" s="55">
        <v>1.340029981033807</v>
      </c>
      <c r="AR28" s="55">
        <v>1.3599426519680466</v>
      </c>
      <c r="AS28" s="55">
        <v>1.4055743169219586</v>
      </c>
      <c r="AT28" s="55">
        <v>1.3990594520730857</v>
      </c>
      <c r="AU28" s="55">
        <v>1.3979510837911397</v>
      </c>
      <c r="AV28" s="55">
        <v>1.392358237722034</v>
      </c>
      <c r="AW28" s="55">
        <v>1.3937254179206442</v>
      </c>
      <c r="AX28" s="55">
        <v>1.3900215295495033</v>
      </c>
      <c r="AY28" s="55">
        <v>1.3896902640076816</v>
      </c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0</v>
      </c>
      <c r="BD28" s="2">
        <f t="shared" ca="1" si="20"/>
        <v>0</v>
      </c>
      <c r="BE28" s="2">
        <f t="shared" ca="1" si="20"/>
        <v>0</v>
      </c>
      <c r="BF28" s="2">
        <f t="shared" ca="1" si="20"/>
        <v>1</v>
      </c>
      <c r="BG28" s="2">
        <f t="shared" ca="1" si="20"/>
        <v>0</v>
      </c>
      <c r="BH28" s="2">
        <f t="shared" ca="1" si="20"/>
        <v>0</v>
      </c>
      <c r="BI28" s="2">
        <f t="shared" ca="1" si="20"/>
        <v>0</v>
      </c>
      <c r="BJ28" s="2">
        <f t="shared" ca="1" si="20"/>
        <v>0</v>
      </c>
      <c r="BK28" s="2">
        <f t="shared" ca="1" si="20"/>
        <v>0</v>
      </c>
      <c r="BL28" s="2">
        <f t="shared" ca="1" si="20"/>
        <v>0</v>
      </c>
      <c r="BM28" s="2">
        <f t="shared" ca="1" si="20"/>
        <v>0</v>
      </c>
      <c r="BN28" s="2" t="str">
        <f t="shared" si="21"/>
        <v>KI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si="22"/>
        <v>0</v>
      </c>
      <c r="BS28" s="2">
        <f t="shared" si="23"/>
        <v>0</v>
      </c>
      <c r="BT28" s="2">
        <f t="shared" si="24"/>
        <v>0</v>
      </c>
      <c r="BU28" s="2">
        <f t="shared" si="25"/>
        <v>0</v>
      </c>
      <c r="BV28" s="2">
        <f t="shared" si="26"/>
        <v>0</v>
      </c>
      <c r="BW28" s="2">
        <f t="shared" si="27"/>
        <v>0</v>
      </c>
      <c r="BX28" s="2">
        <f t="shared" si="28"/>
        <v>0</v>
      </c>
      <c r="BY28" s="2">
        <f t="shared" si="29"/>
        <v>0</v>
      </c>
      <c r="BZ28" s="2">
        <f t="shared" si="30"/>
        <v>0</v>
      </c>
      <c r="CA28" s="2">
        <f t="shared" si="31"/>
        <v>0</v>
      </c>
      <c r="CB28" s="2">
        <f t="shared" si="32"/>
        <v>0</v>
      </c>
      <c r="CC28" s="2">
        <f t="shared" si="33"/>
        <v>0</v>
      </c>
      <c r="CD28" s="2">
        <f t="shared" si="34"/>
        <v>0</v>
      </c>
      <c r="CE28" s="2">
        <f t="shared" si="35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КА-4Б  -  α_рс</v>
      </c>
      <c r="B29" s="10" t="s">
        <v>651</v>
      </c>
      <c r="C29" s="18">
        <v>1.85</v>
      </c>
      <c r="D29" s="18">
        <v>1.2</v>
      </c>
      <c r="E29" s="22" t="s">
        <v>116</v>
      </c>
      <c r="F29" s="22">
        <v>3</v>
      </c>
      <c r="G29" s="18"/>
      <c r="H29" s="20">
        <f t="shared" ca="1" si="17"/>
        <v>0</v>
      </c>
      <c r="I29" s="16" t="str">
        <f t="shared" si="18"/>
        <v>04K002KIBI01</v>
      </c>
      <c r="J29" s="54">
        <v>1.3152040034065688</v>
      </c>
      <c r="K29" s="54">
        <v>1.3258040571381238</v>
      </c>
      <c r="L29" s="54">
        <v>1.3545643394511575</v>
      </c>
      <c r="M29" s="54">
        <v>1.3150300843117844</v>
      </c>
      <c r="N29" s="54">
        <v>1.2573448510253569</v>
      </c>
      <c r="O29" s="54">
        <v>1.2281920854566428</v>
      </c>
      <c r="P29" s="54">
        <v>1.2525946702215016</v>
      </c>
      <c r="Q29" s="54">
        <v>1.3008802724398207</v>
      </c>
      <c r="R29" s="54">
        <v>1.2655843142734853</v>
      </c>
      <c r="S29" s="54">
        <v>1.2794606049946489</v>
      </c>
      <c r="T29" s="54">
        <v>1.2898481937750994</v>
      </c>
      <c r="U29" s="54">
        <v>1.3319808763925931</v>
      </c>
      <c r="V29" s="54">
        <v>1.3187526490065398</v>
      </c>
      <c r="W29" s="56">
        <v>1.3743742669896415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0</v>
      </c>
      <c r="AF29" s="2">
        <f t="shared" ca="1" si="19"/>
        <v>0</v>
      </c>
      <c r="AG29" s="2">
        <f t="shared" ca="1" si="19"/>
        <v>0</v>
      </c>
      <c r="AH29" s="2">
        <f t="shared" ca="1" si="19"/>
        <v>0</v>
      </c>
      <c r="AI29" s="2">
        <f t="shared" ca="1" si="19"/>
        <v>0</v>
      </c>
      <c r="AJ29" s="2">
        <f t="shared" ca="1" si="19"/>
        <v>0</v>
      </c>
      <c r="AK29" s="2">
        <f t="shared" ca="1" si="19"/>
        <v>0</v>
      </c>
      <c r="AL29" s="55">
        <v>1.2979404490404491</v>
      </c>
      <c r="AM29" s="55">
        <v>1.2976698650767762</v>
      </c>
      <c r="AN29" s="55">
        <v>1.2955756343726175</v>
      </c>
      <c r="AO29" s="55">
        <v>1.2821231994440512</v>
      </c>
      <c r="AP29" s="55">
        <v>1.2722177140271507</v>
      </c>
      <c r="AQ29" s="55">
        <v>1.2672209385109745</v>
      </c>
      <c r="AR29" s="55">
        <v>1.2662178338881398</v>
      </c>
      <c r="AS29" s="55">
        <v>1.2622577328435773</v>
      </c>
      <c r="AT29" s="55">
        <v>1.262398350040522</v>
      </c>
      <c r="AU29" s="55">
        <v>1.2640822516716985</v>
      </c>
      <c r="AV29" s="55">
        <v>1.2670472859061215</v>
      </c>
      <c r="AW29" s="55">
        <v>1.2660131316232162</v>
      </c>
      <c r="AX29" s="55">
        <v>1.2665257578372859</v>
      </c>
      <c r="AY29" s="55">
        <v>1.2665186117748464</v>
      </c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0</v>
      </c>
      <c r="BD29" s="2">
        <f t="shared" ca="1" si="20"/>
        <v>0</v>
      </c>
      <c r="BE29" s="2">
        <f t="shared" ca="1" si="20"/>
        <v>0</v>
      </c>
      <c r="BF29" s="2">
        <f t="shared" ca="1" si="20"/>
        <v>1</v>
      </c>
      <c r="BG29" s="2">
        <f t="shared" ca="1" si="20"/>
        <v>0</v>
      </c>
      <c r="BH29" s="2">
        <f t="shared" ca="1" si="20"/>
        <v>0</v>
      </c>
      <c r="BI29" s="2">
        <f t="shared" ca="1" si="20"/>
        <v>0</v>
      </c>
      <c r="BJ29" s="2">
        <f t="shared" ca="1" si="20"/>
        <v>0</v>
      </c>
      <c r="BK29" s="2">
        <f t="shared" ca="1" si="20"/>
        <v>0</v>
      </c>
      <c r="BL29" s="2">
        <f t="shared" ca="1" si="20"/>
        <v>0</v>
      </c>
      <c r="BM29" s="2">
        <f t="shared" ca="1" si="20"/>
        <v>0</v>
      </c>
      <c r="BN29" s="2" t="str">
        <f t="shared" si="21"/>
        <v>KI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si="22"/>
        <v>0</v>
      </c>
      <c r="BS29" s="2">
        <f t="shared" si="23"/>
        <v>0</v>
      </c>
      <c r="BT29" s="2">
        <f t="shared" si="24"/>
        <v>0</v>
      </c>
      <c r="BU29" s="2">
        <f t="shared" si="25"/>
        <v>0</v>
      </c>
      <c r="BV29" s="2">
        <f t="shared" si="26"/>
        <v>0</v>
      </c>
      <c r="BW29" s="2">
        <f t="shared" si="27"/>
        <v>0</v>
      </c>
      <c r="BX29" s="2">
        <f t="shared" si="28"/>
        <v>0</v>
      </c>
      <c r="BY29" s="2">
        <f t="shared" si="29"/>
        <v>0</v>
      </c>
      <c r="BZ29" s="2">
        <f t="shared" si="30"/>
        <v>0</v>
      </c>
      <c r="CA29" s="2">
        <f t="shared" si="31"/>
        <v>0</v>
      </c>
      <c r="CB29" s="2">
        <f t="shared" si="32"/>
        <v>0</v>
      </c>
      <c r="CC29" s="2">
        <f t="shared" si="33"/>
        <v>0</v>
      </c>
      <c r="CD29" s="2">
        <f t="shared" si="34"/>
        <v>0</v>
      </c>
      <c r="CE29" s="2">
        <f t="shared" si="35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КА-5А  -  α_рс</v>
      </c>
      <c r="B30" s="10" t="s">
        <v>652</v>
      </c>
      <c r="C30" s="18">
        <v>1.85</v>
      </c>
      <c r="D30" s="18">
        <v>1.2</v>
      </c>
      <c r="E30" s="22" t="s">
        <v>116</v>
      </c>
      <c r="F30" s="22">
        <v>3</v>
      </c>
      <c r="G30" s="18"/>
      <c r="H30" s="20">
        <f t="shared" ca="1" si="17"/>
        <v>0</v>
      </c>
      <c r="I30" s="16" t="str">
        <f t="shared" si="18"/>
        <v>05K002KIAI01</v>
      </c>
      <c r="J30" s="54">
        <v>1.4257118103793862</v>
      </c>
      <c r="K30" s="54">
        <v>1.4335532047597306</v>
      </c>
      <c r="L30" s="54">
        <v>1.4147659646395809</v>
      </c>
      <c r="M30" s="54">
        <v>1.3885868790464346</v>
      </c>
      <c r="N30" s="54">
        <v>1.4108313577000335</v>
      </c>
      <c r="O30" s="54">
        <v>1.4310772013404878</v>
      </c>
      <c r="P30" s="54">
        <v>1.4338266271546083</v>
      </c>
      <c r="Q30" s="54">
        <v>1.423364032474461</v>
      </c>
      <c r="R30" s="54">
        <v>1.4269666001017627</v>
      </c>
      <c r="S30" s="54">
        <v>1.4230746140567492</v>
      </c>
      <c r="T30" s="54">
        <v>0</v>
      </c>
      <c r="U30" s="54">
        <v>0</v>
      </c>
      <c r="V30" s="54">
        <v>0</v>
      </c>
      <c r="W30" s="56">
        <v>0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55">
        <v>1.4065709189510764</v>
      </c>
      <c r="AM30" s="55">
        <v>1.4134383926836815</v>
      </c>
      <c r="AN30" s="55">
        <v>1.4003696079634687</v>
      </c>
      <c r="AO30" s="55">
        <v>1.3945874707901991</v>
      </c>
      <c r="AP30" s="55">
        <v>1.40388520580306</v>
      </c>
      <c r="AQ30" s="55">
        <v>1.4153898151037154</v>
      </c>
      <c r="AR30" s="55">
        <v>1.4096854197243849</v>
      </c>
      <c r="AS30" s="55">
        <v>1.4038036883575429</v>
      </c>
      <c r="AT30" s="55">
        <v>1.4119366654617784</v>
      </c>
      <c r="AU30" s="55">
        <v>1.4046750044353644</v>
      </c>
      <c r="AV30" s="55">
        <v>0</v>
      </c>
      <c r="AW30" s="55">
        <v>0</v>
      </c>
      <c r="AX30" s="55">
        <v>0</v>
      </c>
      <c r="AY30" s="55">
        <v>0</v>
      </c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0</v>
      </c>
      <c r="BD30" s="2">
        <f t="shared" ca="1" si="20"/>
        <v>0</v>
      </c>
      <c r="BE30" s="2">
        <f t="shared" ca="1" si="20"/>
        <v>0</v>
      </c>
      <c r="BF30" s="2">
        <f t="shared" ca="1" si="20"/>
        <v>1</v>
      </c>
      <c r="BG30" s="2">
        <f t="shared" ca="1" si="20"/>
        <v>0</v>
      </c>
      <c r="BH30" s="2">
        <f t="shared" ca="1" si="20"/>
        <v>0</v>
      </c>
      <c r="BI30" s="2">
        <f t="shared" ca="1" si="20"/>
        <v>0</v>
      </c>
      <c r="BJ30" s="2">
        <f t="shared" ca="1" si="20"/>
        <v>0</v>
      </c>
      <c r="BK30" s="2">
        <f t="shared" ca="1" si="20"/>
        <v>0</v>
      </c>
      <c r="BL30" s="2">
        <f t="shared" ca="1" si="20"/>
        <v>0</v>
      </c>
      <c r="BM30" s="2">
        <f t="shared" ca="1" si="20"/>
        <v>0</v>
      </c>
      <c r="BN30" s="2" t="str">
        <f t="shared" si="21"/>
        <v>KI</v>
      </c>
      <c r="BP30" s="2">
        <f t="shared" si="2"/>
        <v>1</v>
      </c>
      <c r="BR30" s="2">
        <f t="shared" si="22"/>
        <v>0</v>
      </c>
      <c r="BS30" s="2">
        <f t="shared" si="23"/>
        <v>0</v>
      </c>
      <c r="BT30" s="2">
        <f t="shared" si="24"/>
        <v>0</v>
      </c>
      <c r="BU30" s="2">
        <f t="shared" si="25"/>
        <v>0</v>
      </c>
      <c r="BV30" s="2">
        <f t="shared" si="26"/>
        <v>0</v>
      </c>
      <c r="BW30" s="2">
        <f t="shared" si="27"/>
        <v>0</v>
      </c>
      <c r="BX30" s="2">
        <f t="shared" si="28"/>
        <v>0</v>
      </c>
      <c r="BY30" s="2">
        <f t="shared" si="29"/>
        <v>0</v>
      </c>
      <c r="BZ30" s="2">
        <f t="shared" si="30"/>
        <v>0</v>
      </c>
      <c r="CA30" s="2">
        <f t="shared" si="31"/>
        <v>0</v>
      </c>
      <c r="CB30" s="2">
        <f t="shared" si="32"/>
        <v>0</v>
      </c>
      <c r="CC30" s="2">
        <f t="shared" si="33"/>
        <v>0</v>
      </c>
      <c r="CD30" s="2">
        <f t="shared" si="34"/>
        <v>0</v>
      </c>
      <c r="CE30" s="2">
        <f t="shared" si="35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КА-5Б  -  α_рс</v>
      </c>
      <c r="B31" s="10" t="s">
        <v>653</v>
      </c>
      <c r="C31" s="18">
        <v>1.85</v>
      </c>
      <c r="D31" s="18">
        <v>1.2</v>
      </c>
      <c r="E31" s="22" t="s">
        <v>116</v>
      </c>
      <c r="F31" s="22">
        <v>3</v>
      </c>
      <c r="G31" s="18"/>
      <c r="H31" s="20">
        <f t="shared" ca="1" si="17"/>
        <v>0</v>
      </c>
      <c r="I31" s="16" t="str">
        <f t="shared" si="18"/>
        <v>05K002KIBI01</v>
      </c>
      <c r="J31" s="54">
        <v>1.2302214762296273</v>
      </c>
      <c r="K31" s="54">
        <v>1.2234418283585322</v>
      </c>
      <c r="L31" s="54">
        <v>1.2304742247317952</v>
      </c>
      <c r="M31" s="54">
        <v>1.2644583353387282</v>
      </c>
      <c r="N31" s="54">
        <v>1.2231815219199864</v>
      </c>
      <c r="O31" s="54">
        <v>1.231733939950354</v>
      </c>
      <c r="P31" s="54">
        <v>1.2474304629073114</v>
      </c>
      <c r="Q31" s="54">
        <v>1.2674025952902011</v>
      </c>
      <c r="R31" s="54">
        <v>1.2704754762433639</v>
      </c>
      <c r="S31" s="54">
        <v>1.2475699763090582</v>
      </c>
      <c r="T31" s="54">
        <v>1.2340824226283156</v>
      </c>
      <c r="U31" s="54">
        <v>1.2176361085168796</v>
      </c>
      <c r="V31" s="54">
        <v>1.3767597541894696</v>
      </c>
      <c r="W31" s="56">
        <v>0</v>
      </c>
      <c r="X31" s="2">
        <f t="shared" ca="1" si="19"/>
        <v>0</v>
      </c>
      <c r="Y31" s="2">
        <f t="shared" ca="1" si="19"/>
        <v>0</v>
      </c>
      <c r="Z31" s="2">
        <f t="shared" ca="1" si="19"/>
        <v>0</v>
      </c>
      <c r="AA31" s="2">
        <f t="shared" ca="1" si="19"/>
        <v>0</v>
      </c>
      <c r="AB31" s="2">
        <f t="shared" ca="1" si="19"/>
        <v>0</v>
      </c>
      <c r="AC31" s="2">
        <f t="shared" ca="1" si="19"/>
        <v>0</v>
      </c>
      <c r="AD31" s="2">
        <f t="shared" ca="1" si="19"/>
        <v>0</v>
      </c>
      <c r="AE31" s="2">
        <f t="shared" ca="1" si="19"/>
        <v>0</v>
      </c>
      <c r="AF31" s="2">
        <f t="shared" ca="1" si="19"/>
        <v>0</v>
      </c>
      <c r="AG31" s="2">
        <f t="shared" ca="1" si="19"/>
        <v>0</v>
      </c>
      <c r="AH31" s="2">
        <f t="shared" ca="1" si="19"/>
        <v>0</v>
      </c>
      <c r="AI31" s="2">
        <f t="shared" ca="1" si="19"/>
        <v>0</v>
      </c>
      <c r="AJ31" s="2">
        <f t="shared" ca="1" si="19"/>
        <v>0</v>
      </c>
      <c r="AK31" s="2">
        <f t="shared" ca="1" si="19"/>
        <v>0</v>
      </c>
      <c r="AL31" s="55">
        <v>1.260919505383574</v>
      </c>
      <c r="AM31" s="55">
        <v>1.2606643713919701</v>
      </c>
      <c r="AN31" s="55">
        <v>1.2608132464644513</v>
      </c>
      <c r="AO31" s="55">
        <v>1.2779983846136398</v>
      </c>
      <c r="AP31" s="55">
        <v>1.2547387459329078</v>
      </c>
      <c r="AQ31" s="55">
        <v>1.2631167025625085</v>
      </c>
      <c r="AR31" s="55">
        <v>1.2620503674601087</v>
      </c>
      <c r="AS31" s="55">
        <v>1.262227815602927</v>
      </c>
      <c r="AT31" s="55">
        <v>1.2625031831888018</v>
      </c>
      <c r="AU31" s="55">
        <v>1.2614876489386957</v>
      </c>
      <c r="AV31" s="55">
        <v>1.2611258111422572</v>
      </c>
      <c r="AW31" s="55">
        <v>1.2624683816572655</v>
      </c>
      <c r="AX31" s="55">
        <v>1.254863217</v>
      </c>
      <c r="AY31" s="55">
        <v>0</v>
      </c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0</v>
      </c>
      <c r="BD31" s="2">
        <f t="shared" ca="1" si="20"/>
        <v>0</v>
      </c>
      <c r="BE31" s="2">
        <f t="shared" ca="1" si="20"/>
        <v>0</v>
      </c>
      <c r="BF31" s="2">
        <f t="shared" ca="1" si="20"/>
        <v>1</v>
      </c>
      <c r="BG31" s="2">
        <f t="shared" ca="1" si="20"/>
        <v>0</v>
      </c>
      <c r="BH31" s="2">
        <f t="shared" ca="1" si="20"/>
        <v>0</v>
      </c>
      <c r="BI31" s="2">
        <f t="shared" ca="1" si="20"/>
        <v>0</v>
      </c>
      <c r="BJ31" s="2">
        <f t="shared" ca="1" si="20"/>
        <v>0</v>
      </c>
      <c r="BK31" s="2">
        <f t="shared" ca="1" si="20"/>
        <v>0</v>
      </c>
      <c r="BL31" s="2">
        <f t="shared" ca="1" si="20"/>
        <v>0</v>
      </c>
      <c r="BM31" s="2">
        <f t="shared" ca="1" si="20"/>
        <v>0</v>
      </c>
      <c r="BN31" s="2" t="str">
        <f t="shared" si="21"/>
        <v>KI</v>
      </c>
      <c r="BP31" s="2">
        <f t="shared" si="2"/>
        <v>1</v>
      </c>
      <c r="BR31" s="2">
        <f t="shared" si="22"/>
        <v>0</v>
      </c>
      <c r="BS31" s="2">
        <f t="shared" si="23"/>
        <v>0</v>
      </c>
      <c r="BT31" s="2">
        <f t="shared" si="24"/>
        <v>0</v>
      </c>
      <c r="BU31" s="2">
        <f t="shared" si="25"/>
        <v>0</v>
      </c>
      <c r="BV31" s="2">
        <f t="shared" si="26"/>
        <v>0</v>
      </c>
      <c r="BW31" s="2">
        <f t="shared" si="27"/>
        <v>0</v>
      </c>
      <c r="BX31" s="2">
        <f t="shared" si="28"/>
        <v>0</v>
      </c>
      <c r="BY31" s="2">
        <f t="shared" si="29"/>
        <v>0</v>
      </c>
      <c r="BZ31" s="2">
        <f t="shared" si="30"/>
        <v>0</v>
      </c>
      <c r="CA31" s="2">
        <f t="shared" si="31"/>
        <v>0</v>
      </c>
      <c r="CB31" s="2">
        <f t="shared" si="32"/>
        <v>0</v>
      </c>
      <c r="CC31" s="2">
        <f t="shared" si="33"/>
        <v>0</v>
      </c>
      <c r="CD31" s="2">
        <f t="shared" si="34"/>
        <v>0</v>
      </c>
      <c r="CE31" s="2">
        <f t="shared" si="35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КА-6А  -  α_рс</v>
      </c>
      <c r="B32" s="10" t="s">
        <v>654</v>
      </c>
      <c r="C32" s="18">
        <v>1.85</v>
      </c>
      <c r="D32" s="18">
        <v>1.2</v>
      </c>
      <c r="E32" s="22" t="s">
        <v>116</v>
      </c>
      <c r="F32" s="22">
        <v>3</v>
      </c>
      <c r="G32" s="18"/>
      <c r="H32" s="20">
        <f t="shared" ca="1" si="17"/>
        <v>0</v>
      </c>
      <c r="I32" s="16" t="str">
        <f t="shared" si="18"/>
        <v>06K002KIAI01</v>
      </c>
      <c r="J32" s="54">
        <v>0</v>
      </c>
      <c r="K32" s="54">
        <v>0</v>
      </c>
      <c r="L32" s="54">
        <v>0</v>
      </c>
      <c r="M32" s="54">
        <v>1.4553112916038584</v>
      </c>
      <c r="N32" s="54">
        <v>1.3185680005513878</v>
      </c>
      <c r="O32" s="54">
        <v>1.2900660157507657</v>
      </c>
      <c r="P32" s="54">
        <v>1.3387522099409717</v>
      </c>
      <c r="Q32" s="54">
        <v>1.3827572015834513</v>
      </c>
      <c r="R32" s="54">
        <v>1.3478481357473497</v>
      </c>
      <c r="S32" s="54">
        <v>1.3659279446502168</v>
      </c>
      <c r="T32" s="54">
        <v>1.3357388037807469</v>
      </c>
      <c r="U32" s="54">
        <v>1.2903858905466881</v>
      </c>
      <c r="V32" s="54">
        <v>1.2123708691880661</v>
      </c>
      <c r="W32" s="56">
        <v>1.236438733572202</v>
      </c>
      <c r="X32" s="2">
        <f t="shared" ca="1" si="19"/>
        <v>0</v>
      </c>
      <c r="Y32" s="2">
        <f t="shared" ca="1" si="19"/>
        <v>0</v>
      </c>
      <c r="Z32" s="2">
        <f t="shared" ca="1" si="19"/>
        <v>0</v>
      </c>
      <c r="AA32" s="2">
        <f t="shared" ca="1" si="19"/>
        <v>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0</v>
      </c>
      <c r="AG32" s="2">
        <f t="shared" ca="1" si="19"/>
        <v>0</v>
      </c>
      <c r="AH32" s="2">
        <f t="shared" ca="1" si="19"/>
        <v>0</v>
      </c>
      <c r="AI32" s="2">
        <f t="shared" ca="1" si="19"/>
        <v>0</v>
      </c>
      <c r="AJ32" s="2">
        <f t="shared" ca="1" si="19"/>
        <v>0</v>
      </c>
      <c r="AK32" s="2">
        <f t="shared" ca="1" si="19"/>
        <v>0</v>
      </c>
      <c r="AL32" s="55">
        <v>0</v>
      </c>
      <c r="AM32" s="55">
        <v>0</v>
      </c>
      <c r="AN32" s="55">
        <v>0</v>
      </c>
      <c r="AO32" s="55">
        <v>1.4670109334157493</v>
      </c>
      <c r="AP32" s="55">
        <v>1.333386852720057</v>
      </c>
      <c r="AQ32" s="55">
        <v>1.3373022366094109</v>
      </c>
      <c r="AR32" s="55">
        <v>1.3288569222160072</v>
      </c>
      <c r="AS32" s="55">
        <v>1.3300025801408117</v>
      </c>
      <c r="AT32" s="55">
        <v>1.3268311419966514</v>
      </c>
      <c r="AU32" s="55">
        <v>1.3260142207780068</v>
      </c>
      <c r="AV32" s="55">
        <v>1.3233638210793628</v>
      </c>
      <c r="AW32" s="55">
        <v>1.3271263565009475</v>
      </c>
      <c r="AX32" s="55">
        <v>1.3169585920764699</v>
      </c>
      <c r="AY32" s="55">
        <v>1.3147210510370804</v>
      </c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0</v>
      </c>
      <c r="BD32" s="2">
        <f t="shared" ca="1" si="20"/>
        <v>0</v>
      </c>
      <c r="BE32" s="2">
        <f t="shared" ca="1" si="20"/>
        <v>0</v>
      </c>
      <c r="BF32" s="2">
        <f t="shared" ca="1" si="20"/>
        <v>1</v>
      </c>
      <c r="BG32" s="2">
        <f t="shared" ca="1" si="20"/>
        <v>0</v>
      </c>
      <c r="BH32" s="2">
        <f t="shared" ca="1" si="20"/>
        <v>0</v>
      </c>
      <c r="BI32" s="2">
        <f t="shared" ca="1" si="20"/>
        <v>0</v>
      </c>
      <c r="BJ32" s="2">
        <f t="shared" ca="1" si="20"/>
        <v>0</v>
      </c>
      <c r="BK32" s="2">
        <f t="shared" ca="1" si="20"/>
        <v>0</v>
      </c>
      <c r="BL32" s="2">
        <f t="shared" ca="1" si="20"/>
        <v>0</v>
      </c>
      <c r="BM32" s="2">
        <f t="shared" ca="1" si="20"/>
        <v>0</v>
      </c>
      <c r="BN32" s="2" t="str">
        <f t="shared" si="21"/>
        <v>KI</v>
      </c>
      <c r="BO32" s="2">
        <f>IF(AND(COUNTIF(J32:W32,"&gt;0")&gt;6,COUNTIF(J32:W32,"&gt;0")=SUM(BR32:CE32)),SUM(BR32:CE32),0)</f>
        <v>0</v>
      </c>
      <c r="BP32" s="2">
        <f t="shared" si="2"/>
        <v>1</v>
      </c>
      <c r="BR32" s="2">
        <f t="shared" si="22"/>
        <v>0</v>
      </c>
      <c r="BS32" s="2">
        <f t="shared" si="23"/>
        <v>0</v>
      </c>
      <c r="BT32" s="2">
        <f t="shared" si="24"/>
        <v>0</v>
      </c>
      <c r="BU32" s="2">
        <f t="shared" si="25"/>
        <v>0</v>
      </c>
      <c r="BV32" s="2">
        <f t="shared" si="26"/>
        <v>0</v>
      </c>
      <c r="BW32" s="2">
        <f t="shared" si="27"/>
        <v>0</v>
      </c>
      <c r="BX32" s="2">
        <f t="shared" si="28"/>
        <v>0</v>
      </c>
      <c r="BY32" s="2">
        <f t="shared" si="29"/>
        <v>0</v>
      </c>
      <c r="BZ32" s="2">
        <f t="shared" si="30"/>
        <v>0</v>
      </c>
      <c r="CA32" s="2">
        <f t="shared" si="31"/>
        <v>0</v>
      </c>
      <c r="CB32" s="2">
        <f t="shared" si="32"/>
        <v>0</v>
      </c>
      <c r="CC32" s="2">
        <f t="shared" si="33"/>
        <v>0</v>
      </c>
      <c r="CD32" s="2">
        <f t="shared" si="34"/>
        <v>0</v>
      </c>
      <c r="CE32" s="2">
        <f t="shared" si="35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КА-6Б  -  α_рс</v>
      </c>
      <c r="B33" s="10" t="s">
        <v>655</v>
      </c>
      <c r="C33" s="18">
        <v>1.85</v>
      </c>
      <c r="D33" s="18">
        <v>1.2</v>
      </c>
      <c r="E33" s="22" t="s">
        <v>116</v>
      </c>
      <c r="F33" s="22">
        <v>3</v>
      </c>
      <c r="G33" s="18"/>
      <c r="H33" s="20">
        <f t="shared" ca="1" si="17"/>
        <v>0</v>
      </c>
      <c r="I33" s="16" t="str">
        <f t="shared" si="18"/>
        <v>06K002KIBI01</v>
      </c>
      <c r="J33" s="54">
        <v>1.302578019183247</v>
      </c>
      <c r="K33" s="54">
        <v>1.2965261650292361</v>
      </c>
      <c r="L33" s="54">
        <v>1.323648607006976</v>
      </c>
      <c r="M33" s="54">
        <v>1.2601923638769741</v>
      </c>
      <c r="N33" s="54">
        <v>1.3315796474068013</v>
      </c>
      <c r="O33" s="54">
        <v>1.2380707758467193</v>
      </c>
      <c r="P33" s="54">
        <v>1.2648695497364619</v>
      </c>
      <c r="Q33" s="54">
        <v>1.2762795086140375</v>
      </c>
      <c r="R33" s="54">
        <v>1.2087062398521142</v>
      </c>
      <c r="S33" s="54">
        <v>1.209547117781909</v>
      </c>
      <c r="T33" s="54">
        <v>1.2012094168625216</v>
      </c>
      <c r="U33" s="54">
        <v>1.1814203408801696</v>
      </c>
      <c r="V33" s="54">
        <v>1.1810602155728929</v>
      </c>
      <c r="W33" s="56">
        <v>1.1868405684036261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0</v>
      </c>
      <c r="AB33" s="2">
        <f t="shared" ca="1" si="19"/>
        <v>0</v>
      </c>
      <c r="AC33" s="2">
        <f t="shared" ca="1" si="19"/>
        <v>0</v>
      </c>
      <c r="AD33" s="2">
        <f t="shared" ca="1" si="19"/>
        <v>0</v>
      </c>
      <c r="AE33" s="2">
        <f t="shared" ca="1" si="19"/>
        <v>0</v>
      </c>
      <c r="AF33" s="2">
        <f t="shared" ca="1" si="19"/>
        <v>0</v>
      </c>
      <c r="AG33" s="2">
        <f t="shared" ca="1" si="19"/>
        <v>0</v>
      </c>
      <c r="AH33" s="2">
        <f t="shared" ca="1" si="19"/>
        <v>0</v>
      </c>
      <c r="AI33" s="2">
        <f t="shared" ca="1" si="19"/>
        <v>0</v>
      </c>
      <c r="AJ33" s="2">
        <f t="shared" ca="1" si="19"/>
        <v>0</v>
      </c>
      <c r="AK33" s="2">
        <f t="shared" ca="1" si="19"/>
        <v>0</v>
      </c>
      <c r="AL33" s="55">
        <v>1.477593767570718</v>
      </c>
      <c r="AM33" s="55">
        <v>1.4762477247368662</v>
      </c>
      <c r="AN33" s="55">
        <v>1.4693603461739813</v>
      </c>
      <c r="AO33" s="55">
        <v>1.451293917145595</v>
      </c>
      <c r="AP33" s="55">
        <v>1.5195832433295633</v>
      </c>
      <c r="AQ33" s="55">
        <v>1.4923073814783185</v>
      </c>
      <c r="AR33" s="55">
        <v>1.4841890907243309</v>
      </c>
      <c r="AS33" s="55">
        <v>1.4739461566687129</v>
      </c>
      <c r="AT33" s="55">
        <v>1.4632021829950752</v>
      </c>
      <c r="AU33" s="55">
        <v>1.4612720247949986</v>
      </c>
      <c r="AV33" s="55">
        <v>1.4650819652793372</v>
      </c>
      <c r="AW33" s="55">
        <v>1.4756416008443776</v>
      </c>
      <c r="AX33" s="55">
        <v>1.4802640319991016</v>
      </c>
      <c r="AY33" s="55">
        <v>1.4931395838784323</v>
      </c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0</v>
      </c>
      <c r="BD33" s="2">
        <f t="shared" ca="1" si="20"/>
        <v>0</v>
      </c>
      <c r="BE33" s="2">
        <f t="shared" ca="1" si="20"/>
        <v>0</v>
      </c>
      <c r="BF33" s="2">
        <f t="shared" ca="1" si="20"/>
        <v>1</v>
      </c>
      <c r="BG33" s="2">
        <f t="shared" ca="1" si="20"/>
        <v>0</v>
      </c>
      <c r="BH33" s="2">
        <f t="shared" ca="1" si="20"/>
        <v>0</v>
      </c>
      <c r="BI33" s="2">
        <f t="shared" ca="1" si="20"/>
        <v>0</v>
      </c>
      <c r="BJ33" s="2">
        <f t="shared" ca="1" si="20"/>
        <v>0</v>
      </c>
      <c r="BK33" s="2">
        <f t="shared" ca="1" si="20"/>
        <v>0</v>
      </c>
      <c r="BL33" s="2">
        <f t="shared" ca="1" si="20"/>
        <v>0</v>
      </c>
      <c r="BM33" s="2">
        <f t="shared" ca="1" si="20"/>
        <v>0</v>
      </c>
      <c r="BN33" s="2" t="str">
        <f t="shared" si="21"/>
        <v>KI</v>
      </c>
      <c r="BO33" s="2">
        <f>IF(AND(COUNTIF(J33:W33,"&gt;0")&gt;6,COUNTIF(J33:W33,"&gt;0")=SUM(BR33:CE33)),SUM(BR33:CE33),0)</f>
        <v>0</v>
      </c>
      <c r="BP33" s="2">
        <f t="shared" si="2"/>
        <v>1</v>
      </c>
      <c r="BR33" s="2">
        <f t="shared" si="22"/>
        <v>0</v>
      </c>
      <c r="BS33" s="2">
        <f t="shared" si="23"/>
        <v>0</v>
      </c>
      <c r="BT33" s="2">
        <f t="shared" si="24"/>
        <v>0</v>
      </c>
      <c r="BU33" s="2">
        <f t="shared" si="25"/>
        <v>0</v>
      </c>
      <c r="BV33" s="2">
        <f t="shared" si="26"/>
        <v>0</v>
      </c>
      <c r="BW33" s="2">
        <f t="shared" si="27"/>
        <v>0</v>
      </c>
      <c r="BX33" s="2">
        <f t="shared" si="28"/>
        <v>0</v>
      </c>
      <c r="BY33" s="2">
        <f t="shared" si="29"/>
        <v>0</v>
      </c>
      <c r="BZ33" s="2">
        <f t="shared" si="30"/>
        <v>0</v>
      </c>
      <c r="CA33" s="2">
        <f t="shared" si="31"/>
        <v>0</v>
      </c>
      <c r="CB33" s="2">
        <f t="shared" si="32"/>
        <v>0</v>
      </c>
      <c r="CC33" s="2">
        <f t="shared" si="33"/>
        <v>0</v>
      </c>
      <c r="CD33" s="2">
        <f t="shared" si="34"/>
        <v>0</v>
      </c>
      <c r="CE33" s="2">
        <f t="shared" si="35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КА-7А  -  α_рс</v>
      </c>
      <c r="B34" s="10" t="s">
        <v>137</v>
      </c>
      <c r="C34" s="18">
        <v>1.85</v>
      </c>
      <c r="D34" s="18">
        <v>1.2</v>
      </c>
      <c r="E34" s="22" t="s">
        <v>116</v>
      </c>
      <c r="F34" s="22">
        <v>3</v>
      </c>
      <c r="G34" s="18"/>
      <c r="H34" s="20">
        <f t="shared" ca="1" si="17"/>
        <v>0</v>
      </c>
      <c r="I34" s="16" t="str">
        <f t="shared" si="18"/>
        <v>07K002KIAC01</v>
      </c>
      <c r="J34" s="54">
        <v>1.3453622923107089</v>
      </c>
      <c r="K34" s="54">
        <v>1.3479523256544574</v>
      </c>
      <c r="L34" s="54">
        <v>1.3458071746869158</v>
      </c>
      <c r="M34" s="54">
        <v>1.3212148460343895</v>
      </c>
      <c r="N34" s="54">
        <v>1.4079220843118989</v>
      </c>
      <c r="O34" s="54">
        <v>1.4262709987252227</v>
      </c>
      <c r="P34" s="54">
        <v>1.4469459575235162</v>
      </c>
      <c r="Q34" s="54">
        <v>1.4011111651081185</v>
      </c>
      <c r="R34" s="54">
        <v>1.3824444358588341</v>
      </c>
      <c r="S34" s="54">
        <v>1.2919638279106647</v>
      </c>
      <c r="T34" s="54">
        <v>1.3331525621037545</v>
      </c>
      <c r="U34" s="54">
        <v>1.2751719461716213</v>
      </c>
      <c r="V34" s="54">
        <v>1.239957914861378</v>
      </c>
      <c r="W34" s="56">
        <v>1.2690313822551906</v>
      </c>
      <c r="X34" s="2">
        <f t="shared" ca="1" si="19"/>
        <v>0</v>
      </c>
      <c r="Y34" s="2">
        <f t="shared" ca="1" si="19"/>
        <v>0</v>
      </c>
      <c r="Z34" s="2">
        <f t="shared" ca="1" si="19"/>
        <v>0</v>
      </c>
      <c r="AA34" s="2">
        <f t="shared" ca="1" si="19"/>
        <v>0</v>
      </c>
      <c r="AB34" s="2">
        <f t="shared" ca="1" si="19"/>
        <v>0</v>
      </c>
      <c r="AC34" s="2">
        <f t="shared" ca="1" si="19"/>
        <v>0</v>
      </c>
      <c r="AD34" s="2">
        <f t="shared" ca="1" si="19"/>
        <v>0</v>
      </c>
      <c r="AE34" s="2">
        <f t="shared" ca="1" si="19"/>
        <v>0</v>
      </c>
      <c r="AF34" s="2">
        <f t="shared" ca="1" si="19"/>
        <v>0</v>
      </c>
      <c r="AG34" s="2">
        <f t="shared" ca="1" si="19"/>
        <v>0</v>
      </c>
      <c r="AH34" s="2">
        <f t="shared" ca="1" si="19"/>
        <v>0</v>
      </c>
      <c r="AI34" s="2">
        <f t="shared" ca="1" si="19"/>
        <v>0</v>
      </c>
      <c r="AJ34" s="2">
        <f t="shared" ca="1" si="19"/>
        <v>0</v>
      </c>
      <c r="AK34" s="2">
        <f t="shared" ca="1" si="19"/>
        <v>0</v>
      </c>
      <c r="AL34" s="55">
        <v>1.4364330571818886</v>
      </c>
      <c r="AM34" s="55">
        <v>1.4338991397245979</v>
      </c>
      <c r="AN34" s="55">
        <v>1.4399543726248414</v>
      </c>
      <c r="AO34" s="55">
        <v>1.4385009334126373</v>
      </c>
      <c r="AP34" s="55">
        <v>1.4613205276284285</v>
      </c>
      <c r="AQ34" s="55">
        <v>1.4628398624046437</v>
      </c>
      <c r="AR34" s="55">
        <v>1.4653260953244005</v>
      </c>
      <c r="AS34" s="55">
        <v>1.463877141640523</v>
      </c>
      <c r="AT34" s="55">
        <v>1.4572084423631895</v>
      </c>
      <c r="AU34" s="55">
        <v>1.4307161560227615</v>
      </c>
      <c r="AV34" s="55">
        <v>1.4365542220400096</v>
      </c>
      <c r="AW34" s="55">
        <v>1.4109440753832296</v>
      </c>
      <c r="AX34" s="55">
        <v>1.2784220255436729</v>
      </c>
      <c r="AY34" s="55">
        <v>1.2862071203596017</v>
      </c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0</v>
      </c>
      <c r="BD34" s="2">
        <f t="shared" ca="1" si="20"/>
        <v>0</v>
      </c>
      <c r="BE34" s="2">
        <f t="shared" ca="1" si="20"/>
        <v>0</v>
      </c>
      <c r="BF34" s="2">
        <f t="shared" ca="1" si="20"/>
        <v>1</v>
      </c>
      <c r="BG34" s="2">
        <f t="shared" ca="1" si="20"/>
        <v>0</v>
      </c>
      <c r="BH34" s="2">
        <f t="shared" ca="1" si="20"/>
        <v>0</v>
      </c>
      <c r="BI34" s="2">
        <f t="shared" ca="1" si="20"/>
        <v>0</v>
      </c>
      <c r="BJ34" s="2">
        <f t="shared" ca="1" si="20"/>
        <v>0</v>
      </c>
      <c r="BK34" s="2">
        <f t="shared" ca="1" si="20"/>
        <v>0</v>
      </c>
      <c r="BL34" s="2">
        <f t="shared" ca="1" si="20"/>
        <v>0</v>
      </c>
      <c r="BM34" s="2">
        <f t="shared" ca="1" si="20"/>
        <v>0</v>
      </c>
      <c r="BN34" s="2" t="str">
        <f t="shared" si="21"/>
        <v>KI</v>
      </c>
      <c r="BP34" s="2">
        <f t="shared" si="2"/>
        <v>1</v>
      </c>
      <c r="BR34" s="2">
        <f t="shared" si="22"/>
        <v>0</v>
      </c>
      <c r="BS34" s="2">
        <f t="shared" si="23"/>
        <v>0</v>
      </c>
      <c r="BT34" s="2">
        <f t="shared" si="24"/>
        <v>0</v>
      </c>
      <c r="BU34" s="2">
        <f t="shared" si="25"/>
        <v>0</v>
      </c>
      <c r="BV34" s="2">
        <f t="shared" si="26"/>
        <v>0</v>
      </c>
      <c r="BW34" s="2">
        <f t="shared" si="27"/>
        <v>0</v>
      </c>
      <c r="BX34" s="2">
        <f t="shared" si="28"/>
        <v>0</v>
      </c>
      <c r="BY34" s="2">
        <f t="shared" si="29"/>
        <v>0</v>
      </c>
      <c r="BZ34" s="2">
        <f t="shared" si="30"/>
        <v>0</v>
      </c>
      <c r="CA34" s="2">
        <f t="shared" si="31"/>
        <v>0</v>
      </c>
      <c r="CB34" s="2">
        <f t="shared" si="32"/>
        <v>0</v>
      </c>
      <c r="CC34" s="2">
        <f t="shared" si="33"/>
        <v>0</v>
      </c>
      <c r="CD34" s="2">
        <f t="shared" si="34"/>
        <v>0</v>
      </c>
      <c r="CE34" s="2">
        <f t="shared" si="35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КА-7Б  -  α_рс</v>
      </c>
      <c r="B35" s="10" t="s">
        <v>138</v>
      </c>
      <c r="C35" s="18">
        <v>1.85</v>
      </c>
      <c r="D35" s="18">
        <v>1.2</v>
      </c>
      <c r="E35" s="22" t="s">
        <v>116</v>
      </c>
      <c r="F35" s="22">
        <v>3</v>
      </c>
      <c r="G35" s="18"/>
      <c r="H35" s="20">
        <f t="shared" ca="1" si="17"/>
        <v>0</v>
      </c>
      <c r="I35" s="16" t="str">
        <f t="shared" si="18"/>
        <v>07K002KIBC01</v>
      </c>
      <c r="J35" s="54">
        <v>1.3214111485622226</v>
      </c>
      <c r="K35" s="54">
        <v>1.3306821134978182</v>
      </c>
      <c r="L35" s="54">
        <v>1.3136207038467209</v>
      </c>
      <c r="M35" s="54">
        <v>1.2799757766116346</v>
      </c>
      <c r="N35" s="54">
        <v>1.3215924607594014</v>
      </c>
      <c r="O35" s="54">
        <v>1.329801752088122</v>
      </c>
      <c r="P35" s="54">
        <v>1.5650519107815422</v>
      </c>
      <c r="Q35" s="54">
        <v>1.517727138488862</v>
      </c>
      <c r="R35" s="54">
        <v>1.3241030021040383</v>
      </c>
      <c r="S35" s="54">
        <v>1.4889638173133473</v>
      </c>
      <c r="T35" s="54">
        <v>1.5308536589742483</v>
      </c>
      <c r="U35" s="54">
        <v>1.3853762664667413</v>
      </c>
      <c r="V35" s="54">
        <v>0</v>
      </c>
      <c r="W35" s="56">
        <v>1.5551053606501635</v>
      </c>
      <c r="X35" s="2">
        <f t="shared" ca="1" si="19"/>
        <v>0</v>
      </c>
      <c r="Y35" s="2">
        <f t="shared" ca="1" si="19"/>
        <v>0</v>
      </c>
      <c r="Z35" s="2">
        <f t="shared" ca="1" si="19"/>
        <v>0</v>
      </c>
      <c r="AA35" s="2">
        <f t="shared" ca="1" si="19"/>
        <v>0</v>
      </c>
      <c r="AB35" s="2">
        <f t="shared" ca="1" si="19"/>
        <v>0</v>
      </c>
      <c r="AC35" s="2">
        <f t="shared" ca="1" si="19"/>
        <v>0</v>
      </c>
      <c r="AD35" s="2">
        <f t="shared" ca="1" si="19"/>
        <v>40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0</v>
      </c>
      <c r="AK35" s="2">
        <f t="shared" ca="1" si="19"/>
        <v>0</v>
      </c>
      <c r="AL35" s="55">
        <v>1.433849951567862</v>
      </c>
      <c r="AM35" s="55">
        <v>1.4339317325656691</v>
      </c>
      <c r="AN35" s="55">
        <v>1.4314357808409477</v>
      </c>
      <c r="AO35" s="55">
        <v>1.4309759480872517</v>
      </c>
      <c r="AP35" s="55">
        <v>1.4449478828016662</v>
      </c>
      <c r="AQ35" s="55">
        <v>1.4465641910921081</v>
      </c>
      <c r="AR35" s="55">
        <v>1.4426311781099928</v>
      </c>
      <c r="AS35" s="55">
        <v>1.4590390640426125</v>
      </c>
      <c r="AT35" s="55">
        <v>1.4718504029191484</v>
      </c>
      <c r="AU35" s="55">
        <v>1.4990307907277312</v>
      </c>
      <c r="AV35" s="55">
        <v>1.5327610914043654</v>
      </c>
      <c r="AW35" s="55">
        <v>1.5264355023669933</v>
      </c>
      <c r="AX35" s="55">
        <v>0</v>
      </c>
      <c r="AY35" s="55">
        <v>1.5783047795092926</v>
      </c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0</v>
      </c>
      <c r="BD35" s="2">
        <f t="shared" ca="1" si="20"/>
        <v>0</v>
      </c>
      <c r="BE35" s="2">
        <f t="shared" ca="1" si="20"/>
        <v>0</v>
      </c>
      <c r="BF35" s="2">
        <f t="shared" ca="1" si="20"/>
        <v>1</v>
      </c>
      <c r="BG35" s="2">
        <f t="shared" ca="1" si="20"/>
        <v>0</v>
      </c>
      <c r="BH35" s="2">
        <f t="shared" ca="1" si="20"/>
        <v>0</v>
      </c>
      <c r="BI35" s="2">
        <f t="shared" ca="1" si="20"/>
        <v>0</v>
      </c>
      <c r="BJ35" s="2">
        <f t="shared" ca="1" si="20"/>
        <v>0</v>
      </c>
      <c r="BK35" s="2">
        <f t="shared" ca="1" si="20"/>
        <v>0</v>
      </c>
      <c r="BL35" s="2">
        <f t="shared" ca="1" si="20"/>
        <v>0</v>
      </c>
      <c r="BM35" s="2">
        <f t="shared" ca="1" si="20"/>
        <v>0</v>
      </c>
      <c r="BN35" s="2" t="str">
        <f t="shared" si="21"/>
        <v>KI</v>
      </c>
      <c r="BP35" s="2">
        <f t="shared" si="2"/>
        <v>1</v>
      </c>
      <c r="BR35" s="2">
        <f t="shared" si="22"/>
        <v>0</v>
      </c>
      <c r="BS35" s="2">
        <f t="shared" si="23"/>
        <v>0</v>
      </c>
      <c r="BT35" s="2">
        <f t="shared" si="24"/>
        <v>0</v>
      </c>
      <c r="BU35" s="2">
        <f t="shared" si="25"/>
        <v>0</v>
      </c>
      <c r="BV35" s="2">
        <f t="shared" si="26"/>
        <v>0</v>
      </c>
      <c r="BW35" s="2">
        <f t="shared" si="27"/>
        <v>0</v>
      </c>
      <c r="BX35" s="2">
        <f t="shared" si="28"/>
        <v>0</v>
      </c>
      <c r="BY35" s="2">
        <f t="shared" si="29"/>
        <v>0</v>
      </c>
      <c r="BZ35" s="2">
        <f t="shared" si="30"/>
        <v>0</v>
      </c>
      <c r="CA35" s="2">
        <f t="shared" si="31"/>
        <v>0</v>
      </c>
      <c r="CB35" s="2">
        <f t="shared" si="32"/>
        <v>0</v>
      </c>
      <c r="CC35" s="2">
        <f t="shared" si="33"/>
        <v>0</v>
      </c>
      <c r="CD35" s="2">
        <f t="shared" si="34"/>
        <v>0</v>
      </c>
      <c r="CE35" s="2">
        <f t="shared" si="35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КА-1А  -  Δα_рс</v>
      </c>
      <c r="B36" s="10" t="s">
        <v>1385</v>
      </c>
      <c r="C36" s="18">
        <v>50</v>
      </c>
      <c r="D36" s="18">
        <v>5</v>
      </c>
      <c r="E36" s="22" t="s">
        <v>114</v>
      </c>
      <c r="F36" s="22">
        <v>1</v>
      </c>
      <c r="G36" s="18"/>
      <c r="H36" s="20">
        <f t="shared" ca="1" si="17"/>
        <v>0</v>
      </c>
      <c r="I36" s="16" t="str">
        <f t="shared" si="18"/>
        <v>01K102SVAI01</v>
      </c>
      <c r="J36" s="54">
        <v>50.749646520145376</v>
      </c>
      <c r="K36" s="54">
        <v>50.756766988676269</v>
      </c>
      <c r="L36" s="54">
        <v>50.29497687789781</v>
      </c>
      <c r="M36" s="54">
        <v>50.888028242174244</v>
      </c>
      <c r="N36" s="54">
        <v>50.902735147181758</v>
      </c>
      <c r="O36" s="54">
        <v>50.241510038506632</v>
      </c>
      <c r="P36" s="54">
        <v>50.181431478698968</v>
      </c>
      <c r="Q36" s="54">
        <v>49.6981191368249</v>
      </c>
      <c r="R36" s="54">
        <v>49.652190280899603</v>
      </c>
      <c r="S36" s="54">
        <v>50.038527634252539</v>
      </c>
      <c r="T36" s="54">
        <v>50.201091338409057</v>
      </c>
      <c r="U36" s="54">
        <v>50.451516650229379</v>
      </c>
      <c r="V36" s="54">
        <v>50.787809263543458</v>
      </c>
      <c r="W36" s="56">
        <v>50.380167917422938</v>
      </c>
      <c r="X36" s="2">
        <f t="shared" ca="1" si="19"/>
        <v>2</v>
      </c>
      <c r="Y36" s="2">
        <f t="shared" ca="1" si="19"/>
        <v>2</v>
      </c>
      <c r="Z36" s="2">
        <f t="shared" ca="1" si="19"/>
        <v>2</v>
      </c>
      <c r="AA36" s="2">
        <f t="shared" ca="1" si="19"/>
        <v>2</v>
      </c>
      <c r="AB36" s="2">
        <f t="shared" ca="1" si="19"/>
        <v>2</v>
      </c>
      <c r="AC36" s="2">
        <f t="shared" ca="1" si="19"/>
        <v>2</v>
      </c>
      <c r="AD36" s="2">
        <f t="shared" ca="1" si="19"/>
        <v>2</v>
      </c>
      <c r="AE36" s="2">
        <f t="shared" ca="1" si="19"/>
        <v>0</v>
      </c>
      <c r="AF36" s="2">
        <f t="shared" ca="1" si="19"/>
        <v>0</v>
      </c>
      <c r="AG36" s="2">
        <f t="shared" ca="1" si="19"/>
        <v>2</v>
      </c>
      <c r="AH36" s="2">
        <f t="shared" ca="1" si="19"/>
        <v>2</v>
      </c>
      <c r="AI36" s="2">
        <f t="shared" ca="1" si="19"/>
        <v>2</v>
      </c>
      <c r="AJ36" s="2">
        <f t="shared" ca="1" si="19"/>
        <v>2</v>
      </c>
      <c r="AK36" s="2">
        <f t="shared" ca="1" si="19"/>
        <v>2</v>
      </c>
      <c r="AL36" s="55">
        <v>29.140568504847941</v>
      </c>
      <c r="AM36" s="55">
        <v>29.166296918125344</v>
      </c>
      <c r="AN36" s="55">
        <v>28.895089143513143</v>
      </c>
      <c r="AO36" s="55">
        <v>29.228150820783068</v>
      </c>
      <c r="AP36" s="55">
        <v>29.246077681105099</v>
      </c>
      <c r="AQ36" s="55">
        <v>28.943809973489099</v>
      </c>
      <c r="AR36" s="55">
        <v>28.894418595957898</v>
      </c>
      <c r="AS36" s="55">
        <v>28.673149573863903</v>
      </c>
      <c r="AT36" s="55">
        <v>28.630899159748878</v>
      </c>
      <c r="AU36" s="55">
        <v>28.794812280844933</v>
      </c>
      <c r="AV36" s="55">
        <v>28.858301952858316</v>
      </c>
      <c r="AW36" s="55">
        <v>29.014566631697335</v>
      </c>
      <c r="AX36" s="55">
        <v>29.194947299100377</v>
      </c>
      <c r="AY36" s="55">
        <v>28.993571890603594</v>
      </c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0</v>
      </c>
      <c r="BD36" s="2">
        <f t="shared" ca="1" si="20"/>
        <v>0</v>
      </c>
      <c r="BE36" s="2">
        <f t="shared" ca="1" si="20"/>
        <v>0</v>
      </c>
      <c r="BF36" s="2">
        <f t="shared" ca="1" si="20"/>
        <v>0</v>
      </c>
      <c r="BG36" s="2">
        <f t="shared" ca="1" si="20"/>
        <v>0</v>
      </c>
      <c r="BH36" s="2">
        <f t="shared" ca="1" si="20"/>
        <v>0</v>
      </c>
      <c r="BI36" s="2">
        <f t="shared" ca="1" si="20"/>
        <v>0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SV</v>
      </c>
      <c r="BO36" s="2">
        <f>IF(AND(COUNTIF(J36:W36,"&gt;0")&gt;6,COUNTIF(J36:W36,"&gt;0")=SUM(BR36:CE36)),SUM(BR36:CE36),0)</f>
        <v>0</v>
      </c>
      <c r="BP36" s="2">
        <f t="shared" si="2"/>
        <v>0</v>
      </c>
      <c r="BR36" s="2">
        <f t="shared" ref="BR36:BR49" si="36">IF(AND(J92 &gt;0,J36&gt;$C36,J36 &gt;1),1,0)</f>
        <v>1</v>
      </c>
      <c r="BS36" s="2">
        <f t="shared" ref="BS36:BS49" si="37">IF(AND(K92 &gt;0,K36&gt;$C36,K36 &gt;1),1,0)</f>
        <v>1</v>
      </c>
      <c r="BT36" s="2">
        <f t="shared" ref="BT36:BT49" si="38">IF(AND(L92 &gt;0,L36&gt;$C36,L36 &gt;1),1,0)</f>
        <v>1</v>
      </c>
      <c r="BU36" s="2">
        <f t="shared" ref="BU36:BU49" si="39">IF(AND(M92 &gt;0,M36&gt;$C36,M36 &gt;1),1,0)</f>
        <v>1</v>
      </c>
      <c r="BV36" s="2">
        <f t="shared" ref="BV36:BV49" si="40">IF(AND(N92 &gt;0,N36&gt;$C36,N36 &gt;1),1,0)</f>
        <v>1</v>
      </c>
      <c r="BW36" s="2">
        <f t="shared" ref="BW36:BW49" si="41">IF(AND(O92 &gt;0,O36&gt;$C36,O36 &gt;1),1,0)</f>
        <v>1</v>
      </c>
      <c r="BX36" s="2">
        <f t="shared" ref="BX36:BX49" si="42">IF(AND(P92 &gt;0,P36&gt;$C36,P36 &gt;1),1,0)</f>
        <v>1</v>
      </c>
      <c r="BY36" s="2">
        <f t="shared" ref="BY36:BY49" si="43">IF(AND(Q92 &gt;0,Q36&gt;$C36,Q36 &gt;1),1,0)</f>
        <v>0</v>
      </c>
      <c r="BZ36" s="2">
        <f t="shared" ref="BZ36:BZ49" si="44">IF(AND(R92 &gt;0,R36&gt;$C36,R36 &gt;1),1,0)</f>
        <v>0</v>
      </c>
      <c r="CA36" s="2">
        <f t="shared" ref="CA36:CA49" si="45">IF(AND(S92 &gt;0,S36&gt;$C36,S36 &gt;1),1,0)</f>
        <v>1</v>
      </c>
      <c r="CB36" s="2">
        <f t="shared" ref="CB36:CB49" si="46">IF(AND(T92 &gt;0,T36&gt;$C36,T36 &gt;1),1,0)</f>
        <v>1</v>
      </c>
      <c r="CC36" s="2">
        <f t="shared" ref="CC36:CC49" si="47">IF(AND(U92 &gt;0,U36&gt;$C36,U36 &gt;1),1,0)</f>
        <v>1</v>
      </c>
      <c r="CD36" s="2">
        <f t="shared" ref="CD36:CD49" si="48">IF(AND(V92 &gt;0,V36&gt;$C36,V36 &gt;1),1,0)</f>
        <v>1</v>
      </c>
      <c r="CE36" s="2">
        <f t="shared" ref="CE36:CE49" si="49">IF(AND(W92 &gt;0,W36&gt;$C36,W36 &gt;1),1,0)</f>
        <v>1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КА-1Б  -  Δα_рс</v>
      </c>
      <c r="B37" s="10" t="s">
        <v>1386</v>
      </c>
      <c r="C37" s="18">
        <v>50</v>
      </c>
      <c r="D37" s="18">
        <v>5</v>
      </c>
      <c r="E37" s="22" t="s">
        <v>114</v>
      </c>
      <c r="F37" s="22">
        <v>1</v>
      </c>
      <c r="G37" s="18"/>
      <c r="H37" s="20">
        <f t="shared" ca="1" si="17"/>
        <v>0</v>
      </c>
      <c r="I37" s="16" t="str">
        <f t="shared" si="18"/>
        <v>01K102SVBI01</v>
      </c>
      <c r="J37" s="54">
        <v>77.63653558008015</v>
      </c>
      <c r="K37" s="54">
        <v>77.442733653018408</v>
      </c>
      <c r="L37" s="54">
        <v>77.606490465005379</v>
      </c>
      <c r="M37" s="54">
        <v>79.24886069283221</v>
      </c>
      <c r="N37" s="54">
        <v>79.822067997504206</v>
      </c>
      <c r="O37" s="54">
        <v>81.882184848913539</v>
      </c>
      <c r="P37" s="54">
        <v>83.506864179856677</v>
      </c>
      <c r="Q37" s="54">
        <v>82.858075846023269</v>
      </c>
      <c r="R37" s="54">
        <v>80.870774239572356</v>
      </c>
      <c r="S37" s="54">
        <v>80.291074309719349</v>
      </c>
      <c r="T37" s="54">
        <v>80.623836723567592</v>
      </c>
      <c r="U37" s="54">
        <v>82.916157606476943</v>
      </c>
      <c r="V37" s="54">
        <v>82.154696140728277</v>
      </c>
      <c r="W37" s="56">
        <v>81.705680218046155</v>
      </c>
      <c r="X37" s="2">
        <f t="shared" ca="1" si="19"/>
        <v>2</v>
      </c>
      <c r="Y37" s="2">
        <f t="shared" ca="1" si="19"/>
        <v>2</v>
      </c>
      <c r="Z37" s="2">
        <f t="shared" ca="1" si="19"/>
        <v>2</v>
      </c>
      <c r="AA37" s="2">
        <f t="shared" ca="1" si="19"/>
        <v>2</v>
      </c>
      <c r="AB37" s="2">
        <f t="shared" ca="1" si="19"/>
        <v>2</v>
      </c>
      <c r="AC37" s="2">
        <f t="shared" ca="1" si="19"/>
        <v>2</v>
      </c>
      <c r="AD37" s="2">
        <f t="shared" ca="1" si="19"/>
        <v>2</v>
      </c>
      <c r="AE37" s="2">
        <f t="shared" ca="1" si="19"/>
        <v>2</v>
      </c>
      <c r="AF37" s="2">
        <f t="shared" ca="1" si="19"/>
        <v>2</v>
      </c>
      <c r="AG37" s="2">
        <f t="shared" ca="1" si="19"/>
        <v>2</v>
      </c>
      <c r="AH37" s="2">
        <f t="shared" ca="1" si="19"/>
        <v>2</v>
      </c>
      <c r="AI37" s="2">
        <f t="shared" ca="1" si="19"/>
        <v>2</v>
      </c>
      <c r="AJ37" s="2">
        <f t="shared" ca="1" si="19"/>
        <v>2</v>
      </c>
      <c r="AK37" s="2">
        <f t="shared" ca="1" si="19"/>
        <v>2</v>
      </c>
      <c r="AL37" s="55">
        <v>17.216554106390635</v>
      </c>
      <c r="AM37" s="55">
        <v>17.202085147053772</v>
      </c>
      <c r="AN37" s="55">
        <v>17.187857548190138</v>
      </c>
      <c r="AO37" s="55">
        <v>17.501213216145807</v>
      </c>
      <c r="AP37" s="55">
        <v>17.582597250921374</v>
      </c>
      <c r="AQ37" s="55">
        <v>17.954577081129806</v>
      </c>
      <c r="AR37" s="55">
        <v>18.238669032862713</v>
      </c>
      <c r="AS37" s="55">
        <v>18.134168101631829</v>
      </c>
      <c r="AT37" s="55">
        <v>17.751779492399823</v>
      </c>
      <c r="AU37" s="55">
        <v>17.656839351868435</v>
      </c>
      <c r="AV37" s="55">
        <v>17.714272333289902</v>
      </c>
      <c r="AW37" s="55">
        <v>18.171984035017978</v>
      </c>
      <c r="AX37" s="55">
        <v>17.965641449779941</v>
      </c>
      <c r="AY37" s="55">
        <v>17.870825926884208</v>
      </c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0</v>
      </c>
      <c r="BD37" s="2">
        <f t="shared" ca="1" si="20"/>
        <v>0</v>
      </c>
      <c r="BE37" s="2">
        <f t="shared" ca="1" si="20"/>
        <v>0</v>
      </c>
      <c r="BF37" s="2">
        <f t="shared" ca="1" si="20"/>
        <v>0</v>
      </c>
      <c r="BG37" s="2">
        <f t="shared" ca="1" si="20"/>
        <v>0</v>
      </c>
      <c r="BH37" s="2">
        <f t="shared" ca="1" si="20"/>
        <v>0</v>
      </c>
      <c r="BI37" s="2">
        <f t="shared" ca="1" si="20"/>
        <v>0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SV</v>
      </c>
      <c r="BO37" s="2">
        <f>IF(AND(COUNTIF(J37:W37,"&gt;0")&gt;6,COUNTIF(J37:W37,"&gt;0")=SUM(BR37:CE37)),SUM(BR37:CE37),0)</f>
        <v>14</v>
      </c>
      <c r="BP37" s="2">
        <f t="shared" si="2"/>
        <v>0</v>
      </c>
      <c r="BQ37" s="127">
        <v>45716</v>
      </c>
      <c r="BR37" s="2">
        <f t="shared" si="36"/>
        <v>1</v>
      </c>
      <c r="BS37" s="2">
        <f t="shared" si="37"/>
        <v>1</v>
      </c>
      <c r="BT37" s="2">
        <f t="shared" si="38"/>
        <v>1</v>
      </c>
      <c r="BU37" s="2">
        <f t="shared" si="39"/>
        <v>1</v>
      </c>
      <c r="BV37" s="2">
        <f t="shared" si="40"/>
        <v>1</v>
      </c>
      <c r="BW37" s="2">
        <f t="shared" si="41"/>
        <v>1</v>
      </c>
      <c r="BX37" s="2">
        <f t="shared" si="42"/>
        <v>1</v>
      </c>
      <c r="BY37" s="2">
        <f t="shared" si="43"/>
        <v>1</v>
      </c>
      <c r="BZ37" s="2">
        <f t="shared" si="44"/>
        <v>1</v>
      </c>
      <c r="CA37" s="2">
        <f t="shared" si="45"/>
        <v>1</v>
      </c>
      <c r="CB37" s="2">
        <f t="shared" si="46"/>
        <v>1</v>
      </c>
      <c r="CC37" s="2">
        <f t="shared" si="47"/>
        <v>1</v>
      </c>
      <c r="CD37" s="2">
        <f t="shared" si="48"/>
        <v>1</v>
      </c>
      <c r="CE37" s="2">
        <f t="shared" si="49"/>
        <v>1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КА-2А  -  Δα_рс</v>
      </c>
      <c r="B38" s="10" t="s">
        <v>1387</v>
      </c>
      <c r="C38" s="18">
        <v>50</v>
      </c>
      <c r="D38" s="18">
        <v>5</v>
      </c>
      <c r="E38" s="22" t="s">
        <v>114</v>
      </c>
      <c r="F38" s="22">
        <v>1</v>
      </c>
      <c r="G38" s="18"/>
      <c r="H38" s="20">
        <f t="shared" ca="1" si="17"/>
        <v>0</v>
      </c>
      <c r="I38" s="16" t="str">
        <f t="shared" si="18"/>
        <v>02K102SVAI01</v>
      </c>
      <c r="J38" s="54">
        <v>55.359412559299614</v>
      </c>
      <c r="K38" s="54">
        <v>55.472689163048571</v>
      </c>
      <c r="L38" s="54">
        <v>55.158984187081003</v>
      </c>
      <c r="M38" s="54">
        <v>55.074041132803394</v>
      </c>
      <c r="N38" s="54">
        <v>53.75784121431478</v>
      </c>
      <c r="O38" s="54">
        <v>53.86176951414582</v>
      </c>
      <c r="P38" s="54">
        <v>54.569648652372969</v>
      </c>
      <c r="Q38" s="54">
        <v>55.982662442535492</v>
      </c>
      <c r="R38" s="54">
        <v>54.761363504332216</v>
      </c>
      <c r="S38" s="54">
        <v>54.92885385425933</v>
      </c>
      <c r="T38" s="54">
        <v>57.429613496071262</v>
      </c>
      <c r="U38" s="54">
        <v>58.176497440807609</v>
      </c>
      <c r="V38" s="54">
        <v>59.46585878236391</v>
      </c>
      <c r="W38" s="56">
        <v>58.714946121394007</v>
      </c>
      <c r="X38" s="2">
        <f t="shared" ca="1" si="19"/>
        <v>2</v>
      </c>
      <c r="Y38" s="2">
        <f t="shared" ca="1" si="19"/>
        <v>2</v>
      </c>
      <c r="Z38" s="2">
        <f t="shared" ca="1" si="19"/>
        <v>2</v>
      </c>
      <c r="AA38" s="2">
        <f t="shared" ca="1" si="19"/>
        <v>2</v>
      </c>
      <c r="AB38" s="2">
        <f t="shared" ca="1" si="19"/>
        <v>2</v>
      </c>
      <c r="AC38" s="2">
        <f t="shared" ca="1" si="19"/>
        <v>2</v>
      </c>
      <c r="AD38" s="2">
        <f t="shared" ca="1" si="19"/>
        <v>2</v>
      </c>
      <c r="AE38" s="2">
        <f t="shared" ca="1" si="19"/>
        <v>2</v>
      </c>
      <c r="AF38" s="2">
        <f t="shared" ca="1" si="19"/>
        <v>2</v>
      </c>
      <c r="AG38" s="2">
        <f t="shared" ca="1" si="19"/>
        <v>2</v>
      </c>
      <c r="AH38" s="2">
        <f t="shared" ca="1" si="19"/>
        <v>2</v>
      </c>
      <c r="AI38" s="2">
        <f t="shared" ca="1" si="19"/>
        <v>2</v>
      </c>
      <c r="AJ38" s="2">
        <f t="shared" ca="1" si="19"/>
        <v>2</v>
      </c>
      <c r="AK38" s="2">
        <f t="shared" ca="1" si="19"/>
        <v>2</v>
      </c>
      <c r="AL38" s="55">
        <v>16.71964050275961</v>
      </c>
      <c r="AM38" s="55">
        <v>16.770659066965994</v>
      </c>
      <c r="AN38" s="55">
        <v>16.725105417361057</v>
      </c>
      <c r="AO38" s="55">
        <v>16.710722722950237</v>
      </c>
      <c r="AP38" s="55">
        <v>16.340379575019092</v>
      </c>
      <c r="AQ38" s="55">
        <v>16.335026394967695</v>
      </c>
      <c r="AR38" s="55">
        <v>16.546572588721332</v>
      </c>
      <c r="AS38" s="55">
        <v>16.945771411900761</v>
      </c>
      <c r="AT38" s="55">
        <v>16.660869979981804</v>
      </c>
      <c r="AU38" s="55">
        <v>16.740044894177952</v>
      </c>
      <c r="AV38" s="55">
        <v>17.362416007855568</v>
      </c>
      <c r="AW38" s="55">
        <v>17.553344405033666</v>
      </c>
      <c r="AX38" s="55">
        <v>17.924751768325635</v>
      </c>
      <c r="AY38" s="55">
        <v>17.696902320814527</v>
      </c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0</v>
      </c>
      <c r="BD38" s="2">
        <f t="shared" ca="1" si="20"/>
        <v>0</v>
      </c>
      <c r="BE38" s="2">
        <f t="shared" ca="1" si="20"/>
        <v>0</v>
      </c>
      <c r="BF38" s="2">
        <f t="shared" ca="1" si="20"/>
        <v>0</v>
      </c>
      <c r="BG38" s="2">
        <f t="shared" ca="1" si="20"/>
        <v>0</v>
      </c>
      <c r="BH38" s="2">
        <f t="shared" ca="1" si="20"/>
        <v>0</v>
      </c>
      <c r="BI38" s="2">
        <f t="shared" ca="1" si="20"/>
        <v>0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SV</v>
      </c>
      <c r="BO38" s="2">
        <f>IF(AND(COUNTIF(J38:W38,"&gt;0")&gt;6,COUNTIF(J38:W38,"&gt;0")=SUM(BR38:CE38)),SUM(BR38:CE38),0)</f>
        <v>14</v>
      </c>
      <c r="BP38" s="2">
        <f t="shared" si="2"/>
        <v>0</v>
      </c>
      <c r="BQ38" s="127">
        <v>46022</v>
      </c>
      <c r="BR38" s="2">
        <f t="shared" si="36"/>
        <v>1</v>
      </c>
      <c r="BS38" s="2">
        <f t="shared" si="37"/>
        <v>1</v>
      </c>
      <c r="BT38" s="2">
        <f t="shared" si="38"/>
        <v>1</v>
      </c>
      <c r="BU38" s="2">
        <f t="shared" si="39"/>
        <v>1</v>
      </c>
      <c r="BV38" s="2">
        <f t="shared" si="40"/>
        <v>1</v>
      </c>
      <c r="BW38" s="2">
        <f t="shared" si="41"/>
        <v>1</v>
      </c>
      <c r="BX38" s="2">
        <f t="shared" si="42"/>
        <v>1</v>
      </c>
      <c r="BY38" s="2">
        <f t="shared" si="43"/>
        <v>1</v>
      </c>
      <c r="BZ38" s="2">
        <f t="shared" si="44"/>
        <v>1</v>
      </c>
      <c r="CA38" s="2">
        <f t="shared" si="45"/>
        <v>1</v>
      </c>
      <c r="CB38" s="2">
        <f t="shared" si="46"/>
        <v>1</v>
      </c>
      <c r="CC38" s="2">
        <f t="shared" si="47"/>
        <v>1</v>
      </c>
      <c r="CD38" s="2">
        <f t="shared" si="48"/>
        <v>1</v>
      </c>
      <c r="CE38" s="2">
        <f t="shared" si="49"/>
        <v>1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КА-2Б  -  Δα_рс</v>
      </c>
      <c r="B39" s="10" t="s">
        <v>1388</v>
      </c>
      <c r="C39" s="18">
        <v>50</v>
      </c>
      <c r="D39" s="18">
        <v>5</v>
      </c>
      <c r="E39" s="22" t="s">
        <v>114</v>
      </c>
      <c r="F39" s="22">
        <v>1</v>
      </c>
      <c r="G39" s="18"/>
      <c r="H39" s="20">
        <f t="shared" ca="1" si="17"/>
        <v>0</v>
      </c>
      <c r="I39" s="16" t="str">
        <f t="shared" si="18"/>
        <v>02K102SVBI01</v>
      </c>
      <c r="J39" s="54">
        <v>59.337342930934589</v>
      </c>
      <c r="K39" s="54">
        <v>59.303427957230795</v>
      </c>
      <c r="L39" s="54">
        <v>59.112741816296108</v>
      </c>
      <c r="M39" s="54">
        <v>59.406897325120397</v>
      </c>
      <c r="N39" s="54">
        <v>61.08779547392227</v>
      </c>
      <c r="O39" s="54">
        <v>60.745196562343828</v>
      </c>
      <c r="P39" s="54">
        <v>60.016392976021493</v>
      </c>
      <c r="Q39" s="54">
        <v>58.81452637796616</v>
      </c>
      <c r="R39" s="54">
        <v>53.760251718499994</v>
      </c>
      <c r="S39" s="54">
        <v>0</v>
      </c>
      <c r="T39" s="54">
        <v>0</v>
      </c>
      <c r="U39" s="54">
        <v>0</v>
      </c>
      <c r="V39" s="54">
        <v>0</v>
      </c>
      <c r="W39" s="56">
        <v>0</v>
      </c>
      <c r="X39" s="2">
        <f t="shared" ca="1" si="19"/>
        <v>2</v>
      </c>
      <c r="Y39" s="2">
        <f t="shared" ca="1" si="19"/>
        <v>2</v>
      </c>
      <c r="Z39" s="2">
        <f t="shared" ca="1" si="19"/>
        <v>2</v>
      </c>
      <c r="AA39" s="2">
        <f t="shared" ca="1" si="19"/>
        <v>2</v>
      </c>
      <c r="AB39" s="2">
        <f t="shared" ca="1" si="19"/>
        <v>2</v>
      </c>
      <c r="AC39" s="2">
        <f t="shared" ca="1" si="19"/>
        <v>2</v>
      </c>
      <c r="AD39" s="2">
        <f t="shared" ca="1" si="19"/>
        <v>2</v>
      </c>
      <c r="AE39" s="2">
        <f t="shared" ca="1" si="19"/>
        <v>2</v>
      </c>
      <c r="AF39" s="2">
        <f t="shared" ca="1" si="19"/>
        <v>2</v>
      </c>
      <c r="AG39" s="2">
        <f t="shared" ca="1" si="19"/>
        <v>0</v>
      </c>
      <c r="AH39" s="2">
        <f t="shared" ca="1" si="19"/>
        <v>0</v>
      </c>
      <c r="AI39" s="2">
        <f t="shared" ca="1" si="19"/>
        <v>0</v>
      </c>
      <c r="AJ39" s="2">
        <f t="shared" ca="1" si="19"/>
        <v>0</v>
      </c>
      <c r="AK39" s="2">
        <f t="shared" ca="1" si="19"/>
        <v>0</v>
      </c>
      <c r="AL39" s="55">
        <v>27.880386090894511</v>
      </c>
      <c r="AM39" s="55">
        <v>27.864718929080734</v>
      </c>
      <c r="AN39" s="55">
        <v>27.760491324441467</v>
      </c>
      <c r="AO39" s="55">
        <v>27.884475692178395</v>
      </c>
      <c r="AP39" s="55">
        <v>28.558621117888418</v>
      </c>
      <c r="AQ39" s="55">
        <v>28.502432514975485</v>
      </c>
      <c r="AR39" s="55">
        <v>28.20101091363615</v>
      </c>
      <c r="AS39" s="55">
        <v>27.675262958912818</v>
      </c>
      <c r="AT39" s="55">
        <v>25.205440000000003</v>
      </c>
      <c r="AU39" s="55">
        <v>0</v>
      </c>
      <c r="AV39" s="55">
        <v>0</v>
      </c>
      <c r="AW39" s="55">
        <v>0</v>
      </c>
      <c r="AX39" s="55">
        <v>0</v>
      </c>
      <c r="AY39" s="55">
        <v>0</v>
      </c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0</v>
      </c>
      <c r="BE39" s="2">
        <f t="shared" ca="1" si="20"/>
        <v>0</v>
      </c>
      <c r="BF39" s="2">
        <f t="shared" ca="1" si="20"/>
        <v>0</v>
      </c>
      <c r="BG39" s="2">
        <f t="shared" ca="1" si="20"/>
        <v>0</v>
      </c>
      <c r="BH39" s="2">
        <f t="shared" ca="1" si="20"/>
        <v>1</v>
      </c>
      <c r="BI39" s="2">
        <f t="shared" ca="1" si="20"/>
        <v>1</v>
      </c>
      <c r="BJ39" s="2">
        <f t="shared" ca="1" si="20"/>
        <v>1</v>
      </c>
      <c r="BK39" s="2">
        <f t="shared" ca="1" si="20"/>
        <v>0</v>
      </c>
      <c r="BL39" s="2">
        <f t="shared" ca="1" si="20"/>
        <v>1</v>
      </c>
      <c r="BM39" s="2">
        <f t="shared" ca="1" si="20"/>
        <v>1</v>
      </c>
      <c r="BN39" s="2" t="str">
        <f t="shared" si="21"/>
        <v>SV</v>
      </c>
      <c r="BP39" s="2">
        <f t="shared" si="2"/>
        <v>0</v>
      </c>
      <c r="BQ39" s="127"/>
      <c r="BR39" s="2">
        <f t="shared" si="36"/>
        <v>1</v>
      </c>
      <c r="BS39" s="2">
        <f t="shared" si="37"/>
        <v>1</v>
      </c>
      <c r="BT39" s="2">
        <f t="shared" si="38"/>
        <v>1</v>
      </c>
      <c r="BU39" s="2">
        <f t="shared" si="39"/>
        <v>1</v>
      </c>
      <c r="BV39" s="2">
        <f t="shared" si="40"/>
        <v>1</v>
      </c>
      <c r="BW39" s="2">
        <f t="shared" si="41"/>
        <v>1</v>
      </c>
      <c r="BX39" s="2">
        <f t="shared" si="42"/>
        <v>1</v>
      </c>
      <c r="BY39" s="2">
        <f t="shared" si="43"/>
        <v>1</v>
      </c>
      <c r="BZ39" s="2">
        <f t="shared" si="44"/>
        <v>1</v>
      </c>
      <c r="CA39" s="2">
        <f t="shared" si="45"/>
        <v>0</v>
      </c>
      <c r="CB39" s="2">
        <f t="shared" si="46"/>
        <v>0</v>
      </c>
      <c r="CC39" s="2">
        <f t="shared" si="47"/>
        <v>0</v>
      </c>
      <c r="CD39" s="2">
        <f t="shared" si="48"/>
        <v>0</v>
      </c>
      <c r="CE39" s="2">
        <f t="shared" si="49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КА-3А  -  Δα_рс</v>
      </c>
      <c r="B40" s="10" t="s">
        <v>1389</v>
      </c>
      <c r="C40" s="18">
        <v>50</v>
      </c>
      <c r="D40" s="18">
        <v>5</v>
      </c>
      <c r="E40" s="22" t="s">
        <v>114</v>
      </c>
      <c r="F40" s="22">
        <v>1</v>
      </c>
      <c r="G40" s="18"/>
      <c r="H40" s="20">
        <f t="shared" ca="1" si="17"/>
        <v>0</v>
      </c>
      <c r="I40" s="16" t="str">
        <f t="shared" si="18"/>
        <v>03K102SVAI01</v>
      </c>
      <c r="J40" s="54">
        <v>56.818472522970879</v>
      </c>
      <c r="K40" s="54">
        <v>56.620832543256093</v>
      </c>
      <c r="L40" s="54">
        <v>56.21774108815525</v>
      </c>
      <c r="M40" s="54">
        <v>55.431776019333597</v>
      </c>
      <c r="N40" s="54">
        <v>55.870305873027284</v>
      </c>
      <c r="O40" s="54">
        <v>56.568548032918777</v>
      </c>
      <c r="P40" s="54">
        <v>55.935563008273682</v>
      </c>
      <c r="Q40" s="54">
        <v>62.320958963040319</v>
      </c>
      <c r="R40" s="54">
        <v>63.249023024489084</v>
      </c>
      <c r="S40" s="54">
        <v>62.01370266791011</v>
      </c>
      <c r="T40" s="54">
        <v>56.943696361898155</v>
      </c>
      <c r="U40" s="54">
        <v>55.28392326086562</v>
      </c>
      <c r="V40" s="54">
        <v>55.110703569443828</v>
      </c>
      <c r="W40" s="56">
        <v>55.295947932396452</v>
      </c>
      <c r="X40" s="2">
        <f t="shared" ca="1" si="19"/>
        <v>2</v>
      </c>
      <c r="Y40" s="2">
        <f t="shared" ca="1" si="19"/>
        <v>2</v>
      </c>
      <c r="Z40" s="2">
        <f t="shared" ca="1" si="19"/>
        <v>2</v>
      </c>
      <c r="AA40" s="2">
        <f t="shared" ca="1" si="19"/>
        <v>2</v>
      </c>
      <c r="AB40" s="2">
        <f t="shared" ca="1" si="19"/>
        <v>2</v>
      </c>
      <c r="AC40" s="2">
        <f t="shared" ca="1" si="19"/>
        <v>2</v>
      </c>
      <c r="AD40" s="2">
        <f t="shared" ca="1" si="19"/>
        <v>2</v>
      </c>
      <c r="AE40" s="2">
        <f t="shared" ca="1" si="19"/>
        <v>2</v>
      </c>
      <c r="AF40" s="2">
        <f t="shared" ca="1" si="19"/>
        <v>2</v>
      </c>
      <c r="AG40" s="2">
        <f t="shared" ca="1" si="19"/>
        <v>2</v>
      </c>
      <c r="AH40" s="2">
        <f t="shared" ca="1" si="19"/>
        <v>2</v>
      </c>
      <c r="AI40" s="2">
        <f t="shared" ca="1" si="19"/>
        <v>2</v>
      </c>
      <c r="AJ40" s="2">
        <f t="shared" ca="1" si="19"/>
        <v>2</v>
      </c>
      <c r="AK40" s="2">
        <f t="shared" ca="1" si="19"/>
        <v>2</v>
      </c>
      <c r="AL40" s="55">
        <v>17.348442507704263</v>
      </c>
      <c r="AM40" s="55">
        <v>17.274773905097611</v>
      </c>
      <c r="AN40" s="55">
        <v>17.124520692376144</v>
      </c>
      <c r="AO40" s="55">
        <v>16.865133562365173</v>
      </c>
      <c r="AP40" s="55">
        <v>16.993692018859694</v>
      </c>
      <c r="AQ40" s="55">
        <v>17.22275644693574</v>
      </c>
      <c r="AR40" s="55">
        <v>16.975728430498371</v>
      </c>
      <c r="AS40" s="55">
        <v>18.588854159918437</v>
      </c>
      <c r="AT40" s="55">
        <v>18.875592872413105</v>
      </c>
      <c r="AU40" s="55">
        <v>18.515579426312488</v>
      </c>
      <c r="AV40" s="55">
        <v>17.241173136643582</v>
      </c>
      <c r="AW40" s="55">
        <v>16.809472516585863</v>
      </c>
      <c r="AX40" s="55">
        <v>16.788932283543609</v>
      </c>
      <c r="AY40" s="55">
        <v>16.806089586338427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1</v>
      </c>
      <c r="BI40" s="2">
        <f t="shared" ca="1" si="20"/>
        <v>1</v>
      </c>
      <c r="BJ40" s="2">
        <f t="shared" ca="1" si="20"/>
        <v>1</v>
      </c>
      <c r="BK40" s="2">
        <f t="shared" ca="1" si="20"/>
        <v>0</v>
      </c>
      <c r="BL40" s="2">
        <f t="shared" ca="1" si="20"/>
        <v>1</v>
      </c>
      <c r="BM40" s="2">
        <f t="shared" ca="1" si="20"/>
        <v>1</v>
      </c>
      <c r="BN40" s="2" t="str">
        <f t="shared" si="21"/>
        <v>SV</v>
      </c>
      <c r="BO40" s="2">
        <f>IF(AND(COUNTIF(J40:W40,"&gt;0")&gt;6,COUNTIF(J40:W40,"&gt;0")=SUM(BR40:CE40)),SUM(BR40:CE40),0)</f>
        <v>14</v>
      </c>
      <c r="BP40" s="2">
        <f t="shared" ref="BP40:BP71" si="50">IF(AND(COUNTIF(J40:W40,"&gt;0")&gt;6,SUM(BR40:CE40)=0),1,0)</f>
        <v>0</v>
      </c>
      <c r="BQ40" s="127">
        <v>46022</v>
      </c>
      <c r="BR40" s="2">
        <f t="shared" si="36"/>
        <v>1</v>
      </c>
      <c r="BS40" s="2">
        <f t="shared" si="37"/>
        <v>1</v>
      </c>
      <c r="BT40" s="2">
        <f t="shared" si="38"/>
        <v>1</v>
      </c>
      <c r="BU40" s="2">
        <f t="shared" si="39"/>
        <v>1</v>
      </c>
      <c r="BV40" s="2">
        <f t="shared" si="40"/>
        <v>1</v>
      </c>
      <c r="BW40" s="2">
        <f t="shared" si="41"/>
        <v>1</v>
      </c>
      <c r="BX40" s="2">
        <f t="shared" si="42"/>
        <v>1</v>
      </c>
      <c r="BY40" s="2">
        <f t="shared" si="43"/>
        <v>1</v>
      </c>
      <c r="BZ40" s="2">
        <f t="shared" si="44"/>
        <v>1</v>
      </c>
      <c r="CA40" s="2">
        <f t="shared" si="45"/>
        <v>1</v>
      </c>
      <c r="CB40" s="2">
        <f t="shared" si="46"/>
        <v>1</v>
      </c>
      <c r="CC40" s="2">
        <f t="shared" si="47"/>
        <v>1</v>
      </c>
      <c r="CD40" s="2">
        <f t="shared" si="48"/>
        <v>1</v>
      </c>
      <c r="CE40" s="2">
        <f t="shared" si="49"/>
        <v>1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КА-3Б  -  Δα_рс</v>
      </c>
      <c r="B41" s="10" t="s">
        <v>1390</v>
      </c>
      <c r="C41" s="18">
        <v>50</v>
      </c>
      <c r="D41" s="18">
        <v>5</v>
      </c>
      <c r="E41" s="22" t="s">
        <v>114</v>
      </c>
      <c r="F41" s="22">
        <v>1</v>
      </c>
      <c r="G41" s="18"/>
      <c r="H41" s="20">
        <f t="shared" ca="1" si="17"/>
        <v>0</v>
      </c>
      <c r="I41" s="16" t="str">
        <f t="shared" si="18"/>
        <v>03K102SVBI01</v>
      </c>
      <c r="J41" s="54">
        <v>0</v>
      </c>
      <c r="K41" s="54">
        <v>0</v>
      </c>
      <c r="L41" s="54">
        <v>38.616665921343653</v>
      </c>
      <c r="M41" s="54">
        <v>39.106516127008668</v>
      </c>
      <c r="N41" s="54">
        <v>39.309309652364796</v>
      </c>
      <c r="O41" s="54">
        <v>39.412081065254938</v>
      </c>
      <c r="P41" s="54">
        <v>39.976225010330801</v>
      </c>
      <c r="Q41" s="54">
        <v>38.289354330077991</v>
      </c>
      <c r="R41" s="54">
        <v>38.436351645465926</v>
      </c>
      <c r="S41" s="54">
        <v>38.775925857851121</v>
      </c>
      <c r="T41" s="54">
        <v>39.769845225996903</v>
      </c>
      <c r="U41" s="54">
        <v>39.381571342575604</v>
      </c>
      <c r="V41" s="54">
        <v>39.219455096962093</v>
      </c>
      <c r="W41" s="56">
        <v>38.831988308161655</v>
      </c>
      <c r="X41" s="2">
        <f t="shared" ca="1" si="19"/>
        <v>0</v>
      </c>
      <c r="Y41" s="2">
        <f t="shared" ca="1" si="19"/>
        <v>0</v>
      </c>
      <c r="Z41" s="2">
        <f t="shared" ref="Z41:AK62" ca="1" si="51">IF(L41&lt;&gt;"",IF(LEFT($E41,2)="+-",IF(OR(L41&lt;MIN($C41:$D41),L41&gt;MAX($C41:$D41)),1,0),IF(AND(1*$E41&gt;0,L41&gt;MAX($C41:$D41)),1,IF(AND(1*$E41&lt;0,L41&lt;MIN($C41:$D41)),1,0)))+10*IF(SUM(OFFSET($A$92,MATCH(MID($A41,1,SEARCH(" ",$A41)-1)&amp;"  -  ЧЧР",$A$92:$A$112,0)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$92,IFERROR(MATCH("КА-"&amp;MID($A41,4,2)*1&amp;"А  -  ЧЧР",$A$92:$A$112,0),MATCH("КА-"&amp;MID($A41,4,2)*1&amp;"  -  ЧЧР",$A$92:$A$112,0))-1,COLUMN(L41)-1,,)+OFFSET($A$92,IFERROR(MATCH("КА-"&amp;MID($A41,4,2)*1&amp;"Б  -  ЧЧР",$A$92:$A$112,0),MATCH("КА-"&amp;MID($A41,4,2)*1&amp;"  -  ЧЧР",$A$92:$A$112,0))-1,COLUMN(L41)-1,,)=48,1,0),1),1)),0),0)*IF($G41&gt;0,IF(COLUMN(V$7)-COLUMN($J$7)&gt;=$D$2+$G41,IF(SUM(OFFSET(V41,,-1,,-$G41))&gt;=$G41*21,2,1),1),2)</f>
        <v>0</v>
      </c>
      <c r="AA41" s="2">
        <f t="shared" ca="1" si="51"/>
        <v>0</v>
      </c>
      <c r="AB41" s="2">
        <f t="shared" ca="1" si="51"/>
        <v>0</v>
      </c>
      <c r="AC41" s="2">
        <f t="shared" ca="1" si="51"/>
        <v>0</v>
      </c>
      <c r="AD41" s="2">
        <f t="shared" ca="1" si="51"/>
        <v>0</v>
      </c>
      <c r="AE41" s="2">
        <f t="shared" ca="1" si="51"/>
        <v>0</v>
      </c>
      <c r="AF41" s="2">
        <f t="shared" ca="1" si="51"/>
        <v>0</v>
      </c>
      <c r="AG41" s="2">
        <f t="shared" ca="1" si="51"/>
        <v>0</v>
      </c>
      <c r="AH41" s="2">
        <f t="shared" ca="1" si="51"/>
        <v>0</v>
      </c>
      <c r="AI41" s="2">
        <f t="shared" ca="1" si="51"/>
        <v>0</v>
      </c>
      <c r="AJ41" s="2">
        <f t="shared" ca="1" si="51"/>
        <v>0</v>
      </c>
      <c r="AK41" s="2">
        <f t="shared" ca="1" si="51"/>
        <v>0</v>
      </c>
      <c r="AL41" s="55">
        <v>0</v>
      </c>
      <c r="AM41" s="55">
        <v>0</v>
      </c>
      <c r="AN41" s="55">
        <v>38.61666592134366</v>
      </c>
      <c r="AO41" s="55">
        <v>34.719738550910066</v>
      </c>
      <c r="AP41" s="55">
        <v>30.444151626488029</v>
      </c>
      <c r="AQ41" s="55">
        <v>30.553580917902885</v>
      </c>
      <c r="AR41" s="55">
        <v>30.98922295839867</v>
      </c>
      <c r="AS41" s="55">
        <v>29.784135213088721</v>
      </c>
      <c r="AT41" s="55">
        <v>29.813341903594832</v>
      </c>
      <c r="AU41" s="55">
        <v>30.087665712531898</v>
      </c>
      <c r="AV41" s="55">
        <v>30.821422209384941</v>
      </c>
      <c r="AW41" s="55">
        <v>30.560033467110447</v>
      </c>
      <c r="AX41" s="55">
        <v>30.436241423450682</v>
      </c>
      <c r="AY41" s="55">
        <v>30.165336637325073</v>
      </c>
      <c r="AZ41" s="2">
        <f t="shared" ca="1" si="20"/>
        <v>0</v>
      </c>
      <c r="BA41" s="2">
        <f t="shared" ca="1" si="20"/>
        <v>0</v>
      </c>
      <c r="BB41" s="2">
        <f t="shared" ref="BB41:BM62" ca="1" si="52">COUNTIF(OFFSET(J41,,$D$2+2,COUNTIF(OFFSET($H41,1-ROW($H41),2+4*$D$2,113),"="&amp;OFFSET($H41,,2+4*$D$2))),"&gt;20")</f>
        <v>0</v>
      </c>
      <c r="BC41" s="2">
        <f t="shared" ca="1" si="52"/>
        <v>0</v>
      </c>
      <c r="BD41" s="2">
        <f t="shared" ca="1" si="52"/>
        <v>0</v>
      </c>
      <c r="BE41" s="2">
        <f t="shared" ca="1" si="52"/>
        <v>0</v>
      </c>
      <c r="BF41" s="2">
        <f t="shared" ca="1" si="52"/>
        <v>0</v>
      </c>
      <c r="BG41" s="2">
        <f t="shared" ca="1" si="52"/>
        <v>0</v>
      </c>
      <c r="BH41" s="2">
        <f t="shared" ca="1" si="52"/>
        <v>1</v>
      </c>
      <c r="BI41" s="2">
        <f t="shared" ca="1" si="52"/>
        <v>1</v>
      </c>
      <c r="BJ41" s="2">
        <f t="shared" ca="1" si="52"/>
        <v>2</v>
      </c>
      <c r="BK41" s="2">
        <f t="shared" ca="1" si="52"/>
        <v>0</v>
      </c>
      <c r="BL41" s="2">
        <f t="shared" ca="1" si="52"/>
        <v>1</v>
      </c>
      <c r="BM41" s="2">
        <f t="shared" ca="1" si="52"/>
        <v>1</v>
      </c>
      <c r="BN41" s="2" t="str">
        <f t="shared" si="21"/>
        <v>SV</v>
      </c>
      <c r="BO41" s="2">
        <f>IF(AND(COUNTIF(J41:W41,"&gt;0")&gt;6,COUNTIF(J41:W41,"&gt;0")=SUM(BR41:CE41)),SUM(BR41:CE41),0)</f>
        <v>0</v>
      </c>
      <c r="BP41" s="2">
        <f t="shared" si="50"/>
        <v>1</v>
      </c>
      <c r="BR41" s="2">
        <f t="shared" si="36"/>
        <v>0</v>
      </c>
      <c r="BS41" s="2">
        <f t="shared" si="37"/>
        <v>0</v>
      </c>
      <c r="BT41" s="2">
        <f t="shared" si="38"/>
        <v>0</v>
      </c>
      <c r="BU41" s="2">
        <f t="shared" si="39"/>
        <v>0</v>
      </c>
      <c r="BV41" s="2">
        <f t="shared" si="40"/>
        <v>0</v>
      </c>
      <c r="BW41" s="2">
        <f t="shared" si="41"/>
        <v>0</v>
      </c>
      <c r="BX41" s="2">
        <f t="shared" si="42"/>
        <v>0</v>
      </c>
      <c r="BY41" s="2">
        <f t="shared" si="43"/>
        <v>0</v>
      </c>
      <c r="BZ41" s="2">
        <f t="shared" si="44"/>
        <v>0</v>
      </c>
      <c r="CA41" s="2">
        <f t="shared" si="45"/>
        <v>0</v>
      </c>
      <c r="CB41" s="2">
        <f t="shared" si="46"/>
        <v>0</v>
      </c>
      <c r="CC41" s="2">
        <f t="shared" si="47"/>
        <v>0</v>
      </c>
      <c r="CD41" s="2">
        <f t="shared" si="48"/>
        <v>0</v>
      </c>
      <c r="CE41" s="2">
        <f t="shared" si="49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КА-4А  -  Δα_рс</v>
      </c>
      <c r="B42" s="10" t="s">
        <v>1391</v>
      </c>
      <c r="C42" s="18">
        <v>50</v>
      </c>
      <c r="D42" s="18">
        <v>5</v>
      </c>
      <c r="E42" s="22" t="s">
        <v>114</v>
      </c>
      <c r="F42" s="22">
        <v>1</v>
      </c>
      <c r="G42" s="18"/>
      <c r="H42" s="20">
        <f t="shared" ca="1" si="17"/>
        <v>0</v>
      </c>
      <c r="I42" s="16" t="str">
        <f t="shared" si="18"/>
        <v>04K102SVAI01</v>
      </c>
      <c r="J42" s="54">
        <v>44.621584252933097</v>
      </c>
      <c r="K42" s="54">
        <v>44.633036515831662</v>
      </c>
      <c r="L42" s="54">
        <v>44.914599450151641</v>
      </c>
      <c r="M42" s="54">
        <v>44.467546615143725</v>
      </c>
      <c r="N42" s="54">
        <v>44.302310177381273</v>
      </c>
      <c r="O42" s="54">
        <v>43.777814040879271</v>
      </c>
      <c r="P42" s="54">
        <v>43.807351032408882</v>
      </c>
      <c r="Q42" s="54">
        <v>44.093052910955713</v>
      </c>
      <c r="R42" s="54">
        <v>43.894936408329308</v>
      </c>
      <c r="S42" s="54">
        <v>43.972454583631034</v>
      </c>
      <c r="T42" s="54">
        <v>43.804863416328821</v>
      </c>
      <c r="U42" s="54">
        <v>43.829217611443454</v>
      </c>
      <c r="V42" s="54">
        <v>43.621824402610585</v>
      </c>
      <c r="W42" s="56">
        <v>43.727450113904872</v>
      </c>
      <c r="X42" s="2">
        <f t="shared" ref="X42:AE91" ca="1" si="53">IF(J42&lt;&gt;"",IF(LEFT($E42,2)="+-",IF(OR(J42&lt;MIN($C42:$D42),J42&gt;MAX($C42:$D42)),1,0),IF(AND(1*$E42&gt;0,J42&gt;MAX($C42:$D42)),1,IF(AND(1*$E42&lt;0,J42&lt;MIN($C42:$D42)),1,0)))+10*IF(SUM(OFFSET($A$92,MATCH(MID($A42,1,SEARCH(" ",$A42)-1)&amp;"  -  ЧЧР",$A$92:$A$112,0)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$92,IFERROR(MATCH("КА-"&amp;MID($A42,4,2)*1&amp;"А  -  ЧЧР",$A$92:$A$112,0),MATCH("КА-"&amp;MID($A42,4,2)*1&amp;"  -  ЧЧР",$A$92:$A$112,0))-1,COLUMN(J42)-1,,)+OFFSET($A$92,IFERROR(MATCH("КА-"&amp;MID($A42,4,2)*1&amp;"Б  -  ЧЧР",$A$92:$A$112,0),MATCH("КА-"&amp;MID($A42,4,2)*1&amp;"  -  ЧЧР",$A$92:$A$112,0))-1,COLUMN(J42)-1,,)=48,1,0),1),1)),0),0)*IF($G42&gt;0,IF(COLUMN(T$7)-COLUMN($J$7)&gt;=$D$2+$G42,IF(SUM(OFFSET(T42,,-1,,-$G42))&gt;=$G42*21,2,1),1),2)</f>
        <v>0</v>
      </c>
      <c r="Y42" s="2">
        <f t="shared" ca="1" si="53"/>
        <v>0</v>
      </c>
      <c r="Z42" s="2">
        <f t="shared" ca="1" si="51"/>
        <v>0</v>
      </c>
      <c r="AA42" s="2">
        <f t="shared" ca="1" si="51"/>
        <v>0</v>
      </c>
      <c r="AB42" s="2">
        <f t="shared" ca="1" si="51"/>
        <v>0</v>
      </c>
      <c r="AC42" s="2">
        <f t="shared" ca="1" si="51"/>
        <v>0</v>
      </c>
      <c r="AD42" s="2">
        <f t="shared" ca="1" si="51"/>
        <v>0</v>
      </c>
      <c r="AE42" s="2">
        <f t="shared" ca="1" si="51"/>
        <v>0</v>
      </c>
      <c r="AF42" s="2">
        <f t="shared" ca="1" si="51"/>
        <v>0</v>
      </c>
      <c r="AG42" s="2">
        <f t="shared" ca="1" si="51"/>
        <v>0</v>
      </c>
      <c r="AH42" s="2">
        <f t="shared" ca="1" si="51"/>
        <v>0</v>
      </c>
      <c r="AI42" s="2">
        <f t="shared" ca="1" si="51"/>
        <v>0</v>
      </c>
      <c r="AJ42" s="2">
        <f t="shared" ca="1" si="51"/>
        <v>0</v>
      </c>
      <c r="AK42" s="2">
        <f t="shared" ca="1" si="51"/>
        <v>0</v>
      </c>
      <c r="AL42" s="55">
        <v>29.038170926648938</v>
      </c>
      <c r="AM42" s="55">
        <v>29.034013331143747</v>
      </c>
      <c r="AN42" s="55">
        <v>29.227576558950453</v>
      </c>
      <c r="AO42" s="55">
        <v>28.907749552055311</v>
      </c>
      <c r="AP42" s="55">
        <v>28.830921918822089</v>
      </c>
      <c r="AQ42" s="55">
        <v>28.398914204067253</v>
      </c>
      <c r="AR42" s="55">
        <v>28.914862056194313</v>
      </c>
      <c r="AS42" s="55">
        <v>30.104834389953272</v>
      </c>
      <c r="AT42" s="55">
        <v>29.936797706747669</v>
      </c>
      <c r="AU42" s="55">
        <v>29.908209772202753</v>
      </c>
      <c r="AV42" s="55">
        <v>29.763937877530623</v>
      </c>
      <c r="AW42" s="55">
        <v>29.799217967509232</v>
      </c>
      <c r="AX42" s="55">
        <v>29.703600157381583</v>
      </c>
      <c r="AY42" s="55">
        <v>29.694872527191666</v>
      </c>
      <c r="AZ42" s="2">
        <f t="shared" ref="AZ42:BG100" ca="1" si="54">COUNTIF(OFFSET(H42,,$D$2+2,COUNTIF(OFFSET($H42,1-ROW($H42),2+4*$D$2,113),"="&amp;OFFSET($H42,,2+4*$D$2))),"&gt;20")</f>
        <v>0</v>
      </c>
      <c r="BA42" s="2">
        <f t="shared" ca="1" si="54"/>
        <v>0</v>
      </c>
      <c r="BB42" s="2">
        <f t="shared" ca="1" si="52"/>
        <v>0</v>
      </c>
      <c r="BC42" s="2">
        <f t="shared" ca="1" si="52"/>
        <v>0</v>
      </c>
      <c r="BD42" s="2">
        <f t="shared" ca="1" si="52"/>
        <v>0</v>
      </c>
      <c r="BE42" s="2">
        <f t="shared" ca="1" si="52"/>
        <v>0</v>
      </c>
      <c r="BF42" s="2">
        <f t="shared" ca="1" si="52"/>
        <v>0</v>
      </c>
      <c r="BG42" s="2">
        <f t="shared" ca="1" si="52"/>
        <v>0</v>
      </c>
      <c r="BH42" s="2">
        <f t="shared" ca="1" si="52"/>
        <v>1</v>
      </c>
      <c r="BI42" s="2">
        <f t="shared" ca="1" si="52"/>
        <v>1</v>
      </c>
      <c r="BJ42" s="2">
        <f t="shared" ca="1" si="52"/>
        <v>2</v>
      </c>
      <c r="BK42" s="2">
        <f t="shared" ca="1" si="52"/>
        <v>0</v>
      </c>
      <c r="BL42" s="2">
        <f t="shared" ca="1" si="52"/>
        <v>1</v>
      </c>
      <c r="BM42" s="2">
        <f t="shared" ca="1" si="52"/>
        <v>1</v>
      </c>
      <c r="BN42" s="2" t="str">
        <f t="shared" si="21"/>
        <v>SV</v>
      </c>
      <c r="BO42" s="2">
        <f>IF(AND(COUNTIF(J42:W42,"&gt;0")&gt;6,COUNTIF(J42:W42,"&gt;0")=SUM(BR42:CE42)),SUM(BR42:CE42),0)</f>
        <v>0</v>
      </c>
      <c r="BP42" s="2">
        <f t="shared" si="50"/>
        <v>1</v>
      </c>
      <c r="BR42" s="2">
        <f t="shared" si="36"/>
        <v>0</v>
      </c>
      <c r="BS42" s="2">
        <f t="shared" si="37"/>
        <v>0</v>
      </c>
      <c r="BT42" s="2">
        <f t="shared" si="38"/>
        <v>0</v>
      </c>
      <c r="BU42" s="2">
        <f t="shared" si="39"/>
        <v>0</v>
      </c>
      <c r="BV42" s="2">
        <f t="shared" si="40"/>
        <v>0</v>
      </c>
      <c r="BW42" s="2">
        <f t="shared" si="41"/>
        <v>0</v>
      </c>
      <c r="BX42" s="2">
        <f t="shared" si="42"/>
        <v>0</v>
      </c>
      <c r="BY42" s="2">
        <f t="shared" si="43"/>
        <v>0</v>
      </c>
      <c r="BZ42" s="2">
        <f t="shared" si="44"/>
        <v>0</v>
      </c>
      <c r="CA42" s="2">
        <f t="shared" si="45"/>
        <v>0</v>
      </c>
      <c r="CB42" s="2">
        <f t="shared" si="46"/>
        <v>0</v>
      </c>
      <c r="CC42" s="2">
        <f t="shared" si="47"/>
        <v>0</v>
      </c>
      <c r="CD42" s="2">
        <f t="shared" si="48"/>
        <v>0</v>
      </c>
      <c r="CE42" s="2">
        <f t="shared" si="49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КА-4Б  -  Δα_рс</v>
      </c>
      <c r="B43" s="10" t="s">
        <v>1392</v>
      </c>
      <c r="C43" s="18">
        <v>50</v>
      </c>
      <c r="D43" s="18">
        <v>5</v>
      </c>
      <c r="E43" s="22" t="s">
        <v>114</v>
      </c>
      <c r="F43" s="22">
        <v>1</v>
      </c>
      <c r="G43" s="18"/>
      <c r="H43" s="20">
        <f t="shared" ca="1" si="17"/>
        <v>0</v>
      </c>
      <c r="I43" s="16" t="str">
        <f t="shared" si="18"/>
        <v>04K102SVBI01</v>
      </c>
      <c r="J43" s="54">
        <v>46.798738094821474</v>
      </c>
      <c r="K43" s="54">
        <v>46.784245165290969</v>
      </c>
      <c r="L43" s="54">
        <v>46.677053371620516</v>
      </c>
      <c r="M43" s="54">
        <v>45.734828071456</v>
      </c>
      <c r="N43" s="54">
        <v>44.877838200361005</v>
      </c>
      <c r="O43" s="54">
        <v>44.391761129365591</v>
      </c>
      <c r="P43" s="54">
        <v>44.093634392201892</v>
      </c>
      <c r="Q43" s="54">
        <v>43.524601209960736</v>
      </c>
      <c r="R43" s="54">
        <v>43.491497533655846</v>
      </c>
      <c r="S43" s="54">
        <v>43.774136040846926</v>
      </c>
      <c r="T43" s="54">
        <v>44.304845438575221</v>
      </c>
      <c r="U43" s="54">
        <v>44.167926816585954</v>
      </c>
      <c r="V43" s="54">
        <v>44.215981004733287</v>
      </c>
      <c r="W43" s="56">
        <v>44.205937864174871</v>
      </c>
      <c r="X43" s="2">
        <f t="shared" ca="1" si="53"/>
        <v>0</v>
      </c>
      <c r="Y43" s="2">
        <f t="shared" ca="1" si="53"/>
        <v>0</v>
      </c>
      <c r="Z43" s="2">
        <f t="shared" ca="1" si="51"/>
        <v>0</v>
      </c>
      <c r="AA43" s="2">
        <f t="shared" ca="1" si="51"/>
        <v>0</v>
      </c>
      <c r="AB43" s="2">
        <f t="shared" ca="1" si="51"/>
        <v>0</v>
      </c>
      <c r="AC43" s="2">
        <f t="shared" ca="1" si="51"/>
        <v>0</v>
      </c>
      <c r="AD43" s="2">
        <f t="shared" ca="1" si="51"/>
        <v>0</v>
      </c>
      <c r="AE43" s="2">
        <f t="shared" ca="1" si="51"/>
        <v>0</v>
      </c>
      <c r="AF43" s="2">
        <f t="shared" ca="1" si="51"/>
        <v>0</v>
      </c>
      <c r="AG43" s="2">
        <f t="shared" ca="1" si="51"/>
        <v>0</v>
      </c>
      <c r="AH43" s="2">
        <f t="shared" ca="1" si="51"/>
        <v>0</v>
      </c>
      <c r="AI43" s="2">
        <f t="shared" ca="1" si="51"/>
        <v>0</v>
      </c>
      <c r="AJ43" s="2">
        <f t="shared" ca="1" si="51"/>
        <v>0</v>
      </c>
      <c r="AK43" s="2">
        <f t="shared" ca="1" si="51"/>
        <v>0</v>
      </c>
      <c r="AL43" s="55">
        <v>17.391092523928918</v>
      </c>
      <c r="AM43" s="55">
        <v>17.386004380699731</v>
      </c>
      <c r="AN43" s="55">
        <v>17.34172440640117</v>
      </c>
      <c r="AO43" s="55">
        <v>17.021885055058743</v>
      </c>
      <c r="AP43" s="55">
        <v>16.72909961633426</v>
      </c>
      <c r="AQ43" s="55">
        <v>16.563052546930447</v>
      </c>
      <c r="AR43" s="55">
        <v>16.489414443421897</v>
      </c>
      <c r="AS43" s="55">
        <v>16.267667384020903</v>
      </c>
      <c r="AT43" s="55">
        <v>16.27873153082578</v>
      </c>
      <c r="AU43" s="55">
        <v>16.389121377061961</v>
      </c>
      <c r="AV43" s="55">
        <v>16.565693639702921</v>
      </c>
      <c r="AW43" s="55">
        <v>16.519903050276501</v>
      </c>
      <c r="AX43" s="55">
        <v>16.536173755386585</v>
      </c>
      <c r="AY43" s="55">
        <v>16.533240288914218</v>
      </c>
      <c r="AZ43" s="2">
        <f t="shared" ca="1" si="54"/>
        <v>0</v>
      </c>
      <c r="BA43" s="2">
        <f t="shared" ca="1" si="54"/>
        <v>0</v>
      </c>
      <c r="BB43" s="2">
        <f t="shared" ca="1" si="52"/>
        <v>0</v>
      </c>
      <c r="BC43" s="2">
        <f t="shared" ca="1" si="52"/>
        <v>0</v>
      </c>
      <c r="BD43" s="2">
        <f t="shared" ca="1" si="52"/>
        <v>0</v>
      </c>
      <c r="BE43" s="2">
        <f t="shared" ca="1" si="52"/>
        <v>1</v>
      </c>
      <c r="BF43" s="2">
        <f t="shared" ca="1" si="52"/>
        <v>0</v>
      </c>
      <c r="BG43" s="2">
        <f t="shared" ca="1" si="52"/>
        <v>0</v>
      </c>
      <c r="BH43" s="2">
        <f t="shared" ca="1" si="52"/>
        <v>1</v>
      </c>
      <c r="BI43" s="2">
        <f t="shared" ca="1" si="52"/>
        <v>1</v>
      </c>
      <c r="BJ43" s="2">
        <f t="shared" ca="1" si="52"/>
        <v>2</v>
      </c>
      <c r="BK43" s="2">
        <f t="shared" ca="1" si="52"/>
        <v>0</v>
      </c>
      <c r="BL43" s="2">
        <f t="shared" ca="1" si="52"/>
        <v>1</v>
      </c>
      <c r="BM43" s="2">
        <f t="shared" ca="1" si="52"/>
        <v>1</v>
      </c>
      <c r="BN43" s="2" t="str">
        <f t="shared" si="21"/>
        <v>SV</v>
      </c>
      <c r="BO43" s="2">
        <f>IF(AND(COUNTIF(J43:W43,"&gt;0")&gt;6,COUNTIF(J43:W43,"&gt;0")=SUM(BR43:CE43)),SUM(BR43:CE43),0)</f>
        <v>0</v>
      </c>
      <c r="BP43" s="2">
        <f t="shared" si="50"/>
        <v>1</v>
      </c>
      <c r="BR43" s="2">
        <f t="shared" si="36"/>
        <v>0</v>
      </c>
      <c r="BS43" s="2">
        <f t="shared" si="37"/>
        <v>0</v>
      </c>
      <c r="BT43" s="2">
        <f t="shared" si="38"/>
        <v>0</v>
      </c>
      <c r="BU43" s="2">
        <f t="shared" si="39"/>
        <v>0</v>
      </c>
      <c r="BV43" s="2">
        <f t="shared" si="40"/>
        <v>0</v>
      </c>
      <c r="BW43" s="2">
        <f t="shared" si="41"/>
        <v>0</v>
      </c>
      <c r="BX43" s="2">
        <f t="shared" si="42"/>
        <v>0</v>
      </c>
      <c r="BY43" s="2">
        <f t="shared" si="43"/>
        <v>0</v>
      </c>
      <c r="BZ43" s="2">
        <f t="shared" si="44"/>
        <v>0</v>
      </c>
      <c r="CA43" s="2">
        <f t="shared" si="45"/>
        <v>0</v>
      </c>
      <c r="CB43" s="2">
        <f t="shared" si="46"/>
        <v>0</v>
      </c>
      <c r="CC43" s="2">
        <f t="shared" si="47"/>
        <v>0</v>
      </c>
      <c r="CD43" s="2">
        <f t="shared" si="48"/>
        <v>0</v>
      </c>
      <c r="CE43" s="2">
        <f t="shared" si="49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КА-5А  -  Δα_рс</v>
      </c>
      <c r="B44" s="10" t="s">
        <v>1393</v>
      </c>
      <c r="C44" s="18">
        <v>50</v>
      </c>
      <c r="D44" s="18">
        <v>5</v>
      </c>
      <c r="E44" s="22" t="s">
        <v>114</v>
      </c>
      <c r="F44" s="22">
        <v>1</v>
      </c>
      <c r="G44" s="18"/>
      <c r="H44" s="20">
        <f t="shared" ca="1" si="17"/>
        <v>0</v>
      </c>
      <c r="I44" s="16" t="str">
        <f t="shared" si="18"/>
        <v>05K102SVAI01</v>
      </c>
      <c r="J44" s="54">
        <v>87.668556208752804</v>
      </c>
      <c r="K44" s="54">
        <v>88.287991957688035</v>
      </c>
      <c r="L44" s="54">
        <v>87.13822751134667</v>
      </c>
      <c r="M44" s="54">
        <v>86.737910329288709</v>
      </c>
      <c r="N44" s="54">
        <v>87.402498054994965</v>
      </c>
      <c r="O44" s="54">
        <v>88.366385138691527</v>
      </c>
      <c r="P44" s="54">
        <v>87.861011835457546</v>
      </c>
      <c r="Q44" s="54">
        <v>87.354680645615645</v>
      </c>
      <c r="R44" s="54">
        <v>88.12003101512434</v>
      </c>
      <c r="S44" s="54">
        <v>87.488947020072075</v>
      </c>
      <c r="T44" s="54">
        <v>0</v>
      </c>
      <c r="U44" s="54">
        <v>0</v>
      </c>
      <c r="V44" s="54">
        <v>0</v>
      </c>
      <c r="W44" s="56">
        <v>0</v>
      </c>
      <c r="X44" s="2">
        <f t="shared" ca="1" si="53"/>
        <v>2</v>
      </c>
      <c r="Y44" s="2">
        <f t="shared" ca="1" si="53"/>
        <v>2</v>
      </c>
      <c r="Z44" s="2">
        <f t="shared" ca="1" si="51"/>
        <v>2</v>
      </c>
      <c r="AA44" s="2">
        <f t="shared" ca="1" si="51"/>
        <v>2</v>
      </c>
      <c r="AB44" s="2">
        <f t="shared" ca="1" si="51"/>
        <v>2</v>
      </c>
      <c r="AC44" s="2">
        <f t="shared" ca="1" si="51"/>
        <v>2</v>
      </c>
      <c r="AD44" s="2">
        <f t="shared" ca="1" si="51"/>
        <v>2</v>
      </c>
      <c r="AE44" s="2">
        <f t="shared" ca="1" si="51"/>
        <v>2</v>
      </c>
      <c r="AF44" s="2">
        <f t="shared" ca="1" si="51"/>
        <v>2</v>
      </c>
      <c r="AG44" s="2">
        <f t="shared" ca="1" si="51"/>
        <v>2</v>
      </c>
      <c r="AH44" s="2">
        <f t="shared" ca="1" si="51"/>
        <v>0</v>
      </c>
      <c r="AI44" s="2">
        <f t="shared" ca="1" si="51"/>
        <v>0</v>
      </c>
      <c r="AJ44" s="2">
        <f t="shared" ca="1" si="51"/>
        <v>0</v>
      </c>
      <c r="AK44" s="2">
        <f t="shared" ca="1" si="51"/>
        <v>0</v>
      </c>
      <c r="AL44" s="55">
        <v>30.130539558568987</v>
      </c>
      <c r="AM44" s="55">
        <v>30.30767101636555</v>
      </c>
      <c r="AN44" s="55">
        <v>29.970590311108502</v>
      </c>
      <c r="AO44" s="55">
        <v>29.828492454258914</v>
      </c>
      <c r="AP44" s="55">
        <v>30.061267464687802</v>
      </c>
      <c r="AQ44" s="55">
        <v>30.358003687664542</v>
      </c>
      <c r="AR44" s="55">
        <v>30.210871290988354</v>
      </c>
      <c r="AS44" s="55">
        <v>30.059164900553952</v>
      </c>
      <c r="AT44" s="55">
        <v>30.268937248697025</v>
      </c>
      <c r="AU44" s="55">
        <v>30.077898537365204</v>
      </c>
      <c r="AV44" s="55">
        <v>0</v>
      </c>
      <c r="AW44" s="55">
        <v>0</v>
      </c>
      <c r="AX44" s="55">
        <v>0</v>
      </c>
      <c r="AY44" s="55">
        <v>0</v>
      </c>
      <c r="AZ44" s="2">
        <f t="shared" ca="1" si="54"/>
        <v>0</v>
      </c>
      <c r="BA44" s="2">
        <f t="shared" ca="1" si="54"/>
        <v>0</v>
      </c>
      <c r="BB44" s="2">
        <f t="shared" ca="1" si="52"/>
        <v>0</v>
      </c>
      <c r="BC44" s="2">
        <f t="shared" ca="1" si="52"/>
        <v>0</v>
      </c>
      <c r="BD44" s="2">
        <f t="shared" ca="1" si="52"/>
        <v>0</v>
      </c>
      <c r="BE44" s="2">
        <f t="shared" ca="1" si="52"/>
        <v>1</v>
      </c>
      <c r="BF44" s="2">
        <f t="shared" ca="1" si="52"/>
        <v>0</v>
      </c>
      <c r="BG44" s="2">
        <f t="shared" ca="1" si="52"/>
        <v>0</v>
      </c>
      <c r="BH44" s="2">
        <f t="shared" ca="1" si="52"/>
        <v>1</v>
      </c>
      <c r="BI44" s="2">
        <f t="shared" ca="1" si="52"/>
        <v>1</v>
      </c>
      <c r="BJ44" s="2">
        <f t="shared" ca="1" si="52"/>
        <v>2</v>
      </c>
      <c r="BK44" s="2">
        <f t="shared" ca="1" si="52"/>
        <v>0</v>
      </c>
      <c r="BL44" s="2">
        <f t="shared" ca="1" si="52"/>
        <v>1</v>
      </c>
      <c r="BM44" s="2">
        <f t="shared" ca="1" si="52"/>
        <v>1</v>
      </c>
      <c r="BN44" s="2" t="str">
        <f t="shared" si="21"/>
        <v>SV</v>
      </c>
      <c r="BP44" s="2">
        <f t="shared" si="50"/>
        <v>0</v>
      </c>
      <c r="BR44" s="2">
        <f t="shared" si="36"/>
        <v>1</v>
      </c>
      <c r="BS44" s="2">
        <f t="shared" si="37"/>
        <v>1</v>
      </c>
      <c r="BT44" s="2">
        <f t="shared" si="38"/>
        <v>1</v>
      </c>
      <c r="BU44" s="2">
        <f t="shared" si="39"/>
        <v>1</v>
      </c>
      <c r="BV44" s="2">
        <f t="shared" si="40"/>
        <v>1</v>
      </c>
      <c r="BW44" s="2">
        <f t="shared" si="41"/>
        <v>1</v>
      </c>
      <c r="BX44" s="2">
        <f t="shared" si="42"/>
        <v>1</v>
      </c>
      <c r="BY44" s="2">
        <f t="shared" si="43"/>
        <v>1</v>
      </c>
      <c r="BZ44" s="2">
        <f t="shared" si="44"/>
        <v>1</v>
      </c>
      <c r="CA44" s="2">
        <f t="shared" si="45"/>
        <v>1</v>
      </c>
      <c r="CB44" s="2">
        <f t="shared" si="46"/>
        <v>0</v>
      </c>
      <c r="CC44" s="2">
        <f t="shared" si="47"/>
        <v>0</v>
      </c>
      <c r="CD44" s="2">
        <f t="shared" si="48"/>
        <v>0</v>
      </c>
      <c r="CE44" s="2">
        <f t="shared" si="49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КА-5Б  -  Δα_рс</v>
      </c>
      <c r="B45" s="10" t="s">
        <v>1394</v>
      </c>
      <c r="C45" s="18">
        <v>50</v>
      </c>
      <c r="D45" s="18">
        <v>5</v>
      </c>
      <c r="E45" s="22" t="s">
        <v>114</v>
      </c>
      <c r="F45" s="22">
        <v>1</v>
      </c>
      <c r="G45" s="18"/>
      <c r="H45" s="20">
        <f t="shared" ca="1" si="17"/>
        <v>0</v>
      </c>
      <c r="I45" s="16" t="str">
        <f t="shared" si="18"/>
        <v>05K102SVBI01</v>
      </c>
      <c r="J45" s="54">
        <v>83.649227606752234</v>
      </c>
      <c r="K45" s="54">
        <v>83.510957220166105</v>
      </c>
      <c r="L45" s="54">
        <v>83.51009568167116</v>
      </c>
      <c r="M45" s="54">
        <v>82.424521104615806</v>
      </c>
      <c r="N45" s="54">
        <v>84.811197320804567</v>
      </c>
      <c r="O45" s="54">
        <v>84.231575343744908</v>
      </c>
      <c r="P45" s="54">
        <v>83.849599517243718</v>
      </c>
      <c r="Q45" s="54">
        <v>83.830663766779224</v>
      </c>
      <c r="R45" s="54">
        <v>84.020439808476752</v>
      </c>
      <c r="S45" s="54">
        <v>83.591878238442703</v>
      </c>
      <c r="T45" s="54">
        <v>83.523834254401592</v>
      </c>
      <c r="U45" s="54">
        <v>83.495043221954731</v>
      </c>
      <c r="V45" s="54">
        <v>72.289221171899996</v>
      </c>
      <c r="W45" s="56">
        <v>0</v>
      </c>
      <c r="X45" s="2">
        <f t="shared" ca="1" si="53"/>
        <v>2</v>
      </c>
      <c r="Y45" s="2">
        <f t="shared" ca="1" si="53"/>
        <v>2</v>
      </c>
      <c r="Z45" s="2">
        <f t="shared" ca="1" si="51"/>
        <v>2</v>
      </c>
      <c r="AA45" s="2">
        <f t="shared" ca="1" si="51"/>
        <v>2</v>
      </c>
      <c r="AB45" s="2">
        <f t="shared" ca="1" si="51"/>
        <v>2</v>
      </c>
      <c r="AC45" s="2">
        <f t="shared" ca="1" si="51"/>
        <v>2</v>
      </c>
      <c r="AD45" s="2">
        <f t="shared" ca="1" si="51"/>
        <v>2</v>
      </c>
      <c r="AE45" s="2">
        <f t="shared" ca="1" si="51"/>
        <v>2</v>
      </c>
      <c r="AF45" s="2">
        <f t="shared" ca="1" si="51"/>
        <v>2</v>
      </c>
      <c r="AG45" s="2">
        <f t="shared" ca="1" si="51"/>
        <v>2</v>
      </c>
      <c r="AH45" s="2">
        <f t="shared" ca="1" si="51"/>
        <v>2</v>
      </c>
      <c r="AI45" s="2">
        <f t="shared" ca="1" si="51"/>
        <v>2</v>
      </c>
      <c r="AJ45" s="2">
        <f t="shared" ca="1" si="51"/>
        <v>2</v>
      </c>
      <c r="AK45" s="2">
        <f t="shared" ca="1" si="51"/>
        <v>0</v>
      </c>
      <c r="AL45" s="55">
        <v>16.156797208723049</v>
      </c>
      <c r="AM45" s="55">
        <v>16.137938565747515</v>
      </c>
      <c r="AN45" s="55">
        <v>16.150647918581559</v>
      </c>
      <c r="AO45" s="55">
        <v>58.150014935652727</v>
      </c>
      <c r="AP45" s="55">
        <v>42.24358397284891</v>
      </c>
      <c r="AQ45" s="55">
        <v>16.330587580250317</v>
      </c>
      <c r="AR45" s="55">
        <v>16.24950642788296</v>
      </c>
      <c r="AS45" s="55">
        <v>16.264935237968061</v>
      </c>
      <c r="AT45" s="55">
        <v>16.284758089309143</v>
      </c>
      <c r="AU45" s="55">
        <v>16.201912891137791</v>
      </c>
      <c r="AV45" s="55">
        <v>16.175759063434697</v>
      </c>
      <c r="AW45" s="55">
        <v>16.282615768560134</v>
      </c>
      <c r="AX45" s="55">
        <v>13.9296777102</v>
      </c>
      <c r="AY45" s="55">
        <v>0</v>
      </c>
      <c r="AZ45" s="2">
        <f t="shared" ca="1" si="54"/>
        <v>0</v>
      </c>
      <c r="BA45" s="2">
        <f t="shared" ca="1" si="54"/>
        <v>0</v>
      </c>
      <c r="BB45" s="2">
        <f t="shared" ca="1" si="52"/>
        <v>0</v>
      </c>
      <c r="BC45" s="2">
        <f t="shared" ca="1" si="52"/>
        <v>0</v>
      </c>
      <c r="BD45" s="2">
        <f t="shared" ca="1" si="52"/>
        <v>0</v>
      </c>
      <c r="BE45" s="2">
        <f t="shared" ca="1" si="52"/>
        <v>1</v>
      </c>
      <c r="BF45" s="2">
        <f t="shared" ca="1" si="52"/>
        <v>0</v>
      </c>
      <c r="BG45" s="2">
        <f t="shared" ca="1" si="52"/>
        <v>0</v>
      </c>
      <c r="BH45" s="2">
        <f t="shared" ca="1" si="52"/>
        <v>1</v>
      </c>
      <c r="BI45" s="2">
        <f t="shared" ca="1" si="52"/>
        <v>1</v>
      </c>
      <c r="BJ45" s="2">
        <f t="shared" ca="1" si="52"/>
        <v>2</v>
      </c>
      <c r="BK45" s="2">
        <f t="shared" ca="1" si="52"/>
        <v>0</v>
      </c>
      <c r="BL45" s="2">
        <f t="shared" ca="1" si="52"/>
        <v>1</v>
      </c>
      <c r="BM45" s="2">
        <f t="shared" ca="1" si="52"/>
        <v>1</v>
      </c>
      <c r="BN45" s="2" t="str">
        <f t="shared" si="21"/>
        <v>SV</v>
      </c>
      <c r="BP45" s="2">
        <f t="shared" si="50"/>
        <v>0</v>
      </c>
      <c r="BR45" s="2">
        <f t="shared" si="36"/>
        <v>1</v>
      </c>
      <c r="BS45" s="2">
        <f t="shared" si="37"/>
        <v>1</v>
      </c>
      <c r="BT45" s="2">
        <f t="shared" si="38"/>
        <v>1</v>
      </c>
      <c r="BU45" s="2">
        <f t="shared" si="39"/>
        <v>1</v>
      </c>
      <c r="BV45" s="2">
        <f t="shared" si="40"/>
        <v>1</v>
      </c>
      <c r="BW45" s="2">
        <f t="shared" si="41"/>
        <v>1</v>
      </c>
      <c r="BX45" s="2">
        <f t="shared" si="42"/>
        <v>1</v>
      </c>
      <c r="BY45" s="2">
        <f t="shared" si="43"/>
        <v>1</v>
      </c>
      <c r="BZ45" s="2">
        <f t="shared" si="44"/>
        <v>1</v>
      </c>
      <c r="CA45" s="2">
        <f t="shared" si="45"/>
        <v>1</v>
      </c>
      <c r="CB45" s="2">
        <f t="shared" si="46"/>
        <v>1</v>
      </c>
      <c r="CC45" s="2">
        <f t="shared" si="47"/>
        <v>1</v>
      </c>
      <c r="CD45" s="2">
        <f t="shared" si="48"/>
        <v>1</v>
      </c>
      <c r="CE45" s="2">
        <f t="shared" si="49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КА-6А  -  Δα_рс</v>
      </c>
      <c r="B46" s="10" t="s">
        <v>1395</v>
      </c>
      <c r="C46" s="18">
        <v>50</v>
      </c>
      <c r="D46" s="18">
        <v>5</v>
      </c>
      <c r="E46" s="22" t="s">
        <v>114</v>
      </c>
      <c r="F46" s="22">
        <v>1</v>
      </c>
      <c r="G46" s="18"/>
      <c r="H46" s="20">
        <f t="shared" ca="1" si="17"/>
        <v>0</v>
      </c>
      <c r="I46" s="16" t="str">
        <f t="shared" si="18"/>
        <v>06K102SVAI01</v>
      </c>
      <c r="J46" s="54">
        <v>0</v>
      </c>
      <c r="K46" s="54">
        <v>0</v>
      </c>
      <c r="L46" s="54">
        <v>0</v>
      </c>
      <c r="M46" s="54">
        <v>59.257630018485607</v>
      </c>
      <c r="N46" s="54">
        <v>57.789668699138929</v>
      </c>
      <c r="O46" s="54">
        <v>58.836538539928597</v>
      </c>
      <c r="P46" s="54">
        <v>58.641359142210092</v>
      </c>
      <c r="Q46" s="54">
        <v>58.667217760487446</v>
      </c>
      <c r="R46" s="54">
        <v>58.445525746899818</v>
      </c>
      <c r="S46" s="54">
        <v>58.356413375746854</v>
      </c>
      <c r="T46" s="54">
        <v>58.101293691657617</v>
      </c>
      <c r="U46" s="54">
        <v>58.22200906873487</v>
      </c>
      <c r="V46" s="54">
        <v>57.503481152121829</v>
      </c>
      <c r="W46" s="56">
        <v>57.304470639997419</v>
      </c>
      <c r="X46" s="2">
        <f t="shared" ca="1" si="53"/>
        <v>0</v>
      </c>
      <c r="Y46" s="2">
        <f t="shared" ca="1" si="53"/>
        <v>0</v>
      </c>
      <c r="Z46" s="2">
        <f t="shared" ca="1" si="51"/>
        <v>0</v>
      </c>
      <c r="AA46" s="2">
        <f t="shared" ca="1" si="51"/>
        <v>2</v>
      </c>
      <c r="AB46" s="2">
        <f t="shared" ca="1" si="51"/>
        <v>2</v>
      </c>
      <c r="AC46" s="2">
        <f t="shared" ca="1" si="51"/>
        <v>2</v>
      </c>
      <c r="AD46" s="2">
        <f t="shared" ca="1" si="51"/>
        <v>2</v>
      </c>
      <c r="AE46" s="2">
        <f t="shared" ca="1" si="51"/>
        <v>2</v>
      </c>
      <c r="AF46" s="2">
        <f t="shared" ca="1" si="51"/>
        <v>2</v>
      </c>
      <c r="AG46" s="2">
        <f t="shared" ca="1" si="51"/>
        <v>2</v>
      </c>
      <c r="AH46" s="2">
        <f t="shared" ca="1" si="51"/>
        <v>2</v>
      </c>
      <c r="AI46" s="2">
        <f t="shared" ca="1" si="51"/>
        <v>2</v>
      </c>
      <c r="AJ46" s="2">
        <f t="shared" ca="1" si="51"/>
        <v>2</v>
      </c>
      <c r="AK46" s="2">
        <f t="shared" ca="1" si="51"/>
        <v>2</v>
      </c>
      <c r="AL46" s="55">
        <v>0</v>
      </c>
      <c r="AM46" s="55">
        <v>0</v>
      </c>
      <c r="AN46" s="55">
        <v>0</v>
      </c>
      <c r="AO46" s="55">
        <v>59.2576300184856</v>
      </c>
      <c r="AP46" s="55">
        <v>48.971524566678212</v>
      </c>
      <c r="AQ46" s="55">
        <v>28.327130077352635</v>
      </c>
      <c r="AR46" s="55">
        <v>28.10378518912373</v>
      </c>
      <c r="AS46" s="55">
        <v>28.134251438647635</v>
      </c>
      <c r="AT46" s="55">
        <v>28.049914025395722</v>
      </c>
      <c r="AU46" s="55">
        <v>28.028189804622887</v>
      </c>
      <c r="AV46" s="55">
        <v>27.957708261390263</v>
      </c>
      <c r="AW46" s="55">
        <v>28.057764605011343</v>
      </c>
      <c r="AX46" s="55">
        <v>27.787375301756523</v>
      </c>
      <c r="AY46" s="55">
        <v>27.727872825362791</v>
      </c>
      <c r="AZ46" s="2">
        <f t="shared" ca="1" si="54"/>
        <v>0</v>
      </c>
      <c r="BA46" s="2">
        <f t="shared" ca="1" si="54"/>
        <v>0</v>
      </c>
      <c r="BB46" s="2">
        <f t="shared" ca="1" si="52"/>
        <v>0</v>
      </c>
      <c r="BC46" s="2">
        <f t="shared" ca="1" si="52"/>
        <v>0</v>
      </c>
      <c r="BD46" s="2">
        <f t="shared" ca="1" si="52"/>
        <v>0</v>
      </c>
      <c r="BE46" s="2">
        <f t="shared" ca="1" si="52"/>
        <v>1</v>
      </c>
      <c r="BF46" s="2">
        <f t="shared" ca="1" si="52"/>
        <v>0</v>
      </c>
      <c r="BG46" s="2">
        <f t="shared" ca="1" si="52"/>
        <v>0</v>
      </c>
      <c r="BH46" s="2">
        <f t="shared" ca="1" si="52"/>
        <v>1</v>
      </c>
      <c r="BI46" s="2">
        <f t="shared" ca="1" si="52"/>
        <v>2</v>
      </c>
      <c r="BJ46" s="2">
        <f t="shared" ca="1" si="52"/>
        <v>3</v>
      </c>
      <c r="BK46" s="2">
        <f t="shared" ca="1" si="52"/>
        <v>0</v>
      </c>
      <c r="BL46" s="2">
        <f t="shared" ca="1" si="52"/>
        <v>1</v>
      </c>
      <c r="BM46" s="2">
        <f t="shared" ca="1" si="52"/>
        <v>1</v>
      </c>
      <c r="BN46" s="2" t="str">
        <f t="shared" si="21"/>
        <v>SV</v>
      </c>
      <c r="BO46" s="2">
        <f>IF(AND(COUNTIF(J46:W46,"&gt;0")&gt;6,COUNTIF(J46:W46,"&gt;0")=SUM(BR46:CE46)),SUM(BR46:CE46),0)</f>
        <v>11</v>
      </c>
      <c r="BP46" s="2">
        <f t="shared" si="50"/>
        <v>0</v>
      </c>
      <c r="BQ46" s="127">
        <v>45991</v>
      </c>
      <c r="BR46" s="2">
        <f t="shared" si="36"/>
        <v>0</v>
      </c>
      <c r="BS46" s="2">
        <f t="shared" si="37"/>
        <v>0</v>
      </c>
      <c r="BT46" s="2">
        <f t="shared" si="38"/>
        <v>0</v>
      </c>
      <c r="BU46" s="2">
        <f t="shared" si="39"/>
        <v>1</v>
      </c>
      <c r="BV46" s="2">
        <f t="shared" si="40"/>
        <v>1</v>
      </c>
      <c r="BW46" s="2">
        <f t="shared" si="41"/>
        <v>1</v>
      </c>
      <c r="BX46" s="2">
        <f t="shared" si="42"/>
        <v>1</v>
      </c>
      <c r="BY46" s="2">
        <f t="shared" si="43"/>
        <v>1</v>
      </c>
      <c r="BZ46" s="2">
        <f t="shared" si="44"/>
        <v>1</v>
      </c>
      <c r="CA46" s="2">
        <f t="shared" si="45"/>
        <v>1</v>
      </c>
      <c r="CB46" s="2">
        <f t="shared" si="46"/>
        <v>1</v>
      </c>
      <c r="CC46" s="2">
        <f t="shared" si="47"/>
        <v>1</v>
      </c>
      <c r="CD46" s="2">
        <f t="shared" si="48"/>
        <v>1</v>
      </c>
      <c r="CE46" s="2">
        <f t="shared" si="49"/>
        <v>1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КА-6Б  -  Δα_рс</v>
      </c>
      <c r="B47" s="10" t="s">
        <v>1396</v>
      </c>
      <c r="C47" s="18">
        <v>50</v>
      </c>
      <c r="D47" s="18">
        <v>5</v>
      </c>
      <c r="E47" s="22" t="s">
        <v>114</v>
      </c>
      <c r="F47" s="22">
        <v>1</v>
      </c>
      <c r="G47" s="18"/>
      <c r="H47" s="20">
        <f t="shared" ca="1" si="17"/>
        <v>0</v>
      </c>
      <c r="I47" s="16" t="str">
        <f t="shared" si="18"/>
        <v>06K102SVBI01</v>
      </c>
      <c r="J47" s="54">
        <v>105.31075691240461</v>
      </c>
      <c r="K47" s="54">
        <v>105.42430816851905</v>
      </c>
      <c r="L47" s="54">
        <v>104.98040929155704</v>
      </c>
      <c r="M47" s="54">
        <v>104.46624806162683</v>
      </c>
      <c r="N47" s="54">
        <v>110.71518330186576</v>
      </c>
      <c r="O47" s="54">
        <v>107.10555708025919</v>
      </c>
      <c r="P47" s="54">
        <v>105.93689662101913</v>
      </c>
      <c r="Q47" s="54">
        <v>104.70885758513522</v>
      </c>
      <c r="R47" s="54">
        <v>103.40205702860801</v>
      </c>
      <c r="S47" s="54">
        <v>103.24569337534496</v>
      </c>
      <c r="T47" s="54">
        <v>103.70876473354633</v>
      </c>
      <c r="U47" s="54">
        <v>104.27677407976492</v>
      </c>
      <c r="V47" s="54">
        <v>105.59055407441524</v>
      </c>
      <c r="W47" s="56">
        <v>106.16177677941762</v>
      </c>
      <c r="X47" s="2">
        <f t="shared" ca="1" si="53"/>
        <v>2</v>
      </c>
      <c r="Y47" s="2">
        <f t="shared" ca="1" si="53"/>
        <v>2</v>
      </c>
      <c r="Z47" s="2">
        <f t="shared" ca="1" si="51"/>
        <v>2</v>
      </c>
      <c r="AA47" s="2">
        <f t="shared" ca="1" si="51"/>
        <v>2</v>
      </c>
      <c r="AB47" s="2">
        <f t="shared" ca="1" si="51"/>
        <v>2</v>
      </c>
      <c r="AC47" s="2">
        <f t="shared" ca="1" si="51"/>
        <v>2</v>
      </c>
      <c r="AD47" s="2">
        <f t="shared" ca="1" si="51"/>
        <v>2</v>
      </c>
      <c r="AE47" s="2">
        <f t="shared" ca="1" si="51"/>
        <v>2</v>
      </c>
      <c r="AF47" s="2">
        <f t="shared" ca="1" si="51"/>
        <v>2</v>
      </c>
      <c r="AG47" s="2">
        <f t="shared" ca="1" si="51"/>
        <v>2</v>
      </c>
      <c r="AH47" s="2">
        <f t="shared" ca="1" si="51"/>
        <v>2</v>
      </c>
      <c r="AI47" s="2">
        <f t="shared" ca="1" si="51"/>
        <v>2</v>
      </c>
      <c r="AJ47" s="2">
        <f t="shared" ca="1" si="51"/>
        <v>2</v>
      </c>
      <c r="AK47" s="2">
        <f t="shared" ca="1" si="51"/>
        <v>2</v>
      </c>
      <c r="AL47" s="55">
        <v>27.715719950743946</v>
      </c>
      <c r="AM47" s="55">
        <v>27.681313204393593</v>
      </c>
      <c r="AN47" s="55">
        <v>27.509255340695503</v>
      </c>
      <c r="AO47" s="55">
        <v>27.103730947893872</v>
      </c>
      <c r="AP47" s="55">
        <v>29.24451207551083</v>
      </c>
      <c r="AQ47" s="55">
        <v>28.278534185769615</v>
      </c>
      <c r="AR47" s="55">
        <v>27.997975017926613</v>
      </c>
      <c r="AS47" s="55">
        <v>27.664983652723624</v>
      </c>
      <c r="AT47" s="55">
        <v>27.335393020070399</v>
      </c>
      <c r="AU47" s="55">
        <v>27.276606031895252</v>
      </c>
      <c r="AV47" s="55">
        <v>27.392041339906676</v>
      </c>
      <c r="AW47" s="55">
        <v>27.720566177660565</v>
      </c>
      <c r="AX47" s="55">
        <v>27.870961476604062</v>
      </c>
      <c r="AY47" s="55">
        <v>28.295266294585875</v>
      </c>
      <c r="AZ47" s="2">
        <f t="shared" ca="1" si="54"/>
        <v>0</v>
      </c>
      <c r="BA47" s="2">
        <f t="shared" ca="1" si="54"/>
        <v>0</v>
      </c>
      <c r="BB47" s="2">
        <f t="shared" ca="1" si="52"/>
        <v>0</v>
      </c>
      <c r="BC47" s="2">
        <f t="shared" ca="1" si="52"/>
        <v>0</v>
      </c>
      <c r="BD47" s="2">
        <f t="shared" ca="1" si="52"/>
        <v>0</v>
      </c>
      <c r="BE47" s="2">
        <f t="shared" ca="1" si="52"/>
        <v>1</v>
      </c>
      <c r="BF47" s="2">
        <f t="shared" ca="1" si="52"/>
        <v>0</v>
      </c>
      <c r="BG47" s="2">
        <f t="shared" ca="1" si="52"/>
        <v>0</v>
      </c>
      <c r="BH47" s="2">
        <f t="shared" ca="1" si="52"/>
        <v>1</v>
      </c>
      <c r="BI47" s="2">
        <f t="shared" ca="1" si="52"/>
        <v>2</v>
      </c>
      <c r="BJ47" s="2">
        <f t="shared" ca="1" si="52"/>
        <v>3</v>
      </c>
      <c r="BK47" s="2">
        <f t="shared" ca="1" si="52"/>
        <v>0</v>
      </c>
      <c r="BL47" s="2">
        <f t="shared" ca="1" si="52"/>
        <v>1</v>
      </c>
      <c r="BM47" s="2">
        <f t="shared" ca="1" si="52"/>
        <v>1</v>
      </c>
      <c r="BN47" s="2" t="str">
        <f t="shared" si="21"/>
        <v>SV</v>
      </c>
      <c r="BO47" s="2">
        <f>IF(AND(COUNTIF(J47:W47,"&gt;0")&gt;6,COUNTIF(J47:W47,"&gt;0")=SUM(BR47:CE47)),SUM(BR47:CE47),0)</f>
        <v>14</v>
      </c>
      <c r="BP47" s="2">
        <f t="shared" si="50"/>
        <v>0</v>
      </c>
      <c r="BQ47" s="2" t="s">
        <v>3015</v>
      </c>
      <c r="BR47" s="2">
        <f t="shared" si="36"/>
        <v>1</v>
      </c>
      <c r="BS47" s="2">
        <f t="shared" si="37"/>
        <v>1</v>
      </c>
      <c r="BT47" s="2">
        <f t="shared" si="38"/>
        <v>1</v>
      </c>
      <c r="BU47" s="2">
        <f t="shared" si="39"/>
        <v>1</v>
      </c>
      <c r="BV47" s="2">
        <f t="shared" si="40"/>
        <v>1</v>
      </c>
      <c r="BW47" s="2">
        <f t="shared" si="41"/>
        <v>1</v>
      </c>
      <c r="BX47" s="2">
        <f t="shared" si="42"/>
        <v>1</v>
      </c>
      <c r="BY47" s="2">
        <f t="shared" si="43"/>
        <v>1</v>
      </c>
      <c r="BZ47" s="2">
        <f t="shared" si="44"/>
        <v>1</v>
      </c>
      <c r="CA47" s="2">
        <f t="shared" si="45"/>
        <v>1</v>
      </c>
      <c r="CB47" s="2">
        <f t="shared" si="46"/>
        <v>1</v>
      </c>
      <c r="CC47" s="2">
        <f t="shared" si="47"/>
        <v>1</v>
      </c>
      <c r="CD47" s="2">
        <f t="shared" si="48"/>
        <v>1</v>
      </c>
      <c r="CE47" s="2">
        <f t="shared" si="49"/>
        <v>1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КА-7А  -  Δα_рс</v>
      </c>
      <c r="B48" s="10" t="s">
        <v>1397</v>
      </c>
      <c r="C48" s="18">
        <v>50</v>
      </c>
      <c r="D48" s="18">
        <v>5</v>
      </c>
      <c r="E48" s="22" t="s">
        <v>114</v>
      </c>
      <c r="F48" s="22">
        <v>1</v>
      </c>
      <c r="G48" s="18"/>
      <c r="H48" s="20">
        <f t="shared" ca="1" si="17"/>
        <v>0</v>
      </c>
      <c r="I48" s="16" t="str">
        <f t="shared" si="18"/>
        <v>07K102SVAC01</v>
      </c>
      <c r="J48" s="54">
        <v>56.779611648753281</v>
      </c>
      <c r="K48" s="54">
        <v>56.678272780099135</v>
      </c>
      <c r="L48" s="54">
        <v>57.111603251458639</v>
      </c>
      <c r="M48" s="54">
        <v>56.980134088369716</v>
      </c>
      <c r="N48" s="54">
        <v>58.72922451179344</v>
      </c>
      <c r="O48" s="54">
        <v>58.86780752026386</v>
      </c>
      <c r="P48" s="54">
        <v>59.054437491878318</v>
      </c>
      <c r="Q48" s="54">
        <v>59.069900125842025</v>
      </c>
      <c r="R48" s="54">
        <v>58.561017203615684</v>
      </c>
      <c r="S48" s="54">
        <v>56.670693512868745</v>
      </c>
      <c r="T48" s="54">
        <v>57.217038163262643</v>
      </c>
      <c r="U48" s="54">
        <v>56.527857985542632</v>
      </c>
      <c r="V48" s="54">
        <v>54.18989895592884</v>
      </c>
      <c r="W48" s="56">
        <v>54.538550210160885</v>
      </c>
      <c r="X48" s="2">
        <f t="shared" ca="1" si="53"/>
        <v>2</v>
      </c>
      <c r="Y48" s="2">
        <f t="shared" ca="1" si="53"/>
        <v>2</v>
      </c>
      <c r="Z48" s="2">
        <f t="shared" ca="1" si="51"/>
        <v>2</v>
      </c>
      <c r="AA48" s="2">
        <f t="shared" ca="1" si="51"/>
        <v>2</v>
      </c>
      <c r="AB48" s="2">
        <f t="shared" ca="1" si="51"/>
        <v>2</v>
      </c>
      <c r="AC48" s="2">
        <f t="shared" ca="1" si="51"/>
        <v>2</v>
      </c>
      <c r="AD48" s="2">
        <f t="shared" ca="1" si="51"/>
        <v>2</v>
      </c>
      <c r="AE48" s="2">
        <f t="shared" ca="1" si="51"/>
        <v>2</v>
      </c>
      <c r="AF48" s="2">
        <f t="shared" ca="1" si="51"/>
        <v>2</v>
      </c>
      <c r="AG48" s="2">
        <f t="shared" ca="1" si="51"/>
        <v>2</v>
      </c>
      <c r="AH48" s="2">
        <f t="shared" ca="1" si="51"/>
        <v>2</v>
      </c>
      <c r="AI48" s="2">
        <f t="shared" ca="1" si="51"/>
        <v>2</v>
      </c>
      <c r="AJ48" s="2">
        <f t="shared" ca="1" si="51"/>
        <v>2</v>
      </c>
      <c r="AK48" s="2">
        <f t="shared" ca="1" si="51"/>
        <v>2</v>
      </c>
      <c r="AL48" s="55">
        <v>27.819013224509231</v>
      </c>
      <c r="AM48" s="55">
        <v>27.750191118536133</v>
      </c>
      <c r="AN48" s="55">
        <v>27.914243855614231</v>
      </c>
      <c r="AO48" s="55">
        <v>27.873494232921907</v>
      </c>
      <c r="AP48" s="55">
        <v>28.500653375677174</v>
      </c>
      <c r="AQ48" s="55">
        <v>28.542418112632976</v>
      </c>
      <c r="AR48" s="55">
        <v>28.610401044029476</v>
      </c>
      <c r="AS48" s="55">
        <v>28.570904594535623</v>
      </c>
      <c r="AT48" s="55">
        <v>28.38790961764785</v>
      </c>
      <c r="AU48" s="55">
        <v>27.663496693117324</v>
      </c>
      <c r="AV48" s="55">
        <v>27.820539852781916</v>
      </c>
      <c r="AW48" s="55">
        <v>27.447240144098057</v>
      </c>
      <c r="AX48" s="55">
        <v>26.36376396396151</v>
      </c>
      <c r="AY48" s="55">
        <v>26.422526153551839</v>
      </c>
      <c r="AZ48" s="2">
        <f t="shared" ca="1" si="54"/>
        <v>0</v>
      </c>
      <c r="BA48" s="2">
        <f t="shared" ca="1" si="54"/>
        <v>0</v>
      </c>
      <c r="BB48" s="2">
        <f t="shared" ca="1" si="52"/>
        <v>0</v>
      </c>
      <c r="BC48" s="2">
        <f t="shared" ca="1" si="52"/>
        <v>1</v>
      </c>
      <c r="BD48" s="2">
        <f t="shared" ca="1" si="52"/>
        <v>0</v>
      </c>
      <c r="BE48" s="2">
        <f t="shared" ca="1" si="52"/>
        <v>1</v>
      </c>
      <c r="BF48" s="2">
        <f t="shared" ca="1" si="52"/>
        <v>0</v>
      </c>
      <c r="BG48" s="2">
        <f t="shared" ca="1" si="52"/>
        <v>0</v>
      </c>
      <c r="BH48" s="2">
        <f t="shared" ca="1" si="52"/>
        <v>2</v>
      </c>
      <c r="BI48" s="2">
        <f t="shared" ca="1" si="52"/>
        <v>2</v>
      </c>
      <c r="BJ48" s="2">
        <f t="shared" ca="1" si="52"/>
        <v>3</v>
      </c>
      <c r="BK48" s="2">
        <f t="shared" ca="1" si="52"/>
        <v>0</v>
      </c>
      <c r="BL48" s="2">
        <f t="shared" ca="1" si="52"/>
        <v>1</v>
      </c>
      <c r="BM48" s="2">
        <f t="shared" ca="1" si="52"/>
        <v>2</v>
      </c>
      <c r="BN48" s="2" t="str">
        <f t="shared" si="21"/>
        <v>SV</v>
      </c>
      <c r="BP48" s="2">
        <f t="shared" si="50"/>
        <v>0</v>
      </c>
      <c r="BQ48" s="127"/>
      <c r="BR48" s="2">
        <f t="shared" si="36"/>
        <v>1</v>
      </c>
      <c r="BS48" s="2">
        <f t="shared" si="37"/>
        <v>1</v>
      </c>
      <c r="BT48" s="2">
        <f t="shared" si="38"/>
        <v>1</v>
      </c>
      <c r="BU48" s="2">
        <f t="shared" si="39"/>
        <v>1</v>
      </c>
      <c r="BV48" s="2">
        <f t="shared" si="40"/>
        <v>1</v>
      </c>
      <c r="BW48" s="2">
        <f t="shared" si="41"/>
        <v>1</v>
      </c>
      <c r="BX48" s="2">
        <f t="shared" si="42"/>
        <v>1</v>
      </c>
      <c r="BY48" s="2">
        <f t="shared" si="43"/>
        <v>1</v>
      </c>
      <c r="BZ48" s="2">
        <f t="shared" si="44"/>
        <v>1</v>
      </c>
      <c r="CA48" s="2">
        <f t="shared" si="45"/>
        <v>1</v>
      </c>
      <c r="CB48" s="2">
        <f t="shared" si="46"/>
        <v>1</v>
      </c>
      <c r="CC48" s="2">
        <f t="shared" si="47"/>
        <v>1</v>
      </c>
      <c r="CD48" s="2">
        <f t="shared" si="48"/>
        <v>1</v>
      </c>
      <c r="CE48" s="2">
        <f t="shared" si="49"/>
        <v>1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КА-7Б  -  Δα_рс</v>
      </c>
      <c r="B49" s="10" t="s">
        <v>1398</v>
      </c>
      <c r="C49" s="18">
        <v>50</v>
      </c>
      <c r="D49" s="18">
        <v>5</v>
      </c>
      <c r="E49" s="22" t="s">
        <v>114</v>
      </c>
      <c r="F49" s="22">
        <v>1</v>
      </c>
      <c r="G49" s="18"/>
      <c r="H49" s="20">
        <f t="shared" ca="1" si="17"/>
        <v>0</v>
      </c>
      <c r="I49" s="16" t="str">
        <f t="shared" si="18"/>
        <v>07K102SVBC01</v>
      </c>
      <c r="J49" s="54">
        <v>45.83681139236532</v>
      </c>
      <c r="K49" s="54">
        <v>45.855588481504626</v>
      </c>
      <c r="L49" s="54">
        <v>45.735418642214825</v>
      </c>
      <c r="M49" s="54">
        <v>45.736094113709086</v>
      </c>
      <c r="N49" s="54">
        <v>46.499875926343812</v>
      </c>
      <c r="O49" s="54">
        <v>46.621345426939961</v>
      </c>
      <c r="P49" s="54">
        <v>46.416669633591958</v>
      </c>
      <c r="Q49" s="54">
        <v>47.410774080482291</v>
      </c>
      <c r="R49" s="54">
        <v>48.074770192204788</v>
      </c>
      <c r="S49" s="54">
        <v>47.140753035209642</v>
      </c>
      <c r="T49" s="54">
        <v>49.546373374037209</v>
      </c>
      <c r="U49" s="54">
        <v>49.254837766025453</v>
      </c>
      <c r="V49" s="54">
        <v>0</v>
      </c>
      <c r="W49" s="56">
        <v>58.66656587937463</v>
      </c>
      <c r="X49" s="2">
        <f t="shared" ca="1" si="53"/>
        <v>0</v>
      </c>
      <c r="Y49" s="2">
        <f t="shared" ca="1" si="53"/>
        <v>0</v>
      </c>
      <c r="Z49" s="2">
        <f t="shared" ca="1" si="51"/>
        <v>0</v>
      </c>
      <c r="AA49" s="2">
        <f t="shared" ca="1" si="51"/>
        <v>0</v>
      </c>
      <c r="AB49" s="2">
        <f t="shared" ca="1" si="51"/>
        <v>0</v>
      </c>
      <c r="AC49" s="2">
        <f t="shared" ca="1" si="51"/>
        <v>0</v>
      </c>
      <c r="AD49" s="2">
        <f t="shared" ca="1" si="51"/>
        <v>0</v>
      </c>
      <c r="AE49" s="2">
        <f t="shared" ca="1" si="51"/>
        <v>0</v>
      </c>
      <c r="AF49" s="2">
        <f t="shared" ca="1" si="51"/>
        <v>0</v>
      </c>
      <c r="AG49" s="2">
        <f t="shared" ca="1" si="51"/>
        <v>0</v>
      </c>
      <c r="AH49" s="2">
        <f t="shared" ca="1" si="51"/>
        <v>0</v>
      </c>
      <c r="AI49" s="2">
        <f t="shared" ca="1" si="51"/>
        <v>0</v>
      </c>
      <c r="AJ49" s="2">
        <f t="shared" ca="1" si="51"/>
        <v>0</v>
      </c>
      <c r="AK49" s="2">
        <f t="shared" ca="1" si="51"/>
        <v>2</v>
      </c>
      <c r="AL49" s="55">
        <v>45.28334648965847</v>
      </c>
      <c r="AM49" s="55">
        <v>45.295731477636863</v>
      </c>
      <c r="AN49" s="55">
        <v>45.218563798466178</v>
      </c>
      <c r="AO49" s="55">
        <v>45.220442591629258</v>
      </c>
      <c r="AP49" s="55">
        <v>45.727631619043443</v>
      </c>
      <c r="AQ49" s="55">
        <v>45.809793715462426</v>
      </c>
      <c r="AR49" s="55">
        <v>45.671129167621025</v>
      </c>
      <c r="AS49" s="55">
        <v>46.320877216026112</v>
      </c>
      <c r="AT49" s="55">
        <v>46.746295399185264</v>
      </c>
      <c r="AU49" s="55">
        <v>46.146867318043405</v>
      </c>
      <c r="AV49" s="55">
        <v>47.632730525335489</v>
      </c>
      <c r="AW49" s="55">
        <v>47.34467479279342</v>
      </c>
      <c r="AX49" s="55">
        <v>0</v>
      </c>
      <c r="AY49" s="55">
        <v>58.66656587937463</v>
      </c>
      <c r="AZ49" s="2">
        <f t="shared" ca="1" si="54"/>
        <v>0</v>
      </c>
      <c r="BA49" s="2">
        <f t="shared" ca="1" si="54"/>
        <v>0</v>
      </c>
      <c r="BB49" s="2">
        <f t="shared" ca="1" si="52"/>
        <v>0</v>
      </c>
      <c r="BC49" s="2">
        <f t="shared" ca="1" si="52"/>
        <v>1</v>
      </c>
      <c r="BD49" s="2">
        <f t="shared" ca="1" si="52"/>
        <v>0</v>
      </c>
      <c r="BE49" s="2">
        <f t="shared" ca="1" si="52"/>
        <v>1</v>
      </c>
      <c r="BF49" s="2">
        <f t="shared" ca="1" si="52"/>
        <v>0</v>
      </c>
      <c r="BG49" s="2">
        <f t="shared" ca="1" si="52"/>
        <v>0</v>
      </c>
      <c r="BH49" s="2">
        <f t="shared" ca="1" si="52"/>
        <v>2</v>
      </c>
      <c r="BI49" s="2">
        <f t="shared" ca="1" si="52"/>
        <v>2</v>
      </c>
      <c r="BJ49" s="2">
        <f t="shared" ca="1" si="52"/>
        <v>4</v>
      </c>
      <c r="BK49" s="2">
        <f t="shared" ca="1" si="52"/>
        <v>1</v>
      </c>
      <c r="BL49" s="2">
        <f t="shared" ca="1" si="52"/>
        <v>2</v>
      </c>
      <c r="BM49" s="2">
        <f t="shared" ca="1" si="52"/>
        <v>2</v>
      </c>
      <c r="BN49" s="2" t="str">
        <f t="shared" si="21"/>
        <v>SV</v>
      </c>
      <c r="BP49" s="2">
        <f t="shared" si="50"/>
        <v>0</v>
      </c>
      <c r="BR49" s="2">
        <f t="shared" si="36"/>
        <v>0</v>
      </c>
      <c r="BS49" s="2">
        <f t="shared" si="37"/>
        <v>0</v>
      </c>
      <c r="BT49" s="2">
        <f t="shared" si="38"/>
        <v>0</v>
      </c>
      <c r="BU49" s="2">
        <f t="shared" si="39"/>
        <v>0</v>
      </c>
      <c r="BV49" s="2">
        <f t="shared" si="40"/>
        <v>0</v>
      </c>
      <c r="BW49" s="2">
        <f t="shared" si="41"/>
        <v>0</v>
      </c>
      <c r="BX49" s="2">
        <f t="shared" si="42"/>
        <v>0</v>
      </c>
      <c r="BY49" s="2">
        <f t="shared" si="43"/>
        <v>0</v>
      </c>
      <c r="BZ49" s="2">
        <f t="shared" si="44"/>
        <v>0</v>
      </c>
      <c r="CA49" s="2">
        <f t="shared" si="45"/>
        <v>0</v>
      </c>
      <c r="CB49" s="2">
        <f t="shared" si="46"/>
        <v>0</v>
      </c>
      <c r="CC49" s="2">
        <f t="shared" si="47"/>
        <v>0</v>
      </c>
      <c r="CD49" s="2">
        <f t="shared" si="48"/>
        <v>0</v>
      </c>
      <c r="CE49" s="2">
        <f t="shared" si="49"/>
        <v>1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КА-1А  -  Тпв</v>
      </c>
      <c r="B50" s="10" t="s">
        <v>1004</v>
      </c>
      <c r="C50" s="18">
        <v>250</v>
      </c>
      <c r="D50" s="18">
        <v>175</v>
      </c>
      <c r="E50" s="22" t="s">
        <v>118</v>
      </c>
      <c r="F50" s="22">
        <v>3</v>
      </c>
      <c r="G50" s="18"/>
      <c r="H50" s="20">
        <f t="shared" ca="1" si="17"/>
        <v>0</v>
      </c>
      <c r="I50" s="16" t="str">
        <f t="shared" si="18"/>
        <v>01K002TWAI01</v>
      </c>
      <c r="J50" s="54">
        <v>206.21358991428801</v>
      </c>
      <c r="K50" s="54">
        <v>206.58820274942548</v>
      </c>
      <c r="L50" s="54">
        <v>207.01011599282793</v>
      </c>
      <c r="M50" s="54">
        <v>205.94014192720883</v>
      </c>
      <c r="N50" s="54">
        <v>206.6886588468619</v>
      </c>
      <c r="O50" s="54">
        <v>207.28918472496571</v>
      </c>
      <c r="P50" s="54">
        <v>206.77381074999249</v>
      </c>
      <c r="Q50" s="54">
        <v>208.63605919946355</v>
      </c>
      <c r="R50" s="54">
        <v>209.29858124701411</v>
      </c>
      <c r="S50" s="54">
        <v>207.74517371461508</v>
      </c>
      <c r="T50" s="54">
        <v>207.40428643365993</v>
      </c>
      <c r="U50" s="54">
        <v>206.72148783345983</v>
      </c>
      <c r="V50" s="54">
        <v>206.6524953470427</v>
      </c>
      <c r="W50" s="56">
        <v>205.72299530688093</v>
      </c>
      <c r="X50" s="2">
        <f t="shared" ca="1" si="53"/>
        <v>0</v>
      </c>
      <c r="Y50" s="2">
        <f t="shared" ca="1" si="53"/>
        <v>0</v>
      </c>
      <c r="Z50" s="2">
        <f t="shared" ca="1" si="51"/>
        <v>0</v>
      </c>
      <c r="AA50" s="2">
        <f t="shared" ca="1" si="51"/>
        <v>0</v>
      </c>
      <c r="AB50" s="2">
        <f t="shared" ca="1" si="51"/>
        <v>0</v>
      </c>
      <c r="AC50" s="2">
        <f t="shared" ca="1" si="51"/>
        <v>0</v>
      </c>
      <c r="AD50" s="2">
        <f t="shared" ca="1" si="51"/>
        <v>0</v>
      </c>
      <c r="AE50" s="2">
        <f t="shared" ca="1" si="51"/>
        <v>0</v>
      </c>
      <c r="AF50" s="2">
        <f t="shared" ca="1" si="51"/>
        <v>0</v>
      </c>
      <c r="AG50" s="2">
        <f t="shared" ca="1" si="51"/>
        <v>0</v>
      </c>
      <c r="AH50" s="2">
        <f t="shared" ca="1" si="51"/>
        <v>0</v>
      </c>
      <c r="AI50" s="2">
        <f t="shared" ca="1" si="51"/>
        <v>0</v>
      </c>
      <c r="AJ50" s="2">
        <f t="shared" ca="1" si="51"/>
        <v>0</v>
      </c>
      <c r="AK50" s="2">
        <f t="shared" ca="1" si="51"/>
        <v>0</v>
      </c>
      <c r="AL50" s="55">
        <v>209.93593331341575</v>
      </c>
      <c r="AM50" s="55">
        <v>209.91969534837753</v>
      </c>
      <c r="AN50" s="55">
        <v>210.46730267336901</v>
      </c>
      <c r="AO50" s="55">
        <v>209.79196584354256</v>
      </c>
      <c r="AP50" s="55">
        <v>209.76971999157948</v>
      </c>
      <c r="AQ50" s="55">
        <v>210.4887518156055</v>
      </c>
      <c r="AR50" s="55">
        <v>210.55145845011498</v>
      </c>
      <c r="AS50" s="55">
        <v>211.12965781321984</v>
      </c>
      <c r="AT50" s="55">
        <v>211.22275569011529</v>
      </c>
      <c r="AU50" s="55">
        <v>210.73610204753183</v>
      </c>
      <c r="AV50" s="55">
        <v>210.57363127795998</v>
      </c>
      <c r="AW50" s="55">
        <v>210.25283296835059</v>
      </c>
      <c r="AX50" s="55">
        <v>209.88474602851184</v>
      </c>
      <c r="AY50" s="55">
        <v>210.33584022059176</v>
      </c>
      <c r="AZ50" s="2">
        <f t="shared" ca="1" si="54"/>
        <v>0</v>
      </c>
      <c r="BA50" s="2">
        <f t="shared" ca="1" si="54"/>
        <v>0</v>
      </c>
      <c r="BB50" s="2">
        <f t="shared" ca="1" si="52"/>
        <v>0</v>
      </c>
      <c r="BC50" s="2">
        <f t="shared" ca="1" si="52"/>
        <v>1</v>
      </c>
      <c r="BD50" s="2">
        <f t="shared" ca="1" si="52"/>
        <v>0</v>
      </c>
      <c r="BE50" s="2">
        <f t="shared" ca="1" si="52"/>
        <v>1</v>
      </c>
      <c r="BF50" s="2">
        <f t="shared" ca="1" si="52"/>
        <v>0</v>
      </c>
      <c r="BG50" s="2">
        <f t="shared" ca="1" si="52"/>
        <v>0</v>
      </c>
      <c r="BH50" s="2">
        <f t="shared" ca="1" si="52"/>
        <v>2</v>
      </c>
      <c r="BI50" s="2">
        <f t="shared" ca="1" si="52"/>
        <v>2</v>
      </c>
      <c r="BJ50" s="2">
        <f t="shared" ca="1" si="52"/>
        <v>4</v>
      </c>
      <c r="BK50" s="2">
        <f t="shared" ca="1" si="52"/>
        <v>1</v>
      </c>
      <c r="BL50" s="2">
        <f t="shared" ca="1" si="52"/>
        <v>2</v>
      </c>
      <c r="BM50" s="2">
        <f t="shared" ca="1" si="52"/>
        <v>2</v>
      </c>
      <c r="BN50" s="2" t="str">
        <f t="shared" si="21"/>
        <v>TW</v>
      </c>
      <c r="BO50" s="2">
        <f>IF(AND(COUNTIF(J50:W50,"&gt;0")&gt;6,COUNTIF(J50:W50,"&gt;0")=SUM(BR50:CE50)),SUM(BR50:CE50),0)</f>
        <v>0</v>
      </c>
      <c r="BP50" s="2">
        <f t="shared" si="50"/>
        <v>1</v>
      </c>
      <c r="BR50" s="2">
        <f t="shared" ref="BR50:BR63" si="55">IF(AND(J92 &gt;0,J50&lt;$D50,J50&gt;50),1,0)</f>
        <v>0</v>
      </c>
      <c r="BS50" s="2">
        <f t="shared" ref="BS50:BS63" si="56">IF(AND(K92 &gt;0,K50&lt;$D50,K50&gt;50),1,0)</f>
        <v>0</v>
      </c>
      <c r="BT50" s="2">
        <f t="shared" ref="BT50:BT63" si="57">IF(AND(L92 &gt;0,L50&lt;$D50,L50&gt;50),1,0)</f>
        <v>0</v>
      </c>
      <c r="BU50" s="2">
        <f t="shared" ref="BU50:BU63" si="58">IF(AND(M92 &gt;0,M50&lt;$D50,M50&gt;50),1,0)</f>
        <v>0</v>
      </c>
      <c r="BV50" s="2">
        <f t="shared" ref="BV50:BV63" si="59">IF(AND(N92 &gt;0,N50&lt;$D50,N50&gt;50),1,0)</f>
        <v>0</v>
      </c>
      <c r="BW50" s="2">
        <f t="shared" ref="BW50:BW63" si="60">IF(AND(O92 &gt;0,O50&lt;$D50,O50&gt;50),1,0)</f>
        <v>0</v>
      </c>
      <c r="BX50" s="2">
        <f t="shared" ref="BX50:BX63" si="61">IF(AND(P92 &gt;0,P50&lt;$D50,P50&gt;50),1,0)</f>
        <v>0</v>
      </c>
      <c r="BY50" s="2">
        <f t="shared" ref="BY50:BY63" si="62">IF(AND(Q92 &gt;0,Q50&lt;$D50,Q50&gt;50),1,0)</f>
        <v>0</v>
      </c>
      <c r="BZ50" s="2">
        <f t="shared" ref="BZ50:BZ63" si="63">IF(AND(R92 &gt;0,R50&lt;$D50,R50&gt;50),1,0)</f>
        <v>0</v>
      </c>
      <c r="CA50" s="2">
        <f t="shared" ref="CA50:CA63" si="64">IF(AND(S92 &gt;0,S50&lt;$D50,S50&gt;50),1,0)</f>
        <v>0</v>
      </c>
      <c r="CB50" s="2">
        <f t="shared" ref="CB50:CB63" si="65">IF(AND(T92 &gt;0,T50&lt;$D50,T50&gt;50),1,0)</f>
        <v>0</v>
      </c>
      <c r="CC50" s="2">
        <f t="shared" ref="CC50:CC63" si="66">IF(AND(U92 &gt;0,U50&lt;$D50,U50&gt;50),1,0)</f>
        <v>0</v>
      </c>
      <c r="CD50" s="2">
        <f t="shared" ref="CD50:CD63" si="67">IF(AND(V92 &gt;0,V50&lt;$D50,V50&gt;50),1,0)</f>
        <v>0</v>
      </c>
      <c r="CE50" s="2">
        <f t="shared" ref="CE50:CE63" si="68">IF(AND(W92 &gt;0,W50&lt;$D50,W50&gt;50),1,0)</f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КА-1Б  -  Тпв</v>
      </c>
      <c r="B51" s="10" t="s">
        <v>1003</v>
      </c>
      <c r="C51" s="18">
        <v>250</v>
      </c>
      <c r="D51" s="18">
        <v>175</v>
      </c>
      <c r="E51" s="22" t="s">
        <v>118</v>
      </c>
      <c r="F51" s="22">
        <v>3</v>
      </c>
      <c r="G51" s="18"/>
      <c r="H51" s="20">
        <f t="shared" ca="1" si="17"/>
        <v>0</v>
      </c>
      <c r="I51" s="16" t="str">
        <f t="shared" si="18"/>
        <v>01K002TWBI01</v>
      </c>
      <c r="J51" s="54">
        <v>207.20177616787637</v>
      </c>
      <c r="K51" s="54">
        <v>207.76020815289681</v>
      </c>
      <c r="L51" s="54">
        <v>208.140580004383</v>
      </c>
      <c r="M51" s="54">
        <v>207.08167574363907</v>
      </c>
      <c r="N51" s="54">
        <v>207.88012565106064</v>
      </c>
      <c r="O51" s="54">
        <v>208.22929997336365</v>
      </c>
      <c r="P51" s="54">
        <v>207.80283491874309</v>
      </c>
      <c r="Q51" s="54">
        <v>208.9008639907612</v>
      </c>
      <c r="R51" s="54">
        <v>209.53007670436028</v>
      </c>
      <c r="S51" s="54">
        <v>209.09951552931219</v>
      </c>
      <c r="T51" s="54">
        <v>208.62817950733569</v>
      </c>
      <c r="U51" s="54">
        <v>207.83329209028602</v>
      </c>
      <c r="V51" s="54">
        <v>207.57372208653118</v>
      </c>
      <c r="W51" s="56">
        <v>206.79627848591832</v>
      </c>
      <c r="X51" s="2">
        <f t="shared" ca="1" si="53"/>
        <v>0</v>
      </c>
      <c r="Y51" s="2">
        <f t="shared" ca="1" si="53"/>
        <v>0</v>
      </c>
      <c r="Z51" s="2">
        <f t="shared" ca="1" si="51"/>
        <v>0</v>
      </c>
      <c r="AA51" s="2">
        <f t="shared" ca="1" si="51"/>
        <v>0</v>
      </c>
      <c r="AB51" s="2">
        <f t="shared" ca="1" si="51"/>
        <v>0</v>
      </c>
      <c r="AC51" s="2">
        <f t="shared" ca="1" si="51"/>
        <v>0</v>
      </c>
      <c r="AD51" s="2">
        <f t="shared" ca="1" si="51"/>
        <v>0</v>
      </c>
      <c r="AE51" s="2">
        <f t="shared" ca="1" si="51"/>
        <v>0</v>
      </c>
      <c r="AF51" s="2">
        <f t="shared" ca="1" si="51"/>
        <v>0</v>
      </c>
      <c r="AG51" s="2">
        <f t="shared" ca="1" si="51"/>
        <v>0</v>
      </c>
      <c r="AH51" s="2">
        <f t="shared" ca="1" si="51"/>
        <v>0</v>
      </c>
      <c r="AI51" s="2">
        <f t="shared" ca="1" si="51"/>
        <v>0</v>
      </c>
      <c r="AJ51" s="2">
        <f t="shared" ca="1" si="51"/>
        <v>0</v>
      </c>
      <c r="AK51" s="2">
        <f t="shared" ca="1" si="51"/>
        <v>0</v>
      </c>
      <c r="AL51" s="55">
        <v>194.1035088076421</v>
      </c>
      <c r="AM51" s="55">
        <v>194.23038023132258</v>
      </c>
      <c r="AN51" s="55">
        <v>194.11947988488015</v>
      </c>
      <c r="AO51" s="55">
        <v>192.98915471167132</v>
      </c>
      <c r="AP51" s="55">
        <v>192.59143739095757</v>
      </c>
      <c r="AQ51" s="55">
        <v>191.3075174824715</v>
      </c>
      <c r="AR51" s="55">
        <v>190.34441788717186</v>
      </c>
      <c r="AS51" s="55">
        <v>190.75865875150535</v>
      </c>
      <c r="AT51" s="55">
        <v>191.94324834753732</v>
      </c>
      <c r="AU51" s="55">
        <v>192.29746229706862</v>
      </c>
      <c r="AV51" s="55">
        <v>192.09507309358136</v>
      </c>
      <c r="AW51" s="55">
        <v>190.69952406811018</v>
      </c>
      <c r="AX51" s="55">
        <v>191.13473771338792</v>
      </c>
      <c r="AY51" s="55">
        <v>191.39527752107008</v>
      </c>
      <c r="AZ51" s="2">
        <f t="shared" ca="1" si="54"/>
        <v>0</v>
      </c>
      <c r="BA51" s="2">
        <f t="shared" ca="1" si="54"/>
        <v>0</v>
      </c>
      <c r="BB51" s="2">
        <f t="shared" ca="1" si="52"/>
        <v>0</v>
      </c>
      <c r="BC51" s="2">
        <f t="shared" ca="1" si="52"/>
        <v>1</v>
      </c>
      <c r="BD51" s="2">
        <f t="shared" ca="1" si="52"/>
        <v>0</v>
      </c>
      <c r="BE51" s="2">
        <f t="shared" ca="1" si="52"/>
        <v>1</v>
      </c>
      <c r="BF51" s="2">
        <f t="shared" ca="1" si="52"/>
        <v>0</v>
      </c>
      <c r="BG51" s="2">
        <f t="shared" ca="1" si="52"/>
        <v>0</v>
      </c>
      <c r="BH51" s="2">
        <f t="shared" ca="1" si="52"/>
        <v>2</v>
      </c>
      <c r="BI51" s="2">
        <f t="shared" ca="1" si="52"/>
        <v>2</v>
      </c>
      <c r="BJ51" s="2">
        <f t="shared" ca="1" si="52"/>
        <v>4</v>
      </c>
      <c r="BK51" s="2">
        <f t="shared" ca="1" si="52"/>
        <v>1</v>
      </c>
      <c r="BL51" s="2">
        <f t="shared" ca="1" si="52"/>
        <v>2</v>
      </c>
      <c r="BM51" s="2">
        <f t="shared" ca="1" si="52"/>
        <v>2</v>
      </c>
      <c r="BN51" s="2" t="str">
        <f t="shared" si="21"/>
        <v>TW</v>
      </c>
      <c r="BO51" s="2">
        <f>IF(AND(COUNTIF(J51:W51,"&gt;0")&gt;6,COUNTIF(J51:W51,"&gt;0")=SUM(BR51:CE51)),SUM(BR51:CE51),0)</f>
        <v>0</v>
      </c>
      <c r="BP51" s="2">
        <f t="shared" si="50"/>
        <v>1</v>
      </c>
      <c r="BR51" s="2">
        <f t="shared" si="55"/>
        <v>0</v>
      </c>
      <c r="BS51" s="2">
        <f t="shared" si="56"/>
        <v>0</v>
      </c>
      <c r="BT51" s="2">
        <f t="shared" si="57"/>
        <v>0</v>
      </c>
      <c r="BU51" s="2">
        <f t="shared" si="58"/>
        <v>0</v>
      </c>
      <c r="BV51" s="2">
        <f t="shared" si="59"/>
        <v>0</v>
      </c>
      <c r="BW51" s="2">
        <f t="shared" si="60"/>
        <v>0</v>
      </c>
      <c r="BX51" s="2">
        <f t="shared" si="61"/>
        <v>0</v>
      </c>
      <c r="BY51" s="2">
        <f t="shared" si="62"/>
        <v>0</v>
      </c>
      <c r="BZ51" s="2">
        <f t="shared" si="63"/>
        <v>0</v>
      </c>
      <c r="CA51" s="2">
        <f t="shared" si="64"/>
        <v>0</v>
      </c>
      <c r="CB51" s="2">
        <f t="shared" si="65"/>
        <v>0</v>
      </c>
      <c r="CC51" s="2">
        <f t="shared" si="66"/>
        <v>0</v>
      </c>
      <c r="CD51" s="2">
        <f t="shared" si="67"/>
        <v>0</v>
      </c>
      <c r="CE51" s="2">
        <f t="shared" si="68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КА-2А  -  Тпв</v>
      </c>
      <c r="B52" s="10" t="s">
        <v>1005</v>
      </c>
      <c r="C52" s="18">
        <v>250</v>
      </c>
      <c r="D52" s="18">
        <v>175</v>
      </c>
      <c r="E52" s="22" t="s">
        <v>118</v>
      </c>
      <c r="F52" s="22">
        <v>3</v>
      </c>
      <c r="G52" s="18"/>
      <c r="H52" s="20">
        <f t="shared" ca="1" si="17"/>
        <v>1</v>
      </c>
      <c r="I52" s="16" t="str">
        <f t="shared" si="18"/>
        <v>02K002TWAI01</v>
      </c>
      <c r="J52" s="54">
        <v>213.99462757845416</v>
      </c>
      <c r="K52" s="54">
        <v>213.79337326829295</v>
      </c>
      <c r="L52" s="54">
        <v>214.08002650869838</v>
      </c>
      <c r="M52" s="54">
        <v>213.70599792488133</v>
      </c>
      <c r="N52" s="54">
        <v>213.88960866411421</v>
      </c>
      <c r="O52" s="54">
        <v>213.64235066394747</v>
      </c>
      <c r="P52" s="54">
        <v>213.94611310349032</v>
      </c>
      <c r="Q52" s="54">
        <v>213.56397372499436</v>
      </c>
      <c r="R52" s="54">
        <v>202.85137835543961</v>
      </c>
      <c r="S52" s="54">
        <v>202.69699769485717</v>
      </c>
      <c r="T52" s="54">
        <v>196.33299482449442</v>
      </c>
      <c r="U52" s="54">
        <v>198.91438160470918</v>
      </c>
      <c r="V52" s="54">
        <v>140.61163865077995</v>
      </c>
      <c r="W52" s="56">
        <v>134.64362718185484</v>
      </c>
      <c r="X52" s="2">
        <f t="shared" ca="1" si="53"/>
        <v>0</v>
      </c>
      <c r="Y52" s="2">
        <f t="shared" ca="1" si="53"/>
        <v>0</v>
      </c>
      <c r="Z52" s="2">
        <f t="shared" ca="1" si="51"/>
        <v>0</v>
      </c>
      <c r="AA52" s="2">
        <f t="shared" ca="1" si="51"/>
        <v>0</v>
      </c>
      <c r="AB52" s="2">
        <f t="shared" ca="1" si="51"/>
        <v>0</v>
      </c>
      <c r="AC52" s="2">
        <f t="shared" ca="1" si="51"/>
        <v>0</v>
      </c>
      <c r="AD52" s="2">
        <f t="shared" ca="1" si="51"/>
        <v>0</v>
      </c>
      <c r="AE52" s="2">
        <f t="shared" ca="1" si="51"/>
        <v>0</v>
      </c>
      <c r="AF52" s="2">
        <f t="shared" ca="1" si="51"/>
        <v>40</v>
      </c>
      <c r="AG52" s="2">
        <f t="shared" ca="1" si="51"/>
        <v>40</v>
      </c>
      <c r="AH52" s="2">
        <f t="shared" ca="1" si="51"/>
        <v>40</v>
      </c>
      <c r="AI52" s="2">
        <f t="shared" ca="1" si="51"/>
        <v>0</v>
      </c>
      <c r="AJ52" s="2">
        <f t="shared" ca="1" si="51"/>
        <v>42</v>
      </c>
      <c r="AK52" s="2">
        <f t="shared" ca="1" si="51"/>
        <v>42</v>
      </c>
      <c r="AL52" s="55">
        <v>195.50066429483724</v>
      </c>
      <c r="AM52" s="55">
        <v>195.38089078303759</v>
      </c>
      <c r="AN52" s="55">
        <v>195.69896728524367</v>
      </c>
      <c r="AO52" s="55">
        <v>195.78927889734442</v>
      </c>
      <c r="AP52" s="55">
        <v>197.2387325623155</v>
      </c>
      <c r="AQ52" s="55">
        <v>197.11750524940851</v>
      </c>
      <c r="AR52" s="55">
        <v>196.35444606918651</v>
      </c>
      <c r="AS52" s="55">
        <v>194.87019262185146</v>
      </c>
      <c r="AT52" s="55">
        <v>196.1229857948789</v>
      </c>
      <c r="AU52" s="55">
        <v>195.94694879872679</v>
      </c>
      <c r="AV52" s="55">
        <v>193.45653475357051</v>
      </c>
      <c r="AW52" s="55">
        <v>192.75802413776441</v>
      </c>
      <c r="AX52" s="55">
        <v>191.64878577385107</v>
      </c>
      <c r="AY52" s="55">
        <v>192.28241263792856</v>
      </c>
      <c r="AZ52" s="2">
        <f t="shared" ca="1" si="54"/>
        <v>0</v>
      </c>
      <c r="BA52" s="2">
        <f t="shared" ca="1" si="54"/>
        <v>0</v>
      </c>
      <c r="BB52" s="2">
        <f t="shared" ca="1" si="52"/>
        <v>0</v>
      </c>
      <c r="BC52" s="2">
        <f t="shared" ca="1" si="52"/>
        <v>1</v>
      </c>
      <c r="BD52" s="2">
        <f t="shared" ca="1" si="52"/>
        <v>0</v>
      </c>
      <c r="BE52" s="2">
        <f t="shared" ca="1" si="52"/>
        <v>1</v>
      </c>
      <c r="BF52" s="2">
        <f t="shared" ca="1" si="52"/>
        <v>0</v>
      </c>
      <c r="BG52" s="2">
        <f t="shared" ca="1" si="52"/>
        <v>0</v>
      </c>
      <c r="BH52" s="2">
        <f t="shared" ca="1" si="52"/>
        <v>2</v>
      </c>
      <c r="BI52" s="2">
        <f t="shared" ca="1" si="52"/>
        <v>2</v>
      </c>
      <c r="BJ52" s="2">
        <f t="shared" ca="1" si="52"/>
        <v>4</v>
      </c>
      <c r="BK52" s="2">
        <f t="shared" ca="1" si="52"/>
        <v>1</v>
      </c>
      <c r="BL52" s="2">
        <f t="shared" ca="1" si="52"/>
        <v>2</v>
      </c>
      <c r="BM52" s="2">
        <f t="shared" ca="1" si="52"/>
        <v>2</v>
      </c>
      <c r="BN52" s="2" t="str">
        <f t="shared" si="21"/>
        <v>TW</v>
      </c>
      <c r="BO52" s="2">
        <f>IF(AND(COUNTIF(J52:W52,"&gt;0")&gt;6,COUNTIF(J52:W52,"&gt;0")=SUM(BR52:CE52)),SUM(BR52:CE52),0)</f>
        <v>0</v>
      </c>
      <c r="BP52" s="2">
        <f t="shared" si="50"/>
        <v>0</v>
      </c>
      <c r="BR52" s="2">
        <f t="shared" si="55"/>
        <v>0</v>
      </c>
      <c r="BS52" s="2">
        <f t="shared" si="56"/>
        <v>0</v>
      </c>
      <c r="BT52" s="2">
        <f t="shared" si="57"/>
        <v>0</v>
      </c>
      <c r="BU52" s="2">
        <f t="shared" si="58"/>
        <v>0</v>
      </c>
      <c r="BV52" s="2">
        <f t="shared" si="59"/>
        <v>0</v>
      </c>
      <c r="BW52" s="2">
        <f t="shared" si="60"/>
        <v>0</v>
      </c>
      <c r="BX52" s="2">
        <f t="shared" si="61"/>
        <v>0</v>
      </c>
      <c r="BY52" s="2">
        <f t="shared" si="62"/>
        <v>0</v>
      </c>
      <c r="BZ52" s="2">
        <f t="shared" si="63"/>
        <v>0</v>
      </c>
      <c r="CA52" s="2">
        <f t="shared" si="64"/>
        <v>0</v>
      </c>
      <c r="CB52" s="2">
        <f t="shared" si="65"/>
        <v>0</v>
      </c>
      <c r="CC52" s="2">
        <f t="shared" si="66"/>
        <v>0</v>
      </c>
      <c r="CD52" s="2">
        <f t="shared" si="67"/>
        <v>1</v>
      </c>
      <c r="CE52" s="2">
        <f t="shared" si="68"/>
        <v>1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КА-2Б  -  Тпв</v>
      </c>
      <c r="B53" s="10" t="s">
        <v>1006</v>
      </c>
      <c r="C53" s="18">
        <v>250</v>
      </c>
      <c r="D53" s="18">
        <v>175</v>
      </c>
      <c r="E53" s="22" t="s">
        <v>118</v>
      </c>
      <c r="F53" s="22">
        <v>3</v>
      </c>
      <c r="G53" s="18"/>
      <c r="H53" s="20">
        <f t="shared" ca="1" si="17"/>
        <v>0</v>
      </c>
      <c r="I53" s="16" t="str">
        <f t="shared" si="18"/>
        <v>02K002TWBI01</v>
      </c>
      <c r="J53" s="54">
        <v>214.05181758098303</v>
      </c>
      <c r="K53" s="54">
        <v>213.82881265275938</v>
      </c>
      <c r="L53" s="54">
        <v>214.12050520317871</v>
      </c>
      <c r="M53" s="54">
        <v>213.67716713322716</v>
      </c>
      <c r="N53" s="54">
        <v>213.94821586320768</v>
      </c>
      <c r="O53" s="54">
        <v>213.74181188401474</v>
      </c>
      <c r="P53" s="54">
        <v>213.97926701083813</v>
      </c>
      <c r="Q53" s="54">
        <v>213.52197900127078</v>
      </c>
      <c r="R53" s="54">
        <v>156.705962368012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X53" s="2">
        <f t="shared" ca="1" si="53"/>
        <v>0</v>
      </c>
      <c r="Y53" s="2">
        <f t="shared" ca="1" si="53"/>
        <v>0</v>
      </c>
      <c r="Z53" s="2">
        <f t="shared" ca="1" si="51"/>
        <v>0</v>
      </c>
      <c r="AA53" s="2">
        <f t="shared" ca="1" si="51"/>
        <v>0</v>
      </c>
      <c r="AB53" s="2">
        <f t="shared" ca="1" si="51"/>
        <v>0</v>
      </c>
      <c r="AC53" s="2">
        <f t="shared" ca="1" si="51"/>
        <v>0</v>
      </c>
      <c r="AD53" s="2">
        <f t="shared" ca="1" si="51"/>
        <v>0</v>
      </c>
      <c r="AE53" s="2">
        <f t="shared" ca="1" si="51"/>
        <v>0</v>
      </c>
      <c r="AF53" s="2">
        <f t="shared" ca="1" si="51"/>
        <v>2</v>
      </c>
      <c r="AG53" s="2">
        <f t="shared" ca="1" si="51"/>
        <v>2</v>
      </c>
      <c r="AH53" s="2">
        <f t="shared" ca="1" si="51"/>
        <v>2</v>
      </c>
      <c r="AI53" s="2">
        <f t="shared" ca="1" si="51"/>
        <v>2</v>
      </c>
      <c r="AJ53" s="2">
        <f t="shared" ca="1" si="51"/>
        <v>2</v>
      </c>
      <c r="AK53" s="2">
        <f t="shared" ca="1" si="51"/>
        <v>2</v>
      </c>
      <c r="AL53" s="55">
        <v>213.1004811982981</v>
      </c>
      <c r="AM53" s="55">
        <v>213.14491256303037</v>
      </c>
      <c r="AN53" s="55">
        <v>213.38111101173016</v>
      </c>
      <c r="AO53" s="55">
        <v>213.01642852238308</v>
      </c>
      <c r="AP53" s="55">
        <v>211.24628001141002</v>
      </c>
      <c r="AQ53" s="55">
        <v>211.43247840653652</v>
      </c>
      <c r="AR53" s="55">
        <v>212.28138969440582</v>
      </c>
      <c r="AS53" s="55">
        <v>213.79500747630505</v>
      </c>
      <c r="AT53" s="55">
        <v>223.456728508129</v>
      </c>
      <c r="AU53" s="55">
        <v>0</v>
      </c>
      <c r="AV53" s="55">
        <v>0</v>
      </c>
      <c r="AW53" s="55">
        <v>0</v>
      </c>
      <c r="AX53" s="55">
        <v>0</v>
      </c>
      <c r="AY53" s="55">
        <v>0</v>
      </c>
      <c r="AZ53" s="2">
        <f t="shared" ca="1" si="54"/>
        <v>0</v>
      </c>
      <c r="BA53" s="2">
        <f t="shared" ca="1" si="54"/>
        <v>0</v>
      </c>
      <c r="BB53" s="2">
        <f t="shared" ca="1" si="52"/>
        <v>0</v>
      </c>
      <c r="BC53" s="2">
        <f t="shared" ca="1" si="52"/>
        <v>1</v>
      </c>
      <c r="BD53" s="2">
        <f t="shared" ca="1" si="52"/>
        <v>0</v>
      </c>
      <c r="BE53" s="2">
        <f t="shared" ca="1" si="52"/>
        <v>1</v>
      </c>
      <c r="BF53" s="2">
        <f t="shared" ca="1" si="52"/>
        <v>0</v>
      </c>
      <c r="BG53" s="2">
        <f t="shared" ca="1" si="52"/>
        <v>0</v>
      </c>
      <c r="BH53" s="2">
        <f t="shared" ca="1" si="52"/>
        <v>1</v>
      </c>
      <c r="BI53" s="2">
        <f t="shared" ca="1" si="52"/>
        <v>1</v>
      </c>
      <c r="BJ53" s="2">
        <f t="shared" ca="1" si="52"/>
        <v>3</v>
      </c>
      <c r="BK53" s="2">
        <f t="shared" ca="1" si="52"/>
        <v>1</v>
      </c>
      <c r="BL53" s="2">
        <f t="shared" ca="1" si="52"/>
        <v>1</v>
      </c>
      <c r="BM53" s="2">
        <f t="shared" ca="1" si="52"/>
        <v>1</v>
      </c>
      <c r="BN53" s="2" t="str">
        <f t="shared" si="21"/>
        <v>TW</v>
      </c>
      <c r="BP53" s="2">
        <f t="shared" si="50"/>
        <v>0</v>
      </c>
      <c r="BR53" s="2">
        <f t="shared" si="55"/>
        <v>0</v>
      </c>
      <c r="BS53" s="2">
        <f t="shared" si="56"/>
        <v>0</v>
      </c>
      <c r="BT53" s="2">
        <f t="shared" si="57"/>
        <v>0</v>
      </c>
      <c r="BU53" s="2">
        <f t="shared" si="58"/>
        <v>0</v>
      </c>
      <c r="BV53" s="2">
        <f t="shared" si="59"/>
        <v>0</v>
      </c>
      <c r="BW53" s="2">
        <f t="shared" si="60"/>
        <v>0</v>
      </c>
      <c r="BX53" s="2">
        <f t="shared" si="61"/>
        <v>0</v>
      </c>
      <c r="BY53" s="2">
        <f t="shared" si="62"/>
        <v>0</v>
      </c>
      <c r="BZ53" s="2">
        <f t="shared" si="63"/>
        <v>1</v>
      </c>
      <c r="CA53" s="2">
        <f t="shared" si="64"/>
        <v>0</v>
      </c>
      <c r="CB53" s="2">
        <f t="shared" si="65"/>
        <v>0</v>
      </c>
      <c r="CC53" s="2">
        <f t="shared" si="66"/>
        <v>0</v>
      </c>
      <c r="CD53" s="2">
        <f t="shared" si="67"/>
        <v>0</v>
      </c>
      <c r="CE53" s="2">
        <f t="shared" si="68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КА-3А  -  Тпв</v>
      </c>
      <c r="B54" s="10" t="s">
        <v>1007</v>
      </c>
      <c r="C54" s="18">
        <v>250</v>
      </c>
      <c r="D54" s="18">
        <v>175</v>
      </c>
      <c r="E54" s="22" t="s">
        <v>118</v>
      </c>
      <c r="F54" s="22">
        <v>3</v>
      </c>
      <c r="G54" s="18"/>
      <c r="H54" s="20">
        <f t="shared" ca="1" si="17"/>
        <v>0</v>
      </c>
      <c r="I54" s="16" t="str">
        <f t="shared" si="18"/>
        <v>03K002TWAI01</v>
      </c>
      <c r="J54" s="54">
        <v>207.39555142064009</v>
      </c>
      <c r="K54" s="54">
        <v>175.84501078927178</v>
      </c>
      <c r="L54" s="54">
        <v>167.37212067766509</v>
      </c>
      <c r="M54" s="54">
        <v>217.95355899216921</v>
      </c>
      <c r="N54" s="54">
        <v>217.43127461033987</v>
      </c>
      <c r="O54" s="54">
        <v>216.2647410581493</v>
      </c>
      <c r="P54" s="54">
        <v>216.59872454252957</v>
      </c>
      <c r="Q54" s="54">
        <v>214.43496701317054</v>
      </c>
      <c r="R54" s="54">
        <v>214.67037169828833</v>
      </c>
      <c r="S54" s="54">
        <v>214.48376627312257</v>
      </c>
      <c r="T54" s="54">
        <v>202.35920108463674</v>
      </c>
      <c r="U54" s="54">
        <v>212.93894072307987</v>
      </c>
      <c r="V54" s="54">
        <v>209.71939440430299</v>
      </c>
      <c r="W54" s="56">
        <v>209.42875192581471</v>
      </c>
      <c r="X54" s="2">
        <f t="shared" ca="1" si="53"/>
        <v>0</v>
      </c>
      <c r="Y54" s="2">
        <f t="shared" ca="1" si="53"/>
        <v>0</v>
      </c>
      <c r="Z54" s="2">
        <f t="shared" ca="1" si="51"/>
        <v>2</v>
      </c>
      <c r="AA54" s="2">
        <f t="shared" ca="1" si="51"/>
        <v>0</v>
      </c>
      <c r="AB54" s="2">
        <f t="shared" ca="1" si="51"/>
        <v>0</v>
      </c>
      <c r="AC54" s="2">
        <f t="shared" ca="1" si="51"/>
        <v>0</v>
      </c>
      <c r="AD54" s="2">
        <f t="shared" ca="1" si="51"/>
        <v>0</v>
      </c>
      <c r="AE54" s="2">
        <f t="shared" ca="1" si="51"/>
        <v>0</v>
      </c>
      <c r="AF54" s="2">
        <f t="shared" ca="1" si="51"/>
        <v>0</v>
      </c>
      <c r="AG54" s="2">
        <f t="shared" ca="1" si="51"/>
        <v>0</v>
      </c>
      <c r="AH54" s="2">
        <f t="shared" ca="1" si="51"/>
        <v>40</v>
      </c>
      <c r="AI54" s="2">
        <f t="shared" ca="1" si="51"/>
        <v>0</v>
      </c>
      <c r="AJ54" s="2">
        <f t="shared" ca="1" si="51"/>
        <v>0</v>
      </c>
      <c r="AK54" s="2">
        <f t="shared" ca="1" si="51"/>
        <v>0</v>
      </c>
      <c r="AL54" s="55">
        <v>193.37138279347633</v>
      </c>
      <c r="AM54" s="55">
        <v>193.56233169501718</v>
      </c>
      <c r="AN54" s="55">
        <v>194.0230174352854</v>
      </c>
      <c r="AO54" s="55">
        <v>194.73373303340168</v>
      </c>
      <c r="AP54" s="55">
        <v>194.30422325777619</v>
      </c>
      <c r="AQ54" s="55">
        <v>193.60734980172259</v>
      </c>
      <c r="AR54" s="55">
        <v>194.22234018365523</v>
      </c>
      <c r="AS54" s="55">
        <v>188.97825496313951</v>
      </c>
      <c r="AT54" s="55">
        <v>188.20376566780732</v>
      </c>
      <c r="AU54" s="55">
        <v>189.09447508551381</v>
      </c>
      <c r="AV54" s="55">
        <v>193.36914798342107</v>
      </c>
      <c r="AW54" s="55">
        <v>194.88934269583569</v>
      </c>
      <c r="AX54" s="55">
        <v>195.05341811041475</v>
      </c>
      <c r="AY54" s="55">
        <v>194.86213967565845</v>
      </c>
      <c r="AZ54" s="2">
        <f t="shared" ca="1" si="54"/>
        <v>0</v>
      </c>
      <c r="BA54" s="2">
        <f t="shared" ca="1" si="54"/>
        <v>0</v>
      </c>
      <c r="BB54" s="2">
        <f t="shared" ca="1" si="52"/>
        <v>0</v>
      </c>
      <c r="BC54" s="2">
        <f t="shared" ca="1" si="52"/>
        <v>1</v>
      </c>
      <c r="BD54" s="2">
        <f t="shared" ca="1" si="52"/>
        <v>0</v>
      </c>
      <c r="BE54" s="2">
        <f t="shared" ca="1" si="52"/>
        <v>1</v>
      </c>
      <c r="BF54" s="2">
        <f t="shared" ca="1" si="52"/>
        <v>0</v>
      </c>
      <c r="BG54" s="2">
        <f t="shared" ca="1" si="52"/>
        <v>0</v>
      </c>
      <c r="BH54" s="2">
        <f t="shared" ca="1" si="52"/>
        <v>1</v>
      </c>
      <c r="BI54" s="2">
        <f t="shared" ca="1" si="52"/>
        <v>1</v>
      </c>
      <c r="BJ54" s="2">
        <f t="shared" ca="1" si="52"/>
        <v>3</v>
      </c>
      <c r="BK54" s="2">
        <f t="shared" ca="1" si="52"/>
        <v>1</v>
      </c>
      <c r="BL54" s="2">
        <f t="shared" ca="1" si="52"/>
        <v>1</v>
      </c>
      <c r="BM54" s="2">
        <f t="shared" ca="1" si="52"/>
        <v>1</v>
      </c>
      <c r="BN54" s="2" t="str">
        <f t="shared" si="21"/>
        <v>TW</v>
      </c>
      <c r="BO54" s="2">
        <f>IF(AND(COUNTIF(J54:W54,"&gt;0")&gt;6,COUNTIF(J54:W54,"&gt;0")=SUM(BR54:CE54)),SUM(BR54:CE54),0)</f>
        <v>0</v>
      </c>
      <c r="BP54" s="2">
        <f t="shared" si="50"/>
        <v>0</v>
      </c>
      <c r="BR54" s="2">
        <f t="shared" si="55"/>
        <v>0</v>
      </c>
      <c r="BS54" s="2">
        <f t="shared" si="56"/>
        <v>0</v>
      </c>
      <c r="BT54" s="2">
        <f t="shared" si="57"/>
        <v>1</v>
      </c>
      <c r="BU54" s="2">
        <f t="shared" si="58"/>
        <v>0</v>
      </c>
      <c r="BV54" s="2">
        <f t="shared" si="59"/>
        <v>0</v>
      </c>
      <c r="BW54" s="2">
        <f t="shared" si="60"/>
        <v>0</v>
      </c>
      <c r="BX54" s="2">
        <f t="shared" si="61"/>
        <v>0</v>
      </c>
      <c r="BY54" s="2">
        <f t="shared" si="62"/>
        <v>0</v>
      </c>
      <c r="BZ54" s="2">
        <f t="shared" si="63"/>
        <v>0</v>
      </c>
      <c r="CA54" s="2">
        <f t="shared" si="64"/>
        <v>0</v>
      </c>
      <c r="CB54" s="2">
        <f t="shared" si="65"/>
        <v>0</v>
      </c>
      <c r="CC54" s="2">
        <f t="shared" si="66"/>
        <v>0</v>
      </c>
      <c r="CD54" s="2">
        <f t="shared" si="67"/>
        <v>0</v>
      </c>
      <c r="CE54" s="2">
        <f t="shared" si="68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КА-3Б  -  Тпв</v>
      </c>
      <c r="B55" s="10" t="s">
        <v>1008</v>
      </c>
      <c r="C55" s="18">
        <v>250</v>
      </c>
      <c r="D55" s="18">
        <v>175</v>
      </c>
      <c r="E55" s="22" t="s">
        <v>118</v>
      </c>
      <c r="F55" s="22">
        <v>3</v>
      </c>
      <c r="G55" s="18"/>
      <c r="H55" s="20">
        <f t="shared" ca="1" si="17"/>
        <v>0</v>
      </c>
      <c r="I55" s="16" t="str">
        <f t="shared" si="18"/>
        <v>03K002TWBI01</v>
      </c>
      <c r="J55" s="54">
        <v>0</v>
      </c>
      <c r="K55" s="54">
        <v>0</v>
      </c>
      <c r="L55" s="54">
        <v>200.16606970219729</v>
      </c>
      <c r="M55" s="54">
        <v>213.61159595895339</v>
      </c>
      <c r="N55" s="54">
        <v>213.12428688801725</v>
      </c>
      <c r="O55" s="54">
        <v>212.35760402644615</v>
      </c>
      <c r="P55" s="54">
        <v>212.40467843588806</v>
      </c>
      <c r="Q55" s="54">
        <v>209.62903902507688</v>
      </c>
      <c r="R55" s="54">
        <v>209.94184088215172</v>
      </c>
      <c r="S55" s="54">
        <v>210.02997981539161</v>
      </c>
      <c r="T55" s="54">
        <v>211.72097469419742</v>
      </c>
      <c r="U55" s="54">
        <v>212.52661281320417</v>
      </c>
      <c r="V55" s="54">
        <v>209.48858442860791</v>
      </c>
      <c r="W55" s="56">
        <v>209.49364608101462</v>
      </c>
      <c r="X55" s="2">
        <f t="shared" ca="1" si="53"/>
        <v>2</v>
      </c>
      <c r="Y55" s="2">
        <f t="shared" ca="1" si="53"/>
        <v>2</v>
      </c>
      <c r="Z55" s="2">
        <f t="shared" ca="1" si="51"/>
        <v>0</v>
      </c>
      <c r="AA55" s="2">
        <f t="shared" ca="1" si="51"/>
        <v>0</v>
      </c>
      <c r="AB55" s="2">
        <f t="shared" ca="1" si="51"/>
        <v>0</v>
      </c>
      <c r="AC55" s="2">
        <f t="shared" ca="1" si="51"/>
        <v>0</v>
      </c>
      <c r="AD55" s="2">
        <f t="shared" ca="1" si="51"/>
        <v>0</v>
      </c>
      <c r="AE55" s="2">
        <f t="shared" ca="1" si="51"/>
        <v>0</v>
      </c>
      <c r="AF55" s="2">
        <f t="shared" ca="1" si="51"/>
        <v>0</v>
      </c>
      <c r="AG55" s="2">
        <f t="shared" ca="1" si="51"/>
        <v>0</v>
      </c>
      <c r="AH55" s="2">
        <f t="shared" ca="1" si="51"/>
        <v>0</v>
      </c>
      <c r="AI55" s="2">
        <f t="shared" ca="1" si="51"/>
        <v>0</v>
      </c>
      <c r="AJ55" s="2">
        <f t="shared" ca="1" si="51"/>
        <v>0</v>
      </c>
      <c r="AK55" s="2">
        <f t="shared" ca="1" si="51"/>
        <v>0</v>
      </c>
      <c r="AL55" s="55">
        <v>0</v>
      </c>
      <c r="AM55" s="55">
        <v>0</v>
      </c>
      <c r="AN55" s="55">
        <v>200.16606970219732</v>
      </c>
      <c r="AO55" s="55">
        <v>210.5794659467567</v>
      </c>
      <c r="AP55" s="55">
        <v>207.44718310012087</v>
      </c>
      <c r="AQ55" s="55">
        <v>207.33881443861162</v>
      </c>
      <c r="AR55" s="55">
        <v>206.86916070398212</v>
      </c>
      <c r="AS55" s="55">
        <v>208.43092970116214</v>
      </c>
      <c r="AT55" s="55">
        <v>208.24815109915144</v>
      </c>
      <c r="AU55" s="55">
        <v>207.93606759204789</v>
      </c>
      <c r="AV55" s="55">
        <v>207.04321149294589</v>
      </c>
      <c r="AW55" s="55">
        <v>207.36295149061155</v>
      </c>
      <c r="AX55" s="55">
        <v>207.50252683215811</v>
      </c>
      <c r="AY55" s="55">
        <v>207.85678530115692</v>
      </c>
      <c r="AZ55" s="2">
        <f t="shared" ca="1" si="54"/>
        <v>0</v>
      </c>
      <c r="BA55" s="2">
        <f t="shared" ca="1" si="54"/>
        <v>0</v>
      </c>
      <c r="BB55" s="2">
        <f t="shared" ca="1" si="52"/>
        <v>0</v>
      </c>
      <c r="BC55" s="2">
        <f t="shared" ca="1" si="52"/>
        <v>1</v>
      </c>
      <c r="BD55" s="2">
        <f t="shared" ca="1" si="52"/>
        <v>0</v>
      </c>
      <c r="BE55" s="2">
        <f t="shared" ca="1" si="52"/>
        <v>1</v>
      </c>
      <c r="BF55" s="2">
        <f t="shared" ca="1" si="52"/>
        <v>0</v>
      </c>
      <c r="BG55" s="2">
        <f t="shared" ca="1" si="52"/>
        <v>0</v>
      </c>
      <c r="BH55" s="2">
        <f t="shared" ca="1" si="52"/>
        <v>1</v>
      </c>
      <c r="BI55" s="2">
        <f t="shared" ca="1" si="52"/>
        <v>1</v>
      </c>
      <c r="BJ55" s="2">
        <f t="shared" ca="1" si="52"/>
        <v>2</v>
      </c>
      <c r="BK55" s="2">
        <f t="shared" ca="1" si="52"/>
        <v>1</v>
      </c>
      <c r="BL55" s="2">
        <f t="shared" ca="1" si="52"/>
        <v>1</v>
      </c>
      <c r="BM55" s="2">
        <f t="shared" ca="1" si="52"/>
        <v>1</v>
      </c>
      <c r="BN55" s="2" t="str">
        <f t="shared" si="21"/>
        <v>TW</v>
      </c>
      <c r="BO55" s="2">
        <f>IF(AND(COUNTIF(J55:W55,"&gt;0")&gt;6,COUNTIF(J55:W55,"&gt;0")=SUM(BR55:CE55)),SUM(BR55:CE55),0)</f>
        <v>0</v>
      </c>
      <c r="BP55" s="2">
        <f t="shared" si="50"/>
        <v>1</v>
      </c>
      <c r="BR55" s="2">
        <f t="shared" si="55"/>
        <v>0</v>
      </c>
      <c r="BS55" s="2">
        <f t="shared" si="56"/>
        <v>0</v>
      </c>
      <c r="BT55" s="2">
        <f t="shared" si="57"/>
        <v>0</v>
      </c>
      <c r="BU55" s="2">
        <f t="shared" si="58"/>
        <v>0</v>
      </c>
      <c r="BV55" s="2">
        <f t="shared" si="59"/>
        <v>0</v>
      </c>
      <c r="BW55" s="2">
        <f t="shared" si="60"/>
        <v>0</v>
      </c>
      <c r="BX55" s="2">
        <f t="shared" si="61"/>
        <v>0</v>
      </c>
      <c r="BY55" s="2">
        <f t="shared" si="62"/>
        <v>0</v>
      </c>
      <c r="BZ55" s="2">
        <f t="shared" si="63"/>
        <v>0</v>
      </c>
      <c r="CA55" s="2">
        <f t="shared" si="64"/>
        <v>0</v>
      </c>
      <c r="CB55" s="2">
        <f t="shared" si="65"/>
        <v>0</v>
      </c>
      <c r="CC55" s="2">
        <f t="shared" si="66"/>
        <v>0</v>
      </c>
      <c r="CD55" s="2">
        <f t="shared" si="67"/>
        <v>0</v>
      </c>
      <c r="CE55" s="2">
        <f t="shared" si="68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КА-4А  -  Тпв</v>
      </c>
      <c r="B56" s="10" t="s">
        <v>1009</v>
      </c>
      <c r="C56" s="18">
        <v>250</v>
      </c>
      <c r="D56" s="18">
        <v>175</v>
      </c>
      <c r="E56" s="22" t="s">
        <v>118</v>
      </c>
      <c r="F56" s="22">
        <v>3</v>
      </c>
      <c r="G56" s="18"/>
      <c r="H56" s="20">
        <f t="shared" ca="1" si="17"/>
        <v>0</v>
      </c>
      <c r="I56" s="16" t="str">
        <f t="shared" si="18"/>
        <v>04K002TWAI01</v>
      </c>
      <c r="J56" s="54">
        <v>151.96444564244391</v>
      </c>
      <c r="K56" s="54">
        <v>151.91511998388566</v>
      </c>
      <c r="L56" s="54">
        <v>151.9217725630825</v>
      </c>
      <c r="M56" s="54">
        <v>152.70073621172241</v>
      </c>
      <c r="N56" s="54">
        <v>148.86211776142983</v>
      </c>
      <c r="O56" s="54">
        <v>145.71789088851529</v>
      </c>
      <c r="P56" s="54">
        <v>168.28650739094252</v>
      </c>
      <c r="Q56" s="54">
        <v>206.21534667157874</v>
      </c>
      <c r="R56" s="54">
        <v>205.80604513064881</v>
      </c>
      <c r="S56" s="54">
        <v>203.75071931192159</v>
      </c>
      <c r="T56" s="54">
        <v>202.34632289650432</v>
      </c>
      <c r="U56" s="54">
        <v>202.80975148861819</v>
      </c>
      <c r="V56" s="54">
        <v>202.98494536232636</v>
      </c>
      <c r="W56" s="56">
        <v>202.62551645911265</v>
      </c>
      <c r="X56" s="2">
        <f t="shared" ca="1" si="53"/>
        <v>2</v>
      </c>
      <c r="Y56" s="2">
        <f t="shared" ca="1" si="53"/>
        <v>2</v>
      </c>
      <c r="Z56" s="2">
        <f t="shared" ca="1" si="51"/>
        <v>2</v>
      </c>
      <c r="AA56" s="2">
        <f t="shared" ca="1" si="51"/>
        <v>2</v>
      </c>
      <c r="AB56" s="2">
        <f t="shared" ca="1" si="51"/>
        <v>2</v>
      </c>
      <c r="AC56" s="2">
        <f t="shared" ca="1" si="51"/>
        <v>42</v>
      </c>
      <c r="AD56" s="2">
        <f t="shared" ca="1" si="51"/>
        <v>2</v>
      </c>
      <c r="AE56" s="2">
        <f t="shared" ca="1" si="51"/>
        <v>0</v>
      </c>
      <c r="AF56" s="2">
        <f t="shared" ca="1" si="51"/>
        <v>0</v>
      </c>
      <c r="AG56" s="2">
        <f t="shared" ca="1" si="51"/>
        <v>0</v>
      </c>
      <c r="AH56" s="2">
        <f t="shared" ca="1" si="51"/>
        <v>0</v>
      </c>
      <c r="AI56" s="2">
        <f t="shared" ca="1" si="51"/>
        <v>0</v>
      </c>
      <c r="AJ56" s="2">
        <f t="shared" ca="1" si="51"/>
        <v>0</v>
      </c>
      <c r="AK56" s="2">
        <f t="shared" ca="1" si="51"/>
        <v>0</v>
      </c>
      <c r="AL56" s="55">
        <v>207.32246148501338</v>
      </c>
      <c r="AM56" s="55">
        <v>207.31418499867331</v>
      </c>
      <c r="AN56" s="55">
        <v>207.10727949011218</v>
      </c>
      <c r="AO56" s="55">
        <v>207.44635420115981</v>
      </c>
      <c r="AP56" s="55">
        <v>207.56986637230111</v>
      </c>
      <c r="AQ56" s="55">
        <v>208.00725302389873</v>
      </c>
      <c r="AR56" s="55">
        <v>207.97220639322097</v>
      </c>
      <c r="AS56" s="55">
        <v>207.73520756717852</v>
      </c>
      <c r="AT56" s="55">
        <v>207.89215360838909</v>
      </c>
      <c r="AU56" s="55">
        <v>207.8252235089374</v>
      </c>
      <c r="AV56" s="55">
        <v>207.97148692423167</v>
      </c>
      <c r="AW56" s="55">
        <v>207.94770567684338</v>
      </c>
      <c r="AX56" s="55">
        <v>208.13508464402932</v>
      </c>
      <c r="AY56" s="55">
        <v>208.05375888587866</v>
      </c>
      <c r="AZ56" s="2">
        <f t="shared" ca="1" si="54"/>
        <v>0</v>
      </c>
      <c r="BA56" s="2">
        <f t="shared" ca="1" si="54"/>
        <v>0</v>
      </c>
      <c r="BB56" s="2">
        <f t="shared" ca="1" si="52"/>
        <v>0</v>
      </c>
      <c r="BC56" s="2">
        <f t="shared" ca="1" si="52"/>
        <v>1</v>
      </c>
      <c r="BD56" s="2">
        <f t="shared" ca="1" si="52"/>
        <v>0</v>
      </c>
      <c r="BE56" s="2">
        <f t="shared" ca="1" si="52"/>
        <v>1</v>
      </c>
      <c r="BF56" s="2">
        <f t="shared" ca="1" si="52"/>
        <v>0</v>
      </c>
      <c r="BG56" s="2">
        <f t="shared" ca="1" si="52"/>
        <v>0</v>
      </c>
      <c r="BH56" s="2">
        <f t="shared" ca="1" si="52"/>
        <v>1</v>
      </c>
      <c r="BI56" s="2">
        <f t="shared" ca="1" si="52"/>
        <v>1</v>
      </c>
      <c r="BJ56" s="2">
        <f t="shared" ca="1" si="52"/>
        <v>2</v>
      </c>
      <c r="BK56" s="2">
        <f t="shared" ca="1" si="52"/>
        <v>1</v>
      </c>
      <c r="BL56" s="2">
        <f t="shared" ca="1" si="52"/>
        <v>1</v>
      </c>
      <c r="BM56" s="2">
        <f t="shared" ca="1" si="52"/>
        <v>1</v>
      </c>
      <c r="BN56" s="2" t="str">
        <f t="shared" si="21"/>
        <v>TW</v>
      </c>
      <c r="BO56" s="2">
        <f>IF(AND(COUNTIF(J56:W56,"&gt;0")&gt;6,COUNTIF(J56:W56,"&gt;0")=SUM(BR56:CE56)),SUM(BR56:CE56),0)</f>
        <v>0</v>
      </c>
      <c r="BP56" s="2">
        <f t="shared" si="50"/>
        <v>0</v>
      </c>
      <c r="BR56" s="2">
        <f t="shared" si="55"/>
        <v>1</v>
      </c>
      <c r="BS56" s="2">
        <f t="shared" si="56"/>
        <v>1</v>
      </c>
      <c r="BT56" s="2">
        <f t="shared" si="57"/>
        <v>1</v>
      </c>
      <c r="BU56" s="2">
        <f t="shared" si="58"/>
        <v>1</v>
      </c>
      <c r="BV56" s="2">
        <f t="shared" si="59"/>
        <v>1</v>
      </c>
      <c r="BW56" s="2">
        <f t="shared" si="60"/>
        <v>1</v>
      </c>
      <c r="BX56" s="2">
        <f t="shared" si="61"/>
        <v>1</v>
      </c>
      <c r="BY56" s="2">
        <f t="shared" si="62"/>
        <v>0</v>
      </c>
      <c r="BZ56" s="2">
        <f t="shared" si="63"/>
        <v>0</v>
      </c>
      <c r="CA56" s="2">
        <f t="shared" si="64"/>
        <v>0</v>
      </c>
      <c r="CB56" s="2">
        <f t="shared" si="65"/>
        <v>0</v>
      </c>
      <c r="CC56" s="2">
        <f t="shared" si="66"/>
        <v>0</v>
      </c>
      <c r="CD56" s="2">
        <f t="shared" si="67"/>
        <v>0</v>
      </c>
      <c r="CE56" s="2">
        <f t="shared" si="68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КА-4Б  -  Тпв</v>
      </c>
      <c r="B57" s="10" t="s">
        <v>1010</v>
      </c>
      <c r="C57" s="18">
        <v>250</v>
      </c>
      <c r="D57" s="18">
        <v>175</v>
      </c>
      <c r="E57" s="22" t="s">
        <v>118</v>
      </c>
      <c r="F57" s="22">
        <v>3</v>
      </c>
      <c r="G57" s="18"/>
      <c r="H57" s="20">
        <f t="shared" ca="1" si="17"/>
        <v>0</v>
      </c>
      <c r="I57" s="16" t="str">
        <f t="shared" si="18"/>
        <v>04K002TWBI01</v>
      </c>
      <c r="J57" s="54">
        <v>148.57442548688971</v>
      </c>
      <c r="K57" s="54">
        <v>148.57548235643299</v>
      </c>
      <c r="L57" s="54">
        <v>148.57910641612736</v>
      </c>
      <c r="M57" s="54">
        <v>149.2327327358208</v>
      </c>
      <c r="N57" s="54">
        <v>147.1356076486309</v>
      </c>
      <c r="O57" s="54">
        <v>143.35006444811452</v>
      </c>
      <c r="P57" s="54">
        <v>162.7808082182913</v>
      </c>
      <c r="Q57" s="54">
        <v>202.99927634329188</v>
      </c>
      <c r="R57" s="54">
        <v>202.79793159166826</v>
      </c>
      <c r="S57" s="54">
        <v>200.73209660783894</v>
      </c>
      <c r="T57" s="54">
        <v>199.0622554737383</v>
      </c>
      <c r="U57" s="54">
        <v>199.49903787297464</v>
      </c>
      <c r="V57" s="54">
        <v>199.70979849084389</v>
      </c>
      <c r="W57" s="56">
        <v>199.47295476245884</v>
      </c>
      <c r="X57" s="2">
        <f t="shared" ca="1" si="53"/>
        <v>2</v>
      </c>
      <c r="Y57" s="2">
        <f t="shared" ca="1" si="53"/>
        <v>2</v>
      </c>
      <c r="Z57" s="2">
        <f t="shared" ca="1" si="51"/>
        <v>2</v>
      </c>
      <c r="AA57" s="2">
        <f t="shared" ca="1" si="51"/>
        <v>2</v>
      </c>
      <c r="AB57" s="2">
        <f t="shared" ca="1" si="51"/>
        <v>2</v>
      </c>
      <c r="AC57" s="2">
        <f t="shared" ca="1" si="51"/>
        <v>2</v>
      </c>
      <c r="AD57" s="2">
        <f t="shared" ca="1" si="51"/>
        <v>2</v>
      </c>
      <c r="AE57" s="2">
        <f t="shared" ca="1" si="51"/>
        <v>0</v>
      </c>
      <c r="AF57" s="2">
        <f t="shared" ca="1" si="51"/>
        <v>0</v>
      </c>
      <c r="AG57" s="2">
        <f t="shared" ca="1" si="51"/>
        <v>0</v>
      </c>
      <c r="AH57" s="2">
        <f t="shared" ca="1" si="51"/>
        <v>0</v>
      </c>
      <c r="AI57" s="2">
        <f t="shared" ca="1" si="51"/>
        <v>0</v>
      </c>
      <c r="AJ57" s="2">
        <f t="shared" ca="1" si="51"/>
        <v>0</v>
      </c>
      <c r="AK57" s="2">
        <f t="shared" ca="1" si="51"/>
        <v>0</v>
      </c>
      <c r="AL57" s="55">
        <v>192.8005411535685</v>
      </c>
      <c r="AM57" s="55">
        <v>192.81748538029532</v>
      </c>
      <c r="AN57" s="55">
        <v>192.94484361461326</v>
      </c>
      <c r="AO57" s="55">
        <v>194.05480391305699</v>
      </c>
      <c r="AP57" s="55">
        <v>195.10581316682698</v>
      </c>
      <c r="AQ57" s="55">
        <v>195.72327676720764</v>
      </c>
      <c r="AR57" s="55">
        <v>196.14223291770233</v>
      </c>
      <c r="AS57" s="55">
        <v>196.89056440455624</v>
      </c>
      <c r="AT57" s="55">
        <v>196.93691446990226</v>
      </c>
      <c r="AU57" s="55">
        <v>196.55228037685512</v>
      </c>
      <c r="AV57" s="55">
        <v>195.83334203462542</v>
      </c>
      <c r="AW57" s="55">
        <v>196.01435181393515</v>
      </c>
      <c r="AX57" s="55">
        <v>195.95190777200679</v>
      </c>
      <c r="AY57" s="55">
        <v>195.96602730499035</v>
      </c>
      <c r="AZ57" s="2">
        <f t="shared" ca="1" si="54"/>
        <v>0</v>
      </c>
      <c r="BA57" s="2">
        <f t="shared" ca="1" si="54"/>
        <v>0</v>
      </c>
      <c r="BB57" s="2">
        <f t="shared" ca="1" si="52"/>
        <v>0</v>
      </c>
      <c r="BC57" s="2">
        <f t="shared" ca="1" si="52"/>
        <v>1</v>
      </c>
      <c r="BD57" s="2">
        <f t="shared" ca="1" si="52"/>
        <v>0</v>
      </c>
      <c r="BE57" s="2">
        <f t="shared" ca="1" si="52"/>
        <v>0</v>
      </c>
      <c r="BF57" s="2">
        <f t="shared" ca="1" si="52"/>
        <v>0</v>
      </c>
      <c r="BG57" s="2">
        <f t="shared" ca="1" si="52"/>
        <v>0</v>
      </c>
      <c r="BH57" s="2">
        <f t="shared" ca="1" si="52"/>
        <v>1</v>
      </c>
      <c r="BI57" s="2">
        <f t="shared" ca="1" si="52"/>
        <v>1</v>
      </c>
      <c r="BJ57" s="2">
        <f t="shared" ca="1" si="52"/>
        <v>2</v>
      </c>
      <c r="BK57" s="2">
        <f t="shared" ca="1" si="52"/>
        <v>1</v>
      </c>
      <c r="BL57" s="2">
        <f t="shared" ca="1" si="52"/>
        <v>2</v>
      </c>
      <c r="BM57" s="2">
        <f t="shared" ca="1" si="52"/>
        <v>1</v>
      </c>
      <c r="BN57" s="2" t="str">
        <f t="shared" si="21"/>
        <v>TW</v>
      </c>
      <c r="BO57" s="2">
        <f>IF(AND(COUNTIF(J57:W57,"&gt;0")&gt;6,COUNTIF(J57:W57,"&gt;0")=SUM(BR57:CE57)),SUM(BR57:CE57),0)</f>
        <v>0</v>
      </c>
      <c r="BP57" s="2">
        <f t="shared" si="50"/>
        <v>0</v>
      </c>
      <c r="BR57" s="2">
        <f t="shared" si="55"/>
        <v>1</v>
      </c>
      <c r="BS57" s="2">
        <f t="shared" si="56"/>
        <v>1</v>
      </c>
      <c r="BT57" s="2">
        <f t="shared" si="57"/>
        <v>1</v>
      </c>
      <c r="BU57" s="2">
        <f t="shared" si="58"/>
        <v>1</v>
      </c>
      <c r="BV57" s="2">
        <f t="shared" si="59"/>
        <v>1</v>
      </c>
      <c r="BW57" s="2">
        <f t="shared" si="60"/>
        <v>1</v>
      </c>
      <c r="BX57" s="2">
        <f t="shared" si="61"/>
        <v>1</v>
      </c>
      <c r="BY57" s="2">
        <f t="shared" si="62"/>
        <v>0</v>
      </c>
      <c r="BZ57" s="2">
        <f t="shared" si="63"/>
        <v>0</v>
      </c>
      <c r="CA57" s="2">
        <f t="shared" si="64"/>
        <v>0</v>
      </c>
      <c r="CB57" s="2">
        <f t="shared" si="65"/>
        <v>0</v>
      </c>
      <c r="CC57" s="2">
        <f t="shared" si="66"/>
        <v>0</v>
      </c>
      <c r="CD57" s="2">
        <f t="shared" si="67"/>
        <v>0</v>
      </c>
      <c r="CE57" s="2">
        <f t="shared" si="68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КА-5А  -  Тпв</v>
      </c>
      <c r="B58" s="10" t="s">
        <v>1011</v>
      </c>
      <c r="C58" s="18">
        <v>250</v>
      </c>
      <c r="D58" s="18">
        <v>175</v>
      </c>
      <c r="E58" s="22" t="s">
        <v>118</v>
      </c>
      <c r="F58" s="22">
        <v>3</v>
      </c>
      <c r="G58" s="18"/>
      <c r="H58" s="20">
        <f t="shared" ca="1" si="17"/>
        <v>0</v>
      </c>
      <c r="I58" s="16" t="str">
        <f t="shared" si="18"/>
        <v>05K002TWAI01</v>
      </c>
      <c r="J58" s="54">
        <v>215.99561207721354</v>
      </c>
      <c r="K58" s="54">
        <v>215.74262503512381</v>
      </c>
      <c r="L58" s="54">
        <v>216.20110944629494</v>
      </c>
      <c r="M58" s="54">
        <v>212.11829836962707</v>
      </c>
      <c r="N58" s="54">
        <v>216.73239207342854</v>
      </c>
      <c r="O58" s="54">
        <v>217.32665648721598</v>
      </c>
      <c r="P58" s="54">
        <v>217.28710992618892</v>
      </c>
      <c r="Q58" s="54">
        <v>216.57613544390722</v>
      </c>
      <c r="R58" s="54">
        <v>215.37979053453589</v>
      </c>
      <c r="S58" s="54">
        <v>214.99252690150141</v>
      </c>
      <c r="T58" s="54">
        <v>0</v>
      </c>
      <c r="U58" s="54">
        <v>0</v>
      </c>
      <c r="V58" s="54">
        <v>0</v>
      </c>
      <c r="W58" s="56">
        <v>0</v>
      </c>
      <c r="X58" s="2">
        <f t="shared" ca="1" si="53"/>
        <v>0</v>
      </c>
      <c r="Y58" s="2">
        <f t="shared" ca="1" si="53"/>
        <v>0</v>
      </c>
      <c r="Z58" s="2">
        <f t="shared" ca="1" si="51"/>
        <v>0</v>
      </c>
      <c r="AA58" s="2">
        <f t="shared" ca="1" si="51"/>
        <v>0</v>
      </c>
      <c r="AB58" s="2">
        <f t="shared" ca="1" si="51"/>
        <v>0</v>
      </c>
      <c r="AC58" s="2">
        <f t="shared" ca="1" si="51"/>
        <v>0</v>
      </c>
      <c r="AD58" s="2">
        <f t="shared" ca="1" si="51"/>
        <v>0</v>
      </c>
      <c r="AE58" s="2">
        <f t="shared" ca="1" si="51"/>
        <v>0</v>
      </c>
      <c r="AF58" s="2">
        <f t="shared" ca="1" si="51"/>
        <v>0</v>
      </c>
      <c r="AG58" s="2">
        <f t="shared" ca="1" si="51"/>
        <v>0</v>
      </c>
      <c r="AH58" s="2">
        <f t="shared" ca="1" si="51"/>
        <v>2</v>
      </c>
      <c r="AI58" s="2">
        <f t="shared" ca="1" si="51"/>
        <v>2</v>
      </c>
      <c r="AJ58" s="2">
        <f t="shared" ca="1" si="51"/>
        <v>2</v>
      </c>
      <c r="AK58" s="2">
        <f t="shared" ca="1" si="51"/>
        <v>2</v>
      </c>
      <c r="AL58" s="55">
        <v>208.25972968642932</v>
      </c>
      <c r="AM58" s="55">
        <v>207.98165416943357</v>
      </c>
      <c r="AN58" s="55">
        <v>208.50168287502285</v>
      </c>
      <c r="AO58" s="55">
        <v>208.08930398077214</v>
      </c>
      <c r="AP58" s="55">
        <v>208.39535606304739</v>
      </c>
      <c r="AQ58" s="55">
        <v>207.95464706349159</v>
      </c>
      <c r="AR58" s="55">
        <v>208.17413893757302</v>
      </c>
      <c r="AS58" s="55">
        <v>208.40120561171241</v>
      </c>
      <c r="AT58" s="55">
        <v>208.06102451027408</v>
      </c>
      <c r="AU58" s="55">
        <v>208.5337520810007</v>
      </c>
      <c r="AV58" s="55">
        <v>0</v>
      </c>
      <c r="AW58" s="55">
        <v>0</v>
      </c>
      <c r="AX58" s="55">
        <v>0</v>
      </c>
      <c r="AY58" s="55">
        <v>0</v>
      </c>
      <c r="AZ58" s="2">
        <f t="shared" ca="1" si="54"/>
        <v>0</v>
      </c>
      <c r="BA58" s="2">
        <f t="shared" ca="1" si="54"/>
        <v>0</v>
      </c>
      <c r="BB58" s="2">
        <f t="shared" ca="1" si="52"/>
        <v>0</v>
      </c>
      <c r="BC58" s="2">
        <f t="shared" ca="1" si="52"/>
        <v>1</v>
      </c>
      <c r="BD58" s="2">
        <f t="shared" ca="1" si="52"/>
        <v>0</v>
      </c>
      <c r="BE58" s="2">
        <f t="shared" ca="1" si="52"/>
        <v>0</v>
      </c>
      <c r="BF58" s="2">
        <f t="shared" ca="1" si="52"/>
        <v>0</v>
      </c>
      <c r="BG58" s="2">
        <f t="shared" ca="1" si="52"/>
        <v>0</v>
      </c>
      <c r="BH58" s="2">
        <f t="shared" ca="1" si="52"/>
        <v>1</v>
      </c>
      <c r="BI58" s="2">
        <f t="shared" ca="1" si="52"/>
        <v>1</v>
      </c>
      <c r="BJ58" s="2">
        <f t="shared" ca="1" si="52"/>
        <v>2</v>
      </c>
      <c r="BK58" s="2">
        <f t="shared" ca="1" si="52"/>
        <v>1</v>
      </c>
      <c r="BL58" s="2">
        <f t="shared" ca="1" si="52"/>
        <v>2</v>
      </c>
      <c r="BM58" s="2">
        <f t="shared" ca="1" si="52"/>
        <v>1</v>
      </c>
      <c r="BN58" s="2" t="str">
        <f t="shared" si="21"/>
        <v>TW</v>
      </c>
      <c r="BP58" s="2">
        <f t="shared" si="50"/>
        <v>1</v>
      </c>
      <c r="BR58" s="2">
        <f t="shared" si="55"/>
        <v>0</v>
      </c>
      <c r="BS58" s="2">
        <f t="shared" si="56"/>
        <v>0</v>
      </c>
      <c r="BT58" s="2">
        <f t="shared" si="57"/>
        <v>0</v>
      </c>
      <c r="BU58" s="2">
        <f t="shared" si="58"/>
        <v>0</v>
      </c>
      <c r="BV58" s="2">
        <f t="shared" si="59"/>
        <v>0</v>
      </c>
      <c r="BW58" s="2">
        <f t="shared" si="60"/>
        <v>0</v>
      </c>
      <c r="BX58" s="2">
        <f t="shared" si="61"/>
        <v>0</v>
      </c>
      <c r="BY58" s="2">
        <f t="shared" si="62"/>
        <v>0</v>
      </c>
      <c r="BZ58" s="2">
        <f t="shared" si="63"/>
        <v>0</v>
      </c>
      <c r="CA58" s="2">
        <f t="shared" si="64"/>
        <v>0</v>
      </c>
      <c r="CB58" s="2">
        <f t="shared" si="65"/>
        <v>0</v>
      </c>
      <c r="CC58" s="2">
        <f t="shared" si="66"/>
        <v>0</v>
      </c>
      <c r="CD58" s="2">
        <f t="shared" si="67"/>
        <v>0</v>
      </c>
      <c r="CE58" s="2">
        <f t="shared" si="68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КА-5Б  -  Тпв</v>
      </c>
      <c r="B59" s="10" t="s">
        <v>1012</v>
      </c>
      <c r="C59" s="18">
        <v>250</v>
      </c>
      <c r="D59" s="18">
        <v>175</v>
      </c>
      <c r="E59" s="22" t="s">
        <v>118</v>
      </c>
      <c r="F59" s="22">
        <v>3</v>
      </c>
      <c r="G59" s="18"/>
      <c r="H59" s="20">
        <f t="shared" ca="1" si="17"/>
        <v>0</v>
      </c>
      <c r="I59" s="16" t="str">
        <f t="shared" si="18"/>
        <v>05K002TWBI01</v>
      </c>
      <c r="J59" s="54">
        <v>214.94758377752257</v>
      </c>
      <c r="K59" s="54">
        <v>214.7162420934304</v>
      </c>
      <c r="L59" s="54">
        <v>215.22098498296273</v>
      </c>
      <c r="M59" s="54">
        <v>213.62144505015192</v>
      </c>
      <c r="N59" s="54">
        <v>216.01627285815431</v>
      </c>
      <c r="O59" s="54">
        <v>216.66676014900258</v>
      </c>
      <c r="P59" s="54">
        <v>216.60276948647774</v>
      </c>
      <c r="Q59" s="54">
        <v>215.87759533166474</v>
      </c>
      <c r="R59" s="54">
        <v>214.66411416812053</v>
      </c>
      <c r="S59" s="54">
        <v>208.22406673505972</v>
      </c>
      <c r="T59" s="54">
        <v>204.51016917317685</v>
      </c>
      <c r="U59" s="54">
        <v>205.22360696929479</v>
      </c>
      <c r="V59" s="54">
        <v>146.77474736792499</v>
      </c>
      <c r="W59" s="56">
        <v>0</v>
      </c>
      <c r="X59" s="2">
        <f t="shared" ca="1" si="53"/>
        <v>0</v>
      </c>
      <c r="Y59" s="2">
        <f t="shared" ca="1" si="53"/>
        <v>0</v>
      </c>
      <c r="Z59" s="2">
        <f t="shared" ca="1" si="51"/>
        <v>0</v>
      </c>
      <c r="AA59" s="2">
        <f t="shared" ca="1" si="51"/>
        <v>0</v>
      </c>
      <c r="AB59" s="2">
        <f t="shared" ca="1" si="51"/>
        <v>0</v>
      </c>
      <c r="AC59" s="2">
        <f t="shared" ca="1" si="51"/>
        <v>0</v>
      </c>
      <c r="AD59" s="2">
        <f t="shared" ca="1" si="51"/>
        <v>0</v>
      </c>
      <c r="AE59" s="2">
        <f t="shared" ca="1" si="51"/>
        <v>0</v>
      </c>
      <c r="AF59" s="2">
        <f t="shared" ca="1" si="51"/>
        <v>0</v>
      </c>
      <c r="AG59" s="2">
        <f t="shared" ca="1" si="51"/>
        <v>40</v>
      </c>
      <c r="AH59" s="2">
        <f t="shared" ca="1" si="51"/>
        <v>40</v>
      </c>
      <c r="AI59" s="2">
        <f t="shared" ca="1" si="51"/>
        <v>0</v>
      </c>
      <c r="AJ59" s="2">
        <f t="shared" ca="1" si="51"/>
        <v>2</v>
      </c>
      <c r="AK59" s="2">
        <f t="shared" ca="1" si="51"/>
        <v>2</v>
      </c>
      <c r="AL59" s="55">
        <v>197.50233215988754</v>
      </c>
      <c r="AM59" s="55">
        <v>197.60388591845677</v>
      </c>
      <c r="AN59" s="55">
        <v>197.60450012798714</v>
      </c>
      <c r="AO59" s="55">
        <v>208.1253480123253</v>
      </c>
      <c r="AP59" s="55">
        <v>203.60351279459806</v>
      </c>
      <c r="AQ59" s="55">
        <v>197.07566372841688</v>
      </c>
      <c r="AR59" s="55">
        <v>197.35449524556603</v>
      </c>
      <c r="AS59" s="55">
        <v>197.36735970509758</v>
      </c>
      <c r="AT59" s="55">
        <v>197.22912989025016</v>
      </c>
      <c r="AU59" s="55">
        <v>197.54392314842931</v>
      </c>
      <c r="AV59" s="55">
        <v>197.59433268227852</v>
      </c>
      <c r="AW59" s="55">
        <v>197.61594915656818</v>
      </c>
      <c r="AX59" s="55">
        <v>207.97747842464801</v>
      </c>
      <c r="AY59" s="55">
        <v>0</v>
      </c>
      <c r="AZ59" s="2">
        <f t="shared" ca="1" si="54"/>
        <v>0</v>
      </c>
      <c r="BA59" s="2">
        <f t="shared" ca="1" si="54"/>
        <v>0</v>
      </c>
      <c r="BB59" s="2">
        <f t="shared" ca="1" si="52"/>
        <v>0</v>
      </c>
      <c r="BC59" s="2">
        <f t="shared" ca="1" si="52"/>
        <v>1</v>
      </c>
      <c r="BD59" s="2">
        <f t="shared" ca="1" si="52"/>
        <v>0</v>
      </c>
      <c r="BE59" s="2">
        <f t="shared" ca="1" si="52"/>
        <v>0</v>
      </c>
      <c r="BF59" s="2">
        <f t="shared" ca="1" si="52"/>
        <v>0</v>
      </c>
      <c r="BG59" s="2">
        <f t="shared" ca="1" si="52"/>
        <v>0</v>
      </c>
      <c r="BH59" s="2">
        <f t="shared" ca="1" si="52"/>
        <v>1</v>
      </c>
      <c r="BI59" s="2">
        <f t="shared" ca="1" si="52"/>
        <v>1</v>
      </c>
      <c r="BJ59" s="2">
        <f t="shared" ca="1" si="52"/>
        <v>2</v>
      </c>
      <c r="BK59" s="2">
        <f t="shared" ca="1" si="52"/>
        <v>1</v>
      </c>
      <c r="BL59" s="2">
        <f t="shared" ca="1" si="52"/>
        <v>2</v>
      </c>
      <c r="BM59" s="2">
        <f t="shared" ca="1" si="52"/>
        <v>1</v>
      </c>
      <c r="BN59" s="2" t="str">
        <f t="shared" si="21"/>
        <v>TW</v>
      </c>
      <c r="BP59" s="2">
        <f t="shared" si="50"/>
        <v>0</v>
      </c>
      <c r="BR59" s="2">
        <f t="shared" si="55"/>
        <v>0</v>
      </c>
      <c r="BS59" s="2">
        <f t="shared" si="56"/>
        <v>0</v>
      </c>
      <c r="BT59" s="2">
        <f t="shared" si="57"/>
        <v>0</v>
      </c>
      <c r="BU59" s="2">
        <f t="shared" si="58"/>
        <v>0</v>
      </c>
      <c r="BV59" s="2">
        <f t="shared" si="59"/>
        <v>0</v>
      </c>
      <c r="BW59" s="2">
        <f t="shared" si="60"/>
        <v>0</v>
      </c>
      <c r="BX59" s="2">
        <f t="shared" si="61"/>
        <v>0</v>
      </c>
      <c r="BY59" s="2">
        <f t="shared" si="62"/>
        <v>0</v>
      </c>
      <c r="BZ59" s="2">
        <f t="shared" si="63"/>
        <v>0</v>
      </c>
      <c r="CA59" s="2">
        <f t="shared" si="64"/>
        <v>0</v>
      </c>
      <c r="CB59" s="2">
        <f t="shared" si="65"/>
        <v>0</v>
      </c>
      <c r="CC59" s="2">
        <f t="shared" si="66"/>
        <v>0</v>
      </c>
      <c r="CD59" s="2">
        <f t="shared" si="67"/>
        <v>1</v>
      </c>
      <c r="CE59" s="2">
        <f t="shared" si="68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КА-6А  -  Тпв</v>
      </c>
      <c r="B60" s="10" t="s">
        <v>1013</v>
      </c>
      <c r="C60" s="18">
        <v>250</v>
      </c>
      <c r="D60" s="18">
        <v>175</v>
      </c>
      <c r="E60" s="22" t="s">
        <v>118</v>
      </c>
      <c r="F60" s="22">
        <v>3</v>
      </c>
      <c r="G60" s="18"/>
      <c r="H60" s="20">
        <f t="shared" ca="1" si="17"/>
        <v>0</v>
      </c>
      <c r="I60" s="16" t="str">
        <f t="shared" si="18"/>
        <v>06K002TWAI01</v>
      </c>
      <c r="J60" s="54">
        <v>0</v>
      </c>
      <c r="K60" s="54">
        <v>0</v>
      </c>
      <c r="L60" s="54">
        <v>0</v>
      </c>
      <c r="M60" s="54">
        <v>143.04625373383925</v>
      </c>
      <c r="N60" s="54">
        <v>147.1051716608203</v>
      </c>
      <c r="O60" s="54">
        <v>148.96701191153016</v>
      </c>
      <c r="P60" s="54">
        <v>150.0163644755234</v>
      </c>
      <c r="Q60" s="54">
        <v>149.08177411967023</v>
      </c>
      <c r="R60" s="54">
        <v>147.28642445127909</v>
      </c>
      <c r="S60" s="54">
        <v>146.90489888231971</v>
      </c>
      <c r="T60" s="54">
        <v>147.04773470455243</v>
      </c>
      <c r="U60" s="54">
        <v>148.76279150408246</v>
      </c>
      <c r="V60" s="54">
        <v>152.52925209824161</v>
      </c>
      <c r="W60" s="56">
        <v>153.56249965259627</v>
      </c>
      <c r="X60" s="2">
        <f t="shared" ca="1" si="53"/>
        <v>2</v>
      </c>
      <c r="Y60" s="2">
        <f t="shared" ca="1" si="53"/>
        <v>2</v>
      </c>
      <c r="Z60" s="2">
        <f t="shared" ca="1" si="51"/>
        <v>2</v>
      </c>
      <c r="AA60" s="2">
        <f t="shared" ca="1" si="51"/>
        <v>2</v>
      </c>
      <c r="AB60" s="2">
        <f t="shared" ca="1" si="51"/>
        <v>2</v>
      </c>
      <c r="AC60" s="2">
        <f t="shared" ca="1" si="51"/>
        <v>2</v>
      </c>
      <c r="AD60" s="2">
        <f t="shared" ca="1" si="51"/>
        <v>2</v>
      </c>
      <c r="AE60" s="2">
        <f t="shared" ca="1" si="51"/>
        <v>2</v>
      </c>
      <c r="AF60" s="2">
        <f t="shared" ca="1" si="51"/>
        <v>2</v>
      </c>
      <c r="AG60" s="2">
        <f t="shared" ca="1" si="51"/>
        <v>2</v>
      </c>
      <c r="AH60" s="2">
        <f t="shared" ca="1" si="51"/>
        <v>2</v>
      </c>
      <c r="AI60" s="2">
        <f t="shared" ca="1" si="51"/>
        <v>2</v>
      </c>
      <c r="AJ60" s="2">
        <f t="shared" ca="1" si="51"/>
        <v>2</v>
      </c>
      <c r="AK60" s="2">
        <f t="shared" ca="1" si="51"/>
        <v>2</v>
      </c>
      <c r="AL60" s="55">
        <v>0</v>
      </c>
      <c r="AM60" s="55">
        <v>0</v>
      </c>
      <c r="AN60" s="55">
        <v>0</v>
      </c>
      <c r="AO60" s="55">
        <v>143.04625373383925</v>
      </c>
      <c r="AP60" s="55">
        <v>165.70068694178565</v>
      </c>
      <c r="AQ60" s="55">
        <v>207.91686570371016</v>
      </c>
      <c r="AR60" s="55">
        <v>208.02145576965844</v>
      </c>
      <c r="AS60" s="55">
        <v>208.00494773580522</v>
      </c>
      <c r="AT60" s="55">
        <v>208.15360896929334</v>
      </c>
      <c r="AU60" s="55">
        <v>208.21197176254108</v>
      </c>
      <c r="AV60" s="55">
        <v>208.38637580590853</v>
      </c>
      <c r="AW60" s="55">
        <v>208.30450569918315</v>
      </c>
      <c r="AX60" s="55">
        <v>208.83884243605908</v>
      </c>
      <c r="AY60" s="55">
        <v>208.99994330212755</v>
      </c>
      <c r="AZ60" s="2">
        <f t="shared" ca="1" si="54"/>
        <v>0</v>
      </c>
      <c r="BA60" s="2">
        <f t="shared" ca="1" si="54"/>
        <v>0</v>
      </c>
      <c r="BB60" s="2">
        <f t="shared" ca="1" si="52"/>
        <v>0</v>
      </c>
      <c r="BC60" s="2">
        <f t="shared" ca="1" si="52"/>
        <v>1</v>
      </c>
      <c r="BD60" s="2">
        <f t="shared" ca="1" si="52"/>
        <v>0</v>
      </c>
      <c r="BE60" s="2">
        <f t="shared" ca="1" si="52"/>
        <v>0</v>
      </c>
      <c r="BF60" s="2">
        <f t="shared" ca="1" si="52"/>
        <v>0</v>
      </c>
      <c r="BG60" s="2">
        <f t="shared" ca="1" si="52"/>
        <v>0</v>
      </c>
      <c r="BH60" s="2">
        <f t="shared" ca="1" si="52"/>
        <v>1</v>
      </c>
      <c r="BI60" s="2">
        <f t="shared" ca="1" si="52"/>
        <v>0</v>
      </c>
      <c r="BJ60" s="2">
        <f t="shared" ca="1" si="52"/>
        <v>1</v>
      </c>
      <c r="BK60" s="2">
        <f t="shared" ca="1" si="52"/>
        <v>1</v>
      </c>
      <c r="BL60" s="2">
        <f t="shared" ca="1" si="52"/>
        <v>2</v>
      </c>
      <c r="BM60" s="2">
        <f t="shared" ca="1" si="52"/>
        <v>1</v>
      </c>
      <c r="BN60" s="2" t="str">
        <f t="shared" si="21"/>
        <v>TW</v>
      </c>
      <c r="BO60" s="2">
        <f>IF(AND(COUNTIF(J60:W60,"&gt;0")&gt;6,COUNTIF(J60:W60,"&gt;0")=SUM(BR60:CE60)),SUM(BR60:CE60),0)</f>
        <v>11</v>
      </c>
      <c r="BP60" s="2">
        <f t="shared" si="50"/>
        <v>0</v>
      </c>
      <c r="BQ60" s="127">
        <v>45930</v>
      </c>
      <c r="BR60" s="2">
        <f t="shared" si="55"/>
        <v>0</v>
      </c>
      <c r="BS60" s="2">
        <f t="shared" si="56"/>
        <v>0</v>
      </c>
      <c r="BT60" s="2">
        <f t="shared" si="57"/>
        <v>0</v>
      </c>
      <c r="BU60" s="2">
        <f t="shared" si="58"/>
        <v>1</v>
      </c>
      <c r="BV60" s="2">
        <f t="shared" si="59"/>
        <v>1</v>
      </c>
      <c r="BW60" s="2">
        <f t="shared" si="60"/>
        <v>1</v>
      </c>
      <c r="BX60" s="2">
        <f t="shared" si="61"/>
        <v>1</v>
      </c>
      <c r="BY60" s="2">
        <f t="shared" si="62"/>
        <v>1</v>
      </c>
      <c r="BZ60" s="2">
        <f t="shared" si="63"/>
        <v>1</v>
      </c>
      <c r="CA60" s="2">
        <f t="shared" si="64"/>
        <v>1</v>
      </c>
      <c r="CB60" s="2">
        <f t="shared" si="65"/>
        <v>1</v>
      </c>
      <c r="CC60" s="2">
        <f t="shared" si="66"/>
        <v>1</v>
      </c>
      <c r="CD60" s="2">
        <f t="shared" si="67"/>
        <v>1</v>
      </c>
      <c r="CE60" s="2">
        <f t="shared" si="68"/>
        <v>1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КА-6Б  -  Тпв</v>
      </c>
      <c r="B61" s="10" t="s">
        <v>1014</v>
      </c>
      <c r="C61" s="18">
        <v>250</v>
      </c>
      <c r="D61" s="18">
        <v>175</v>
      </c>
      <c r="E61" s="22" t="s">
        <v>118</v>
      </c>
      <c r="F61" s="22">
        <v>3</v>
      </c>
      <c r="G61" s="18"/>
      <c r="H61" s="20">
        <f t="shared" ca="1" si="17"/>
        <v>1</v>
      </c>
      <c r="I61" s="16" t="str">
        <f t="shared" si="18"/>
        <v>06K002TWBI01</v>
      </c>
      <c r="J61" s="54">
        <v>131.44550647346486</v>
      </c>
      <c r="K61" s="54">
        <v>129.79946894277771</v>
      </c>
      <c r="L61" s="54">
        <v>128.91735669216484</v>
      </c>
      <c r="M61" s="54">
        <v>114.27450394445778</v>
      </c>
      <c r="N61" s="54">
        <v>146.1558687686198</v>
      </c>
      <c r="O61" s="54">
        <v>149.29930128663372</v>
      </c>
      <c r="P61" s="54">
        <v>150.4357838835686</v>
      </c>
      <c r="Q61" s="54">
        <v>149.51586502620432</v>
      </c>
      <c r="R61" s="54">
        <v>147.75068787523844</v>
      </c>
      <c r="S61" s="54">
        <v>147.37579961416813</v>
      </c>
      <c r="T61" s="54">
        <v>147.51560653167454</v>
      </c>
      <c r="U61" s="54">
        <v>149.2029386070472</v>
      </c>
      <c r="V61" s="54">
        <v>152.85779202371847</v>
      </c>
      <c r="W61" s="56">
        <v>154.01891098542498</v>
      </c>
      <c r="X61" s="2">
        <f t="shared" ca="1" si="53"/>
        <v>2</v>
      </c>
      <c r="Y61" s="2">
        <f t="shared" ca="1" si="53"/>
        <v>2</v>
      </c>
      <c r="Z61" s="2">
        <f t="shared" ca="1" si="51"/>
        <v>2</v>
      </c>
      <c r="AA61" s="2">
        <f t="shared" ca="1" si="51"/>
        <v>42</v>
      </c>
      <c r="AB61" s="2">
        <f t="shared" ca="1" si="51"/>
        <v>2</v>
      </c>
      <c r="AC61" s="2">
        <f t="shared" ca="1" si="51"/>
        <v>2</v>
      </c>
      <c r="AD61" s="2">
        <f t="shared" ca="1" si="51"/>
        <v>2</v>
      </c>
      <c r="AE61" s="2">
        <f t="shared" ca="1" si="51"/>
        <v>2</v>
      </c>
      <c r="AF61" s="2">
        <f t="shared" ca="1" si="51"/>
        <v>42</v>
      </c>
      <c r="AG61" s="2">
        <f t="shared" ca="1" si="51"/>
        <v>2</v>
      </c>
      <c r="AH61" s="2">
        <f t="shared" ca="1" si="51"/>
        <v>2</v>
      </c>
      <c r="AI61" s="2">
        <f t="shared" ca="1" si="51"/>
        <v>2</v>
      </c>
      <c r="AJ61" s="2">
        <f t="shared" ca="1" si="51"/>
        <v>2</v>
      </c>
      <c r="AK61" s="2">
        <f t="shared" ca="1" si="51"/>
        <v>42</v>
      </c>
      <c r="AL61" s="55">
        <v>194.13381114398626</v>
      </c>
      <c r="AM61" s="55">
        <v>194.04824841889712</v>
      </c>
      <c r="AN61" s="55">
        <v>194.38745052489386</v>
      </c>
      <c r="AO61" s="55">
        <v>199.09267324899926</v>
      </c>
      <c r="AP61" s="55">
        <v>207.17453462455265</v>
      </c>
      <c r="AQ61" s="55">
        <v>208.37189444747202</v>
      </c>
      <c r="AR61" s="55">
        <v>208.77709998676519</v>
      </c>
      <c r="AS61" s="55">
        <v>209.34998850589011</v>
      </c>
      <c r="AT61" s="55">
        <v>210.01873947760677</v>
      </c>
      <c r="AU61" s="55">
        <v>210.0974932218063</v>
      </c>
      <c r="AV61" s="55">
        <v>209.86042770299127</v>
      </c>
      <c r="AW61" s="55">
        <v>209.56745070028049</v>
      </c>
      <c r="AX61" s="55">
        <v>208.99506348743816</v>
      </c>
      <c r="AY61" s="55">
        <v>208.73642319102868</v>
      </c>
      <c r="AZ61" s="2">
        <f t="shared" ca="1" si="54"/>
        <v>0</v>
      </c>
      <c r="BA61" s="2">
        <f t="shared" ca="1" si="54"/>
        <v>0</v>
      </c>
      <c r="BB61" s="2">
        <f t="shared" ca="1" si="52"/>
        <v>0</v>
      </c>
      <c r="BC61" s="2">
        <f t="shared" ca="1" si="52"/>
        <v>1</v>
      </c>
      <c r="BD61" s="2">
        <f t="shared" ca="1" si="52"/>
        <v>0</v>
      </c>
      <c r="BE61" s="2">
        <f t="shared" ca="1" si="52"/>
        <v>0</v>
      </c>
      <c r="BF61" s="2">
        <f t="shared" ca="1" si="52"/>
        <v>0</v>
      </c>
      <c r="BG61" s="2">
        <f t="shared" ca="1" si="52"/>
        <v>0</v>
      </c>
      <c r="BH61" s="2">
        <f t="shared" ca="1" si="52"/>
        <v>1</v>
      </c>
      <c r="BI61" s="2">
        <f t="shared" ca="1" si="52"/>
        <v>0</v>
      </c>
      <c r="BJ61" s="2">
        <f t="shared" ca="1" si="52"/>
        <v>1</v>
      </c>
      <c r="BK61" s="2">
        <f t="shared" ca="1" si="52"/>
        <v>1</v>
      </c>
      <c r="BL61" s="2">
        <f t="shared" ca="1" si="52"/>
        <v>2</v>
      </c>
      <c r="BM61" s="2">
        <f t="shared" ca="1" si="52"/>
        <v>1</v>
      </c>
      <c r="BN61" s="2" t="str">
        <f t="shared" si="21"/>
        <v>TW</v>
      </c>
      <c r="BO61" s="2">
        <f>IF(AND(COUNTIF(J61:W61,"&gt;0")&gt;6,COUNTIF(J61:W61,"&gt;0")=SUM(BR61:CE61)),SUM(BR61:CE61),0)</f>
        <v>14</v>
      </c>
      <c r="BP61" s="2">
        <f t="shared" si="50"/>
        <v>0</v>
      </c>
      <c r="BQ61" s="127">
        <v>45930</v>
      </c>
      <c r="BR61" s="2">
        <f t="shared" si="55"/>
        <v>1</v>
      </c>
      <c r="BS61" s="2">
        <f t="shared" si="56"/>
        <v>1</v>
      </c>
      <c r="BT61" s="2">
        <f t="shared" si="57"/>
        <v>1</v>
      </c>
      <c r="BU61" s="2">
        <f t="shared" si="58"/>
        <v>1</v>
      </c>
      <c r="BV61" s="2">
        <f t="shared" si="59"/>
        <v>1</v>
      </c>
      <c r="BW61" s="2">
        <f t="shared" si="60"/>
        <v>1</v>
      </c>
      <c r="BX61" s="2">
        <f t="shared" si="61"/>
        <v>1</v>
      </c>
      <c r="BY61" s="2">
        <f t="shared" si="62"/>
        <v>1</v>
      </c>
      <c r="BZ61" s="2">
        <f t="shared" si="63"/>
        <v>1</v>
      </c>
      <c r="CA61" s="2">
        <f t="shared" si="64"/>
        <v>1</v>
      </c>
      <c r="CB61" s="2">
        <f t="shared" si="65"/>
        <v>1</v>
      </c>
      <c r="CC61" s="2">
        <f t="shared" si="66"/>
        <v>1</v>
      </c>
      <c r="CD61" s="2">
        <f t="shared" si="67"/>
        <v>1</v>
      </c>
      <c r="CE61" s="2">
        <f t="shared" si="68"/>
        <v>1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КА-7А  -  Тпв</v>
      </c>
      <c r="B62" s="10" t="s">
        <v>1016</v>
      </c>
      <c r="C62" s="18">
        <v>250</v>
      </c>
      <c r="D62" s="18">
        <v>175</v>
      </c>
      <c r="E62" s="22" t="s">
        <v>118</v>
      </c>
      <c r="F62" s="22">
        <v>3</v>
      </c>
      <c r="G62" s="18"/>
      <c r="H62" s="20">
        <f t="shared" ca="1" si="17"/>
        <v>0</v>
      </c>
      <c r="I62" s="16" t="str">
        <f t="shared" si="18"/>
        <v>07K002TWAC01</v>
      </c>
      <c r="J62" s="54">
        <v>238.22019019853821</v>
      </c>
      <c r="K62" s="54">
        <v>238.28114633594629</v>
      </c>
      <c r="L62" s="54">
        <v>238.53932854952899</v>
      </c>
      <c r="M62" s="54">
        <v>238.82920879523854</v>
      </c>
      <c r="N62" s="54">
        <v>237.13235621121368</v>
      </c>
      <c r="O62" s="54">
        <v>236.93322632982006</v>
      </c>
      <c r="P62" s="54">
        <v>237.21028892869197</v>
      </c>
      <c r="Q62" s="54">
        <v>236.00454132358604</v>
      </c>
      <c r="R62" s="54">
        <v>234.65143497481506</v>
      </c>
      <c r="S62" s="54">
        <v>232.15533497933333</v>
      </c>
      <c r="T62" s="54">
        <v>229.26644311929786</v>
      </c>
      <c r="U62" s="54">
        <v>226.5802123325127</v>
      </c>
      <c r="V62" s="54">
        <v>208.41167497575515</v>
      </c>
      <c r="W62" s="56">
        <v>206.6951820119036</v>
      </c>
      <c r="X62" s="2">
        <f t="shared" ca="1" si="53"/>
        <v>0</v>
      </c>
      <c r="Y62" s="2">
        <f t="shared" ca="1" si="53"/>
        <v>0</v>
      </c>
      <c r="Z62" s="2">
        <f t="shared" ca="1" si="51"/>
        <v>0</v>
      </c>
      <c r="AA62" s="2">
        <f t="shared" ca="1" si="51"/>
        <v>0</v>
      </c>
      <c r="AB62" s="2">
        <f t="shared" ca="1" si="51"/>
        <v>0</v>
      </c>
      <c r="AC62" s="2">
        <f t="shared" ref="AC62:AK90" ca="1" si="69">IF(O62&lt;&gt;"",IF(LEFT($E62,2)="+-",IF(OR(O62&lt;MIN($C62:$D62),O62&gt;MAX($C62:$D62)),1,0),IF(AND(1*$E62&gt;0,O62&gt;MAX($C62:$D62)),1,IF(AND(1*$E62&lt;0,O62&lt;MIN($C62:$D62)),1,0)))+10*IF(SUM(OFFSET($A$92,MATCH(MID($A62,1,SEARCH(" ",$A62)-1)&amp;"  -  ЧЧР",$A$92:$A$112,0)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$92,IFERROR(MATCH("КА-"&amp;MID($A62,4,2)*1&amp;"А  -  ЧЧР",$A$92:$A$112,0),MATCH("КА-"&amp;MID($A62,4,2)*1&amp;"  -  ЧЧР",$A$92:$A$112,0))-1,COLUMN(O62)-1,,)+OFFSET($A$92,IFERROR(MATCH("КА-"&amp;MID($A62,4,2)*1&amp;"Б  -  ЧЧР",$A$92:$A$112,0),MATCH("КА-"&amp;MID($A62,4,2)*1&amp;"  -  ЧЧР",$A$92:$A$112,0))-1,COLUMN(O62)-1,,)=48,1,0),1),1)),0),0)*IF($G62&gt;0,IF(COLUMN(Y$7)-COLUMN($J$7)&gt;=$D$2+$G62,IF(SUM(OFFSET(Y62,,-1,,-$G62))&gt;=$G62*21,2,1),1),2)</f>
        <v>0</v>
      </c>
      <c r="AD62" s="2">
        <f t="shared" ca="1" si="69"/>
        <v>0</v>
      </c>
      <c r="AE62" s="2">
        <f t="shared" ca="1" si="69"/>
        <v>0</v>
      </c>
      <c r="AF62" s="2">
        <f t="shared" ca="1" si="69"/>
        <v>0</v>
      </c>
      <c r="AG62" s="2">
        <f t="shared" ca="1" si="69"/>
        <v>0</v>
      </c>
      <c r="AH62" s="2">
        <f t="shared" ca="1" si="69"/>
        <v>40</v>
      </c>
      <c r="AI62" s="2">
        <f t="shared" ca="1" si="69"/>
        <v>40</v>
      </c>
      <c r="AJ62" s="2">
        <f t="shared" ca="1" si="69"/>
        <v>40</v>
      </c>
      <c r="AK62" s="2">
        <f t="shared" ca="1" si="69"/>
        <v>0</v>
      </c>
      <c r="AL62" s="55">
        <v>225.84579147374708</v>
      </c>
      <c r="AM62" s="55">
        <v>225.90379213013352</v>
      </c>
      <c r="AN62" s="55">
        <v>225.70665097065913</v>
      </c>
      <c r="AO62" s="55">
        <v>225.7948256607593</v>
      </c>
      <c r="AP62" s="55">
        <v>224.07330518745852</v>
      </c>
      <c r="AQ62" s="55">
        <v>223.89338179372089</v>
      </c>
      <c r="AR62" s="55">
        <v>223.92971860375556</v>
      </c>
      <c r="AS62" s="55">
        <v>223.19627961185091</v>
      </c>
      <c r="AT62" s="55">
        <v>223.06913364536956</v>
      </c>
      <c r="AU62" s="55">
        <v>224.96307535732794</v>
      </c>
      <c r="AV62" s="55">
        <v>222.99728446695505</v>
      </c>
      <c r="AW62" s="55">
        <v>220.89513819701151</v>
      </c>
      <c r="AX62" s="55">
        <v>208.11747367688599</v>
      </c>
      <c r="AY62" s="55">
        <v>207.83868789539792</v>
      </c>
      <c r="AZ62" s="2">
        <f t="shared" ca="1" si="54"/>
        <v>0</v>
      </c>
      <c r="BA62" s="2">
        <f t="shared" ca="1" si="54"/>
        <v>0</v>
      </c>
      <c r="BB62" s="2">
        <f t="shared" ca="1" si="52"/>
        <v>0</v>
      </c>
      <c r="BC62" s="2">
        <f t="shared" ca="1" si="52"/>
        <v>0</v>
      </c>
      <c r="BD62" s="2">
        <f t="shared" ca="1" si="52"/>
        <v>0</v>
      </c>
      <c r="BE62" s="2">
        <f t="shared" ref="BE62:BM90" ca="1" si="70">COUNTIF(OFFSET(M62,,$D$2+2,COUNTIF(OFFSET($H62,1-ROW($H62),2+4*$D$2,113),"="&amp;OFFSET($H62,,2+4*$D$2))),"&gt;20")</f>
        <v>0</v>
      </c>
      <c r="BF62" s="2">
        <f t="shared" ca="1" si="70"/>
        <v>0</v>
      </c>
      <c r="BG62" s="2">
        <f t="shared" ca="1" si="70"/>
        <v>0</v>
      </c>
      <c r="BH62" s="2">
        <f t="shared" ca="1" si="70"/>
        <v>0</v>
      </c>
      <c r="BI62" s="2">
        <f t="shared" ca="1" si="70"/>
        <v>0</v>
      </c>
      <c r="BJ62" s="2">
        <f t="shared" ca="1" si="70"/>
        <v>1</v>
      </c>
      <c r="BK62" s="2">
        <f t="shared" ca="1" si="70"/>
        <v>1</v>
      </c>
      <c r="BL62" s="2">
        <f t="shared" ca="1" si="70"/>
        <v>2</v>
      </c>
      <c r="BM62" s="2">
        <f t="shared" ca="1" si="70"/>
        <v>0</v>
      </c>
      <c r="BN62" s="2" t="str">
        <f t="shared" si="21"/>
        <v>TW</v>
      </c>
      <c r="BP62" s="2">
        <f t="shared" si="50"/>
        <v>1</v>
      </c>
      <c r="BR62" s="2">
        <f t="shared" si="55"/>
        <v>0</v>
      </c>
      <c r="BS62" s="2">
        <f t="shared" si="56"/>
        <v>0</v>
      </c>
      <c r="BT62" s="2">
        <f t="shared" si="57"/>
        <v>0</v>
      </c>
      <c r="BU62" s="2">
        <f t="shared" si="58"/>
        <v>0</v>
      </c>
      <c r="BV62" s="2">
        <f t="shared" si="59"/>
        <v>0</v>
      </c>
      <c r="BW62" s="2">
        <f t="shared" si="60"/>
        <v>0</v>
      </c>
      <c r="BX62" s="2">
        <f t="shared" si="61"/>
        <v>0</v>
      </c>
      <c r="BY62" s="2">
        <f t="shared" si="62"/>
        <v>0</v>
      </c>
      <c r="BZ62" s="2">
        <f t="shared" si="63"/>
        <v>0</v>
      </c>
      <c r="CA62" s="2">
        <f t="shared" si="64"/>
        <v>0</v>
      </c>
      <c r="CB62" s="2">
        <f t="shared" si="65"/>
        <v>0</v>
      </c>
      <c r="CC62" s="2">
        <f t="shared" si="66"/>
        <v>0</v>
      </c>
      <c r="CD62" s="2">
        <f t="shared" si="67"/>
        <v>0</v>
      </c>
      <c r="CE62" s="2">
        <f t="shared" si="68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КА-7Б  -  Тпв</v>
      </c>
      <c r="B63" s="10" t="s">
        <v>1015</v>
      </c>
      <c r="C63" s="18">
        <v>250</v>
      </c>
      <c r="D63" s="18">
        <v>175</v>
      </c>
      <c r="E63" s="22" t="s">
        <v>118</v>
      </c>
      <c r="F63" s="22">
        <v>3</v>
      </c>
      <c r="G63" s="18"/>
      <c r="H63" s="20">
        <f t="shared" ca="1" si="17"/>
        <v>0</v>
      </c>
      <c r="I63" s="16" t="str">
        <f t="shared" si="18"/>
        <v>07K002TWBC01</v>
      </c>
      <c r="J63" s="54">
        <v>161.0572810068133</v>
      </c>
      <c r="K63" s="54">
        <v>161.12054277743937</v>
      </c>
      <c r="L63" s="54">
        <v>161.22279567452767</v>
      </c>
      <c r="M63" s="54">
        <v>161.19819474454289</v>
      </c>
      <c r="N63" s="54">
        <v>161.12257470305352</v>
      </c>
      <c r="O63" s="54">
        <v>161.1308525237169</v>
      </c>
      <c r="P63" s="54">
        <v>161.18022540885855</v>
      </c>
      <c r="Q63" s="54">
        <v>161.28998661880925</v>
      </c>
      <c r="R63" s="54">
        <v>167.218304570275</v>
      </c>
      <c r="S63" s="54">
        <v>230.48420920099807</v>
      </c>
      <c r="T63" s="54">
        <v>228.33869171899019</v>
      </c>
      <c r="U63" s="54">
        <v>228.80895353164138</v>
      </c>
      <c r="V63" s="54">
        <v>0</v>
      </c>
      <c r="W63" s="56">
        <v>160.95432624243224</v>
      </c>
      <c r="X63" s="2">
        <f t="shared" ca="1" si="53"/>
        <v>2</v>
      </c>
      <c r="Y63" s="2">
        <f t="shared" ca="1" si="53"/>
        <v>2</v>
      </c>
      <c r="Z63" s="2">
        <f t="shared" ca="1" si="53"/>
        <v>2</v>
      </c>
      <c r="AA63" s="2">
        <f t="shared" ca="1" si="53"/>
        <v>2</v>
      </c>
      <c r="AB63" s="2">
        <f t="shared" ca="1" si="53"/>
        <v>2</v>
      </c>
      <c r="AC63" s="2">
        <f t="shared" ca="1" si="69"/>
        <v>2</v>
      </c>
      <c r="AD63" s="2">
        <f t="shared" ca="1" si="69"/>
        <v>2</v>
      </c>
      <c r="AE63" s="2">
        <f t="shared" ca="1" si="69"/>
        <v>2</v>
      </c>
      <c r="AF63" s="2">
        <f t="shared" ca="1" si="69"/>
        <v>2</v>
      </c>
      <c r="AG63" s="2">
        <f t="shared" ca="1" si="69"/>
        <v>0</v>
      </c>
      <c r="AH63" s="2">
        <f t="shared" ca="1" si="69"/>
        <v>0</v>
      </c>
      <c r="AI63" s="2">
        <f t="shared" ca="1" si="69"/>
        <v>0</v>
      </c>
      <c r="AJ63" s="2">
        <f t="shared" ca="1" si="69"/>
        <v>2</v>
      </c>
      <c r="AK63" s="2">
        <f t="shared" ca="1" si="69"/>
        <v>2</v>
      </c>
      <c r="AL63" s="55">
        <v>225.84950506810793</v>
      </c>
      <c r="AM63" s="55">
        <v>225.90132158260676</v>
      </c>
      <c r="AN63" s="55">
        <v>225.70282436117679</v>
      </c>
      <c r="AO63" s="55">
        <v>225.79603661529629</v>
      </c>
      <c r="AP63" s="55">
        <v>224.07018234619403</v>
      </c>
      <c r="AQ63" s="55">
        <v>223.89373128411825</v>
      </c>
      <c r="AR63" s="55">
        <v>223.93011198000312</v>
      </c>
      <c r="AS63" s="55">
        <v>223.20799973996392</v>
      </c>
      <c r="AT63" s="55">
        <v>223.06091299754331</v>
      </c>
      <c r="AU63" s="55">
        <v>224.97510682997392</v>
      </c>
      <c r="AV63" s="55">
        <v>222.99839084576399</v>
      </c>
      <c r="AW63" s="55">
        <v>223.58640093820512</v>
      </c>
      <c r="AX63" s="55">
        <v>0</v>
      </c>
      <c r="AY63" s="55">
        <v>160.95432624243224</v>
      </c>
      <c r="AZ63" s="2">
        <f t="shared" ca="1" si="54"/>
        <v>0</v>
      </c>
      <c r="BA63" s="2">
        <f t="shared" ca="1" si="54"/>
        <v>0</v>
      </c>
      <c r="BB63" s="2">
        <f t="shared" ca="1" si="54"/>
        <v>0</v>
      </c>
      <c r="BC63" s="2">
        <f t="shared" ca="1" si="54"/>
        <v>0</v>
      </c>
      <c r="BD63" s="2">
        <f t="shared" ca="1" si="54"/>
        <v>0</v>
      </c>
      <c r="BE63" s="2">
        <f t="shared" ca="1" si="70"/>
        <v>0</v>
      </c>
      <c r="BF63" s="2">
        <f t="shared" ca="1" si="70"/>
        <v>0</v>
      </c>
      <c r="BG63" s="2">
        <f t="shared" ca="1" si="70"/>
        <v>0</v>
      </c>
      <c r="BH63" s="2">
        <f t="shared" ca="1" si="70"/>
        <v>0</v>
      </c>
      <c r="BI63" s="2">
        <f t="shared" ca="1" si="70"/>
        <v>0</v>
      </c>
      <c r="BJ63" s="2">
        <f t="shared" ca="1" si="70"/>
        <v>0</v>
      </c>
      <c r="BK63" s="2">
        <f t="shared" ca="1" si="70"/>
        <v>0</v>
      </c>
      <c r="BL63" s="2">
        <f t="shared" ca="1" si="70"/>
        <v>1</v>
      </c>
      <c r="BM63" s="2">
        <f t="shared" ca="1" si="70"/>
        <v>0</v>
      </c>
      <c r="BN63" s="2" t="str">
        <f t="shared" si="21"/>
        <v>TW</v>
      </c>
      <c r="BP63" s="2">
        <f t="shared" si="50"/>
        <v>0</v>
      </c>
      <c r="BR63" s="2">
        <f t="shared" si="55"/>
        <v>1</v>
      </c>
      <c r="BS63" s="2">
        <f t="shared" si="56"/>
        <v>1</v>
      </c>
      <c r="BT63" s="2">
        <f t="shared" si="57"/>
        <v>1</v>
      </c>
      <c r="BU63" s="2">
        <f t="shared" si="58"/>
        <v>1</v>
      </c>
      <c r="BV63" s="2">
        <f t="shared" si="59"/>
        <v>1</v>
      </c>
      <c r="BW63" s="2">
        <f t="shared" si="60"/>
        <v>1</v>
      </c>
      <c r="BX63" s="2">
        <f t="shared" si="61"/>
        <v>1</v>
      </c>
      <c r="BY63" s="2">
        <f t="shared" si="62"/>
        <v>1</v>
      </c>
      <c r="BZ63" s="2">
        <f t="shared" si="63"/>
        <v>1</v>
      </c>
      <c r="CA63" s="2">
        <f t="shared" si="64"/>
        <v>0</v>
      </c>
      <c r="CB63" s="2">
        <f t="shared" si="65"/>
        <v>0</v>
      </c>
      <c r="CC63" s="2">
        <f t="shared" si="66"/>
        <v>0</v>
      </c>
      <c r="CD63" s="2">
        <f t="shared" si="67"/>
        <v>0</v>
      </c>
      <c r="CE63" s="2">
        <f t="shared" si="68"/>
        <v>1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ТА-1  -  Р₀</v>
      </c>
      <c r="B64" s="10" t="s">
        <v>139</v>
      </c>
      <c r="C64" s="18">
        <v>135</v>
      </c>
      <c r="D64" s="18">
        <v>125</v>
      </c>
      <c r="E64" s="22" t="s">
        <v>117</v>
      </c>
      <c r="F64" s="22">
        <v>3</v>
      </c>
      <c r="G64" s="18"/>
      <c r="H64" s="20">
        <f t="shared" ca="1" si="17"/>
        <v>0</v>
      </c>
      <c r="I64" s="16" t="str">
        <f t="shared" si="18"/>
        <v>01T002PP0I01</v>
      </c>
      <c r="J64" s="54">
        <v>128.10553739077011</v>
      </c>
      <c r="K64" s="54">
        <v>128.2836395837746</v>
      </c>
      <c r="L64" s="54">
        <v>128.60783332482512</v>
      </c>
      <c r="M64" s="54">
        <v>128.29063567200441</v>
      </c>
      <c r="N64" s="54">
        <v>128.23288398295767</v>
      </c>
      <c r="O64" s="54">
        <v>128.06617781403042</v>
      </c>
      <c r="P64" s="54">
        <v>128.73395234633728</v>
      </c>
      <c r="Q64" s="54">
        <v>128.66258557630204</v>
      </c>
      <c r="R64" s="54">
        <v>128.2201424164607</v>
      </c>
      <c r="S64" s="54">
        <v>128.11670555774421</v>
      </c>
      <c r="T64" s="54">
        <v>128.35374557328623</v>
      </c>
      <c r="U64" s="54">
        <v>128.07716402420084</v>
      </c>
      <c r="V64" s="54">
        <v>128.07554422659308</v>
      </c>
      <c r="W64" s="56">
        <v>128.60893103851137</v>
      </c>
      <c r="X64" s="2">
        <f t="shared" ca="1" si="53"/>
        <v>0</v>
      </c>
      <c r="Y64" s="2">
        <f t="shared" ca="1" si="53"/>
        <v>0</v>
      </c>
      <c r="Z64" s="2">
        <f t="shared" ca="1" si="53"/>
        <v>0</v>
      </c>
      <c r="AA64" s="2">
        <f t="shared" ca="1" si="53"/>
        <v>0</v>
      </c>
      <c r="AB64" s="2">
        <f t="shared" ca="1" si="53"/>
        <v>0</v>
      </c>
      <c r="AC64" s="2">
        <f t="shared" ca="1" si="69"/>
        <v>0</v>
      </c>
      <c r="AD64" s="2">
        <f t="shared" ca="1" si="69"/>
        <v>0</v>
      </c>
      <c r="AE64" s="2">
        <f t="shared" ca="1" si="69"/>
        <v>0</v>
      </c>
      <c r="AF64" s="2">
        <f t="shared" ca="1" si="69"/>
        <v>0</v>
      </c>
      <c r="AG64" s="2">
        <f t="shared" ca="1" si="69"/>
        <v>0</v>
      </c>
      <c r="AH64" s="2">
        <f t="shared" ca="1" si="69"/>
        <v>0</v>
      </c>
      <c r="AI64" s="2">
        <f t="shared" ca="1" si="69"/>
        <v>0</v>
      </c>
      <c r="AJ64" s="2">
        <f t="shared" ca="1" si="69"/>
        <v>0</v>
      </c>
      <c r="AK64" s="2">
        <f t="shared" ca="1" si="69"/>
        <v>0</v>
      </c>
      <c r="AL64" s="55">
        <v>129.99999999999997</v>
      </c>
      <c r="AM64" s="55">
        <v>129.99999999999997</v>
      </c>
      <c r="AN64" s="55">
        <v>130.00000000000003</v>
      </c>
      <c r="AO64" s="55">
        <v>130.00000000000003</v>
      </c>
      <c r="AP64" s="55">
        <v>130.00000000000003</v>
      </c>
      <c r="AQ64" s="55">
        <v>130.00000000000003</v>
      </c>
      <c r="AR64" s="55">
        <v>130.00000000000003</v>
      </c>
      <c r="AS64" s="55">
        <v>129.99999999999997</v>
      </c>
      <c r="AT64" s="55">
        <v>130.00000000000006</v>
      </c>
      <c r="AU64" s="55">
        <v>130.00000000000003</v>
      </c>
      <c r="AV64" s="55">
        <v>129.99999999999997</v>
      </c>
      <c r="AW64" s="55">
        <v>129.99999999999997</v>
      </c>
      <c r="AX64" s="55">
        <v>129.99999999999997</v>
      </c>
      <c r="AY64" s="55">
        <v>129.99999999999997</v>
      </c>
      <c r="AZ64" s="2">
        <f t="shared" ca="1" si="54"/>
        <v>0</v>
      </c>
      <c r="BA64" s="2">
        <f t="shared" ca="1" si="54"/>
        <v>0</v>
      </c>
      <c r="BB64" s="2">
        <f t="shared" ca="1" si="54"/>
        <v>0</v>
      </c>
      <c r="BC64" s="2">
        <f t="shared" ca="1" si="54"/>
        <v>0</v>
      </c>
      <c r="BD64" s="2">
        <f t="shared" ca="1" si="54"/>
        <v>0</v>
      </c>
      <c r="BE64" s="2">
        <f t="shared" ca="1" si="70"/>
        <v>0</v>
      </c>
      <c r="BF64" s="2">
        <f t="shared" ca="1" si="70"/>
        <v>0</v>
      </c>
      <c r="BG64" s="2">
        <f t="shared" ca="1" si="70"/>
        <v>0</v>
      </c>
      <c r="BH64" s="2">
        <f t="shared" ca="1" si="70"/>
        <v>0</v>
      </c>
      <c r="BI64" s="2">
        <f t="shared" ca="1" si="70"/>
        <v>0</v>
      </c>
      <c r="BJ64" s="2">
        <f t="shared" ca="1" si="70"/>
        <v>0</v>
      </c>
      <c r="BK64" s="2">
        <f t="shared" ca="1" si="70"/>
        <v>0</v>
      </c>
      <c r="BL64" s="2">
        <f t="shared" ca="1" si="70"/>
        <v>1</v>
      </c>
      <c r="BM64" s="2">
        <f t="shared" ca="1" si="70"/>
        <v>0</v>
      </c>
      <c r="BN64" s="2" t="str">
        <f t="shared" si="21"/>
        <v>PP</v>
      </c>
      <c r="BO64" s="2">
        <f>IF(AND(COUNTIF(J64:W64,"&gt;0")&gt;6,COUNTIF(J64:W64,"&gt;0")=SUM(BR64:CE64)),SUM(BR64:CE64),0)</f>
        <v>0</v>
      </c>
      <c r="BP64" s="2">
        <f t="shared" si="50"/>
        <v>1</v>
      </c>
      <c r="BR64" s="2">
        <f t="shared" ref="BR64:CE70" si="71">IF(AND(J106 &gt;0,J64&lt;$D64,J64 &gt;20),1,0)</f>
        <v>0</v>
      </c>
      <c r="BS64" s="2">
        <f t="shared" si="71"/>
        <v>0</v>
      </c>
      <c r="BT64" s="2">
        <f t="shared" si="71"/>
        <v>0</v>
      </c>
      <c r="BU64" s="2">
        <f t="shared" si="71"/>
        <v>0</v>
      </c>
      <c r="BV64" s="2">
        <f t="shared" si="71"/>
        <v>0</v>
      </c>
      <c r="BW64" s="2">
        <f t="shared" si="71"/>
        <v>0</v>
      </c>
      <c r="BX64" s="2">
        <f t="shared" si="71"/>
        <v>0</v>
      </c>
      <c r="BY64" s="2">
        <f t="shared" si="71"/>
        <v>0</v>
      </c>
      <c r="BZ64" s="2">
        <f t="shared" si="71"/>
        <v>0</v>
      </c>
      <c r="CA64" s="2">
        <f t="shared" si="71"/>
        <v>0</v>
      </c>
      <c r="CB64" s="2">
        <f t="shared" si="71"/>
        <v>0</v>
      </c>
      <c r="CC64" s="2">
        <f t="shared" si="71"/>
        <v>0</v>
      </c>
      <c r="CD64" s="2">
        <f t="shared" si="71"/>
        <v>0</v>
      </c>
      <c r="CE64" s="2">
        <f t="shared" si="71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ТА-2  -  Р₀</v>
      </c>
      <c r="B65" s="10" t="s">
        <v>140</v>
      </c>
      <c r="C65" s="18">
        <v>135</v>
      </c>
      <c r="D65" s="18">
        <v>125</v>
      </c>
      <c r="E65" s="22" t="s">
        <v>117</v>
      </c>
      <c r="F65" s="22">
        <v>3</v>
      </c>
      <c r="G65" s="18"/>
      <c r="H65" s="20">
        <f t="shared" ca="1" si="17"/>
        <v>0</v>
      </c>
      <c r="I65" s="16" t="str">
        <f t="shared" si="18"/>
        <v>02T002PP0I01</v>
      </c>
      <c r="J65" s="54">
        <v>129.10207115651232</v>
      </c>
      <c r="K65" s="54">
        <v>129.2204698423314</v>
      </c>
      <c r="L65" s="54">
        <v>130.19947243546019</v>
      </c>
      <c r="M65" s="54">
        <v>130.94492621410407</v>
      </c>
      <c r="N65" s="54">
        <v>129.51061155363692</v>
      </c>
      <c r="O65" s="54">
        <v>128.38579571467011</v>
      </c>
      <c r="P65" s="54">
        <v>129.29581501114816</v>
      </c>
      <c r="Q65" s="54">
        <v>129.06649159231577</v>
      </c>
      <c r="R65" s="54">
        <v>129.5018571621352</v>
      </c>
      <c r="S65" s="54">
        <v>129.03977745636729</v>
      </c>
      <c r="T65" s="54">
        <v>129.35814486225311</v>
      </c>
      <c r="U65" s="54">
        <v>130.11685460182099</v>
      </c>
      <c r="V65" s="54">
        <v>130.4323493948246</v>
      </c>
      <c r="W65" s="56">
        <v>129.81777206053533</v>
      </c>
      <c r="X65" s="2">
        <f t="shared" ca="1" si="53"/>
        <v>0</v>
      </c>
      <c r="Y65" s="2">
        <f t="shared" ca="1" si="53"/>
        <v>0</v>
      </c>
      <c r="Z65" s="2">
        <f t="shared" ca="1" si="53"/>
        <v>0</v>
      </c>
      <c r="AA65" s="2">
        <f t="shared" ca="1" si="53"/>
        <v>0</v>
      </c>
      <c r="AB65" s="2">
        <f t="shared" ca="1" si="53"/>
        <v>0</v>
      </c>
      <c r="AC65" s="2">
        <f t="shared" ca="1" si="69"/>
        <v>0</v>
      </c>
      <c r="AD65" s="2">
        <f t="shared" ca="1" si="69"/>
        <v>0</v>
      </c>
      <c r="AE65" s="2">
        <f t="shared" ca="1" si="69"/>
        <v>0</v>
      </c>
      <c r="AF65" s="2">
        <f t="shared" ca="1" si="69"/>
        <v>0</v>
      </c>
      <c r="AG65" s="2">
        <f t="shared" ca="1" si="69"/>
        <v>0</v>
      </c>
      <c r="AH65" s="2">
        <f t="shared" ca="1" si="69"/>
        <v>0</v>
      </c>
      <c r="AI65" s="2">
        <f t="shared" ca="1" si="69"/>
        <v>0</v>
      </c>
      <c r="AJ65" s="2">
        <f t="shared" ca="1" si="69"/>
        <v>0</v>
      </c>
      <c r="AK65" s="2">
        <f t="shared" ca="1" si="69"/>
        <v>0</v>
      </c>
      <c r="AL65" s="55">
        <v>130</v>
      </c>
      <c r="AM65" s="55">
        <v>130.00000000000003</v>
      </c>
      <c r="AN65" s="55">
        <v>130.00000000000003</v>
      </c>
      <c r="AO65" s="55">
        <v>129.99999999999997</v>
      </c>
      <c r="AP65" s="55">
        <v>130</v>
      </c>
      <c r="AQ65" s="55">
        <v>130</v>
      </c>
      <c r="AR65" s="55">
        <v>130</v>
      </c>
      <c r="AS65" s="55">
        <v>130.00000000000003</v>
      </c>
      <c r="AT65" s="55">
        <v>129.99999999999994</v>
      </c>
      <c r="AU65" s="55">
        <v>130.00000000000003</v>
      </c>
      <c r="AV65" s="55">
        <v>130</v>
      </c>
      <c r="AW65" s="55">
        <v>129.99999999999997</v>
      </c>
      <c r="AX65" s="55">
        <v>129.99999999999997</v>
      </c>
      <c r="AY65" s="55">
        <v>129.99999999999997</v>
      </c>
      <c r="AZ65" s="2">
        <f t="shared" ca="1" si="54"/>
        <v>0</v>
      </c>
      <c r="BA65" s="2">
        <f t="shared" ca="1" si="54"/>
        <v>0</v>
      </c>
      <c r="BB65" s="2">
        <f t="shared" ca="1" si="54"/>
        <v>0</v>
      </c>
      <c r="BC65" s="2">
        <f t="shared" ca="1" si="54"/>
        <v>0</v>
      </c>
      <c r="BD65" s="2">
        <f t="shared" ca="1" si="54"/>
        <v>0</v>
      </c>
      <c r="BE65" s="2">
        <f t="shared" ca="1" si="70"/>
        <v>0</v>
      </c>
      <c r="BF65" s="2">
        <f t="shared" ca="1" si="70"/>
        <v>0</v>
      </c>
      <c r="BG65" s="2">
        <f t="shared" ca="1" si="70"/>
        <v>0</v>
      </c>
      <c r="BH65" s="2">
        <f t="shared" ca="1" si="70"/>
        <v>0</v>
      </c>
      <c r="BI65" s="2">
        <f t="shared" ca="1" si="70"/>
        <v>0</v>
      </c>
      <c r="BJ65" s="2">
        <f t="shared" ca="1" si="70"/>
        <v>0</v>
      </c>
      <c r="BK65" s="2">
        <f t="shared" ca="1" si="70"/>
        <v>0</v>
      </c>
      <c r="BL65" s="2">
        <f t="shared" ca="1" si="70"/>
        <v>1</v>
      </c>
      <c r="BM65" s="2">
        <f t="shared" ca="1" si="70"/>
        <v>0</v>
      </c>
      <c r="BN65" s="2" t="str">
        <f t="shared" si="21"/>
        <v>PP</v>
      </c>
      <c r="BO65" s="2">
        <f>IF(AND(COUNTIF(J65:W65,"&gt;0")&gt;6,COUNTIF(J65:W65,"&gt;0")=SUM(BR65:CE65)),SUM(BR65:CE65),0)</f>
        <v>0</v>
      </c>
      <c r="BP65" s="2">
        <f t="shared" si="50"/>
        <v>1</v>
      </c>
      <c r="BR65" s="2">
        <f t="shared" si="71"/>
        <v>0</v>
      </c>
      <c r="BS65" s="2">
        <f t="shared" si="71"/>
        <v>0</v>
      </c>
      <c r="BT65" s="2">
        <f t="shared" si="71"/>
        <v>0</v>
      </c>
      <c r="BU65" s="2">
        <f t="shared" si="71"/>
        <v>0</v>
      </c>
      <c r="BV65" s="2">
        <f t="shared" si="71"/>
        <v>0</v>
      </c>
      <c r="BW65" s="2">
        <f t="shared" si="71"/>
        <v>0</v>
      </c>
      <c r="BX65" s="2">
        <f t="shared" si="71"/>
        <v>0</v>
      </c>
      <c r="BY65" s="2">
        <f t="shared" si="71"/>
        <v>0</v>
      </c>
      <c r="BZ65" s="2">
        <f t="shared" si="71"/>
        <v>0</v>
      </c>
      <c r="CA65" s="2">
        <f t="shared" si="71"/>
        <v>0</v>
      </c>
      <c r="CB65" s="2">
        <f t="shared" si="71"/>
        <v>0</v>
      </c>
      <c r="CC65" s="2">
        <f t="shared" si="71"/>
        <v>0</v>
      </c>
      <c r="CD65" s="2">
        <f t="shared" si="71"/>
        <v>0</v>
      </c>
      <c r="CE65" s="2">
        <f t="shared" si="71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ТА-3  -  Р₀</v>
      </c>
      <c r="B66" s="15" t="s">
        <v>141</v>
      </c>
      <c r="C66" s="18">
        <v>135</v>
      </c>
      <c r="D66" s="18">
        <v>125</v>
      </c>
      <c r="E66" s="22" t="s">
        <v>117</v>
      </c>
      <c r="F66" s="22">
        <v>3</v>
      </c>
      <c r="G66" s="18"/>
      <c r="H66" s="20">
        <f t="shared" ca="1" si="17"/>
        <v>0</v>
      </c>
      <c r="I66" s="16" t="str">
        <f t="shared" si="18"/>
        <v>03T002PP0I01</v>
      </c>
      <c r="J66" s="54">
        <v>129.98600208615863</v>
      </c>
      <c r="K66" s="54">
        <v>129.11405360293111</v>
      </c>
      <c r="L66" s="54">
        <v>128.98751024910715</v>
      </c>
      <c r="M66" s="54">
        <v>129.83629352484883</v>
      </c>
      <c r="N66" s="54">
        <v>129.78783519627959</v>
      </c>
      <c r="O66" s="54">
        <v>129.72222523039972</v>
      </c>
      <c r="P66" s="54">
        <v>129.13350620857031</v>
      </c>
      <c r="Q66" s="54">
        <v>128.96735331923247</v>
      </c>
      <c r="R66" s="54">
        <v>128.94239555647403</v>
      </c>
      <c r="S66" s="54">
        <v>128.76704762564944</v>
      </c>
      <c r="T66" s="54">
        <v>129.66349564718752</v>
      </c>
      <c r="U66" s="54">
        <v>129.597293667331</v>
      </c>
      <c r="V66" s="54">
        <v>128.80816200343014</v>
      </c>
      <c r="W66" s="56">
        <v>128.91535751041468</v>
      </c>
      <c r="X66" s="2">
        <f t="shared" ca="1" si="53"/>
        <v>0</v>
      </c>
      <c r="Y66" s="2">
        <f t="shared" ca="1" si="53"/>
        <v>0</v>
      </c>
      <c r="Z66" s="2">
        <f t="shared" ca="1" si="53"/>
        <v>0</v>
      </c>
      <c r="AA66" s="2">
        <f t="shared" ca="1" si="53"/>
        <v>0</v>
      </c>
      <c r="AB66" s="2">
        <f t="shared" ca="1" si="53"/>
        <v>0</v>
      </c>
      <c r="AC66" s="2">
        <f t="shared" ca="1" si="69"/>
        <v>0</v>
      </c>
      <c r="AD66" s="2">
        <f t="shared" ca="1" si="69"/>
        <v>0</v>
      </c>
      <c r="AE66" s="2">
        <f t="shared" ca="1" si="69"/>
        <v>0</v>
      </c>
      <c r="AF66" s="2">
        <f t="shared" ca="1" si="69"/>
        <v>0</v>
      </c>
      <c r="AG66" s="2">
        <f t="shared" ca="1" si="69"/>
        <v>0</v>
      </c>
      <c r="AH66" s="2">
        <f t="shared" ca="1" si="69"/>
        <v>0</v>
      </c>
      <c r="AI66" s="2">
        <f t="shared" ca="1" si="69"/>
        <v>0</v>
      </c>
      <c r="AJ66" s="2">
        <f t="shared" ca="1" si="69"/>
        <v>0</v>
      </c>
      <c r="AK66" s="2">
        <f t="shared" ca="1" si="69"/>
        <v>0</v>
      </c>
      <c r="AL66" s="55">
        <v>130.00000000000003</v>
      </c>
      <c r="AM66" s="55">
        <v>130</v>
      </c>
      <c r="AN66" s="55">
        <v>130</v>
      </c>
      <c r="AO66" s="55">
        <v>130</v>
      </c>
      <c r="AP66" s="55">
        <v>130</v>
      </c>
      <c r="AQ66" s="55">
        <v>130</v>
      </c>
      <c r="AR66" s="55">
        <v>129.99999999999997</v>
      </c>
      <c r="AS66" s="55">
        <v>130</v>
      </c>
      <c r="AT66" s="55">
        <v>129.99999999999997</v>
      </c>
      <c r="AU66" s="55">
        <v>130</v>
      </c>
      <c r="AV66" s="55">
        <v>130</v>
      </c>
      <c r="AW66" s="55">
        <v>130</v>
      </c>
      <c r="AX66" s="55">
        <v>130.00000000000006</v>
      </c>
      <c r="AY66" s="55">
        <v>130</v>
      </c>
      <c r="AZ66" s="2">
        <f t="shared" ca="1" si="54"/>
        <v>0</v>
      </c>
      <c r="BA66" s="2">
        <f t="shared" ca="1" si="54"/>
        <v>0</v>
      </c>
      <c r="BB66" s="2">
        <f t="shared" ca="1" si="54"/>
        <v>0</v>
      </c>
      <c r="BC66" s="2">
        <f t="shared" ca="1" si="54"/>
        <v>0</v>
      </c>
      <c r="BD66" s="2">
        <f t="shared" ca="1" si="54"/>
        <v>0</v>
      </c>
      <c r="BE66" s="2">
        <f t="shared" ca="1" si="70"/>
        <v>0</v>
      </c>
      <c r="BF66" s="2">
        <f t="shared" ca="1" si="70"/>
        <v>0</v>
      </c>
      <c r="BG66" s="2">
        <f t="shared" ca="1" si="70"/>
        <v>0</v>
      </c>
      <c r="BH66" s="2">
        <f t="shared" ca="1" si="70"/>
        <v>0</v>
      </c>
      <c r="BI66" s="2">
        <f t="shared" ca="1" si="70"/>
        <v>0</v>
      </c>
      <c r="BJ66" s="2">
        <f t="shared" ca="1" si="70"/>
        <v>0</v>
      </c>
      <c r="BK66" s="2">
        <f t="shared" ca="1" si="70"/>
        <v>0</v>
      </c>
      <c r="BL66" s="2">
        <f t="shared" ca="1" si="70"/>
        <v>1</v>
      </c>
      <c r="BM66" s="2">
        <f t="shared" ca="1" si="70"/>
        <v>0</v>
      </c>
      <c r="BN66" s="2" t="str">
        <f t="shared" si="21"/>
        <v>PP</v>
      </c>
      <c r="BO66" s="2">
        <f>IF(AND(COUNTIF(J66:W66,"&gt;0")&gt;6,COUNTIF(J66:W66,"&gt;0")=SUM(BR66:CE66)),SUM(BR66:CE66),0)</f>
        <v>0</v>
      </c>
      <c r="BP66" s="2">
        <f t="shared" si="50"/>
        <v>1</v>
      </c>
      <c r="BR66" s="2">
        <f t="shared" si="71"/>
        <v>0</v>
      </c>
      <c r="BS66" s="2">
        <f t="shared" si="71"/>
        <v>0</v>
      </c>
      <c r="BT66" s="2">
        <f t="shared" si="71"/>
        <v>0</v>
      </c>
      <c r="BU66" s="2">
        <f t="shared" si="71"/>
        <v>0</v>
      </c>
      <c r="BV66" s="2">
        <f t="shared" si="71"/>
        <v>0</v>
      </c>
      <c r="BW66" s="2">
        <f t="shared" si="71"/>
        <v>0</v>
      </c>
      <c r="BX66" s="2">
        <f t="shared" si="71"/>
        <v>0</v>
      </c>
      <c r="BY66" s="2">
        <f t="shared" si="71"/>
        <v>0</v>
      </c>
      <c r="BZ66" s="2">
        <f t="shared" si="71"/>
        <v>0</v>
      </c>
      <c r="CA66" s="2">
        <f t="shared" si="71"/>
        <v>0</v>
      </c>
      <c r="CB66" s="2">
        <f t="shared" si="71"/>
        <v>0</v>
      </c>
      <c r="CC66" s="2">
        <f t="shared" si="71"/>
        <v>0</v>
      </c>
      <c r="CD66" s="2">
        <f t="shared" si="71"/>
        <v>0</v>
      </c>
      <c r="CE66" s="2">
        <f t="shared" si="71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ТА-4  -  Р₀</v>
      </c>
      <c r="B67" s="15" t="s">
        <v>142</v>
      </c>
      <c r="C67" s="18">
        <v>135</v>
      </c>
      <c r="D67" s="18">
        <v>125</v>
      </c>
      <c r="E67" s="22" t="s">
        <v>117</v>
      </c>
      <c r="F67" s="22">
        <v>3</v>
      </c>
      <c r="G67" s="18"/>
      <c r="H67" s="20">
        <f t="shared" ca="1" si="17"/>
        <v>0</v>
      </c>
      <c r="I67" s="16" t="str">
        <f t="shared" si="18"/>
        <v>04T002PP0I01</v>
      </c>
      <c r="J67" s="54">
        <v>129.02002930676042</v>
      </c>
      <c r="K67" s="54">
        <v>129.4532031938125</v>
      </c>
      <c r="L67" s="54">
        <v>128.9816710954037</v>
      </c>
      <c r="M67" s="54">
        <v>126.92499046668864</v>
      </c>
      <c r="N67" s="54">
        <v>123.59451468601557</v>
      </c>
      <c r="O67" s="54">
        <v>124.35197838065241</v>
      </c>
      <c r="P67" s="54">
        <v>124.64460024588563</v>
      </c>
      <c r="Q67" s="54">
        <v>125.81308703150594</v>
      </c>
      <c r="R67" s="54">
        <v>126.2910211306074</v>
      </c>
      <c r="S67" s="54">
        <v>127.32578997427828</v>
      </c>
      <c r="T67" s="54">
        <v>128.15126905953318</v>
      </c>
      <c r="U67" s="54">
        <v>126.73370991417544</v>
      </c>
      <c r="V67" s="54">
        <v>127.47449559067964</v>
      </c>
      <c r="W67" s="56">
        <v>129.2683064751497</v>
      </c>
      <c r="X67" s="2">
        <f t="shared" ca="1" si="53"/>
        <v>0</v>
      </c>
      <c r="Y67" s="2">
        <f t="shared" ca="1" si="53"/>
        <v>0</v>
      </c>
      <c r="Z67" s="2">
        <f t="shared" ca="1" si="53"/>
        <v>0</v>
      </c>
      <c r="AA67" s="2">
        <f t="shared" ca="1" si="53"/>
        <v>0</v>
      </c>
      <c r="AB67" s="2">
        <f t="shared" ca="1" si="53"/>
        <v>2</v>
      </c>
      <c r="AC67" s="2">
        <f t="shared" ca="1" si="69"/>
        <v>2</v>
      </c>
      <c r="AD67" s="2">
        <f t="shared" ca="1" si="69"/>
        <v>2</v>
      </c>
      <c r="AE67" s="2">
        <f t="shared" ca="1" si="69"/>
        <v>0</v>
      </c>
      <c r="AF67" s="2">
        <f t="shared" ca="1" si="69"/>
        <v>0</v>
      </c>
      <c r="AG67" s="2">
        <f t="shared" ca="1" si="69"/>
        <v>0</v>
      </c>
      <c r="AH67" s="2">
        <f t="shared" ca="1" si="69"/>
        <v>0</v>
      </c>
      <c r="AI67" s="2">
        <f t="shared" ca="1" si="69"/>
        <v>0</v>
      </c>
      <c r="AJ67" s="2">
        <f t="shared" ca="1" si="69"/>
        <v>0</v>
      </c>
      <c r="AK67" s="2">
        <f t="shared" ca="1" si="69"/>
        <v>0</v>
      </c>
      <c r="AL67" s="55">
        <v>130.00000000000003</v>
      </c>
      <c r="AM67" s="55">
        <v>130.00000000000003</v>
      </c>
      <c r="AN67" s="55">
        <v>130</v>
      </c>
      <c r="AO67" s="55">
        <v>130</v>
      </c>
      <c r="AP67" s="55">
        <v>130</v>
      </c>
      <c r="AQ67" s="55">
        <v>130.00000000000003</v>
      </c>
      <c r="AR67" s="55">
        <v>130</v>
      </c>
      <c r="AS67" s="55">
        <v>130</v>
      </c>
      <c r="AT67" s="55">
        <v>130.00000000000003</v>
      </c>
      <c r="AU67" s="55">
        <v>130</v>
      </c>
      <c r="AV67" s="55">
        <v>130.00000000000003</v>
      </c>
      <c r="AW67" s="55">
        <v>130.00000000000006</v>
      </c>
      <c r="AX67" s="55">
        <v>130</v>
      </c>
      <c r="AY67" s="55">
        <v>130</v>
      </c>
      <c r="AZ67" s="2">
        <f t="shared" ca="1" si="54"/>
        <v>0</v>
      </c>
      <c r="BA67" s="2">
        <f t="shared" ca="1" si="54"/>
        <v>0</v>
      </c>
      <c r="BB67" s="2">
        <f t="shared" ca="1" si="54"/>
        <v>0</v>
      </c>
      <c r="BC67" s="2">
        <f t="shared" ca="1" si="54"/>
        <v>0</v>
      </c>
      <c r="BD67" s="2">
        <f t="shared" ca="1" si="54"/>
        <v>0</v>
      </c>
      <c r="BE67" s="2">
        <f t="shared" ca="1" si="70"/>
        <v>0</v>
      </c>
      <c r="BF67" s="2">
        <f t="shared" ca="1" si="70"/>
        <v>0</v>
      </c>
      <c r="BG67" s="2">
        <f t="shared" ca="1" si="70"/>
        <v>0</v>
      </c>
      <c r="BH67" s="2">
        <f t="shared" ca="1" si="70"/>
        <v>0</v>
      </c>
      <c r="BI67" s="2">
        <f t="shared" ca="1" si="70"/>
        <v>0</v>
      </c>
      <c r="BJ67" s="2">
        <f t="shared" ca="1" si="70"/>
        <v>0</v>
      </c>
      <c r="BK67" s="2">
        <f t="shared" ca="1" si="70"/>
        <v>0</v>
      </c>
      <c r="BL67" s="2">
        <f t="shared" ca="1" si="70"/>
        <v>1</v>
      </c>
      <c r="BM67" s="2">
        <f t="shared" ca="1" si="70"/>
        <v>0</v>
      </c>
      <c r="BN67" s="2" t="str">
        <f t="shared" si="21"/>
        <v>PP</v>
      </c>
      <c r="BO67" s="2">
        <f>IF(AND(COUNTIF(J67:W67,"&gt;0")&gt;6,COUNTIF(J67:W67,"&gt;0")=SUM(BR67:CE67)),SUM(BR67:CE67),0)</f>
        <v>0</v>
      </c>
      <c r="BP67" s="2">
        <f t="shared" si="50"/>
        <v>0</v>
      </c>
      <c r="BR67" s="2">
        <f t="shared" si="71"/>
        <v>0</v>
      </c>
      <c r="BS67" s="2">
        <f t="shared" si="71"/>
        <v>0</v>
      </c>
      <c r="BT67" s="2">
        <f t="shared" si="71"/>
        <v>0</v>
      </c>
      <c r="BU67" s="2">
        <f t="shared" si="71"/>
        <v>0</v>
      </c>
      <c r="BV67" s="2">
        <f t="shared" si="71"/>
        <v>1</v>
      </c>
      <c r="BW67" s="2">
        <f t="shared" si="71"/>
        <v>1</v>
      </c>
      <c r="BX67" s="2">
        <f t="shared" si="71"/>
        <v>1</v>
      </c>
      <c r="BY67" s="2">
        <f t="shared" si="71"/>
        <v>0</v>
      </c>
      <c r="BZ67" s="2">
        <f t="shared" si="71"/>
        <v>0</v>
      </c>
      <c r="CA67" s="2">
        <f t="shared" si="71"/>
        <v>0</v>
      </c>
      <c r="CB67" s="2">
        <f t="shared" si="71"/>
        <v>0</v>
      </c>
      <c r="CC67" s="2">
        <f t="shared" si="71"/>
        <v>0</v>
      </c>
      <c r="CD67" s="2">
        <f t="shared" si="71"/>
        <v>0</v>
      </c>
      <c r="CE67" s="2">
        <f t="shared" si="71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ТА-5  -  Р₀</v>
      </c>
      <c r="B68" s="15" t="s">
        <v>143</v>
      </c>
      <c r="C68" s="18">
        <v>135</v>
      </c>
      <c r="D68" s="18">
        <v>125</v>
      </c>
      <c r="E68" s="22" t="s">
        <v>117</v>
      </c>
      <c r="F68" s="22">
        <v>3</v>
      </c>
      <c r="G68" s="18"/>
      <c r="H68" s="20">
        <f t="shared" ca="1" si="17"/>
        <v>0</v>
      </c>
      <c r="I68" s="16" t="str">
        <f t="shared" si="18"/>
        <v>05T002PP0I01</v>
      </c>
      <c r="J68" s="54">
        <v>131.39875708868325</v>
      </c>
      <c r="K68" s="54">
        <v>131.58481179127202</v>
      </c>
      <c r="L68" s="54">
        <v>131.03033969284476</v>
      </c>
      <c r="M68" s="54">
        <v>129.74523035824265</v>
      </c>
      <c r="N68" s="54">
        <v>129.64220849213663</v>
      </c>
      <c r="O68" s="54">
        <v>130.24212034050944</v>
      </c>
      <c r="P68" s="54">
        <v>130.09162290292809</v>
      </c>
      <c r="Q68" s="54">
        <v>129.95908869763181</v>
      </c>
      <c r="R68" s="54">
        <v>130.47365117475275</v>
      </c>
      <c r="S68" s="54">
        <v>128.74394581973573</v>
      </c>
      <c r="T68" s="54">
        <v>129.00109703268399</v>
      </c>
      <c r="U68" s="54">
        <v>128.09681835487905</v>
      </c>
      <c r="V68" s="54">
        <v>67.709855489307998</v>
      </c>
      <c r="W68" s="56">
        <v>0</v>
      </c>
      <c r="X68" s="2">
        <f t="shared" ca="1" si="53"/>
        <v>0</v>
      </c>
      <c r="Y68" s="2">
        <f t="shared" ca="1" si="53"/>
        <v>0</v>
      </c>
      <c r="Z68" s="2">
        <f t="shared" ca="1" si="53"/>
        <v>0</v>
      </c>
      <c r="AA68" s="2">
        <f t="shared" ca="1" si="53"/>
        <v>0</v>
      </c>
      <c r="AB68" s="2">
        <f t="shared" ca="1" si="53"/>
        <v>0</v>
      </c>
      <c r="AC68" s="2">
        <f t="shared" ca="1" si="69"/>
        <v>0</v>
      </c>
      <c r="AD68" s="2">
        <f t="shared" ca="1" si="69"/>
        <v>0</v>
      </c>
      <c r="AE68" s="2">
        <f t="shared" ca="1" si="69"/>
        <v>0</v>
      </c>
      <c r="AF68" s="2">
        <f t="shared" ca="1" si="69"/>
        <v>0</v>
      </c>
      <c r="AG68" s="2">
        <f t="shared" ca="1" si="69"/>
        <v>0</v>
      </c>
      <c r="AH68" s="2">
        <f t="shared" ca="1" si="69"/>
        <v>0</v>
      </c>
      <c r="AI68" s="2">
        <f t="shared" ca="1" si="69"/>
        <v>0</v>
      </c>
      <c r="AJ68" s="2">
        <f t="shared" ca="1" si="69"/>
        <v>2</v>
      </c>
      <c r="AK68" s="2">
        <f t="shared" ca="1" si="69"/>
        <v>2</v>
      </c>
      <c r="AL68" s="55">
        <v>129.99999999999994</v>
      </c>
      <c r="AM68" s="55">
        <v>130.00000000000003</v>
      </c>
      <c r="AN68" s="55">
        <v>129.99999999999997</v>
      </c>
      <c r="AO68" s="55">
        <v>129.99999999999994</v>
      </c>
      <c r="AP68" s="55">
        <v>130</v>
      </c>
      <c r="AQ68" s="55">
        <v>129.99999999999997</v>
      </c>
      <c r="AR68" s="55">
        <v>130.00000000000006</v>
      </c>
      <c r="AS68" s="55">
        <v>129.99999999999997</v>
      </c>
      <c r="AT68" s="55">
        <v>129.99999999999997</v>
      </c>
      <c r="AU68" s="55">
        <v>130.00000000000003</v>
      </c>
      <c r="AV68" s="55">
        <v>130</v>
      </c>
      <c r="AW68" s="55">
        <v>130</v>
      </c>
      <c r="AX68" s="55">
        <v>130</v>
      </c>
      <c r="AY68" s="55">
        <v>0</v>
      </c>
      <c r="AZ68" s="2">
        <f t="shared" ca="1" si="54"/>
        <v>0</v>
      </c>
      <c r="BA68" s="2">
        <f t="shared" ca="1" si="54"/>
        <v>0</v>
      </c>
      <c r="BB68" s="2">
        <f t="shared" ca="1" si="54"/>
        <v>0</v>
      </c>
      <c r="BC68" s="2">
        <f t="shared" ca="1" si="54"/>
        <v>0</v>
      </c>
      <c r="BD68" s="2">
        <f t="shared" ca="1" si="54"/>
        <v>0</v>
      </c>
      <c r="BE68" s="2">
        <f t="shared" ca="1" si="70"/>
        <v>0</v>
      </c>
      <c r="BF68" s="2">
        <f t="shared" ca="1" si="70"/>
        <v>0</v>
      </c>
      <c r="BG68" s="2">
        <f t="shared" ca="1" si="70"/>
        <v>0</v>
      </c>
      <c r="BH68" s="2">
        <f t="shared" ca="1" si="70"/>
        <v>0</v>
      </c>
      <c r="BI68" s="2">
        <f t="shared" ca="1" si="70"/>
        <v>0</v>
      </c>
      <c r="BJ68" s="2">
        <f t="shared" ca="1" si="70"/>
        <v>0</v>
      </c>
      <c r="BK68" s="2">
        <f t="shared" ca="1" si="70"/>
        <v>0</v>
      </c>
      <c r="BL68" s="2">
        <f t="shared" ca="1" si="70"/>
        <v>1</v>
      </c>
      <c r="BM68" s="2">
        <f t="shared" ca="1" si="70"/>
        <v>0</v>
      </c>
      <c r="BN68" s="2" t="str">
        <f t="shared" si="21"/>
        <v>PP</v>
      </c>
      <c r="BP68" s="2">
        <f t="shared" si="50"/>
        <v>0</v>
      </c>
      <c r="BR68" s="2">
        <f t="shared" si="71"/>
        <v>0</v>
      </c>
      <c r="BS68" s="2">
        <f t="shared" si="71"/>
        <v>0</v>
      </c>
      <c r="BT68" s="2">
        <f t="shared" si="71"/>
        <v>0</v>
      </c>
      <c r="BU68" s="2">
        <f t="shared" si="71"/>
        <v>0</v>
      </c>
      <c r="BV68" s="2">
        <f t="shared" si="71"/>
        <v>0</v>
      </c>
      <c r="BW68" s="2">
        <f t="shared" si="71"/>
        <v>0</v>
      </c>
      <c r="BX68" s="2">
        <f t="shared" si="71"/>
        <v>0</v>
      </c>
      <c r="BY68" s="2">
        <f t="shared" si="71"/>
        <v>0</v>
      </c>
      <c r="BZ68" s="2">
        <f t="shared" si="71"/>
        <v>0</v>
      </c>
      <c r="CA68" s="2">
        <f t="shared" si="71"/>
        <v>0</v>
      </c>
      <c r="CB68" s="2">
        <f t="shared" si="71"/>
        <v>0</v>
      </c>
      <c r="CC68" s="2">
        <f t="shared" si="71"/>
        <v>0</v>
      </c>
      <c r="CD68" s="2">
        <f t="shared" si="71"/>
        <v>1</v>
      </c>
      <c r="CE68" s="2">
        <f t="shared" si="71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ТА-6  -  Р₀</v>
      </c>
      <c r="B69" s="15" t="s">
        <v>144</v>
      </c>
      <c r="C69" s="18">
        <v>135</v>
      </c>
      <c r="D69" s="18">
        <v>125</v>
      </c>
      <c r="E69" s="22" t="s">
        <v>117</v>
      </c>
      <c r="F69" s="22">
        <v>3</v>
      </c>
      <c r="G69" s="18"/>
      <c r="H69" s="20">
        <f t="shared" ca="1" si="17"/>
        <v>0</v>
      </c>
      <c r="I69" s="16" t="str">
        <f t="shared" si="18"/>
        <v>06T002PP0I01</v>
      </c>
      <c r="J69" s="54">
        <v>129.2220131051215</v>
      </c>
      <c r="K69" s="54">
        <v>129.21227985321386</v>
      </c>
      <c r="L69" s="54">
        <v>129.20044509201853</v>
      </c>
      <c r="M69" s="54">
        <v>129.16792448229742</v>
      </c>
      <c r="N69" s="54">
        <v>129.24671661210263</v>
      </c>
      <c r="O69" s="54">
        <v>129.23221505158392</v>
      </c>
      <c r="P69" s="54">
        <v>129.19513135195737</v>
      </c>
      <c r="Q69" s="54">
        <v>129.18780654284203</v>
      </c>
      <c r="R69" s="54">
        <v>129.19328262700137</v>
      </c>
      <c r="S69" s="54">
        <v>129.19368760756689</v>
      </c>
      <c r="T69" s="54">
        <v>129.19693869496496</v>
      </c>
      <c r="U69" s="54">
        <v>129.8368757468397</v>
      </c>
      <c r="V69" s="54">
        <v>130.95385512226378</v>
      </c>
      <c r="W69" s="56">
        <v>130.04876166983144</v>
      </c>
      <c r="X69" s="2">
        <f t="shared" ca="1" si="53"/>
        <v>0</v>
      </c>
      <c r="Y69" s="2">
        <f t="shared" ca="1" si="53"/>
        <v>0</v>
      </c>
      <c r="Z69" s="2">
        <f t="shared" ca="1" si="53"/>
        <v>0</v>
      </c>
      <c r="AA69" s="2">
        <f t="shared" ca="1" si="53"/>
        <v>0</v>
      </c>
      <c r="AB69" s="2">
        <f t="shared" ca="1" si="53"/>
        <v>0</v>
      </c>
      <c r="AC69" s="2">
        <f t="shared" ca="1" si="69"/>
        <v>0</v>
      </c>
      <c r="AD69" s="2">
        <f t="shared" ca="1" si="69"/>
        <v>0</v>
      </c>
      <c r="AE69" s="2">
        <f t="shared" ca="1" si="69"/>
        <v>0</v>
      </c>
      <c r="AF69" s="2">
        <f t="shared" ca="1" si="69"/>
        <v>0</v>
      </c>
      <c r="AG69" s="2">
        <f t="shared" ca="1" si="69"/>
        <v>0</v>
      </c>
      <c r="AH69" s="2">
        <f t="shared" ca="1" si="69"/>
        <v>0</v>
      </c>
      <c r="AI69" s="2">
        <f t="shared" ca="1" si="69"/>
        <v>0</v>
      </c>
      <c r="AJ69" s="2">
        <f t="shared" ca="1" si="69"/>
        <v>0</v>
      </c>
      <c r="AK69" s="2">
        <f t="shared" ca="1" si="69"/>
        <v>0</v>
      </c>
      <c r="AL69" s="55">
        <v>130</v>
      </c>
      <c r="AM69" s="55">
        <v>129.99999999999997</v>
      </c>
      <c r="AN69" s="55">
        <v>130.00000000000006</v>
      </c>
      <c r="AO69" s="55">
        <v>130.00000000000003</v>
      </c>
      <c r="AP69" s="55">
        <v>130</v>
      </c>
      <c r="AQ69" s="55">
        <v>130</v>
      </c>
      <c r="AR69" s="55">
        <v>130.00000000000003</v>
      </c>
      <c r="AS69" s="55">
        <v>130</v>
      </c>
      <c r="AT69" s="55">
        <v>130.00000000000003</v>
      </c>
      <c r="AU69" s="55">
        <v>130.00000000000003</v>
      </c>
      <c r="AV69" s="55">
        <v>130.00000000000003</v>
      </c>
      <c r="AW69" s="55">
        <v>130</v>
      </c>
      <c r="AX69" s="55">
        <v>129.99999999999997</v>
      </c>
      <c r="AY69" s="55">
        <v>129.99999999999997</v>
      </c>
      <c r="AZ69" s="2">
        <f t="shared" ca="1" si="54"/>
        <v>0</v>
      </c>
      <c r="BA69" s="2">
        <f t="shared" ca="1" si="54"/>
        <v>0</v>
      </c>
      <c r="BB69" s="2">
        <f t="shared" ca="1" si="54"/>
        <v>0</v>
      </c>
      <c r="BC69" s="2">
        <f t="shared" ca="1" si="54"/>
        <v>0</v>
      </c>
      <c r="BD69" s="2">
        <f t="shared" ca="1" si="54"/>
        <v>0</v>
      </c>
      <c r="BE69" s="2">
        <f t="shared" ca="1" si="70"/>
        <v>0</v>
      </c>
      <c r="BF69" s="2">
        <f t="shared" ca="1" si="70"/>
        <v>0</v>
      </c>
      <c r="BG69" s="2">
        <f t="shared" ca="1" si="70"/>
        <v>0</v>
      </c>
      <c r="BH69" s="2">
        <f t="shared" ca="1" si="70"/>
        <v>0</v>
      </c>
      <c r="BI69" s="2">
        <f t="shared" ca="1" si="70"/>
        <v>0</v>
      </c>
      <c r="BJ69" s="2">
        <f t="shared" ca="1" si="70"/>
        <v>0</v>
      </c>
      <c r="BK69" s="2">
        <f t="shared" ca="1" si="70"/>
        <v>0</v>
      </c>
      <c r="BL69" s="2">
        <f t="shared" ca="1" si="70"/>
        <v>1</v>
      </c>
      <c r="BM69" s="2">
        <f t="shared" ca="1" si="70"/>
        <v>0</v>
      </c>
      <c r="BN69" s="2" t="str">
        <f t="shared" si="21"/>
        <v>PP</v>
      </c>
      <c r="BO69" s="2">
        <f>IF(AND(COUNTIF(J69:W69,"&gt;0")&gt;6,COUNTIF(J69:W69,"&gt;0")=SUM(BR69:CE69)),SUM(BR69:CE69),0)</f>
        <v>0</v>
      </c>
      <c r="BP69" s="2">
        <f t="shared" si="50"/>
        <v>1</v>
      </c>
      <c r="BR69" s="2">
        <f t="shared" si="71"/>
        <v>0</v>
      </c>
      <c r="BS69" s="2">
        <f t="shared" si="71"/>
        <v>0</v>
      </c>
      <c r="BT69" s="2">
        <f t="shared" si="71"/>
        <v>0</v>
      </c>
      <c r="BU69" s="2">
        <f t="shared" si="71"/>
        <v>0</v>
      </c>
      <c r="BV69" s="2">
        <f t="shared" si="71"/>
        <v>0</v>
      </c>
      <c r="BW69" s="2">
        <f t="shared" si="71"/>
        <v>0</v>
      </c>
      <c r="BX69" s="2">
        <f t="shared" si="71"/>
        <v>0</v>
      </c>
      <c r="BY69" s="2">
        <f t="shared" si="71"/>
        <v>0</v>
      </c>
      <c r="BZ69" s="2">
        <f t="shared" si="71"/>
        <v>0</v>
      </c>
      <c r="CA69" s="2">
        <f t="shared" si="71"/>
        <v>0</v>
      </c>
      <c r="CB69" s="2">
        <f t="shared" si="71"/>
        <v>0</v>
      </c>
      <c r="CC69" s="2">
        <f t="shared" si="71"/>
        <v>0</v>
      </c>
      <c r="CD69" s="2">
        <f t="shared" si="71"/>
        <v>0</v>
      </c>
      <c r="CE69" s="2">
        <f t="shared" si="71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ТА-7  -  Р₀</v>
      </c>
      <c r="B70" s="15" t="s">
        <v>145</v>
      </c>
      <c r="C70" s="18">
        <v>270</v>
      </c>
      <c r="D70" s="18">
        <v>230</v>
      </c>
      <c r="E70" s="22" t="s">
        <v>117</v>
      </c>
      <c r="F70" s="22">
        <v>3</v>
      </c>
      <c r="G70" s="18"/>
      <c r="H70" s="20">
        <f t="shared" ca="1" si="17"/>
        <v>1</v>
      </c>
      <c r="I70" s="16" t="str">
        <f t="shared" si="18"/>
        <v>07T002PP0C01</v>
      </c>
      <c r="J70" s="54">
        <v>224.00802510017976</v>
      </c>
      <c r="K70" s="54">
        <v>224.16819018092303</v>
      </c>
      <c r="L70" s="54">
        <v>224.13711801454093</v>
      </c>
      <c r="M70" s="54">
        <v>224.13893731418204</v>
      </c>
      <c r="N70" s="54">
        <v>222.9009880342995</v>
      </c>
      <c r="O70" s="54">
        <v>222.52915844924067</v>
      </c>
      <c r="P70" s="54">
        <v>222.5519769413543</v>
      </c>
      <c r="Q70" s="54">
        <v>224.76171349618465</v>
      </c>
      <c r="R70" s="54">
        <v>225.49234321401073</v>
      </c>
      <c r="S70" s="54">
        <v>225.81519715769477</v>
      </c>
      <c r="T70" s="54">
        <v>225.44381847200103</v>
      </c>
      <c r="U70" s="54">
        <v>224.46730608903678</v>
      </c>
      <c r="V70" s="54">
        <v>215.17766792946196</v>
      </c>
      <c r="W70" s="56">
        <v>201.36845700451906</v>
      </c>
      <c r="X70" s="2">
        <f t="shared" ca="1" si="53"/>
        <v>2</v>
      </c>
      <c r="Y70" s="2">
        <f t="shared" ca="1" si="53"/>
        <v>2</v>
      </c>
      <c r="Z70" s="2">
        <f t="shared" ca="1" si="53"/>
        <v>2</v>
      </c>
      <c r="AA70" s="2">
        <f t="shared" ca="1" si="53"/>
        <v>2</v>
      </c>
      <c r="AB70" s="2">
        <f t="shared" ca="1" si="53"/>
        <v>2</v>
      </c>
      <c r="AC70" s="2">
        <f t="shared" ca="1" si="69"/>
        <v>2</v>
      </c>
      <c r="AD70" s="2">
        <f t="shared" ca="1" si="69"/>
        <v>2</v>
      </c>
      <c r="AE70" s="2">
        <f t="shared" ca="1" si="69"/>
        <v>2</v>
      </c>
      <c r="AF70" s="2">
        <f t="shared" ca="1" si="69"/>
        <v>2</v>
      </c>
      <c r="AG70" s="2">
        <f t="shared" ca="1" si="69"/>
        <v>2</v>
      </c>
      <c r="AH70" s="2">
        <f t="shared" ca="1" si="69"/>
        <v>2</v>
      </c>
      <c r="AI70" s="2">
        <f t="shared" ca="1" si="69"/>
        <v>2</v>
      </c>
      <c r="AJ70" s="2">
        <f t="shared" ca="1" si="69"/>
        <v>42</v>
      </c>
      <c r="AK70" s="2">
        <f t="shared" ca="1" si="69"/>
        <v>2</v>
      </c>
      <c r="AL70" s="55">
        <v>224.00802510017976</v>
      </c>
      <c r="AM70" s="55">
        <v>224.16819018092303</v>
      </c>
      <c r="AN70" s="55">
        <v>224.13711801454093</v>
      </c>
      <c r="AO70" s="55">
        <v>224.13893731418204</v>
      </c>
      <c r="AP70" s="55">
        <v>222.9009880342995</v>
      </c>
      <c r="AQ70" s="55">
        <v>222.52915844924067</v>
      </c>
      <c r="AR70" s="55">
        <v>222.5519769413543</v>
      </c>
      <c r="AS70" s="55">
        <v>224.76171349618465</v>
      </c>
      <c r="AT70" s="55">
        <v>225.49234321401073</v>
      </c>
      <c r="AU70" s="55">
        <v>225.81519715769477</v>
      </c>
      <c r="AV70" s="55">
        <v>225.44381847200103</v>
      </c>
      <c r="AW70" s="55">
        <v>224.46730608903678</v>
      </c>
      <c r="AX70" s="55">
        <v>215.17766792946196</v>
      </c>
      <c r="AY70" s="55">
        <v>201.36845700451906</v>
      </c>
      <c r="AZ70" s="2">
        <f t="shared" ca="1" si="54"/>
        <v>0</v>
      </c>
      <c r="BA70" s="2">
        <f t="shared" ca="1" si="54"/>
        <v>0</v>
      </c>
      <c r="BB70" s="2">
        <f t="shared" ca="1" si="54"/>
        <v>0</v>
      </c>
      <c r="BC70" s="2">
        <f t="shared" ca="1" si="54"/>
        <v>0</v>
      </c>
      <c r="BD70" s="2">
        <f t="shared" ca="1" si="54"/>
        <v>0</v>
      </c>
      <c r="BE70" s="2">
        <f t="shared" ca="1" si="70"/>
        <v>0</v>
      </c>
      <c r="BF70" s="2">
        <f t="shared" ca="1" si="70"/>
        <v>0</v>
      </c>
      <c r="BG70" s="2">
        <f t="shared" ca="1" si="70"/>
        <v>0</v>
      </c>
      <c r="BH70" s="2">
        <f t="shared" ca="1" si="70"/>
        <v>0</v>
      </c>
      <c r="BI70" s="2">
        <f t="shared" ca="1" si="70"/>
        <v>0</v>
      </c>
      <c r="BJ70" s="2">
        <f t="shared" ca="1" si="70"/>
        <v>0</v>
      </c>
      <c r="BK70" s="2">
        <f t="shared" ca="1" si="70"/>
        <v>0</v>
      </c>
      <c r="BL70" s="2">
        <f t="shared" ca="1" si="70"/>
        <v>1</v>
      </c>
      <c r="BM70" s="2">
        <f t="shared" ca="1" si="70"/>
        <v>0</v>
      </c>
      <c r="BN70" s="2" t="str">
        <f t="shared" si="21"/>
        <v>PP</v>
      </c>
      <c r="BP70" s="2">
        <f t="shared" si="50"/>
        <v>0</v>
      </c>
      <c r="BR70" s="2">
        <f t="shared" si="71"/>
        <v>1</v>
      </c>
      <c r="BS70" s="2">
        <f t="shared" si="71"/>
        <v>1</v>
      </c>
      <c r="BT70" s="2">
        <f t="shared" si="71"/>
        <v>1</v>
      </c>
      <c r="BU70" s="2">
        <f t="shared" si="71"/>
        <v>1</v>
      </c>
      <c r="BV70" s="2">
        <f t="shared" si="71"/>
        <v>1</v>
      </c>
      <c r="BW70" s="2">
        <f t="shared" si="71"/>
        <v>1</v>
      </c>
      <c r="BX70" s="2">
        <f t="shared" si="71"/>
        <v>1</v>
      </c>
      <c r="BY70" s="2">
        <f t="shared" si="71"/>
        <v>1</v>
      </c>
      <c r="BZ70" s="2">
        <f t="shared" si="71"/>
        <v>1</v>
      </c>
      <c r="CA70" s="2">
        <f t="shared" si="71"/>
        <v>1</v>
      </c>
      <c r="CB70" s="2">
        <f t="shared" si="71"/>
        <v>1</v>
      </c>
      <c r="CC70" s="2">
        <f t="shared" si="71"/>
        <v>1</v>
      </c>
      <c r="CD70" s="2">
        <f t="shared" si="71"/>
        <v>1</v>
      </c>
      <c r="CE70" s="2">
        <f t="shared" si="71"/>
        <v>1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ТА-1  -  Т₀</v>
      </c>
      <c r="B71" s="10" t="s">
        <v>153</v>
      </c>
      <c r="C71" s="18">
        <v>555</v>
      </c>
      <c r="D71" s="18">
        <v>530</v>
      </c>
      <c r="E71" s="22" t="s">
        <v>117</v>
      </c>
      <c r="F71" s="22">
        <v>3</v>
      </c>
      <c r="G71" s="18"/>
      <c r="H71" s="20">
        <f t="shared" ca="1" si="17"/>
        <v>0</v>
      </c>
      <c r="I71" s="16" t="str">
        <f t="shared" si="18"/>
        <v>01T002TP0I01</v>
      </c>
      <c r="J71" s="54">
        <v>543.2992677353659</v>
      </c>
      <c r="K71" s="54">
        <v>543.54100972466574</v>
      </c>
      <c r="L71" s="54">
        <v>543.80990863792579</v>
      </c>
      <c r="M71" s="54">
        <v>543.96995212164325</v>
      </c>
      <c r="N71" s="54">
        <v>544.12597276837994</v>
      </c>
      <c r="O71" s="54">
        <v>543.82638476857824</v>
      </c>
      <c r="P71" s="54">
        <v>543.87435682766443</v>
      </c>
      <c r="Q71" s="54">
        <v>543.58959264418877</v>
      </c>
      <c r="R71" s="54">
        <v>543.2713258059822</v>
      </c>
      <c r="S71" s="54">
        <v>543.6290108725367</v>
      </c>
      <c r="T71" s="54">
        <v>544.04884505452753</v>
      </c>
      <c r="U71" s="54">
        <v>544.22144098714239</v>
      </c>
      <c r="V71" s="54">
        <v>544.23249602312308</v>
      </c>
      <c r="W71" s="56">
        <v>542.73208297960127</v>
      </c>
      <c r="X71" s="2">
        <f t="shared" ca="1" si="53"/>
        <v>0</v>
      </c>
      <c r="Y71" s="2">
        <f t="shared" ca="1" si="53"/>
        <v>0</v>
      </c>
      <c r="Z71" s="2">
        <f t="shared" ca="1" si="53"/>
        <v>0</v>
      </c>
      <c r="AA71" s="2">
        <f t="shared" ca="1" si="53"/>
        <v>0</v>
      </c>
      <c r="AB71" s="2">
        <f t="shared" ca="1" si="53"/>
        <v>0</v>
      </c>
      <c r="AC71" s="2">
        <f t="shared" ca="1" si="69"/>
        <v>0</v>
      </c>
      <c r="AD71" s="2">
        <f t="shared" ca="1" si="69"/>
        <v>0</v>
      </c>
      <c r="AE71" s="2">
        <f t="shared" ca="1" si="69"/>
        <v>0</v>
      </c>
      <c r="AF71" s="2">
        <f t="shared" ca="1" si="69"/>
        <v>0</v>
      </c>
      <c r="AG71" s="2">
        <f t="shared" ca="1" si="69"/>
        <v>0</v>
      </c>
      <c r="AH71" s="2">
        <f t="shared" ca="1" si="69"/>
        <v>0</v>
      </c>
      <c r="AI71" s="2">
        <f t="shared" ca="1" si="69"/>
        <v>0</v>
      </c>
      <c r="AJ71" s="2">
        <f t="shared" ca="1" si="69"/>
        <v>0</v>
      </c>
      <c r="AK71" s="2">
        <f t="shared" ca="1" si="69"/>
        <v>0</v>
      </c>
      <c r="AL71" s="55">
        <v>539.99999999999989</v>
      </c>
      <c r="AM71" s="55">
        <v>540.00000000000011</v>
      </c>
      <c r="AN71" s="55">
        <v>540</v>
      </c>
      <c r="AO71" s="55">
        <v>539.99999999999989</v>
      </c>
      <c r="AP71" s="55">
        <v>540.00000000000011</v>
      </c>
      <c r="AQ71" s="55">
        <v>540</v>
      </c>
      <c r="AR71" s="55">
        <v>540</v>
      </c>
      <c r="AS71" s="55">
        <v>539.99999999999989</v>
      </c>
      <c r="AT71" s="55">
        <v>539.99999999999989</v>
      </c>
      <c r="AU71" s="55">
        <v>540</v>
      </c>
      <c r="AV71" s="55">
        <v>539.99999999999977</v>
      </c>
      <c r="AW71" s="55">
        <v>540</v>
      </c>
      <c r="AX71" s="55">
        <v>540</v>
      </c>
      <c r="AY71" s="55">
        <v>540</v>
      </c>
      <c r="AZ71" s="2">
        <f t="shared" ca="1" si="54"/>
        <v>0</v>
      </c>
      <c r="BA71" s="2">
        <f t="shared" ca="1" si="54"/>
        <v>0</v>
      </c>
      <c r="BB71" s="2">
        <f t="shared" ca="1" si="54"/>
        <v>0</v>
      </c>
      <c r="BC71" s="2">
        <f t="shared" ca="1" si="54"/>
        <v>0</v>
      </c>
      <c r="BD71" s="2">
        <f t="shared" ca="1" si="54"/>
        <v>0</v>
      </c>
      <c r="BE71" s="2">
        <f t="shared" ca="1" si="70"/>
        <v>0</v>
      </c>
      <c r="BF71" s="2">
        <f t="shared" ca="1" si="70"/>
        <v>0</v>
      </c>
      <c r="BG71" s="2">
        <f t="shared" ca="1" si="70"/>
        <v>0</v>
      </c>
      <c r="BH71" s="2">
        <f t="shared" ca="1" si="70"/>
        <v>0</v>
      </c>
      <c r="BI71" s="2">
        <f t="shared" ca="1" si="70"/>
        <v>0</v>
      </c>
      <c r="BJ71" s="2">
        <f t="shared" ca="1" si="70"/>
        <v>0</v>
      </c>
      <c r="BK71" s="2">
        <f t="shared" ca="1" si="70"/>
        <v>0</v>
      </c>
      <c r="BL71" s="2">
        <f t="shared" ca="1" si="70"/>
        <v>0</v>
      </c>
      <c r="BM71" s="2">
        <f t="shared" ca="1" si="70"/>
        <v>0</v>
      </c>
      <c r="BN71" s="2" t="str">
        <f t="shared" si="21"/>
        <v>TP</v>
      </c>
      <c r="BO71" s="2">
        <f>IF(AND(COUNTIF(J71:W71,"&gt;0")&gt;6,COUNTIF(J71:W71,"&gt;0")=SUM(BR71:CE71)),SUM(BR71:CE71),0)</f>
        <v>0</v>
      </c>
      <c r="BP71" s="2">
        <f t="shared" si="50"/>
        <v>1</v>
      </c>
      <c r="BR71" s="2">
        <f t="shared" ref="BR71:CE77" si="72">IF(AND(J106 &gt;0,J71&lt;$D71,J71 &gt;50),1,0)</f>
        <v>0</v>
      </c>
      <c r="BS71" s="2">
        <f t="shared" si="72"/>
        <v>0</v>
      </c>
      <c r="BT71" s="2">
        <f t="shared" si="72"/>
        <v>0</v>
      </c>
      <c r="BU71" s="2">
        <f t="shared" si="72"/>
        <v>0</v>
      </c>
      <c r="BV71" s="2">
        <f t="shared" si="72"/>
        <v>0</v>
      </c>
      <c r="BW71" s="2">
        <f t="shared" si="72"/>
        <v>0</v>
      </c>
      <c r="BX71" s="2">
        <f t="shared" si="72"/>
        <v>0</v>
      </c>
      <c r="BY71" s="2">
        <f t="shared" si="72"/>
        <v>0</v>
      </c>
      <c r="BZ71" s="2">
        <f t="shared" si="72"/>
        <v>0</v>
      </c>
      <c r="CA71" s="2">
        <f t="shared" si="72"/>
        <v>0</v>
      </c>
      <c r="CB71" s="2">
        <f t="shared" si="72"/>
        <v>0</v>
      </c>
      <c r="CC71" s="2">
        <f t="shared" si="72"/>
        <v>0</v>
      </c>
      <c r="CD71" s="2">
        <f t="shared" si="72"/>
        <v>0</v>
      </c>
      <c r="CE71" s="2">
        <f t="shared" si="72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ТА-2  -  Т₀</v>
      </c>
      <c r="B72" s="15" t="s">
        <v>154</v>
      </c>
      <c r="C72" s="18">
        <v>555</v>
      </c>
      <c r="D72" s="18">
        <v>530</v>
      </c>
      <c r="E72" s="22" t="s">
        <v>117</v>
      </c>
      <c r="F72" s="22">
        <v>3</v>
      </c>
      <c r="G72" s="18"/>
      <c r="H72" s="20">
        <f t="shared" ca="1" si="17"/>
        <v>0</v>
      </c>
      <c r="I72" s="16" t="str">
        <f t="shared" si="18"/>
        <v>02T002TP0I01</v>
      </c>
      <c r="J72" s="54">
        <v>540.71310291165616</v>
      </c>
      <c r="K72" s="54">
        <v>539.74690212191206</v>
      </c>
      <c r="L72" s="54">
        <v>538.60528526198607</v>
      </c>
      <c r="M72" s="54">
        <v>539.90274429287365</v>
      </c>
      <c r="N72" s="54">
        <v>540.08191278803918</v>
      </c>
      <c r="O72" s="54">
        <v>539.29881379447886</v>
      </c>
      <c r="P72" s="54">
        <v>539.2795075474487</v>
      </c>
      <c r="Q72" s="54">
        <v>538.71359173884514</v>
      </c>
      <c r="R72" s="54">
        <v>543.40139489923649</v>
      </c>
      <c r="S72" s="54">
        <v>540.60143028444043</v>
      </c>
      <c r="T72" s="54">
        <v>541.30063558246252</v>
      </c>
      <c r="U72" s="54">
        <v>542.44617975307585</v>
      </c>
      <c r="V72" s="54">
        <v>540.26122132401076</v>
      </c>
      <c r="W72" s="56">
        <v>538.87816998879305</v>
      </c>
      <c r="X72" s="2">
        <f t="shared" ca="1" si="53"/>
        <v>0</v>
      </c>
      <c r="Y72" s="2">
        <f t="shared" ca="1" si="53"/>
        <v>0</v>
      </c>
      <c r="Z72" s="2">
        <f t="shared" ca="1" si="53"/>
        <v>0</v>
      </c>
      <c r="AA72" s="2">
        <f t="shared" ca="1" si="53"/>
        <v>0</v>
      </c>
      <c r="AB72" s="2">
        <f t="shared" ca="1" si="53"/>
        <v>0</v>
      </c>
      <c r="AC72" s="2">
        <f t="shared" ca="1" si="69"/>
        <v>0</v>
      </c>
      <c r="AD72" s="2">
        <f t="shared" ca="1" si="69"/>
        <v>0</v>
      </c>
      <c r="AE72" s="2">
        <f t="shared" ca="1" si="69"/>
        <v>0</v>
      </c>
      <c r="AF72" s="2">
        <f t="shared" ca="1" si="69"/>
        <v>0</v>
      </c>
      <c r="AG72" s="2">
        <f t="shared" ca="1" si="69"/>
        <v>0</v>
      </c>
      <c r="AH72" s="2">
        <f t="shared" ca="1" si="69"/>
        <v>0</v>
      </c>
      <c r="AI72" s="2">
        <f t="shared" ca="1" si="69"/>
        <v>0</v>
      </c>
      <c r="AJ72" s="2">
        <f t="shared" ca="1" si="69"/>
        <v>0</v>
      </c>
      <c r="AK72" s="2">
        <f t="shared" ca="1" si="69"/>
        <v>0</v>
      </c>
      <c r="AL72" s="55">
        <v>539.99999999999989</v>
      </c>
      <c r="AM72" s="55">
        <v>539.99999999999989</v>
      </c>
      <c r="AN72" s="55">
        <v>540.00000000000023</v>
      </c>
      <c r="AO72" s="55">
        <v>540</v>
      </c>
      <c r="AP72" s="55">
        <v>540</v>
      </c>
      <c r="AQ72" s="55">
        <v>539.99999999999989</v>
      </c>
      <c r="AR72" s="55">
        <v>539.99999999999989</v>
      </c>
      <c r="AS72" s="55">
        <v>540</v>
      </c>
      <c r="AT72" s="55">
        <v>540</v>
      </c>
      <c r="AU72" s="55">
        <v>539.99999999999989</v>
      </c>
      <c r="AV72" s="55">
        <v>539.99999999999989</v>
      </c>
      <c r="AW72" s="55">
        <v>539.99999999999989</v>
      </c>
      <c r="AX72" s="55">
        <v>539.99999999999989</v>
      </c>
      <c r="AY72" s="55">
        <v>539.99999999999989</v>
      </c>
      <c r="AZ72" s="2">
        <f t="shared" ca="1" si="54"/>
        <v>0</v>
      </c>
      <c r="BA72" s="2">
        <f t="shared" ca="1" si="54"/>
        <v>0</v>
      </c>
      <c r="BB72" s="2">
        <f t="shared" ca="1" si="54"/>
        <v>0</v>
      </c>
      <c r="BC72" s="2">
        <f t="shared" ca="1" si="54"/>
        <v>0</v>
      </c>
      <c r="BD72" s="2">
        <f t="shared" ca="1" si="54"/>
        <v>0</v>
      </c>
      <c r="BE72" s="2">
        <f t="shared" ca="1" si="70"/>
        <v>0</v>
      </c>
      <c r="BF72" s="2">
        <f t="shared" ca="1" si="70"/>
        <v>0</v>
      </c>
      <c r="BG72" s="2">
        <f t="shared" ca="1" si="70"/>
        <v>0</v>
      </c>
      <c r="BH72" s="2">
        <f t="shared" ca="1" si="70"/>
        <v>0</v>
      </c>
      <c r="BI72" s="2">
        <f t="shared" ca="1" si="70"/>
        <v>1</v>
      </c>
      <c r="BJ72" s="2">
        <f t="shared" ca="1" si="70"/>
        <v>0</v>
      </c>
      <c r="BK72" s="2">
        <f t="shared" ca="1" si="70"/>
        <v>0</v>
      </c>
      <c r="BL72" s="2">
        <f t="shared" ca="1" si="70"/>
        <v>0</v>
      </c>
      <c r="BM72" s="2">
        <f t="shared" ca="1" si="70"/>
        <v>0</v>
      </c>
      <c r="BN72" s="2" t="str">
        <f t="shared" si="21"/>
        <v>TP</v>
      </c>
      <c r="BO72" s="2">
        <f>IF(AND(COUNTIF(J72:W72,"&gt;0")&gt;6,COUNTIF(J72:W72,"&gt;0")=SUM(BR72:CE72)),SUM(BR72:CE72),0)</f>
        <v>0</v>
      </c>
      <c r="BP72" s="2">
        <f t="shared" ref="BP72:BP103" si="73">IF(AND(COUNTIF(J72:W72,"&gt;0")&gt;6,SUM(BR72:CE72)=0),1,0)</f>
        <v>1</v>
      </c>
      <c r="BR72" s="2">
        <f t="shared" si="72"/>
        <v>0</v>
      </c>
      <c r="BS72" s="2">
        <f t="shared" si="72"/>
        <v>0</v>
      </c>
      <c r="BT72" s="2">
        <f t="shared" si="72"/>
        <v>0</v>
      </c>
      <c r="BU72" s="2">
        <f t="shared" si="72"/>
        <v>0</v>
      </c>
      <c r="BV72" s="2">
        <f t="shared" si="72"/>
        <v>0</v>
      </c>
      <c r="BW72" s="2">
        <f t="shared" si="72"/>
        <v>0</v>
      </c>
      <c r="BX72" s="2">
        <f t="shared" si="72"/>
        <v>0</v>
      </c>
      <c r="BY72" s="2">
        <f t="shared" si="72"/>
        <v>0</v>
      </c>
      <c r="BZ72" s="2">
        <f t="shared" si="72"/>
        <v>0</v>
      </c>
      <c r="CA72" s="2">
        <f t="shared" si="72"/>
        <v>0</v>
      </c>
      <c r="CB72" s="2">
        <f t="shared" si="72"/>
        <v>0</v>
      </c>
      <c r="CC72" s="2">
        <f t="shared" si="72"/>
        <v>0</v>
      </c>
      <c r="CD72" s="2">
        <f t="shared" si="72"/>
        <v>0</v>
      </c>
      <c r="CE72" s="2">
        <f t="shared" si="72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ТА-3  -  Т₀</v>
      </c>
      <c r="B73" s="15" t="s">
        <v>155</v>
      </c>
      <c r="C73" s="18">
        <v>555</v>
      </c>
      <c r="D73" s="18">
        <v>530</v>
      </c>
      <c r="E73" s="22" t="s">
        <v>117</v>
      </c>
      <c r="F73" s="22">
        <v>3</v>
      </c>
      <c r="G73" s="18"/>
      <c r="H73" s="20">
        <f t="shared" ref="H73:H112" ca="1" si="74">IF(COUNTIF(OFFSET(H73,,2+$D$2+$B$3-$B$2,,$C$3-$B$3+1),"=42")+COUNTIF(OFFSET(H73,,2+$D$2+$B$3-$B$2,,$C$3-$B$3+1),"=21")&gt;0,1,0)</f>
        <v>0</v>
      </c>
      <c r="I73" s="16" t="str">
        <f t="shared" ref="I73:I113" si="75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03T002TP0I01</v>
      </c>
      <c r="J73" s="54">
        <v>541.20040489553287</v>
      </c>
      <c r="K73" s="54">
        <v>541.2003664194541</v>
      </c>
      <c r="L73" s="54">
        <v>541.42352871935509</v>
      </c>
      <c r="M73" s="54">
        <v>541.74805066468343</v>
      </c>
      <c r="N73" s="54">
        <v>541.16175378767127</v>
      </c>
      <c r="O73" s="54">
        <v>541.00249850858904</v>
      </c>
      <c r="P73" s="54">
        <v>541.09751753321427</v>
      </c>
      <c r="Q73" s="54">
        <v>541.00377242381921</v>
      </c>
      <c r="R73" s="54">
        <v>541.63315704539355</v>
      </c>
      <c r="S73" s="54">
        <v>541.52953631971184</v>
      </c>
      <c r="T73" s="54">
        <v>541.49143424514887</v>
      </c>
      <c r="U73" s="54">
        <v>541.86270490143045</v>
      </c>
      <c r="V73" s="54">
        <v>541.40893021212787</v>
      </c>
      <c r="W73" s="56">
        <v>541.47762535532047</v>
      </c>
      <c r="X73" s="2">
        <f t="shared" ca="1" si="53"/>
        <v>0</v>
      </c>
      <c r="Y73" s="2">
        <f t="shared" ca="1" si="53"/>
        <v>0</v>
      </c>
      <c r="Z73" s="2">
        <f t="shared" ca="1" si="53"/>
        <v>0</v>
      </c>
      <c r="AA73" s="2">
        <f t="shared" ca="1" si="53"/>
        <v>0</v>
      </c>
      <c r="AB73" s="2">
        <f t="shared" ca="1" si="53"/>
        <v>0</v>
      </c>
      <c r="AC73" s="2">
        <f t="shared" ca="1" si="69"/>
        <v>0</v>
      </c>
      <c r="AD73" s="2">
        <f t="shared" ca="1" si="69"/>
        <v>0</v>
      </c>
      <c r="AE73" s="2">
        <f t="shared" ca="1" si="69"/>
        <v>0</v>
      </c>
      <c r="AF73" s="2">
        <f t="shared" ca="1" si="69"/>
        <v>0</v>
      </c>
      <c r="AG73" s="2">
        <f t="shared" ca="1" si="69"/>
        <v>0</v>
      </c>
      <c r="AH73" s="2">
        <f t="shared" ca="1" si="69"/>
        <v>0</v>
      </c>
      <c r="AI73" s="2">
        <f t="shared" ca="1" si="69"/>
        <v>0</v>
      </c>
      <c r="AJ73" s="2">
        <f t="shared" ca="1" si="69"/>
        <v>0</v>
      </c>
      <c r="AK73" s="2">
        <f t="shared" ca="1" si="69"/>
        <v>0</v>
      </c>
      <c r="AL73" s="55">
        <v>540.00000000000011</v>
      </c>
      <c r="AM73" s="55">
        <v>539.99999999999989</v>
      </c>
      <c r="AN73" s="55">
        <v>540.00000000000011</v>
      </c>
      <c r="AO73" s="55">
        <v>540.00000000000011</v>
      </c>
      <c r="AP73" s="55">
        <v>540.00000000000011</v>
      </c>
      <c r="AQ73" s="55">
        <v>540.00000000000011</v>
      </c>
      <c r="AR73" s="55">
        <v>540</v>
      </c>
      <c r="AS73" s="55">
        <v>540.00000000000011</v>
      </c>
      <c r="AT73" s="55">
        <v>539.99999999999977</v>
      </c>
      <c r="AU73" s="55">
        <v>540</v>
      </c>
      <c r="AV73" s="55">
        <v>540</v>
      </c>
      <c r="AW73" s="55">
        <v>540</v>
      </c>
      <c r="AX73" s="55">
        <v>539.99999999999989</v>
      </c>
      <c r="AY73" s="55">
        <v>540.00000000000011</v>
      </c>
      <c r="AZ73" s="2">
        <f t="shared" ca="1" si="54"/>
        <v>0</v>
      </c>
      <c r="BA73" s="2">
        <f t="shared" ca="1" si="54"/>
        <v>0</v>
      </c>
      <c r="BB73" s="2">
        <f t="shared" ca="1" si="54"/>
        <v>0</v>
      </c>
      <c r="BC73" s="2">
        <f t="shared" ca="1" si="54"/>
        <v>0</v>
      </c>
      <c r="BD73" s="2">
        <f t="shared" ca="1" si="54"/>
        <v>0</v>
      </c>
      <c r="BE73" s="2">
        <f t="shared" ca="1" si="70"/>
        <v>0</v>
      </c>
      <c r="BF73" s="2">
        <f t="shared" ca="1" si="70"/>
        <v>0</v>
      </c>
      <c r="BG73" s="2">
        <f t="shared" ca="1" si="70"/>
        <v>0</v>
      </c>
      <c r="BH73" s="2">
        <f t="shared" ca="1" si="70"/>
        <v>0</v>
      </c>
      <c r="BI73" s="2">
        <f t="shared" ca="1" si="70"/>
        <v>1</v>
      </c>
      <c r="BJ73" s="2">
        <f t="shared" ca="1" si="70"/>
        <v>0</v>
      </c>
      <c r="BK73" s="2">
        <f t="shared" ca="1" si="70"/>
        <v>0</v>
      </c>
      <c r="BL73" s="2">
        <f t="shared" ca="1" si="70"/>
        <v>0</v>
      </c>
      <c r="BM73" s="2">
        <f t="shared" ca="1" si="70"/>
        <v>0</v>
      </c>
      <c r="BN73" s="2" t="str">
        <f t="shared" ref="BN73:BN113" si="76">MID(B73,7,2)</f>
        <v>TP</v>
      </c>
      <c r="BO73" s="2">
        <f>IF(AND(COUNTIF(J73:W73,"&gt;0")&gt;6,COUNTIF(J73:W73,"&gt;0")=SUM(BR73:CE73)),SUM(BR73:CE73),0)</f>
        <v>0</v>
      </c>
      <c r="BP73" s="2">
        <f t="shared" si="73"/>
        <v>1</v>
      </c>
      <c r="BR73" s="2">
        <f t="shared" si="72"/>
        <v>0</v>
      </c>
      <c r="BS73" s="2">
        <f t="shared" si="72"/>
        <v>0</v>
      </c>
      <c r="BT73" s="2">
        <f t="shared" si="72"/>
        <v>0</v>
      </c>
      <c r="BU73" s="2">
        <f t="shared" si="72"/>
        <v>0</v>
      </c>
      <c r="BV73" s="2">
        <f t="shared" si="72"/>
        <v>0</v>
      </c>
      <c r="BW73" s="2">
        <f t="shared" si="72"/>
        <v>0</v>
      </c>
      <c r="BX73" s="2">
        <f t="shared" si="72"/>
        <v>0</v>
      </c>
      <c r="BY73" s="2">
        <f t="shared" si="72"/>
        <v>0</v>
      </c>
      <c r="BZ73" s="2">
        <f t="shared" si="72"/>
        <v>0</v>
      </c>
      <c r="CA73" s="2">
        <f t="shared" si="72"/>
        <v>0</v>
      </c>
      <c r="CB73" s="2">
        <f t="shared" si="72"/>
        <v>0</v>
      </c>
      <c r="CC73" s="2">
        <f t="shared" si="72"/>
        <v>0</v>
      </c>
      <c r="CD73" s="2">
        <f t="shared" si="72"/>
        <v>0</v>
      </c>
      <c r="CE73" s="2">
        <f t="shared" si="72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ТА-4  -  Т₀</v>
      </c>
      <c r="B74" s="15" t="s">
        <v>156</v>
      </c>
      <c r="C74" s="18">
        <v>555</v>
      </c>
      <c r="D74" s="18">
        <v>530</v>
      </c>
      <c r="E74" s="22" t="s">
        <v>117</v>
      </c>
      <c r="F74" s="22">
        <v>3</v>
      </c>
      <c r="G74" s="18"/>
      <c r="H74" s="20">
        <f t="shared" ca="1" si="74"/>
        <v>0</v>
      </c>
      <c r="I74" s="16" t="str">
        <f t="shared" si="75"/>
        <v>04T002TP0I01</v>
      </c>
      <c r="J74" s="54">
        <v>545.71177645309695</v>
      </c>
      <c r="K74" s="54">
        <v>545.65811616137478</v>
      </c>
      <c r="L74" s="54">
        <v>545.55205296054692</v>
      </c>
      <c r="M74" s="54">
        <v>545.42165919309332</v>
      </c>
      <c r="N74" s="54">
        <v>546.42810975908003</v>
      </c>
      <c r="O74" s="54">
        <v>546.89100754485014</v>
      </c>
      <c r="P74" s="54">
        <v>546.05843231431083</v>
      </c>
      <c r="Q74" s="54">
        <v>544.25235669449523</v>
      </c>
      <c r="R74" s="54">
        <v>543.96031656989544</v>
      </c>
      <c r="S74" s="54">
        <v>544.23955490280389</v>
      </c>
      <c r="T74" s="54">
        <v>544.8646634862987</v>
      </c>
      <c r="U74" s="54">
        <v>544.66687819306662</v>
      </c>
      <c r="V74" s="54">
        <v>543.88224832418609</v>
      </c>
      <c r="W74" s="56">
        <v>544.4179777155822</v>
      </c>
      <c r="X74" s="2">
        <f t="shared" ca="1" si="53"/>
        <v>0</v>
      </c>
      <c r="Y74" s="2">
        <f t="shared" ca="1" si="53"/>
        <v>0</v>
      </c>
      <c r="Z74" s="2">
        <f t="shared" ca="1" si="53"/>
        <v>0</v>
      </c>
      <c r="AA74" s="2">
        <f t="shared" ca="1" si="53"/>
        <v>0</v>
      </c>
      <c r="AB74" s="2">
        <f t="shared" ca="1" si="53"/>
        <v>0</v>
      </c>
      <c r="AC74" s="2">
        <f t="shared" ca="1" si="69"/>
        <v>0</v>
      </c>
      <c r="AD74" s="2">
        <f t="shared" ca="1" si="69"/>
        <v>0</v>
      </c>
      <c r="AE74" s="2">
        <f t="shared" ca="1" si="69"/>
        <v>0</v>
      </c>
      <c r="AF74" s="2">
        <f t="shared" ca="1" si="69"/>
        <v>0</v>
      </c>
      <c r="AG74" s="2">
        <f t="shared" ca="1" si="69"/>
        <v>0</v>
      </c>
      <c r="AH74" s="2">
        <f t="shared" ca="1" si="69"/>
        <v>0</v>
      </c>
      <c r="AI74" s="2">
        <f t="shared" ca="1" si="69"/>
        <v>0</v>
      </c>
      <c r="AJ74" s="2">
        <f t="shared" ca="1" si="69"/>
        <v>0</v>
      </c>
      <c r="AK74" s="2">
        <f t="shared" ca="1" si="69"/>
        <v>0</v>
      </c>
      <c r="AL74" s="55">
        <v>539.99999999999977</v>
      </c>
      <c r="AM74" s="55">
        <v>540</v>
      </c>
      <c r="AN74" s="55">
        <v>540.00000000000011</v>
      </c>
      <c r="AO74" s="55">
        <v>540.00000000000011</v>
      </c>
      <c r="AP74" s="55">
        <v>540</v>
      </c>
      <c r="AQ74" s="55">
        <v>540</v>
      </c>
      <c r="AR74" s="55">
        <v>539.99999999999989</v>
      </c>
      <c r="AS74" s="55">
        <v>539.99999999999989</v>
      </c>
      <c r="AT74" s="55">
        <v>539.99999999999989</v>
      </c>
      <c r="AU74" s="55">
        <v>540.00000000000023</v>
      </c>
      <c r="AV74" s="55">
        <v>540.00000000000011</v>
      </c>
      <c r="AW74" s="55">
        <v>540</v>
      </c>
      <c r="AX74" s="55">
        <v>539.99999999999989</v>
      </c>
      <c r="AY74" s="55">
        <v>539.99999999999989</v>
      </c>
      <c r="AZ74" s="2">
        <f t="shared" ca="1" si="54"/>
        <v>0</v>
      </c>
      <c r="BA74" s="2">
        <f t="shared" ca="1" si="54"/>
        <v>0</v>
      </c>
      <c r="BB74" s="2">
        <f t="shared" ca="1" si="54"/>
        <v>0</v>
      </c>
      <c r="BC74" s="2">
        <f t="shared" ca="1" si="54"/>
        <v>0</v>
      </c>
      <c r="BD74" s="2">
        <f t="shared" ca="1" si="54"/>
        <v>0</v>
      </c>
      <c r="BE74" s="2">
        <f t="shared" ca="1" si="70"/>
        <v>0</v>
      </c>
      <c r="BF74" s="2">
        <f t="shared" ca="1" si="70"/>
        <v>0</v>
      </c>
      <c r="BG74" s="2">
        <f t="shared" ca="1" si="70"/>
        <v>0</v>
      </c>
      <c r="BH74" s="2">
        <f t="shared" ca="1" si="70"/>
        <v>0</v>
      </c>
      <c r="BI74" s="2">
        <f t="shared" ca="1" si="70"/>
        <v>1</v>
      </c>
      <c r="BJ74" s="2">
        <f t="shared" ca="1" si="70"/>
        <v>0</v>
      </c>
      <c r="BK74" s="2">
        <f t="shared" ca="1" si="70"/>
        <v>0</v>
      </c>
      <c r="BL74" s="2">
        <f t="shared" ca="1" si="70"/>
        <v>0</v>
      </c>
      <c r="BM74" s="2">
        <f t="shared" ca="1" si="70"/>
        <v>0</v>
      </c>
      <c r="BN74" s="2" t="str">
        <f t="shared" si="76"/>
        <v>TP</v>
      </c>
      <c r="BO74" s="2">
        <f>IF(AND(COUNTIF(J74:W74,"&gt;0")&gt;6,COUNTIF(J74:W74,"&gt;0")=SUM(BR74:CE74)),SUM(BR74:CE74),0)</f>
        <v>0</v>
      </c>
      <c r="BP74" s="2">
        <f t="shared" si="73"/>
        <v>1</v>
      </c>
      <c r="BR74" s="2">
        <f t="shared" si="72"/>
        <v>0</v>
      </c>
      <c r="BS74" s="2">
        <f t="shared" si="72"/>
        <v>0</v>
      </c>
      <c r="BT74" s="2">
        <f t="shared" si="72"/>
        <v>0</v>
      </c>
      <c r="BU74" s="2">
        <f t="shared" si="72"/>
        <v>0</v>
      </c>
      <c r="BV74" s="2">
        <f t="shared" si="72"/>
        <v>0</v>
      </c>
      <c r="BW74" s="2">
        <f t="shared" si="72"/>
        <v>0</v>
      </c>
      <c r="BX74" s="2">
        <f t="shared" si="72"/>
        <v>0</v>
      </c>
      <c r="BY74" s="2">
        <f t="shared" si="72"/>
        <v>0</v>
      </c>
      <c r="BZ74" s="2">
        <f t="shared" si="72"/>
        <v>0</v>
      </c>
      <c r="CA74" s="2">
        <f t="shared" si="72"/>
        <v>0</v>
      </c>
      <c r="CB74" s="2">
        <f t="shared" si="72"/>
        <v>0</v>
      </c>
      <c r="CC74" s="2">
        <f t="shared" si="72"/>
        <v>0</v>
      </c>
      <c r="CD74" s="2">
        <f t="shared" si="72"/>
        <v>0</v>
      </c>
      <c r="CE74" s="2">
        <f t="shared" si="72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ТА-5  -  Т₀</v>
      </c>
      <c r="B75" s="15" t="s">
        <v>157</v>
      </c>
      <c r="C75" s="18">
        <v>555</v>
      </c>
      <c r="D75" s="18">
        <v>530</v>
      </c>
      <c r="E75" s="22" t="s">
        <v>117</v>
      </c>
      <c r="F75" s="22">
        <v>3</v>
      </c>
      <c r="G75" s="18"/>
      <c r="H75" s="20">
        <f t="shared" ca="1" si="74"/>
        <v>0</v>
      </c>
      <c r="I75" s="16" t="str">
        <f t="shared" si="75"/>
        <v>05T002TP0I01</v>
      </c>
      <c r="J75" s="54">
        <v>544.45915072166883</v>
      </c>
      <c r="K75" s="54">
        <v>544.47337878672249</v>
      </c>
      <c r="L75" s="54">
        <v>544.48515876487761</v>
      </c>
      <c r="M75" s="54">
        <v>543.90344259082656</v>
      </c>
      <c r="N75" s="54">
        <v>544.26962633172457</v>
      </c>
      <c r="O75" s="54">
        <v>544.36546926414132</v>
      </c>
      <c r="P75" s="54">
        <v>544.50620440639466</v>
      </c>
      <c r="Q75" s="54">
        <v>544.18712551668898</v>
      </c>
      <c r="R75" s="54">
        <v>544.10071823284272</v>
      </c>
      <c r="S75" s="54">
        <v>543.66839595553256</v>
      </c>
      <c r="T75" s="54">
        <v>543.19414685935305</v>
      </c>
      <c r="U75" s="54">
        <v>543.107744351159</v>
      </c>
      <c r="V75" s="54">
        <v>539.141539450751</v>
      </c>
      <c r="W75" s="56">
        <v>0</v>
      </c>
      <c r="X75" s="2">
        <f t="shared" ca="1" si="53"/>
        <v>0</v>
      </c>
      <c r="Y75" s="2">
        <f t="shared" ca="1" si="53"/>
        <v>0</v>
      </c>
      <c r="Z75" s="2">
        <f t="shared" ca="1" si="53"/>
        <v>0</v>
      </c>
      <c r="AA75" s="2">
        <f t="shared" ca="1" si="53"/>
        <v>0</v>
      </c>
      <c r="AB75" s="2">
        <f t="shared" ca="1" si="53"/>
        <v>0</v>
      </c>
      <c r="AC75" s="2">
        <f t="shared" ca="1" si="69"/>
        <v>0</v>
      </c>
      <c r="AD75" s="2">
        <f t="shared" ca="1" si="69"/>
        <v>0</v>
      </c>
      <c r="AE75" s="2">
        <f t="shared" ca="1" si="69"/>
        <v>0</v>
      </c>
      <c r="AF75" s="2">
        <f t="shared" ca="1" si="69"/>
        <v>0</v>
      </c>
      <c r="AG75" s="2">
        <f t="shared" ca="1" si="69"/>
        <v>0</v>
      </c>
      <c r="AH75" s="2">
        <f t="shared" ca="1" si="69"/>
        <v>0</v>
      </c>
      <c r="AI75" s="2">
        <f t="shared" ca="1" si="69"/>
        <v>0</v>
      </c>
      <c r="AJ75" s="2">
        <f t="shared" ca="1" si="69"/>
        <v>0</v>
      </c>
      <c r="AK75" s="2">
        <f t="shared" ca="1" si="69"/>
        <v>2</v>
      </c>
      <c r="AL75" s="55">
        <v>540.00000000000011</v>
      </c>
      <c r="AM75" s="55">
        <v>540.00000000000011</v>
      </c>
      <c r="AN75" s="55">
        <v>539.99999999999989</v>
      </c>
      <c r="AO75" s="55">
        <v>540</v>
      </c>
      <c r="AP75" s="55">
        <v>539.99999999999989</v>
      </c>
      <c r="AQ75" s="55">
        <v>540</v>
      </c>
      <c r="AR75" s="55">
        <v>540.00000000000011</v>
      </c>
      <c r="AS75" s="55">
        <v>540.00000000000011</v>
      </c>
      <c r="AT75" s="55">
        <v>539.99999999999977</v>
      </c>
      <c r="AU75" s="55">
        <v>540</v>
      </c>
      <c r="AV75" s="55">
        <v>540.00000000000011</v>
      </c>
      <c r="AW75" s="55">
        <v>540</v>
      </c>
      <c r="AX75" s="55">
        <v>540</v>
      </c>
      <c r="AY75" s="55">
        <v>0</v>
      </c>
      <c r="AZ75" s="2">
        <f t="shared" ca="1" si="54"/>
        <v>0</v>
      </c>
      <c r="BA75" s="2">
        <f t="shared" ca="1" si="54"/>
        <v>0</v>
      </c>
      <c r="BB75" s="2">
        <f t="shared" ca="1" si="54"/>
        <v>0</v>
      </c>
      <c r="BC75" s="2">
        <f t="shared" ca="1" si="54"/>
        <v>0</v>
      </c>
      <c r="BD75" s="2">
        <f t="shared" ca="1" si="54"/>
        <v>0</v>
      </c>
      <c r="BE75" s="2">
        <f t="shared" ca="1" si="70"/>
        <v>0</v>
      </c>
      <c r="BF75" s="2">
        <f t="shared" ca="1" si="70"/>
        <v>0</v>
      </c>
      <c r="BG75" s="2">
        <f t="shared" ca="1" si="70"/>
        <v>0</v>
      </c>
      <c r="BH75" s="2">
        <f t="shared" ca="1" si="70"/>
        <v>0</v>
      </c>
      <c r="BI75" s="2">
        <f t="shared" ca="1" si="70"/>
        <v>1</v>
      </c>
      <c r="BJ75" s="2">
        <f t="shared" ca="1" si="70"/>
        <v>0</v>
      </c>
      <c r="BK75" s="2">
        <f t="shared" ca="1" si="70"/>
        <v>0</v>
      </c>
      <c r="BL75" s="2">
        <f t="shared" ca="1" si="70"/>
        <v>0</v>
      </c>
      <c r="BM75" s="2">
        <f t="shared" ca="1" si="70"/>
        <v>0</v>
      </c>
      <c r="BN75" s="2" t="str">
        <f t="shared" si="76"/>
        <v>TP</v>
      </c>
      <c r="BP75" s="2">
        <f t="shared" si="73"/>
        <v>1</v>
      </c>
      <c r="BR75" s="2">
        <f t="shared" si="72"/>
        <v>0</v>
      </c>
      <c r="BS75" s="2">
        <f t="shared" si="72"/>
        <v>0</v>
      </c>
      <c r="BT75" s="2">
        <f t="shared" si="72"/>
        <v>0</v>
      </c>
      <c r="BU75" s="2">
        <f t="shared" si="72"/>
        <v>0</v>
      </c>
      <c r="BV75" s="2">
        <f t="shared" si="72"/>
        <v>0</v>
      </c>
      <c r="BW75" s="2">
        <f t="shared" si="72"/>
        <v>0</v>
      </c>
      <c r="BX75" s="2">
        <f t="shared" si="72"/>
        <v>0</v>
      </c>
      <c r="BY75" s="2">
        <f t="shared" si="72"/>
        <v>0</v>
      </c>
      <c r="BZ75" s="2">
        <f t="shared" si="72"/>
        <v>0</v>
      </c>
      <c r="CA75" s="2">
        <f t="shared" si="72"/>
        <v>0</v>
      </c>
      <c r="CB75" s="2">
        <f t="shared" si="72"/>
        <v>0</v>
      </c>
      <c r="CC75" s="2">
        <f t="shared" si="72"/>
        <v>0</v>
      </c>
      <c r="CD75" s="2">
        <f t="shared" si="72"/>
        <v>0</v>
      </c>
      <c r="CE75" s="2">
        <f t="shared" si="72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ТА-6  -  Т₀</v>
      </c>
      <c r="B76" s="15" t="s">
        <v>158</v>
      </c>
      <c r="C76" s="18">
        <v>555</v>
      </c>
      <c r="D76" s="18">
        <v>530</v>
      </c>
      <c r="E76" s="22" t="s">
        <v>117</v>
      </c>
      <c r="F76" s="22">
        <v>3</v>
      </c>
      <c r="G76" s="18"/>
      <c r="H76" s="20">
        <f t="shared" ca="1" si="74"/>
        <v>0</v>
      </c>
      <c r="I76" s="16" t="str">
        <f t="shared" si="75"/>
        <v>06T002TP0I01</v>
      </c>
      <c r="J76" s="54">
        <v>542.14697684185228</v>
      </c>
      <c r="K76" s="54">
        <v>542.62364572046295</v>
      </c>
      <c r="L76" s="54">
        <v>542.59978857267799</v>
      </c>
      <c r="M76" s="54">
        <v>542.40908756600118</v>
      </c>
      <c r="N76" s="54">
        <v>542.47075418270254</v>
      </c>
      <c r="O76" s="54">
        <v>543.00426979617635</v>
      </c>
      <c r="P76" s="54">
        <v>543.05609356869843</v>
      </c>
      <c r="Q76" s="54">
        <v>543.32787389860675</v>
      </c>
      <c r="R76" s="54">
        <v>542.82598707327872</v>
      </c>
      <c r="S76" s="54">
        <v>542.72313535324861</v>
      </c>
      <c r="T76" s="54">
        <v>543.30286644166142</v>
      </c>
      <c r="U76" s="54">
        <v>543.75186241398842</v>
      </c>
      <c r="V76" s="54">
        <v>543.88202224683073</v>
      </c>
      <c r="W76" s="56">
        <v>543.12629204424547</v>
      </c>
      <c r="X76" s="2">
        <f t="shared" ca="1" si="53"/>
        <v>0</v>
      </c>
      <c r="Y76" s="2">
        <f t="shared" ca="1" si="53"/>
        <v>0</v>
      </c>
      <c r="Z76" s="2">
        <f t="shared" ca="1" si="53"/>
        <v>0</v>
      </c>
      <c r="AA76" s="2">
        <f t="shared" ca="1" si="53"/>
        <v>0</v>
      </c>
      <c r="AB76" s="2">
        <f t="shared" ca="1" si="53"/>
        <v>0</v>
      </c>
      <c r="AC76" s="2">
        <f t="shared" ca="1" si="69"/>
        <v>0</v>
      </c>
      <c r="AD76" s="2">
        <f t="shared" ca="1" si="69"/>
        <v>0</v>
      </c>
      <c r="AE76" s="2">
        <f t="shared" ca="1" si="69"/>
        <v>0</v>
      </c>
      <c r="AF76" s="2">
        <f t="shared" ca="1" si="69"/>
        <v>0</v>
      </c>
      <c r="AG76" s="2">
        <f t="shared" ca="1" si="69"/>
        <v>0</v>
      </c>
      <c r="AH76" s="2">
        <f t="shared" ca="1" si="69"/>
        <v>0</v>
      </c>
      <c r="AI76" s="2">
        <f t="shared" ca="1" si="69"/>
        <v>0</v>
      </c>
      <c r="AJ76" s="2">
        <f t="shared" ca="1" si="69"/>
        <v>0</v>
      </c>
      <c r="AK76" s="2">
        <f t="shared" ca="1" si="69"/>
        <v>0</v>
      </c>
      <c r="AL76" s="55">
        <v>540</v>
      </c>
      <c r="AM76" s="55">
        <v>540.00000000000011</v>
      </c>
      <c r="AN76" s="55">
        <v>540</v>
      </c>
      <c r="AO76" s="55">
        <v>540</v>
      </c>
      <c r="AP76" s="55">
        <v>540.00000000000011</v>
      </c>
      <c r="AQ76" s="55">
        <v>539.99999999999989</v>
      </c>
      <c r="AR76" s="55">
        <v>539.99999999999989</v>
      </c>
      <c r="AS76" s="55">
        <v>540</v>
      </c>
      <c r="AT76" s="55">
        <v>540</v>
      </c>
      <c r="AU76" s="55">
        <v>540</v>
      </c>
      <c r="AV76" s="55">
        <v>540</v>
      </c>
      <c r="AW76" s="55">
        <v>540</v>
      </c>
      <c r="AX76" s="55">
        <v>539.99999999999989</v>
      </c>
      <c r="AY76" s="55">
        <v>540</v>
      </c>
      <c r="AZ76" s="2">
        <f t="shared" ca="1" si="54"/>
        <v>0</v>
      </c>
      <c r="BA76" s="2">
        <f t="shared" ca="1" si="54"/>
        <v>0</v>
      </c>
      <c r="BB76" s="2">
        <f t="shared" ca="1" si="54"/>
        <v>0</v>
      </c>
      <c r="BC76" s="2">
        <f t="shared" ca="1" si="54"/>
        <v>0</v>
      </c>
      <c r="BD76" s="2">
        <f t="shared" ca="1" si="54"/>
        <v>0</v>
      </c>
      <c r="BE76" s="2">
        <f t="shared" ca="1" si="70"/>
        <v>0</v>
      </c>
      <c r="BF76" s="2">
        <f t="shared" ca="1" si="70"/>
        <v>0</v>
      </c>
      <c r="BG76" s="2">
        <f t="shared" ca="1" si="70"/>
        <v>0</v>
      </c>
      <c r="BH76" s="2">
        <f t="shared" ca="1" si="70"/>
        <v>0</v>
      </c>
      <c r="BI76" s="2">
        <f t="shared" ca="1" si="70"/>
        <v>1</v>
      </c>
      <c r="BJ76" s="2">
        <f t="shared" ca="1" si="70"/>
        <v>0</v>
      </c>
      <c r="BK76" s="2">
        <f t="shared" ca="1" si="70"/>
        <v>0</v>
      </c>
      <c r="BL76" s="2">
        <f t="shared" ca="1" si="70"/>
        <v>0</v>
      </c>
      <c r="BM76" s="2">
        <f t="shared" ca="1" si="70"/>
        <v>0</v>
      </c>
      <c r="BN76" s="2" t="str">
        <f t="shared" si="76"/>
        <v>TP</v>
      </c>
      <c r="BO76" s="2">
        <f>IF(AND(COUNTIF(J76:W76,"&gt;0")&gt;6,COUNTIF(J76:W76,"&gt;0")=SUM(BR76:CE76)),SUM(BR76:CE76),0)</f>
        <v>0</v>
      </c>
      <c r="BP76" s="2">
        <f t="shared" si="73"/>
        <v>1</v>
      </c>
      <c r="BR76" s="2">
        <f t="shared" si="72"/>
        <v>0</v>
      </c>
      <c r="BS76" s="2">
        <f t="shared" si="72"/>
        <v>0</v>
      </c>
      <c r="BT76" s="2">
        <f t="shared" si="72"/>
        <v>0</v>
      </c>
      <c r="BU76" s="2">
        <f t="shared" si="72"/>
        <v>0</v>
      </c>
      <c r="BV76" s="2">
        <f t="shared" si="72"/>
        <v>0</v>
      </c>
      <c r="BW76" s="2">
        <f t="shared" si="72"/>
        <v>0</v>
      </c>
      <c r="BX76" s="2">
        <f t="shared" si="72"/>
        <v>0</v>
      </c>
      <c r="BY76" s="2">
        <f t="shared" si="72"/>
        <v>0</v>
      </c>
      <c r="BZ76" s="2">
        <f t="shared" si="72"/>
        <v>0</v>
      </c>
      <c r="CA76" s="2">
        <f t="shared" si="72"/>
        <v>0</v>
      </c>
      <c r="CB76" s="2">
        <f t="shared" si="72"/>
        <v>0</v>
      </c>
      <c r="CC76" s="2">
        <f t="shared" si="72"/>
        <v>0</v>
      </c>
      <c r="CD76" s="2">
        <f t="shared" si="72"/>
        <v>0</v>
      </c>
      <c r="CE76" s="2">
        <f t="shared" si="72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ТА-7  -  Т₀</v>
      </c>
      <c r="B77" s="15" t="s">
        <v>159</v>
      </c>
      <c r="C77" s="18">
        <v>555</v>
      </c>
      <c r="D77" s="18">
        <v>530</v>
      </c>
      <c r="E77" s="22" t="s">
        <v>117</v>
      </c>
      <c r="F77" s="22">
        <v>3</v>
      </c>
      <c r="G77" s="18"/>
      <c r="H77" s="20">
        <f t="shared" ca="1" si="74"/>
        <v>0</v>
      </c>
      <c r="I77" s="16" t="str">
        <f t="shared" si="75"/>
        <v>07T002TP0C01</v>
      </c>
      <c r="J77" s="54">
        <v>537.78621750103059</v>
      </c>
      <c r="K77" s="54">
        <v>538.06358294890629</v>
      </c>
      <c r="L77" s="54">
        <v>538.03070350365715</v>
      </c>
      <c r="M77" s="54">
        <v>537.90589299509497</v>
      </c>
      <c r="N77" s="54">
        <v>537.78320874199699</v>
      </c>
      <c r="O77" s="54">
        <v>537.72571609131683</v>
      </c>
      <c r="P77" s="54">
        <v>537.74453967550733</v>
      </c>
      <c r="Q77" s="54">
        <v>537.78484314073864</v>
      </c>
      <c r="R77" s="54">
        <v>538.01129539261603</v>
      </c>
      <c r="S77" s="54">
        <v>538.20821393828135</v>
      </c>
      <c r="T77" s="54">
        <v>538.1877809531594</v>
      </c>
      <c r="U77" s="54">
        <v>537.96655106716821</v>
      </c>
      <c r="V77" s="54">
        <v>537.51503442793319</v>
      </c>
      <c r="W77" s="56">
        <v>535.1685369799643</v>
      </c>
      <c r="X77" s="2">
        <f t="shared" ca="1" si="53"/>
        <v>0</v>
      </c>
      <c r="Y77" s="2">
        <f t="shared" ca="1" si="53"/>
        <v>0</v>
      </c>
      <c r="Z77" s="2">
        <f t="shared" ca="1" si="53"/>
        <v>0</v>
      </c>
      <c r="AA77" s="2">
        <f t="shared" ca="1" si="53"/>
        <v>0</v>
      </c>
      <c r="AB77" s="2">
        <f t="shared" ca="1" si="53"/>
        <v>0</v>
      </c>
      <c r="AC77" s="2">
        <f t="shared" ca="1" si="69"/>
        <v>0</v>
      </c>
      <c r="AD77" s="2">
        <f t="shared" ca="1" si="69"/>
        <v>0</v>
      </c>
      <c r="AE77" s="2">
        <f t="shared" ca="1" si="69"/>
        <v>0</v>
      </c>
      <c r="AF77" s="2">
        <f t="shared" ca="1" si="69"/>
        <v>0</v>
      </c>
      <c r="AG77" s="2">
        <f t="shared" ca="1" si="69"/>
        <v>0</v>
      </c>
      <c r="AH77" s="2">
        <f t="shared" ca="1" si="69"/>
        <v>0</v>
      </c>
      <c r="AI77" s="2">
        <f t="shared" ca="1" si="69"/>
        <v>0</v>
      </c>
      <c r="AJ77" s="2">
        <f t="shared" ca="1" si="69"/>
        <v>0</v>
      </c>
      <c r="AK77" s="2">
        <f t="shared" ca="1" si="69"/>
        <v>0</v>
      </c>
      <c r="AL77" s="55">
        <v>540</v>
      </c>
      <c r="AM77" s="55">
        <v>540</v>
      </c>
      <c r="AN77" s="55">
        <v>540</v>
      </c>
      <c r="AO77" s="55">
        <v>540</v>
      </c>
      <c r="AP77" s="55">
        <v>539.99999999999989</v>
      </c>
      <c r="AQ77" s="55">
        <v>540</v>
      </c>
      <c r="AR77" s="55">
        <v>540</v>
      </c>
      <c r="AS77" s="55">
        <v>540</v>
      </c>
      <c r="AT77" s="55">
        <v>540</v>
      </c>
      <c r="AU77" s="55">
        <v>540</v>
      </c>
      <c r="AV77" s="55">
        <v>540</v>
      </c>
      <c r="AW77" s="55">
        <v>540</v>
      </c>
      <c r="AX77" s="55">
        <v>540</v>
      </c>
      <c r="AY77" s="55">
        <v>537.60440798034733</v>
      </c>
      <c r="AZ77" s="2">
        <f t="shared" ca="1" si="54"/>
        <v>0</v>
      </c>
      <c r="BA77" s="2">
        <f t="shared" ca="1" si="54"/>
        <v>0</v>
      </c>
      <c r="BB77" s="2">
        <f t="shared" ca="1" si="54"/>
        <v>0</v>
      </c>
      <c r="BC77" s="2">
        <f t="shared" ca="1" si="54"/>
        <v>0</v>
      </c>
      <c r="BD77" s="2">
        <f t="shared" ca="1" si="54"/>
        <v>0</v>
      </c>
      <c r="BE77" s="2">
        <f t="shared" ca="1" si="70"/>
        <v>0</v>
      </c>
      <c r="BF77" s="2">
        <f t="shared" ca="1" si="70"/>
        <v>0</v>
      </c>
      <c r="BG77" s="2">
        <f t="shared" ca="1" si="70"/>
        <v>0</v>
      </c>
      <c r="BH77" s="2">
        <f t="shared" ca="1" si="70"/>
        <v>0</v>
      </c>
      <c r="BI77" s="2">
        <f t="shared" ca="1" si="70"/>
        <v>1</v>
      </c>
      <c r="BJ77" s="2">
        <f t="shared" ca="1" si="70"/>
        <v>0</v>
      </c>
      <c r="BK77" s="2">
        <f t="shared" ca="1" si="70"/>
        <v>0</v>
      </c>
      <c r="BL77" s="2">
        <f t="shared" ca="1" si="70"/>
        <v>0</v>
      </c>
      <c r="BM77" s="2">
        <f t="shared" ca="1" si="70"/>
        <v>0</v>
      </c>
      <c r="BN77" s="2" t="str">
        <f t="shared" si="76"/>
        <v>TP</v>
      </c>
      <c r="BP77" s="2">
        <f t="shared" si="73"/>
        <v>1</v>
      </c>
      <c r="BR77" s="2">
        <f t="shared" si="72"/>
        <v>0</v>
      </c>
      <c r="BS77" s="2">
        <f t="shared" si="72"/>
        <v>0</v>
      </c>
      <c r="BT77" s="2">
        <f t="shared" si="72"/>
        <v>0</v>
      </c>
      <c r="BU77" s="2">
        <f t="shared" si="72"/>
        <v>0</v>
      </c>
      <c r="BV77" s="2">
        <f t="shared" si="72"/>
        <v>0</v>
      </c>
      <c r="BW77" s="2">
        <f t="shared" si="72"/>
        <v>0</v>
      </c>
      <c r="BX77" s="2">
        <f t="shared" si="72"/>
        <v>0</v>
      </c>
      <c r="BY77" s="2">
        <f t="shared" si="72"/>
        <v>0</v>
      </c>
      <c r="BZ77" s="2">
        <f t="shared" si="72"/>
        <v>0</v>
      </c>
      <c r="CA77" s="2">
        <f t="shared" si="72"/>
        <v>0</v>
      </c>
      <c r="CB77" s="2">
        <f t="shared" si="72"/>
        <v>0</v>
      </c>
      <c r="CC77" s="2">
        <f t="shared" si="72"/>
        <v>0</v>
      </c>
      <c r="CD77" s="2">
        <f t="shared" si="72"/>
        <v>0</v>
      </c>
      <c r="CE77" s="2">
        <f t="shared" si="72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ТА-1  -  δt_конд</v>
      </c>
      <c r="B78" s="15" t="s">
        <v>146</v>
      </c>
      <c r="C78" s="18">
        <v>20</v>
      </c>
      <c r="D78" s="18">
        <v>5</v>
      </c>
      <c r="E78" s="22" t="s">
        <v>608</v>
      </c>
      <c r="F78" s="22">
        <v>3</v>
      </c>
      <c r="G78" s="18"/>
      <c r="H78" s="20">
        <f t="shared" ca="1" si="74"/>
        <v>0</v>
      </c>
      <c r="I78" s="16" t="str">
        <f t="shared" si="75"/>
        <v>01T002TA0I01</v>
      </c>
      <c r="J78" s="54">
        <v>10.512571433379486</v>
      </c>
      <c r="K78" s="54">
        <v>10.864920397171009</v>
      </c>
      <c r="L78" s="54">
        <v>10.960754841185866</v>
      </c>
      <c r="M78" s="54">
        <v>11.390713897166535</v>
      </c>
      <c r="N78" s="54">
        <v>11.37147412891783</v>
      </c>
      <c r="O78" s="54">
        <v>13.167838869989243</v>
      </c>
      <c r="P78" s="54">
        <v>13.64765029334365</v>
      </c>
      <c r="Q78" s="54">
        <v>13.225370371576064</v>
      </c>
      <c r="R78" s="54">
        <v>17.787596168066791</v>
      </c>
      <c r="S78" s="54">
        <v>19.954899487089513</v>
      </c>
      <c r="T78" s="54">
        <v>14.338300027674412</v>
      </c>
      <c r="U78" s="54">
        <v>12.855619440376882</v>
      </c>
      <c r="V78" s="54">
        <v>13.043329630859763</v>
      </c>
      <c r="W78" s="56">
        <v>11.75820818293343</v>
      </c>
      <c r="X78" s="2">
        <f t="shared" ca="1" si="53"/>
        <v>0</v>
      </c>
      <c r="Y78" s="2">
        <f t="shared" ca="1" si="53"/>
        <v>0</v>
      </c>
      <c r="Z78" s="2">
        <f t="shared" ca="1" si="53"/>
        <v>0</v>
      </c>
      <c r="AA78" s="2">
        <f t="shared" ca="1" si="53"/>
        <v>0</v>
      </c>
      <c r="AB78" s="2">
        <f t="shared" ca="1" si="53"/>
        <v>0</v>
      </c>
      <c r="AC78" s="2">
        <f t="shared" ca="1" si="69"/>
        <v>0</v>
      </c>
      <c r="AD78" s="2">
        <f t="shared" ca="1" si="69"/>
        <v>0</v>
      </c>
      <c r="AE78" s="2">
        <f t="shared" ca="1" si="69"/>
        <v>0</v>
      </c>
      <c r="AF78" s="2">
        <f t="shared" ca="1" si="69"/>
        <v>0</v>
      </c>
      <c r="AG78" s="2">
        <f t="shared" ca="1" si="69"/>
        <v>40</v>
      </c>
      <c r="AH78" s="2">
        <f t="shared" ca="1" si="69"/>
        <v>0</v>
      </c>
      <c r="AI78" s="2">
        <f t="shared" ca="1" si="69"/>
        <v>0</v>
      </c>
      <c r="AJ78" s="2">
        <f t="shared" ca="1" si="69"/>
        <v>0</v>
      </c>
      <c r="AK78" s="2">
        <f t="shared" ca="1" si="69"/>
        <v>0</v>
      </c>
      <c r="AL78" s="55">
        <v>6.1221807007777809</v>
      </c>
      <c r="AM78" s="55">
        <v>6.1205411385485551</v>
      </c>
      <c r="AN78" s="55">
        <v>6.1171454556175693</v>
      </c>
      <c r="AO78" s="55">
        <v>5.9976308297515573</v>
      </c>
      <c r="AP78" s="55">
        <v>6.4212927382359348</v>
      </c>
      <c r="AQ78" s="55">
        <v>6.7962444472252512</v>
      </c>
      <c r="AR78" s="55">
        <v>6.7954981064447706</v>
      </c>
      <c r="AS78" s="55">
        <v>6.8912185260242751</v>
      </c>
      <c r="AT78" s="55">
        <v>6.8726391125391055</v>
      </c>
      <c r="AU78" s="55">
        <v>6.7879724264118213</v>
      </c>
      <c r="AV78" s="55">
        <v>6.9382879152765016</v>
      </c>
      <c r="AW78" s="55">
        <v>7.0196671984915291</v>
      </c>
      <c r="AX78" s="55">
        <v>7.1066729995790219</v>
      </c>
      <c r="AY78" s="55">
        <v>6.9991372960528615</v>
      </c>
      <c r="AZ78" s="2">
        <f t="shared" ca="1" si="54"/>
        <v>0</v>
      </c>
      <c r="BA78" s="2">
        <f t="shared" ca="1" si="54"/>
        <v>0</v>
      </c>
      <c r="BB78" s="2">
        <f t="shared" ca="1" si="54"/>
        <v>0</v>
      </c>
      <c r="BC78" s="2">
        <f t="shared" ca="1" si="54"/>
        <v>0</v>
      </c>
      <c r="BD78" s="2">
        <f t="shared" ca="1" si="54"/>
        <v>0</v>
      </c>
      <c r="BE78" s="2">
        <f t="shared" ca="1" si="70"/>
        <v>0</v>
      </c>
      <c r="BF78" s="2">
        <f t="shared" ca="1" si="70"/>
        <v>0</v>
      </c>
      <c r="BG78" s="2">
        <f t="shared" ca="1" si="70"/>
        <v>0</v>
      </c>
      <c r="BH78" s="2">
        <f t="shared" ca="1" si="70"/>
        <v>0</v>
      </c>
      <c r="BI78" s="2">
        <f t="shared" ca="1" si="70"/>
        <v>1</v>
      </c>
      <c r="BJ78" s="2">
        <f t="shared" ca="1" si="70"/>
        <v>0</v>
      </c>
      <c r="BK78" s="2">
        <f t="shared" ca="1" si="70"/>
        <v>0</v>
      </c>
      <c r="BL78" s="2">
        <f t="shared" ca="1" si="70"/>
        <v>0</v>
      </c>
      <c r="BM78" s="2">
        <f t="shared" ca="1" si="70"/>
        <v>0</v>
      </c>
      <c r="BN78" s="2" t="str">
        <f t="shared" si="76"/>
        <v>TA</v>
      </c>
      <c r="BO78" s="2">
        <f>IF(AND(COUNTIF(J78:W78,"&gt;0")&gt;6,COUNTIF(J78:W78,"&gt;0")=SUM(BR78:CE78)),SUM(BR78:CE78),0)</f>
        <v>0</v>
      </c>
      <c r="BP78" s="2">
        <f t="shared" si="73"/>
        <v>1</v>
      </c>
      <c r="BR78" s="2">
        <f t="shared" ref="BR78:CE84" si="77">IF(AND(J106 &gt;0,J78&gt;$C78,J78&gt;0.1),1,0)</f>
        <v>0</v>
      </c>
      <c r="BS78" s="2">
        <f t="shared" si="77"/>
        <v>0</v>
      </c>
      <c r="BT78" s="2">
        <f t="shared" si="77"/>
        <v>0</v>
      </c>
      <c r="BU78" s="2">
        <f t="shared" si="77"/>
        <v>0</v>
      </c>
      <c r="BV78" s="2">
        <f t="shared" si="77"/>
        <v>0</v>
      </c>
      <c r="BW78" s="2">
        <f t="shared" si="77"/>
        <v>0</v>
      </c>
      <c r="BX78" s="2">
        <f t="shared" si="77"/>
        <v>0</v>
      </c>
      <c r="BY78" s="2">
        <f t="shared" si="77"/>
        <v>0</v>
      </c>
      <c r="BZ78" s="2">
        <f t="shared" si="77"/>
        <v>0</v>
      </c>
      <c r="CA78" s="2">
        <f t="shared" si="77"/>
        <v>0</v>
      </c>
      <c r="CB78" s="2">
        <f t="shared" si="77"/>
        <v>0</v>
      </c>
      <c r="CC78" s="2">
        <f t="shared" si="77"/>
        <v>0</v>
      </c>
      <c r="CD78" s="2">
        <f t="shared" si="77"/>
        <v>0</v>
      </c>
      <c r="CE78" s="2">
        <f t="shared" si="77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ТА-2  -  δt_конд</v>
      </c>
      <c r="B79" s="15" t="s">
        <v>147</v>
      </c>
      <c r="C79" s="18">
        <v>20</v>
      </c>
      <c r="D79" s="18">
        <v>5</v>
      </c>
      <c r="E79" s="22" t="s">
        <v>608</v>
      </c>
      <c r="F79" s="22">
        <v>3</v>
      </c>
      <c r="G79" s="18"/>
      <c r="H79" s="20">
        <f t="shared" ca="1" si="74"/>
        <v>0</v>
      </c>
      <c r="I79" s="16" t="str">
        <f t="shared" si="75"/>
        <v>02T002TA0I01</v>
      </c>
      <c r="J79" s="54">
        <v>15.464472228530191</v>
      </c>
      <c r="K79" s="54">
        <v>17.332171716711908</v>
      </c>
      <c r="L79" s="54">
        <v>17.745216616084992</v>
      </c>
      <c r="M79" s="54">
        <v>18.017206918046821</v>
      </c>
      <c r="N79" s="54">
        <v>17.300492295757145</v>
      </c>
      <c r="O79" s="54">
        <v>19.021197528913131</v>
      </c>
      <c r="P79" s="54">
        <v>19.24906585772257</v>
      </c>
      <c r="Q79" s="54">
        <v>19.201553149235451</v>
      </c>
      <c r="R79" s="54">
        <v>16.637345484693299</v>
      </c>
      <c r="S79" s="54">
        <v>16.638487176524151</v>
      </c>
      <c r="T79" s="54">
        <v>17.03923141306398</v>
      </c>
      <c r="U79" s="54">
        <v>16.48353648399695</v>
      </c>
      <c r="V79" s="54">
        <v>16.15248163675377</v>
      </c>
      <c r="W79" s="56">
        <v>16.507858174179574</v>
      </c>
      <c r="X79" s="2">
        <f t="shared" ca="1" si="53"/>
        <v>0</v>
      </c>
      <c r="Y79" s="2">
        <f t="shared" ca="1" si="53"/>
        <v>0</v>
      </c>
      <c r="Z79" s="2">
        <f t="shared" ca="1" si="53"/>
        <v>0</v>
      </c>
      <c r="AA79" s="2">
        <f t="shared" ca="1" si="53"/>
        <v>0</v>
      </c>
      <c r="AB79" s="2">
        <f t="shared" ca="1" si="53"/>
        <v>0</v>
      </c>
      <c r="AC79" s="2">
        <f t="shared" ca="1" si="69"/>
        <v>0</v>
      </c>
      <c r="AD79" s="2">
        <f t="shared" ca="1" si="69"/>
        <v>0</v>
      </c>
      <c r="AE79" s="2">
        <f t="shared" ca="1" si="69"/>
        <v>0</v>
      </c>
      <c r="AF79" s="2">
        <f t="shared" ca="1" si="69"/>
        <v>0</v>
      </c>
      <c r="AG79" s="2">
        <f t="shared" ca="1" si="69"/>
        <v>0</v>
      </c>
      <c r="AH79" s="2">
        <f t="shared" ca="1" si="69"/>
        <v>0</v>
      </c>
      <c r="AI79" s="2">
        <f t="shared" ca="1" si="69"/>
        <v>0</v>
      </c>
      <c r="AJ79" s="2">
        <f t="shared" ca="1" si="69"/>
        <v>0</v>
      </c>
      <c r="AK79" s="2">
        <f t="shared" ca="1" si="69"/>
        <v>0</v>
      </c>
      <c r="AL79" s="55">
        <v>4.3980250923371438</v>
      </c>
      <c r="AM79" s="55">
        <v>4.3756231680125923</v>
      </c>
      <c r="AN79" s="55">
        <v>4.3621323145464599</v>
      </c>
      <c r="AO79" s="55">
        <v>4.3155524639163279</v>
      </c>
      <c r="AP79" s="55">
        <v>4.360867292234607</v>
      </c>
      <c r="AQ79" s="55">
        <v>4.331849848668428</v>
      </c>
      <c r="AR79" s="55">
        <v>4.332036355921395</v>
      </c>
      <c r="AS79" s="55">
        <v>4.2497936685667357</v>
      </c>
      <c r="AT79" s="55">
        <v>2.5299999999999998</v>
      </c>
      <c r="AU79" s="55">
        <v>2.5299999999999998</v>
      </c>
      <c r="AV79" s="55">
        <v>2.5300000000000002</v>
      </c>
      <c r="AW79" s="55">
        <v>2.5299999999999985</v>
      </c>
      <c r="AX79" s="55">
        <v>2.5299999999999994</v>
      </c>
      <c r="AY79" s="55">
        <v>2.5300000000000002</v>
      </c>
      <c r="AZ79" s="2">
        <f t="shared" ca="1" si="54"/>
        <v>0</v>
      </c>
      <c r="BA79" s="2">
        <f t="shared" ca="1" si="54"/>
        <v>0</v>
      </c>
      <c r="BB79" s="2">
        <f t="shared" ca="1" si="54"/>
        <v>0</v>
      </c>
      <c r="BC79" s="2">
        <f t="shared" ca="1" si="54"/>
        <v>0</v>
      </c>
      <c r="BD79" s="2">
        <f t="shared" ca="1" si="54"/>
        <v>0</v>
      </c>
      <c r="BE79" s="2">
        <f t="shared" ca="1" si="70"/>
        <v>0</v>
      </c>
      <c r="BF79" s="2">
        <f t="shared" ca="1" si="70"/>
        <v>0</v>
      </c>
      <c r="BG79" s="2">
        <f t="shared" ca="1" si="70"/>
        <v>0</v>
      </c>
      <c r="BH79" s="2">
        <f t="shared" ca="1" si="70"/>
        <v>0</v>
      </c>
      <c r="BI79" s="2">
        <f t="shared" ca="1" si="70"/>
        <v>0</v>
      </c>
      <c r="BJ79" s="2">
        <f t="shared" ca="1" si="70"/>
        <v>0</v>
      </c>
      <c r="BK79" s="2">
        <f t="shared" ca="1" si="70"/>
        <v>0</v>
      </c>
      <c r="BL79" s="2">
        <f t="shared" ca="1" si="70"/>
        <v>0</v>
      </c>
      <c r="BM79" s="2">
        <f t="shared" ca="1" si="70"/>
        <v>0</v>
      </c>
      <c r="BN79" s="2" t="str">
        <f t="shared" si="76"/>
        <v>TA</v>
      </c>
      <c r="BO79" s="2">
        <f>IF(AND(COUNTIF(J79:W79,"&gt;0")&gt;6,COUNTIF(J79:W79,"&gt;0")=SUM(BR79:CE79)),SUM(BR79:CE79),0)</f>
        <v>0</v>
      </c>
      <c r="BP79" s="2">
        <f t="shared" si="73"/>
        <v>1</v>
      </c>
      <c r="BR79" s="2">
        <f t="shared" si="77"/>
        <v>0</v>
      </c>
      <c r="BS79" s="2">
        <f t="shared" si="77"/>
        <v>0</v>
      </c>
      <c r="BT79" s="2">
        <f t="shared" si="77"/>
        <v>0</v>
      </c>
      <c r="BU79" s="2">
        <f t="shared" si="77"/>
        <v>0</v>
      </c>
      <c r="BV79" s="2">
        <f t="shared" si="77"/>
        <v>0</v>
      </c>
      <c r="BW79" s="2">
        <f t="shared" si="77"/>
        <v>0</v>
      </c>
      <c r="BX79" s="2">
        <f t="shared" si="77"/>
        <v>0</v>
      </c>
      <c r="BY79" s="2">
        <f t="shared" si="77"/>
        <v>0</v>
      </c>
      <c r="BZ79" s="2">
        <f t="shared" si="77"/>
        <v>0</v>
      </c>
      <c r="CA79" s="2">
        <f t="shared" si="77"/>
        <v>0</v>
      </c>
      <c r="CB79" s="2">
        <f t="shared" si="77"/>
        <v>0</v>
      </c>
      <c r="CC79" s="2">
        <f t="shared" si="77"/>
        <v>0</v>
      </c>
      <c r="CD79" s="2">
        <f t="shared" si="77"/>
        <v>0</v>
      </c>
      <c r="CE79" s="2">
        <f t="shared" si="77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ТА-3  -  δt_конд</v>
      </c>
      <c r="B80" s="15" t="s">
        <v>148</v>
      </c>
      <c r="C80" s="18">
        <v>20</v>
      </c>
      <c r="D80" s="18">
        <v>5</v>
      </c>
      <c r="E80" s="22" t="s">
        <v>608</v>
      </c>
      <c r="F80" s="22">
        <v>3</v>
      </c>
      <c r="G80" s="18"/>
      <c r="H80" s="20">
        <f t="shared" ca="1" si="74"/>
        <v>0</v>
      </c>
      <c r="I80" s="16" t="str">
        <f t="shared" si="75"/>
        <v>03T002TA0I01</v>
      </c>
      <c r="J80" s="54">
        <v>3.9065733521760251</v>
      </c>
      <c r="K80" s="54">
        <v>4.5588981839295268</v>
      </c>
      <c r="L80" s="54">
        <v>9.5339806084782523</v>
      </c>
      <c r="M80" s="54">
        <v>7.5609431168117638</v>
      </c>
      <c r="N80" s="54">
        <v>7.3764313540180222</v>
      </c>
      <c r="O80" s="54">
        <v>7.5151296160611789</v>
      </c>
      <c r="P80" s="54">
        <v>7.955562801047229</v>
      </c>
      <c r="Q80" s="54">
        <v>6.8549968951296076</v>
      </c>
      <c r="R80" s="54">
        <v>6.963117536145818</v>
      </c>
      <c r="S80" s="54">
        <v>7.1032154163193812</v>
      </c>
      <c r="T80" s="54">
        <v>7.5355977552878972</v>
      </c>
      <c r="U80" s="54">
        <v>8.0044790316231644</v>
      </c>
      <c r="V80" s="54">
        <v>7.6885318264773694</v>
      </c>
      <c r="W80" s="56">
        <v>8.0968064748891155</v>
      </c>
      <c r="X80" s="2">
        <f t="shared" ca="1" si="53"/>
        <v>0</v>
      </c>
      <c r="Y80" s="2">
        <f t="shared" ca="1" si="53"/>
        <v>0</v>
      </c>
      <c r="Z80" s="2">
        <f t="shared" ca="1" si="53"/>
        <v>0</v>
      </c>
      <c r="AA80" s="2">
        <f t="shared" ca="1" si="53"/>
        <v>0</v>
      </c>
      <c r="AB80" s="2">
        <f t="shared" ca="1" si="53"/>
        <v>0</v>
      </c>
      <c r="AC80" s="2">
        <f t="shared" ca="1" si="69"/>
        <v>0</v>
      </c>
      <c r="AD80" s="2">
        <f t="shared" ca="1" si="69"/>
        <v>0</v>
      </c>
      <c r="AE80" s="2">
        <f t="shared" ca="1" si="69"/>
        <v>0</v>
      </c>
      <c r="AF80" s="2">
        <f t="shared" ca="1" si="69"/>
        <v>0</v>
      </c>
      <c r="AG80" s="2">
        <f t="shared" ca="1" si="69"/>
        <v>0</v>
      </c>
      <c r="AH80" s="2">
        <f t="shared" ca="1" si="69"/>
        <v>0</v>
      </c>
      <c r="AI80" s="2">
        <f t="shared" ca="1" si="69"/>
        <v>0</v>
      </c>
      <c r="AJ80" s="2">
        <f t="shared" ca="1" si="69"/>
        <v>0</v>
      </c>
      <c r="AK80" s="2">
        <f t="shared" ca="1" si="69"/>
        <v>0</v>
      </c>
      <c r="AL80" s="55">
        <v>2.5299999999999998</v>
      </c>
      <c r="AM80" s="55">
        <v>2.5299999999999998</v>
      </c>
      <c r="AN80" s="55">
        <v>4.9216405507836321</v>
      </c>
      <c r="AO80" s="55">
        <v>6.2272146648843218</v>
      </c>
      <c r="AP80" s="55">
        <v>6.1328085366371416</v>
      </c>
      <c r="AQ80" s="55">
        <v>6.0447292578428886</v>
      </c>
      <c r="AR80" s="55">
        <v>6.022822168597024</v>
      </c>
      <c r="AS80" s="55">
        <v>5.7529455652981731</v>
      </c>
      <c r="AT80" s="55">
        <v>5.7645800399218716</v>
      </c>
      <c r="AU80" s="55">
        <v>5.8141158786645617</v>
      </c>
      <c r="AV80" s="55">
        <v>6.0304279754323291</v>
      </c>
      <c r="AW80" s="55">
        <v>6.2014526864348944</v>
      </c>
      <c r="AX80" s="55">
        <v>6.4262401762494266</v>
      </c>
      <c r="AY80" s="55">
        <v>6.4774476802734862</v>
      </c>
      <c r="AZ80" s="2">
        <f t="shared" ca="1" si="54"/>
        <v>0</v>
      </c>
      <c r="BA80" s="2">
        <f t="shared" ca="1" si="54"/>
        <v>0</v>
      </c>
      <c r="BB80" s="2">
        <f t="shared" ca="1" si="54"/>
        <v>0</v>
      </c>
      <c r="BC80" s="2">
        <f t="shared" ca="1" si="54"/>
        <v>0</v>
      </c>
      <c r="BD80" s="2">
        <f t="shared" ca="1" si="54"/>
        <v>0</v>
      </c>
      <c r="BE80" s="2">
        <f t="shared" ca="1" si="70"/>
        <v>0</v>
      </c>
      <c r="BF80" s="2">
        <f t="shared" ca="1" si="70"/>
        <v>0</v>
      </c>
      <c r="BG80" s="2">
        <f t="shared" ca="1" si="70"/>
        <v>0</v>
      </c>
      <c r="BH80" s="2">
        <f t="shared" ca="1" si="70"/>
        <v>0</v>
      </c>
      <c r="BI80" s="2">
        <f t="shared" ca="1" si="70"/>
        <v>0</v>
      </c>
      <c r="BJ80" s="2">
        <f t="shared" ca="1" si="70"/>
        <v>0</v>
      </c>
      <c r="BK80" s="2">
        <f t="shared" ca="1" si="70"/>
        <v>0</v>
      </c>
      <c r="BL80" s="2">
        <f t="shared" ca="1" si="70"/>
        <v>0</v>
      </c>
      <c r="BM80" s="2">
        <f t="shared" ca="1" si="70"/>
        <v>0</v>
      </c>
      <c r="BN80" s="2" t="str">
        <f t="shared" si="76"/>
        <v>TA</v>
      </c>
      <c r="BO80" s="2">
        <f>IF(AND(COUNTIF(J80:W80,"&gt;0")&gt;6,COUNTIF(J80:W80,"&gt;0")=SUM(BR80:CE80)),SUM(BR80:CE80),0)</f>
        <v>0</v>
      </c>
      <c r="BP80" s="2">
        <f t="shared" si="73"/>
        <v>1</v>
      </c>
      <c r="BR80" s="2">
        <f t="shared" si="77"/>
        <v>0</v>
      </c>
      <c r="BS80" s="2">
        <f t="shared" si="77"/>
        <v>0</v>
      </c>
      <c r="BT80" s="2">
        <f t="shared" si="77"/>
        <v>0</v>
      </c>
      <c r="BU80" s="2">
        <f t="shared" si="77"/>
        <v>0</v>
      </c>
      <c r="BV80" s="2">
        <f t="shared" si="77"/>
        <v>0</v>
      </c>
      <c r="BW80" s="2">
        <f t="shared" si="77"/>
        <v>0</v>
      </c>
      <c r="BX80" s="2">
        <f t="shared" si="77"/>
        <v>0</v>
      </c>
      <c r="BY80" s="2">
        <f t="shared" si="77"/>
        <v>0</v>
      </c>
      <c r="BZ80" s="2">
        <f t="shared" si="77"/>
        <v>0</v>
      </c>
      <c r="CA80" s="2">
        <f t="shared" si="77"/>
        <v>0</v>
      </c>
      <c r="CB80" s="2">
        <f t="shared" si="77"/>
        <v>0</v>
      </c>
      <c r="CC80" s="2">
        <f t="shared" si="77"/>
        <v>0</v>
      </c>
      <c r="CD80" s="2">
        <f t="shared" si="77"/>
        <v>0</v>
      </c>
      <c r="CE80" s="2">
        <f t="shared" si="77"/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ТА-4  -  δt_конд</v>
      </c>
      <c r="B81" s="15" t="s">
        <v>149</v>
      </c>
      <c r="C81" s="18">
        <v>20</v>
      </c>
      <c r="D81" s="18">
        <v>5</v>
      </c>
      <c r="E81" s="22" t="s">
        <v>608</v>
      </c>
      <c r="F81" s="22">
        <v>3</v>
      </c>
      <c r="G81" s="18"/>
      <c r="H81" s="20">
        <f t="shared" ca="1" si="74"/>
        <v>0</v>
      </c>
      <c r="I81" s="16" t="str">
        <f t="shared" si="75"/>
        <v>04T002TA0I01</v>
      </c>
      <c r="J81" s="54">
        <v>20.517982570341829</v>
      </c>
      <c r="K81" s="54">
        <v>20.540712865942471</v>
      </c>
      <c r="L81" s="54">
        <v>20.738656384463638</v>
      </c>
      <c r="M81" s="54">
        <v>20.613375100653677</v>
      </c>
      <c r="N81" s="54">
        <v>21.669763186688172</v>
      </c>
      <c r="O81" s="54">
        <v>21.964890654712285</v>
      </c>
      <c r="P81" s="54">
        <v>23.67519774275523</v>
      </c>
      <c r="Q81" s="54">
        <v>24.66362532480192</v>
      </c>
      <c r="R81" s="54">
        <v>25.846982983552813</v>
      </c>
      <c r="S81" s="54">
        <v>22.115952325193543</v>
      </c>
      <c r="T81" s="54">
        <v>22.297999887741984</v>
      </c>
      <c r="U81" s="54">
        <v>22.096724103754209</v>
      </c>
      <c r="V81" s="54">
        <v>20.257803281115343</v>
      </c>
      <c r="W81" s="56">
        <v>22.137515709504058</v>
      </c>
      <c r="X81" s="2">
        <f t="shared" ca="1" si="53"/>
        <v>2</v>
      </c>
      <c r="Y81" s="2">
        <f t="shared" ca="1" si="53"/>
        <v>2</v>
      </c>
      <c r="Z81" s="2">
        <f t="shared" ca="1" si="53"/>
        <v>2</v>
      </c>
      <c r="AA81" s="2">
        <f t="shared" ca="1" si="53"/>
        <v>2</v>
      </c>
      <c r="AB81" s="2">
        <f t="shared" ca="1" si="53"/>
        <v>2</v>
      </c>
      <c r="AC81" s="2">
        <f t="shared" ca="1" si="69"/>
        <v>2</v>
      </c>
      <c r="AD81" s="2">
        <f t="shared" ca="1" si="69"/>
        <v>2</v>
      </c>
      <c r="AE81" s="2">
        <f t="shared" ca="1" si="69"/>
        <v>2</v>
      </c>
      <c r="AF81" s="2">
        <f t="shared" ca="1" si="69"/>
        <v>2</v>
      </c>
      <c r="AG81" s="2">
        <f t="shared" ca="1" si="69"/>
        <v>2</v>
      </c>
      <c r="AH81" s="2">
        <f t="shared" ca="1" si="69"/>
        <v>2</v>
      </c>
      <c r="AI81" s="2">
        <f t="shared" ca="1" si="69"/>
        <v>2</v>
      </c>
      <c r="AJ81" s="2">
        <f t="shared" ca="1" si="69"/>
        <v>2</v>
      </c>
      <c r="AK81" s="2">
        <f t="shared" ca="1" si="69"/>
        <v>2</v>
      </c>
      <c r="AL81" s="55">
        <v>6.5348240686565022</v>
      </c>
      <c r="AM81" s="55">
        <v>6.5406928736747112</v>
      </c>
      <c r="AN81" s="55">
        <v>6.4816527366065841</v>
      </c>
      <c r="AO81" s="55">
        <v>6.5402324565745786</v>
      </c>
      <c r="AP81" s="55">
        <v>6.6385071439156125</v>
      </c>
      <c r="AQ81" s="55">
        <v>6.5735393298361258</v>
      </c>
      <c r="AR81" s="55">
        <v>6.5983946604522936</v>
      </c>
      <c r="AS81" s="55">
        <v>6.4114695251265514</v>
      </c>
      <c r="AT81" s="55">
        <v>6.2243709107958436</v>
      </c>
      <c r="AU81" s="55">
        <v>6.4268126545430002</v>
      </c>
      <c r="AV81" s="55">
        <v>6.4178667429749874</v>
      </c>
      <c r="AW81" s="55">
        <v>6.4551596645688321</v>
      </c>
      <c r="AX81" s="55">
        <v>6.5849685380979492</v>
      </c>
      <c r="AY81" s="55">
        <v>6.511552189747472</v>
      </c>
      <c r="AZ81" s="2">
        <f t="shared" ca="1" si="54"/>
        <v>0</v>
      </c>
      <c r="BA81" s="2">
        <f t="shared" ca="1" si="54"/>
        <v>0</v>
      </c>
      <c r="BB81" s="2">
        <f t="shared" ca="1" si="54"/>
        <v>0</v>
      </c>
      <c r="BC81" s="2">
        <f t="shared" ca="1" si="54"/>
        <v>0</v>
      </c>
      <c r="BD81" s="2">
        <f t="shared" ca="1" si="54"/>
        <v>0</v>
      </c>
      <c r="BE81" s="2">
        <f t="shared" ca="1" si="70"/>
        <v>0</v>
      </c>
      <c r="BF81" s="2">
        <f t="shared" ca="1" si="70"/>
        <v>0</v>
      </c>
      <c r="BG81" s="2">
        <f t="shared" ca="1" si="70"/>
        <v>0</v>
      </c>
      <c r="BH81" s="2">
        <f t="shared" ca="1" si="70"/>
        <v>0</v>
      </c>
      <c r="BI81" s="2">
        <f t="shared" ca="1" si="70"/>
        <v>0</v>
      </c>
      <c r="BJ81" s="2">
        <f t="shared" ca="1" si="70"/>
        <v>0</v>
      </c>
      <c r="BK81" s="2">
        <f t="shared" ca="1" si="70"/>
        <v>0</v>
      </c>
      <c r="BL81" s="2">
        <f t="shared" ca="1" si="70"/>
        <v>0</v>
      </c>
      <c r="BM81" s="2">
        <f t="shared" ca="1" si="70"/>
        <v>0</v>
      </c>
      <c r="BN81" s="2" t="str">
        <f t="shared" si="76"/>
        <v>TA</v>
      </c>
      <c r="BO81" s="2">
        <f>IF(AND(COUNTIF(J81:W81,"&gt;0")&gt;6,COUNTIF(J81:W81,"&gt;0")=SUM(BR81:CE81)),SUM(BR81:CE81),0)</f>
        <v>14</v>
      </c>
      <c r="BP81" s="2">
        <f t="shared" si="73"/>
        <v>0</v>
      </c>
      <c r="BQ81" s="127">
        <v>46029</v>
      </c>
      <c r="BR81" s="2">
        <f t="shared" si="77"/>
        <v>1</v>
      </c>
      <c r="BS81" s="2">
        <f t="shared" si="77"/>
        <v>1</v>
      </c>
      <c r="BT81" s="2">
        <f t="shared" si="77"/>
        <v>1</v>
      </c>
      <c r="BU81" s="2">
        <f t="shared" si="77"/>
        <v>1</v>
      </c>
      <c r="BV81" s="2">
        <f t="shared" si="77"/>
        <v>1</v>
      </c>
      <c r="BW81" s="2">
        <f t="shared" si="77"/>
        <v>1</v>
      </c>
      <c r="BX81" s="2">
        <f t="shared" si="77"/>
        <v>1</v>
      </c>
      <c r="BY81" s="2">
        <f t="shared" si="77"/>
        <v>1</v>
      </c>
      <c r="BZ81" s="2">
        <f t="shared" si="77"/>
        <v>1</v>
      </c>
      <c r="CA81" s="2">
        <f t="shared" si="77"/>
        <v>1</v>
      </c>
      <c r="CB81" s="2">
        <f t="shared" si="77"/>
        <v>1</v>
      </c>
      <c r="CC81" s="2">
        <f t="shared" si="77"/>
        <v>1</v>
      </c>
      <c r="CD81" s="2">
        <f t="shared" si="77"/>
        <v>1</v>
      </c>
      <c r="CE81" s="2">
        <f t="shared" si="77"/>
        <v>1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ТА-5  -  δt_конд</v>
      </c>
      <c r="B82" s="15" t="s">
        <v>150</v>
      </c>
      <c r="C82" s="18">
        <v>20</v>
      </c>
      <c r="D82" s="18">
        <v>5</v>
      </c>
      <c r="E82" s="22" t="s">
        <v>608</v>
      </c>
      <c r="F82" s="22">
        <v>3</v>
      </c>
      <c r="G82" s="18"/>
      <c r="H82" s="20">
        <f t="shared" ca="1" si="74"/>
        <v>0</v>
      </c>
      <c r="I82" s="16" t="str">
        <f t="shared" si="75"/>
        <v>05T002TA0I01</v>
      </c>
      <c r="J82" s="54">
        <v>31.545745343273229</v>
      </c>
      <c r="K82" s="54">
        <v>31.78238851739922</v>
      </c>
      <c r="L82" s="54">
        <v>32.564655990317156</v>
      </c>
      <c r="M82" s="54">
        <v>32.561053605158946</v>
      </c>
      <c r="N82" s="54">
        <v>32.308877892617893</v>
      </c>
      <c r="O82" s="54">
        <v>32.258158380946199</v>
      </c>
      <c r="P82" s="54">
        <v>32.19562243270903</v>
      </c>
      <c r="Q82" s="54">
        <v>32.463946915474487</v>
      </c>
      <c r="R82" s="54">
        <v>32.846543648878878</v>
      </c>
      <c r="S82" s="54">
        <v>29.594264128346538</v>
      </c>
      <c r="T82" s="54">
        <v>25.493349975304955</v>
      </c>
      <c r="U82" s="54">
        <v>25.294383577891963</v>
      </c>
      <c r="V82" s="54">
        <v>32.207642486898997</v>
      </c>
      <c r="W82" s="56">
        <v>0</v>
      </c>
      <c r="X82" s="2">
        <f t="shared" ca="1" si="53"/>
        <v>2</v>
      </c>
      <c r="Y82" s="2">
        <f t="shared" ca="1" si="53"/>
        <v>2</v>
      </c>
      <c r="Z82" s="2">
        <f t="shared" ca="1" si="53"/>
        <v>2</v>
      </c>
      <c r="AA82" s="2">
        <f t="shared" ca="1" si="53"/>
        <v>2</v>
      </c>
      <c r="AB82" s="2">
        <f t="shared" ca="1" si="53"/>
        <v>2</v>
      </c>
      <c r="AC82" s="2">
        <f t="shared" ca="1" si="69"/>
        <v>2</v>
      </c>
      <c r="AD82" s="2">
        <f t="shared" ca="1" si="69"/>
        <v>2</v>
      </c>
      <c r="AE82" s="2">
        <f t="shared" ca="1" si="69"/>
        <v>2</v>
      </c>
      <c r="AF82" s="2">
        <f t="shared" ca="1" si="69"/>
        <v>2</v>
      </c>
      <c r="AG82" s="2">
        <f t="shared" ca="1" si="69"/>
        <v>2</v>
      </c>
      <c r="AH82" s="2">
        <f t="shared" ca="1" si="69"/>
        <v>2</v>
      </c>
      <c r="AI82" s="2">
        <f t="shared" ca="1" si="69"/>
        <v>2</v>
      </c>
      <c r="AJ82" s="2">
        <f t="shared" ca="1" si="69"/>
        <v>2</v>
      </c>
      <c r="AK82" s="2">
        <f t="shared" ca="1" si="69"/>
        <v>0</v>
      </c>
      <c r="AL82" s="55">
        <v>4.9474406161696809</v>
      </c>
      <c r="AM82" s="55">
        <v>4.9511986554840135</v>
      </c>
      <c r="AN82" s="55">
        <v>4.8923072525062636</v>
      </c>
      <c r="AO82" s="55">
        <v>4.6730881097703501</v>
      </c>
      <c r="AP82" s="55">
        <v>5.3410975312073647</v>
      </c>
      <c r="AQ82" s="55">
        <v>5.7427904155447198</v>
      </c>
      <c r="AR82" s="55">
        <v>5.7557857655089375</v>
      </c>
      <c r="AS82" s="55">
        <v>5.8106322296407624</v>
      </c>
      <c r="AT82" s="55">
        <v>5.8495799388052774</v>
      </c>
      <c r="AU82" s="55">
        <v>5.2791761877039338</v>
      </c>
      <c r="AV82" s="55">
        <v>4.7634881134468428</v>
      </c>
      <c r="AW82" s="55">
        <v>4.8538659720893005</v>
      </c>
      <c r="AX82" s="55">
        <v>4.3283029034920002</v>
      </c>
      <c r="AY82" s="55">
        <v>0</v>
      </c>
      <c r="AZ82" s="2">
        <f t="shared" ca="1" si="54"/>
        <v>0</v>
      </c>
      <c r="BA82" s="2">
        <f t="shared" ca="1" si="54"/>
        <v>0</v>
      </c>
      <c r="BB82" s="2">
        <f t="shared" ca="1" si="54"/>
        <v>0</v>
      </c>
      <c r="BC82" s="2">
        <f t="shared" ca="1" si="54"/>
        <v>0</v>
      </c>
      <c r="BD82" s="2">
        <f t="shared" ca="1" si="54"/>
        <v>0</v>
      </c>
      <c r="BE82" s="2">
        <f t="shared" ca="1" si="70"/>
        <v>0</v>
      </c>
      <c r="BF82" s="2">
        <f t="shared" ca="1" si="70"/>
        <v>0</v>
      </c>
      <c r="BG82" s="2">
        <f t="shared" ca="1" si="70"/>
        <v>0</v>
      </c>
      <c r="BH82" s="2">
        <f t="shared" ca="1" si="70"/>
        <v>0</v>
      </c>
      <c r="BI82" s="2">
        <f t="shared" ca="1" si="70"/>
        <v>0</v>
      </c>
      <c r="BJ82" s="2">
        <f t="shared" ca="1" si="70"/>
        <v>0</v>
      </c>
      <c r="BK82" s="2">
        <f t="shared" ca="1" si="70"/>
        <v>0</v>
      </c>
      <c r="BL82" s="2">
        <f t="shared" ca="1" si="70"/>
        <v>0</v>
      </c>
      <c r="BM82" s="2">
        <f t="shared" ca="1" si="70"/>
        <v>0</v>
      </c>
      <c r="BN82" s="2" t="str">
        <f t="shared" si="76"/>
        <v>TA</v>
      </c>
      <c r="BP82" s="2">
        <f t="shared" si="73"/>
        <v>0</v>
      </c>
      <c r="BQ82" s="127"/>
      <c r="BR82" s="2">
        <f t="shared" si="77"/>
        <v>1</v>
      </c>
      <c r="BS82" s="2">
        <f t="shared" si="77"/>
        <v>1</v>
      </c>
      <c r="BT82" s="2">
        <f t="shared" si="77"/>
        <v>1</v>
      </c>
      <c r="BU82" s="2">
        <f t="shared" si="77"/>
        <v>1</v>
      </c>
      <c r="BV82" s="2">
        <f t="shared" si="77"/>
        <v>1</v>
      </c>
      <c r="BW82" s="2">
        <f t="shared" si="77"/>
        <v>1</v>
      </c>
      <c r="BX82" s="2">
        <f t="shared" si="77"/>
        <v>1</v>
      </c>
      <c r="BY82" s="2">
        <f t="shared" si="77"/>
        <v>1</v>
      </c>
      <c r="BZ82" s="2">
        <f t="shared" si="77"/>
        <v>1</v>
      </c>
      <c r="CA82" s="2">
        <f t="shared" si="77"/>
        <v>1</v>
      </c>
      <c r="CB82" s="2">
        <f t="shared" si="77"/>
        <v>1</v>
      </c>
      <c r="CC82" s="2">
        <f t="shared" si="77"/>
        <v>1</v>
      </c>
      <c r="CD82" s="2">
        <f t="shared" si="77"/>
        <v>1</v>
      </c>
      <c r="CE82" s="2">
        <f t="shared" si="77"/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ТА-6  -  δt_конд</v>
      </c>
      <c r="B83" s="15" t="s">
        <v>151</v>
      </c>
      <c r="C83" s="18">
        <v>20</v>
      </c>
      <c r="D83" s="18">
        <v>5</v>
      </c>
      <c r="E83" s="22" t="s">
        <v>608</v>
      </c>
      <c r="F83" s="22">
        <v>3</v>
      </c>
      <c r="G83" s="18"/>
      <c r="H83" s="20">
        <f t="shared" ca="1" si="74"/>
        <v>0</v>
      </c>
      <c r="I83" s="16" t="str">
        <f t="shared" si="75"/>
        <v>06T002TA0I01</v>
      </c>
      <c r="J83" s="54">
        <v>2.9173146162860242</v>
      </c>
      <c r="K83" s="54">
        <v>2.9257642823233461</v>
      </c>
      <c r="L83" s="54">
        <v>2.9898765645127643</v>
      </c>
      <c r="M83" s="54">
        <v>14.513608420911329</v>
      </c>
      <c r="N83" s="54">
        <v>10.538040420761543</v>
      </c>
      <c r="O83" s="54">
        <v>11.893601503859351</v>
      </c>
      <c r="P83" s="54">
        <v>12.260712508734365</v>
      </c>
      <c r="Q83" s="54">
        <v>11.514430786946068</v>
      </c>
      <c r="R83" s="54">
        <v>10.680489827357476</v>
      </c>
      <c r="S83" s="54">
        <v>11.192483839115464</v>
      </c>
      <c r="T83" s="54">
        <v>12.340995613537299</v>
      </c>
      <c r="U83" s="54">
        <v>13.114588953775748</v>
      </c>
      <c r="V83" s="54">
        <v>15.170778641744658</v>
      </c>
      <c r="W83" s="56">
        <v>15.73737662281599</v>
      </c>
      <c r="X83" s="2">
        <f t="shared" ca="1" si="53"/>
        <v>0</v>
      </c>
      <c r="Y83" s="2">
        <f t="shared" ca="1" si="53"/>
        <v>0</v>
      </c>
      <c r="Z83" s="2">
        <f t="shared" ca="1" si="53"/>
        <v>0</v>
      </c>
      <c r="AA83" s="2">
        <f t="shared" ca="1" si="53"/>
        <v>0</v>
      </c>
      <c r="AB83" s="2">
        <f t="shared" ca="1" si="53"/>
        <v>0</v>
      </c>
      <c r="AC83" s="2">
        <f t="shared" ca="1" si="69"/>
        <v>0</v>
      </c>
      <c r="AD83" s="2">
        <f t="shared" ca="1" si="69"/>
        <v>0</v>
      </c>
      <c r="AE83" s="2">
        <f t="shared" ca="1" si="69"/>
        <v>0</v>
      </c>
      <c r="AF83" s="2">
        <f t="shared" ca="1" si="69"/>
        <v>0</v>
      </c>
      <c r="AG83" s="2">
        <f t="shared" ca="1" si="69"/>
        <v>0</v>
      </c>
      <c r="AH83" s="2">
        <f t="shared" ca="1" si="69"/>
        <v>0</v>
      </c>
      <c r="AI83" s="2">
        <f t="shared" ca="1" si="69"/>
        <v>0</v>
      </c>
      <c r="AJ83" s="2">
        <f t="shared" ca="1" si="69"/>
        <v>0</v>
      </c>
      <c r="AK83" s="2">
        <f t="shared" ca="1" si="69"/>
        <v>0</v>
      </c>
      <c r="AL83" s="55">
        <v>3.4422685500303478</v>
      </c>
      <c r="AM83" s="55">
        <v>3.306821272826467</v>
      </c>
      <c r="AN83" s="55">
        <v>3.2453389112461948</v>
      </c>
      <c r="AO83" s="55">
        <v>2.8994240542483238</v>
      </c>
      <c r="AP83" s="55">
        <v>3.5738490925860344</v>
      </c>
      <c r="AQ83" s="55">
        <v>3.7059193557666417</v>
      </c>
      <c r="AR83" s="55">
        <v>3.7193862299307496</v>
      </c>
      <c r="AS83" s="55">
        <v>3.7297662259952542</v>
      </c>
      <c r="AT83" s="55">
        <v>3.7727453138440854</v>
      </c>
      <c r="AU83" s="55">
        <v>3.7053758725475396</v>
      </c>
      <c r="AV83" s="55">
        <v>3.7552684722632863</v>
      </c>
      <c r="AW83" s="55">
        <v>3.8693544031296483</v>
      </c>
      <c r="AX83" s="55">
        <v>4.1627505910144036</v>
      </c>
      <c r="AY83" s="55">
        <v>4.6414196015401803</v>
      </c>
      <c r="AZ83" s="2">
        <f t="shared" ca="1" si="54"/>
        <v>0</v>
      </c>
      <c r="BA83" s="2">
        <f t="shared" ca="1" si="54"/>
        <v>0</v>
      </c>
      <c r="BB83" s="2">
        <f t="shared" ca="1" si="54"/>
        <v>0</v>
      </c>
      <c r="BC83" s="2">
        <f t="shared" ca="1" si="54"/>
        <v>0</v>
      </c>
      <c r="BD83" s="2">
        <f t="shared" ca="1" si="54"/>
        <v>0</v>
      </c>
      <c r="BE83" s="2">
        <f t="shared" ca="1" si="70"/>
        <v>0</v>
      </c>
      <c r="BF83" s="2">
        <f t="shared" ca="1" si="70"/>
        <v>0</v>
      </c>
      <c r="BG83" s="2">
        <f t="shared" ca="1" si="70"/>
        <v>0</v>
      </c>
      <c r="BH83" s="2">
        <f t="shared" ca="1" si="70"/>
        <v>0</v>
      </c>
      <c r="BI83" s="2">
        <f t="shared" ca="1" si="70"/>
        <v>0</v>
      </c>
      <c r="BJ83" s="2">
        <f t="shared" ca="1" si="70"/>
        <v>0</v>
      </c>
      <c r="BK83" s="2">
        <f t="shared" ca="1" si="70"/>
        <v>0</v>
      </c>
      <c r="BL83" s="2">
        <f t="shared" ca="1" si="70"/>
        <v>0</v>
      </c>
      <c r="BM83" s="2">
        <f t="shared" ca="1" si="70"/>
        <v>0</v>
      </c>
      <c r="BN83" s="2" t="str">
        <f t="shared" si="76"/>
        <v>TA</v>
      </c>
      <c r="BO83" s="2">
        <f>IF(AND(COUNTIF(J83:W83,"&gt;0")&gt;6,COUNTIF(J83:W83,"&gt;0")=SUM(BR83:CE83)),SUM(BR83:CE83),0)</f>
        <v>0</v>
      </c>
      <c r="BP83" s="2">
        <f t="shared" si="73"/>
        <v>1</v>
      </c>
      <c r="BR83" s="2">
        <f t="shared" si="77"/>
        <v>0</v>
      </c>
      <c r="BS83" s="2">
        <f t="shared" si="77"/>
        <v>0</v>
      </c>
      <c r="BT83" s="2">
        <f t="shared" si="77"/>
        <v>0</v>
      </c>
      <c r="BU83" s="2">
        <f t="shared" si="77"/>
        <v>0</v>
      </c>
      <c r="BV83" s="2">
        <f t="shared" si="77"/>
        <v>0</v>
      </c>
      <c r="BW83" s="2">
        <f t="shared" si="77"/>
        <v>0</v>
      </c>
      <c r="BX83" s="2">
        <f t="shared" si="77"/>
        <v>0</v>
      </c>
      <c r="BY83" s="2">
        <f t="shared" si="77"/>
        <v>0</v>
      </c>
      <c r="BZ83" s="2">
        <f t="shared" si="77"/>
        <v>0</v>
      </c>
      <c r="CA83" s="2">
        <f t="shared" si="77"/>
        <v>0</v>
      </c>
      <c r="CB83" s="2">
        <f t="shared" si="77"/>
        <v>0</v>
      </c>
      <c r="CC83" s="2">
        <f t="shared" si="77"/>
        <v>0</v>
      </c>
      <c r="CD83" s="2">
        <f t="shared" si="77"/>
        <v>0</v>
      </c>
      <c r="CE83" s="2">
        <f t="shared" si="77"/>
        <v>0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ТА-7  -  δt_конд</v>
      </c>
      <c r="B84" s="15" t="s">
        <v>152</v>
      </c>
      <c r="C84" s="18">
        <v>20</v>
      </c>
      <c r="D84" s="18">
        <v>5</v>
      </c>
      <c r="E84" s="22" t="s">
        <v>608</v>
      </c>
      <c r="F84" s="22">
        <v>3</v>
      </c>
      <c r="G84" s="18"/>
      <c r="H84" s="20">
        <f t="shared" ca="1" si="74"/>
        <v>0</v>
      </c>
      <c r="I84" s="16" t="str">
        <f t="shared" si="75"/>
        <v>07T002TA0C01</v>
      </c>
      <c r="J84" s="54">
        <v>10.527577853809188</v>
      </c>
      <c r="K84" s="54">
        <v>10.496624970811279</v>
      </c>
      <c r="L84" s="54">
        <v>10.448056820626533</v>
      </c>
      <c r="M84" s="54">
        <v>10.274892528249737</v>
      </c>
      <c r="N84" s="54">
        <v>10.286863225636903</v>
      </c>
      <c r="O84" s="54">
        <v>10.316190571678202</v>
      </c>
      <c r="P84" s="54">
        <v>10.330899540551041</v>
      </c>
      <c r="Q84" s="54">
        <v>10.253880378137499</v>
      </c>
      <c r="R84" s="54">
        <v>10.253531459891256</v>
      </c>
      <c r="S84" s="54">
        <v>10.179297491898719</v>
      </c>
      <c r="T84" s="54">
        <v>10.037659899881824</v>
      </c>
      <c r="U84" s="54">
        <v>10.42291100024044</v>
      </c>
      <c r="V84" s="54">
        <v>15.24592406347573</v>
      </c>
      <c r="W84" s="56">
        <v>16.851003692123729</v>
      </c>
      <c r="X84" s="2">
        <f t="shared" ca="1" si="53"/>
        <v>0</v>
      </c>
      <c r="Y84" s="2">
        <f t="shared" ca="1" si="53"/>
        <v>0</v>
      </c>
      <c r="Z84" s="2">
        <f t="shared" ca="1" si="53"/>
        <v>0</v>
      </c>
      <c r="AA84" s="2">
        <f t="shared" ca="1" si="53"/>
        <v>0</v>
      </c>
      <c r="AB84" s="2">
        <f t="shared" ca="1" si="53"/>
        <v>0</v>
      </c>
      <c r="AC84" s="2">
        <f t="shared" ca="1" si="69"/>
        <v>0</v>
      </c>
      <c r="AD84" s="2">
        <f t="shared" ca="1" si="69"/>
        <v>0</v>
      </c>
      <c r="AE84" s="2">
        <f t="shared" ca="1" si="69"/>
        <v>0</v>
      </c>
      <c r="AF84" s="2">
        <f t="shared" ca="1" si="69"/>
        <v>0</v>
      </c>
      <c r="AG84" s="2">
        <f t="shared" ca="1" si="69"/>
        <v>0</v>
      </c>
      <c r="AH84" s="2">
        <f t="shared" ca="1" si="69"/>
        <v>0</v>
      </c>
      <c r="AI84" s="2">
        <f t="shared" ca="1" si="69"/>
        <v>0</v>
      </c>
      <c r="AJ84" s="2">
        <f t="shared" ca="1" si="69"/>
        <v>0</v>
      </c>
      <c r="AK84" s="2">
        <f t="shared" ca="1" si="69"/>
        <v>0</v>
      </c>
      <c r="AL84" s="55">
        <v>4.1147613836469006</v>
      </c>
      <c r="AM84" s="55">
        <v>4.1226153070284726</v>
      </c>
      <c r="AN84" s="55">
        <v>4.0889223339185374</v>
      </c>
      <c r="AO84" s="55">
        <v>4.0665022961424047</v>
      </c>
      <c r="AP84" s="55">
        <v>3.8571927552357197</v>
      </c>
      <c r="AQ84" s="55">
        <v>3.8345675503232779</v>
      </c>
      <c r="AR84" s="55">
        <v>3.8388707443776857</v>
      </c>
      <c r="AS84" s="55">
        <v>3.7473092921895876</v>
      </c>
      <c r="AT84" s="55">
        <v>3.730791868523065</v>
      </c>
      <c r="AU84" s="55">
        <v>3.9717288452031814</v>
      </c>
      <c r="AV84" s="55">
        <v>3.726028954892262</v>
      </c>
      <c r="AW84" s="55">
        <v>3.5307397784300476</v>
      </c>
      <c r="AX84" s="55">
        <v>2.8990735935488172</v>
      </c>
      <c r="AY84" s="55">
        <v>16.851003692123729</v>
      </c>
      <c r="AZ84" s="2">
        <f t="shared" ca="1" si="54"/>
        <v>0</v>
      </c>
      <c r="BA84" s="2">
        <f t="shared" ca="1" si="54"/>
        <v>0</v>
      </c>
      <c r="BB84" s="2">
        <f t="shared" ca="1" si="54"/>
        <v>0</v>
      </c>
      <c r="BC84" s="2">
        <f t="shared" ca="1" si="54"/>
        <v>0</v>
      </c>
      <c r="BD84" s="2">
        <f t="shared" ca="1" si="54"/>
        <v>0</v>
      </c>
      <c r="BE84" s="2">
        <f t="shared" ca="1" si="70"/>
        <v>0</v>
      </c>
      <c r="BF84" s="2">
        <f t="shared" ca="1" si="70"/>
        <v>0</v>
      </c>
      <c r="BG84" s="2">
        <f t="shared" ca="1" si="70"/>
        <v>0</v>
      </c>
      <c r="BH84" s="2">
        <f t="shared" ca="1" si="70"/>
        <v>0</v>
      </c>
      <c r="BI84" s="2">
        <f t="shared" ca="1" si="70"/>
        <v>0</v>
      </c>
      <c r="BJ84" s="2">
        <f t="shared" ca="1" si="70"/>
        <v>0</v>
      </c>
      <c r="BK84" s="2">
        <f t="shared" ca="1" si="70"/>
        <v>0</v>
      </c>
      <c r="BL84" s="2">
        <f t="shared" ca="1" si="70"/>
        <v>0</v>
      </c>
      <c r="BM84" s="2">
        <f t="shared" ca="1" si="70"/>
        <v>0</v>
      </c>
      <c r="BN84" s="2" t="str">
        <f t="shared" si="76"/>
        <v>TA</v>
      </c>
      <c r="BP84" s="2">
        <f t="shared" si="73"/>
        <v>1</v>
      </c>
      <c r="BR84" s="2">
        <f t="shared" si="77"/>
        <v>0</v>
      </c>
      <c r="BS84" s="2">
        <f t="shared" si="77"/>
        <v>0</v>
      </c>
      <c r="BT84" s="2">
        <f t="shared" si="77"/>
        <v>0</v>
      </c>
      <c r="BU84" s="2">
        <f t="shared" si="77"/>
        <v>0</v>
      </c>
      <c r="BV84" s="2">
        <f t="shared" si="77"/>
        <v>0</v>
      </c>
      <c r="BW84" s="2">
        <f t="shared" si="77"/>
        <v>0</v>
      </c>
      <c r="BX84" s="2">
        <f t="shared" si="77"/>
        <v>0</v>
      </c>
      <c r="BY84" s="2">
        <f t="shared" si="77"/>
        <v>0</v>
      </c>
      <c r="BZ84" s="2">
        <f t="shared" si="77"/>
        <v>0</v>
      </c>
      <c r="CA84" s="2">
        <f t="shared" si="77"/>
        <v>0</v>
      </c>
      <c r="CB84" s="2">
        <f t="shared" si="77"/>
        <v>0</v>
      </c>
      <c r="CC84" s="2">
        <f t="shared" si="77"/>
        <v>0</v>
      </c>
      <c r="CD84" s="2">
        <f t="shared" si="77"/>
        <v>0</v>
      </c>
      <c r="CE84" s="2">
        <f t="shared" si="77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ТА-1  -  W</v>
      </c>
      <c r="B85" s="15" t="s">
        <v>160</v>
      </c>
      <c r="C85" s="18">
        <v>99</v>
      </c>
      <c r="D85" s="18">
        <v>82</v>
      </c>
      <c r="E85" s="22" t="s">
        <v>118</v>
      </c>
      <c r="F85" s="22">
        <v>3</v>
      </c>
      <c r="G85" s="18"/>
      <c r="H85" s="20">
        <f t="shared" ca="1" si="74"/>
        <v>0</v>
      </c>
      <c r="I85" s="16" t="str">
        <f t="shared" si="75"/>
        <v>01T002KV0I01</v>
      </c>
      <c r="J85" s="54">
        <v>96.925299707201717</v>
      </c>
      <c r="K85" s="54">
        <v>96.851664771882412</v>
      </c>
      <c r="L85" s="54">
        <v>96.792437062107538</v>
      </c>
      <c r="M85" s="54">
        <v>96.751213571871659</v>
      </c>
      <c r="N85" s="54">
        <v>96.586642091707105</v>
      </c>
      <c r="O85" s="54">
        <v>96.25489908971565</v>
      </c>
      <c r="P85" s="54">
        <v>96.227558183846014</v>
      </c>
      <c r="Q85" s="54">
        <v>96.302001740730105</v>
      </c>
      <c r="R85" s="54">
        <v>94.96604071167134</v>
      </c>
      <c r="S85" s="54">
        <v>94.286772640172273</v>
      </c>
      <c r="T85" s="54">
        <v>96.052366644103344</v>
      </c>
      <c r="U85" s="54">
        <v>96.354870349502306</v>
      </c>
      <c r="V85" s="54">
        <v>96.310598019011834</v>
      </c>
      <c r="W85" s="56">
        <v>96.616882247395964</v>
      </c>
      <c r="X85" s="2">
        <f t="shared" ca="1" si="53"/>
        <v>0</v>
      </c>
      <c r="Y85" s="2">
        <f t="shared" ca="1" si="53"/>
        <v>0</v>
      </c>
      <c r="Z85" s="2">
        <f t="shared" ca="1" si="53"/>
        <v>0</v>
      </c>
      <c r="AA85" s="2">
        <f t="shared" ca="1" si="53"/>
        <v>0</v>
      </c>
      <c r="AB85" s="2">
        <f t="shared" ca="1" si="53"/>
        <v>0</v>
      </c>
      <c r="AC85" s="2">
        <f t="shared" ca="1" si="69"/>
        <v>0</v>
      </c>
      <c r="AD85" s="2">
        <f t="shared" ca="1" si="69"/>
        <v>0</v>
      </c>
      <c r="AE85" s="2">
        <f t="shared" ca="1" si="69"/>
        <v>0</v>
      </c>
      <c r="AF85" s="2">
        <f t="shared" ca="1" si="69"/>
        <v>0</v>
      </c>
      <c r="AG85" s="2">
        <f t="shared" ca="1" si="69"/>
        <v>0</v>
      </c>
      <c r="AH85" s="2">
        <f t="shared" ca="1" si="69"/>
        <v>0</v>
      </c>
      <c r="AI85" s="2">
        <f t="shared" ca="1" si="69"/>
        <v>0</v>
      </c>
      <c r="AJ85" s="2">
        <f t="shared" ca="1" si="69"/>
        <v>0</v>
      </c>
      <c r="AK85" s="2">
        <f t="shared" ca="1" si="69"/>
        <v>0</v>
      </c>
      <c r="AL85" s="55">
        <v>97.473067637174566</v>
      </c>
      <c r="AM85" s="55">
        <v>97.467681857545529</v>
      </c>
      <c r="AN85" s="55">
        <v>97.456545304068413</v>
      </c>
      <c r="AO85" s="55">
        <v>97.514128462060469</v>
      </c>
      <c r="AP85" s="55">
        <v>97.276230289846708</v>
      </c>
      <c r="AQ85" s="55">
        <v>97.109858306085741</v>
      </c>
      <c r="AR85" s="55">
        <v>97.130592231895946</v>
      </c>
      <c r="AS85" s="55">
        <v>97.113625432487112</v>
      </c>
      <c r="AT85" s="55">
        <v>97.123368403064632</v>
      </c>
      <c r="AU85" s="55">
        <v>97.160827724833254</v>
      </c>
      <c r="AV85" s="55">
        <v>97.121842036277371</v>
      </c>
      <c r="AW85" s="55">
        <v>97.072810274169996</v>
      </c>
      <c r="AX85" s="55">
        <v>97.03181943914548</v>
      </c>
      <c r="AY85" s="55">
        <v>97.087564511878227</v>
      </c>
      <c r="AZ85" s="2">
        <f t="shared" ca="1" si="54"/>
        <v>0</v>
      </c>
      <c r="BA85" s="2">
        <f t="shared" ca="1" si="54"/>
        <v>0</v>
      </c>
      <c r="BB85" s="2">
        <f t="shared" ca="1" si="54"/>
        <v>0</v>
      </c>
      <c r="BC85" s="2">
        <f t="shared" ca="1" si="54"/>
        <v>0</v>
      </c>
      <c r="BD85" s="2">
        <f t="shared" ca="1" si="54"/>
        <v>0</v>
      </c>
      <c r="BE85" s="2">
        <f t="shared" ca="1" si="70"/>
        <v>0</v>
      </c>
      <c r="BF85" s="2">
        <f t="shared" ca="1" si="70"/>
        <v>0</v>
      </c>
      <c r="BG85" s="2">
        <f t="shared" ca="1" si="70"/>
        <v>0</v>
      </c>
      <c r="BH85" s="2">
        <f t="shared" ca="1" si="70"/>
        <v>0</v>
      </c>
      <c r="BI85" s="2">
        <f t="shared" ca="1" si="70"/>
        <v>0</v>
      </c>
      <c r="BJ85" s="2">
        <f t="shared" ca="1" si="70"/>
        <v>0</v>
      </c>
      <c r="BK85" s="2">
        <f t="shared" ca="1" si="70"/>
        <v>0</v>
      </c>
      <c r="BL85" s="2">
        <f t="shared" ca="1" si="70"/>
        <v>0</v>
      </c>
      <c r="BM85" s="2">
        <f t="shared" ca="1" si="70"/>
        <v>0</v>
      </c>
      <c r="BN85" s="2" t="str">
        <f t="shared" si="76"/>
        <v>KV</v>
      </c>
      <c r="BO85" s="2">
        <f>IF(AND(COUNTIF(J85:W85,"&gt;0")&gt;6,COUNTIF(J85:W85,"&gt;0")=SUM(BR85:CE85)),SUM(BR85:CE85),0)</f>
        <v>0</v>
      </c>
      <c r="BP85" s="2">
        <f t="shared" si="73"/>
        <v>1</v>
      </c>
      <c r="BR85" s="2">
        <f t="shared" ref="BR85:CE91" si="78">IF(AND(J106 &gt;0,J85 &gt;0,J85&lt;$D85),1,0)</f>
        <v>0</v>
      </c>
      <c r="BS85" s="2">
        <f t="shared" si="78"/>
        <v>0</v>
      </c>
      <c r="BT85" s="2">
        <f t="shared" si="78"/>
        <v>0</v>
      </c>
      <c r="BU85" s="2">
        <f t="shared" si="78"/>
        <v>0</v>
      </c>
      <c r="BV85" s="2">
        <f t="shared" si="78"/>
        <v>0</v>
      </c>
      <c r="BW85" s="2">
        <f t="shared" si="78"/>
        <v>0</v>
      </c>
      <c r="BX85" s="2">
        <f t="shared" si="78"/>
        <v>0</v>
      </c>
      <c r="BY85" s="2">
        <f t="shared" si="78"/>
        <v>0</v>
      </c>
      <c r="BZ85" s="2">
        <f t="shared" si="78"/>
        <v>0</v>
      </c>
      <c r="CA85" s="2">
        <f t="shared" si="78"/>
        <v>0</v>
      </c>
      <c r="CB85" s="2">
        <f t="shared" si="78"/>
        <v>0</v>
      </c>
      <c r="CC85" s="2">
        <f t="shared" si="78"/>
        <v>0</v>
      </c>
      <c r="CD85" s="2">
        <f t="shared" si="78"/>
        <v>0</v>
      </c>
      <c r="CE85" s="2">
        <f t="shared" si="78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ТА-2  -  W</v>
      </c>
      <c r="B86" s="15" t="s">
        <v>161</v>
      </c>
      <c r="C86" s="18">
        <v>99</v>
      </c>
      <c r="D86" s="18">
        <v>82</v>
      </c>
      <c r="E86" s="22" t="s">
        <v>118</v>
      </c>
      <c r="F86" s="22">
        <v>3</v>
      </c>
      <c r="G86" s="18"/>
      <c r="H86" s="20">
        <f t="shared" ca="1" si="74"/>
        <v>0</v>
      </c>
      <c r="I86" s="16" t="str">
        <f t="shared" si="75"/>
        <v>02T002KV0I01</v>
      </c>
      <c r="J86" s="54">
        <v>94.58</v>
      </c>
      <c r="K86" s="54">
        <v>94.009999999999991</v>
      </c>
      <c r="L86" s="54">
        <v>93.77</v>
      </c>
      <c r="M86" s="54">
        <v>93.64</v>
      </c>
      <c r="N86" s="54">
        <v>93.600000000000009</v>
      </c>
      <c r="O86" s="54">
        <v>92.789999999999992</v>
      </c>
      <c r="P86" s="54">
        <v>92.6</v>
      </c>
      <c r="Q86" s="54">
        <v>92.710000000000008</v>
      </c>
      <c r="R86" s="54">
        <v>96.06</v>
      </c>
      <c r="S86" s="54">
        <v>96.08</v>
      </c>
      <c r="T86" s="54">
        <v>96.17</v>
      </c>
      <c r="U86" s="54">
        <v>96.15</v>
      </c>
      <c r="V86" s="54">
        <v>96.1</v>
      </c>
      <c r="W86" s="56">
        <v>95.84</v>
      </c>
      <c r="X86" s="2">
        <f t="shared" ca="1" si="53"/>
        <v>0</v>
      </c>
      <c r="Y86" s="2">
        <f t="shared" ca="1" si="53"/>
        <v>0</v>
      </c>
      <c r="Z86" s="2">
        <f t="shared" ca="1" si="53"/>
        <v>0</v>
      </c>
      <c r="AA86" s="2">
        <f t="shared" ca="1" si="53"/>
        <v>0</v>
      </c>
      <c r="AB86" s="2">
        <f t="shared" ca="1" si="53"/>
        <v>0</v>
      </c>
      <c r="AC86" s="2">
        <f t="shared" ca="1" si="69"/>
        <v>0</v>
      </c>
      <c r="AD86" s="2">
        <f t="shared" ca="1" si="69"/>
        <v>0</v>
      </c>
      <c r="AE86" s="2">
        <f t="shared" ca="1" si="69"/>
        <v>0</v>
      </c>
      <c r="AF86" s="2">
        <f t="shared" ca="1" si="69"/>
        <v>0</v>
      </c>
      <c r="AG86" s="2">
        <f t="shared" ca="1" si="69"/>
        <v>0</v>
      </c>
      <c r="AH86" s="2">
        <f t="shared" ca="1" si="69"/>
        <v>0</v>
      </c>
      <c r="AI86" s="2">
        <f t="shared" ca="1" si="69"/>
        <v>0</v>
      </c>
      <c r="AJ86" s="2">
        <f t="shared" ca="1" si="69"/>
        <v>0</v>
      </c>
      <c r="AK86" s="2">
        <f t="shared" ca="1" si="69"/>
        <v>0</v>
      </c>
      <c r="AL86" s="55">
        <v>98.519351861637631</v>
      </c>
      <c r="AM86" s="55">
        <v>98.558389303604201</v>
      </c>
      <c r="AN86" s="55">
        <v>98.562312539442246</v>
      </c>
      <c r="AO86" s="55">
        <v>98.579906012798631</v>
      </c>
      <c r="AP86" s="55">
        <v>98.499392393288488</v>
      </c>
      <c r="AQ86" s="55">
        <v>98.479042578071827</v>
      </c>
      <c r="AR86" s="55">
        <v>98.467787389032694</v>
      </c>
      <c r="AS86" s="55">
        <v>98.523906798174352</v>
      </c>
      <c r="AT86" s="55">
        <v>98.2</v>
      </c>
      <c r="AU86" s="55">
        <v>98.2</v>
      </c>
      <c r="AV86" s="55">
        <v>98.2</v>
      </c>
      <c r="AW86" s="55">
        <v>98.2</v>
      </c>
      <c r="AX86" s="55">
        <v>98.2</v>
      </c>
      <c r="AY86" s="55">
        <v>98.2</v>
      </c>
      <c r="AZ86" s="2">
        <f t="shared" ca="1" si="54"/>
        <v>0</v>
      </c>
      <c r="BA86" s="2">
        <f t="shared" ca="1" si="54"/>
        <v>0</v>
      </c>
      <c r="BB86" s="2">
        <f t="shared" ca="1" si="54"/>
        <v>0</v>
      </c>
      <c r="BC86" s="2">
        <f t="shared" ca="1" si="54"/>
        <v>0</v>
      </c>
      <c r="BD86" s="2">
        <f t="shared" ca="1" si="54"/>
        <v>0</v>
      </c>
      <c r="BE86" s="2">
        <f t="shared" ca="1" si="70"/>
        <v>0</v>
      </c>
      <c r="BF86" s="2">
        <f t="shared" ca="1" si="70"/>
        <v>0</v>
      </c>
      <c r="BG86" s="2">
        <f t="shared" ca="1" si="70"/>
        <v>0</v>
      </c>
      <c r="BH86" s="2">
        <f t="shared" ca="1" si="70"/>
        <v>0</v>
      </c>
      <c r="BI86" s="2">
        <f t="shared" ca="1" si="70"/>
        <v>0</v>
      </c>
      <c r="BJ86" s="2">
        <f t="shared" ca="1" si="70"/>
        <v>0</v>
      </c>
      <c r="BK86" s="2">
        <f t="shared" ca="1" si="70"/>
        <v>0</v>
      </c>
      <c r="BL86" s="2">
        <f t="shared" ca="1" si="70"/>
        <v>0</v>
      </c>
      <c r="BM86" s="2">
        <f t="shared" ca="1" si="70"/>
        <v>0</v>
      </c>
      <c r="BN86" s="2" t="str">
        <f t="shared" si="76"/>
        <v>KV</v>
      </c>
      <c r="BO86" s="2">
        <f>IF(AND(COUNTIF(J86:W86,"&gt;0")&gt;6,COUNTIF(J86:W86,"&gt;0")=SUM(BR86:CE86)),SUM(BR86:CE86),0)</f>
        <v>0</v>
      </c>
      <c r="BP86" s="2">
        <f t="shared" si="73"/>
        <v>1</v>
      </c>
      <c r="BR86" s="2">
        <f t="shared" si="78"/>
        <v>0</v>
      </c>
      <c r="BS86" s="2">
        <f t="shared" si="78"/>
        <v>0</v>
      </c>
      <c r="BT86" s="2">
        <f t="shared" si="78"/>
        <v>0</v>
      </c>
      <c r="BU86" s="2">
        <f t="shared" si="78"/>
        <v>0</v>
      </c>
      <c r="BV86" s="2">
        <f t="shared" si="78"/>
        <v>0</v>
      </c>
      <c r="BW86" s="2">
        <f t="shared" si="78"/>
        <v>0</v>
      </c>
      <c r="BX86" s="2">
        <f t="shared" si="78"/>
        <v>0</v>
      </c>
      <c r="BY86" s="2">
        <f t="shared" si="78"/>
        <v>0</v>
      </c>
      <c r="BZ86" s="2">
        <f t="shared" si="78"/>
        <v>0</v>
      </c>
      <c r="CA86" s="2">
        <f t="shared" si="78"/>
        <v>0</v>
      </c>
      <c r="CB86" s="2">
        <f t="shared" si="78"/>
        <v>0</v>
      </c>
      <c r="CC86" s="2">
        <f t="shared" si="78"/>
        <v>0</v>
      </c>
      <c r="CD86" s="2">
        <f t="shared" si="78"/>
        <v>0</v>
      </c>
      <c r="CE86" s="2">
        <f t="shared" si="78"/>
        <v>0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ТА-3  -  W</v>
      </c>
      <c r="B87" s="15" t="s">
        <v>162</v>
      </c>
      <c r="C87" s="18">
        <v>99</v>
      </c>
      <c r="D87" s="18">
        <v>82</v>
      </c>
      <c r="E87" s="22" t="s">
        <v>118</v>
      </c>
      <c r="F87" s="22">
        <v>3</v>
      </c>
      <c r="G87" s="18"/>
      <c r="H87" s="20">
        <f t="shared" ca="1" si="74"/>
        <v>0</v>
      </c>
      <c r="I87" s="16" t="str">
        <f t="shared" si="75"/>
        <v>03T002KV0I01</v>
      </c>
      <c r="J87" s="54">
        <v>97.925414121410071</v>
      </c>
      <c r="K87" s="54">
        <v>97.5596082663385</v>
      </c>
      <c r="L87" s="54">
        <v>94.378430786925364</v>
      </c>
      <c r="M87" s="54">
        <v>97.053362794181027</v>
      </c>
      <c r="N87" s="54">
        <v>97.100730620101515</v>
      </c>
      <c r="O87" s="54">
        <v>97.090012117943559</v>
      </c>
      <c r="P87" s="54">
        <v>97.001696660214577</v>
      </c>
      <c r="Q87" s="54">
        <v>97.364872025853003</v>
      </c>
      <c r="R87" s="54">
        <v>97.406729743528373</v>
      </c>
      <c r="S87" s="54">
        <v>97.36599249733699</v>
      </c>
      <c r="T87" s="54">
        <v>97.155257593171257</v>
      </c>
      <c r="U87" s="54">
        <v>97.001114337405156</v>
      </c>
      <c r="V87" s="54">
        <v>97.208901686534105</v>
      </c>
      <c r="W87" s="56">
        <v>97.137586495560001</v>
      </c>
      <c r="X87" s="2">
        <f t="shared" ca="1" si="53"/>
        <v>0</v>
      </c>
      <c r="Y87" s="2">
        <f t="shared" ca="1" si="53"/>
        <v>0</v>
      </c>
      <c r="Z87" s="2">
        <f t="shared" ca="1" si="53"/>
        <v>0</v>
      </c>
      <c r="AA87" s="2">
        <f t="shared" ca="1" si="53"/>
        <v>0</v>
      </c>
      <c r="AB87" s="2">
        <f t="shared" ca="1" si="53"/>
        <v>0</v>
      </c>
      <c r="AC87" s="2">
        <f t="shared" ca="1" si="69"/>
        <v>0</v>
      </c>
      <c r="AD87" s="2">
        <f t="shared" ca="1" si="69"/>
        <v>0</v>
      </c>
      <c r="AE87" s="2">
        <f t="shared" ca="1" si="69"/>
        <v>0</v>
      </c>
      <c r="AF87" s="2">
        <f t="shared" ca="1" si="69"/>
        <v>0</v>
      </c>
      <c r="AG87" s="2">
        <f t="shared" ca="1" si="69"/>
        <v>0</v>
      </c>
      <c r="AH87" s="2">
        <f t="shared" ca="1" si="69"/>
        <v>0</v>
      </c>
      <c r="AI87" s="2">
        <f t="shared" ca="1" si="69"/>
        <v>0</v>
      </c>
      <c r="AJ87" s="2">
        <f t="shared" ca="1" si="69"/>
        <v>0</v>
      </c>
      <c r="AK87" s="2">
        <f t="shared" ca="1" si="69"/>
        <v>0</v>
      </c>
      <c r="AL87" s="55">
        <v>98.2</v>
      </c>
      <c r="AM87" s="55">
        <v>98.2</v>
      </c>
      <c r="AN87" s="55">
        <v>97.525098069500203</v>
      </c>
      <c r="AO87" s="55">
        <v>97.140498013318265</v>
      </c>
      <c r="AP87" s="55">
        <v>97.182357070948427</v>
      </c>
      <c r="AQ87" s="55">
        <v>97.227558310821252</v>
      </c>
      <c r="AR87" s="55">
        <v>97.232423051723941</v>
      </c>
      <c r="AS87" s="55">
        <v>97.444472571506651</v>
      </c>
      <c r="AT87" s="55">
        <v>97.488813300969341</v>
      </c>
      <c r="AU87" s="55">
        <v>97.459183978718585</v>
      </c>
      <c r="AV87" s="55">
        <v>97.305059227994619</v>
      </c>
      <c r="AW87" s="55">
        <v>97.192272605008341</v>
      </c>
      <c r="AX87" s="55">
        <v>97.143678038732716</v>
      </c>
      <c r="AY87" s="55">
        <v>97.11542394121922</v>
      </c>
      <c r="AZ87" s="2">
        <f t="shared" ca="1" si="54"/>
        <v>0</v>
      </c>
      <c r="BA87" s="2">
        <f t="shared" ca="1" si="54"/>
        <v>0</v>
      </c>
      <c r="BB87" s="2">
        <f t="shared" ca="1" si="54"/>
        <v>0</v>
      </c>
      <c r="BC87" s="2">
        <f t="shared" ca="1" si="54"/>
        <v>0</v>
      </c>
      <c r="BD87" s="2">
        <f t="shared" ca="1" si="54"/>
        <v>0</v>
      </c>
      <c r="BE87" s="2">
        <f t="shared" ca="1" si="70"/>
        <v>0</v>
      </c>
      <c r="BF87" s="2">
        <f t="shared" ca="1" si="70"/>
        <v>0</v>
      </c>
      <c r="BG87" s="2">
        <f t="shared" ca="1" si="70"/>
        <v>0</v>
      </c>
      <c r="BH87" s="2">
        <f t="shared" ca="1" si="70"/>
        <v>0</v>
      </c>
      <c r="BI87" s="2">
        <f t="shared" ca="1" si="70"/>
        <v>0</v>
      </c>
      <c r="BJ87" s="2">
        <f t="shared" ca="1" si="70"/>
        <v>0</v>
      </c>
      <c r="BK87" s="2">
        <f t="shared" ca="1" si="70"/>
        <v>0</v>
      </c>
      <c r="BL87" s="2">
        <f t="shared" ca="1" si="70"/>
        <v>0</v>
      </c>
      <c r="BM87" s="2">
        <f t="shared" ca="1" si="70"/>
        <v>0</v>
      </c>
      <c r="BN87" s="2" t="str">
        <f t="shared" si="76"/>
        <v>KV</v>
      </c>
      <c r="BO87" s="2">
        <f>IF(AND(COUNTIF(J87:W87,"&gt;0")&gt;6,COUNTIF(J87:W87,"&gt;0")=SUM(BR87:CE87)),SUM(BR87:CE87),0)</f>
        <v>0</v>
      </c>
      <c r="BP87" s="2">
        <f t="shared" si="73"/>
        <v>1</v>
      </c>
      <c r="BR87" s="2">
        <f t="shared" si="78"/>
        <v>0</v>
      </c>
      <c r="BS87" s="2">
        <f t="shared" si="78"/>
        <v>0</v>
      </c>
      <c r="BT87" s="2">
        <f t="shared" si="78"/>
        <v>0</v>
      </c>
      <c r="BU87" s="2">
        <f t="shared" si="78"/>
        <v>0</v>
      </c>
      <c r="BV87" s="2">
        <f t="shared" si="78"/>
        <v>0</v>
      </c>
      <c r="BW87" s="2">
        <f t="shared" si="78"/>
        <v>0</v>
      </c>
      <c r="BX87" s="2">
        <f t="shared" si="78"/>
        <v>0</v>
      </c>
      <c r="BY87" s="2">
        <f t="shared" si="78"/>
        <v>0</v>
      </c>
      <c r="BZ87" s="2">
        <f t="shared" si="78"/>
        <v>0</v>
      </c>
      <c r="CA87" s="2">
        <f t="shared" si="78"/>
        <v>0</v>
      </c>
      <c r="CB87" s="2">
        <f t="shared" si="78"/>
        <v>0</v>
      </c>
      <c r="CC87" s="2">
        <f t="shared" si="78"/>
        <v>0</v>
      </c>
      <c r="CD87" s="2">
        <f t="shared" si="78"/>
        <v>0</v>
      </c>
      <c r="CE87" s="2">
        <f t="shared" si="78"/>
        <v>0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ТА-4  -  W</v>
      </c>
      <c r="B88" s="15" t="s">
        <v>163</v>
      </c>
      <c r="C88" s="18">
        <v>99</v>
      </c>
      <c r="D88" s="18">
        <v>82</v>
      </c>
      <c r="E88" s="22" t="s">
        <v>118</v>
      </c>
      <c r="F88" s="22">
        <v>3</v>
      </c>
      <c r="G88" s="18"/>
      <c r="H88" s="20">
        <f t="shared" ca="1" si="74"/>
        <v>0</v>
      </c>
      <c r="I88" s="16" t="str">
        <f t="shared" si="75"/>
        <v>04T002KV0I01</v>
      </c>
      <c r="J88" s="54">
        <v>94.984497540573443</v>
      </c>
      <c r="K88" s="54">
        <v>94.982828039741278</v>
      </c>
      <c r="L88" s="54">
        <v>94.890255587291207</v>
      </c>
      <c r="M88" s="54">
        <v>94.783154263033182</v>
      </c>
      <c r="N88" s="54">
        <v>94.768876632248009</v>
      </c>
      <c r="O88" s="54">
        <v>94.913168406257157</v>
      </c>
      <c r="P88" s="54">
        <v>94.496047004638257</v>
      </c>
      <c r="Q88" s="54">
        <v>94.546407033764325</v>
      </c>
      <c r="R88" s="54">
        <v>94.292336336165349</v>
      </c>
      <c r="S88" s="54">
        <v>95.543625327867829</v>
      </c>
      <c r="T88" s="54">
        <v>95.553890093203563</v>
      </c>
      <c r="U88" s="54">
        <v>95.535531820935432</v>
      </c>
      <c r="V88" s="54">
        <v>95.965061051469604</v>
      </c>
      <c r="W88" s="56">
        <v>95.521532680154209</v>
      </c>
      <c r="X88" s="2">
        <f t="shared" ca="1" si="53"/>
        <v>0</v>
      </c>
      <c r="Y88" s="2">
        <f t="shared" ca="1" si="53"/>
        <v>0</v>
      </c>
      <c r="Z88" s="2">
        <f t="shared" ca="1" si="53"/>
        <v>0</v>
      </c>
      <c r="AA88" s="2">
        <f t="shared" ca="1" si="53"/>
        <v>0</v>
      </c>
      <c r="AB88" s="2">
        <f t="shared" ca="1" si="53"/>
        <v>0</v>
      </c>
      <c r="AC88" s="2">
        <f t="shared" ca="1" si="69"/>
        <v>0</v>
      </c>
      <c r="AD88" s="2">
        <f t="shared" ca="1" si="69"/>
        <v>0</v>
      </c>
      <c r="AE88" s="2">
        <f t="shared" ca="1" si="69"/>
        <v>0</v>
      </c>
      <c r="AF88" s="2">
        <f t="shared" ca="1" si="69"/>
        <v>0</v>
      </c>
      <c r="AG88" s="2">
        <f t="shared" ca="1" si="69"/>
        <v>0</v>
      </c>
      <c r="AH88" s="2">
        <f t="shared" ca="1" si="69"/>
        <v>0</v>
      </c>
      <c r="AI88" s="2">
        <f t="shared" ca="1" si="69"/>
        <v>0</v>
      </c>
      <c r="AJ88" s="2">
        <f t="shared" ca="1" si="69"/>
        <v>0</v>
      </c>
      <c r="AK88" s="2">
        <f t="shared" ca="1" si="69"/>
        <v>0</v>
      </c>
      <c r="AL88" s="55">
        <v>97.301867999249609</v>
      </c>
      <c r="AM88" s="55">
        <v>97.300815007735764</v>
      </c>
      <c r="AN88" s="55">
        <v>97.320051055381072</v>
      </c>
      <c r="AO88" s="55">
        <v>97.276082295435415</v>
      </c>
      <c r="AP88" s="55">
        <v>97.240968759680484</v>
      </c>
      <c r="AQ88" s="55">
        <v>97.265739257748479</v>
      </c>
      <c r="AR88" s="55">
        <v>97.249309609370528</v>
      </c>
      <c r="AS88" s="55">
        <v>97.317704490648822</v>
      </c>
      <c r="AT88" s="55">
        <v>97.426226056319209</v>
      </c>
      <c r="AU88" s="55">
        <v>97.380497546170872</v>
      </c>
      <c r="AV88" s="55">
        <v>97.422098225754937</v>
      </c>
      <c r="AW88" s="55">
        <v>97.406045405785306</v>
      </c>
      <c r="AX88" s="55">
        <v>97.464043696040704</v>
      </c>
      <c r="AY88" s="55">
        <v>97.451402437159075</v>
      </c>
      <c r="AZ88" s="2">
        <f t="shared" ca="1" si="54"/>
        <v>0</v>
      </c>
      <c r="BA88" s="2">
        <f t="shared" ca="1" si="54"/>
        <v>0</v>
      </c>
      <c r="BB88" s="2">
        <f t="shared" ca="1" si="54"/>
        <v>0</v>
      </c>
      <c r="BC88" s="2">
        <f t="shared" ca="1" si="54"/>
        <v>0</v>
      </c>
      <c r="BD88" s="2">
        <f t="shared" ca="1" si="54"/>
        <v>0</v>
      </c>
      <c r="BE88" s="2">
        <f t="shared" ca="1" si="70"/>
        <v>0</v>
      </c>
      <c r="BF88" s="2">
        <f t="shared" ca="1" si="70"/>
        <v>0</v>
      </c>
      <c r="BG88" s="2">
        <f t="shared" ca="1" si="70"/>
        <v>0</v>
      </c>
      <c r="BH88" s="2">
        <f t="shared" ca="1" si="70"/>
        <v>0</v>
      </c>
      <c r="BI88" s="2">
        <f t="shared" ca="1" si="70"/>
        <v>0</v>
      </c>
      <c r="BJ88" s="2">
        <f t="shared" ca="1" si="70"/>
        <v>0</v>
      </c>
      <c r="BK88" s="2">
        <f t="shared" ca="1" si="70"/>
        <v>0</v>
      </c>
      <c r="BL88" s="2">
        <f t="shared" ca="1" si="70"/>
        <v>0</v>
      </c>
      <c r="BM88" s="2">
        <f t="shared" ca="1" si="70"/>
        <v>0</v>
      </c>
      <c r="BN88" s="2" t="str">
        <f t="shared" si="76"/>
        <v>KV</v>
      </c>
      <c r="BO88" s="2">
        <f>IF(AND(COUNTIF(J88:W88,"&gt;0")&gt;6,COUNTIF(J88:W88,"&gt;0")=SUM(BR88:CE88)),SUM(BR88:CE88),0)</f>
        <v>0</v>
      </c>
      <c r="BP88" s="2">
        <f t="shared" si="73"/>
        <v>1</v>
      </c>
      <c r="BR88" s="2">
        <f t="shared" si="78"/>
        <v>0</v>
      </c>
      <c r="BS88" s="2">
        <f t="shared" si="78"/>
        <v>0</v>
      </c>
      <c r="BT88" s="2">
        <f t="shared" si="78"/>
        <v>0</v>
      </c>
      <c r="BU88" s="2">
        <f t="shared" si="78"/>
        <v>0</v>
      </c>
      <c r="BV88" s="2">
        <f t="shared" si="78"/>
        <v>0</v>
      </c>
      <c r="BW88" s="2">
        <f t="shared" si="78"/>
        <v>0</v>
      </c>
      <c r="BX88" s="2">
        <f t="shared" si="78"/>
        <v>0</v>
      </c>
      <c r="BY88" s="2">
        <f t="shared" si="78"/>
        <v>0</v>
      </c>
      <c r="BZ88" s="2">
        <f t="shared" si="78"/>
        <v>0</v>
      </c>
      <c r="CA88" s="2">
        <f t="shared" si="78"/>
        <v>0</v>
      </c>
      <c r="CB88" s="2">
        <f t="shared" si="78"/>
        <v>0</v>
      </c>
      <c r="CC88" s="2">
        <f t="shared" si="78"/>
        <v>0</v>
      </c>
      <c r="CD88" s="2">
        <f t="shared" si="78"/>
        <v>0</v>
      </c>
      <c r="CE88" s="2">
        <f t="shared" si="78"/>
        <v>0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ТА-5  -  W</v>
      </c>
      <c r="B89" s="15" t="s">
        <v>164</v>
      </c>
      <c r="C89" s="18">
        <v>99</v>
      </c>
      <c r="D89" s="18">
        <v>82</v>
      </c>
      <c r="E89" s="22" t="s">
        <v>118</v>
      </c>
      <c r="F89" s="22">
        <v>3</v>
      </c>
      <c r="G89" s="18"/>
      <c r="H89" s="20">
        <f t="shared" ca="1" si="74"/>
        <v>0</v>
      </c>
      <c r="I89" s="16" t="str">
        <f t="shared" si="75"/>
        <v>05T002KV0I01</v>
      </c>
      <c r="J89" s="54">
        <v>90.701239569472136</v>
      </c>
      <c r="K89" s="54">
        <v>90.596392752035442</v>
      </c>
      <c r="L89" s="54">
        <v>90.049420176235444</v>
      </c>
      <c r="M89" s="54">
        <v>89.757957761168853</v>
      </c>
      <c r="N89" s="54">
        <v>89.611953355316132</v>
      </c>
      <c r="O89" s="54">
        <v>89.611938922757645</v>
      </c>
      <c r="P89" s="54">
        <v>89.611940892255561</v>
      </c>
      <c r="Q89" s="54">
        <v>89.611896011920976</v>
      </c>
      <c r="R89" s="54">
        <v>89.611626054427987</v>
      </c>
      <c r="S89" s="54">
        <v>91.772740355091912</v>
      </c>
      <c r="T89" s="54">
        <v>94.3779517685565</v>
      </c>
      <c r="U89" s="54">
        <v>94.42963046256456</v>
      </c>
      <c r="V89" s="54">
        <v>91.941062461599998</v>
      </c>
      <c r="W89" s="56">
        <v>0</v>
      </c>
      <c r="X89" s="2">
        <f t="shared" ca="1" si="53"/>
        <v>0</v>
      </c>
      <c r="Y89" s="2">
        <f t="shared" ca="1" si="53"/>
        <v>0</v>
      </c>
      <c r="Z89" s="2">
        <f t="shared" ca="1" si="53"/>
        <v>0</v>
      </c>
      <c r="AA89" s="2">
        <f t="shared" ca="1" si="53"/>
        <v>0</v>
      </c>
      <c r="AB89" s="2">
        <f t="shared" ca="1" si="53"/>
        <v>0</v>
      </c>
      <c r="AC89" s="2">
        <f t="shared" ca="1" si="69"/>
        <v>0</v>
      </c>
      <c r="AD89" s="2">
        <f t="shared" ca="1" si="69"/>
        <v>0</v>
      </c>
      <c r="AE89" s="2">
        <f t="shared" ca="1" si="69"/>
        <v>0</v>
      </c>
      <c r="AF89" s="2">
        <f t="shared" ca="1" si="69"/>
        <v>0</v>
      </c>
      <c r="AG89" s="2">
        <f t="shared" ca="1" si="69"/>
        <v>0</v>
      </c>
      <c r="AH89" s="2">
        <f t="shared" ca="1" si="69"/>
        <v>0</v>
      </c>
      <c r="AI89" s="2">
        <f t="shared" ca="1" si="69"/>
        <v>0</v>
      </c>
      <c r="AJ89" s="2">
        <f t="shared" ca="1" si="69"/>
        <v>0</v>
      </c>
      <c r="AK89" s="2">
        <f t="shared" ca="1" si="69"/>
        <v>2</v>
      </c>
      <c r="AL89" s="55">
        <v>98.133818700620608</v>
      </c>
      <c r="AM89" s="55">
        <v>98.134611858657422</v>
      </c>
      <c r="AN89" s="55">
        <v>98.16173427136512</v>
      </c>
      <c r="AO89" s="55">
        <v>98.313865648258613</v>
      </c>
      <c r="AP89" s="55">
        <v>97.792052473100924</v>
      </c>
      <c r="AQ89" s="55">
        <v>97.523103221227274</v>
      </c>
      <c r="AR89" s="55">
        <v>97.506244653714234</v>
      </c>
      <c r="AS89" s="55">
        <v>97.50195995165295</v>
      </c>
      <c r="AT89" s="55">
        <v>97.526670578673517</v>
      </c>
      <c r="AU89" s="55">
        <v>97.982085529872805</v>
      </c>
      <c r="AV89" s="55">
        <v>98.386670787547033</v>
      </c>
      <c r="AW89" s="55">
        <v>98.3025942858837</v>
      </c>
      <c r="AX89" s="55">
        <v>98.787019748199995</v>
      </c>
      <c r="AY89" s="55">
        <v>0</v>
      </c>
      <c r="AZ89" s="2">
        <f t="shared" ca="1" si="54"/>
        <v>0</v>
      </c>
      <c r="BA89" s="2">
        <f t="shared" ca="1" si="54"/>
        <v>0</v>
      </c>
      <c r="BB89" s="2">
        <f t="shared" ca="1" si="54"/>
        <v>0</v>
      </c>
      <c r="BC89" s="2">
        <f t="shared" ca="1" si="54"/>
        <v>0</v>
      </c>
      <c r="BD89" s="2">
        <f t="shared" ca="1" si="54"/>
        <v>0</v>
      </c>
      <c r="BE89" s="2">
        <f t="shared" ca="1" si="70"/>
        <v>0</v>
      </c>
      <c r="BF89" s="2">
        <f t="shared" ca="1" si="70"/>
        <v>0</v>
      </c>
      <c r="BG89" s="2">
        <f t="shared" ca="1" si="70"/>
        <v>0</v>
      </c>
      <c r="BH89" s="2">
        <f t="shared" ca="1" si="70"/>
        <v>0</v>
      </c>
      <c r="BI89" s="2">
        <f t="shared" ca="1" si="70"/>
        <v>0</v>
      </c>
      <c r="BJ89" s="2">
        <f t="shared" ca="1" si="70"/>
        <v>0</v>
      </c>
      <c r="BK89" s="2">
        <f t="shared" ca="1" si="70"/>
        <v>0</v>
      </c>
      <c r="BL89" s="2">
        <f t="shared" ca="1" si="70"/>
        <v>0</v>
      </c>
      <c r="BM89" s="2">
        <f t="shared" ca="1" si="70"/>
        <v>0</v>
      </c>
      <c r="BN89" s="2" t="str">
        <f t="shared" si="76"/>
        <v>KV</v>
      </c>
      <c r="BP89" s="2">
        <f t="shared" si="73"/>
        <v>1</v>
      </c>
      <c r="BR89" s="2">
        <f t="shared" si="78"/>
        <v>0</v>
      </c>
      <c r="BS89" s="2">
        <f t="shared" si="78"/>
        <v>0</v>
      </c>
      <c r="BT89" s="2">
        <f t="shared" si="78"/>
        <v>0</v>
      </c>
      <c r="BU89" s="2">
        <f t="shared" si="78"/>
        <v>0</v>
      </c>
      <c r="BV89" s="2">
        <f t="shared" si="78"/>
        <v>0</v>
      </c>
      <c r="BW89" s="2">
        <f t="shared" si="78"/>
        <v>0</v>
      </c>
      <c r="BX89" s="2">
        <f t="shared" si="78"/>
        <v>0</v>
      </c>
      <c r="BY89" s="2">
        <f t="shared" si="78"/>
        <v>0</v>
      </c>
      <c r="BZ89" s="2">
        <f t="shared" si="78"/>
        <v>0</v>
      </c>
      <c r="CA89" s="2">
        <f t="shared" si="78"/>
        <v>0</v>
      </c>
      <c r="CB89" s="2">
        <f t="shared" si="78"/>
        <v>0</v>
      </c>
      <c r="CC89" s="2">
        <f t="shared" si="78"/>
        <v>0</v>
      </c>
      <c r="CD89" s="2">
        <f t="shared" si="78"/>
        <v>0</v>
      </c>
      <c r="CE89" s="2">
        <f t="shared" si="78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ТА-6  -  W</v>
      </c>
      <c r="B90" s="15" t="s">
        <v>165</v>
      </c>
      <c r="C90" s="18">
        <v>99</v>
      </c>
      <c r="D90" s="18">
        <v>82</v>
      </c>
      <c r="E90" s="22" t="s">
        <v>118</v>
      </c>
      <c r="F90" s="22">
        <v>3</v>
      </c>
      <c r="G90" s="18"/>
      <c r="H90" s="20">
        <f t="shared" ca="1" si="74"/>
        <v>0</v>
      </c>
      <c r="I90" s="16" t="str">
        <f t="shared" si="75"/>
        <v>06T002KV0I01</v>
      </c>
      <c r="J90" s="54">
        <v>98.009944757368089</v>
      </c>
      <c r="K90" s="54">
        <v>98.001478187939412</v>
      </c>
      <c r="L90" s="54">
        <v>97.970871932573971</v>
      </c>
      <c r="M90" s="54">
        <v>94.449417168913214</v>
      </c>
      <c r="N90" s="54">
        <v>95.240073882073233</v>
      </c>
      <c r="O90" s="54">
        <v>94.917417494229696</v>
      </c>
      <c r="P90" s="54">
        <v>94.734246701385629</v>
      </c>
      <c r="Q90" s="54">
        <v>95.046001961883206</v>
      </c>
      <c r="R90" s="54">
        <v>95.409293247130705</v>
      </c>
      <c r="S90" s="54">
        <v>95.3036384729389</v>
      </c>
      <c r="T90" s="54">
        <v>95.030688884396923</v>
      </c>
      <c r="U90" s="54">
        <v>94.81211809035895</v>
      </c>
      <c r="V90" s="54">
        <v>94.691857427660082</v>
      </c>
      <c r="W90" s="56">
        <v>95.194200154529014</v>
      </c>
      <c r="X90" s="2">
        <f t="shared" ca="1" si="53"/>
        <v>0</v>
      </c>
      <c r="Y90" s="2">
        <f t="shared" ca="1" si="53"/>
        <v>0</v>
      </c>
      <c r="Z90" s="2">
        <f t="shared" ca="1" si="53"/>
        <v>0</v>
      </c>
      <c r="AA90" s="2">
        <f t="shared" ca="1" si="53"/>
        <v>0</v>
      </c>
      <c r="AB90" s="2">
        <f t="shared" ca="1" si="53"/>
        <v>0</v>
      </c>
      <c r="AC90" s="2">
        <f t="shared" ca="1" si="69"/>
        <v>0</v>
      </c>
      <c r="AD90" s="2">
        <f t="shared" ca="1" si="69"/>
        <v>0</v>
      </c>
      <c r="AE90" s="2">
        <f t="shared" ca="1" si="69"/>
        <v>0</v>
      </c>
      <c r="AF90" s="2">
        <f t="shared" ref="AF90:AK113" ca="1" si="79">IF(R90&lt;&gt;"",IF(LEFT($E90,2)="+-",IF(OR(R90&lt;MIN($C90:$D90),R90&gt;MAX($C90:$D90)),1,0),IF(AND(1*$E90&gt;0,R90&gt;MAX($C90:$D90)),1,IF(AND(1*$E90&lt;0,R90&lt;MIN($C90:$D90)),1,0)))+10*IF(SUM(OFFSET($A$92,MATCH(MID($A90,1,SEARCH(" ",$A90)-1)&amp;"  -  ЧЧР",$A$92:$A$112,0)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$92,IFERROR(MATCH("КА-"&amp;MID($A90,4,2)*1&amp;"А  -  ЧЧР",$A$92:$A$112,0),MATCH("КА-"&amp;MID($A90,4,2)*1&amp;"  -  ЧЧР",$A$92:$A$112,0))-1,COLUMN(R90)-1,,)+OFFSET($A$92,IFERROR(MATCH("КА-"&amp;MID($A90,4,2)*1&amp;"Б  -  ЧЧР",$A$92:$A$112,0),MATCH("КА-"&amp;MID($A90,4,2)*1&amp;"  -  ЧЧР",$A$92:$A$112,0))-1,COLUMN(R90)-1,,)=48,1,0),1),1)),0),0)*IF($G90&gt;0,IF(COLUMN(AB$7)-COLUMN($J$7)&gt;=$D$2+$G90,IF(SUM(OFFSET(AB90,,-1,,-$G90))&gt;=$G90*21,2,1),1),2)</f>
        <v>0</v>
      </c>
      <c r="AG90" s="2">
        <f t="shared" ca="1" si="79"/>
        <v>0</v>
      </c>
      <c r="AH90" s="2">
        <f t="shared" ca="1" si="79"/>
        <v>0</v>
      </c>
      <c r="AI90" s="2">
        <f t="shared" ca="1" si="79"/>
        <v>0</v>
      </c>
      <c r="AJ90" s="2">
        <f t="shared" ca="1" si="79"/>
        <v>0</v>
      </c>
      <c r="AK90" s="2">
        <f t="shared" ca="1" si="79"/>
        <v>0</v>
      </c>
      <c r="AL90" s="55">
        <v>97.430987199309513</v>
      </c>
      <c r="AM90" s="55">
        <v>97.594890451943499</v>
      </c>
      <c r="AN90" s="55">
        <v>97.662661117306342</v>
      </c>
      <c r="AO90" s="55">
        <v>97.533633881830113</v>
      </c>
      <c r="AP90" s="55">
        <v>96.83361253632053</v>
      </c>
      <c r="AQ90" s="55">
        <v>96.76500096159937</v>
      </c>
      <c r="AR90" s="55">
        <v>96.723425626503612</v>
      </c>
      <c r="AS90" s="55">
        <v>96.773192773313056</v>
      </c>
      <c r="AT90" s="55">
        <v>96.813724968081246</v>
      </c>
      <c r="AU90" s="55">
        <v>96.890145675427661</v>
      </c>
      <c r="AV90" s="55">
        <v>96.903278977215948</v>
      </c>
      <c r="AW90" s="55">
        <v>96.859435924892892</v>
      </c>
      <c r="AX90" s="55">
        <v>97.152678482269422</v>
      </c>
      <c r="AY90" s="55">
        <v>97.233138803901582</v>
      </c>
      <c r="AZ90" s="2">
        <f t="shared" ca="1" si="54"/>
        <v>0</v>
      </c>
      <c r="BA90" s="2">
        <f t="shared" ca="1" si="54"/>
        <v>0</v>
      </c>
      <c r="BB90" s="2">
        <f t="shared" ca="1" si="54"/>
        <v>0</v>
      </c>
      <c r="BC90" s="2">
        <f t="shared" ca="1" si="54"/>
        <v>0</v>
      </c>
      <c r="BD90" s="2">
        <f t="shared" ca="1" si="54"/>
        <v>0</v>
      </c>
      <c r="BE90" s="2">
        <f t="shared" ca="1" si="70"/>
        <v>0</v>
      </c>
      <c r="BF90" s="2">
        <f t="shared" ca="1" si="70"/>
        <v>0</v>
      </c>
      <c r="BG90" s="2">
        <f t="shared" ca="1" si="70"/>
        <v>0</v>
      </c>
      <c r="BH90" s="2">
        <f t="shared" ref="BH90:BM113" ca="1" si="80">COUNTIF(OFFSET(P90,,$D$2+2,COUNTIF(OFFSET($H90,1-ROW($H90),2+4*$D$2,113),"="&amp;OFFSET($H90,,2+4*$D$2))),"&gt;20")</f>
        <v>0</v>
      </c>
      <c r="BI90" s="2">
        <f t="shared" ca="1" si="80"/>
        <v>0</v>
      </c>
      <c r="BJ90" s="2">
        <f t="shared" ca="1" si="80"/>
        <v>0</v>
      </c>
      <c r="BK90" s="2">
        <f t="shared" ca="1" si="80"/>
        <v>0</v>
      </c>
      <c r="BL90" s="2">
        <f t="shared" ca="1" si="80"/>
        <v>0</v>
      </c>
      <c r="BM90" s="2">
        <f t="shared" ca="1" si="80"/>
        <v>0</v>
      </c>
      <c r="BN90" s="2" t="str">
        <f t="shared" si="76"/>
        <v>KV</v>
      </c>
      <c r="BO90" s="2">
        <f>IF(AND(COUNTIF(J90:W90,"&gt;0")&gt;6,COUNTIF(J90:W90,"&gt;0")=SUM(BR90:CE90)),SUM(BR90:CE90),0)</f>
        <v>0</v>
      </c>
      <c r="BP90" s="2">
        <f t="shared" si="73"/>
        <v>1</v>
      </c>
      <c r="BR90" s="2">
        <f t="shared" si="78"/>
        <v>0</v>
      </c>
      <c r="BS90" s="2">
        <f t="shared" si="78"/>
        <v>0</v>
      </c>
      <c r="BT90" s="2">
        <f t="shared" si="78"/>
        <v>0</v>
      </c>
      <c r="BU90" s="2">
        <f t="shared" si="78"/>
        <v>0</v>
      </c>
      <c r="BV90" s="2">
        <f t="shared" si="78"/>
        <v>0</v>
      </c>
      <c r="BW90" s="2">
        <f t="shared" si="78"/>
        <v>0</v>
      </c>
      <c r="BX90" s="2">
        <f t="shared" si="78"/>
        <v>0</v>
      </c>
      <c r="BY90" s="2">
        <f t="shared" si="78"/>
        <v>0</v>
      </c>
      <c r="BZ90" s="2">
        <f t="shared" si="78"/>
        <v>0</v>
      </c>
      <c r="CA90" s="2">
        <f t="shared" si="78"/>
        <v>0</v>
      </c>
      <c r="CB90" s="2">
        <f t="shared" si="78"/>
        <v>0</v>
      </c>
      <c r="CC90" s="2">
        <f t="shared" si="78"/>
        <v>0</v>
      </c>
      <c r="CD90" s="2">
        <f t="shared" si="78"/>
        <v>0</v>
      </c>
      <c r="CE90" s="2">
        <f t="shared" si="78"/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ТА-7  -  W</v>
      </c>
      <c r="B91" s="15" t="s">
        <v>166</v>
      </c>
      <c r="C91" s="18">
        <v>99</v>
      </c>
      <c r="D91" s="18">
        <v>82</v>
      </c>
      <c r="E91" s="22" t="s">
        <v>118</v>
      </c>
      <c r="F91" s="22">
        <v>3</v>
      </c>
      <c r="G91" s="18"/>
      <c r="H91" s="20">
        <f t="shared" ca="1" si="74"/>
        <v>0</v>
      </c>
      <c r="I91" s="16" t="str">
        <f t="shared" si="75"/>
        <v>07T002KV0C01</v>
      </c>
      <c r="J91" s="54">
        <v>94.863108068694558</v>
      </c>
      <c r="K91" s="54">
        <v>94.859873671593746</v>
      </c>
      <c r="L91" s="54">
        <v>94.867907943160205</v>
      </c>
      <c r="M91" s="54">
        <v>94.67758255267897</v>
      </c>
      <c r="N91" s="54">
        <v>94.648744786615865</v>
      </c>
      <c r="O91" s="54">
        <v>94.701715503226055</v>
      </c>
      <c r="P91" s="54">
        <v>94.691385709428531</v>
      </c>
      <c r="Q91" s="54">
        <v>94.858592457630337</v>
      </c>
      <c r="R91" s="54">
        <v>95.013102152444489</v>
      </c>
      <c r="S91" s="54">
        <v>95.193320487277191</v>
      </c>
      <c r="T91" s="54">
        <v>95.433099269976893</v>
      </c>
      <c r="U91" s="54">
        <v>95.432165848002114</v>
      </c>
      <c r="V91" s="54">
        <v>95.631962590667086</v>
      </c>
      <c r="W91" s="56">
        <v>95.205412422280602</v>
      </c>
      <c r="X91" s="2">
        <f t="shared" ca="1" si="53"/>
        <v>0</v>
      </c>
      <c r="Y91" s="2">
        <f t="shared" ca="1" si="53"/>
        <v>0</v>
      </c>
      <c r="Z91" s="2">
        <f t="shared" ca="1" si="53"/>
        <v>0</v>
      </c>
      <c r="AA91" s="2">
        <f t="shared" ca="1" si="53"/>
        <v>0</v>
      </c>
      <c r="AB91" s="2">
        <f t="shared" ca="1" si="53"/>
        <v>0</v>
      </c>
      <c r="AC91" s="2">
        <f t="shared" ca="1" si="53"/>
        <v>0</v>
      </c>
      <c r="AD91" s="2">
        <f t="shared" ca="1" si="53"/>
        <v>0</v>
      </c>
      <c r="AE91" s="2">
        <f t="shared" ca="1" si="53"/>
        <v>0</v>
      </c>
      <c r="AF91" s="2">
        <f t="shared" ca="1" si="79"/>
        <v>0</v>
      </c>
      <c r="AG91" s="2">
        <f t="shared" ca="1" si="79"/>
        <v>0</v>
      </c>
      <c r="AH91" s="2">
        <f t="shared" ca="1" si="79"/>
        <v>0</v>
      </c>
      <c r="AI91" s="2">
        <f t="shared" ca="1" si="79"/>
        <v>0</v>
      </c>
      <c r="AJ91" s="2">
        <f t="shared" ca="1" si="79"/>
        <v>0</v>
      </c>
      <c r="AK91" s="2">
        <f t="shared" ca="1" si="79"/>
        <v>0</v>
      </c>
      <c r="AL91" s="55">
        <v>96.5</v>
      </c>
      <c r="AM91" s="55">
        <v>96.5</v>
      </c>
      <c r="AN91" s="55">
        <v>96.5</v>
      </c>
      <c r="AO91" s="55">
        <v>96.5</v>
      </c>
      <c r="AP91" s="55">
        <v>96.5</v>
      </c>
      <c r="AQ91" s="55">
        <v>96.5</v>
      </c>
      <c r="AR91" s="55">
        <v>96.5</v>
      </c>
      <c r="AS91" s="55">
        <v>96.5</v>
      </c>
      <c r="AT91" s="55">
        <v>96.5</v>
      </c>
      <c r="AU91" s="55">
        <v>96.5</v>
      </c>
      <c r="AV91" s="55">
        <v>96.5</v>
      </c>
      <c r="AW91" s="55">
        <v>96.5</v>
      </c>
      <c r="AX91" s="55">
        <v>96.5</v>
      </c>
      <c r="AY91" s="55">
        <v>96.12957480493985</v>
      </c>
      <c r="AZ91" s="2">
        <f t="shared" ca="1" si="54"/>
        <v>0</v>
      </c>
      <c r="BA91" s="2">
        <f t="shared" ca="1" si="54"/>
        <v>0</v>
      </c>
      <c r="BB91" s="2">
        <f t="shared" ca="1" si="54"/>
        <v>0</v>
      </c>
      <c r="BC91" s="2">
        <f t="shared" ca="1" si="54"/>
        <v>0</v>
      </c>
      <c r="BD91" s="2">
        <f t="shared" ca="1" si="54"/>
        <v>0</v>
      </c>
      <c r="BE91" s="2">
        <f t="shared" ca="1" si="54"/>
        <v>0</v>
      </c>
      <c r="BF91" s="2">
        <f t="shared" ca="1" si="54"/>
        <v>0</v>
      </c>
      <c r="BG91" s="2">
        <f t="shared" ca="1" si="54"/>
        <v>0</v>
      </c>
      <c r="BH91" s="2">
        <f t="shared" ca="1" si="80"/>
        <v>0</v>
      </c>
      <c r="BI91" s="2">
        <f t="shared" ca="1" si="80"/>
        <v>0</v>
      </c>
      <c r="BJ91" s="2">
        <f t="shared" ca="1" si="80"/>
        <v>0</v>
      </c>
      <c r="BK91" s="2">
        <f t="shared" ca="1" si="80"/>
        <v>0</v>
      </c>
      <c r="BL91" s="2">
        <f t="shared" ca="1" si="80"/>
        <v>0</v>
      </c>
      <c r="BM91" s="2">
        <f t="shared" ca="1" si="80"/>
        <v>0</v>
      </c>
      <c r="BN91" s="2" t="str">
        <f t="shared" si="76"/>
        <v>KV</v>
      </c>
      <c r="BP91" s="2">
        <f t="shared" si="73"/>
        <v>1</v>
      </c>
      <c r="BR91" s="2">
        <f t="shared" si="78"/>
        <v>0</v>
      </c>
      <c r="BS91" s="2">
        <f t="shared" si="78"/>
        <v>0</v>
      </c>
      <c r="BT91" s="2">
        <f t="shared" si="78"/>
        <v>0</v>
      </c>
      <c r="BU91" s="2">
        <f t="shared" si="78"/>
        <v>0</v>
      </c>
      <c r="BV91" s="2">
        <f t="shared" si="78"/>
        <v>0</v>
      </c>
      <c r="BW91" s="2">
        <f t="shared" si="78"/>
        <v>0</v>
      </c>
      <c r="BX91" s="2">
        <f t="shared" si="78"/>
        <v>0</v>
      </c>
      <c r="BY91" s="2">
        <f t="shared" si="78"/>
        <v>0</v>
      </c>
      <c r="BZ91" s="2">
        <f t="shared" si="78"/>
        <v>0</v>
      </c>
      <c r="CA91" s="2">
        <f t="shared" si="78"/>
        <v>0</v>
      </c>
      <c r="CB91" s="2">
        <f t="shared" si="78"/>
        <v>0</v>
      </c>
      <c r="CC91" s="2">
        <f t="shared" si="78"/>
        <v>0</v>
      </c>
      <c r="CD91" s="2">
        <f t="shared" si="78"/>
        <v>0</v>
      </c>
      <c r="CE91" s="2">
        <f t="shared" si="78"/>
        <v>0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КА-1А  -  ЧЧР</v>
      </c>
      <c r="B92" s="15" t="s">
        <v>980</v>
      </c>
      <c r="C92" s="18">
        <v>99</v>
      </c>
      <c r="D92" s="18">
        <v>82</v>
      </c>
      <c r="E92" s="18"/>
      <c r="F92" s="18"/>
      <c r="G92" s="18"/>
      <c r="H92" s="20">
        <f t="shared" ca="1" si="74"/>
        <v>0</v>
      </c>
      <c r="I92" s="16" t="str">
        <f t="shared" si="75"/>
        <v>01K002LHAI01</v>
      </c>
      <c r="J92" s="54">
        <v>24</v>
      </c>
      <c r="K92" s="54">
        <v>24</v>
      </c>
      <c r="L92" s="54">
        <v>24</v>
      </c>
      <c r="M92" s="54">
        <v>24</v>
      </c>
      <c r="N92" s="54">
        <v>24</v>
      </c>
      <c r="O92" s="54">
        <v>24</v>
      </c>
      <c r="P92" s="54">
        <v>24</v>
      </c>
      <c r="Q92" s="54">
        <v>24</v>
      </c>
      <c r="R92" s="54">
        <v>24</v>
      </c>
      <c r="S92" s="54">
        <v>24</v>
      </c>
      <c r="T92" s="54">
        <v>24</v>
      </c>
      <c r="U92" s="54">
        <v>24</v>
      </c>
      <c r="V92" s="54">
        <v>24</v>
      </c>
      <c r="W92" s="56">
        <v>24</v>
      </c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2">
        <f t="shared" ca="1" si="54"/>
        <v>0</v>
      </c>
      <c r="BA92" s="2">
        <f t="shared" ca="1" si="54"/>
        <v>0</v>
      </c>
      <c r="BB92" s="2">
        <f t="shared" ca="1" si="54"/>
        <v>0</v>
      </c>
      <c r="BC92" s="2">
        <f t="shared" ca="1" si="54"/>
        <v>0</v>
      </c>
      <c r="BD92" s="2">
        <f t="shared" ca="1" si="54"/>
        <v>0</v>
      </c>
      <c r="BE92" s="2">
        <f t="shared" ca="1" si="54"/>
        <v>0</v>
      </c>
      <c r="BF92" s="2">
        <f t="shared" ca="1" si="54"/>
        <v>0</v>
      </c>
      <c r="BG92" s="2">
        <f t="shared" ca="1" si="54"/>
        <v>0</v>
      </c>
      <c r="BH92" s="2">
        <f t="shared" ca="1" si="80"/>
        <v>0</v>
      </c>
      <c r="BI92" s="2">
        <f t="shared" ca="1" si="80"/>
        <v>0</v>
      </c>
      <c r="BJ92" s="2">
        <f t="shared" ca="1" si="80"/>
        <v>0</v>
      </c>
      <c r="BK92" s="2">
        <f t="shared" ca="1" si="80"/>
        <v>0</v>
      </c>
      <c r="BL92" s="2">
        <f t="shared" ca="1" si="80"/>
        <v>0</v>
      </c>
      <c r="BM92" s="2">
        <f t="shared" ca="1" si="80"/>
        <v>0</v>
      </c>
      <c r="BN92" s="2" t="str">
        <f t="shared" si="76"/>
        <v>LH</v>
      </c>
      <c r="BO92" s="2">
        <f>IF(AND(COUNTIF(J92:W92,"&gt;0")&gt;6,COUNTIF(J92:W92,"&gt;0")=SUM(BR92:CE92)),SUM(BR92:CE92),0)</f>
        <v>0</v>
      </c>
      <c r="BP92" s="2">
        <f t="shared" si="73"/>
        <v>0</v>
      </c>
      <c r="BR92" s="2">
        <f t="shared" ref="BR92:BR112" si="81">IF(W92=24,1,IF(AND(V92=24,W92=0),1,IF(AND(U92=24,V92=0),1,IF(AND(T92=24,U92=0),1,IF(AND(S92=24,T92=0),1,IF(AND(R92=24,S92=0),1,IF(AND(Q92=24,R92=0),1,IF(AND(P92=24,Q92=0),1,IF(AND(O92=24,P92=0),1,IF(AND(N92=24,O92=0),1,IF(AND(M92=24,N92=0),1,IF(AND(L92=24,M92=0),1,IF(AND(K92=24,L92=0),1,IF(AND(J92=24,K92=0),1,0))))))))))))))</f>
        <v>1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КА-1Б  -  ЧЧР</v>
      </c>
      <c r="B93" s="15" t="s">
        <v>981</v>
      </c>
      <c r="C93" s="18">
        <v>99</v>
      </c>
      <c r="D93" s="18">
        <v>82</v>
      </c>
      <c r="E93" s="18"/>
      <c r="F93" s="18"/>
      <c r="G93" s="18"/>
      <c r="H93" s="20">
        <f t="shared" ca="1" si="74"/>
        <v>0</v>
      </c>
      <c r="I93" s="16" t="str">
        <f t="shared" si="75"/>
        <v>01K002LHBI01</v>
      </c>
      <c r="J93" s="54">
        <v>24</v>
      </c>
      <c r="K93" s="54">
        <v>24</v>
      </c>
      <c r="L93" s="54">
        <v>24</v>
      </c>
      <c r="M93" s="54">
        <v>24</v>
      </c>
      <c r="N93" s="54">
        <v>24</v>
      </c>
      <c r="O93" s="54">
        <v>24</v>
      </c>
      <c r="P93" s="54">
        <v>24</v>
      </c>
      <c r="Q93" s="54">
        <v>24</v>
      </c>
      <c r="R93" s="54">
        <v>24</v>
      </c>
      <c r="S93" s="54">
        <v>24</v>
      </c>
      <c r="T93" s="54">
        <v>24</v>
      </c>
      <c r="U93" s="54">
        <v>24</v>
      </c>
      <c r="V93" s="54">
        <v>24</v>
      </c>
      <c r="W93" s="56">
        <v>24</v>
      </c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2">
        <f t="shared" ca="1" si="54"/>
        <v>0</v>
      </c>
      <c r="BA93" s="2">
        <f t="shared" ca="1" si="54"/>
        <v>0</v>
      </c>
      <c r="BB93" s="2">
        <f t="shared" ca="1" si="54"/>
        <v>0</v>
      </c>
      <c r="BC93" s="2">
        <f t="shared" ca="1" si="54"/>
        <v>0</v>
      </c>
      <c r="BD93" s="2">
        <f t="shared" ca="1" si="54"/>
        <v>0</v>
      </c>
      <c r="BE93" s="2">
        <f t="shared" ca="1" si="54"/>
        <v>0</v>
      </c>
      <c r="BF93" s="2">
        <f t="shared" ca="1" si="54"/>
        <v>0</v>
      </c>
      <c r="BG93" s="2">
        <f t="shared" ca="1" si="54"/>
        <v>0</v>
      </c>
      <c r="BH93" s="2">
        <f t="shared" ca="1" si="80"/>
        <v>0</v>
      </c>
      <c r="BI93" s="2">
        <f t="shared" ca="1" si="80"/>
        <v>0</v>
      </c>
      <c r="BJ93" s="2">
        <f t="shared" ca="1" si="80"/>
        <v>0</v>
      </c>
      <c r="BK93" s="2">
        <f t="shared" ca="1" si="80"/>
        <v>0</v>
      </c>
      <c r="BL93" s="2">
        <f t="shared" ca="1" si="80"/>
        <v>0</v>
      </c>
      <c r="BM93" s="2">
        <f t="shared" ca="1" si="80"/>
        <v>0</v>
      </c>
      <c r="BN93" s="2" t="str">
        <f t="shared" si="76"/>
        <v>LH</v>
      </c>
      <c r="BO93" s="2">
        <f>IF(AND(COUNTIF(J93:W93,"&gt;0")&gt;6,COUNTIF(J93:W93,"&gt;0")=SUM(BR93:CE93)),SUM(BR93:CE93),0)</f>
        <v>0</v>
      </c>
      <c r="BP93" s="2">
        <f t="shared" si="73"/>
        <v>0</v>
      </c>
      <c r="BR93" s="2">
        <f t="shared" si="81"/>
        <v>1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КА-2А  -  ЧЧР</v>
      </c>
      <c r="B94" s="15" t="s">
        <v>982</v>
      </c>
      <c r="C94" s="18">
        <v>99</v>
      </c>
      <c r="D94" s="18">
        <v>82</v>
      </c>
      <c r="E94" s="18"/>
      <c r="F94" s="18"/>
      <c r="G94" s="18"/>
      <c r="H94" s="20">
        <f t="shared" ca="1" si="74"/>
        <v>0</v>
      </c>
      <c r="I94" s="16" t="str">
        <f t="shared" si="75"/>
        <v>02K002LHAI01</v>
      </c>
      <c r="J94" s="54">
        <v>24</v>
      </c>
      <c r="K94" s="54">
        <v>24</v>
      </c>
      <c r="L94" s="54">
        <v>24</v>
      </c>
      <c r="M94" s="54">
        <v>24</v>
      </c>
      <c r="N94" s="54">
        <v>24</v>
      </c>
      <c r="O94" s="54">
        <v>24</v>
      </c>
      <c r="P94" s="54">
        <v>24</v>
      </c>
      <c r="Q94" s="54">
        <v>24</v>
      </c>
      <c r="R94" s="54">
        <v>24</v>
      </c>
      <c r="S94" s="54">
        <v>24</v>
      </c>
      <c r="T94" s="54">
        <v>24</v>
      </c>
      <c r="U94" s="54">
        <v>24</v>
      </c>
      <c r="V94" s="54">
        <v>24</v>
      </c>
      <c r="W94" s="56">
        <v>24</v>
      </c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2">
        <f t="shared" ca="1" si="54"/>
        <v>0</v>
      </c>
      <c r="BA94" s="2">
        <f t="shared" ca="1" si="54"/>
        <v>0</v>
      </c>
      <c r="BB94" s="2">
        <f t="shared" ca="1" si="54"/>
        <v>0</v>
      </c>
      <c r="BC94" s="2">
        <f t="shared" ca="1" si="54"/>
        <v>0</v>
      </c>
      <c r="BD94" s="2">
        <f t="shared" ca="1" si="54"/>
        <v>0</v>
      </c>
      <c r="BE94" s="2">
        <f t="shared" ca="1" si="54"/>
        <v>0</v>
      </c>
      <c r="BF94" s="2">
        <f t="shared" ca="1" si="54"/>
        <v>0</v>
      </c>
      <c r="BG94" s="2">
        <f t="shared" ca="1" si="54"/>
        <v>0</v>
      </c>
      <c r="BH94" s="2">
        <f t="shared" ca="1" si="80"/>
        <v>0</v>
      </c>
      <c r="BI94" s="2">
        <f t="shared" ca="1" si="80"/>
        <v>0</v>
      </c>
      <c r="BJ94" s="2">
        <f t="shared" ca="1" si="80"/>
        <v>0</v>
      </c>
      <c r="BK94" s="2">
        <f t="shared" ca="1" si="80"/>
        <v>0</v>
      </c>
      <c r="BL94" s="2">
        <f t="shared" ca="1" si="80"/>
        <v>0</v>
      </c>
      <c r="BM94" s="2">
        <f t="shared" ca="1" si="80"/>
        <v>0</v>
      </c>
      <c r="BN94" s="2" t="str">
        <f t="shared" si="76"/>
        <v>LH</v>
      </c>
      <c r="BO94" s="2">
        <f>IF(AND(COUNTIF(J94:W94,"&gt;0")&gt;6,COUNTIF(J94:W94,"&gt;0")=SUM(BR94:CE94)),SUM(BR94:CE94),0)</f>
        <v>0</v>
      </c>
      <c r="BP94" s="2">
        <f t="shared" si="73"/>
        <v>0</v>
      </c>
      <c r="BR94" s="2">
        <f t="shared" si="81"/>
        <v>1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КА-2Б  -  ЧЧР</v>
      </c>
      <c r="B95" s="15" t="s">
        <v>983</v>
      </c>
      <c r="C95" s="18">
        <v>99</v>
      </c>
      <c r="D95" s="18">
        <v>82</v>
      </c>
      <c r="E95" s="18"/>
      <c r="F95" s="18"/>
      <c r="G95" s="18"/>
      <c r="H95" s="20">
        <f t="shared" ca="1" si="74"/>
        <v>0</v>
      </c>
      <c r="I95" s="16" t="str">
        <f t="shared" si="75"/>
        <v>02K002LHBI01</v>
      </c>
      <c r="J95" s="54">
        <v>24</v>
      </c>
      <c r="K95" s="54">
        <v>24</v>
      </c>
      <c r="L95" s="54">
        <v>24</v>
      </c>
      <c r="M95" s="54">
        <v>24</v>
      </c>
      <c r="N95" s="54">
        <v>24</v>
      </c>
      <c r="O95" s="54">
        <v>24</v>
      </c>
      <c r="P95" s="54">
        <v>24</v>
      </c>
      <c r="Q95" s="54">
        <v>24</v>
      </c>
      <c r="R95" s="54">
        <v>3.3333333333000002E-2</v>
      </c>
      <c r="S95" s="54">
        <v>0</v>
      </c>
      <c r="T95" s="54">
        <v>0</v>
      </c>
      <c r="U95" s="54">
        <v>0</v>
      </c>
      <c r="V95" s="54">
        <v>0</v>
      </c>
      <c r="W95" s="56">
        <v>0</v>
      </c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2">
        <f t="shared" ca="1" si="54"/>
        <v>0</v>
      </c>
      <c r="BA95" s="2">
        <f t="shared" ca="1" si="54"/>
        <v>0</v>
      </c>
      <c r="BB95" s="2">
        <f t="shared" ca="1" si="54"/>
        <v>0</v>
      </c>
      <c r="BC95" s="2">
        <f t="shared" ca="1" si="54"/>
        <v>0</v>
      </c>
      <c r="BD95" s="2">
        <f t="shared" ca="1" si="54"/>
        <v>0</v>
      </c>
      <c r="BE95" s="2">
        <f t="shared" ca="1" si="54"/>
        <v>0</v>
      </c>
      <c r="BF95" s="2">
        <f t="shared" ca="1" si="54"/>
        <v>0</v>
      </c>
      <c r="BG95" s="2">
        <f t="shared" ca="1" si="54"/>
        <v>0</v>
      </c>
      <c r="BH95" s="2">
        <f t="shared" ca="1" si="80"/>
        <v>0</v>
      </c>
      <c r="BI95" s="2">
        <f t="shared" ca="1" si="80"/>
        <v>0</v>
      </c>
      <c r="BJ95" s="2">
        <f t="shared" ca="1" si="80"/>
        <v>0</v>
      </c>
      <c r="BK95" s="2">
        <f t="shared" ca="1" si="80"/>
        <v>0</v>
      </c>
      <c r="BL95" s="2">
        <f t="shared" ca="1" si="80"/>
        <v>0</v>
      </c>
      <c r="BM95" s="2">
        <f t="shared" ca="1" si="80"/>
        <v>0</v>
      </c>
      <c r="BN95" s="2" t="str">
        <f t="shared" si="76"/>
        <v>LH</v>
      </c>
      <c r="BP95" s="2">
        <f t="shared" si="73"/>
        <v>1</v>
      </c>
      <c r="BR95" s="2">
        <f t="shared" si="81"/>
        <v>0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КА-3А  -  ЧЧР</v>
      </c>
      <c r="B96" s="15" t="s">
        <v>984</v>
      </c>
      <c r="C96" s="18">
        <v>99</v>
      </c>
      <c r="D96" s="18">
        <v>82</v>
      </c>
      <c r="E96" s="18"/>
      <c r="F96" s="18"/>
      <c r="G96" s="18"/>
      <c r="H96" s="20">
        <f t="shared" ca="1" si="74"/>
        <v>0</v>
      </c>
      <c r="I96" s="16" t="str">
        <f t="shared" si="75"/>
        <v>03K002LHAI01</v>
      </c>
      <c r="J96" s="54">
        <v>24</v>
      </c>
      <c r="K96" s="54">
        <v>24</v>
      </c>
      <c r="L96" s="54">
        <v>24</v>
      </c>
      <c r="M96" s="54">
        <v>24</v>
      </c>
      <c r="N96" s="54">
        <v>24</v>
      </c>
      <c r="O96" s="54">
        <v>24</v>
      </c>
      <c r="P96" s="54">
        <v>24</v>
      </c>
      <c r="Q96" s="54">
        <v>24</v>
      </c>
      <c r="R96" s="54">
        <v>24</v>
      </c>
      <c r="S96" s="54">
        <v>24</v>
      </c>
      <c r="T96" s="54">
        <v>24</v>
      </c>
      <c r="U96" s="54">
        <v>24</v>
      </c>
      <c r="V96" s="54">
        <v>24</v>
      </c>
      <c r="W96" s="56">
        <v>24</v>
      </c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2">
        <f t="shared" ca="1" si="54"/>
        <v>0</v>
      </c>
      <c r="BA96" s="2">
        <f t="shared" ca="1" si="54"/>
        <v>0</v>
      </c>
      <c r="BB96" s="2">
        <f t="shared" ca="1" si="54"/>
        <v>0</v>
      </c>
      <c r="BC96" s="2">
        <f t="shared" ca="1" si="54"/>
        <v>0</v>
      </c>
      <c r="BD96" s="2">
        <f t="shared" ca="1" si="54"/>
        <v>0</v>
      </c>
      <c r="BE96" s="2">
        <f t="shared" ca="1" si="54"/>
        <v>0</v>
      </c>
      <c r="BF96" s="2">
        <f t="shared" ca="1" si="54"/>
        <v>0</v>
      </c>
      <c r="BG96" s="2">
        <f t="shared" ca="1" si="54"/>
        <v>0</v>
      </c>
      <c r="BH96" s="2">
        <f t="shared" ca="1" si="80"/>
        <v>0</v>
      </c>
      <c r="BI96" s="2">
        <f t="shared" ca="1" si="80"/>
        <v>0</v>
      </c>
      <c r="BJ96" s="2">
        <f t="shared" ca="1" si="80"/>
        <v>0</v>
      </c>
      <c r="BK96" s="2">
        <f t="shared" ca="1" si="80"/>
        <v>0</v>
      </c>
      <c r="BL96" s="2">
        <f t="shared" ca="1" si="80"/>
        <v>0</v>
      </c>
      <c r="BM96" s="2">
        <f t="shared" ca="1" si="80"/>
        <v>0</v>
      </c>
      <c r="BN96" s="2" t="str">
        <f t="shared" si="76"/>
        <v>LH</v>
      </c>
      <c r="BO96" s="2">
        <f>IF(AND(COUNTIF(J96:W96,"&gt;0")&gt;6,COUNTIF(J96:W96,"&gt;0")=SUM(BR96:CE96)),SUM(BR96:CE96),0)</f>
        <v>0</v>
      </c>
      <c r="BP96" s="2">
        <f t="shared" si="73"/>
        <v>0</v>
      </c>
      <c r="BR96" s="2">
        <f t="shared" si="81"/>
        <v>1</v>
      </c>
    </row>
    <row r="97" spans="1:70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КА-3Б  -  ЧЧР</v>
      </c>
      <c r="B97" s="15" t="s">
        <v>985</v>
      </c>
      <c r="C97" s="18">
        <v>99</v>
      </c>
      <c r="D97" s="18">
        <v>82</v>
      </c>
      <c r="E97" s="18"/>
      <c r="F97" s="18"/>
      <c r="G97" s="18"/>
      <c r="H97" s="20">
        <f t="shared" ca="1" si="74"/>
        <v>0</v>
      </c>
      <c r="I97" s="16" t="str">
        <f t="shared" si="75"/>
        <v>03K002LHBI01</v>
      </c>
      <c r="J97" s="54">
        <v>0</v>
      </c>
      <c r="K97" s="54">
        <v>0</v>
      </c>
      <c r="L97" s="54">
        <v>11.833333333333</v>
      </c>
      <c r="M97" s="54">
        <v>24</v>
      </c>
      <c r="N97" s="54">
        <v>24</v>
      </c>
      <c r="O97" s="54">
        <v>24</v>
      </c>
      <c r="P97" s="54">
        <v>24</v>
      </c>
      <c r="Q97" s="54">
        <v>24</v>
      </c>
      <c r="R97" s="54">
        <v>24</v>
      </c>
      <c r="S97" s="54">
        <v>24</v>
      </c>
      <c r="T97" s="54">
        <v>24</v>
      </c>
      <c r="U97" s="54">
        <v>24</v>
      </c>
      <c r="V97" s="54">
        <v>24</v>
      </c>
      <c r="W97" s="56">
        <v>24</v>
      </c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2">
        <f t="shared" ca="1" si="54"/>
        <v>0</v>
      </c>
      <c r="BA97" s="2">
        <f t="shared" ca="1" si="54"/>
        <v>0</v>
      </c>
      <c r="BB97" s="2">
        <f t="shared" ca="1" si="54"/>
        <v>0</v>
      </c>
      <c r="BC97" s="2">
        <f t="shared" ca="1" si="54"/>
        <v>0</v>
      </c>
      <c r="BD97" s="2">
        <f t="shared" ca="1" si="54"/>
        <v>0</v>
      </c>
      <c r="BE97" s="2">
        <f t="shared" ca="1" si="54"/>
        <v>0</v>
      </c>
      <c r="BF97" s="2">
        <f t="shared" ca="1" si="54"/>
        <v>0</v>
      </c>
      <c r="BG97" s="2">
        <f t="shared" ca="1" si="54"/>
        <v>0</v>
      </c>
      <c r="BH97" s="2">
        <f t="shared" ca="1" si="80"/>
        <v>0</v>
      </c>
      <c r="BI97" s="2">
        <f t="shared" ca="1" si="80"/>
        <v>0</v>
      </c>
      <c r="BJ97" s="2">
        <f t="shared" ca="1" si="80"/>
        <v>0</v>
      </c>
      <c r="BK97" s="2">
        <f t="shared" ca="1" si="80"/>
        <v>0</v>
      </c>
      <c r="BL97" s="2">
        <f t="shared" ca="1" si="80"/>
        <v>0</v>
      </c>
      <c r="BM97" s="2">
        <f t="shared" ca="1" si="80"/>
        <v>0</v>
      </c>
      <c r="BN97" s="2" t="str">
        <f t="shared" si="76"/>
        <v>LH</v>
      </c>
      <c r="BO97" s="2">
        <f>IF(AND(COUNTIF(J97:W97,"&gt;0")&gt;6,COUNTIF(J97:W97,"&gt;0")=SUM(BR97:CE97)),SUM(BR97:CE97),0)</f>
        <v>0</v>
      </c>
      <c r="BP97" s="2">
        <f t="shared" si="73"/>
        <v>0</v>
      </c>
      <c r="BR97" s="2">
        <f t="shared" si="81"/>
        <v>1</v>
      </c>
    </row>
    <row r="98" spans="1:70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КА-4А  -  ЧЧР</v>
      </c>
      <c r="B98" s="15" t="s">
        <v>986</v>
      </c>
      <c r="C98" s="18"/>
      <c r="D98" s="18"/>
      <c r="E98" s="18"/>
      <c r="F98" s="18"/>
      <c r="G98" s="18"/>
      <c r="H98" s="20">
        <f t="shared" ca="1" si="74"/>
        <v>0</v>
      </c>
      <c r="I98" s="16" t="str">
        <f t="shared" si="75"/>
        <v>04K002LHAI01</v>
      </c>
      <c r="J98" s="54">
        <v>24</v>
      </c>
      <c r="K98" s="54">
        <v>24</v>
      </c>
      <c r="L98" s="54">
        <v>24</v>
      </c>
      <c r="M98" s="54">
        <v>24</v>
      </c>
      <c r="N98" s="54">
        <v>24</v>
      </c>
      <c r="O98" s="54">
        <v>24</v>
      </c>
      <c r="P98" s="54">
        <v>24</v>
      </c>
      <c r="Q98" s="54">
        <v>24</v>
      </c>
      <c r="R98" s="54">
        <v>24</v>
      </c>
      <c r="S98" s="54">
        <v>24</v>
      </c>
      <c r="T98" s="54">
        <v>24</v>
      </c>
      <c r="U98" s="54">
        <v>24</v>
      </c>
      <c r="V98" s="54">
        <v>24</v>
      </c>
      <c r="W98" s="56">
        <v>24</v>
      </c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2">
        <f t="shared" ca="1" si="54"/>
        <v>0</v>
      </c>
      <c r="BA98" s="2">
        <f t="shared" ca="1" si="54"/>
        <v>0</v>
      </c>
      <c r="BB98" s="2">
        <f t="shared" ca="1" si="54"/>
        <v>0</v>
      </c>
      <c r="BC98" s="2">
        <f t="shared" ca="1" si="54"/>
        <v>0</v>
      </c>
      <c r="BD98" s="2">
        <f t="shared" ca="1" si="54"/>
        <v>0</v>
      </c>
      <c r="BE98" s="2">
        <f t="shared" ca="1" si="54"/>
        <v>0</v>
      </c>
      <c r="BF98" s="2">
        <f t="shared" ca="1" si="54"/>
        <v>0</v>
      </c>
      <c r="BG98" s="2">
        <f t="shared" ca="1" si="54"/>
        <v>0</v>
      </c>
      <c r="BH98" s="2">
        <f t="shared" ca="1" si="80"/>
        <v>0</v>
      </c>
      <c r="BI98" s="2">
        <f t="shared" ca="1" si="80"/>
        <v>0</v>
      </c>
      <c r="BJ98" s="2">
        <f t="shared" ca="1" si="80"/>
        <v>0</v>
      </c>
      <c r="BK98" s="2">
        <f t="shared" ca="1" si="80"/>
        <v>0</v>
      </c>
      <c r="BL98" s="2">
        <f t="shared" ca="1" si="80"/>
        <v>0</v>
      </c>
      <c r="BM98" s="2">
        <f t="shared" ca="1" si="80"/>
        <v>0</v>
      </c>
      <c r="BN98" s="2" t="str">
        <f t="shared" si="76"/>
        <v>LH</v>
      </c>
      <c r="BO98" s="2">
        <f>IF(AND(COUNTIF(J98:W98,"&gt;0")&gt;6,COUNTIF(J98:W98,"&gt;0")=SUM(BR98:CE98)),SUM(BR98:CE98),0)</f>
        <v>0</v>
      </c>
      <c r="BP98" s="2">
        <f t="shared" si="73"/>
        <v>0</v>
      </c>
      <c r="BR98" s="2">
        <f t="shared" si="81"/>
        <v>1</v>
      </c>
    </row>
    <row r="99" spans="1:70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КА-4Б  -  ЧЧР</v>
      </c>
      <c r="B99" s="15" t="s">
        <v>987</v>
      </c>
      <c r="C99" s="18"/>
      <c r="D99" s="18"/>
      <c r="E99" s="18"/>
      <c r="F99" s="18"/>
      <c r="G99" s="18"/>
      <c r="H99" s="20">
        <f t="shared" ca="1" si="74"/>
        <v>0</v>
      </c>
      <c r="I99" s="16" t="str">
        <f t="shared" si="75"/>
        <v>04K002LHBI01</v>
      </c>
      <c r="J99" s="54">
        <v>24</v>
      </c>
      <c r="K99" s="54">
        <v>24</v>
      </c>
      <c r="L99" s="54">
        <v>24</v>
      </c>
      <c r="M99" s="54">
        <v>24</v>
      </c>
      <c r="N99" s="54">
        <v>24</v>
      </c>
      <c r="O99" s="54">
        <v>24</v>
      </c>
      <c r="P99" s="54">
        <v>24</v>
      </c>
      <c r="Q99" s="54">
        <v>24</v>
      </c>
      <c r="R99" s="54">
        <v>24</v>
      </c>
      <c r="S99" s="54">
        <v>24</v>
      </c>
      <c r="T99" s="54">
        <v>24</v>
      </c>
      <c r="U99" s="54">
        <v>24</v>
      </c>
      <c r="V99" s="54">
        <v>24</v>
      </c>
      <c r="W99" s="56">
        <v>24</v>
      </c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2">
        <f t="shared" ca="1" si="54"/>
        <v>0</v>
      </c>
      <c r="BA99" s="2">
        <f t="shared" ca="1" si="54"/>
        <v>0</v>
      </c>
      <c r="BB99" s="2">
        <f t="shared" ca="1" si="54"/>
        <v>0</v>
      </c>
      <c r="BC99" s="2">
        <f t="shared" ca="1" si="54"/>
        <v>0</v>
      </c>
      <c r="BD99" s="2">
        <f t="shared" ca="1" si="54"/>
        <v>0</v>
      </c>
      <c r="BE99" s="2">
        <f t="shared" ca="1" si="54"/>
        <v>0</v>
      </c>
      <c r="BF99" s="2">
        <f t="shared" ca="1" si="54"/>
        <v>0</v>
      </c>
      <c r="BG99" s="2">
        <f t="shared" ca="1" si="54"/>
        <v>0</v>
      </c>
      <c r="BH99" s="2">
        <f t="shared" ca="1" si="80"/>
        <v>0</v>
      </c>
      <c r="BI99" s="2">
        <f t="shared" ca="1" si="80"/>
        <v>0</v>
      </c>
      <c r="BJ99" s="2">
        <f t="shared" ca="1" si="80"/>
        <v>0</v>
      </c>
      <c r="BK99" s="2">
        <f t="shared" ca="1" si="80"/>
        <v>0</v>
      </c>
      <c r="BL99" s="2">
        <f t="shared" ca="1" si="80"/>
        <v>0</v>
      </c>
      <c r="BM99" s="2">
        <f t="shared" ca="1" si="80"/>
        <v>0</v>
      </c>
      <c r="BN99" s="2" t="str">
        <f t="shared" si="76"/>
        <v>LH</v>
      </c>
      <c r="BO99" s="2">
        <f>IF(AND(COUNTIF(J99:W99,"&gt;0")&gt;6,COUNTIF(J99:W99,"&gt;0")=SUM(BR99:CE99)),SUM(BR99:CE99),0)</f>
        <v>0</v>
      </c>
      <c r="BP99" s="2">
        <f t="shared" si="73"/>
        <v>0</v>
      </c>
      <c r="BR99" s="2">
        <f t="shared" si="81"/>
        <v>1</v>
      </c>
    </row>
    <row r="100" spans="1:70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КА-5А  -  ЧЧР</v>
      </c>
      <c r="B100" s="15" t="s">
        <v>988</v>
      </c>
      <c r="C100" s="18"/>
      <c r="D100" s="18"/>
      <c r="E100" s="18"/>
      <c r="F100" s="18"/>
      <c r="G100" s="18"/>
      <c r="H100" s="20">
        <f t="shared" ca="1" si="74"/>
        <v>0</v>
      </c>
      <c r="I100" s="16" t="str">
        <f t="shared" si="75"/>
        <v>05K002LHAI01</v>
      </c>
      <c r="J100" s="54">
        <v>24</v>
      </c>
      <c r="K100" s="54">
        <v>24</v>
      </c>
      <c r="L100" s="54">
        <v>24</v>
      </c>
      <c r="M100" s="54">
        <v>24</v>
      </c>
      <c r="N100" s="54">
        <v>24</v>
      </c>
      <c r="O100" s="54">
        <v>24</v>
      </c>
      <c r="P100" s="54">
        <v>24</v>
      </c>
      <c r="Q100" s="54">
        <v>24</v>
      </c>
      <c r="R100" s="54">
        <v>24</v>
      </c>
      <c r="S100" s="54">
        <v>9.25</v>
      </c>
      <c r="T100" s="54">
        <v>0</v>
      </c>
      <c r="U100" s="54">
        <v>0</v>
      </c>
      <c r="V100" s="54">
        <v>0</v>
      </c>
      <c r="W100" s="56">
        <v>0</v>
      </c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2">
        <f t="shared" ca="1" si="54"/>
        <v>0</v>
      </c>
      <c r="BA100" s="2">
        <f t="shared" ref="BA100:BG113" ca="1" si="82">COUNTIF(OFFSET(I100,,$D$2+2,COUNTIF(OFFSET($H100,1-ROW($H100),2+4*$D$2,113),"="&amp;OFFSET($H100,,2+4*$D$2))),"&gt;20")</f>
        <v>0</v>
      </c>
      <c r="BB100" s="2">
        <f t="shared" ca="1" si="82"/>
        <v>0</v>
      </c>
      <c r="BC100" s="2">
        <f t="shared" ca="1" si="82"/>
        <v>0</v>
      </c>
      <c r="BD100" s="2">
        <f t="shared" ca="1" si="82"/>
        <v>0</v>
      </c>
      <c r="BE100" s="2">
        <f t="shared" ca="1" si="82"/>
        <v>0</v>
      </c>
      <c r="BF100" s="2">
        <f t="shared" ca="1" si="82"/>
        <v>0</v>
      </c>
      <c r="BG100" s="2">
        <f t="shared" ca="1" si="82"/>
        <v>0</v>
      </c>
      <c r="BH100" s="2">
        <f t="shared" ca="1" si="80"/>
        <v>0</v>
      </c>
      <c r="BI100" s="2">
        <f t="shared" ca="1" si="80"/>
        <v>0</v>
      </c>
      <c r="BJ100" s="2">
        <f t="shared" ca="1" si="80"/>
        <v>0</v>
      </c>
      <c r="BK100" s="2">
        <f t="shared" ca="1" si="80"/>
        <v>0</v>
      </c>
      <c r="BL100" s="2">
        <f t="shared" ca="1" si="80"/>
        <v>0</v>
      </c>
      <c r="BM100" s="2">
        <f t="shared" ca="1" si="80"/>
        <v>0</v>
      </c>
      <c r="BN100" s="2" t="str">
        <f t="shared" si="76"/>
        <v>LH</v>
      </c>
      <c r="BP100" s="2">
        <f t="shared" si="73"/>
        <v>1</v>
      </c>
      <c r="BR100" s="2">
        <f t="shared" si="81"/>
        <v>0</v>
      </c>
    </row>
    <row r="101" spans="1:70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КА-5Б  -  ЧЧР</v>
      </c>
      <c r="B101" s="15" t="s">
        <v>989</v>
      </c>
      <c r="C101" s="18"/>
      <c r="D101" s="18"/>
      <c r="E101" s="18"/>
      <c r="F101" s="18"/>
      <c r="G101" s="18"/>
      <c r="H101" s="20">
        <f t="shared" ca="1" si="74"/>
        <v>0</v>
      </c>
      <c r="I101" s="16" t="str">
        <f t="shared" si="75"/>
        <v>05K002LHBI01</v>
      </c>
      <c r="J101" s="54">
        <v>24</v>
      </c>
      <c r="K101" s="54">
        <v>24</v>
      </c>
      <c r="L101" s="54">
        <v>24</v>
      </c>
      <c r="M101" s="54">
        <v>21.7</v>
      </c>
      <c r="N101" s="54">
        <v>24</v>
      </c>
      <c r="O101" s="54">
        <v>24</v>
      </c>
      <c r="P101" s="54">
        <v>24</v>
      </c>
      <c r="Q101" s="54">
        <v>24</v>
      </c>
      <c r="R101" s="54">
        <v>24</v>
      </c>
      <c r="S101" s="54">
        <v>24</v>
      </c>
      <c r="T101" s="54">
        <v>24</v>
      </c>
      <c r="U101" s="54">
        <v>24</v>
      </c>
      <c r="V101" s="54">
        <v>0.53333333333300004</v>
      </c>
      <c r="W101" s="56">
        <v>0</v>
      </c>
      <c r="AL101" s="55"/>
      <c r="AM101" s="55"/>
      <c r="AN101" s="55"/>
      <c r="AO101" s="55"/>
      <c r="AP101" s="55"/>
      <c r="AQ101" s="55"/>
      <c r="AR101" s="55"/>
      <c r="AS101" s="55"/>
      <c r="AT101" s="55"/>
      <c r="AU101" s="55"/>
      <c r="AV101" s="55"/>
      <c r="AW101" s="55"/>
      <c r="AX101" s="55"/>
      <c r="AY101" s="55"/>
      <c r="AZ101" s="2">
        <f t="shared" ref="AZ101:AZ113" ca="1" si="83">COUNTIF(OFFSET(H101,,$D$2+2,COUNTIF(OFFSET($H101,1-ROW($H101),2+4*$D$2,113),"="&amp;OFFSET($H101,,2+4*$D$2))),"&gt;20")</f>
        <v>0</v>
      </c>
      <c r="BA101" s="2">
        <f t="shared" ca="1" si="82"/>
        <v>0</v>
      </c>
      <c r="BB101" s="2">
        <f t="shared" ca="1" si="82"/>
        <v>0</v>
      </c>
      <c r="BC101" s="2">
        <f t="shared" ca="1" si="82"/>
        <v>0</v>
      </c>
      <c r="BD101" s="2">
        <f t="shared" ca="1" si="82"/>
        <v>0</v>
      </c>
      <c r="BE101" s="2">
        <f t="shared" ca="1" si="82"/>
        <v>0</v>
      </c>
      <c r="BF101" s="2">
        <f t="shared" ca="1" si="82"/>
        <v>0</v>
      </c>
      <c r="BG101" s="2">
        <f t="shared" ca="1" si="82"/>
        <v>0</v>
      </c>
      <c r="BH101" s="2">
        <f t="shared" ca="1" si="80"/>
        <v>0</v>
      </c>
      <c r="BI101" s="2">
        <f t="shared" ca="1" si="80"/>
        <v>0</v>
      </c>
      <c r="BJ101" s="2">
        <f t="shared" ca="1" si="80"/>
        <v>0</v>
      </c>
      <c r="BK101" s="2">
        <f t="shared" ca="1" si="80"/>
        <v>0</v>
      </c>
      <c r="BL101" s="2">
        <f t="shared" ca="1" si="80"/>
        <v>0</v>
      </c>
      <c r="BM101" s="2">
        <f t="shared" ca="1" si="80"/>
        <v>0</v>
      </c>
      <c r="BN101" s="2" t="str">
        <f t="shared" si="76"/>
        <v>LH</v>
      </c>
      <c r="BP101" s="2">
        <f t="shared" si="73"/>
        <v>1</v>
      </c>
      <c r="BR101" s="2">
        <f t="shared" si="81"/>
        <v>0</v>
      </c>
    </row>
    <row r="102" spans="1:70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КА-6А  -  ЧЧР</v>
      </c>
      <c r="B102" s="15" t="s">
        <v>990</v>
      </c>
      <c r="C102" s="18"/>
      <c r="D102" s="18"/>
      <c r="E102" s="18"/>
      <c r="F102" s="18"/>
      <c r="G102" s="18"/>
      <c r="H102" s="20">
        <f t="shared" ca="1" si="74"/>
        <v>0</v>
      </c>
      <c r="I102" s="16" t="str">
        <f t="shared" si="75"/>
        <v>06K002LHAI01</v>
      </c>
      <c r="J102" s="54">
        <v>0</v>
      </c>
      <c r="K102" s="54">
        <v>0</v>
      </c>
      <c r="L102" s="54">
        <v>0</v>
      </c>
      <c r="M102" s="54">
        <v>6.5</v>
      </c>
      <c r="N102" s="54">
        <v>24</v>
      </c>
      <c r="O102" s="54">
        <v>24</v>
      </c>
      <c r="P102" s="54">
        <v>24</v>
      </c>
      <c r="Q102" s="54">
        <v>24</v>
      </c>
      <c r="R102" s="54">
        <v>24</v>
      </c>
      <c r="S102" s="54">
        <v>24</v>
      </c>
      <c r="T102" s="54">
        <v>24</v>
      </c>
      <c r="U102" s="54">
        <v>24</v>
      </c>
      <c r="V102" s="54">
        <v>24</v>
      </c>
      <c r="W102" s="56">
        <v>24</v>
      </c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2">
        <f t="shared" ca="1" si="83"/>
        <v>0</v>
      </c>
      <c r="BA102" s="2">
        <f t="shared" ca="1" si="82"/>
        <v>0</v>
      </c>
      <c r="BB102" s="2">
        <f t="shared" ca="1" si="82"/>
        <v>0</v>
      </c>
      <c r="BC102" s="2">
        <f t="shared" ca="1" si="82"/>
        <v>0</v>
      </c>
      <c r="BD102" s="2">
        <f t="shared" ca="1" si="82"/>
        <v>0</v>
      </c>
      <c r="BE102" s="2">
        <f t="shared" ca="1" si="82"/>
        <v>0</v>
      </c>
      <c r="BF102" s="2">
        <f t="shared" ca="1" si="82"/>
        <v>0</v>
      </c>
      <c r="BG102" s="2">
        <f t="shared" ca="1" si="82"/>
        <v>0</v>
      </c>
      <c r="BH102" s="2">
        <f t="shared" ca="1" si="80"/>
        <v>0</v>
      </c>
      <c r="BI102" s="2">
        <f t="shared" ca="1" si="80"/>
        <v>0</v>
      </c>
      <c r="BJ102" s="2">
        <f t="shared" ca="1" si="80"/>
        <v>0</v>
      </c>
      <c r="BK102" s="2">
        <f t="shared" ca="1" si="80"/>
        <v>0</v>
      </c>
      <c r="BL102" s="2">
        <f t="shared" ca="1" si="80"/>
        <v>0</v>
      </c>
      <c r="BM102" s="2">
        <f t="shared" ca="1" si="80"/>
        <v>0</v>
      </c>
      <c r="BN102" s="2" t="str">
        <f t="shared" si="76"/>
        <v>LH</v>
      </c>
      <c r="BO102" s="2">
        <f>IF(AND(COUNTIF(J102:W102,"&gt;0")&gt;6,COUNTIF(J102:W102,"&gt;0")=SUM(BR102:CE102)),SUM(BR102:CE102),0)</f>
        <v>0</v>
      </c>
      <c r="BP102" s="2">
        <f t="shared" si="73"/>
        <v>0</v>
      </c>
      <c r="BR102" s="2">
        <f t="shared" si="81"/>
        <v>1</v>
      </c>
    </row>
    <row r="103" spans="1:70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КА-6Б  -  ЧЧР</v>
      </c>
      <c r="B103" s="15" t="s">
        <v>991</v>
      </c>
      <c r="C103" s="18"/>
      <c r="D103" s="18"/>
      <c r="E103" s="18"/>
      <c r="F103" s="18"/>
      <c r="G103" s="18"/>
      <c r="H103" s="20">
        <f t="shared" ca="1" si="74"/>
        <v>0</v>
      </c>
      <c r="I103" s="16" t="str">
        <f t="shared" si="75"/>
        <v>06K002LHBI01</v>
      </c>
      <c r="J103" s="54">
        <v>24</v>
      </c>
      <c r="K103" s="54">
        <v>24</v>
      </c>
      <c r="L103" s="54">
        <v>24</v>
      </c>
      <c r="M103" s="54">
        <v>24</v>
      </c>
      <c r="N103" s="54">
        <v>24</v>
      </c>
      <c r="O103" s="54">
        <v>24</v>
      </c>
      <c r="P103" s="54">
        <v>24</v>
      </c>
      <c r="Q103" s="54">
        <v>24</v>
      </c>
      <c r="R103" s="54">
        <v>24</v>
      </c>
      <c r="S103" s="54">
        <v>24</v>
      </c>
      <c r="T103" s="54">
        <v>24</v>
      </c>
      <c r="U103" s="54">
        <v>24</v>
      </c>
      <c r="V103" s="54">
        <v>24</v>
      </c>
      <c r="W103" s="56">
        <v>24</v>
      </c>
      <c r="AL103" s="55"/>
      <c r="AM103" s="55"/>
      <c r="AN103" s="55"/>
      <c r="AO103" s="55"/>
      <c r="AP103" s="55"/>
      <c r="AQ103" s="55"/>
      <c r="AR103" s="55"/>
      <c r="AS103" s="55"/>
      <c r="AT103" s="55"/>
      <c r="AU103" s="55"/>
      <c r="AV103" s="55"/>
      <c r="AW103" s="55"/>
      <c r="AX103" s="55"/>
      <c r="AY103" s="55"/>
      <c r="AZ103" s="2">
        <f t="shared" ca="1" si="83"/>
        <v>0</v>
      </c>
      <c r="BA103" s="2">
        <f t="shared" ca="1" si="82"/>
        <v>0</v>
      </c>
      <c r="BB103" s="2">
        <f t="shared" ca="1" si="82"/>
        <v>0</v>
      </c>
      <c r="BC103" s="2">
        <f t="shared" ca="1" si="82"/>
        <v>0</v>
      </c>
      <c r="BD103" s="2">
        <f t="shared" ca="1" si="82"/>
        <v>0</v>
      </c>
      <c r="BE103" s="2">
        <f t="shared" ca="1" si="82"/>
        <v>0</v>
      </c>
      <c r="BF103" s="2">
        <f t="shared" ca="1" si="82"/>
        <v>0</v>
      </c>
      <c r="BG103" s="2">
        <f t="shared" ca="1" si="82"/>
        <v>0</v>
      </c>
      <c r="BH103" s="2">
        <f t="shared" ca="1" si="80"/>
        <v>0</v>
      </c>
      <c r="BI103" s="2">
        <f t="shared" ca="1" si="80"/>
        <v>0</v>
      </c>
      <c r="BJ103" s="2">
        <f t="shared" ca="1" si="80"/>
        <v>0</v>
      </c>
      <c r="BK103" s="2">
        <f t="shared" ca="1" si="80"/>
        <v>0</v>
      </c>
      <c r="BL103" s="2">
        <f t="shared" ca="1" si="80"/>
        <v>0</v>
      </c>
      <c r="BM103" s="2">
        <f t="shared" ca="1" si="80"/>
        <v>0</v>
      </c>
      <c r="BN103" s="2" t="str">
        <f t="shared" si="76"/>
        <v>LH</v>
      </c>
      <c r="BO103" s="2">
        <f>IF(AND(COUNTIF(J103:W103,"&gt;0")&gt;6,COUNTIF(J103:W103,"&gt;0")=SUM(BR103:CE103)),SUM(BR103:CE103),0)</f>
        <v>0</v>
      </c>
      <c r="BP103" s="2">
        <f t="shared" si="73"/>
        <v>0</v>
      </c>
      <c r="BR103" s="2">
        <f t="shared" si="81"/>
        <v>1</v>
      </c>
    </row>
    <row r="104" spans="1:70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КА-7А  -  ЧЧР</v>
      </c>
      <c r="B104" s="15" t="s">
        <v>992</v>
      </c>
      <c r="C104" s="18"/>
      <c r="D104" s="18"/>
      <c r="E104" s="18"/>
      <c r="F104" s="18"/>
      <c r="G104" s="18"/>
      <c r="H104" s="20">
        <f t="shared" ca="1" si="74"/>
        <v>0</v>
      </c>
      <c r="I104" s="16" t="str">
        <f t="shared" si="75"/>
        <v>07K002LHAC01</v>
      </c>
      <c r="J104" s="54">
        <v>24</v>
      </c>
      <c r="K104" s="54">
        <v>24</v>
      </c>
      <c r="L104" s="54">
        <v>24</v>
      </c>
      <c r="M104" s="54">
        <v>24</v>
      </c>
      <c r="N104" s="54">
        <v>24</v>
      </c>
      <c r="O104" s="54">
        <v>24</v>
      </c>
      <c r="P104" s="54">
        <v>24</v>
      </c>
      <c r="Q104" s="54">
        <v>24</v>
      </c>
      <c r="R104" s="54">
        <v>24</v>
      </c>
      <c r="S104" s="54">
        <v>24</v>
      </c>
      <c r="T104" s="54">
        <v>24</v>
      </c>
      <c r="U104" s="54">
        <v>24</v>
      </c>
      <c r="V104" s="54">
        <v>24</v>
      </c>
      <c r="W104" s="56">
        <v>11.1</v>
      </c>
      <c r="AL104" s="55"/>
      <c r="AM104" s="55"/>
      <c r="AN104" s="55"/>
      <c r="AO104" s="55"/>
      <c r="AP104" s="55"/>
      <c r="AQ104" s="55"/>
      <c r="AR104" s="55"/>
      <c r="AS104" s="55"/>
      <c r="AT104" s="55"/>
      <c r="AU104" s="55"/>
      <c r="AV104" s="55"/>
      <c r="AW104" s="55"/>
      <c r="AX104" s="55"/>
      <c r="AY104" s="55"/>
      <c r="AZ104" s="2">
        <f t="shared" ca="1" si="83"/>
        <v>0</v>
      </c>
      <c r="BA104" s="2">
        <f t="shared" ca="1" si="82"/>
        <v>0</v>
      </c>
      <c r="BB104" s="2">
        <f t="shared" ca="1" si="82"/>
        <v>0</v>
      </c>
      <c r="BC104" s="2">
        <f t="shared" ca="1" si="82"/>
        <v>0</v>
      </c>
      <c r="BD104" s="2">
        <f t="shared" ca="1" si="82"/>
        <v>0</v>
      </c>
      <c r="BE104" s="2">
        <f t="shared" ca="1" si="82"/>
        <v>0</v>
      </c>
      <c r="BF104" s="2">
        <f t="shared" ca="1" si="82"/>
        <v>0</v>
      </c>
      <c r="BG104" s="2">
        <f t="shared" ca="1" si="82"/>
        <v>0</v>
      </c>
      <c r="BH104" s="2">
        <f t="shared" ca="1" si="80"/>
        <v>0</v>
      </c>
      <c r="BI104" s="2">
        <f t="shared" ca="1" si="80"/>
        <v>0</v>
      </c>
      <c r="BJ104" s="2">
        <f t="shared" ca="1" si="80"/>
        <v>0</v>
      </c>
      <c r="BK104" s="2">
        <f t="shared" ca="1" si="80"/>
        <v>0</v>
      </c>
      <c r="BL104" s="2">
        <f t="shared" ca="1" si="80"/>
        <v>0</v>
      </c>
      <c r="BM104" s="2">
        <f t="shared" ca="1" si="80"/>
        <v>0</v>
      </c>
      <c r="BN104" s="2" t="str">
        <f t="shared" si="76"/>
        <v>LH</v>
      </c>
      <c r="BP104" s="2">
        <f t="shared" ref="BP104:BP112" si="84">IF(AND(COUNTIF(J104:W104,"&gt;0")&gt;6,SUM(BR104:CE104)=0),1,0)</f>
        <v>1</v>
      </c>
      <c r="BR104" s="2">
        <f t="shared" si="81"/>
        <v>0</v>
      </c>
    </row>
    <row r="105" spans="1:70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КА-7Б  -  ЧЧР</v>
      </c>
      <c r="B105" s="15" t="s">
        <v>993</v>
      </c>
      <c r="C105" s="18"/>
      <c r="D105" s="18"/>
      <c r="E105" s="18"/>
      <c r="F105" s="18"/>
      <c r="G105" s="18"/>
      <c r="H105" s="20">
        <f t="shared" ca="1" si="74"/>
        <v>0</v>
      </c>
      <c r="I105" s="16" t="str">
        <f t="shared" si="75"/>
        <v>07K002LHBC01</v>
      </c>
      <c r="J105" s="54">
        <v>24</v>
      </c>
      <c r="K105" s="54">
        <v>24</v>
      </c>
      <c r="L105" s="54">
        <v>24</v>
      </c>
      <c r="M105" s="54">
        <v>24</v>
      </c>
      <c r="N105" s="54">
        <v>24</v>
      </c>
      <c r="O105" s="54">
        <v>24</v>
      </c>
      <c r="P105" s="54">
        <v>24</v>
      </c>
      <c r="Q105" s="54">
        <v>24</v>
      </c>
      <c r="R105" s="54">
        <v>24</v>
      </c>
      <c r="S105" s="54">
        <v>24</v>
      </c>
      <c r="T105" s="54">
        <v>24</v>
      </c>
      <c r="U105" s="54">
        <v>20.416666666666998</v>
      </c>
      <c r="V105" s="54">
        <v>0</v>
      </c>
      <c r="W105" s="56">
        <v>2.2333333333329999</v>
      </c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2">
        <f t="shared" ca="1" si="83"/>
        <v>0</v>
      </c>
      <c r="BA105" s="2">
        <f t="shared" ca="1" si="82"/>
        <v>0</v>
      </c>
      <c r="BB105" s="2">
        <f t="shared" ca="1" si="82"/>
        <v>0</v>
      </c>
      <c r="BC105" s="2">
        <f t="shared" ca="1" si="82"/>
        <v>0</v>
      </c>
      <c r="BD105" s="2">
        <f t="shared" ca="1" si="82"/>
        <v>0</v>
      </c>
      <c r="BE105" s="2">
        <f t="shared" ca="1" si="82"/>
        <v>0</v>
      </c>
      <c r="BF105" s="2">
        <f t="shared" ca="1" si="82"/>
        <v>0</v>
      </c>
      <c r="BG105" s="2">
        <f t="shared" ca="1" si="82"/>
        <v>0</v>
      </c>
      <c r="BH105" s="2">
        <f t="shared" ca="1" si="80"/>
        <v>0</v>
      </c>
      <c r="BI105" s="2">
        <f t="shared" ca="1" si="80"/>
        <v>0</v>
      </c>
      <c r="BJ105" s="2">
        <f t="shared" ca="1" si="80"/>
        <v>0</v>
      </c>
      <c r="BK105" s="2">
        <f t="shared" ca="1" si="80"/>
        <v>0</v>
      </c>
      <c r="BL105" s="2">
        <f t="shared" ca="1" si="80"/>
        <v>0</v>
      </c>
      <c r="BM105" s="2">
        <f t="shared" ca="1" si="80"/>
        <v>0</v>
      </c>
      <c r="BN105" s="2" t="str">
        <f t="shared" si="76"/>
        <v>LH</v>
      </c>
      <c r="BP105" s="2">
        <f t="shared" si="84"/>
        <v>1</v>
      </c>
      <c r="BR105" s="2">
        <f t="shared" si="81"/>
        <v>0</v>
      </c>
    </row>
    <row r="106" spans="1:70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ТА-1  -  ЧЧР</v>
      </c>
      <c r="B106" s="15" t="s">
        <v>994</v>
      </c>
      <c r="C106" s="18"/>
      <c r="D106" s="18"/>
      <c r="E106" s="18"/>
      <c r="F106" s="18"/>
      <c r="G106" s="18"/>
      <c r="H106" s="20">
        <f t="shared" ca="1" si="74"/>
        <v>0</v>
      </c>
      <c r="I106" s="16" t="str">
        <f t="shared" si="75"/>
        <v>01T002LH0I01</v>
      </c>
      <c r="J106" s="54">
        <v>24</v>
      </c>
      <c r="K106" s="54">
        <v>24</v>
      </c>
      <c r="L106" s="54">
        <v>24</v>
      </c>
      <c r="M106" s="54">
        <v>24</v>
      </c>
      <c r="N106" s="54">
        <v>24</v>
      </c>
      <c r="O106" s="54">
        <v>24</v>
      </c>
      <c r="P106" s="54">
        <v>24</v>
      </c>
      <c r="Q106" s="54">
        <v>24</v>
      </c>
      <c r="R106" s="54">
        <v>24</v>
      </c>
      <c r="S106" s="54">
        <v>24</v>
      </c>
      <c r="T106" s="54">
        <v>24</v>
      </c>
      <c r="U106" s="54">
        <v>24</v>
      </c>
      <c r="V106" s="54">
        <v>24</v>
      </c>
      <c r="W106" s="56">
        <v>24</v>
      </c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  <c r="AX106" s="55"/>
      <c r="AY106" s="55"/>
      <c r="AZ106" s="2">
        <f t="shared" ca="1" si="83"/>
        <v>0</v>
      </c>
      <c r="BA106" s="2">
        <f t="shared" ca="1" si="82"/>
        <v>0</v>
      </c>
      <c r="BB106" s="2">
        <f t="shared" ca="1" si="82"/>
        <v>0</v>
      </c>
      <c r="BC106" s="2">
        <f t="shared" ca="1" si="82"/>
        <v>0</v>
      </c>
      <c r="BD106" s="2">
        <f t="shared" ca="1" si="82"/>
        <v>0</v>
      </c>
      <c r="BE106" s="2">
        <f t="shared" ca="1" si="82"/>
        <v>0</v>
      </c>
      <c r="BF106" s="2">
        <f t="shared" ca="1" si="82"/>
        <v>0</v>
      </c>
      <c r="BG106" s="2">
        <f t="shared" ca="1" si="82"/>
        <v>0</v>
      </c>
      <c r="BH106" s="2">
        <f t="shared" ca="1" si="80"/>
        <v>0</v>
      </c>
      <c r="BI106" s="2">
        <f t="shared" ca="1" si="80"/>
        <v>0</v>
      </c>
      <c r="BJ106" s="2">
        <f t="shared" ca="1" si="80"/>
        <v>0</v>
      </c>
      <c r="BK106" s="2">
        <f t="shared" ca="1" si="80"/>
        <v>0</v>
      </c>
      <c r="BL106" s="2">
        <f t="shared" ca="1" si="80"/>
        <v>0</v>
      </c>
      <c r="BM106" s="2">
        <f t="shared" ca="1" si="80"/>
        <v>0</v>
      </c>
      <c r="BN106" s="2" t="str">
        <f t="shared" si="76"/>
        <v>LH</v>
      </c>
      <c r="BO106" s="2">
        <f>IF(AND(COUNTIF(J106:W106,"&gt;0")&gt;6,COUNTIF(J106:W106,"&gt;0")=SUM(BR106:CE106)),SUM(BR106:CE106),0)</f>
        <v>0</v>
      </c>
      <c r="BP106" s="2">
        <f t="shared" si="84"/>
        <v>0</v>
      </c>
      <c r="BR106" s="2">
        <f t="shared" si="81"/>
        <v>1</v>
      </c>
    </row>
    <row r="107" spans="1:70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ТА-2  -  ЧЧР</v>
      </c>
      <c r="B107" s="15" t="s">
        <v>995</v>
      </c>
      <c r="C107" s="18"/>
      <c r="D107" s="18"/>
      <c r="E107" s="18"/>
      <c r="F107" s="18"/>
      <c r="G107" s="18"/>
      <c r="H107" s="20">
        <f t="shared" ca="1" si="74"/>
        <v>0</v>
      </c>
      <c r="I107" s="16" t="str">
        <f t="shared" si="75"/>
        <v>02T002LH0I01</v>
      </c>
      <c r="J107" s="54">
        <v>24</v>
      </c>
      <c r="K107" s="54">
        <v>24</v>
      </c>
      <c r="L107" s="54">
        <v>24</v>
      </c>
      <c r="M107" s="54">
        <v>24</v>
      </c>
      <c r="N107" s="54">
        <v>24</v>
      </c>
      <c r="O107" s="54">
        <v>24</v>
      </c>
      <c r="P107" s="54">
        <v>24</v>
      </c>
      <c r="Q107" s="54">
        <v>24</v>
      </c>
      <c r="R107" s="54">
        <v>24</v>
      </c>
      <c r="S107" s="54">
        <v>24</v>
      </c>
      <c r="T107" s="54">
        <v>24</v>
      </c>
      <c r="U107" s="54">
        <v>24</v>
      </c>
      <c r="V107" s="54">
        <v>24</v>
      </c>
      <c r="W107" s="56">
        <v>24</v>
      </c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2">
        <f t="shared" ca="1" si="83"/>
        <v>0</v>
      </c>
      <c r="BA107" s="2">
        <f t="shared" ca="1" si="82"/>
        <v>0</v>
      </c>
      <c r="BB107" s="2">
        <f t="shared" ca="1" si="82"/>
        <v>0</v>
      </c>
      <c r="BC107" s="2">
        <f t="shared" ca="1" si="82"/>
        <v>0</v>
      </c>
      <c r="BD107" s="2">
        <f t="shared" ca="1" si="82"/>
        <v>0</v>
      </c>
      <c r="BE107" s="2">
        <f t="shared" ca="1" si="82"/>
        <v>0</v>
      </c>
      <c r="BF107" s="2">
        <f t="shared" ca="1" si="82"/>
        <v>0</v>
      </c>
      <c r="BG107" s="2">
        <f t="shared" ca="1" si="82"/>
        <v>0</v>
      </c>
      <c r="BH107" s="2">
        <f t="shared" ca="1" si="80"/>
        <v>0</v>
      </c>
      <c r="BI107" s="2">
        <f t="shared" ca="1" si="80"/>
        <v>0</v>
      </c>
      <c r="BJ107" s="2">
        <f t="shared" ca="1" si="80"/>
        <v>0</v>
      </c>
      <c r="BK107" s="2">
        <f t="shared" ca="1" si="80"/>
        <v>0</v>
      </c>
      <c r="BL107" s="2">
        <f t="shared" ca="1" si="80"/>
        <v>0</v>
      </c>
      <c r="BM107" s="2">
        <f t="shared" ca="1" si="80"/>
        <v>0</v>
      </c>
      <c r="BN107" s="2" t="str">
        <f t="shared" si="76"/>
        <v>LH</v>
      </c>
      <c r="BO107" s="2">
        <f>IF(AND(COUNTIF(J107:W107,"&gt;0")&gt;6,COUNTIF(J107:W107,"&gt;0")=SUM(BR107:CE107)),SUM(BR107:CE107),0)</f>
        <v>0</v>
      </c>
      <c r="BP107" s="2">
        <f t="shared" si="84"/>
        <v>0</v>
      </c>
      <c r="BR107" s="2">
        <f t="shared" si="81"/>
        <v>1</v>
      </c>
    </row>
    <row r="108" spans="1:70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ТА-3  -  ЧЧР</v>
      </c>
      <c r="B108" s="15" t="s">
        <v>996</v>
      </c>
      <c r="C108" s="18"/>
      <c r="D108" s="18"/>
      <c r="E108" s="18"/>
      <c r="F108" s="18"/>
      <c r="G108" s="18"/>
      <c r="H108" s="20">
        <f t="shared" ca="1" si="74"/>
        <v>0</v>
      </c>
      <c r="I108" s="16" t="str">
        <f t="shared" si="75"/>
        <v>03T002LH0I01</v>
      </c>
      <c r="J108" s="54">
        <v>24</v>
      </c>
      <c r="K108" s="54">
        <v>24</v>
      </c>
      <c r="L108" s="54">
        <v>24</v>
      </c>
      <c r="M108" s="54">
        <v>24</v>
      </c>
      <c r="N108" s="54">
        <v>24</v>
      </c>
      <c r="O108" s="54">
        <v>24</v>
      </c>
      <c r="P108" s="54">
        <v>24</v>
      </c>
      <c r="Q108" s="54">
        <v>24</v>
      </c>
      <c r="R108" s="54">
        <v>24</v>
      </c>
      <c r="S108" s="54">
        <v>24</v>
      </c>
      <c r="T108" s="54">
        <v>24</v>
      </c>
      <c r="U108" s="54">
        <v>24</v>
      </c>
      <c r="V108" s="54">
        <v>24</v>
      </c>
      <c r="W108" s="56">
        <v>24</v>
      </c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2">
        <f t="shared" ca="1" si="83"/>
        <v>0</v>
      </c>
      <c r="BA108" s="2">
        <f t="shared" ca="1" si="82"/>
        <v>0</v>
      </c>
      <c r="BB108" s="2">
        <f t="shared" ca="1" si="82"/>
        <v>0</v>
      </c>
      <c r="BC108" s="2">
        <f t="shared" ca="1" si="82"/>
        <v>0</v>
      </c>
      <c r="BD108" s="2">
        <f t="shared" ca="1" si="82"/>
        <v>0</v>
      </c>
      <c r="BE108" s="2">
        <f t="shared" ca="1" si="82"/>
        <v>0</v>
      </c>
      <c r="BF108" s="2">
        <f t="shared" ca="1" si="82"/>
        <v>0</v>
      </c>
      <c r="BG108" s="2">
        <f t="shared" ca="1" si="82"/>
        <v>0</v>
      </c>
      <c r="BH108" s="2">
        <f t="shared" ca="1" si="80"/>
        <v>0</v>
      </c>
      <c r="BI108" s="2">
        <f t="shared" ca="1" si="80"/>
        <v>0</v>
      </c>
      <c r="BJ108" s="2">
        <f t="shared" ca="1" si="80"/>
        <v>0</v>
      </c>
      <c r="BK108" s="2">
        <f t="shared" ca="1" si="80"/>
        <v>0</v>
      </c>
      <c r="BL108" s="2">
        <f t="shared" ca="1" si="80"/>
        <v>0</v>
      </c>
      <c r="BM108" s="2">
        <f t="shared" ca="1" si="80"/>
        <v>0</v>
      </c>
      <c r="BN108" s="2" t="str">
        <f t="shared" si="76"/>
        <v>LH</v>
      </c>
      <c r="BO108" s="2">
        <f>IF(AND(COUNTIF(J108:W108,"&gt;0")&gt;6,COUNTIF(J108:W108,"&gt;0")=SUM(BR108:CE108)),SUM(BR108:CE108),0)</f>
        <v>0</v>
      </c>
      <c r="BP108" s="2">
        <f t="shared" si="84"/>
        <v>0</v>
      </c>
      <c r="BR108" s="2">
        <f t="shared" si="81"/>
        <v>1</v>
      </c>
    </row>
    <row r="109" spans="1:70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ТА-4  -  ЧЧР</v>
      </c>
      <c r="B109" s="15" t="s">
        <v>997</v>
      </c>
      <c r="C109" s="18"/>
      <c r="D109" s="18"/>
      <c r="E109" s="18"/>
      <c r="F109" s="18"/>
      <c r="G109" s="18"/>
      <c r="H109" s="20">
        <f t="shared" ca="1" si="74"/>
        <v>0</v>
      </c>
      <c r="I109" s="16" t="str">
        <f t="shared" si="75"/>
        <v>04T002LH0I01</v>
      </c>
      <c r="J109" s="54">
        <v>24</v>
      </c>
      <c r="K109" s="54">
        <v>24</v>
      </c>
      <c r="L109" s="54">
        <v>24</v>
      </c>
      <c r="M109" s="54">
        <v>24</v>
      </c>
      <c r="N109" s="54">
        <v>24</v>
      </c>
      <c r="O109" s="54">
        <v>24</v>
      </c>
      <c r="P109" s="54">
        <v>24</v>
      </c>
      <c r="Q109" s="54">
        <v>24</v>
      </c>
      <c r="R109" s="54">
        <v>24</v>
      </c>
      <c r="S109" s="54">
        <v>24</v>
      </c>
      <c r="T109" s="54">
        <v>24</v>
      </c>
      <c r="U109" s="54">
        <v>24</v>
      </c>
      <c r="V109" s="54">
        <v>24</v>
      </c>
      <c r="W109" s="56">
        <v>24</v>
      </c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2">
        <f t="shared" ca="1" si="83"/>
        <v>0</v>
      </c>
      <c r="BA109" s="2">
        <f t="shared" ca="1" si="82"/>
        <v>0</v>
      </c>
      <c r="BB109" s="2">
        <f t="shared" ca="1" si="82"/>
        <v>0</v>
      </c>
      <c r="BC109" s="2">
        <f t="shared" ca="1" si="82"/>
        <v>0</v>
      </c>
      <c r="BD109" s="2">
        <f t="shared" ca="1" si="82"/>
        <v>0</v>
      </c>
      <c r="BE109" s="2">
        <f t="shared" ca="1" si="82"/>
        <v>0</v>
      </c>
      <c r="BF109" s="2">
        <f t="shared" ca="1" si="82"/>
        <v>0</v>
      </c>
      <c r="BG109" s="2">
        <f t="shared" ca="1" si="82"/>
        <v>0</v>
      </c>
      <c r="BH109" s="2">
        <f t="shared" ca="1" si="80"/>
        <v>0</v>
      </c>
      <c r="BI109" s="2">
        <f t="shared" ca="1" si="80"/>
        <v>0</v>
      </c>
      <c r="BJ109" s="2">
        <f t="shared" ca="1" si="80"/>
        <v>0</v>
      </c>
      <c r="BK109" s="2">
        <f t="shared" ca="1" si="80"/>
        <v>0</v>
      </c>
      <c r="BL109" s="2">
        <f t="shared" ca="1" si="80"/>
        <v>0</v>
      </c>
      <c r="BM109" s="2">
        <f t="shared" ca="1" si="80"/>
        <v>0</v>
      </c>
      <c r="BN109" s="2" t="str">
        <f t="shared" si="76"/>
        <v>LH</v>
      </c>
      <c r="BO109" s="2">
        <f>IF(AND(COUNTIF(J109:W109,"&gt;0")&gt;6,COUNTIF(J109:W109,"&gt;0")=SUM(BR109:CE109)),SUM(BR109:CE109),0)</f>
        <v>0</v>
      </c>
      <c r="BP109" s="2">
        <f t="shared" si="84"/>
        <v>0</v>
      </c>
      <c r="BR109" s="2">
        <f t="shared" si="81"/>
        <v>1</v>
      </c>
    </row>
    <row r="110" spans="1:70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ТА-5  -  ЧЧР</v>
      </c>
      <c r="B110" s="15" t="s">
        <v>998</v>
      </c>
      <c r="C110" s="18"/>
      <c r="D110" s="18"/>
      <c r="E110" s="18"/>
      <c r="F110" s="18"/>
      <c r="G110" s="18"/>
      <c r="H110" s="20">
        <f t="shared" ca="1" si="74"/>
        <v>0</v>
      </c>
      <c r="I110" s="16" t="str">
        <f t="shared" si="75"/>
        <v>05T002LH0I01</v>
      </c>
      <c r="J110" s="54">
        <v>24</v>
      </c>
      <c r="K110" s="54">
        <v>24</v>
      </c>
      <c r="L110" s="54">
        <v>24</v>
      </c>
      <c r="M110" s="54">
        <v>24</v>
      </c>
      <c r="N110" s="54">
        <v>24</v>
      </c>
      <c r="O110" s="54">
        <v>24</v>
      </c>
      <c r="P110" s="54">
        <v>24</v>
      </c>
      <c r="Q110" s="54">
        <v>24</v>
      </c>
      <c r="R110" s="54">
        <v>24</v>
      </c>
      <c r="S110" s="54">
        <v>24</v>
      </c>
      <c r="T110" s="54">
        <v>24</v>
      </c>
      <c r="U110" s="54">
        <v>24</v>
      </c>
      <c r="V110" s="54">
        <v>0.53333333333300004</v>
      </c>
      <c r="W110" s="56">
        <v>0</v>
      </c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2">
        <f t="shared" ca="1" si="83"/>
        <v>0</v>
      </c>
      <c r="BA110" s="2">
        <f t="shared" ca="1" si="82"/>
        <v>0</v>
      </c>
      <c r="BB110" s="2">
        <f t="shared" ca="1" si="82"/>
        <v>0</v>
      </c>
      <c r="BC110" s="2">
        <f t="shared" ca="1" si="82"/>
        <v>0</v>
      </c>
      <c r="BD110" s="2">
        <f t="shared" ca="1" si="82"/>
        <v>0</v>
      </c>
      <c r="BE110" s="2">
        <f t="shared" ca="1" si="82"/>
        <v>0</v>
      </c>
      <c r="BF110" s="2">
        <f t="shared" ca="1" si="82"/>
        <v>0</v>
      </c>
      <c r="BG110" s="2">
        <f t="shared" ca="1" si="82"/>
        <v>0</v>
      </c>
      <c r="BH110" s="2">
        <f t="shared" ca="1" si="80"/>
        <v>0</v>
      </c>
      <c r="BI110" s="2">
        <f t="shared" ca="1" si="80"/>
        <v>0</v>
      </c>
      <c r="BJ110" s="2">
        <f t="shared" ca="1" si="80"/>
        <v>0</v>
      </c>
      <c r="BK110" s="2">
        <f t="shared" ca="1" si="80"/>
        <v>0</v>
      </c>
      <c r="BL110" s="2">
        <f t="shared" ca="1" si="80"/>
        <v>0</v>
      </c>
      <c r="BM110" s="2">
        <f t="shared" ca="1" si="80"/>
        <v>0</v>
      </c>
      <c r="BN110" s="2" t="str">
        <f t="shared" si="76"/>
        <v>LH</v>
      </c>
      <c r="BP110" s="2">
        <f t="shared" si="84"/>
        <v>1</v>
      </c>
      <c r="BR110" s="2">
        <f t="shared" si="81"/>
        <v>0</v>
      </c>
    </row>
    <row r="111" spans="1:70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ТА-6  -  ЧЧР</v>
      </c>
      <c r="B111" s="15" t="s">
        <v>999</v>
      </c>
      <c r="C111" s="18"/>
      <c r="D111" s="18"/>
      <c r="E111" s="18"/>
      <c r="F111" s="18"/>
      <c r="G111" s="18"/>
      <c r="H111" s="20">
        <f t="shared" ca="1" si="74"/>
        <v>0</v>
      </c>
      <c r="I111" s="16" t="str">
        <f t="shared" si="75"/>
        <v>06T002LH0I01</v>
      </c>
      <c r="J111" s="54">
        <v>24</v>
      </c>
      <c r="K111" s="54">
        <v>24</v>
      </c>
      <c r="L111" s="54">
        <v>24</v>
      </c>
      <c r="M111" s="54">
        <v>24</v>
      </c>
      <c r="N111" s="54">
        <v>24</v>
      </c>
      <c r="O111" s="54">
        <v>24</v>
      </c>
      <c r="P111" s="54">
        <v>24</v>
      </c>
      <c r="Q111" s="54">
        <v>24</v>
      </c>
      <c r="R111" s="54">
        <v>24</v>
      </c>
      <c r="S111" s="54">
        <v>24</v>
      </c>
      <c r="T111" s="54">
        <v>24</v>
      </c>
      <c r="U111" s="54">
        <v>24</v>
      </c>
      <c r="V111" s="54">
        <v>24</v>
      </c>
      <c r="W111" s="56">
        <v>24</v>
      </c>
      <c r="AL111" s="55"/>
      <c r="AM111" s="55"/>
      <c r="AN111" s="55"/>
      <c r="AO111" s="55"/>
      <c r="AP111" s="55"/>
      <c r="AQ111" s="55"/>
      <c r="AR111" s="55"/>
      <c r="AS111" s="55"/>
      <c r="AT111" s="55"/>
      <c r="AU111" s="55"/>
      <c r="AV111" s="55"/>
      <c r="AW111" s="55"/>
      <c r="AX111" s="55"/>
      <c r="AY111" s="55"/>
      <c r="AZ111" s="2">
        <f t="shared" ca="1" si="83"/>
        <v>0</v>
      </c>
      <c r="BA111" s="2">
        <f t="shared" ca="1" si="82"/>
        <v>0</v>
      </c>
      <c r="BB111" s="2">
        <f t="shared" ca="1" si="82"/>
        <v>0</v>
      </c>
      <c r="BC111" s="2">
        <f t="shared" ca="1" si="82"/>
        <v>0</v>
      </c>
      <c r="BD111" s="2">
        <f t="shared" ca="1" si="82"/>
        <v>0</v>
      </c>
      <c r="BE111" s="2">
        <f t="shared" ca="1" si="82"/>
        <v>0</v>
      </c>
      <c r="BF111" s="2">
        <f t="shared" ca="1" si="82"/>
        <v>0</v>
      </c>
      <c r="BG111" s="2">
        <f t="shared" ca="1" si="82"/>
        <v>0</v>
      </c>
      <c r="BH111" s="2">
        <f t="shared" ca="1" si="80"/>
        <v>0</v>
      </c>
      <c r="BI111" s="2">
        <f t="shared" ca="1" si="80"/>
        <v>0</v>
      </c>
      <c r="BJ111" s="2">
        <f t="shared" ca="1" si="80"/>
        <v>0</v>
      </c>
      <c r="BK111" s="2">
        <f t="shared" ca="1" si="80"/>
        <v>0</v>
      </c>
      <c r="BL111" s="2">
        <f t="shared" ca="1" si="80"/>
        <v>0</v>
      </c>
      <c r="BM111" s="2">
        <f t="shared" ca="1" si="80"/>
        <v>0</v>
      </c>
      <c r="BN111" s="2" t="str">
        <f t="shared" si="76"/>
        <v>LH</v>
      </c>
      <c r="BO111" s="2">
        <f>IF(AND(COUNTIF(J111:W111,"&gt;0")&gt;6,COUNTIF(J111:W111,"&gt;0")=SUM(BR111:CE111)),SUM(BR111:CE111),0)</f>
        <v>0</v>
      </c>
      <c r="BP111" s="2">
        <f t="shared" si="84"/>
        <v>0</v>
      </c>
      <c r="BR111" s="2">
        <f t="shared" si="81"/>
        <v>1</v>
      </c>
    </row>
    <row r="112" spans="1:70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ТА-7  -  ЧЧР</v>
      </c>
      <c r="B112" s="15" t="s">
        <v>1000</v>
      </c>
      <c r="C112" s="18"/>
      <c r="D112" s="18"/>
      <c r="E112" s="18"/>
      <c r="F112" s="18"/>
      <c r="G112" s="18"/>
      <c r="H112" s="20">
        <f t="shared" ca="1" si="74"/>
        <v>0</v>
      </c>
      <c r="I112" s="16" t="str">
        <f t="shared" si="75"/>
        <v>07T002LH0C01</v>
      </c>
      <c r="J112" s="54">
        <v>24</v>
      </c>
      <c r="K112" s="54">
        <v>24</v>
      </c>
      <c r="L112" s="54">
        <v>24</v>
      </c>
      <c r="M112" s="54">
        <v>24</v>
      </c>
      <c r="N112" s="54">
        <v>24</v>
      </c>
      <c r="O112" s="54">
        <v>24</v>
      </c>
      <c r="P112" s="54">
        <v>24</v>
      </c>
      <c r="Q112" s="54">
        <v>24</v>
      </c>
      <c r="R112" s="54">
        <v>24</v>
      </c>
      <c r="S112" s="54">
        <v>24</v>
      </c>
      <c r="T112" s="54">
        <v>24</v>
      </c>
      <c r="U112" s="54">
        <v>24</v>
      </c>
      <c r="V112" s="54">
        <v>24</v>
      </c>
      <c r="W112" s="56">
        <v>13.333333333333</v>
      </c>
      <c r="AL112" s="55"/>
      <c r="AM112" s="55"/>
      <c r="AN112" s="55"/>
      <c r="AO112" s="55"/>
      <c r="AP112" s="55"/>
      <c r="AQ112" s="55"/>
      <c r="AR112" s="55"/>
      <c r="AS112" s="55"/>
      <c r="AT112" s="55"/>
      <c r="AU112" s="55"/>
      <c r="AV112" s="55"/>
      <c r="AW112" s="55"/>
      <c r="AX112" s="55"/>
      <c r="AY112" s="55"/>
      <c r="AZ112" s="2">
        <f t="shared" ca="1" si="83"/>
        <v>0</v>
      </c>
      <c r="BA112" s="2">
        <f t="shared" ca="1" si="82"/>
        <v>0</v>
      </c>
      <c r="BB112" s="2">
        <f t="shared" ca="1" si="82"/>
        <v>0</v>
      </c>
      <c r="BC112" s="2">
        <f t="shared" ca="1" si="82"/>
        <v>0</v>
      </c>
      <c r="BD112" s="2">
        <f t="shared" ca="1" si="82"/>
        <v>0</v>
      </c>
      <c r="BE112" s="2">
        <f t="shared" ca="1" si="82"/>
        <v>0</v>
      </c>
      <c r="BF112" s="2">
        <f t="shared" ca="1" si="82"/>
        <v>0</v>
      </c>
      <c r="BG112" s="2">
        <f t="shared" ca="1" si="82"/>
        <v>0</v>
      </c>
      <c r="BH112" s="2">
        <f t="shared" ca="1" si="80"/>
        <v>0</v>
      </c>
      <c r="BI112" s="2">
        <f t="shared" ca="1" si="80"/>
        <v>0</v>
      </c>
      <c r="BJ112" s="2">
        <f t="shared" ca="1" si="80"/>
        <v>0</v>
      </c>
      <c r="BK112" s="2">
        <f t="shared" ca="1" si="80"/>
        <v>0</v>
      </c>
      <c r="BL112" s="2">
        <f t="shared" ca="1" si="80"/>
        <v>0</v>
      </c>
      <c r="BM112" s="2">
        <f t="shared" ca="1" si="80"/>
        <v>0</v>
      </c>
      <c r="BN112" s="2" t="str">
        <f t="shared" si="76"/>
        <v>LH</v>
      </c>
      <c r="BP112" s="2">
        <f t="shared" si="84"/>
        <v>1</v>
      </c>
      <c r="BR112" s="2">
        <f t="shared" si="81"/>
        <v>0</v>
      </c>
    </row>
    <row r="113" spans="1:66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Потери пара и конденсата</v>
      </c>
      <c r="B113" s="15" t="s">
        <v>1446</v>
      </c>
      <c r="C113" s="18">
        <v>50</v>
      </c>
      <c r="D113" s="109" t="s">
        <v>2970</v>
      </c>
      <c r="E113" s="18">
        <v>51</v>
      </c>
      <c r="F113" s="109" t="s">
        <v>2990</v>
      </c>
      <c r="G113" s="18"/>
      <c r="H113" s="20">
        <f>IFERROR(IF(AND(MID(D113,1,1)*MID(F113,1,1)=1,RIGHT(F113,LEN(F113)-1)-RIGHT(D113,LEN(D113)-1)&gt;1),1,0),"-")</f>
        <v>0</v>
      </c>
      <c r="I113" s="16" t="str">
        <f t="shared" si="75"/>
        <v>00S102MK0001</v>
      </c>
      <c r="J113" s="54">
        <v>6.7251606733402847</v>
      </c>
      <c r="K113" s="54">
        <v>7.2350761833004054</v>
      </c>
      <c r="L113" s="54">
        <v>8.1095289189336555</v>
      </c>
      <c r="M113" s="54">
        <v>8.0025811273662448</v>
      </c>
      <c r="N113" s="54">
        <v>7.052813965779352</v>
      </c>
      <c r="O113" s="54">
        <v>7.0090775446036311</v>
      </c>
      <c r="P113" s="54">
        <v>5.8766719147370186</v>
      </c>
      <c r="Q113" s="54">
        <v>6.6275514944264797</v>
      </c>
      <c r="R113" s="54">
        <v>6.8234648816594055</v>
      </c>
      <c r="S113" s="54">
        <v>6.5629893821455179</v>
      </c>
      <c r="T113" s="54">
        <v>6.4878172419246729</v>
      </c>
      <c r="U113" s="54">
        <v>7.3956001792534547</v>
      </c>
      <c r="V113" s="54">
        <v>8.1573287944221704</v>
      </c>
      <c r="W113" s="56">
        <v>9.8033752686710542</v>
      </c>
      <c r="X113" s="2" t="e">
        <f t="shared" ref="X113:AE113" ca="1" si="85">IF(J113&lt;&gt;"",IF(LEFT($E113,2)="+-",IF(OR(J113&lt;MIN($C113:$D113),J113&gt;MAX($C113:$D113)),1,0),IF(AND(1*$E113&gt;0,J113&gt;MAX($C113:$D113)),1,IF(AND(1*$E113&lt;0,J113&lt;MIN($C113:$D113)),1,0)))+10*IF(SUM(OFFSET($A$92,MATCH(MID($A113,1,SEARCH(" ",$A113)-1)&amp;"  -  ЧЧР",$A$92:$A$112,0)-1,COLUMN(J113)-1,,-($D$3+$F113)))=24*($D$3+$F113),IF(AND(IF(LEFT($E113,2)="+-",IF(OR(J113&lt;MIN($C113:$D113),J113&gt;MAX($C113:$D113)),1,0),IF(AND(1*$E113&gt;0,J113&gt;MAX($C113:$D113)),1,IF(AND(1*$E113&lt;0,J113&lt;MIN($C113:$D113)),1,0)))=1,IF(COLUMN(T$7)-COLUMN($J$7)&gt;$D$2+$G113,IF(OR(OFFSET(T113,,-1)=21,OFFSET(T113,,-1)=42),1,0),0)=1),2,IF(COLUMN(J113)-COLUMN($J$7)&gt;=$D$3-1+$F113,IF(LEFT($E113,2)="+-",IF(OR(AND(J113&gt;MAX($C113:$D113),AVERAGE(OFFSET(J113,,,,-$D$3))-AVERAGE(OFFSET(J113,,-$D$3,,-$F113))&gt;1*SUBSTITUTE($E113,"+-","+")),AND(J113&lt;MIN($C113:$D113),AVERAGE(OFFSET(J113,,,,-$D$3))-AVERAGE(OFFSET(J113,,-$D$3,,-$F113))&lt;1*SUBSTITUTE($E113,"+-","-"))),2,0),IF(1*$E113&gt;0,IF(AVERAGE(OFFSET(J113,,,,-$D$3))-AVERAGE(OFFSET(J113,,-$D$3,,-$F113))&gt;1*$E113,2,0),IF(AVERAGE(OFFSET(J113,,,,-$D$3))-AVERAGE(OFFSET(J113,,-$D$3,,-$F113))&lt;1*$E113,2,0))),0)*IF($C$4="блоки",IF(OR(MID($B113,7,2)="TA",MID($B113,7,2)="KV"),IF(OFFSET($A$92,IFERROR(MATCH("КА-"&amp;MID($A113,4,2)*1&amp;"А  -  ЧЧР",$A$92:$A$112,0),MATCH("КА-"&amp;MID($A113,4,2)*1&amp;"  -  ЧЧР",$A$92:$A$112,0))-1,COLUMN(J113)-1,,)+OFFSET($A$92,IFERROR(MATCH("КА-"&amp;MID($A113,4,2)*1&amp;"Б  -  ЧЧР",$A$92:$A$112,0),MATCH("КА-"&amp;MID($A113,4,2)*1&amp;"  -  ЧЧР",$A$92:$A$112,0))-1,COLUMN(J113)-1,,)=48,1,0),1),1)),0),0)*IF($G113&gt;0,IF(COLUMN(T$7)-COLUMN($J$7)&gt;=$D$2+$G113,IF(SUM(OFFSET(T113,,-1,,-$G113))&gt;=$G113*21,2,1),1),2)</f>
        <v>#N/A</v>
      </c>
      <c r="Y113" s="2" t="e">
        <f t="shared" ca="1" si="85"/>
        <v>#N/A</v>
      </c>
      <c r="Z113" s="2" t="e">
        <f t="shared" ca="1" si="85"/>
        <v>#N/A</v>
      </c>
      <c r="AA113" s="2" t="e">
        <f t="shared" ca="1" si="85"/>
        <v>#N/A</v>
      </c>
      <c r="AB113" s="2" t="e">
        <f t="shared" ca="1" si="85"/>
        <v>#N/A</v>
      </c>
      <c r="AC113" s="2" t="e">
        <f t="shared" ca="1" si="85"/>
        <v>#N/A</v>
      </c>
      <c r="AD113" s="2" t="e">
        <f t="shared" ca="1" si="85"/>
        <v>#N/A</v>
      </c>
      <c r="AE113" s="2" t="e">
        <f t="shared" ca="1" si="85"/>
        <v>#N/A</v>
      </c>
      <c r="AF113" s="2" t="e">
        <f t="shared" ca="1" si="79"/>
        <v>#N/A</v>
      </c>
      <c r="AG113" s="2" t="e">
        <f t="shared" ca="1" si="79"/>
        <v>#N/A</v>
      </c>
      <c r="AH113" s="2" t="e">
        <f t="shared" ca="1" si="79"/>
        <v>#N/A</v>
      </c>
      <c r="AI113" s="2" t="e">
        <f t="shared" ca="1" si="79"/>
        <v>#N/A</v>
      </c>
      <c r="AJ113" s="2" t="e">
        <f t="shared" ca="1" si="79"/>
        <v>#N/A</v>
      </c>
      <c r="AK113" s="2" t="e">
        <f t="shared" ca="1" si="79"/>
        <v>#N/A</v>
      </c>
      <c r="AL113" s="55">
        <v>2.7981959234549647</v>
      </c>
      <c r="AM113" s="55">
        <v>2.7965539328017659</v>
      </c>
      <c r="AN113" s="55">
        <v>5.0876847911573471</v>
      </c>
      <c r="AO113" s="55">
        <v>2.7411378126891184</v>
      </c>
      <c r="AP113" s="55">
        <v>2.7492551146366422</v>
      </c>
      <c r="AQ113" s="55">
        <v>2.7644516398261674</v>
      </c>
      <c r="AR113" s="55">
        <v>2.7623148379487183</v>
      </c>
      <c r="AS113" s="55">
        <v>2.7714465760571527</v>
      </c>
      <c r="AT113" s="55">
        <v>2.8193577101977558</v>
      </c>
      <c r="AU113" s="55">
        <v>2.8052427951653063</v>
      </c>
      <c r="AV113" s="55">
        <v>2.8635853311600195</v>
      </c>
      <c r="AW113" s="55">
        <v>2.899735988880348</v>
      </c>
      <c r="AX113" s="55">
        <v>3.2359769469176718</v>
      </c>
      <c r="AY113" s="55">
        <v>9.1222185782306955</v>
      </c>
      <c r="AZ113" s="2">
        <f t="shared" ca="1" si="83"/>
        <v>0</v>
      </c>
      <c r="BA113" s="2">
        <f t="shared" ca="1" si="82"/>
        <v>0</v>
      </c>
      <c r="BB113" s="2">
        <f t="shared" ca="1" si="82"/>
        <v>0</v>
      </c>
      <c r="BC113" s="2">
        <f t="shared" ca="1" si="82"/>
        <v>0</v>
      </c>
      <c r="BD113" s="2">
        <f t="shared" ca="1" si="82"/>
        <v>0</v>
      </c>
      <c r="BE113" s="2">
        <f t="shared" ca="1" si="82"/>
        <v>0</v>
      </c>
      <c r="BF113" s="2">
        <f t="shared" ca="1" si="82"/>
        <v>0</v>
      </c>
      <c r="BG113" s="2">
        <f t="shared" ca="1" si="82"/>
        <v>0</v>
      </c>
      <c r="BH113" s="2">
        <f t="shared" ca="1" si="80"/>
        <v>0</v>
      </c>
      <c r="BI113" s="2">
        <f t="shared" ca="1" si="80"/>
        <v>0</v>
      </c>
      <c r="BJ113" s="2">
        <f t="shared" ca="1" si="80"/>
        <v>0</v>
      </c>
      <c r="BK113" s="2">
        <f t="shared" ca="1" si="80"/>
        <v>0</v>
      </c>
      <c r="BL113" s="2">
        <f t="shared" ca="1" si="80"/>
        <v>0</v>
      </c>
      <c r="BM113" s="2">
        <f t="shared" ca="1" si="80"/>
        <v>0</v>
      </c>
      <c r="BN113" s="2" t="str">
        <f t="shared" si="76"/>
        <v>MK</v>
      </c>
    </row>
    <row r="114" spans="1:66" x14ac:dyDescent="0.25">
      <c r="A114"/>
      <c r="B114"/>
      <c r="C114"/>
      <c r="D114"/>
    </row>
    <row r="115" spans="1:66" x14ac:dyDescent="0.25">
      <c r="A115" s="98"/>
      <c r="B115"/>
      <c r="C115"/>
      <c r="D115"/>
    </row>
    <row r="116" spans="1:66" x14ac:dyDescent="0.25">
      <c r="A116" s="98"/>
      <c r="B116"/>
      <c r="C116"/>
      <c r="D116"/>
    </row>
    <row r="117" spans="1:66" x14ac:dyDescent="0.25">
      <c r="A117" s="98"/>
      <c r="B117"/>
      <c r="C117"/>
      <c r="D117"/>
    </row>
    <row r="118" spans="1:66" x14ac:dyDescent="0.25">
      <c r="A118" s="98"/>
    </row>
    <row r="119" spans="1:66" x14ac:dyDescent="0.25">
      <c r="A119" s="98"/>
    </row>
    <row r="120" spans="1:66" x14ac:dyDescent="0.25">
      <c r="A120" s="98"/>
    </row>
    <row r="121" spans="1:66" x14ac:dyDescent="0.25">
      <c r="A121" s="98"/>
    </row>
    <row r="122" spans="1:66" x14ac:dyDescent="0.25">
      <c r="A122" s="98"/>
    </row>
    <row r="123" spans="1:66" x14ac:dyDescent="0.25">
      <c r="A123" s="98"/>
    </row>
    <row r="124" spans="1:66" x14ac:dyDescent="0.25">
      <c r="A124" s="98"/>
    </row>
    <row r="125" spans="1:66" x14ac:dyDescent="0.25">
      <c r="A125" s="98"/>
    </row>
    <row r="126" spans="1:66" x14ac:dyDescent="0.25">
      <c r="A126" s="98"/>
    </row>
    <row r="127" spans="1:66" x14ac:dyDescent="0.25">
      <c r="A127" s="98"/>
    </row>
    <row r="128" spans="1:66" x14ac:dyDescent="0.25">
      <c r="A128" s="98"/>
    </row>
  </sheetData>
  <mergeCells count="5">
    <mergeCell ref="E3:F3"/>
    <mergeCell ref="E4:F4"/>
    <mergeCell ref="C6:F6"/>
    <mergeCell ref="G6:G7"/>
    <mergeCell ref="C7:D7"/>
  </mergeCells>
  <conditionalFormatting sqref="H8:W113">
    <cfRule type="expression" dxfId="206" priority="2" stopIfTrue="1">
      <formula>H8=0</formula>
    </cfRule>
  </conditionalFormatting>
  <conditionalFormatting sqref="I8:W113">
    <cfRule type="expression" dxfId="205" priority="6" stopIfTrue="1">
      <formula>OFFSET(I8,,$D$2)=42</formula>
    </cfRule>
    <cfRule type="expression" dxfId="204" priority="7">
      <formula>OR(OFFSET(I8,,$D$2)=1,OFFSET(I8,,$D$2)=2,MOD(OFFSET(I8,,$D$2),10)=1,MOD(OFFSET(I8,,$D$2),10)=2)</formula>
    </cfRule>
  </conditionalFormatting>
  <conditionalFormatting sqref="H4">
    <cfRule type="expression" dxfId="203" priority="4">
      <formula>$H$4="НА СТАНЦИИ"</formula>
    </cfRule>
    <cfRule type="expression" dxfId="202" priority="5">
      <formula>$H$4="ОФИЦИАЛЬНО"</formula>
    </cfRule>
  </conditionalFormatting>
  <conditionalFormatting sqref="AL8:AY113">
    <cfRule type="expression" dxfId="201" priority="8" stopIfTrue="1">
      <formula>AL8=0</formula>
    </cfRule>
  </conditionalFormatting>
  <conditionalFormatting sqref="J8:W113">
    <cfRule type="expression" dxfId="200" priority="1" stopIfTrue="1">
      <formula>AND(OFFSET(J8,MATCH(MID($A8,1,SEARCH(" ",$A8)-1)&amp;"  -  ЧЧР",$A:$A,0)-ROW(J8),)*1&gt;0,OR(J8="",J8=0))</formula>
    </cfRule>
    <cfRule type="expression" dxfId="199" priority="3">
      <formula>OFFSET(J8,MATCH(MID($A8,1,SEARCH(" ",$A8)-1)&amp;"  -  ЧЧР",$A:$A,0)-ROW(J8),)&lt;&gt;24</formula>
    </cfRule>
  </conditionalFormatting>
  <conditionalFormatting sqref="X8:AK113">
    <cfRule type="expression" dxfId="198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945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46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47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48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49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50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51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52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CW88"/>
  <sheetViews>
    <sheetView zoomScale="60" zoomScaleNormal="60" workbookViewId="0">
      <pane xSplit="8" ySplit="7" topLeftCell="AM47" activePane="bottomRight" state="frozen"/>
      <selection pane="topRight" activeCell="H1" sqref="H1"/>
      <selection pane="bottomLeft" activeCell="A8" sqref="A8"/>
      <selection pane="bottomRight" activeCell="D59" sqref="D59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0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2634</v>
      </c>
      <c r="C8" s="18">
        <v>175</v>
      </c>
      <c r="D8" s="18">
        <v>120</v>
      </c>
      <c r="E8" s="22" t="s">
        <v>608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01K002TU0002</v>
      </c>
      <c r="J8" s="54">
        <v>158</v>
      </c>
      <c r="K8" s="54">
        <v>160</v>
      </c>
      <c r="L8" s="54">
        <v>160</v>
      </c>
      <c r="M8" s="54">
        <v>159</v>
      </c>
      <c r="N8" s="54">
        <v>158</v>
      </c>
      <c r="O8" s="54">
        <v>153</v>
      </c>
      <c r="P8" s="54">
        <v>151</v>
      </c>
      <c r="Q8" s="54">
        <v>149</v>
      </c>
      <c r="R8" s="54">
        <v>151</v>
      </c>
      <c r="S8" s="54">
        <v>147</v>
      </c>
      <c r="T8" s="54">
        <v>147</v>
      </c>
      <c r="U8" s="54">
        <v>154</v>
      </c>
      <c r="V8" s="54">
        <v>157</v>
      </c>
      <c r="W8" s="56">
        <v>154</v>
      </c>
      <c r="X8" s="2">
        <f ca="1">IF(J8&lt;&gt;"",IF(LEFT($E8,2)="+-",IF(OR(J8&lt;MIN($C8:$D8),J8&gt;MAX($C8:$D8)),1,0),IF(AND(1*$E8&gt;0,J8&gt;MAX($C8:$D8)),1,IF(AND(1*$E8&lt;0,J8&lt;MIN($C8:$D8)),1,0)))+10*IF(SUM(OFFSET($A$62,MATCH(MID($A8,1,SEARCH(" ",$A8)-1)&amp;"  -  ЧЧР",$A$62:$A$71,0)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$62,IFERROR(MATCH("КА-"&amp;MID($A8,4,2)*1&amp;"А  -  ЧЧР",$A$62:$A$71,0),MATCH("КА-"&amp;MID($A8,4,2)*1&amp;"  -  ЧЧР",$A$62:$A$71,0))-1,COLUMN(J8)-1,,)+OFFSET($A$62,IFERROR(MATCH("КА-"&amp;MID($A8,4,2)*1&amp;"Б  -  ЧЧР",$A$62:$A$71,0),MATCH("КА-"&amp;MID($A8,4,2)*1&amp;"  -  ЧЧР",$A$62:$A$71,0))-1,COLUMN(J8)-1,,)=48,1,0),1),1)),0),0)*IF($G8&gt;0,IF(COLUMN(T$7)-COLUMN($J$7)&gt;=$D$2+$G8,IF(SUM(OFFSET(T8,,-1,,-$G8))&gt;=$G8*21,2,1),1),2)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IF(K8&lt;&gt;"",IF(LEFT($E8,2)="+-",IF(OR(K8&lt;MIN($C8:$D8),K8&gt;MAX($C8:$D8)),1,0),IF(AND(1*$E8&gt;0,K8&gt;MAX($C8:$D8)),1,IF(AND(1*$E8&lt;0,K8&lt;MIN($C8:$D8)),1,0)))+10*IF(SUM(OFFSET($A$62,MATCH(MID($A8,1,SEARCH(" ",$A8)-1)&amp;"  -  ЧЧР",$A$62:$A$71,0)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$62,IFERROR(MATCH("КА-"&amp;MID($A8,4,2)*1&amp;"А  -  ЧЧР",$A$62:$A$71,0),MATCH("КА-"&amp;MID($A8,4,2)*1&amp;"  -  ЧЧР",$A$62:$A$71,0))-1,COLUMN(K8)-1,,)+OFFSET($A$62,IFERROR(MATCH("КА-"&amp;MID($A8,4,2)*1&amp;"Б  -  ЧЧР",$A$62:$A$71,0),MATCH("КА-"&amp;MID($A8,4,2)*1&amp;"  -  ЧЧР",$A$62:$A$71,0))-1,COLUMN(K8)-1,,)=48,1,0),1),1)),0),0)*IF($G8&gt;0,IF(COLUMN(U$7)-COLUMN($J$7)&gt;=$D$2+$G8,IF(SUM(OFFSET(U8,,-1,,-$G8))&gt;=$G8*21,2,1),1),2)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40</v>
      </c>
      <c r="AJ8" s="2">
        <f t="shared" ca="1" si="0"/>
        <v>40</v>
      </c>
      <c r="AK8" s="2">
        <f t="shared" ca="1" si="0"/>
        <v>0</v>
      </c>
      <c r="AL8" s="55">
        <v>149</v>
      </c>
      <c r="AM8" s="55">
        <v>149</v>
      </c>
      <c r="AN8" s="55">
        <v>149</v>
      </c>
      <c r="AO8" s="55">
        <v>149</v>
      </c>
      <c r="AP8" s="55">
        <v>149</v>
      </c>
      <c r="AQ8" s="55">
        <v>148</v>
      </c>
      <c r="AR8" s="55">
        <v>146</v>
      </c>
      <c r="AS8" s="55">
        <v>149</v>
      </c>
      <c r="AT8" s="55">
        <v>149</v>
      </c>
      <c r="AU8" s="55">
        <v>147</v>
      </c>
      <c r="AV8" s="55">
        <v>148</v>
      </c>
      <c r="AW8" s="55">
        <v>147</v>
      </c>
      <c r="AX8" s="55">
        <v>146</v>
      </c>
      <c r="AY8" s="55">
        <v>143</v>
      </c>
      <c r="AZ8" s="2">
        <f ca="1">COUNTIF(OFFSET(H8,,$D$2+2,COUNTIF(OFFSET($H8,1-ROW($H8),2+4*$D$2,73),"="&amp;OFFSET($H8,,2+4*$D$2))),"&gt;20")</f>
        <v>0</v>
      </c>
      <c r="BA8" s="2">
        <f t="shared" ref="BA8:BM23" ca="1" si="1">COUNTIF(OFFSET(I8,,$D$2+2,COUNTIF(OFFSET($H8,1-ROW($H8),2+4*$D$2,73),"="&amp;OFFSET($H8,,2+4*$D$2))),"&gt;20")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1</v>
      </c>
      <c r="BK8" s="2">
        <f t="shared" ca="1" si="1"/>
        <v>2</v>
      </c>
      <c r="BL8" s="2">
        <f t="shared" ca="1" si="1"/>
        <v>2</v>
      </c>
      <c r="BM8" s="2">
        <f t="shared" ca="1" si="1"/>
        <v>0</v>
      </c>
      <c r="BN8" s="2" t="str">
        <f>MID(B8,7,2)</f>
        <v>TU</v>
      </c>
      <c r="BO8" s="2">
        <f t="shared" ref="BO8:BO39" si="2">IF(AND(COUNTIF(J8:W8,"&gt;0")&gt;6,COUNTIF(J8:W8,"&gt;0")=SUM(BR8:CE8)),SUM(BR8:CE8),0)</f>
        <v>0</v>
      </c>
      <c r="BP8" s="2">
        <f t="shared" ref="BP8:BP39" si="3">IF(AND(COUNTIF(J8:W8,"&gt;0")&gt;6,SUM(BR8:CE8)=0),1,0)</f>
        <v>1</v>
      </c>
      <c r="BR8" s="2">
        <f t="shared" ref="BR8:CE13" si="4">IF(AND(J62 &gt;0,J8&gt;$C8,J8 &gt;20),1,0)</f>
        <v>0</v>
      </c>
      <c r="BS8" s="2">
        <f t="shared" si="4"/>
        <v>0</v>
      </c>
      <c r="BT8" s="2">
        <f t="shared" si="4"/>
        <v>0</v>
      </c>
      <c r="BU8" s="2">
        <f t="shared" si="4"/>
        <v>0</v>
      </c>
      <c r="BV8" s="2">
        <f t="shared" si="4"/>
        <v>0</v>
      </c>
      <c r="BW8" s="2">
        <f t="shared" si="4"/>
        <v>0</v>
      </c>
      <c r="BX8" s="2">
        <f t="shared" si="4"/>
        <v>0</v>
      </c>
      <c r="BY8" s="2">
        <f t="shared" si="4"/>
        <v>0</v>
      </c>
      <c r="BZ8" s="2">
        <f t="shared" si="4"/>
        <v>0</v>
      </c>
      <c r="CA8" s="2">
        <f t="shared" si="4"/>
        <v>0</v>
      </c>
      <c r="CB8" s="2">
        <f t="shared" si="4"/>
        <v>0</v>
      </c>
      <c r="CC8" s="2">
        <f t="shared" si="4"/>
        <v>0</v>
      </c>
      <c r="CD8" s="2">
        <f t="shared" si="4"/>
        <v>0</v>
      </c>
      <c r="CE8" s="2">
        <f t="shared" si="4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КА-2  -  Тух</v>
      </c>
      <c r="B9" s="10" t="s">
        <v>2635</v>
      </c>
      <c r="C9" s="18">
        <v>175</v>
      </c>
      <c r="D9" s="18">
        <v>120</v>
      </c>
      <c r="E9" s="22" t="s">
        <v>608</v>
      </c>
      <c r="F9" s="22">
        <v>3</v>
      </c>
      <c r="G9" s="22"/>
      <c r="H9" s="20">
        <f t="shared" ref="H9:H72" ca="1" si="5">IF(COUNTIF(OFFSET(H9,,2+$D$2+$B$3-$B$2,,$C$3-$B$3+1),"=42")+COUNTIF(OFFSET(H9,,2+$D$2+$B$3-$B$2,,$C$3-$B$3+1),"=21")&gt;0,1,0)</f>
        <v>0</v>
      </c>
      <c r="I9" s="16" t="str">
        <f t="shared" ref="I9:I72" si="6">IF(MID(B9,7,2)="MX",REPLACE(B9,5,2,"01"),IF(AND(MID(B9,11,2)="20",MID(B9,7,2)="KV"),REPLACE(B9,5,2,"12"),IF(MID(B9,7,2)="MK",IF(MID(B9,11,2)="26",REPLACE(B9,5,2,"02"),IF(MID(B9,11,2)="06",REPLACE(B9,3,4,"S002"),REPLACE(B9,6,1,"2"))),REPLACE(B9,6,1,"2"))))</f>
        <v>02K002TU0002</v>
      </c>
      <c r="J9" s="54">
        <v>152</v>
      </c>
      <c r="K9" s="54">
        <v>153</v>
      </c>
      <c r="L9" s="54">
        <v>153</v>
      </c>
      <c r="M9" s="54">
        <v>152</v>
      </c>
      <c r="N9" s="54">
        <v>151</v>
      </c>
      <c r="O9" s="54">
        <v>145</v>
      </c>
      <c r="P9" s="54">
        <v>146</v>
      </c>
      <c r="Q9" s="54">
        <v>142</v>
      </c>
      <c r="R9" s="54">
        <v>147</v>
      </c>
      <c r="S9" s="54">
        <v>149</v>
      </c>
      <c r="T9" s="54">
        <v>147</v>
      </c>
      <c r="U9" s="54">
        <v>155</v>
      </c>
      <c r="V9" s="54">
        <v>156</v>
      </c>
      <c r="W9" s="56">
        <v>153</v>
      </c>
      <c r="X9" s="2">
        <f t="shared" ref="X9:AK41" ca="1" si="7">IF(J9&lt;&gt;"",IF(LEFT($E9,2)="+-",IF(OR(J9&lt;MIN($C9:$D9),J9&gt;MAX($C9:$D9)),1,0),IF(AND(1*$E9&gt;0,J9&gt;MAX($C9:$D9)),1,IF(AND(1*$E9&lt;0,J9&lt;MIN($C9:$D9)),1,0)))+10*IF(SUM(OFFSET($A$62,MATCH(MID($A9,1,SEARCH(" ",$A9)-1)&amp;"  -  ЧЧР",$A$62:$A$71,0)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$62,IFERROR(MATCH("КА-"&amp;MID($A9,4,2)*1&amp;"А  -  ЧЧР",$A$62:$A$71,0),MATCH("КА-"&amp;MID($A9,4,2)*1&amp;"  -  ЧЧР",$A$62:$A$71,0))-1,COLUMN(J9)-1,,)+OFFSET($A$62,IFERROR(MATCH("КА-"&amp;MID($A9,4,2)*1&amp;"Б  -  ЧЧР",$A$62:$A$71,0),MATCH("КА-"&amp;MID($A9,4,2)*1&amp;"  -  ЧЧР",$A$62:$A$71,0))-1,COLUMN(J9)-1,,)=48,1,0),1),1)),0),0)*IF($G9&gt;0,IF(COLUMN(T$7)-COLUMN($J$7)&gt;=$D$2+$G9,IF(SUM(OFFSET(T9,,-1,,-$G9))&gt;=$G9*21,2,1),1),2)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40</v>
      </c>
      <c r="AJ9" s="2">
        <f t="shared" ca="1" si="0"/>
        <v>40</v>
      </c>
      <c r="AK9" s="2">
        <f t="shared" ca="1" si="0"/>
        <v>0</v>
      </c>
      <c r="AL9" s="55">
        <v>138</v>
      </c>
      <c r="AM9" s="55">
        <v>138</v>
      </c>
      <c r="AN9" s="55">
        <v>137</v>
      </c>
      <c r="AO9" s="55">
        <v>138</v>
      </c>
      <c r="AP9" s="55">
        <v>137</v>
      </c>
      <c r="AQ9" s="55">
        <v>136</v>
      </c>
      <c r="AR9" s="55">
        <v>137</v>
      </c>
      <c r="AS9" s="55">
        <v>133</v>
      </c>
      <c r="AT9" s="55">
        <v>134</v>
      </c>
      <c r="AU9" s="55">
        <v>132</v>
      </c>
      <c r="AV9" s="55">
        <v>128</v>
      </c>
      <c r="AW9" s="55">
        <v>135</v>
      </c>
      <c r="AX9" s="55">
        <v>138</v>
      </c>
      <c r="AY9" s="55">
        <v>137</v>
      </c>
      <c r="AZ9" s="2">
        <f t="shared" ref="AZ9:BM41" ca="1" si="8">COUNTIF(OFFSET(H9,,$D$2+2,COUNTIF(OFFSET($H9,1-ROW($H9),2+4*$D$2,73),"="&amp;OFFSET($H9,,2+4*$D$2))),"&gt;20")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1</v>
      </c>
      <c r="BK9" s="2">
        <f t="shared" ca="1" si="1"/>
        <v>1</v>
      </c>
      <c r="BL9" s="2">
        <f t="shared" ca="1" si="1"/>
        <v>1</v>
      </c>
      <c r="BM9" s="2">
        <f t="shared" ca="1" si="1"/>
        <v>0</v>
      </c>
      <c r="BN9" s="2" t="str">
        <f t="shared" ref="BN9:BN72" si="9">MID(B9,7,2)</f>
        <v>TU</v>
      </c>
      <c r="BO9" s="2">
        <f t="shared" si="2"/>
        <v>0</v>
      </c>
      <c r="BP9" s="2">
        <f t="shared" si="3"/>
        <v>1</v>
      </c>
      <c r="BR9" s="2">
        <f t="shared" si="4"/>
        <v>0</v>
      </c>
      <c r="BS9" s="2">
        <f t="shared" si="4"/>
        <v>0</v>
      </c>
      <c r="BT9" s="2">
        <f t="shared" si="4"/>
        <v>0</v>
      </c>
      <c r="BU9" s="2">
        <f t="shared" si="4"/>
        <v>0</v>
      </c>
      <c r="BV9" s="2">
        <f t="shared" si="4"/>
        <v>0</v>
      </c>
      <c r="BW9" s="2">
        <f t="shared" si="4"/>
        <v>0</v>
      </c>
      <c r="BX9" s="2">
        <f t="shared" si="4"/>
        <v>0</v>
      </c>
      <c r="BY9" s="2">
        <f t="shared" si="4"/>
        <v>0</v>
      </c>
      <c r="BZ9" s="2">
        <f t="shared" si="4"/>
        <v>0</v>
      </c>
      <c r="CA9" s="2">
        <f t="shared" si="4"/>
        <v>0</v>
      </c>
      <c r="CB9" s="2">
        <f t="shared" si="4"/>
        <v>0</v>
      </c>
      <c r="CC9" s="2">
        <f t="shared" si="4"/>
        <v>0</v>
      </c>
      <c r="CD9" s="2">
        <f t="shared" si="4"/>
        <v>0</v>
      </c>
      <c r="CE9" s="2">
        <f t="shared" si="4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КА-3  -  Тух</v>
      </c>
      <c r="B10" s="10" t="s">
        <v>2636</v>
      </c>
      <c r="C10" s="18">
        <v>175</v>
      </c>
      <c r="D10" s="18">
        <v>120</v>
      </c>
      <c r="E10" s="22" t="s">
        <v>608</v>
      </c>
      <c r="F10" s="22">
        <v>3</v>
      </c>
      <c r="G10" s="22"/>
      <c r="H10" s="20">
        <f t="shared" ca="1" si="5"/>
        <v>0</v>
      </c>
      <c r="I10" s="16" t="str">
        <f t="shared" si="6"/>
        <v>03K002TU0002</v>
      </c>
      <c r="J10" s="54">
        <v>159</v>
      </c>
      <c r="K10" s="54">
        <v>160</v>
      </c>
      <c r="L10" s="54">
        <v>160</v>
      </c>
      <c r="M10" s="54">
        <v>160</v>
      </c>
      <c r="N10" s="54">
        <v>159</v>
      </c>
      <c r="O10" s="54">
        <v>156</v>
      </c>
      <c r="P10" s="54">
        <v>156</v>
      </c>
      <c r="Q10" s="54">
        <v>156</v>
      </c>
      <c r="R10" s="54">
        <v>158</v>
      </c>
      <c r="S10" s="54">
        <v>159</v>
      </c>
      <c r="T10" s="54">
        <v>159</v>
      </c>
      <c r="U10" s="54">
        <v>159</v>
      </c>
      <c r="V10" s="54">
        <v>157</v>
      </c>
      <c r="W10" s="56">
        <v>158</v>
      </c>
      <c r="X10" s="2">
        <f t="shared" ca="1" si="7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140</v>
      </c>
      <c r="AM10" s="55">
        <v>140</v>
      </c>
      <c r="AN10" s="55">
        <v>140</v>
      </c>
      <c r="AO10" s="55">
        <v>140</v>
      </c>
      <c r="AP10" s="55">
        <v>139</v>
      </c>
      <c r="AQ10" s="55">
        <v>134</v>
      </c>
      <c r="AR10" s="55">
        <v>134</v>
      </c>
      <c r="AS10" s="55">
        <v>132</v>
      </c>
      <c r="AT10" s="55">
        <v>134</v>
      </c>
      <c r="AU10" s="55">
        <v>134</v>
      </c>
      <c r="AV10" s="55">
        <v>135</v>
      </c>
      <c r="AW10" s="55">
        <v>136</v>
      </c>
      <c r="AX10" s="55">
        <v>131</v>
      </c>
      <c r="AY10" s="55">
        <v>129</v>
      </c>
      <c r="AZ10" s="2">
        <f t="shared" ca="1" si="8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1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9"/>
        <v>TU</v>
      </c>
      <c r="BO10" s="2">
        <f t="shared" si="2"/>
        <v>0</v>
      </c>
      <c r="BP10" s="2">
        <f t="shared" si="3"/>
        <v>1</v>
      </c>
      <c r="BR10" s="2">
        <f t="shared" si="4"/>
        <v>0</v>
      </c>
      <c r="BS10" s="2">
        <f t="shared" si="4"/>
        <v>0</v>
      </c>
      <c r="BT10" s="2">
        <f t="shared" si="4"/>
        <v>0</v>
      </c>
      <c r="BU10" s="2">
        <f t="shared" si="4"/>
        <v>0</v>
      </c>
      <c r="BV10" s="2">
        <f t="shared" si="4"/>
        <v>0</v>
      </c>
      <c r="BW10" s="2">
        <f t="shared" si="4"/>
        <v>0</v>
      </c>
      <c r="BX10" s="2">
        <f t="shared" si="4"/>
        <v>0</v>
      </c>
      <c r="BY10" s="2">
        <f t="shared" si="4"/>
        <v>0</v>
      </c>
      <c r="BZ10" s="2">
        <f t="shared" si="4"/>
        <v>0</v>
      </c>
      <c r="CA10" s="2">
        <f t="shared" si="4"/>
        <v>0</v>
      </c>
      <c r="CB10" s="2">
        <f t="shared" si="4"/>
        <v>0</v>
      </c>
      <c r="CC10" s="2">
        <f t="shared" si="4"/>
        <v>0</v>
      </c>
      <c r="CD10" s="2">
        <f t="shared" si="4"/>
        <v>0</v>
      </c>
      <c r="CE10" s="2">
        <f t="shared" si="4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КА-4  -  Тух</v>
      </c>
      <c r="B11" s="10" t="s">
        <v>2637</v>
      </c>
      <c r="C11" s="18">
        <v>175</v>
      </c>
      <c r="D11" s="18">
        <v>120</v>
      </c>
      <c r="E11" s="22" t="s">
        <v>608</v>
      </c>
      <c r="F11" s="22">
        <v>3</v>
      </c>
      <c r="G11" s="22"/>
      <c r="H11" s="20">
        <f t="shared" ca="1" si="5"/>
        <v>0</v>
      </c>
      <c r="I11" s="16" t="str">
        <f t="shared" si="6"/>
        <v>04K002TU0002</v>
      </c>
      <c r="J11" s="54">
        <v>163</v>
      </c>
      <c r="K11" s="54">
        <v>164</v>
      </c>
      <c r="L11" s="54">
        <v>163</v>
      </c>
      <c r="M11" s="54">
        <v>163</v>
      </c>
      <c r="N11" s="54">
        <v>161</v>
      </c>
      <c r="O11" s="54">
        <v>162</v>
      </c>
      <c r="P11" s="54">
        <v>162</v>
      </c>
      <c r="Q11" s="54">
        <v>158</v>
      </c>
      <c r="R11" s="54">
        <v>159</v>
      </c>
      <c r="S11" s="54">
        <v>161</v>
      </c>
      <c r="T11" s="54">
        <v>169</v>
      </c>
      <c r="U11" s="54">
        <v>167</v>
      </c>
      <c r="V11" s="54">
        <v>169</v>
      </c>
      <c r="W11" s="56">
        <v>165</v>
      </c>
      <c r="X11" s="2">
        <f t="shared" ca="1" si="7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40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164</v>
      </c>
      <c r="AM11" s="55">
        <v>166</v>
      </c>
      <c r="AN11" s="55">
        <v>164</v>
      </c>
      <c r="AO11" s="55">
        <v>166</v>
      </c>
      <c r="AP11" s="55">
        <v>163</v>
      </c>
      <c r="AQ11" s="55">
        <v>160</v>
      </c>
      <c r="AR11" s="55">
        <v>162</v>
      </c>
      <c r="AS11" s="55">
        <v>162</v>
      </c>
      <c r="AT11" s="55">
        <v>166</v>
      </c>
      <c r="AU11" s="55">
        <v>166</v>
      </c>
      <c r="AV11" s="55">
        <v>169</v>
      </c>
      <c r="AW11" s="55">
        <v>164</v>
      </c>
      <c r="AX11" s="55">
        <v>159</v>
      </c>
      <c r="AY11" s="55">
        <v>160</v>
      </c>
      <c r="AZ11" s="2">
        <f t="shared" ca="1" si="8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1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9"/>
        <v>TU</v>
      </c>
      <c r="BO11" s="2">
        <f t="shared" si="2"/>
        <v>0</v>
      </c>
      <c r="BP11" s="2">
        <f t="shared" si="3"/>
        <v>1</v>
      </c>
      <c r="BR11" s="2">
        <f t="shared" si="4"/>
        <v>0</v>
      </c>
      <c r="BS11" s="2">
        <f t="shared" si="4"/>
        <v>0</v>
      </c>
      <c r="BT11" s="2">
        <f t="shared" si="4"/>
        <v>0</v>
      </c>
      <c r="BU11" s="2">
        <f t="shared" si="4"/>
        <v>0</v>
      </c>
      <c r="BV11" s="2">
        <f t="shared" si="4"/>
        <v>0</v>
      </c>
      <c r="BW11" s="2">
        <f t="shared" si="4"/>
        <v>0</v>
      </c>
      <c r="BX11" s="2">
        <f t="shared" si="4"/>
        <v>0</v>
      </c>
      <c r="BY11" s="2">
        <f t="shared" si="4"/>
        <v>0</v>
      </c>
      <c r="BZ11" s="2">
        <f t="shared" si="4"/>
        <v>0</v>
      </c>
      <c r="CA11" s="2">
        <f t="shared" si="4"/>
        <v>0</v>
      </c>
      <c r="CB11" s="2">
        <f t="shared" si="4"/>
        <v>0</v>
      </c>
      <c r="CC11" s="2">
        <f t="shared" si="4"/>
        <v>0</v>
      </c>
      <c r="CD11" s="2">
        <f t="shared" si="4"/>
        <v>0</v>
      </c>
      <c r="CE11" s="2">
        <f t="shared" si="4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КА-5  -  Тух</v>
      </c>
      <c r="B12" s="10" t="s">
        <v>2638</v>
      </c>
      <c r="C12" s="18">
        <v>175</v>
      </c>
      <c r="D12" s="18">
        <v>120</v>
      </c>
      <c r="E12" s="22" t="s">
        <v>608</v>
      </c>
      <c r="F12" s="22">
        <v>3</v>
      </c>
      <c r="G12" s="22"/>
      <c r="H12" s="20">
        <f t="shared" ca="1" si="5"/>
        <v>0</v>
      </c>
      <c r="I12" s="16" t="str">
        <f t="shared" si="6"/>
        <v>05K002TU0002</v>
      </c>
      <c r="J12" s="54">
        <v>175</v>
      </c>
      <c r="K12" s="54">
        <v>175</v>
      </c>
      <c r="L12" s="54">
        <v>175</v>
      </c>
      <c r="M12" s="54">
        <v>174</v>
      </c>
      <c r="N12" s="54">
        <v>0</v>
      </c>
      <c r="O12" s="54">
        <v>165</v>
      </c>
      <c r="P12" s="54">
        <v>169</v>
      </c>
      <c r="Q12" s="54">
        <v>171</v>
      </c>
      <c r="R12" s="54">
        <v>168</v>
      </c>
      <c r="S12" s="54">
        <v>171</v>
      </c>
      <c r="T12" s="54">
        <v>174</v>
      </c>
      <c r="U12" s="54">
        <v>176</v>
      </c>
      <c r="V12" s="54">
        <v>173</v>
      </c>
      <c r="W12" s="56">
        <v>171</v>
      </c>
      <c r="X12" s="2">
        <f t="shared" ca="1" si="7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2</v>
      </c>
      <c r="AJ12" s="2">
        <f t="shared" ca="1" si="0"/>
        <v>0</v>
      </c>
      <c r="AK12" s="2">
        <f t="shared" ca="1" si="0"/>
        <v>0</v>
      </c>
      <c r="AL12" s="55">
        <v>160</v>
      </c>
      <c r="AM12" s="55">
        <v>162</v>
      </c>
      <c r="AN12" s="55">
        <v>162</v>
      </c>
      <c r="AO12" s="55">
        <v>160</v>
      </c>
      <c r="AP12" s="55">
        <v>0</v>
      </c>
      <c r="AQ12" s="55">
        <v>162</v>
      </c>
      <c r="AR12" s="55">
        <v>166</v>
      </c>
      <c r="AS12" s="55">
        <v>166</v>
      </c>
      <c r="AT12" s="55">
        <v>166</v>
      </c>
      <c r="AU12" s="55">
        <v>165</v>
      </c>
      <c r="AV12" s="55">
        <v>167</v>
      </c>
      <c r="AW12" s="55">
        <v>165</v>
      </c>
      <c r="AX12" s="55">
        <v>160</v>
      </c>
      <c r="AY12" s="55">
        <v>160</v>
      </c>
      <c r="AZ12" s="2">
        <f t="shared" ca="1" si="8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9"/>
        <v>TU</v>
      </c>
      <c r="BO12" s="2">
        <f t="shared" si="2"/>
        <v>0</v>
      </c>
      <c r="BP12" s="2">
        <f t="shared" si="3"/>
        <v>0</v>
      </c>
      <c r="BR12" s="2">
        <f t="shared" si="4"/>
        <v>0</v>
      </c>
      <c r="BS12" s="2">
        <f t="shared" si="4"/>
        <v>0</v>
      </c>
      <c r="BT12" s="2">
        <f t="shared" si="4"/>
        <v>0</v>
      </c>
      <c r="BU12" s="2">
        <f t="shared" si="4"/>
        <v>0</v>
      </c>
      <c r="BV12" s="2">
        <f t="shared" si="4"/>
        <v>0</v>
      </c>
      <c r="BW12" s="2">
        <f t="shared" si="4"/>
        <v>0</v>
      </c>
      <c r="BX12" s="2">
        <f t="shared" si="4"/>
        <v>0</v>
      </c>
      <c r="BY12" s="2">
        <f t="shared" si="4"/>
        <v>0</v>
      </c>
      <c r="BZ12" s="2">
        <f t="shared" si="4"/>
        <v>0</v>
      </c>
      <c r="CA12" s="2">
        <f t="shared" si="4"/>
        <v>0</v>
      </c>
      <c r="CB12" s="2">
        <f t="shared" si="4"/>
        <v>0</v>
      </c>
      <c r="CC12" s="2">
        <f t="shared" si="4"/>
        <v>1</v>
      </c>
      <c r="CD12" s="2">
        <f t="shared" si="4"/>
        <v>0</v>
      </c>
      <c r="CE12" s="2">
        <f t="shared" si="4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КА-6  -  Тух</v>
      </c>
      <c r="B13" s="10" t="s">
        <v>2639</v>
      </c>
      <c r="C13" s="18">
        <v>185</v>
      </c>
      <c r="D13" s="18">
        <v>140</v>
      </c>
      <c r="E13" s="22" t="s">
        <v>608</v>
      </c>
      <c r="F13" s="22">
        <v>3</v>
      </c>
      <c r="G13" s="22"/>
      <c r="H13" s="20">
        <f t="shared" ca="1" si="5"/>
        <v>0</v>
      </c>
      <c r="I13" s="16" t="str">
        <f t="shared" si="6"/>
        <v>06K002TU0002</v>
      </c>
      <c r="J13" s="54">
        <v>165</v>
      </c>
      <c r="K13" s="54">
        <v>167</v>
      </c>
      <c r="L13" s="54">
        <v>168</v>
      </c>
      <c r="M13" s="54">
        <v>168</v>
      </c>
      <c r="N13" s="54">
        <v>163</v>
      </c>
      <c r="O13" s="54">
        <v>162</v>
      </c>
      <c r="P13" s="54">
        <v>164</v>
      </c>
      <c r="Q13" s="54">
        <v>163</v>
      </c>
      <c r="R13" s="54">
        <v>167</v>
      </c>
      <c r="S13" s="54">
        <v>169</v>
      </c>
      <c r="T13" s="54">
        <v>169</v>
      </c>
      <c r="U13" s="54">
        <v>167</v>
      </c>
      <c r="V13" s="54">
        <v>162</v>
      </c>
      <c r="W13" s="56">
        <v>159</v>
      </c>
      <c r="X13" s="2">
        <f t="shared" ca="1" si="7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159</v>
      </c>
      <c r="AM13" s="55">
        <v>159</v>
      </c>
      <c r="AN13" s="55">
        <v>160</v>
      </c>
      <c r="AO13" s="55">
        <v>159</v>
      </c>
      <c r="AP13" s="55">
        <v>150</v>
      </c>
      <c r="AQ13" s="55">
        <v>150</v>
      </c>
      <c r="AR13" s="55">
        <v>149</v>
      </c>
      <c r="AS13" s="55">
        <v>155</v>
      </c>
      <c r="AT13" s="55">
        <v>155</v>
      </c>
      <c r="AU13" s="55">
        <v>154</v>
      </c>
      <c r="AV13" s="55">
        <v>154</v>
      </c>
      <c r="AW13" s="55">
        <v>155</v>
      </c>
      <c r="AX13" s="55">
        <v>154</v>
      </c>
      <c r="AY13" s="55">
        <v>153</v>
      </c>
      <c r="AZ13" s="2">
        <f t="shared" ca="1" si="8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9"/>
        <v>TU</v>
      </c>
      <c r="BO13" s="2">
        <f t="shared" si="2"/>
        <v>0</v>
      </c>
      <c r="BP13" s="2">
        <f t="shared" si="3"/>
        <v>1</v>
      </c>
      <c r="BR13" s="2">
        <f t="shared" si="4"/>
        <v>0</v>
      </c>
      <c r="BS13" s="2">
        <f t="shared" si="4"/>
        <v>0</v>
      </c>
      <c r="BT13" s="2">
        <f t="shared" si="4"/>
        <v>0</v>
      </c>
      <c r="BU13" s="2">
        <f t="shared" si="4"/>
        <v>0</v>
      </c>
      <c r="BV13" s="2">
        <f t="shared" si="4"/>
        <v>0</v>
      </c>
      <c r="BW13" s="2">
        <f t="shared" si="4"/>
        <v>0</v>
      </c>
      <c r="BX13" s="2">
        <f t="shared" si="4"/>
        <v>0</v>
      </c>
      <c r="BY13" s="2">
        <f t="shared" si="4"/>
        <v>0</v>
      </c>
      <c r="BZ13" s="2">
        <f t="shared" si="4"/>
        <v>0</v>
      </c>
      <c r="CA13" s="2">
        <f t="shared" si="4"/>
        <v>0</v>
      </c>
      <c r="CB13" s="2">
        <f t="shared" si="4"/>
        <v>0</v>
      </c>
      <c r="CC13" s="2">
        <f t="shared" si="4"/>
        <v>0</v>
      </c>
      <c r="CD13" s="2">
        <f t="shared" si="4"/>
        <v>0</v>
      </c>
      <c r="CE13" s="2">
        <f t="shared" si="4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  -  α_рс</v>
      </c>
      <c r="B14" s="10" t="s">
        <v>2640</v>
      </c>
      <c r="C14" s="18">
        <v>1.75</v>
      </c>
      <c r="D14" s="18">
        <v>1.25</v>
      </c>
      <c r="E14" s="22" t="s">
        <v>2486</v>
      </c>
      <c r="F14" s="22">
        <v>3</v>
      </c>
      <c r="G14" s="22"/>
      <c r="H14" s="20">
        <f t="shared" ca="1" si="5"/>
        <v>0</v>
      </c>
      <c r="I14" s="16" t="str">
        <f t="shared" si="6"/>
        <v>01K002KI0002</v>
      </c>
      <c r="J14" s="54">
        <v>1.27</v>
      </c>
      <c r="K14" s="54">
        <v>1.27</v>
      </c>
      <c r="L14" s="54">
        <v>1.27</v>
      </c>
      <c r="M14" s="54">
        <v>1.27</v>
      </c>
      <c r="N14" s="54">
        <v>1.27</v>
      </c>
      <c r="O14" s="54">
        <v>1.27</v>
      </c>
      <c r="P14" s="54">
        <v>1.28</v>
      </c>
      <c r="Q14" s="54">
        <v>1.27</v>
      </c>
      <c r="R14" s="54">
        <v>1.27</v>
      </c>
      <c r="S14" s="54">
        <v>1.28</v>
      </c>
      <c r="T14" s="54">
        <v>1.27</v>
      </c>
      <c r="U14" s="54">
        <v>1.28</v>
      </c>
      <c r="V14" s="54">
        <v>1.28</v>
      </c>
      <c r="W14" s="56">
        <v>1.3</v>
      </c>
      <c r="X14" s="2">
        <f t="shared" ca="1" si="7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1.27</v>
      </c>
      <c r="AM14" s="55">
        <v>1.27</v>
      </c>
      <c r="AN14" s="55">
        <v>1.27</v>
      </c>
      <c r="AO14" s="55">
        <v>1.27</v>
      </c>
      <c r="AP14" s="55">
        <v>1.27</v>
      </c>
      <c r="AQ14" s="55">
        <v>1.27</v>
      </c>
      <c r="AR14" s="55">
        <v>1.28</v>
      </c>
      <c r="AS14" s="55">
        <v>1.27</v>
      </c>
      <c r="AT14" s="55">
        <v>1.27</v>
      </c>
      <c r="AU14" s="55">
        <v>1.28</v>
      </c>
      <c r="AV14" s="55">
        <v>1.27</v>
      </c>
      <c r="AW14" s="55">
        <v>1.28</v>
      </c>
      <c r="AX14" s="55">
        <v>1.28</v>
      </c>
      <c r="AY14" s="55">
        <v>1.3</v>
      </c>
      <c r="AZ14" s="2">
        <f t="shared" ca="1" si="8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9"/>
        <v>KI</v>
      </c>
      <c r="BO14" s="2">
        <f t="shared" si="2"/>
        <v>0</v>
      </c>
      <c r="BP14" s="2">
        <f t="shared" si="3"/>
        <v>1</v>
      </c>
      <c r="BR14" s="2">
        <f t="shared" ref="BR14:CE19" si="10">IF(AND(J62 &gt;0,J14&gt;$C14,J14 &gt;0.5),1,0)</f>
        <v>0</v>
      </c>
      <c r="BS14" s="2">
        <f t="shared" si="10"/>
        <v>0</v>
      </c>
      <c r="BT14" s="2">
        <f t="shared" si="10"/>
        <v>0</v>
      </c>
      <c r="BU14" s="2">
        <f t="shared" si="10"/>
        <v>0</v>
      </c>
      <c r="BV14" s="2">
        <f t="shared" si="10"/>
        <v>0</v>
      </c>
      <c r="BW14" s="2">
        <f t="shared" si="10"/>
        <v>0</v>
      </c>
      <c r="BX14" s="2">
        <f t="shared" si="10"/>
        <v>0</v>
      </c>
      <c r="BY14" s="2">
        <f t="shared" si="10"/>
        <v>0</v>
      </c>
      <c r="BZ14" s="2">
        <f t="shared" si="10"/>
        <v>0</v>
      </c>
      <c r="CA14" s="2">
        <f t="shared" si="10"/>
        <v>0</v>
      </c>
      <c r="CB14" s="2">
        <f t="shared" si="10"/>
        <v>0</v>
      </c>
      <c r="CC14" s="2">
        <f t="shared" si="10"/>
        <v>0</v>
      </c>
      <c r="CD14" s="2">
        <f t="shared" si="10"/>
        <v>0</v>
      </c>
      <c r="CE14" s="2">
        <f t="shared" si="10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КА-2  -  α_рс</v>
      </c>
      <c r="B15" s="10" t="s">
        <v>2641</v>
      </c>
      <c r="C15" s="18">
        <v>1.75</v>
      </c>
      <c r="D15" s="18">
        <v>1.25</v>
      </c>
      <c r="E15" s="22" t="s">
        <v>2486</v>
      </c>
      <c r="F15" s="22">
        <v>3</v>
      </c>
      <c r="G15" s="22"/>
      <c r="H15" s="20">
        <f t="shared" ca="1" si="5"/>
        <v>0</v>
      </c>
      <c r="I15" s="16" t="str">
        <f t="shared" si="6"/>
        <v>02K002KI0002</v>
      </c>
      <c r="J15" s="54">
        <v>1.31</v>
      </c>
      <c r="K15" s="54">
        <v>1.31</v>
      </c>
      <c r="L15" s="54">
        <v>1.31</v>
      </c>
      <c r="M15" s="54">
        <v>1.31</v>
      </c>
      <c r="N15" s="54">
        <v>1.31</v>
      </c>
      <c r="O15" s="54">
        <v>1.32</v>
      </c>
      <c r="P15" s="54">
        <v>1.32</v>
      </c>
      <c r="Q15" s="54">
        <v>1.31</v>
      </c>
      <c r="R15" s="54">
        <v>1.3</v>
      </c>
      <c r="S15" s="54">
        <v>1.3</v>
      </c>
      <c r="T15" s="54">
        <v>1.3</v>
      </c>
      <c r="U15" s="54">
        <v>1.3</v>
      </c>
      <c r="V15" s="54">
        <v>1.3</v>
      </c>
      <c r="W15" s="56">
        <v>1.31</v>
      </c>
      <c r="X15" s="2">
        <f t="shared" ca="1" si="7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1.31</v>
      </c>
      <c r="AM15" s="55">
        <v>1.31</v>
      </c>
      <c r="AN15" s="55">
        <v>1.31</v>
      </c>
      <c r="AO15" s="55">
        <v>1.31</v>
      </c>
      <c r="AP15" s="55">
        <v>1.31</v>
      </c>
      <c r="AQ15" s="55">
        <v>1.32</v>
      </c>
      <c r="AR15" s="55">
        <v>1.32</v>
      </c>
      <c r="AS15" s="55">
        <v>1.31</v>
      </c>
      <c r="AT15" s="55">
        <v>1.3</v>
      </c>
      <c r="AU15" s="55">
        <v>1.3</v>
      </c>
      <c r="AV15" s="55">
        <v>1.3</v>
      </c>
      <c r="AW15" s="55">
        <v>1.3</v>
      </c>
      <c r="AX15" s="55">
        <v>1.3</v>
      </c>
      <c r="AY15" s="55">
        <v>1.31</v>
      </c>
      <c r="AZ15" s="2">
        <f t="shared" ca="1" si="8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9"/>
        <v>KI</v>
      </c>
      <c r="BO15" s="2">
        <f t="shared" si="2"/>
        <v>0</v>
      </c>
      <c r="BP15" s="2">
        <f t="shared" si="3"/>
        <v>1</v>
      </c>
      <c r="BR15" s="2">
        <f t="shared" si="10"/>
        <v>0</v>
      </c>
      <c r="BS15" s="2">
        <f t="shared" si="10"/>
        <v>0</v>
      </c>
      <c r="BT15" s="2">
        <f t="shared" si="10"/>
        <v>0</v>
      </c>
      <c r="BU15" s="2">
        <f t="shared" si="10"/>
        <v>0</v>
      </c>
      <c r="BV15" s="2">
        <f t="shared" si="10"/>
        <v>0</v>
      </c>
      <c r="BW15" s="2">
        <f t="shared" si="10"/>
        <v>0</v>
      </c>
      <c r="BX15" s="2">
        <f t="shared" si="10"/>
        <v>0</v>
      </c>
      <c r="BY15" s="2">
        <f t="shared" si="10"/>
        <v>0</v>
      </c>
      <c r="BZ15" s="2">
        <f t="shared" si="10"/>
        <v>0</v>
      </c>
      <c r="CA15" s="2">
        <f t="shared" si="10"/>
        <v>0</v>
      </c>
      <c r="CB15" s="2">
        <f t="shared" si="10"/>
        <v>0</v>
      </c>
      <c r="CC15" s="2">
        <f t="shared" si="10"/>
        <v>0</v>
      </c>
      <c r="CD15" s="2">
        <f t="shared" si="10"/>
        <v>0</v>
      </c>
      <c r="CE15" s="2">
        <f t="shared" si="10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КА-3  -  α_рс</v>
      </c>
      <c r="B16" s="10" t="s">
        <v>2642</v>
      </c>
      <c r="C16" s="18">
        <v>1.75</v>
      </c>
      <c r="D16" s="18">
        <v>1.25</v>
      </c>
      <c r="E16" s="22" t="s">
        <v>2486</v>
      </c>
      <c r="F16" s="22">
        <v>3</v>
      </c>
      <c r="G16" s="22"/>
      <c r="H16" s="20">
        <f t="shared" ca="1" si="5"/>
        <v>0</v>
      </c>
      <c r="I16" s="16" t="str">
        <f t="shared" si="6"/>
        <v>03K002KI0002</v>
      </c>
      <c r="J16" s="54">
        <v>1.28</v>
      </c>
      <c r="K16" s="54">
        <v>1.28</v>
      </c>
      <c r="L16" s="54">
        <v>1.28</v>
      </c>
      <c r="M16" s="54">
        <v>1.28</v>
      </c>
      <c r="N16" s="54">
        <v>1.28</v>
      </c>
      <c r="O16" s="54">
        <v>1.28</v>
      </c>
      <c r="P16" s="54">
        <v>1.28</v>
      </c>
      <c r="Q16" s="54">
        <v>1.28</v>
      </c>
      <c r="R16" s="54">
        <v>1.28</v>
      </c>
      <c r="S16" s="54">
        <v>1.28</v>
      </c>
      <c r="T16" s="54">
        <v>1.28</v>
      </c>
      <c r="U16" s="54">
        <v>1.29</v>
      </c>
      <c r="V16" s="54">
        <v>1.3</v>
      </c>
      <c r="W16" s="56">
        <v>1.3</v>
      </c>
      <c r="X16" s="2">
        <f t="shared" ca="1" si="7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1.28</v>
      </c>
      <c r="AM16" s="55">
        <v>1.28</v>
      </c>
      <c r="AN16" s="55">
        <v>1.28</v>
      </c>
      <c r="AO16" s="55">
        <v>1.28</v>
      </c>
      <c r="AP16" s="55">
        <v>1.28</v>
      </c>
      <c r="AQ16" s="55">
        <v>1.28</v>
      </c>
      <c r="AR16" s="55">
        <v>1.28</v>
      </c>
      <c r="AS16" s="55">
        <v>1.28</v>
      </c>
      <c r="AT16" s="55">
        <v>1.28</v>
      </c>
      <c r="AU16" s="55">
        <v>1.28</v>
      </c>
      <c r="AV16" s="55">
        <v>1.28</v>
      </c>
      <c r="AW16" s="55">
        <v>1.29</v>
      </c>
      <c r="AX16" s="55">
        <v>1.3</v>
      </c>
      <c r="AY16" s="55">
        <v>1.3</v>
      </c>
      <c r="AZ16" s="2">
        <f t="shared" ca="1" si="8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9"/>
        <v>KI</v>
      </c>
      <c r="BO16" s="2">
        <f t="shared" si="2"/>
        <v>0</v>
      </c>
      <c r="BP16" s="2">
        <f t="shared" si="3"/>
        <v>1</v>
      </c>
      <c r="BR16" s="2">
        <f t="shared" si="10"/>
        <v>0</v>
      </c>
      <c r="BS16" s="2">
        <f t="shared" si="10"/>
        <v>0</v>
      </c>
      <c r="BT16" s="2">
        <f t="shared" si="10"/>
        <v>0</v>
      </c>
      <c r="BU16" s="2">
        <f t="shared" si="10"/>
        <v>0</v>
      </c>
      <c r="BV16" s="2">
        <f t="shared" si="10"/>
        <v>0</v>
      </c>
      <c r="BW16" s="2">
        <f t="shared" si="10"/>
        <v>0</v>
      </c>
      <c r="BX16" s="2">
        <f t="shared" si="10"/>
        <v>0</v>
      </c>
      <c r="BY16" s="2">
        <f t="shared" si="10"/>
        <v>0</v>
      </c>
      <c r="BZ16" s="2">
        <f t="shared" si="10"/>
        <v>0</v>
      </c>
      <c r="CA16" s="2">
        <f t="shared" si="10"/>
        <v>0</v>
      </c>
      <c r="CB16" s="2">
        <f t="shared" si="10"/>
        <v>0</v>
      </c>
      <c r="CC16" s="2">
        <f t="shared" si="10"/>
        <v>0</v>
      </c>
      <c r="CD16" s="2">
        <f t="shared" si="10"/>
        <v>0</v>
      </c>
      <c r="CE16" s="2">
        <f t="shared" si="10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КА-4  -  α_рс</v>
      </c>
      <c r="B17" s="10" t="s">
        <v>2643</v>
      </c>
      <c r="C17" s="18">
        <v>1.75</v>
      </c>
      <c r="D17" s="18">
        <v>1.25</v>
      </c>
      <c r="E17" s="22" t="s">
        <v>2486</v>
      </c>
      <c r="F17" s="22">
        <v>3</v>
      </c>
      <c r="G17" s="22"/>
      <c r="H17" s="20">
        <f t="shared" ca="1" si="5"/>
        <v>0</v>
      </c>
      <c r="I17" s="16" t="str">
        <f t="shared" si="6"/>
        <v>04K002KI0002</v>
      </c>
      <c r="J17" s="54">
        <v>1.25</v>
      </c>
      <c r="K17" s="54">
        <v>1.25</v>
      </c>
      <c r="L17" s="54">
        <v>1.25</v>
      </c>
      <c r="M17" s="54">
        <v>1.25</v>
      </c>
      <c r="N17" s="54">
        <v>1.25</v>
      </c>
      <c r="O17" s="54">
        <v>1.25</v>
      </c>
      <c r="P17" s="54">
        <v>1.26</v>
      </c>
      <c r="Q17" s="54">
        <v>1.25</v>
      </c>
      <c r="R17" s="54">
        <v>1.25</v>
      </c>
      <c r="S17" s="54">
        <v>1.25</v>
      </c>
      <c r="T17" s="54">
        <v>1.25</v>
      </c>
      <c r="U17" s="54">
        <v>1.26</v>
      </c>
      <c r="V17" s="54">
        <v>1.28</v>
      </c>
      <c r="W17" s="56">
        <v>1.28</v>
      </c>
      <c r="X17" s="2">
        <f t="shared" ca="1" si="7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1.25</v>
      </c>
      <c r="AM17" s="55">
        <v>1.25</v>
      </c>
      <c r="AN17" s="55">
        <v>1.25</v>
      </c>
      <c r="AO17" s="55">
        <v>1.25</v>
      </c>
      <c r="AP17" s="55">
        <v>1.25</v>
      </c>
      <c r="AQ17" s="55">
        <v>1.25</v>
      </c>
      <c r="AR17" s="55">
        <v>1.26</v>
      </c>
      <c r="AS17" s="55">
        <v>1.25</v>
      </c>
      <c r="AT17" s="55">
        <v>1.25</v>
      </c>
      <c r="AU17" s="55">
        <v>1.25</v>
      </c>
      <c r="AV17" s="55">
        <v>1.25</v>
      </c>
      <c r="AW17" s="55">
        <v>1.26</v>
      </c>
      <c r="AX17" s="55">
        <v>1.28</v>
      </c>
      <c r="AY17" s="55">
        <v>1.28</v>
      </c>
      <c r="AZ17" s="2">
        <f t="shared" ca="1" si="8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9"/>
        <v>KI</v>
      </c>
      <c r="BO17" s="2">
        <f t="shared" si="2"/>
        <v>0</v>
      </c>
      <c r="BP17" s="2">
        <f t="shared" si="3"/>
        <v>1</v>
      </c>
      <c r="BR17" s="2">
        <f t="shared" si="10"/>
        <v>0</v>
      </c>
      <c r="BS17" s="2">
        <f t="shared" si="10"/>
        <v>0</v>
      </c>
      <c r="BT17" s="2">
        <f t="shared" si="10"/>
        <v>0</v>
      </c>
      <c r="BU17" s="2">
        <f t="shared" si="10"/>
        <v>0</v>
      </c>
      <c r="BV17" s="2">
        <f t="shared" si="10"/>
        <v>0</v>
      </c>
      <c r="BW17" s="2">
        <f t="shared" si="10"/>
        <v>0</v>
      </c>
      <c r="BX17" s="2">
        <f t="shared" si="10"/>
        <v>0</v>
      </c>
      <c r="BY17" s="2">
        <f t="shared" si="10"/>
        <v>0</v>
      </c>
      <c r="BZ17" s="2">
        <f t="shared" si="10"/>
        <v>0</v>
      </c>
      <c r="CA17" s="2">
        <f t="shared" si="10"/>
        <v>0</v>
      </c>
      <c r="CB17" s="2">
        <f t="shared" si="10"/>
        <v>0</v>
      </c>
      <c r="CC17" s="2">
        <f t="shared" si="10"/>
        <v>0</v>
      </c>
      <c r="CD17" s="2">
        <f t="shared" si="10"/>
        <v>0</v>
      </c>
      <c r="CE17" s="2">
        <f t="shared" si="10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КА-5  -  α_рс</v>
      </c>
      <c r="B18" s="10" t="s">
        <v>2644</v>
      </c>
      <c r="C18" s="18">
        <v>1.75</v>
      </c>
      <c r="D18" s="18">
        <v>1.25</v>
      </c>
      <c r="E18" s="22" t="s">
        <v>2486</v>
      </c>
      <c r="F18" s="22">
        <v>3</v>
      </c>
      <c r="G18" s="22"/>
      <c r="H18" s="20">
        <f t="shared" ca="1" si="5"/>
        <v>0</v>
      </c>
      <c r="I18" s="16" t="str">
        <f t="shared" si="6"/>
        <v>05K002KI0002</v>
      </c>
      <c r="J18" s="54">
        <v>1.25</v>
      </c>
      <c r="K18" s="54">
        <v>1.25</v>
      </c>
      <c r="L18" s="54">
        <v>1.25</v>
      </c>
      <c r="M18" s="54">
        <v>1.25</v>
      </c>
      <c r="N18" s="54">
        <v>0</v>
      </c>
      <c r="O18" s="54">
        <v>1.27</v>
      </c>
      <c r="P18" s="54">
        <v>1.26</v>
      </c>
      <c r="Q18" s="54">
        <v>1.26</v>
      </c>
      <c r="R18" s="54">
        <v>1.26</v>
      </c>
      <c r="S18" s="54">
        <v>1.25</v>
      </c>
      <c r="T18" s="54">
        <v>1.26</v>
      </c>
      <c r="U18" s="54">
        <v>1.27</v>
      </c>
      <c r="V18" s="54">
        <v>1.28</v>
      </c>
      <c r="W18" s="56">
        <v>1.27</v>
      </c>
      <c r="X18" s="2">
        <f t="shared" ca="1" si="7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1.25</v>
      </c>
      <c r="AM18" s="55">
        <v>1.25</v>
      </c>
      <c r="AN18" s="55">
        <v>1.25</v>
      </c>
      <c r="AO18" s="55">
        <v>1.25</v>
      </c>
      <c r="AP18" s="55">
        <v>0</v>
      </c>
      <c r="AQ18" s="55">
        <v>1.27</v>
      </c>
      <c r="AR18" s="55">
        <v>1.26</v>
      </c>
      <c r="AS18" s="55">
        <v>1.26</v>
      </c>
      <c r="AT18" s="55">
        <v>1.26</v>
      </c>
      <c r="AU18" s="55">
        <v>1.25</v>
      </c>
      <c r="AV18" s="55">
        <v>1.26</v>
      </c>
      <c r="AW18" s="55">
        <v>1.27</v>
      </c>
      <c r="AX18" s="55">
        <v>1.28</v>
      </c>
      <c r="AY18" s="55">
        <v>1.27</v>
      </c>
      <c r="AZ18" s="2">
        <f t="shared" ca="1" si="8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9"/>
        <v>KI</v>
      </c>
      <c r="BO18" s="2">
        <f t="shared" si="2"/>
        <v>0</v>
      </c>
      <c r="BP18" s="2">
        <f t="shared" si="3"/>
        <v>1</v>
      </c>
      <c r="BR18" s="2">
        <f t="shared" si="10"/>
        <v>0</v>
      </c>
      <c r="BS18" s="2">
        <f t="shared" si="10"/>
        <v>0</v>
      </c>
      <c r="BT18" s="2">
        <f t="shared" si="10"/>
        <v>0</v>
      </c>
      <c r="BU18" s="2">
        <f t="shared" si="10"/>
        <v>0</v>
      </c>
      <c r="BV18" s="2">
        <f t="shared" si="10"/>
        <v>0</v>
      </c>
      <c r="BW18" s="2">
        <f t="shared" si="10"/>
        <v>0</v>
      </c>
      <c r="BX18" s="2">
        <f t="shared" si="10"/>
        <v>0</v>
      </c>
      <c r="BY18" s="2">
        <f t="shared" si="10"/>
        <v>0</v>
      </c>
      <c r="BZ18" s="2">
        <f t="shared" si="10"/>
        <v>0</v>
      </c>
      <c r="CA18" s="2">
        <f t="shared" si="10"/>
        <v>0</v>
      </c>
      <c r="CB18" s="2">
        <f t="shared" si="10"/>
        <v>0</v>
      </c>
      <c r="CC18" s="2">
        <f t="shared" si="10"/>
        <v>0</v>
      </c>
      <c r="CD18" s="2">
        <f t="shared" si="10"/>
        <v>0</v>
      </c>
      <c r="CE18" s="2">
        <f t="shared" si="10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КА-6  -  α_рс</v>
      </c>
      <c r="B19" s="10" t="s">
        <v>2645</v>
      </c>
      <c r="C19" s="18">
        <v>1.75</v>
      </c>
      <c r="D19" s="18">
        <v>1.25</v>
      </c>
      <c r="E19" s="22" t="s">
        <v>2486</v>
      </c>
      <c r="F19" s="22">
        <v>3</v>
      </c>
      <c r="G19" s="22"/>
      <c r="H19" s="20">
        <f t="shared" ca="1" si="5"/>
        <v>0</v>
      </c>
      <c r="I19" s="16" t="str">
        <f t="shared" si="6"/>
        <v>06K002KI0002</v>
      </c>
      <c r="J19" s="54">
        <v>1.26</v>
      </c>
      <c r="K19" s="54">
        <v>1.26</v>
      </c>
      <c r="L19" s="54">
        <v>1.26</v>
      </c>
      <c r="M19" s="54">
        <v>1.26</v>
      </c>
      <c r="N19" s="54">
        <v>1.26</v>
      </c>
      <c r="O19" s="54">
        <v>1.27</v>
      </c>
      <c r="P19" s="54">
        <v>1.28</v>
      </c>
      <c r="Q19" s="54">
        <v>1.26</v>
      </c>
      <c r="R19" s="54">
        <v>1.26</v>
      </c>
      <c r="S19" s="54">
        <v>1.26</v>
      </c>
      <c r="T19" s="54">
        <v>1.26</v>
      </c>
      <c r="U19" s="54">
        <v>1.27</v>
      </c>
      <c r="V19" s="54">
        <v>1.28</v>
      </c>
      <c r="W19" s="56">
        <v>1.29</v>
      </c>
      <c r="X19" s="2">
        <f t="shared" ca="1" si="7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1.26</v>
      </c>
      <c r="AM19" s="55">
        <v>1.26</v>
      </c>
      <c r="AN19" s="55">
        <v>1.26</v>
      </c>
      <c r="AO19" s="55">
        <v>1.26</v>
      </c>
      <c r="AP19" s="55">
        <v>1.26</v>
      </c>
      <c r="AQ19" s="55">
        <v>1.26</v>
      </c>
      <c r="AR19" s="55">
        <v>1.28</v>
      </c>
      <c r="AS19" s="55">
        <v>1.26</v>
      </c>
      <c r="AT19" s="55">
        <v>1.26</v>
      </c>
      <c r="AU19" s="55">
        <v>1.26</v>
      </c>
      <c r="AV19" s="55">
        <v>1.26</v>
      </c>
      <c r="AW19" s="55">
        <v>1.27</v>
      </c>
      <c r="AX19" s="55">
        <v>1.28</v>
      </c>
      <c r="AY19" s="55">
        <v>1.29</v>
      </c>
      <c r="AZ19" s="2">
        <f t="shared" ca="1" si="8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9"/>
        <v>KI</v>
      </c>
      <c r="BO19" s="2">
        <f t="shared" si="2"/>
        <v>0</v>
      </c>
      <c r="BP19" s="2">
        <f t="shared" si="3"/>
        <v>1</v>
      </c>
      <c r="BR19" s="2">
        <f t="shared" si="10"/>
        <v>0</v>
      </c>
      <c r="BS19" s="2">
        <f t="shared" si="10"/>
        <v>0</v>
      </c>
      <c r="BT19" s="2">
        <f t="shared" si="10"/>
        <v>0</v>
      </c>
      <c r="BU19" s="2">
        <f t="shared" si="10"/>
        <v>0</v>
      </c>
      <c r="BV19" s="2">
        <f t="shared" si="10"/>
        <v>0</v>
      </c>
      <c r="BW19" s="2">
        <f t="shared" si="10"/>
        <v>0</v>
      </c>
      <c r="BX19" s="2">
        <f t="shared" si="10"/>
        <v>0</v>
      </c>
      <c r="BY19" s="2">
        <f t="shared" si="10"/>
        <v>0</v>
      </c>
      <c r="BZ19" s="2">
        <f t="shared" si="10"/>
        <v>0</v>
      </c>
      <c r="CA19" s="2">
        <f t="shared" si="10"/>
        <v>0</v>
      </c>
      <c r="CB19" s="2">
        <f t="shared" si="10"/>
        <v>0</v>
      </c>
      <c r="CC19" s="2">
        <f t="shared" si="10"/>
        <v>0</v>
      </c>
      <c r="CD19" s="2">
        <f t="shared" si="10"/>
        <v>0</v>
      </c>
      <c r="CE19" s="2">
        <f t="shared" si="10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  -  Гшл</v>
      </c>
      <c r="B20" s="10" t="s">
        <v>2646</v>
      </c>
      <c r="C20" s="18">
        <v>2.5</v>
      </c>
      <c r="D20" s="18">
        <v>0</v>
      </c>
      <c r="E20" s="22" t="s">
        <v>792</v>
      </c>
      <c r="F20" s="22">
        <v>1</v>
      </c>
      <c r="G20" s="22">
        <v>1</v>
      </c>
      <c r="H20" s="20">
        <f t="shared" ca="1" si="5"/>
        <v>0</v>
      </c>
      <c r="I20" s="16" t="str">
        <f t="shared" si="6"/>
        <v>01K002SH0002</v>
      </c>
      <c r="J20" s="54">
        <v>0</v>
      </c>
      <c r="K20" s="54">
        <v>0</v>
      </c>
      <c r="L20" s="54">
        <v>0.1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6">
        <v>0</v>
      </c>
      <c r="X20" s="2">
        <f t="shared" ca="1" si="7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2.46</v>
      </c>
      <c r="AM20" s="55">
        <v>2.46</v>
      </c>
      <c r="AN20" s="55">
        <v>2.46</v>
      </c>
      <c r="AO20" s="55">
        <v>2.46</v>
      </c>
      <c r="AP20" s="55">
        <v>2.46</v>
      </c>
      <c r="AQ20" s="55">
        <v>2.46</v>
      </c>
      <c r="AR20" s="55">
        <v>2.46</v>
      </c>
      <c r="AS20" s="55">
        <v>2.46</v>
      </c>
      <c r="AT20" s="55">
        <v>2.46</v>
      </c>
      <c r="AU20" s="55">
        <v>2.46</v>
      </c>
      <c r="AV20" s="55">
        <v>2.46</v>
      </c>
      <c r="AW20" s="55">
        <v>2.46</v>
      </c>
      <c r="AX20" s="55">
        <v>2.46</v>
      </c>
      <c r="AY20" s="55">
        <v>2.46</v>
      </c>
      <c r="AZ20" s="2">
        <f t="shared" ca="1" si="8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9"/>
        <v>SH</v>
      </c>
      <c r="BO20" s="2">
        <f t="shared" si="2"/>
        <v>0</v>
      </c>
      <c r="BP20" s="2">
        <f t="shared" si="3"/>
        <v>0</v>
      </c>
      <c r="BR20" s="2">
        <f t="shared" ref="BR20:CE25" si="11">IF(AND(J62 &gt;0,J20&gt;$C20,J20 &gt;0.1),1,0)</f>
        <v>0</v>
      </c>
      <c r="BS20" s="2">
        <f t="shared" si="11"/>
        <v>0</v>
      </c>
      <c r="BT20" s="2">
        <f t="shared" si="11"/>
        <v>0</v>
      </c>
      <c r="BU20" s="2">
        <f t="shared" si="11"/>
        <v>0</v>
      </c>
      <c r="BV20" s="2">
        <f t="shared" si="11"/>
        <v>0</v>
      </c>
      <c r="BW20" s="2">
        <f t="shared" si="11"/>
        <v>0</v>
      </c>
      <c r="BX20" s="2">
        <f t="shared" si="11"/>
        <v>0</v>
      </c>
      <c r="BY20" s="2">
        <f t="shared" si="11"/>
        <v>0</v>
      </c>
      <c r="BZ20" s="2">
        <f t="shared" si="11"/>
        <v>0</v>
      </c>
      <c r="CA20" s="2">
        <f t="shared" si="11"/>
        <v>0</v>
      </c>
      <c r="CB20" s="2">
        <f t="shared" si="11"/>
        <v>0</v>
      </c>
      <c r="CC20" s="2">
        <f t="shared" si="11"/>
        <v>0</v>
      </c>
      <c r="CD20" s="2">
        <f t="shared" si="11"/>
        <v>0</v>
      </c>
      <c r="CE20" s="2">
        <f t="shared" si="11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КА-2  -  Гшл</v>
      </c>
      <c r="B21" s="10" t="s">
        <v>2647</v>
      </c>
      <c r="C21" s="18">
        <v>2.5</v>
      </c>
      <c r="D21" s="18">
        <v>0</v>
      </c>
      <c r="E21" s="22" t="s">
        <v>792</v>
      </c>
      <c r="F21" s="22">
        <v>1</v>
      </c>
      <c r="G21" s="22">
        <v>1</v>
      </c>
      <c r="H21" s="20">
        <f t="shared" ca="1" si="5"/>
        <v>0</v>
      </c>
      <c r="I21" s="16" t="str">
        <f t="shared" si="6"/>
        <v>02K002SH0002</v>
      </c>
      <c r="J21" s="54">
        <v>0</v>
      </c>
      <c r="K21" s="54">
        <v>0</v>
      </c>
      <c r="L21" s="54">
        <v>0.1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6">
        <v>0</v>
      </c>
      <c r="X21" s="2">
        <f t="shared" ca="1" si="7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2.46</v>
      </c>
      <c r="AM21" s="55">
        <v>2.46</v>
      </c>
      <c r="AN21" s="55">
        <v>2.46</v>
      </c>
      <c r="AO21" s="55">
        <v>2.46</v>
      </c>
      <c r="AP21" s="55">
        <v>2.46</v>
      </c>
      <c r="AQ21" s="55">
        <v>2.46</v>
      </c>
      <c r="AR21" s="55">
        <v>2.46</v>
      </c>
      <c r="AS21" s="55">
        <v>2.46</v>
      </c>
      <c r="AT21" s="55">
        <v>2.46</v>
      </c>
      <c r="AU21" s="55">
        <v>2.46</v>
      </c>
      <c r="AV21" s="55">
        <v>2.46</v>
      </c>
      <c r="AW21" s="55">
        <v>2.46</v>
      </c>
      <c r="AX21" s="55">
        <v>2.46</v>
      </c>
      <c r="AY21" s="55">
        <v>2.46</v>
      </c>
      <c r="AZ21" s="2">
        <f t="shared" ca="1" si="8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9"/>
        <v>SH</v>
      </c>
      <c r="BO21" s="2">
        <f t="shared" si="2"/>
        <v>0</v>
      </c>
      <c r="BP21" s="2">
        <f t="shared" si="3"/>
        <v>0</v>
      </c>
      <c r="BR21" s="2">
        <f t="shared" si="11"/>
        <v>0</v>
      </c>
      <c r="BS21" s="2">
        <f t="shared" si="11"/>
        <v>0</v>
      </c>
      <c r="BT21" s="2">
        <f t="shared" si="11"/>
        <v>0</v>
      </c>
      <c r="BU21" s="2">
        <f t="shared" si="11"/>
        <v>0</v>
      </c>
      <c r="BV21" s="2">
        <f t="shared" si="11"/>
        <v>0</v>
      </c>
      <c r="BW21" s="2">
        <f t="shared" si="11"/>
        <v>0</v>
      </c>
      <c r="BX21" s="2">
        <f t="shared" si="11"/>
        <v>0</v>
      </c>
      <c r="BY21" s="2">
        <f t="shared" si="11"/>
        <v>0</v>
      </c>
      <c r="BZ21" s="2">
        <f t="shared" si="11"/>
        <v>0</v>
      </c>
      <c r="CA21" s="2">
        <f t="shared" si="11"/>
        <v>0</v>
      </c>
      <c r="CB21" s="2">
        <f t="shared" si="11"/>
        <v>0</v>
      </c>
      <c r="CC21" s="2">
        <f t="shared" si="11"/>
        <v>0</v>
      </c>
      <c r="CD21" s="2">
        <f t="shared" si="11"/>
        <v>0</v>
      </c>
      <c r="CE21" s="2">
        <f t="shared" si="11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КА-3  -  Гшл</v>
      </c>
      <c r="B22" s="10" t="s">
        <v>2648</v>
      </c>
      <c r="C22" s="18">
        <v>2.5</v>
      </c>
      <c r="D22" s="18">
        <v>0</v>
      </c>
      <c r="E22" s="22" t="s">
        <v>792</v>
      </c>
      <c r="F22" s="22">
        <v>1</v>
      </c>
      <c r="G22" s="22">
        <v>1</v>
      </c>
      <c r="H22" s="20">
        <f t="shared" ca="1" si="5"/>
        <v>0</v>
      </c>
      <c r="I22" s="16" t="str">
        <f t="shared" si="6"/>
        <v>03K002SH0002</v>
      </c>
      <c r="J22" s="54">
        <v>0</v>
      </c>
      <c r="K22" s="54">
        <v>0</v>
      </c>
      <c r="L22" s="54">
        <v>0.1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6">
        <v>0</v>
      </c>
      <c r="X22" s="2">
        <f t="shared" ca="1" si="7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2.46</v>
      </c>
      <c r="AM22" s="55">
        <v>2.46</v>
      </c>
      <c r="AN22" s="55">
        <v>2.46</v>
      </c>
      <c r="AO22" s="55">
        <v>2.46</v>
      </c>
      <c r="AP22" s="55">
        <v>2.46</v>
      </c>
      <c r="AQ22" s="55">
        <v>2.46</v>
      </c>
      <c r="AR22" s="55">
        <v>2.46</v>
      </c>
      <c r="AS22" s="55">
        <v>2.46</v>
      </c>
      <c r="AT22" s="55">
        <v>2.46</v>
      </c>
      <c r="AU22" s="55">
        <v>2.46</v>
      </c>
      <c r="AV22" s="55">
        <v>2.46</v>
      </c>
      <c r="AW22" s="55">
        <v>2.46</v>
      </c>
      <c r="AX22" s="55">
        <v>2.46</v>
      </c>
      <c r="AY22" s="55">
        <v>2.46</v>
      </c>
      <c r="AZ22" s="2">
        <f t="shared" ca="1" si="8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9"/>
        <v>SH</v>
      </c>
      <c r="BO22" s="2">
        <f t="shared" si="2"/>
        <v>0</v>
      </c>
      <c r="BP22" s="2">
        <f t="shared" si="3"/>
        <v>0</v>
      </c>
      <c r="BR22" s="2">
        <f t="shared" si="11"/>
        <v>0</v>
      </c>
      <c r="BS22" s="2">
        <f t="shared" si="11"/>
        <v>0</v>
      </c>
      <c r="BT22" s="2">
        <f t="shared" si="11"/>
        <v>0</v>
      </c>
      <c r="BU22" s="2">
        <f t="shared" si="11"/>
        <v>0</v>
      </c>
      <c r="BV22" s="2">
        <f t="shared" si="11"/>
        <v>0</v>
      </c>
      <c r="BW22" s="2">
        <f t="shared" si="11"/>
        <v>0</v>
      </c>
      <c r="BX22" s="2">
        <f t="shared" si="11"/>
        <v>0</v>
      </c>
      <c r="BY22" s="2">
        <f t="shared" si="11"/>
        <v>0</v>
      </c>
      <c r="BZ22" s="2">
        <f t="shared" si="11"/>
        <v>0</v>
      </c>
      <c r="CA22" s="2">
        <f t="shared" si="11"/>
        <v>0</v>
      </c>
      <c r="CB22" s="2">
        <f t="shared" si="11"/>
        <v>0</v>
      </c>
      <c r="CC22" s="2">
        <f t="shared" si="11"/>
        <v>0</v>
      </c>
      <c r="CD22" s="2">
        <f t="shared" si="11"/>
        <v>0</v>
      </c>
      <c r="CE22" s="2">
        <f t="shared" si="11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КА-4  -  Гшл</v>
      </c>
      <c r="B23" s="10" t="s">
        <v>2649</v>
      </c>
      <c r="C23" s="18">
        <v>2.5</v>
      </c>
      <c r="D23" s="18">
        <v>0</v>
      </c>
      <c r="E23" s="22" t="s">
        <v>792</v>
      </c>
      <c r="F23" s="22">
        <v>1</v>
      </c>
      <c r="G23" s="22">
        <v>1</v>
      </c>
      <c r="H23" s="20">
        <f t="shared" ca="1" si="5"/>
        <v>0</v>
      </c>
      <c r="I23" s="16" t="str">
        <f t="shared" si="6"/>
        <v>04K002SH0002</v>
      </c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6"/>
      <c r="X23" s="2">
        <f t="shared" ca="1" si="7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35</v>
      </c>
      <c r="AM23" s="55">
        <v>35</v>
      </c>
      <c r="AN23" s="55">
        <v>35</v>
      </c>
      <c r="AO23" s="55">
        <v>35</v>
      </c>
      <c r="AP23" s="55">
        <v>35</v>
      </c>
      <c r="AQ23" s="55">
        <v>35</v>
      </c>
      <c r="AR23" s="55">
        <v>35</v>
      </c>
      <c r="AS23" s="55">
        <v>35</v>
      </c>
      <c r="AT23" s="55">
        <v>35</v>
      </c>
      <c r="AU23" s="55">
        <v>35</v>
      </c>
      <c r="AV23" s="55">
        <v>35</v>
      </c>
      <c r="AW23" s="55">
        <v>35</v>
      </c>
      <c r="AX23" s="55">
        <v>35</v>
      </c>
      <c r="AY23" s="55">
        <v>35</v>
      </c>
      <c r="AZ23" s="2">
        <f t="shared" ca="1" si="8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9"/>
        <v>SH</v>
      </c>
      <c r="BO23" s="2">
        <f t="shared" si="2"/>
        <v>0</v>
      </c>
      <c r="BP23" s="2">
        <f t="shared" si="3"/>
        <v>0</v>
      </c>
      <c r="BR23" s="2">
        <f t="shared" si="11"/>
        <v>0</v>
      </c>
      <c r="BS23" s="2">
        <f t="shared" si="11"/>
        <v>0</v>
      </c>
      <c r="BT23" s="2">
        <f t="shared" si="11"/>
        <v>0</v>
      </c>
      <c r="BU23" s="2">
        <f t="shared" si="11"/>
        <v>0</v>
      </c>
      <c r="BV23" s="2">
        <f t="shared" si="11"/>
        <v>0</v>
      </c>
      <c r="BW23" s="2">
        <f t="shared" si="11"/>
        <v>0</v>
      </c>
      <c r="BX23" s="2">
        <f t="shared" si="11"/>
        <v>0</v>
      </c>
      <c r="BY23" s="2">
        <f t="shared" si="11"/>
        <v>0</v>
      </c>
      <c r="BZ23" s="2">
        <f t="shared" si="11"/>
        <v>0</v>
      </c>
      <c r="CA23" s="2">
        <f t="shared" si="11"/>
        <v>0</v>
      </c>
      <c r="CB23" s="2">
        <f t="shared" si="11"/>
        <v>0</v>
      </c>
      <c r="CC23" s="2">
        <f t="shared" si="11"/>
        <v>0</v>
      </c>
      <c r="CD23" s="2">
        <f t="shared" si="11"/>
        <v>0</v>
      </c>
      <c r="CE23" s="2">
        <f t="shared" si="11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КА-5  -  Гшл</v>
      </c>
      <c r="B24" s="10" t="s">
        <v>2650</v>
      </c>
      <c r="C24" s="18">
        <v>2.5</v>
      </c>
      <c r="D24" s="18">
        <v>0</v>
      </c>
      <c r="E24" s="22" t="s">
        <v>792</v>
      </c>
      <c r="F24" s="22">
        <v>1</v>
      </c>
      <c r="G24" s="22">
        <v>1</v>
      </c>
      <c r="H24" s="20">
        <f t="shared" ca="1" si="5"/>
        <v>0</v>
      </c>
      <c r="I24" s="16" t="str">
        <f t="shared" si="6"/>
        <v>05K002SH0002</v>
      </c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6"/>
      <c r="X24" s="2">
        <f t="shared" ca="1" si="7"/>
        <v>0</v>
      </c>
      <c r="Y24" s="2">
        <f t="shared" ca="1" si="7"/>
        <v>0</v>
      </c>
      <c r="Z24" s="2">
        <f t="shared" ca="1" si="7"/>
        <v>0</v>
      </c>
      <c r="AA24" s="2">
        <f t="shared" ca="1" si="7"/>
        <v>0</v>
      </c>
      <c r="AB24" s="2">
        <f t="shared" ca="1" si="7"/>
        <v>0</v>
      </c>
      <c r="AC24" s="2">
        <f t="shared" ca="1" si="7"/>
        <v>0</v>
      </c>
      <c r="AD24" s="2">
        <f t="shared" ca="1" si="7"/>
        <v>0</v>
      </c>
      <c r="AE24" s="2">
        <f t="shared" ca="1" si="7"/>
        <v>0</v>
      </c>
      <c r="AF24" s="2">
        <f t="shared" ca="1" si="7"/>
        <v>0</v>
      </c>
      <c r="AG24" s="2">
        <f t="shared" ca="1" si="7"/>
        <v>0</v>
      </c>
      <c r="AH24" s="2">
        <f t="shared" ca="1" si="7"/>
        <v>0</v>
      </c>
      <c r="AI24" s="2">
        <f t="shared" ca="1" si="7"/>
        <v>0</v>
      </c>
      <c r="AJ24" s="2">
        <f t="shared" ca="1" si="7"/>
        <v>0</v>
      </c>
      <c r="AK24" s="2">
        <f t="shared" ca="1" si="7"/>
        <v>0</v>
      </c>
      <c r="AL24" s="55">
        <v>35</v>
      </c>
      <c r="AM24" s="55">
        <v>35</v>
      </c>
      <c r="AN24" s="55">
        <v>35</v>
      </c>
      <c r="AO24" s="55">
        <v>35</v>
      </c>
      <c r="AP24" s="55">
        <v>0</v>
      </c>
      <c r="AQ24" s="55">
        <v>35</v>
      </c>
      <c r="AR24" s="55">
        <v>35</v>
      </c>
      <c r="AS24" s="55">
        <v>35</v>
      </c>
      <c r="AT24" s="55">
        <v>35</v>
      </c>
      <c r="AU24" s="55">
        <v>35</v>
      </c>
      <c r="AV24" s="55">
        <v>35</v>
      </c>
      <c r="AW24" s="55">
        <v>35</v>
      </c>
      <c r="AX24" s="55">
        <v>35</v>
      </c>
      <c r="AY24" s="55">
        <v>35</v>
      </c>
      <c r="AZ24" s="2">
        <f t="shared" ca="1" si="8"/>
        <v>0</v>
      </c>
      <c r="BA24" s="2">
        <f t="shared" ca="1" si="8"/>
        <v>0</v>
      </c>
      <c r="BB24" s="2">
        <f t="shared" ca="1" si="8"/>
        <v>0</v>
      </c>
      <c r="BC24" s="2">
        <f t="shared" ca="1" si="8"/>
        <v>0</v>
      </c>
      <c r="BD24" s="2">
        <f t="shared" ca="1" si="8"/>
        <v>0</v>
      </c>
      <c r="BE24" s="2">
        <f t="shared" ca="1" si="8"/>
        <v>0</v>
      </c>
      <c r="BF24" s="2">
        <f t="shared" ca="1" si="8"/>
        <v>0</v>
      </c>
      <c r="BG24" s="2">
        <f t="shared" ca="1" si="8"/>
        <v>0</v>
      </c>
      <c r="BH24" s="2">
        <f t="shared" ca="1" si="8"/>
        <v>0</v>
      </c>
      <c r="BI24" s="2">
        <f t="shared" ca="1" si="8"/>
        <v>0</v>
      </c>
      <c r="BJ24" s="2">
        <f t="shared" ca="1" si="8"/>
        <v>0</v>
      </c>
      <c r="BK24" s="2">
        <f t="shared" ca="1" si="8"/>
        <v>0</v>
      </c>
      <c r="BL24" s="2">
        <f t="shared" ca="1" si="8"/>
        <v>0</v>
      </c>
      <c r="BM24" s="2">
        <f t="shared" ca="1" si="8"/>
        <v>0</v>
      </c>
      <c r="BN24" s="2" t="str">
        <f t="shared" si="9"/>
        <v>SH</v>
      </c>
      <c r="BO24" s="2">
        <f t="shared" si="2"/>
        <v>0</v>
      </c>
      <c r="BP24" s="2">
        <f t="shared" si="3"/>
        <v>0</v>
      </c>
      <c r="BR24" s="2">
        <f t="shared" si="11"/>
        <v>0</v>
      </c>
      <c r="BS24" s="2">
        <f t="shared" si="11"/>
        <v>0</v>
      </c>
      <c r="BT24" s="2">
        <f t="shared" si="11"/>
        <v>0</v>
      </c>
      <c r="BU24" s="2">
        <f t="shared" si="11"/>
        <v>0</v>
      </c>
      <c r="BV24" s="2">
        <f t="shared" si="11"/>
        <v>0</v>
      </c>
      <c r="BW24" s="2">
        <f t="shared" si="11"/>
        <v>0</v>
      </c>
      <c r="BX24" s="2">
        <f t="shared" si="11"/>
        <v>0</v>
      </c>
      <c r="BY24" s="2">
        <f t="shared" si="11"/>
        <v>0</v>
      </c>
      <c r="BZ24" s="2">
        <f t="shared" si="11"/>
        <v>0</v>
      </c>
      <c r="CA24" s="2">
        <f t="shared" si="11"/>
        <v>0</v>
      </c>
      <c r="CB24" s="2">
        <f t="shared" si="11"/>
        <v>0</v>
      </c>
      <c r="CC24" s="2">
        <f t="shared" si="11"/>
        <v>0</v>
      </c>
      <c r="CD24" s="2">
        <f t="shared" si="11"/>
        <v>0</v>
      </c>
      <c r="CE24" s="2">
        <f t="shared" si="11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КА-6  -  Гшл</v>
      </c>
      <c r="B25" s="10" t="s">
        <v>2651</v>
      </c>
      <c r="C25" s="18">
        <v>2.5</v>
      </c>
      <c r="D25" s="18">
        <v>0</v>
      </c>
      <c r="E25" s="22" t="s">
        <v>792</v>
      </c>
      <c r="F25" s="22">
        <v>1</v>
      </c>
      <c r="G25" s="22">
        <v>1</v>
      </c>
      <c r="H25" s="20">
        <f t="shared" ca="1" si="5"/>
        <v>0</v>
      </c>
      <c r="I25" s="16" t="str">
        <f t="shared" si="6"/>
        <v>06K002SH0002</v>
      </c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6"/>
      <c r="X25" s="2">
        <f t="shared" ca="1" si="7"/>
        <v>0</v>
      </c>
      <c r="Y25" s="2">
        <f t="shared" ca="1" si="7"/>
        <v>0</v>
      </c>
      <c r="Z25" s="2">
        <f t="shared" ca="1" si="7"/>
        <v>0</v>
      </c>
      <c r="AA25" s="2">
        <f t="shared" ca="1" si="7"/>
        <v>0</v>
      </c>
      <c r="AB25" s="2">
        <f t="shared" ca="1" si="7"/>
        <v>0</v>
      </c>
      <c r="AC25" s="2">
        <f t="shared" ca="1" si="7"/>
        <v>0</v>
      </c>
      <c r="AD25" s="2">
        <f t="shared" ca="1" si="7"/>
        <v>0</v>
      </c>
      <c r="AE25" s="2">
        <f t="shared" ca="1" si="7"/>
        <v>0</v>
      </c>
      <c r="AF25" s="2">
        <f t="shared" ca="1" si="7"/>
        <v>0</v>
      </c>
      <c r="AG25" s="2">
        <f t="shared" ca="1" si="7"/>
        <v>0</v>
      </c>
      <c r="AH25" s="2">
        <f t="shared" ca="1" si="7"/>
        <v>0</v>
      </c>
      <c r="AI25" s="2">
        <f t="shared" ca="1" si="7"/>
        <v>0</v>
      </c>
      <c r="AJ25" s="2">
        <f t="shared" ca="1" si="7"/>
        <v>0</v>
      </c>
      <c r="AK25" s="2">
        <f t="shared" ca="1" si="7"/>
        <v>0</v>
      </c>
      <c r="AL25" s="55">
        <v>35</v>
      </c>
      <c r="AM25" s="55">
        <v>35</v>
      </c>
      <c r="AN25" s="55">
        <v>35</v>
      </c>
      <c r="AO25" s="55">
        <v>35</v>
      </c>
      <c r="AP25" s="55">
        <v>35</v>
      </c>
      <c r="AQ25" s="55">
        <v>35</v>
      </c>
      <c r="AR25" s="55">
        <v>35</v>
      </c>
      <c r="AS25" s="55">
        <v>35</v>
      </c>
      <c r="AT25" s="55">
        <v>35</v>
      </c>
      <c r="AU25" s="55">
        <v>35</v>
      </c>
      <c r="AV25" s="55">
        <v>35</v>
      </c>
      <c r="AW25" s="55">
        <v>35</v>
      </c>
      <c r="AX25" s="55">
        <v>35</v>
      </c>
      <c r="AY25" s="55">
        <v>35</v>
      </c>
      <c r="AZ25" s="2">
        <f t="shared" ca="1" si="8"/>
        <v>0</v>
      </c>
      <c r="BA25" s="2">
        <f t="shared" ca="1" si="8"/>
        <v>0</v>
      </c>
      <c r="BB25" s="2">
        <f t="shared" ca="1" si="8"/>
        <v>0</v>
      </c>
      <c r="BC25" s="2">
        <f t="shared" ca="1" si="8"/>
        <v>0</v>
      </c>
      <c r="BD25" s="2">
        <f t="shared" ca="1" si="8"/>
        <v>0</v>
      </c>
      <c r="BE25" s="2">
        <f t="shared" ca="1" si="8"/>
        <v>0</v>
      </c>
      <c r="BF25" s="2">
        <f t="shared" ca="1" si="8"/>
        <v>0</v>
      </c>
      <c r="BG25" s="2">
        <f t="shared" ca="1" si="8"/>
        <v>0</v>
      </c>
      <c r="BH25" s="2">
        <f t="shared" ca="1" si="8"/>
        <v>0</v>
      </c>
      <c r="BI25" s="2">
        <f t="shared" ca="1" si="8"/>
        <v>0</v>
      </c>
      <c r="BJ25" s="2">
        <f t="shared" ca="1" si="8"/>
        <v>0</v>
      </c>
      <c r="BK25" s="2">
        <f t="shared" ca="1" si="8"/>
        <v>0</v>
      </c>
      <c r="BL25" s="2">
        <f t="shared" ca="1" si="8"/>
        <v>0</v>
      </c>
      <c r="BM25" s="2">
        <f t="shared" ca="1" si="8"/>
        <v>0</v>
      </c>
      <c r="BN25" s="2" t="str">
        <f t="shared" si="9"/>
        <v>SH</v>
      </c>
      <c r="BO25" s="2">
        <f t="shared" si="2"/>
        <v>0</v>
      </c>
      <c r="BP25" s="2">
        <f t="shared" si="3"/>
        <v>0</v>
      </c>
      <c r="BR25" s="2">
        <f t="shared" si="11"/>
        <v>0</v>
      </c>
      <c r="BS25" s="2">
        <f t="shared" si="11"/>
        <v>0</v>
      </c>
      <c r="BT25" s="2">
        <f t="shared" si="11"/>
        <v>0</v>
      </c>
      <c r="BU25" s="2">
        <f t="shared" si="11"/>
        <v>0</v>
      </c>
      <c r="BV25" s="2">
        <f t="shared" si="11"/>
        <v>0</v>
      </c>
      <c r="BW25" s="2">
        <f t="shared" si="11"/>
        <v>0</v>
      </c>
      <c r="BX25" s="2">
        <f t="shared" si="11"/>
        <v>0</v>
      </c>
      <c r="BY25" s="2">
        <f t="shared" si="11"/>
        <v>0</v>
      </c>
      <c r="BZ25" s="2">
        <f t="shared" si="11"/>
        <v>0</v>
      </c>
      <c r="CA25" s="2">
        <f t="shared" si="11"/>
        <v>0</v>
      </c>
      <c r="CB25" s="2">
        <f t="shared" si="11"/>
        <v>0</v>
      </c>
      <c r="CC25" s="2">
        <f t="shared" si="11"/>
        <v>0</v>
      </c>
      <c r="CD25" s="2">
        <f t="shared" si="11"/>
        <v>0</v>
      </c>
      <c r="CE25" s="2">
        <f t="shared" si="11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КА-1  -  Гун</v>
      </c>
      <c r="B26" s="10" t="s">
        <v>2652</v>
      </c>
      <c r="C26" s="18">
        <v>2.5</v>
      </c>
      <c r="D26" s="18">
        <v>0.5</v>
      </c>
      <c r="E26" s="22" t="s">
        <v>792</v>
      </c>
      <c r="F26" s="22">
        <v>1</v>
      </c>
      <c r="G26" s="22">
        <v>1</v>
      </c>
      <c r="H26" s="20">
        <f t="shared" ca="1" si="5"/>
        <v>0</v>
      </c>
      <c r="I26" s="16" t="str">
        <f t="shared" si="6"/>
        <v>01K002SG0002</v>
      </c>
      <c r="J26" s="54">
        <v>1</v>
      </c>
      <c r="K26" s="54">
        <v>1.2</v>
      </c>
      <c r="L26" s="54">
        <v>1.1000000000000001</v>
      </c>
      <c r="M26" s="54">
        <v>1.3</v>
      </c>
      <c r="N26" s="54">
        <v>1</v>
      </c>
      <c r="O26" s="54">
        <v>1</v>
      </c>
      <c r="P26" s="54">
        <v>1</v>
      </c>
      <c r="Q26" s="54">
        <v>0.8</v>
      </c>
      <c r="R26" s="54">
        <v>1</v>
      </c>
      <c r="S26" s="54">
        <v>1.2</v>
      </c>
      <c r="T26" s="54">
        <v>1.2</v>
      </c>
      <c r="U26" s="54">
        <v>1.3</v>
      </c>
      <c r="V26" s="54">
        <v>1.3</v>
      </c>
      <c r="W26" s="56">
        <v>1.3</v>
      </c>
      <c r="X26" s="2">
        <f t="shared" ca="1" si="7"/>
        <v>0</v>
      </c>
      <c r="Y26" s="2">
        <f t="shared" ca="1" si="7"/>
        <v>0</v>
      </c>
      <c r="Z26" s="2">
        <f t="shared" ca="1" si="7"/>
        <v>0</v>
      </c>
      <c r="AA26" s="2">
        <f t="shared" ca="1" si="7"/>
        <v>0</v>
      </c>
      <c r="AB26" s="2">
        <f t="shared" ca="1" si="7"/>
        <v>0</v>
      </c>
      <c r="AC26" s="2">
        <f t="shared" ca="1" si="7"/>
        <v>0</v>
      </c>
      <c r="AD26" s="2">
        <f t="shared" ca="1" si="7"/>
        <v>0</v>
      </c>
      <c r="AE26" s="2">
        <f t="shared" ca="1" si="7"/>
        <v>0</v>
      </c>
      <c r="AF26" s="2">
        <f t="shared" ca="1" si="7"/>
        <v>0</v>
      </c>
      <c r="AG26" s="2">
        <f t="shared" ca="1" si="7"/>
        <v>0</v>
      </c>
      <c r="AH26" s="2">
        <f t="shared" ca="1" si="7"/>
        <v>0</v>
      </c>
      <c r="AI26" s="2">
        <f t="shared" ca="1" si="7"/>
        <v>0</v>
      </c>
      <c r="AJ26" s="2">
        <f t="shared" ca="1" si="7"/>
        <v>0</v>
      </c>
      <c r="AK26" s="2">
        <f t="shared" ca="1" si="7"/>
        <v>0</v>
      </c>
      <c r="AL26" s="55">
        <v>1.3</v>
      </c>
      <c r="AM26" s="55">
        <v>1.3</v>
      </c>
      <c r="AN26" s="55">
        <v>1.3</v>
      </c>
      <c r="AO26" s="55">
        <v>1.3</v>
      </c>
      <c r="AP26" s="55">
        <v>1.3</v>
      </c>
      <c r="AQ26" s="55">
        <v>1.3</v>
      </c>
      <c r="AR26" s="55">
        <v>1.3</v>
      </c>
      <c r="AS26" s="55">
        <v>1.3</v>
      </c>
      <c r="AT26" s="55">
        <v>1.3</v>
      </c>
      <c r="AU26" s="55">
        <v>1.3</v>
      </c>
      <c r="AV26" s="55">
        <v>1.3</v>
      </c>
      <c r="AW26" s="55">
        <v>1.3</v>
      </c>
      <c r="AX26" s="55">
        <v>1.3</v>
      </c>
      <c r="AY26" s="55">
        <v>1.3</v>
      </c>
      <c r="AZ26" s="2">
        <f t="shared" ca="1" si="8"/>
        <v>0</v>
      </c>
      <c r="BA26" s="2">
        <f t="shared" ca="1" si="8"/>
        <v>0</v>
      </c>
      <c r="BB26" s="2">
        <f t="shared" ca="1" si="8"/>
        <v>0</v>
      </c>
      <c r="BC26" s="2">
        <f t="shared" ca="1" si="8"/>
        <v>0</v>
      </c>
      <c r="BD26" s="2">
        <f t="shared" ca="1" si="8"/>
        <v>0</v>
      </c>
      <c r="BE26" s="2">
        <f t="shared" ca="1" si="8"/>
        <v>0</v>
      </c>
      <c r="BF26" s="2">
        <f t="shared" ca="1" si="8"/>
        <v>0</v>
      </c>
      <c r="BG26" s="2">
        <f t="shared" ca="1" si="8"/>
        <v>0</v>
      </c>
      <c r="BH26" s="2">
        <f t="shared" ca="1" si="8"/>
        <v>0</v>
      </c>
      <c r="BI26" s="2">
        <f t="shared" ca="1" si="8"/>
        <v>0</v>
      </c>
      <c r="BJ26" s="2">
        <f t="shared" ca="1" si="8"/>
        <v>0</v>
      </c>
      <c r="BK26" s="2">
        <f t="shared" ca="1" si="8"/>
        <v>0</v>
      </c>
      <c r="BL26" s="2">
        <f t="shared" ca="1" si="8"/>
        <v>0</v>
      </c>
      <c r="BM26" s="2">
        <f t="shared" ca="1" si="8"/>
        <v>0</v>
      </c>
      <c r="BN26" s="2" t="str">
        <f t="shared" si="9"/>
        <v>SG</v>
      </c>
      <c r="BO26" s="2">
        <f t="shared" si="2"/>
        <v>0</v>
      </c>
      <c r="BP26" s="2">
        <f t="shared" si="3"/>
        <v>1</v>
      </c>
      <c r="BR26" s="2">
        <f t="shared" ref="BR26:CE31" si="12">IF(AND(J62 &gt;0,J26&gt;$C26,J26 &gt;0.1),1,0)</f>
        <v>0</v>
      </c>
      <c r="BS26" s="2">
        <f t="shared" si="12"/>
        <v>0</v>
      </c>
      <c r="BT26" s="2">
        <f t="shared" si="12"/>
        <v>0</v>
      </c>
      <c r="BU26" s="2">
        <f t="shared" si="12"/>
        <v>0</v>
      </c>
      <c r="BV26" s="2">
        <f t="shared" si="12"/>
        <v>0</v>
      </c>
      <c r="BW26" s="2">
        <f t="shared" si="12"/>
        <v>0</v>
      </c>
      <c r="BX26" s="2">
        <f t="shared" si="12"/>
        <v>0</v>
      </c>
      <c r="BY26" s="2">
        <f t="shared" si="12"/>
        <v>0</v>
      </c>
      <c r="BZ26" s="2">
        <f t="shared" si="12"/>
        <v>0</v>
      </c>
      <c r="CA26" s="2">
        <f t="shared" si="12"/>
        <v>0</v>
      </c>
      <c r="CB26" s="2">
        <f t="shared" si="12"/>
        <v>0</v>
      </c>
      <c r="CC26" s="2">
        <f t="shared" si="12"/>
        <v>0</v>
      </c>
      <c r="CD26" s="2">
        <f t="shared" si="12"/>
        <v>0</v>
      </c>
      <c r="CE26" s="2">
        <f t="shared" si="12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КА-2  -  Гун</v>
      </c>
      <c r="B27" s="10" t="s">
        <v>2653</v>
      </c>
      <c r="C27" s="18">
        <v>2.5</v>
      </c>
      <c r="D27" s="18">
        <v>0.5</v>
      </c>
      <c r="E27" s="22" t="s">
        <v>792</v>
      </c>
      <c r="F27" s="22">
        <v>1</v>
      </c>
      <c r="G27" s="22">
        <v>1</v>
      </c>
      <c r="H27" s="20">
        <f t="shared" ca="1" si="5"/>
        <v>0</v>
      </c>
      <c r="I27" s="16" t="str">
        <f t="shared" si="6"/>
        <v>02K002SG0002</v>
      </c>
      <c r="J27" s="54">
        <v>1</v>
      </c>
      <c r="K27" s="54">
        <v>0.7</v>
      </c>
      <c r="L27" s="54">
        <v>0.7</v>
      </c>
      <c r="M27" s="54">
        <v>1.3</v>
      </c>
      <c r="N27" s="54">
        <v>1.1000000000000001</v>
      </c>
      <c r="O27" s="54">
        <v>1.1000000000000001</v>
      </c>
      <c r="P27" s="54">
        <v>1.1000000000000001</v>
      </c>
      <c r="Q27" s="54">
        <v>0.5</v>
      </c>
      <c r="R27" s="54">
        <v>0.5</v>
      </c>
      <c r="S27" s="54">
        <v>0.5</v>
      </c>
      <c r="T27" s="54">
        <v>0.7</v>
      </c>
      <c r="U27" s="54">
        <v>0.6</v>
      </c>
      <c r="V27" s="54">
        <v>0.6</v>
      </c>
      <c r="W27" s="56">
        <v>0.6</v>
      </c>
      <c r="X27" s="2">
        <f t="shared" ca="1" si="7"/>
        <v>0</v>
      </c>
      <c r="Y27" s="2">
        <f t="shared" ca="1" si="7"/>
        <v>0</v>
      </c>
      <c r="Z27" s="2">
        <f t="shared" ca="1" si="7"/>
        <v>0</v>
      </c>
      <c r="AA27" s="2">
        <f t="shared" ca="1" si="7"/>
        <v>20</v>
      </c>
      <c r="AB27" s="2">
        <f t="shared" ca="1" si="7"/>
        <v>0</v>
      </c>
      <c r="AC27" s="2">
        <f t="shared" ca="1" si="7"/>
        <v>0</v>
      </c>
      <c r="AD27" s="2">
        <f t="shared" ca="1" si="7"/>
        <v>0</v>
      </c>
      <c r="AE27" s="2">
        <f t="shared" ca="1" si="7"/>
        <v>0</v>
      </c>
      <c r="AF27" s="2">
        <f t="shared" ca="1" si="7"/>
        <v>0</v>
      </c>
      <c r="AG27" s="2">
        <f t="shared" ca="1" si="7"/>
        <v>0</v>
      </c>
      <c r="AH27" s="2">
        <f t="shared" ca="1" si="7"/>
        <v>0</v>
      </c>
      <c r="AI27" s="2">
        <f t="shared" ca="1" si="7"/>
        <v>0</v>
      </c>
      <c r="AJ27" s="2">
        <f t="shared" ca="1" si="7"/>
        <v>0</v>
      </c>
      <c r="AK27" s="2">
        <f t="shared" ca="1" si="7"/>
        <v>0</v>
      </c>
      <c r="AL27" s="55">
        <v>1.3</v>
      </c>
      <c r="AM27" s="55">
        <v>1.3</v>
      </c>
      <c r="AN27" s="55">
        <v>1.3</v>
      </c>
      <c r="AO27" s="55">
        <v>1.3</v>
      </c>
      <c r="AP27" s="55">
        <v>1.3</v>
      </c>
      <c r="AQ27" s="55">
        <v>1.3</v>
      </c>
      <c r="AR27" s="55">
        <v>1.3</v>
      </c>
      <c r="AS27" s="55">
        <v>1.3</v>
      </c>
      <c r="AT27" s="55">
        <v>1.3</v>
      </c>
      <c r="AU27" s="55">
        <v>1.3</v>
      </c>
      <c r="AV27" s="55">
        <v>1.3</v>
      </c>
      <c r="AW27" s="55">
        <v>1.3</v>
      </c>
      <c r="AX27" s="55">
        <v>1.3</v>
      </c>
      <c r="AY27" s="55">
        <v>1.3</v>
      </c>
      <c r="AZ27" s="2">
        <f t="shared" ca="1" si="8"/>
        <v>0</v>
      </c>
      <c r="BA27" s="2">
        <f t="shared" ca="1" si="8"/>
        <v>0</v>
      </c>
      <c r="BB27" s="2">
        <f t="shared" ca="1" si="8"/>
        <v>0</v>
      </c>
      <c r="BC27" s="2">
        <f t="shared" ca="1" si="8"/>
        <v>0</v>
      </c>
      <c r="BD27" s="2">
        <f t="shared" ca="1" si="8"/>
        <v>0</v>
      </c>
      <c r="BE27" s="2">
        <f t="shared" ca="1" si="8"/>
        <v>0</v>
      </c>
      <c r="BF27" s="2">
        <f t="shared" ca="1" si="8"/>
        <v>0</v>
      </c>
      <c r="BG27" s="2">
        <f t="shared" ca="1" si="8"/>
        <v>0</v>
      </c>
      <c r="BH27" s="2">
        <f t="shared" ca="1" si="8"/>
        <v>0</v>
      </c>
      <c r="BI27" s="2">
        <f t="shared" ca="1" si="8"/>
        <v>0</v>
      </c>
      <c r="BJ27" s="2">
        <f t="shared" ca="1" si="8"/>
        <v>0</v>
      </c>
      <c r="BK27" s="2">
        <f t="shared" ca="1" si="8"/>
        <v>0</v>
      </c>
      <c r="BL27" s="2">
        <f t="shared" ca="1" si="8"/>
        <v>0</v>
      </c>
      <c r="BM27" s="2">
        <f t="shared" ca="1" si="8"/>
        <v>0</v>
      </c>
      <c r="BN27" s="2" t="str">
        <f t="shared" si="9"/>
        <v>SG</v>
      </c>
      <c r="BO27" s="2">
        <f t="shared" si="2"/>
        <v>0</v>
      </c>
      <c r="BP27" s="2">
        <f t="shared" si="3"/>
        <v>1</v>
      </c>
      <c r="BR27" s="2">
        <f t="shared" si="12"/>
        <v>0</v>
      </c>
      <c r="BS27" s="2">
        <f t="shared" si="12"/>
        <v>0</v>
      </c>
      <c r="BT27" s="2">
        <f t="shared" si="12"/>
        <v>0</v>
      </c>
      <c r="BU27" s="2">
        <f t="shared" si="12"/>
        <v>0</v>
      </c>
      <c r="BV27" s="2">
        <f t="shared" si="12"/>
        <v>0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BZ27" s="2">
        <f t="shared" si="12"/>
        <v>0</v>
      </c>
      <c r="CA27" s="2">
        <f t="shared" si="12"/>
        <v>0</v>
      </c>
      <c r="CB27" s="2">
        <f t="shared" si="12"/>
        <v>0</v>
      </c>
      <c r="CC27" s="2">
        <f t="shared" si="12"/>
        <v>0</v>
      </c>
      <c r="CD27" s="2">
        <f t="shared" si="12"/>
        <v>0</v>
      </c>
      <c r="CE27" s="2">
        <f t="shared" si="12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КА-3  -  Гун</v>
      </c>
      <c r="B28" s="10" t="s">
        <v>2654</v>
      </c>
      <c r="C28" s="18">
        <v>2.5</v>
      </c>
      <c r="D28" s="18">
        <v>0.5</v>
      </c>
      <c r="E28" s="22" t="s">
        <v>792</v>
      </c>
      <c r="F28" s="22">
        <v>1</v>
      </c>
      <c r="G28" s="22">
        <v>1</v>
      </c>
      <c r="H28" s="20">
        <f t="shared" ca="1" si="5"/>
        <v>0</v>
      </c>
      <c r="I28" s="16" t="str">
        <f t="shared" si="6"/>
        <v>03K002SG0002</v>
      </c>
      <c r="J28" s="54">
        <v>1.2</v>
      </c>
      <c r="K28" s="54">
        <v>1.3</v>
      </c>
      <c r="L28" s="54">
        <v>0.6</v>
      </c>
      <c r="M28" s="54">
        <v>0.4</v>
      </c>
      <c r="N28" s="54">
        <v>0.5</v>
      </c>
      <c r="O28" s="54">
        <v>0.5</v>
      </c>
      <c r="P28" s="54">
        <v>0.5</v>
      </c>
      <c r="Q28" s="54">
        <v>0.7</v>
      </c>
      <c r="R28" s="54">
        <v>0.8</v>
      </c>
      <c r="S28" s="54">
        <v>0.8</v>
      </c>
      <c r="T28" s="54">
        <v>0.9</v>
      </c>
      <c r="U28" s="54">
        <v>0.5</v>
      </c>
      <c r="V28" s="54">
        <v>0.5</v>
      </c>
      <c r="W28" s="56">
        <v>0.5</v>
      </c>
      <c r="X28" s="2">
        <f t="shared" ca="1" si="7"/>
        <v>0</v>
      </c>
      <c r="Y28" s="2">
        <f t="shared" ca="1" si="7"/>
        <v>0</v>
      </c>
      <c r="Z28" s="2">
        <f t="shared" ca="1" si="7"/>
        <v>0</v>
      </c>
      <c r="AA28" s="2">
        <f t="shared" ca="1" si="7"/>
        <v>0</v>
      </c>
      <c r="AB28" s="2">
        <f t="shared" ca="1" si="7"/>
        <v>0</v>
      </c>
      <c r="AC28" s="2">
        <f t="shared" ca="1" si="7"/>
        <v>0</v>
      </c>
      <c r="AD28" s="2">
        <f t="shared" ca="1" si="7"/>
        <v>0</v>
      </c>
      <c r="AE28" s="2">
        <f t="shared" ca="1" si="7"/>
        <v>0</v>
      </c>
      <c r="AF28" s="2">
        <f t="shared" ca="1" si="7"/>
        <v>0</v>
      </c>
      <c r="AG28" s="2">
        <f t="shared" ca="1" si="7"/>
        <v>0</v>
      </c>
      <c r="AH28" s="2">
        <f t="shared" ca="1" si="7"/>
        <v>0</v>
      </c>
      <c r="AI28" s="2">
        <f t="shared" ca="1" si="7"/>
        <v>0</v>
      </c>
      <c r="AJ28" s="2">
        <f t="shared" ca="1" si="7"/>
        <v>0</v>
      </c>
      <c r="AK28" s="2">
        <f t="shared" ca="1" si="7"/>
        <v>0</v>
      </c>
      <c r="AL28" s="55">
        <v>1.3</v>
      </c>
      <c r="AM28" s="55">
        <v>1.3</v>
      </c>
      <c r="AN28" s="55">
        <v>1.3</v>
      </c>
      <c r="AO28" s="55">
        <v>1.3</v>
      </c>
      <c r="AP28" s="55">
        <v>1.3</v>
      </c>
      <c r="AQ28" s="55">
        <v>1.3</v>
      </c>
      <c r="AR28" s="55">
        <v>1.3</v>
      </c>
      <c r="AS28" s="55">
        <v>1.3</v>
      </c>
      <c r="AT28" s="55">
        <v>1.3</v>
      </c>
      <c r="AU28" s="55">
        <v>1.3</v>
      </c>
      <c r="AV28" s="55">
        <v>1.3</v>
      </c>
      <c r="AW28" s="55">
        <v>1.3</v>
      </c>
      <c r="AX28" s="55">
        <v>1.3</v>
      </c>
      <c r="AY28" s="55">
        <v>1.3</v>
      </c>
      <c r="AZ28" s="2">
        <f t="shared" ca="1" si="8"/>
        <v>0</v>
      </c>
      <c r="BA28" s="2">
        <f t="shared" ca="1" si="8"/>
        <v>0</v>
      </c>
      <c r="BB28" s="2">
        <f t="shared" ca="1" si="8"/>
        <v>0</v>
      </c>
      <c r="BC28" s="2">
        <f t="shared" ca="1" si="8"/>
        <v>0</v>
      </c>
      <c r="BD28" s="2">
        <f t="shared" ca="1" si="8"/>
        <v>0</v>
      </c>
      <c r="BE28" s="2">
        <f t="shared" ca="1" si="8"/>
        <v>0</v>
      </c>
      <c r="BF28" s="2">
        <f t="shared" ca="1" si="8"/>
        <v>0</v>
      </c>
      <c r="BG28" s="2">
        <f t="shared" ca="1" si="8"/>
        <v>0</v>
      </c>
      <c r="BH28" s="2">
        <f t="shared" ca="1" si="8"/>
        <v>0</v>
      </c>
      <c r="BI28" s="2">
        <f t="shared" ca="1" si="8"/>
        <v>0</v>
      </c>
      <c r="BJ28" s="2">
        <f t="shared" ca="1" si="8"/>
        <v>0</v>
      </c>
      <c r="BK28" s="2">
        <f t="shared" ca="1" si="8"/>
        <v>0</v>
      </c>
      <c r="BL28" s="2">
        <f t="shared" ca="1" si="8"/>
        <v>0</v>
      </c>
      <c r="BM28" s="2">
        <f t="shared" ca="1" si="8"/>
        <v>0</v>
      </c>
      <c r="BN28" s="2" t="str">
        <f t="shared" si="9"/>
        <v>SG</v>
      </c>
      <c r="BO28" s="2">
        <f t="shared" si="2"/>
        <v>0</v>
      </c>
      <c r="BP28" s="2">
        <f t="shared" si="3"/>
        <v>1</v>
      </c>
      <c r="BR28" s="2">
        <f t="shared" si="12"/>
        <v>0</v>
      </c>
      <c r="BS28" s="2">
        <f t="shared" si="12"/>
        <v>0</v>
      </c>
      <c r="BT28" s="2">
        <f t="shared" si="12"/>
        <v>0</v>
      </c>
      <c r="BU28" s="2">
        <f t="shared" si="12"/>
        <v>0</v>
      </c>
      <c r="BV28" s="2">
        <f t="shared" si="12"/>
        <v>0</v>
      </c>
      <c r="BW28" s="2">
        <f t="shared" si="12"/>
        <v>0</v>
      </c>
      <c r="BX28" s="2">
        <f t="shared" si="12"/>
        <v>0</v>
      </c>
      <c r="BY28" s="2">
        <f t="shared" si="12"/>
        <v>0</v>
      </c>
      <c r="BZ28" s="2">
        <f t="shared" si="12"/>
        <v>0</v>
      </c>
      <c r="CA28" s="2">
        <f t="shared" si="12"/>
        <v>0</v>
      </c>
      <c r="CB28" s="2">
        <f t="shared" si="12"/>
        <v>0</v>
      </c>
      <c r="CC28" s="2">
        <f t="shared" si="12"/>
        <v>0</v>
      </c>
      <c r="CD28" s="2">
        <f t="shared" si="12"/>
        <v>0</v>
      </c>
      <c r="CE28" s="2">
        <f t="shared" si="12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КА-4  -  Гун</v>
      </c>
      <c r="B29" s="10" t="s">
        <v>2655</v>
      </c>
      <c r="C29" s="18">
        <v>2.5</v>
      </c>
      <c r="D29" s="18">
        <v>0.5</v>
      </c>
      <c r="E29" s="22" t="s">
        <v>792</v>
      </c>
      <c r="F29" s="22">
        <v>1</v>
      </c>
      <c r="G29" s="22">
        <v>1</v>
      </c>
      <c r="H29" s="20">
        <f t="shared" ca="1" si="5"/>
        <v>0</v>
      </c>
      <c r="I29" s="16" t="str">
        <f t="shared" si="6"/>
        <v>04K002SG0002</v>
      </c>
      <c r="J29" s="54">
        <v>1.3</v>
      </c>
      <c r="K29" s="54">
        <v>1.1000000000000001</v>
      </c>
      <c r="L29" s="54">
        <v>0.8</v>
      </c>
      <c r="M29" s="54">
        <v>1.3</v>
      </c>
      <c r="N29" s="54">
        <v>1.3</v>
      </c>
      <c r="O29" s="54">
        <v>1.3</v>
      </c>
      <c r="P29" s="54">
        <v>1.3</v>
      </c>
      <c r="Q29" s="54">
        <v>1.3</v>
      </c>
      <c r="R29" s="54">
        <v>1.3</v>
      </c>
      <c r="S29" s="54">
        <v>0.8</v>
      </c>
      <c r="T29" s="54">
        <v>0.9</v>
      </c>
      <c r="U29" s="54">
        <v>1.3</v>
      </c>
      <c r="V29" s="54">
        <v>1.3</v>
      </c>
      <c r="W29" s="56">
        <v>1.3</v>
      </c>
      <c r="X29" s="2">
        <f t="shared" ca="1" si="7"/>
        <v>0</v>
      </c>
      <c r="Y29" s="2">
        <f t="shared" ca="1" si="7"/>
        <v>0</v>
      </c>
      <c r="Z29" s="2">
        <f t="shared" ca="1" si="7"/>
        <v>0</v>
      </c>
      <c r="AA29" s="2">
        <f t="shared" ca="1" si="7"/>
        <v>0</v>
      </c>
      <c r="AB29" s="2">
        <f t="shared" ca="1" si="7"/>
        <v>0</v>
      </c>
      <c r="AC29" s="2">
        <f t="shared" ca="1" si="7"/>
        <v>0</v>
      </c>
      <c r="AD29" s="2">
        <f t="shared" ca="1" si="7"/>
        <v>0</v>
      </c>
      <c r="AE29" s="2">
        <f t="shared" ca="1" si="7"/>
        <v>0</v>
      </c>
      <c r="AF29" s="2">
        <f t="shared" ca="1" si="7"/>
        <v>0</v>
      </c>
      <c r="AG29" s="2">
        <f t="shared" ca="1" si="7"/>
        <v>0</v>
      </c>
      <c r="AH29" s="2">
        <f t="shared" ca="1" si="7"/>
        <v>0</v>
      </c>
      <c r="AI29" s="2">
        <f t="shared" ca="1" si="7"/>
        <v>0</v>
      </c>
      <c r="AJ29" s="2">
        <f t="shared" ca="1" si="7"/>
        <v>0</v>
      </c>
      <c r="AK29" s="2">
        <f t="shared" ca="1" si="7"/>
        <v>0</v>
      </c>
      <c r="AL29" s="55">
        <v>1.8</v>
      </c>
      <c r="AM29" s="55">
        <v>1.82</v>
      </c>
      <c r="AN29" s="55">
        <v>1.81</v>
      </c>
      <c r="AO29" s="55">
        <v>1.77</v>
      </c>
      <c r="AP29" s="55">
        <v>1.83</v>
      </c>
      <c r="AQ29" s="55">
        <v>1.65</v>
      </c>
      <c r="AR29" s="55">
        <v>1.48</v>
      </c>
      <c r="AS29" s="55">
        <v>1.82</v>
      </c>
      <c r="AT29" s="55">
        <v>1.82</v>
      </c>
      <c r="AU29" s="55">
        <v>1.89</v>
      </c>
      <c r="AV29" s="55">
        <v>1.88</v>
      </c>
      <c r="AW29" s="55">
        <v>1.45</v>
      </c>
      <c r="AX29" s="55">
        <v>1.45</v>
      </c>
      <c r="AY29" s="55">
        <v>1.45</v>
      </c>
      <c r="AZ29" s="2">
        <f t="shared" ca="1" si="8"/>
        <v>0</v>
      </c>
      <c r="BA29" s="2">
        <f t="shared" ca="1" si="8"/>
        <v>0</v>
      </c>
      <c r="BB29" s="2">
        <f t="shared" ca="1" si="8"/>
        <v>0</v>
      </c>
      <c r="BC29" s="2">
        <f t="shared" ca="1" si="8"/>
        <v>0</v>
      </c>
      <c r="BD29" s="2">
        <f t="shared" ca="1" si="8"/>
        <v>0</v>
      </c>
      <c r="BE29" s="2">
        <f t="shared" ca="1" si="8"/>
        <v>0</v>
      </c>
      <c r="BF29" s="2">
        <f t="shared" ca="1" si="8"/>
        <v>0</v>
      </c>
      <c r="BG29" s="2">
        <f t="shared" ca="1" si="8"/>
        <v>0</v>
      </c>
      <c r="BH29" s="2">
        <f t="shared" ca="1" si="8"/>
        <v>0</v>
      </c>
      <c r="BI29" s="2">
        <f t="shared" ca="1" si="8"/>
        <v>0</v>
      </c>
      <c r="BJ29" s="2">
        <f t="shared" ca="1" si="8"/>
        <v>0</v>
      </c>
      <c r="BK29" s="2">
        <f t="shared" ca="1" si="8"/>
        <v>0</v>
      </c>
      <c r="BL29" s="2">
        <f t="shared" ca="1" si="8"/>
        <v>0</v>
      </c>
      <c r="BM29" s="2">
        <f t="shared" ca="1" si="8"/>
        <v>0</v>
      </c>
      <c r="BN29" s="2" t="str">
        <f t="shared" si="9"/>
        <v>SG</v>
      </c>
      <c r="BO29" s="2">
        <f t="shared" si="2"/>
        <v>0</v>
      </c>
      <c r="BP29" s="2">
        <f t="shared" si="3"/>
        <v>1</v>
      </c>
      <c r="BR29" s="2">
        <f t="shared" si="12"/>
        <v>0</v>
      </c>
      <c r="BS29" s="2">
        <f t="shared" si="12"/>
        <v>0</v>
      </c>
      <c r="BT29" s="2">
        <f t="shared" si="12"/>
        <v>0</v>
      </c>
      <c r="BU29" s="2">
        <f t="shared" si="12"/>
        <v>0</v>
      </c>
      <c r="BV29" s="2">
        <f t="shared" si="12"/>
        <v>0</v>
      </c>
      <c r="BW29" s="2">
        <f t="shared" si="12"/>
        <v>0</v>
      </c>
      <c r="BX29" s="2">
        <f t="shared" si="12"/>
        <v>0</v>
      </c>
      <c r="BY29" s="2">
        <f t="shared" si="12"/>
        <v>0</v>
      </c>
      <c r="BZ29" s="2">
        <f t="shared" si="12"/>
        <v>0</v>
      </c>
      <c r="CA29" s="2">
        <f t="shared" si="12"/>
        <v>0</v>
      </c>
      <c r="CB29" s="2">
        <f t="shared" si="12"/>
        <v>0</v>
      </c>
      <c r="CC29" s="2">
        <f t="shared" si="12"/>
        <v>0</v>
      </c>
      <c r="CD29" s="2">
        <f t="shared" si="12"/>
        <v>0</v>
      </c>
      <c r="CE29" s="2">
        <f t="shared" si="12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КА-5  -  Гун</v>
      </c>
      <c r="B30" s="10" t="s">
        <v>2656</v>
      </c>
      <c r="C30" s="18">
        <v>2.5</v>
      </c>
      <c r="D30" s="18">
        <v>0.5</v>
      </c>
      <c r="E30" s="22" t="s">
        <v>792</v>
      </c>
      <c r="F30" s="22">
        <v>1</v>
      </c>
      <c r="G30" s="22">
        <v>1</v>
      </c>
      <c r="H30" s="20">
        <f t="shared" ca="1" si="5"/>
        <v>0</v>
      </c>
      <c r="I30" s="16" t="str">
        <f t="shared" si="6"/>
        <v>05K002SG0002</v>
      </c>
      <c r="J30" s="54">
        <v>0.5</v>
      </c>
      <c r="K30" s="54">
        <v>1.1000000000000001</v>
      </c>
      <c r="L30" s="54">
        <v>0.9</v>
      </c>
      <c r="M30" s="54">
        <v>0.7</v>
      </c>
      <c r="N30" s="54">
        <v>0</v>
      </c>
      <c r="O30" s="54">
        <v>0.7</v>
      </c>
      <c r="P30" s="54">
        <v>0.7</v>
      </c>
      <c r="Q30" s="54">
        <v>1.2</v>
      </c>
      <c r="R30" s="54">
        <v>0.6</v>
      </c>
      <c r="S30" s="54">
        <v>0.9</v>
      </c>
      <c r="T30" s="54">
        <v>0.7</v>
      </c>
      <c r="U30" s="54">
        <v>0.5</v>
      </c>
      <c r="V30" s="54">
        <v>0.5</v>
      </c>
      <c r="W30" s="56">
        <v>0.5</v>
      </c>
      <c r="X30" s="2">
        <f t="shared" ca="1" si="7"/>
        <v>0</v>
      </c>
      <c r="Y30" s="2">
        <f t="shared" ca="1" si="7"/>
        <v>20</v>
      </c>
      <c r="Z30" s="2">
        <f t="shared" ca="1" si="7"/>
        <v>0</v>
      </c>
      <c r="AA30" s="2">
        <f t="shared" ca="1" si="7"/>
        <v>0</v>
      </c>
      <c r="AB30" s="2">
        <f t="shared" ca="1" si="7"/>
        <v>0</v>
      </c>
      <c r="AC30" s="2">
        <f t="shared" ca="1" si="7"/>
        <v>0</v>
      </c>
      <c r="AD30" s="2">
        <f t="shared" ca="1" si="7"/>
        <v>0</v>
      </c>
      <c r="AE30" s="2">
        <f t="shared" ca="1" si="7"/>
        <v>0</v>
      </c>
      <c r="AF30" s="2">
        <f t="shared" ca="1" si="7"/>
        <v>0</v>
      </c>
      <c r="AG30" s="2">
        <f t="shared" ca="1" si="7"/>
        <v>0</v>
      </c>
      <c r="AH30" s="2">
        <f t="shared" ca="1" si="7"/>
        <v>0</v>
      </c>
      <c r="AI30" s="2">
        <f t="shared" ca="1" si="7"/>
        <v>0</v>
      </c>
      <c r="AJ30" s="2">
        <f t="shared" ca="1" si="7"/>
        <v>0</v>
      </c>
      <c r="AK30" s="2">
        <f t="shared" ca="1" si="7"/>
        <v>0</v>
      </c>
      <c r="AL30" s="55">
        <v>1.91</v>
      </c>
      <c r="AM30" s="55">
        <v>1.82</v>
      </c>
      <c r="AN30" s="55">
        <v>1.89</v>
      </c>
      <c r="AO30" s="55">
        <v>1.61</v>
      </c>
      <c r="AP30" s="55">
        <v>0</v>
      </c>
      <c r="AQ30" s="55">
        <v>1.45</v>
      </c>
      <c r="AR30" s="55">
        <v>1.5</v>
      </c>
      <c r="AS30" s="55">
        <v>1.55</v>
      </c>
      <c r="AT30" s="55">
        <v>1.52</v>
      </c>
      <c r="AU30" s="55">
        <v>1.59</v>
      </c>
      <c r="AV30" s="55">
        <v>1.57</v>
      </c>
      <c r="AW30" s="55">
        <v>1.45</v>
      </c>
      <c r="AX30" s="55">
        <v>1.45</v>
      </c>
      <c r="AY30" s="55">
        <v>1.45</v>
      </c>
      <c r="AZ30" s="2">
        <f t="shared" ca="1" si="8"/>
        <v>0</v>
      </c>
      <c r="BA30" s="2">
        <f t="shared" ca="1" si="8"/>
        <v>0</v>
      </c>
      <c r="BB30" s="2">
        <f t="shared" ca="1" si="8"/>
        <v>0</v>
      </c>
      <c r="BC30" s="2">
        <f t="shared" ca="1" si="8"/>
        <v>0</v>
      </c>
      <c r="BD30" s="2">
        <f t="shared" ca="1" si="8"/>
        <v>0</v>
      </c>
      <c r="BE30" s="2">
        <f t="shared" ca="1" si="8"/>
        <v>0</v>
      </c>
      <c r="BF30" s="2">
        <f t="shared" ca="1" si="8"/>
        <v>0</v>
      </c>
      <c r="BG30" s="2">
        <f t="shared" ca="1" si="8"/>
        <v>0</v>
      </c>
      <c r="BH30" s="2">
        <f t="shared" ca="1" si="8"/>
        <v>0</v>
      </c>
      <c r="BI30" s="2">
        <f t="shared" ca="1" si="8"/>
        <v>0</v>
      </c>
      <c r="BJ30" s="2">
        <f t="shared" ca="1" si="8"/>
        <v>0</v>
      </c>
      <c r="BK30" s="2">
        <f t="shared" ca="1" si="8"/>
        <v>0</v>
      </c>
      <c r="BL30" s="2">
        <f t="shared" ca="1" si="8"/>
        <v>0</v>
      </c>
      <c r="BM30" s="2">
        <f t="shared" ca="1" si="8"/>
        <v>0</v>
      </c>
      <c r="BN30" s="2" t="str">
        <f t="shared" si="9"/>
        <v>SG</v>
      </c>
      <c r="BO30" s="2">
        <f t="shared" si="2"/>
        <v>0</v>
      </c>
      <c r="BP30" s="2">
        <f t="shared" si="3"/>
        <v>1</v>
      </c>
      <c r="BR30" s="2">
        <f t="shared" si="12"/>
        <v>0</v>
      </c>
      <c r="BS30" s="2">
        <f t="shared" si="12"/>
        <v>0</v>
      </c>
      <c r="BT30" s="2">
        <f t="shared" si="12"/>
        <v>0</v>
      </c>
      <c r="BU30" s="2">
        <f t="shared" si="12"/>
        <v>0</v>
      </c>
      <c r="BV30" s="2">
        <f t="shared" si="12"/>
        <v>0</v>
      </c>
      <c r="BW30" s="2">
        <f t="shared" si="12"/>
        <v>0</v>
      </c>
      <c r="BX30" s="2">
        <f t="shared" si="12"/>
        <v>0</v>
      </c>
      <c r="BY30" s="2">
        <f t="shared" si="12"/>
        <v>0</v>
      </c>
      <c r="BZ30" s="2">
        <f t="shared" si="12"/>
        <v>0</v>
      </c>
      <c r="CA30" s="2">
        <f t="shared" si="12"/>
        <v>0</v>
      </c>
      <c r="CB30" s="2">
        <f t="shared" si="12"/>
        <v>0</v>
      </c>
      <c r="CC30" s="2">
        <f t="shared" si="12"/>
        <v>0</v>
      </c>
      <c r="CD30" s="2">
        <f t="shared" si="12"/>
        <v>0</v>
      </c>
      <c r="CE30" s="2">
        <f t="shared" si="12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КА-6  -  Гун</v>
      </c>
      <c r="B31" s="10" t="s">
        <v>2657</v>
      </c>
      <c r="C31" s="18">
        <v>2.5</v>
      </c>
      <c r="D31" s="18">
        <v>0.5</v>
      </c>
      <c r="E31" s="22" t="s">
        <v>792</v>
      </c>
      <c r="F31" s="22">
        <v>1</v>
      </c>
      <c r="G31" s="22">
        <v>1</v>
      </c>
      <c r="H31" s="20">
        <f t="shared" ca="1" si="5"/>
        <v>0</v>
      </c>
      <c r="I31" s="16" t="str">
        <f t="shared" si="6"/>
        <v>06K002SG0002</v>
      </c>
      <c r="J31" s="54">
        <v>1</v>
      </c>
      <c r="K31" s="54">
        <v>1</v>
      </c>
      <c r="L31" s="54">
        <v>1.3</v>
      </c>
      <c r="M31" s="54">
        <v>1</v>
      </c>
      <c r="N31" s="54">
        <v>0.8</v>
      </c>
      <c r="O31" s="54">
        <v>0.8</v>
      </c>
      <c r="P31" s="54">
        <v>0.8</v>
      </c>
      <c r="Q31" s="54">
        <v>0.7</v>
      </c>
      <c r="R31" s="54">
        <v>0.5</v>
      </c>
      <c r="S31" s="54">
        <v>0.8</v>
      </c>
      <c r="T31" s="54">
        <v>1.1000000000000001</v>
      </c>
      <c r="U31" s="54">
        <v>0.6</v>
      </c>
      <c r="V31" s="54">
        <v>0.6</v>
      </c>
      <c r="W31" s="56">
        <v>0.6</v>
      </c>
      <c r="X31" s="2">
        <f t="shared" ca="1" si="7"/>
        <v>0</v>
      </c>
      <c r="Y31" s="2">
        <f t="shared" ca="1" si="7"/>
        <v>0</v>
      </c>
      <c r="Z31" s="2">
        <f t="shared" ca="1" si="7"/>
        <v>0</v>
      </c>
      <c r="AA31" s="2">
        <f t="shared" ca="1" si="7"/>
        <v>0</v>
      </c>
      <c r="AB31" s="2">
        <f t="shared" ca="1" si="7"/>
        <v>0</v>
      </c>
      <c r="AC31" s="2">
        <f t="shared" ca="1" si="7"/>
        <v>0</v>
      </c>
      <c r="AD31" s="2">
        <f t="shared" ca="1" si="7"/>
        <v>0</v>
      </c>
      <c r="AE31" s="2">
        <f t="shared" ca="1" si="7"/>
        <v>0</v>
      </c>
      <c r="AF31" s="2">
        <f t="shared" ca="1" si="7"/>
        <v>0</v>
      </c>
      <c r="AG31" s="2">
        <f t="shared" ca="1" si="7"/>
        <v>0</v>
      </c>
      <c r="AH31" s="2">
        <f t="shared" ca="1" si="7"/>
        <v>0</v>
      </c>
      <c r="AI31" s="2">
        <f t="shared" ca="1" si="7"/>
        <v>0</v>
      </c>
      <c r="AJ31" s="2">
        <f t="shared" ca="1" si="7"/>
        <v>0</v>
      </c>
      <c r="AK31" s="2">
        <f t="shared" ca="1" si="7"/>
        <v>0</v>
      </c>
      <c r="AL31" s="55">
        <v>1.48</v>
      </c>
      <c r="AM31" s="55">
        <v>1.48</v>
      </c>
      <c r="AN31" s="55">
        <v>1.49</v>
      </c>
      <c r="AO31" s="55">
        <v>1.48</v>
      </c>
      <c r="AP31" s="55">
        <v>1.47</v>
      </c>
      <c r="AQ31" s="55">
        <v>1.46</v>
      </c>
      <c r="AR31" s="55">
        <v>1.45</v>
      </c>
      <c r="AS31" s="55">
        <v>1.48</v>
      </c>
      <c r="AT31" s="55">
        <v>1.48</v>
      </c>
      <c r="AU31" s="55">
        <v>1.48</v>
      </c>
      <c r="AV31" s="55">
        <v>1.47</v>
      </c>
      <c r="AW31" s="55">
        <v>1.45</v>
      </c>
      <c r="AX31" s="55">
        <v>1.45</v>
      </c>
      <c r="AY31" s="55">
        <v>1.45</v>
      </c>
      <c r="AZ31" s="2">
        <f t="shared" ca="1" si="8"/>
        <v>0</v>
      </c>
      <c r="BA31" s="2">
        <f t="shared" ca="1" si="8"/>
        <v>0</v>
      </c>
      <c r="BB31" s="2">
        <f t="shared" ca="1" si="8"/>
        <v>0</v>
      </c>
      <c r="BC31" s="2">
        <f t="shared" ca="1" si="8"/>
        <v>0</v>
      </c>
      <c r="BD31" s="2">
        <f t="shared" ca="1" si="8"/>
        <v>0</v>
      </c>
      <c r="BE31" s="2">
        <f t="shared" ca="1" si="8"/>
        <v>0</v>
      </c>
      <c r="BF31" s="2">
        <f t="shared" ca="1" si="8"/>
        <v>0</v>
      </c>
      <c r="BG31" s="2">
        <f t="shared" ca="1" si="8"/>
        <v>0</v>
      </c>
      <c r="BH31" s="2">
        <f t="shared" ca="1" si="8"/>
        <v>0</v>
      </c>
      <c r="BI31" s="2">
        <f t="shared" ca="1" si="8"/>
        <v>0</v>
      </c>
      <c r="BJ31" s="2">
        <f t="shared" ca="1" si="8"/>
        <v>0</v>
      </c>
      <c r="BK31" s="2">
        <f t="shared" ca="1" si="8"/>
        <v>0</v>
      </c>
      <c r="BL31" s="2">
        <f t="shared" ca="1" si="8"/>
        <v>0</v>
      </c>
      <c r="BM31" s="2">
        <f t="shared" ca="1" si="8"/>
        <v>0</v>
      </c>
      <c r="BN31" s="2" t="str">
        <f t="shared" si="9"/>
        <v>SG</v>
      </c>
      <c r="BO31" s="2">
        <f t="shared" si="2"/>
        <v>0</v>
      </c>
      <c r="BP31" s="2">
        <f t="shared" si="3"/>
        <v>1</v>
      </c>
      <c r="BR31" s="2">
        <f t="shared" si="12"/>
        <v>0</v>
      </c>
      <c r="BS31" s="2">
        <f t="shared" si="12"/>
        <v>0</v>
      </c>
      <c r="BT31" s="2">
        <f t="shared" si="12"/>
        <v>0</v>
      </c>
      <c r="BU31" s="2">
        <f t="shared" si="12"/>
        <v>0</v>
      </c>
      <c r="BV31" s="2">
        <f t="shared" si="12"/>
        <v>0</v>
      </c>
      <c r="BW31" s="2">
        <f t="shared" si="12"/>
        <v>0</v>
      </c>
      <c r="BX31" s="2">
        <f t="shared" si="12"/>
        <v>0</v>
      </c>
      <c r="BY31" s="2">
        <f t="shared" si="12"/>
        <v>0</v>
      </c>
      <c r="BZ31" s="2">
        <f t="shared" si="12"/>
        <v>0</v>
      </c>
      <c r="CA31" s="2">
        <f t="shared" si="12"/>
        <v>0</v>
      </c>
      <c r="CB31" s="2">
        <f t="shared" si="12"/>
        <v>0</v>
      </c>
      <c r="CC31" s="2">
        <f t="shared" si="12"/>
        <v>0</v>
      </c>
      <c r="CD31" s="2">
        <f t="shared" si="12"/>
        <v>0</v>
      </c>
      <c r="CE31" s="2">
        <f t="shared" si="12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КА-1  -  Δα_рс</v>
      </c>
      <c r="B32" s="10" t="s">
        <v>2658</v>
      </c>
      <c r="C32" s="18">
        <v>30</v>
      </c>
      <c r="D32" s="18">
        <v>10</v>
      </c>
      <c r="E32" s="22" t="s">
        <v>608</v>
      </c>
      <c r="F32" s="22">
        <v>1</v>
      </c>
      <c r="G32" s="22"/>
      <c r="H32" s="20">
        <f t="shared" ca="1" si="5"/>
        <v>0</v>
      </c>
      <c r="I32" s="16" t="str">
        <f t="shared" si="6"/>
        <v>01K012SV0002</v>
      </c>
      <c r="J32" s="54">
        <v>19</v>
      </c>
      <c r="K32" s="54">
        <v>19</v>
      </c>
      <c r="L32" s="54">
        <v>19</v>
      </c>
      <c r="M32" s="54">
        <v>19</v>
      </c>
      <c r="N32" s="54">
        <v>19</v>
      </c>
      <c r="O32" s="54">
        <v>19</v>
      </c>
      <c r="P32" s="54">
        <v>20</v>
      </c>
      <c r="Q32" s="54">
        <v>19</v>
      </c>
      <c r="R32" s="54">
        <v>19</v>
      </c>
      <c r="S32" s="54">
        <v>19</v>
      </c>
      <c r="T32" s="54">
        <v>19</v>
      </c>
      <c r="U32" s="54">
        <v>20</v>
      </c>
      <c r="V32" s="54">
        <v>20</v>
      </c>
      <c r="W32" s="56">
        <v>21</v>
      </c>
      <c r="X32" s="2">
        <f t="shared" ca="1" si="7"/>
        <v>0</v>
      </c>
      <c r="Y32" s="2">
        <f t="shared" ca="1" si="7"/>
        <v>0</v>
      </c>
      <c r="Z32" s="2">
        <f t="shared" ca="1" si="7"/>
        <v>0</v>
      </c>
      <c r="AA32" s="2">
        <f t="shared" ca="1" si="7"/>
        <v>0</v>
      </c>
      <c r="AB32" s="2">
        <f t="shared" ca="1" si="7"/>
        <v>0</v>
      </c>
      <c r="AC32" s="2">
        <f t="shared" ca="1" si="7"/>
        <v>0</v>
      </c>
      <c r="AD32" s="2">
        <f t="shared" ca="1" si="7"/>
        <v>0</v>
      </c>
      <c r="AE32" s="2">
        <f t="shared" ca="1" si="7"/>
        <v>0</v>
      </c>
      <c r="AF32" s="2">
        <f t="shared" ca="1" si="7"/>
        <v>0</v>
      </c>
      <c r="AG32" s="2">
        <f t="shared" ca="1" si="7"/>
        <v>0</v>
      </c>
      <c r="AH32" s="2">
        <f t="shared" ca="1" si="7"/>
        <v>0</v>
      </c>
      <c r="AI32" s="2">
        <f t="shared" ca="1" si="7"/>
        <v>0</v>
      </c>
      <c r="AJ32" s="2">
        <f t="shared" ca="1" si="7"/>
        <v>0</v>
      </c>
      <c r="AK32" s="2">
        <f t="shared" ca="1" si="7"/>
        <v>0</v>
      </c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2">
        <f t="shared" ca="1" si="8"/>
        <v>0</v>
      </c>
      <c r="BA32" s="2">
        <f t="shared" ca="1" si="8"/>
        <v>0</v>
      </c>
      <c r="BB32" s="2">
        <f t="shared" ca="1" si="8"/>
        <v>0</v>
      </c>
      <c r="BC32" s="2">
        <f t="shared" ca="1" si="8"/>
        <v>0</v>
      </c>
      <c r="BD32" s="2">
        <f t="shared" ca="1" si="8"/>
        <v>0</v>
      </c>
      <c r="BE32" s="2">
        <f t="shared" ca="1" si="8"/>
        <v>0</v>
      </c>
      <c r="BF32" s="2">
        <f t="shared" ca="1" si="8"/>
        <v>0</v>
      </c>
      <c r="BG32" s="2">
        <f t="shared" ca="1" si="8"/>
        <v>0</v>
      </c>
      <c r="BH32" s="2">
        <f t="shared" ca="1" si="8"/>
        <v>0</v>
      </c>
      <c r="BI32" s="2">
        <f t="shared" ca="1" si="8"/>
        <v>0</v>
      </c>
      <c r="BJ32" s="2">
        <f t="shared" ca="1" si="8"/>
        <v>0</v>
      </c>
      <c r="BK32" s="2">
        <f t="shared" ca="1" si="8"/>
        <v>0</v>
      </c>
      <c r="BL32" s="2">
        <f t="shared" ca="1" si="8"/>
        <v>0</v>
      </c>
      <c r="BM32" s="2">
        <f t="shared" ca="1" si="8"/>
        <v>0</v>
      </c>
      <c r="BN32" s="2" t="str">
        <f t="shared" si="9"/>
        <v>SV</v>
      </c>
      <c r="BO32" s="2">
        <f t="shared" si="2"/>
        <v>0</v>
      </c>
      <c r="BP32" s="2">
        <f t="shared" si="3"/>
        <v>1</v>
      </c>
      <c r="BR32" s="2">
        <f t="shared" ref="BR32:CE37" si="13">IF(AND(J62 &gt;0,J32&gt;$C32,J32 &gt;1),1,0)</f>
        <v>0</v>
      </c>
      <c r="BS32" s="2">
        <f t="shared" si="13"/>
        <v>0</v>
      </c>
      <c r="BT32" s="2">
        <f t="shared" si="13"/>
        <v>0</v>
      </c>
      <c r="BU32" s="2">
        <f t="shared" si="13"/>
        <v>0</v>
      </c>
      <c r="BV32" s="2">
        <f t="shared" si="13"/>
        <v>0</v>
      </c>
      <c r="BW32" s="2">
        <f t="shared" si="13"/>
        <v>0</v>
      </c>
      <c r="BX32" s="2">
        <f t="shared" si="13"/>
        <v>0</v>
      </c>
      <c r="BY32" s="2">
        <f t="shared" si="13"/>
        <v>0</v>
      </c>
      <c r="BZ32" s="2">
        <f t="shared" si="13"/>
        <v>0</v>
      </c>
      <c r="CA32" s="2">
        <f t="shared" si="13"/>
        <v>0</v>
      </c>
      <c r="CB32" s="2">
        <f t="shared" si="13"/>
        <v>0</v>
      </c>
      <c r="CC32" s="2">
        <f t="shared" si="13"/>
        <v>0</v>
      </c>
      <c r="CD32" s="2">
        <f t="shared" si="13"/>
        <v>0</v>
      </c>
      <c r="CE32" s="2">
        <f t="shared" si="13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КА-2  -  Δα_рс</v>
      </c>
      <c r="B33" s="10" t="s">
        <v>2659</v>
      </c>
      <c r="C33" s="18">
        <v>30</v>
      </c>
      <c r="D33" s="18">
        <v>10</v>
      </c>
      <c r="E33" s="22" t="s">
        <v>608</v>
      </c>
      <c r="F33" s="22">
        <v>1</v>
      </c>
      <c r="G33" s="22"/>
      <c r="H33" s="20">
        <f t="shared" ca="1" si="5"/>
        <v>0</v>
      </c>
      <c r="I33" s="16" t="str">
        <f t="shared" si="6"/>
        <v>02K012SV0002</v>
      </c>
      <c r="J33" s="54">
        <v>16</v>
      </c>
      <c r="K33" s="54">
        <v>16</v>
      </c>
      <c r="L33" s="54">
        <v>15</v>
      </c>
      <c r="M33" s="54">
        <v>15</v>
      </c>
      <c r="N33" s="54">
        <v>15</v>
      </c>
      <c r="O33" s="54">
        <v>16</v>
      </c>
      <c r="P33" s="54">
        <v>16</v>
      </c>
      <c r="Q33" s="54">
        <v>16</v>
      </c>
      <c r="R33" s="54">
        <v>15</v>
      </c>
      <c r="S33" s="54">
        <v>15</v>
      </c>
      <c r="T33" s="54">
        <v>15</v>
      </c>
      <c r="U33" s="54">
        <v>15</v>
      </c>
      <c r="V33" s="54">
        <v>15</v>
      </c>
      <c r="W33" s="56">
        <v>15</v>
      </c>
      <c r="X33" s="2">
        <f t="shared" ca="1" si="7"/>
        <v>0</v>
      </c>
      <c r="Y33" s="2">
        <f t="shared" ca="1" si="7"/>
        <v>0</v>
      </c>
      <c r="Z33" s="2">
        <f t="shared" ca="1" si="7"/>
        <v>0</v>
      </c>
      <c r="AA33" s="2">
        <f t="shared" ca="1" si="7"/>
        <v>0</v>
      </c>
      <c r="AB33" s="2">
        <f t="shared" ca="1" si="7"/>
        <v>0</v>
      </c>
      <c r="AC33" s="2">
        <f t="shared" ca="1" si="7"/>
        <v>0</v>
      </c>
      <c r="AD33" s="2">
        <f t="shared" ca="1" si="7"/>
        <v>0</v>
      </c>
      <c r="AE33" s="2">
        <f t="shared" ca="1" si="7"/>
        <v>0</v>
      </c>
      <c r="AF33" s="2">
        <f t="shared" ca="1" si="7"/>
        <v>0</v>
      </c>
      <c r="AG33" s="2">
        <f t="shared" ca="1" si="7"/>
        <v>0</v>
      </c>
      <c r="AH33" s="2">
        <f t="shared" ca="1" si="7"/>
        <v>0</v>
      </c>
      <c r="AI33" s="2">
        <f t="shared" ca="1" si="7"/>
        <v>0</v>
      </c>
      <c r="AJ33" s="2">
        <f t="shared" ca="1" si="7"/>
        <v>0</v>
      </c>
      <c r="AK33" s="2">
        <f t="shared" ca="1" si="7"/>
        <v>0</v>
      </c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2">
        <f t="shared" ca="1" si="8"/>
        <v>0</v>
      </c>
      <c r="BA33" s="2">
        <f t="shared" ca="1" si="8"/>
        <v>0</v>
      </c>
      <c r="BB33" s="2">
        <f t="shared" ca="1" si="8"/>
        <v>0</v>
      </c>
      <c r="BC33" s="2">
        <f t="shared" ca="1" si="8"/>
        <v>0</v>
      </c>
      <c r="BD33" s="2">
        <f t="shared" ca="1" si="8"/>
        <v>0</v>
      </c>
      <c r="BE33" s="2">
        <f t="shared" ca="1" si="8"/>
        <v>0</v>
      </c>
      <c r="BF33" s="2">
        <f t="shared" ca="1" si="8"/>
        <v>0</v>
      </c>
      <c r="BG33" s="2">
        <f t="shared" ca="1" si="8"/>
        <v>0</v>
      </c>
      <c r="BH33" s="2">
        <f t="shared" ca="1" si="8"/>
        <v>0</v>
      </c>
      <c r="BI33" s="2">
        <f t="shared" ca="1" si="8"/>
        <v>0</v>
      </c>
      <c r="BJ33" s="2">
        <f t="shared" ca="1" si="8"/>
        <v>0</v>
      </c>
      <c r="BK33" s="2">
        <f t="shared" ca="1" si="8"/>
        <v>0</v>
      </c>
      <c r="BL33" s="2">
        <f t="shared" ca="1" si="8"/>
        <v>0</v>
      </c>
      <c r="BM33" s="2">
        <f t="shared" ca="1" si="8"/>
        <v>0</v>
      </c>
      <c r="BN33" s="2" t="str">
        <f t="shared" si="9"/>
        <v>SV</v>
      </c>
      <c r="BO33" s="2">
        <f t="shared" si="2"/>
        <v>0</v>
      </c>
      <c r="BP33" s="2">
        <f t="shared" si="3"/>
        <v>1</v>
      </c>
      <c r="BR33" s="2">
        <f t="shared" si="13"/>
        <v>0</v>
      </c>
      <c r="BS33" s="2">
        <f t="shared" si="13"/>
        <v>0</v>
      </c>
      <c r="BT33" s="2">
        <f t="shared" si="13"/>
        <v>0</v>
      </c>
      <c r="BU33" s="2">
        <f t="shared" si="13"/>
        <v>0</v>
      </c>
      <c r="BV33" s="2">
        <f t="shared" si="13"/>
        <v>0</v>
      </c>
      <c r="BW33" s="2">
        <f t="shared" si="13"/>
        <v>0</v>
      </c>
      <c r="BX33" s="2">
        <f t="shared" si="13"/>
        <v>0</v>
      </c>
      <c r="BY33" s="2">
        <f t="shared" si="13"/>
        <v>0</v>
      </c>
      <c r="BZ33" s="2">
        <f t="shared" si="13"/>
        <v>0</v>
      </c>
      <c r="CA33" s="2">
        <f t="shared" si="13"/>
        <v>0</v>
      </c>
      <c r="CB33" s="2">
        <f t="shared" si="13"/>
        <v>0</v>
      </c>
      <c r="CC33" s="2">
        <f t="shared" si="13"/>
        <v>0</v>
      </c>
      <c r="CD33" s="2">
        <f t="shared" si="13"/>
        <v>0</v>
      </c>
      <c r="CE33" s="2">
        <f t="shared" si="13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КА-3  -  Δα_рс</v>
      </c>
      <c r="B34" s="10" t="s">
        <v>2660</v>
      </c>
      <c r="C34" s="18">
        <v>30</v>
      </c>
      <c r="D34" s="18">
        <v>10</v>
      </c>
      <c r="E34" s="22" t="s">
        <v>608</v>
      </c>
      <c r="F34" s="22">
        <v>1</v>
      </c>
      <c r="G34" s="22"/>
      <c r="H34" s="20">
        <f t="shared" ca="1" si="5"/>
        <v>0</v>
      </c>
      <c r="I34" s="16" t="str">
        <f t="shared" si="6"/>
        <v>03K012SV0002</v>
      </c>
      <c r="J34" s="54">
        <v>13</v>
      </c>
      <c r="K34" s="54">
        <v>12</v>
      </c>
      <c r="L34" s="54">
        <v>12</v>
      </c>
      <c r="M34" s="54">
        <v>12</v>
      </c>
      <c r="N34" s="54">
        <v>12</v>
      </c>
      <c r="O34" s="54">
        <v>12</v>
      </c>
      <c r="P34" s="54">
        <v>12</v>
      </c>
      <c r="Q34" s="54">
        <v>12</v>
      </c>
      <c r="R34" s="54">
        <v>12</v>
      </c>
      <c r="S34" s="54">
        <v>13</v>
      </c>
      <c r="T34" s="54">
        <v>12</v>
      </c>
      <c r="U34" s="54">
        <v>13</v>
      </c>
      <c r="V34" s="54">
        <v>13</v>
      </c>
      <c r="W34" s="56">
        <v>13</v>
      </c>
      <c r="X34" s="2">
        <f t="shared" ca="1" si="7"/>
        <v>0</v>
      </c>
      <c r="Y34" s="2">
        <f t="shared" ca="1" si="7"/>
        <v>0</v>
      </c>
      <c r="Z34" s="2">
        <f t="shared" ca="1" si="7"/>
        <v>0</v>
      </c>
      <c r="AA34" s="2">
        <f t="shared" ca="1" si="7"/>
        <v>0</v>
      </c>
      <c r="AB34" s="2">
        <f t="shared" ca="1" si="7"/>
        <v>0</v>
      </c>
      <c r="AC34" s="2">
        <f t="shared" ca="1" si="7"/>
        <v>0</v>
      </c>
      <c r="AD34" s="2">
        <f t="shared" ca="1" si="7"/>
        <v>0</v>
      </c>
      <c r="AE34" s="2">
        <f t="shared" ca="1" si="7"/>
        <v>0</v>
      </c>
      <c r="AF34" s="2">
        <f t="shared" ca="1" si="7"/>
        <v>0</v>
      </c>
      <c r="AG34" s="2">
        <f t="shared" ca="1" si="7"/>
        <v>0</v>
      </c>
      <c r="AH34" s="2">
        <f t="shared" ca="1" si="7"/>
        <v>0</v>
      </c>
      <c r="AI34" s="2">
        <f t="shared" ca="1" si="7"/>
        <v>0</v>
      </c>
      <c r="AJ34" s="2">
        <f t="shared" ca="1" si="7"/>
        <v>0</v>
      </c>
      <c r="AK34" s="2">
        <f t="shared" ca="1" si="7"/>
        <v>0</v>
      </c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2">
        <f t="shared" ca="1" si="8"/>
        <v>0</v>
      </c>
      <c r="BA34" s="2">
        <f t="shared" ca="1" si="8"/>
        <v>0</v>
      </c>
      <c r="BB34" s="2">
        <f t="shared" ca="1" si="8"/>
        <v>0</v>
      </c>
      <c r="BC34" s="2">
        <f t="shared" ca="1" si="8"/>
        <v>0</v>
      </c>
      <c r="BD34" s="2">
        <f t="shared" ca="1" si="8"/>
        <v>0</v>
      </c>
      <c r="BE34" s="2">
        <f t="shared" ca="1" si="8"/>
        <v>0</v>
      </c>
      <c r="BF34" s="2">
        <f t="shared" ca="1" si="8"/>
        <v>0</v>
      </c>
      <c r="BG34" s="2">
        <f t="shared" ca="1" si="8"/>
        <v>0</v>
      </c>
      <c r="BH34" s="2">
        <f t="shared" ca="1" si="8"/>
        <v>0</v>
      </c>
      <c r="BI34" s="2">
        <f t="shared" ca="1" si="8"/>
        <v>0</v>
      </c>
      <c r="BJ34" s="2">
        <f t="shared" ca="1" si="8"/>
        <v>0</v>
      </c>
      <c r="BK34" s="2">
        <f t="shared" ca="1" si="8"/>
        <v>0</v>
      </c>
      <c r="BL34" s="2">
        <f t="shared" ca="1" si="8"/>
        <v>0</v>
      </c>
      <c r="BM34" s="2">
        <f t="shared" ca="1" si="8"/>
        <v>0</v>
      </c>
      <c r="BN34" s="2" t="str">
        <f t="shared" si="9"/>
        <v>SV</v>
      </c>
      <c r="BO34" s="2">
        <f t="shared" si="2"/>
        <v>0</v>
      </c>
      <c r="BP34" s="2">
        <f t="shared" si="3"/>
        <v>1</v>
      </c>
      <c r="BR34" s="2">
        <f t="shared" si="13"/>
        <v>0</v>
      </c>
      <c r="BS34" s="2">
        <f t="shared" si="13"/>
        <v>0</v>
      </c>
      <c r="BT34" s="2">
        <f t="shared" si="13"/>
        <v>0</v>
      </c>
      <c r="BU34" s="2">
        <f t="shared" si="13"/>
        <v>0</v>
      </c>
      <c r="BV34" s="2">
        <f t="shared" si="13"/>
        <v>0</v>
      </c>
      <c r="BW34" s="2">
        <f t="shared" si="13"/>
        <v>0</v>
      </c>
      <c r="BX34" s="2">
        <f t="shared" si="13"/>
        <v>0</v>
      </c>
      <c r="BY34" s="2">
        <f t="shared" si="13"/>
        <v>0</v>
      </c>
      <c r="BZ34" s="2">
        <f t="shared" si="13"/>
        <v>0</v>
      </c>
      <c r="CA34" s="2">
        <f t="shared" si="13"/>
        <v>0</v>
      </c>
      <c r="CB34" s="2">
        <f t="shared" si="13"/>
        <v>0</v>
      </c>
      <c r="CC34" s="2">
        <f t="shared" si="13"/>
        <v>0</v>
      </c>
      <c r="CD34" s="2">
        <f t="shared" si="13"/>
        <v>0</v>
      </c>
      <c r="CE34" s="2">
        <f t="shared" si="13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КА-4  -  Δα_рс</v>
      </c>
      <c r="B35" s="10" t="s">
        <v>2661</v>
      </c>
      <c r="C35" s="18">
        <v>30</v>
      </c>
      <c r="D35" s="18">
        <v>10</v>
      </c>
      <c r="E35" s="22" t="s">
        <v>608</v>
      </c>
      <c r="F35" s="22">
        <v>1</v>
      </c>
      <c r="G35" s="22"/>
      <c r="H35" s="20">
        <f t="shared" ca="1" si="5"/>
        <v>0</v>
      </c>
      <c r="I35" s="16" t="str">
        <f t="shared" si="6"/>
        <v>04K012SV0002</v>
      </c>
      <c r="J35" s="54">
        <v>14</v>
      </c>
      <c r="K35" s="54">
        <v>14</v>
      </c>
      <c r="L35" s="54">
        <v>14</v>
      </c>
      <c r="M35" s="54">
        <v>14</v>
      </c>
      <c r="N35" s="54">
        <v>14</v>
      </c>
      <c r="O35" s="54">
        <v>14</v>
      </c>
      <c r="P35" s="54">
        <v>15</v>
      </c>
      <c r="Q35" s="54">
        <v>14</v>
      </c>
      <c r="R35" s="54">
        <v>14</v>
      </c>
      <c r="S35" s="54">
        <v>14</v>
      </c>
      <c r="T35" s="54">
        <v>14</v>
      </c>
      <c r="U35" s="54">
        <v>16</v>
      </c>
      <c r="V35" s="54">
        <v>16</v>
      </c>
      <c r="W35" s="56">
        <v>16</v>
      </c>
      <c r="X35" s="2">
        <f t="shared" ca="1" si="7"/>
        <v>0</v>
      </c>
      <c r="Y35" s="2">
        <f t="shared" ca="1" si="7"/>
        <v>0</v>
      </c>
      <c r="Z35" s="2">
        <f t="shared" ca="1" si="7"/>
        <v>0</v>
      </c>
      <c r="AA35" s="2">
        <f t="shared" ca="1" si="7"/>
        <v>0</v>
      </c>
      <c r="AB35" s="2">
        <f t="shared" ca="1" si="7"/>
        <v>0</v>
      </c>
      <c r="AC35" s="2">
        <f t="shared" ca="1" si="7"/>
        <v>0</v>
      </c>
      <c r="AD35" s="2">
        <f t="shared" ca="1" si="7"/>
        <v>0</v>
      </c>
      <c r="AE35" s="2">
        <f t="shared" ca="1" si="7"/>
        <v>0</v>
      </c>
      <c r="AF35" s="2">
        <f t="shared" ca="1" si="7"/>
        <v>0</v>
      </c>
      <c r="AG35" s="2">
        <f t="shared" ca="1" si="7"/>
        <v>0</v>
      </c>
      <c r="AH35" s="2">
        <f t="shared" ca="1" si="7"/>
        <v>0</v>
      </c>
      <c r="AI35" s="2">
        <f t="shared" ca="1" si="7"/>
        <v>0</v>
      </c>
      <c r="AJ35" s="2">
        <f t="shared" ca="1" si="7"/>
        <v>0</v>
      </c>
      <c r="AK35" s="2">
        <f t="shared" ca="1" si="7"/>
        <v>0</v>
      </c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2">
        <f t="shared" ca="1" si="8"/>
        <v>0</v>
      </c>
      <c r="BA35" s="2">
        <f t="shared" ca="1" si="8"/>
        <v>0</v>
      </c>
      <c r="BB35" s="2">
        <f t="shared" ca="1" si="8"/>
        <v>0</v>
      </c>
      <c r="BC35" s="2">
        <f t="shared" ca="1" si="8"/>
        <v>0</v>
      </c>
      <c r="BD35" s="2">
        <f t="shared" ca="1" si="8"/>
        <v>0</v>
      </c>
      <c r="BE35" s="2">
        <f t="shared" ca="1" si="8"/>
        <v>0</v>
      </c>
      <c r="BF35" s="2">
        <f t="shared" ca="1" si="8"/>
        <v>0</v>
      </c>
      <c r="BG35" s="2">
        <f t="shared" ca="1" si="8"/>
        <v>0</v>
      </c>
      <c r="BH35" s="2">
        <f t="shared" ca="1" si="8"/>
        <v>0</v>
      </c>
      <c r="BI35" s="2">
        <f t="shared" ca="1" si="8"/>
        <v>0</v>
      </c>
      <c r="BJ35" s="2">
        <f t="shared" ca="1" si="8"/>
        <v>0</v>
      </c>
      <c r="BK35" s="2">
        <f t="shared" ca="1" si="8"/>
        <v>0</v>
      </c>
      <c r="BL35" s="2">
        <f t="shared" ca="1" si="8"/>
        <v>0</v>
      </c>
      <c r="BM35" s="2">
        <f t="shared" ca="1" si="8"/>
        <v>0</v>
      </c>
      <c r="BN35" s="2" t="str">
        <f t="shared" si="9"/>
        <v>SV</v>
      </c>
      <c r="BO35" s="2">
        <f t="shared" si="2"/>
        <v>0</v>
      </c>
      <c r="BP35" s="2">
        <f t="shared" si="3"/>
        <v>1</v>
      </c>
      <c r="BR35" s="2">
        <f t="shared" si="13"/>
        <v>0</v>
      </c>
      <c r="BS35" s="2">
        <f t="shared" si="13"/>
        <v>0</v>
      </c>
      <c r="BT35" s="2">
        <f t="shared" si="13"/>
        <v>0</v>
      </c>
      <c r="BU35" s="2">
        <f t="shared" si="13"/>
        <v>0</v>
      </c>
      <c r="BV35" s="2">
        <f t="shared" si="13"/>
        <v>0</v>
      </c>
      <c r="BW35" s="2">
        <f t="shared" si="13"/>
        <v>0</v>
      </c>
      <c r="BX35" s="2">
        <f t="shared" si="13"/>
        <v>0</v>
      </c>
      <c r="BY35" s="2">
        <f t="shared" si="13"/>
        <v>0</v>
      </c>
      <c r="BZ35" s="2">
        <f t="shared" si="13"/>
        <v>0</v>
      </c>
      <c r="CA35" s="2">
        <f t="shared" si="13"/>
        <v>0</v>
      </c>
      <c r="CB35" s="2">
        <f t="shared" si="13"/>
        <v>0</v>
      </c>
      <c r="CC35" s="2">
        <f t="shared" si="13"/>
        <v>0</v>
      </c>
      <c r="CD35" s="2">
        <f t="shared" si="13"/>
        <v>0</v>
      </c>
      <c r="CE35" s="2">
        <f t="shared" si="13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КА-5  -  Δα_рс</v>
      </c>
      <c r="B36" s="10" t="s">
        <v>2662</v>
      </c>
      <c r="C36" s="18">
        <v>30</v>
      </c>
      <c r="D36" s="18">
        <v>10</v>
      </c>
      <c r="E36" s="22" t="s">
        <v>608</v>
      </c>
      <c r="F36" s="22">
        <v>1</v>
      </c>
      <c r="G36" s="22"/>
      <c r="H36" s="20">
        <f t="shared" ca="1" si="5"/>
        <v>0</v>
      </c>
      <c r="I36" s="16" t="str">
        <f t="shared" si="6"/>
        <v>05K012SV0002</v>
      </c>
      <c r="J36" s="54">
        <v>13</v>
      </c>
      <c r="K36" s="54">
        <v>13</v>
      </c>
      <c r="L36" s="54">
        <v>13</v>
      </c>
      <c r="M36" s="54">
        <v>13</v>
      </c>
      <c r="N36" s="54">
        <v>0</v>
      </c>
      <c r="O36" s="54">
        <v>15</v>
      </c>
      <c r="P36" s="54">
        <v>14</v>
      </c>
      <c r="Q36" s="54">
        <v>13</v>
      </c>
      <c r="R36" s="54">
        <v>14</v>
      </c>
      <c r="S36" s="54">
        <v>13</v>
      </c>
      <c r="T36" s="54">
        <v>13</v>
      </c>
      <c r="U36" s="54">
        <v>14</v>
      </c>
      <c r="V36" s="54">
        <v>15</v>
      </c>
      <c r="W36" s="56">
        <v>15</v>
      </c>
      <c r="X36" s="2">
        <f t="shared" ca="1" si="7"/>
        <v>0</v>
      </c>
      <c r="Y36" s="2">
        <f t="shared" ca="1" si="7"/>
        <v>0</v>
      </c>
      <c r="Z36" s="2">
        <f t="shared" ca="1" si="7"/>
        <v>0</v>
      </c>
      <c r="AA36" s="2">
        <f t="shared" ca="1" si="7"/>
        <v>0</v>
      </c>
      <c r="AB36" s="2">
        <f t="shared" ca="1" si="7"/>
        <v>0</v>
      </c>
      <c r="AC36" s="2">
        <f t="shared" ca="1" si="7"/>
        <v>0</v>
      </c>
      <c r="AD36" s="2">
        <f t="shared" ca="1" si="7"/>
        <v>0</v>
      </c>
      <c r="AE36" s="2">
        <f t="shared" ca="1" si="7"/>
        <v>0</v>
      </c>
      <c r="AF36" s="2">
        <f t="shared" ca="1" si="7"/>
        <v>0</v>
      </c>
      <c r="AG36" s="2">
        <f t="shared" ca="1" si="7"/>
        <v>0</v>
      </c>
      <c r="AH36" s="2">
        <f t="shared" ca="1" si="7"/>
        <v>0</v>
      </c>
      <c r="AI36" s="2">
        <f t="shared" ca="1" si="7"/>
        <v>0</v>
      </c>
      <c r="AJ36" s="2">
        <f t="shared" ca="1" si="7"/>
        <v>0</v>
      </c>
      <c r="AK36" s="2">
        <f t="shared" ca="1" si="7"/>
        <v>0</v>
      </c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2">
        <f t="shared" ca="1" si="8"/>
        <v>0</v>
      </c>
      <c r="BA36" s="2">
        <f t="shared" ca="1" si="8"/>
        <v>0</v>
      </c>
      <c r="BB36" s="2">
        <f t="shared" ca="1" si="8"/>
        <v>0</v>
      </c>
      <c r="BC36" s="2">
        <f t="shared" ca="1" si="8"/>
        <v>0</v>
      </c>
      <c r="BD36" s="2">
        <f t="shared" ca="1" si="8"/>
        <v>0</v>
      </c>
      <c r="BE36" s="2">
        <f t="shared" ca="1" si="8"/>
        <v>0</v>
      </c>
      <c r="BF36" s="2">
        <f t="shared" ca="1" si="8"/>
        <v>0</v>
      </c>
      <c r="BG36" s="2">
        <f t="shared" ca="1" si="8"/>
        <v>0</v>
      </c>
      <c r="BH36" s="2">
        <f t="shared" ca="1" si="8"/>
        <v>0</v>
      </c>
      <c r="BI36" s="2">
        <f t="shared" ca="1" si="8"/>
        <v>0</v>
      </c>
      <c r="BJ36" s="2">
        <f t="shared" ca="1" si="8"/>
        <v>0</v>
      </c>
      <c r="BK36" s="2">
        <f t="shared" ca="1" si="8"/>
        <v>0</v>
      </c>
      <c r="BL36" s="2">
        <f t="shared" ca="1" si="8"/>
        <v>0</v>
      </c>
      <c r="BM36" s="2">
        <f t="shared" ca="1" si="8"/>
        <v>0</v>
      </c>
      <c r="BN36" s="2" t="str">
        <f t="shared" si="9"/>
        <v>SV</v>
      </c>
      <c r="BO36" s="2">
        <f t="shared" si="2"/>
        <v>0</v>
      </c>
      <c r="BP36" s="2">
        <f t="shared" si="3"/>
        <v>1</v>
      </c>
      <c r="BR36" s="2">
        <f t="shared" si="13"/>
        <v>0</v>
      </c>
      <c r="BS36" s="2">
        <f t="shared" si="13"/>
        <v>0</v>
      </c>
      <c r="BT36" s="2">
        <f t="shared" si="13"/>
        <v>0</v>
      </c>
      <c r="BU36" s="2">
        <f t="shared" si="13"/>
        <v>0</v>
      </c>
      <c r="BV36" s="2">
        <f t="shared" si="13"/>
        <v>0</v>
      </c>
      <c r="BW36" s="2">
        <f t="shared" si="13"/>
        <v>0</v>
      </c>
      <c r="BX36" s="2">
        <f t="shared" si="13"/>
        <v>0</v>
      </c>
      <c r="BY36" s="2">
        <f t="shared" si="13"/>
        <v>0</v>
      </c>
      <c r="BZ36" s="2">
        <f t="shared" si="13"/>
        <v>0</v>
      </c>
      <c r="CA36" s="2">
        <f t="shared" si="13"/>
        <v>0</v>
      </c>
      <c r="CB36" s="2">
        <f t="shared" si="13"/>
        <v>0</v>
      </c>
      <c r="CC36" s="2">
        <f t="shared" si="13"/>
        <v>0</v>
      </c>
      <c r="CD36" s="2">
        <f t="shared" si="13"/>
        <v>0</v>
      </c>
      <c r="CE36" s="2">
        <f t="shared" si="13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КА-6  -  Δα_рс</v>
      </c>
      <c r="B37" s="10" t="s">
        <v>2663</v>
      </c>
      <c r="C37" s="18">
        <v>30</v>
      </c>
      <c r="D37" s="18">
        <v>10</v>
      </c>
      <c r="E37" s="22" t="s">
        <v>608</v>
      </c>
      <c r="F37" s="22">
        <v>1</v>
      </c>
      <c r="G37" s="22"/>
      <c r="H37" s="20">
        <f t="shared" ca="1" si="5"/>
        <v>0</v>
      </c>
      <c r="I37" s="16" t="str">
        <f t="shared" si="6"/>
        <v>06K012SV0002</v>
      </c>
      <c r="J37" s="54">
        <v>15</v>
      </c>
      <c r="K37" s="54">
        <v>15</v>
      </c>
      <c r="L37" s="54">
        <v>15</v>
      </c>
      <c r="M37" s="54">
        <v>15</v>
      </c>
      <c r="N37" s="54">
        <v>16</v>
      </c>
      <c r="O37" s="54">
        <v>16</v>
      </c>
      <c r="P37" s="54">
        <v>17</v>
      </c>
      <c r="Q37" s="54">
        <v>15</v>
      </c>
      <c r="R37" s="54">
        <v>15</v>
      </c>
      <c r="S37" s="54">
        <v>15</v>
      </c>
      <c r="T37" s="54">
        <v>16</v>
      </c>
      <c r="U37" s="54">
        <v>16</v>
      </c>
      <c r="V37" s="54">
        <v>17</v>
      </c>
      <c r="W37" s="56">
        <v>17</v>
      </c>
      <c r="X37" s="2">
        <f t="shared" ca="1" si="7"/>
        <v>0</v>
      </c>
      <c r="Y37" s="2">
        <f t="shared" ca="1" si="7"/>
        <v>0</v>
      </c>
      <c r="Z37" s="2">
        <f t="shared" ca="1" si="7"/>
        <v>0</v>
      </c>
      <c r="AA37" s="2">
        <f t="shared" ca="1" si="7"/>
        <v>0</v>
      </c>
      <c r="AB37" s="2">
        <f t="shared" ca="1" si="7"/>
        <v>0</v>
      </c>
      <c r="AC37" s="2">
        <f t="shared" ca="1" si="7"/>
        <v>0</v>
      </c>
      <c r="AD37" s="2">
        <f t="shared" ca="1" si="7"/>
        <v>0</v>
      </c>
      <c r="AE37" s="2">
        <f t="shared" ca="1" si="7"/>
        <v>0</v>
      </c>
      <c r="AF37" s="2">
        <f t="shared" ca="1" si="7"/>
        <v>0</v>
      </c>
      <c r="AG37" s="2">
        <f t="shared" ca="1" si="7"/>
        <v>0</v>
      </c>
      <c r="AH37" s="2">
        <f t="shared" ca="1" si="7"/>
        <v>0</v>
      </c>
      <c r="AI37" s="2">
        <f t="shared" ca="1" si="7"/>
        <v>0</v>
      </c>
      <c r="AJ37" s="2">
        <f t="shared" ca="1" si="7"/>
        <v>0</v>
      </c>
      <c r="AK37" s="2">
        <f t="shared" ca="1" si="7"/>
        <v>0</v>
      </c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2">
        <f t="shared" ca="1" si="8"/>
        <v>0</v>
      </c>
      <c r="BA37" s="2">
        <f t="shared" ca="1" si="8"/>
        <v>0</v>
      </c>
      <c r="BB37" s="2">
        <f t="shared" ca="1" si="8"/>
        <v>0</v>
      </c>
      <c r="BC37" s="2">
        <f t="shared" ca="1" si="8"/>
        <v>0</v>
      </c>
      <c r="BD37" s="2">
        <f t="shared" ca="1" si="8"/>
        <v>0</v>
      </c>
      <c r="BE37" s="2">
        <f t="shared" ca="1" si="8"/>
        <v>0</v>
      </c>
      <c r="BF37" s="2">
        <f t="shared" ca="1" si="8"/>
        <v>0</v>
      </c>
      <c r="BG37" s="2">
        <f t="shared" ca="1" si="8"/>
        <v>0</v>
      </c>
      <c r="BH37" s="2">
        <f t="shared" ca="1" si="8"/>
        <v>0</v>
      </c>
      <c r="BI37" s="2">
        <f t="shared" ca="1" si="8"/>
        <v>0</v>
      </c>
      <c r="BJ37" s="2">
        <f t="shared" ca="1" si="8"/>
        <v>0</v>
      </c>
      <c r="BK37" s="2">
        <f t="shared" ca="1" si="8"/>
        <v>0</v>
      </c>
      <c r="BL37" s="2">
        <f t="shared" ca="1" si="8"/>
        <v>0</v>
      </c>
      <c r="BM37" s="2">
        <f t="shared" ca="1" si="8"/>
        <v>0</v>
      </c>
      <c r="BN37" s="2" t="str">
        <f t="shared" si="9"/>
        <v>SV</v>
      </c>
      <c r="BO37" s="2">
        <f t="shared" si="2"/>
        <v>0</v>
      </c>
      <c r="BP37" s="2">
        <f t="shared" si="3"/>
        <v>1</v>
      </c>
      <c r="BR37" s="2">
        <f t="shared" si="13"/>
        <v>0</v>
      </c>
      <c r="BS37" s="2">
        <f t="shared" si="13"/>
        <v>0</v>
      </c>
      <c r="BT37" s="2">
        <f t="shared" si="13"/>
        <v>0</v>
      </c>
      <c r="BU37" s="2">
        <f t="shared" si="13"/>
        <v>0</v>
      </c>
      <c r="BV37" s="2">
        <f t="shared" si="13"/>
        <v>0</v>
      </c>
      <c r="BW37" s="2">
        <f t="shared" si="13"/>
        <v>0</v>
      </c>
      <c r="BX37" s="2">
        <f t="shared" si="13"/>
        <v>0</v>
      </c>
      <c r="BY37" s="2">
        <f t="shared" si="13"/>
        <v>0</v>
      </c>
      <c r="BZ37" s="2">
        <f t="shared" si="13"/>
        <v>0</v>
      </c>
      <c r="CA37" s="2">
        <f t="shared" si="13"/>
        <v>0</v>
      </c>
      <c r="CB37" s="2">
        <f t="shared" si="13"/>
        <v>0</v>
      </c>
      <c r="CC37" s="2">
        <f t="shared" si="13"/>
        <v>0</v>
      </c>
      <c r="CD37" s="2">
        <f t="shared" si="13"/>
        <v>0</v>
      </c>
      <c r="CE37" s="2">
        <f t="shared" si="13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ТА-1  -  Тпв</v>
      </c>
      <c r="B38" s="10" t="s">
        <v>2664</v>
      </c>
      <c r="C38" s="18">
        <v>240</v>
      </c>
      <c r="D38" s="18">
        <v>175</v>
      </c>
      <c r="E38" s="22" t="s">
        <v>118</v>
      </c>
      <c r="F38" s="22">
        <v>3</v>
      </c>
      <c r="G38" s="22"/>
      <c r="H38" s="20">
        <f t="shared" ca="1" si="5"/>
        <v>0</v>
      </c>
      <c r="I38" s="16" t="str">
        <f t="shared" si="6"/>
        <v>01T002TW0002</v>
      </c>
      <c r="J38" s="54">
        <v>226</v>
      </c>
      <c r="K38" s="54">
        <v>226</v>
      </c>
      <c r="L38" s="54">
        <v>226</v>
      </c>
      <c r="M38" s="54">
        <v>226</v>
      </c>
      <c r="N38" s="54">
        <v>228</v>
      </c>
      <c r="O38" s="54">
        <v>227</v>
      </c>
      <c r="P38" s="54">
        <v>228</v>
      </c>
      <c r="Q38" s="54">
        <v>225</v>
      </c>
      <c r="R38" s="54">
        <v>226</v>
      </c>
      <c r="S38" s="54">
        <v>225</v>
      </c>
      <c r="T38" s="54">
        <v>225</v>
      </c>
      <c r="U38" s="54">
        <v>226</v>
      </c>
      <c r="V38" s="54">
        <v>228</v>
      </c>
      <c r="W38" s="56">
        <v>229</v>
      </c>
      <c r="X38" s="2">
        <f t="shared" ca="1" si="7"/>
        <v>0</v>
      </c>
      <c r="Y38" s="2">
        <f t="shared" ca="1" si="7"/>
        <v>0</v>
      </c>
      <c r="Z38" s="2">
        <f t="shared" ca="1" si="7"/>
        <v>0</v>
      </c>
      <c r="AA38" s="2">
        <f t="shared" ca="1" si="7"/>
        <v>0</v>
      </c>
      <c r="AB38" s="2">
        <f t="shared" ca="1" si="7"/>
        <v>0</v>
      </c>
      <c r="AC38" s="2">
        <f t="shared" ca="1" si="7"/>
        <v>0</v>
      </c>
      <c r="AD38" s="2">
        <f t="shared" ca="1" si="7"/>
        <v>0</v>
      </c>
      <c r="AE38" s="2">
        <f t="shared" ca="1" si="7"/>
        <v>0</v>
      </c>
      <c r="AF38" s="2">
        <f t="shared" ca="1" si="7"/>
        <v>0</v>
      </c>
      <c r="AG38" s="2">
        <f t="shared" ca="1" si="7"/>
        <v>0</v>
      </c>
      <c r="AH38" s="2">
        <f t="shared" ca="1" si="7"/>
        <v>0</v>
      </c>
      <c r="AI38" s="2">
        <f t="shared" ca="1" si="7"/>
        <v>0</v>
      </c>
      <c r="AJ38" s="2">
        <f t="shared" ca="1" si="7"/>
        <v>0</v>
      </c>
      <c r="AK38" s="2">
        <f t="shared" ca="1" si="7"/>
        <v>0</v>
      </c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2">
        <f t="shared" ca="1" si="8"/>
        <v>0</v>
      </c>
      <c r="BA38" s="2">
        <f t="shared" ca="1" si="8"/>
        <v>0</v>
      </c>
      <c r="BB38" s="2">
        <f t="shared" ca="1" si="8"/>
        <v>0</v>
      </c>
      <c r="BC38" s="2">
        <f t="shared" ca="1" si="8"/>
        <v>0</v>
      </c>
      <c r="BD38" s="2">
        <f t="shared" ca="1" si="8"/>
        <v>0</v>
      </c>
      <c r="BE38" s="2">
        <f t="shared" ca="1" si="8"/>
        <v>0</v>
      </c>
      <c r="BF38" s="2">
        <f t="shared" ca="1" si="8"/>
        <v>0</v>
      </c>
      <c r="BG38" s="2">
        <f t="shared" ca="1" si="8"/>
        <v>0</v>
      </c>
      <c r="BH38" s="2">
        <f t="shared" ca="1" si="8"/>
        <v>0</v>
      </c>
      <c r="BI38" s="2">
        <f t="shared" ca="1" si="8"/>
        <v>0</v>
      </c>
      <c r="BJ38" s="2">
        <f t="shared" ca="1" si="8"/>
        <v>0</v>
      </c>
      <c r="BK38" s="2">
        <f t="shared" ca="1" si="8"/>
        <v>0</v>
      </c>
      <c r="BL38" s="2">
        <f t="shared" ca="1" si="8"/>
        <v>0</v>
      </c>
      <c r="BM38" s="2">
        <f t="shared" ca="1" si="8"/>
        <v>0</v>
      </c>
      <c r="BN38" s="2" t="str">
        <f t="shared" si="9"/>
        <v>TW</v>
      </c>
      <c r="BO38" s="2">
        <f t="shared" si="2"/>
        <v>0</v>
      </c>
      <c r="BP38" s="2">
        <f t="shared" si="3"/>
        <v>1</v>
      </c>
      <c r="BR38" s="2">
        <f t="shared" ref="BR38:CE41" si="14">IF(AND(J68 &gt;0,J38&lt;$D38,J38&gt;50),1,0)</f>
        <v>0</v>
      </c>
      <c r="BS38" s="2">
        <f t="shared" si="14"/>
        <v>0</v>
      </c>
      <c r="BT38" s="2">
        <f t="shared" si="14"/>
        <v>0</v>
      </c>
      <c r="BU38" s="2">
        <f t="shared" si="14"/>
        <v>0</v>
      </c>
      <c r="BV38" s="2">
        <f t="shared" si="14"/>
        <v>0</v>
      </c>
      <c r="BW38" s="2">
        <f t="shared" si="14"/>
        <v>0</v>
      </c>
      <c r="BX38" s="2">
        <f t="shared" si="14"/>
        <v>0</v>
      </c>
      <c r="BY38" s="2">
        <f t="shared" si="14"/>
        <v>0</v>
      </c>
      <c r="BZ38" s="2">
        <f t="shared" si="14"/>
        <v>0</v>
      </c>
      <c r="CA38" s="2">
        <f t="shared" si="14"/>
        <v>0</v>
      </c>
      <c r="CB38" s="2">
        <f t="shared" si="14"/>
        <v>0</v>
      </c>
      <c r="CC38" s="2">
        <f t="shared" si="14"/>
        <v>0</v>
      </c>
      <c r="CD38" s="2">
        <f t="shared" si="14"/>
        <v>0</v>
      </c>
      <c r="CE38" s="2">
        <f t="shared" si="14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ТА-2  -  Тпв</v>
      </c>
      <c r="B39" s="10" t="s">
        <v>2665</v>
      </c>
      <c r="C39" s="18">
        <v>240</v>
      </c>
      <c r="D39" s="18">
        <v>175</v>
      </c>
      <c r="E39" s="22" t="s">
        <v>118</v>
      </c>
      <c r="F39" s="22">
        <v>3</v>
      </c>
      <c r="G39" s="22"/>
      <c r="H39" s="20">
        <f t="shared" ca="1" si="5"/>
        <v>0</v>
      </c>
      <c r="I39" s="16" t="str">
        <f t="shared" si="6"/>
        <v>02T002TW0002</v>
      </c>
      <c r="J39" s="54">
        <v>221</v>
      </c>
      <c r="K39" s="54">
        <v>221</v>
      </c>
      <c r="L39" s="54">
        <v>221</v>
      </c>
      <c r="M39" s="54">
        <v>220</v>
      </c>
      <c r="N39" s="54">
        <v>218</v>
      </c>
      <c r="O39" s="54">
        <v>218</v>
      </c>
      <c r="P39" s="54">
        <v>222</v>
      </c>
      <c r="Q39" s="54">
        <v>215</v>
      </c>
      <c r="R39" s="54">
        <v>216</v>
      </c>
      <c r="S39" s="54">
        <v>215</v>
      </c>
      <c r="T39" s="54">
        <v>215</v>
      </c>
      <c r="U39" s="54">
        <v>219</v>
      </c>
      <c r="V39" s="54">
        <v>220</v>
      </c>
      <c r="W39" s="56">
        <v>218</v>
      </c>
      <c r="X39" s="2">
        <f t="shared" ca="1" si="7"/>
        <v>0</v>
      </c>
      <c r="Y39" s="2">
        <f t="shared" ca="1" si="7"/>
        <v>0</v>
      </c>
      <c r="Z39" s="2">
        <f t="shared" ca="1" si="7"/>
        <v>0</v>
      </c>
      <c r="AA39" s="2">
        <f t="shared" ca="1" si="7"/>
        <v>0</v>
      </c>
      <c r="AB39" s="2">
        <f t="shared" ca="1" si="7"/>
        <v>0</v>
      </c>
      <c r="AC39" s="2">
        <f t="shared" ca="1" si="7"/>
        <v>0</v>
      </c>
      <c r="AD39" s="2">
        <f t="shared" ca="1" si="7"/>
        <v>0</v>
      </c>
      <c r="AE39" s="2">
        <f t="shared" ca="1" si="7"/>
        <v>0</v>
      </c>
      <c r="AF39" s="2">
        <f t="shared" ca="1" si="7"/>
        <v>0</v>
      </c>
      <c r="AG39" s="2">
        <f t="shared" ca="1" si="7"/>
        <v>0</v>
      </c>
      <c r="AH39" s="2">
        <f t="shared" ca="1" si="7"/>
        <v>0</v>
      </c>
      <c r="AI39" s="2">
        <f t="shared" ca="1" si="7"/>
        <v>0</v>
      </c>
      <c r="AJ39" s="2">
        <f t="shared" ca="1" si="7"/>
        <v>0</v>
      </c>
      <c r="AK39" s="2">
        <f t="shared" ca="1" si="7"/>
        <v>0</v>
      </c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2">
        <f t="shared" ca="1" si="8"/>
        <v>0</v>
      </c>
      <c r="BA39" s="2">
        <f t="shared" ca="1" si="8"/>
        <v>0</v>
      </c>
      <c r="BB39" s="2">
        <f t="shared" ca="1" si="8"/>
        <v>0</v>
      </c>
      <c r="BC39" s="2">
        <f t="shared" ca="1" si="8"/>
        <v>0</v>
      </c>
      <c r="BD39" s="2">
        <f t="shared" ca="1" si="8"/>
        <v>0</v>
      </c>
      <c r="BE39" s="2">
        <f t="shared" ca="1" si="8"/>
        <v>0</v>
      </c>
      <c r="BF39" s="2">
        <f t="shared" ca="1" si="8"/>
        <v>0</v>
      </c>
      <c r="BG39" s="2">
        <f t="shared" ca="1" si="8"/>
        <v>0</v>
      </c>
      <c r="BH39" s="2">
        <f t="shared" ca="1" si="8"/>
        <v>0</v>
      </c>
      <c r="BI39" s="2">
        <f t="shared" ca="1" si="8"/>
        <v>0</v>
      </c>
      <c r="BJ39" s="2">
        <f t="shared" ca="1" si="8"/>
        <v>0</v>
      </c>
      <c r="BK39" s="2">
        <f t="shared" ca="1" si="8"/>
        <v>0</v>
      </c>
      <c r="BL39" s="2">
        <f t="shared" ca="1" si="8"/>
        <v>0</v>
      </c>
      <c r="BM39" s="2">
        <f t="shared" ca="1" si="8"/>
        <v>0</v>
      </c>
      <c r="BN39" s="2" t="str">
        <f t="shared" si="9"/>
        <v>TW</v>
      </c>
      <c r="BO39" s="2">
        <f t="shared" si="2"/>
        <v>0</v>
      </c>
      <c r="BP39" s="2">
        <f t="shared" si="3"/>
        <v>1</v>
      </c>
      <c r="BR39" s="2">
        <f t="shared" si="14"/>
        <v>0</v>
      </c>
      <c r="BS39" s="2">
        <f t="shared" si="14"/>
        <v>0</v>
      </c>
      <c r="BT39" s="2">
        <f t="shared" si="14"/>
        <v>0</v>
      </c>
      <c r="BU39" s="2">
        <f t="shared" si="14"/>
        <v>0</v>
      </c>
      <c r="BV39" s="2">
        <f t="shared" si="14"/>
        <v>0</v>
      </c>
      <c r="BW39" s="2">
        <f t="shared" si="14"/>
        <v>0</v>
      </c>
      <c r="BX39" s="2">
        <f t="shared" si="14"/>
        <v>0</v>
      </c>
      <c r="BY39" s="2">
        <f t="shared" si="14"/>
        <v>0</v>
      </c>
      <c r="BZ39" s="2">
        <f t="shared" si="14"/>
        <v>0</v>
      </c>
      <c r="CA39" s="2">
        <f t="shared" si="14"/>
        <v>0</v>
      </c>
      <c r="CB39" s="2">
        <f t="shared" si="14"/>
        <v>0</v>
      </c>
      <c r="CC39" s="2">
        <f t="shared" si="14"/>
        <v>0</v>
      </c>
      <c r="CD39" s="2">
        <f t="shared" si="14"/>
        <v>0</v>
      </c>
      <c r="CE39" s="2">
        <f t="shared" si="14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ТА-3  -  Тпв</v>
      </c>
      <c r="B40" s="10" t="s">
        <v>2666</v>
      </c>
      <c r="C40" s="18">
        <v>240</v>
      </c>
      <c r="D40" s="18">
        <v>175</v>
      </c>
      <c r="E40" s="22" t="s">
        <v>118</v>
      </c>
      <c r="F40" s="22">
        <v>3</v>
      </c>
      <c r="G40" s="22"/>
      <c r="H40" s="20">
        <f t="shared" ca="1" si="5"/>
        <v>0</v>
      </c>
      <c r="I40" s="16" t="str">
        <f t="shared" si="6"/>
        <v>03T002TW0002</v>
      </c>
      <c r="J40" s="54">
        <v>224</v>
      </c>
      <c r="K40" s="54">
        <v>222</v>
      </c>
      <c r="L40" s="54">
        <v>225</v>
      </c>
      <c r="M40" s="54">
        <v>225</v>
      </c>
      <c r="N40" s="54">
        <v>219</v>
      </c>
      <c r="O40" s="54">
        <v>219</v>
      </c>
      <c r="P40" s="54">
        <v>226</v>
      </c>
      <c r="Q40" s="54">
        <v>225</v>
      </c>
      <c r="R40" s="54">
        <v>226</v>
      </c>
      <c r="S40" s="54">
        <v>225</v>
      </c>
      <c r="T40" s="54">
        <v>225</v>
      </c>
      <c r="U40" s="54">
        <v>226</v>
      </c>
      <c r="V40" s="54">
        <v>228</v>
      </c>
      <c r="W40" s="56">
        <v>225</v>
      </c>
      <c r="X40" s="2">
        <f t="shared" ca="1" si="7"/>
        <v>0</v>
      </c>
      <c r="Y40" s="2">
        <f t="shared" ca="1" si="7"/>
        <v>0</v>
      </c>
      <c r="Z40" s="2">
        <f t="shared" ca="1" si="7"/>
        <v>0</v>
      </c>
      <c r="AA40" s="2">
        <f t="shared" ca="1" si="7"/>
        <v>0</v>
      </c>
      <c r="AB40" s="2">
        <f t="shared" ca="1" si="7"/>
        <v>0</v>
      </c>
      <c r="AC40" s="2">
        <f t="shared" ca="1" si="7"/>
        <v>0</v>
      </c>
      <c r="AD40" s="2">
        <f t="shared" ca="1" si="7"/>
        <v>0</v>
      </c>
      <c r="AE40" s="2">
        <f t="shared" ca="1" si="7"/>
        <v>0</v>
      </c>
      <c r="AF40" s="2">
        <f t="shared" ca="1" si="7"/>
        <v>0</v>
      </c>
      <c r="AG40" s="2">
        <f t="shared" ca="1" si="7"/>
        <v>0</v>
      </c>
      <c r="AH40" s="2">
        <f t="shared" ca="1" si="7"/>
        <v>0</v>
      </c>
      <c r="AI40" s="2">
        <f t="shared" ca="1" si="7"/>
        <v>0</v>
      </c>
      <c r="AJ40" s="2">
        <f t="shared" ca="1" si="7"/>
        <v>0</v>
      </c>
      <c r="AK40" s="2">
        <f t="shared" ca="1" si="7"/>
        <v>0</v>
      </c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2">
        <f t="shared" ca="1" si="8"/>
        <v>0</v>
      </c>
      <c r="BA40" s="2">
        <f t="shared" ca="1" si="8"/>
        <v>0</v>
      </c>
      <c r="BB40" s="2">
        <f t="shared" ca="1" si="8"/>
        <v>0</v>
      </c>
      <c r="BC40" s="2">
        <f t="shared" ca="1" si="8"/>
        <v>0</v>
      </c>
      <c r="BD40" s="2">
        <f t="shared" ca="1" si="8"/>
        <v>0</v>
      </c>
      <c r="BE40" s="2">
        <f t="shared" ca="1" si="8"/>
        <v>0</v>
      </c>
      <c r="BF40" s="2">
        <f t="shared" ca="1" si="8"/>
        <v>0</v>
      </c>
      <c r="BG40" s="2">
        <f t="shared" ca="1" si="8"/>
        <v>0</v>
      </c>
      <c r="BH40" s="2">
        <f t="shared" ca="1" si="8"/>
        <v>0</v>
      </c>
      <c r="BI40" s="2">
        <f t="shared" ca="1" si="8"/>
        <v>0</v>
      </c>
      <c r="BJ40" s="2">
        <f t="shared" ca="1" si="8"/>
        <v>0</v>
      </c>
      <c r="BK40" s="2">
        <f t="shared" ca="1" si="8"/>
        <v>0</v>
      </c>
      <c r="BL40" s="2">
        <f t="shared" ca="1" si="8"/>
        <v>0</v>
      </c>
      <c r="BM40" s="2">
        <f t="shared" ca="1" si="8"/>
        <v>0</v>
      </c>
      <c r="BN40" s="2" t="str">
        <f t="shared" si="9"/>
        <v>TW</v>
      </c>
      <c r="BO40" s="2">
        <f t="shared" ref="BO40:BO71" si="15">IF(AND(COUNTIF(J40:W40,"&gt;0")&gt;6,COUNTIF(J40:W40,"&gt;0")=SUM(BR40:CE40)),SUM(BR40:CE40),0)</f>
        <v>0</v>
      </c>
      <c r="BP40" s="2">
        <f t="shared" ref="BP40:BP71" si="16">IF(AND(COUNTIF(J40:W40,"&gt;0")&gt;6,SUM(BR40:CE40)=0),1,0)</f>
        <v>1</v>
      </c>
      <c r="BR40" s="2">
        <f t="shared" si="14"/>
        <v>0</v>
      </c>
      <c r="BS40" s="2">
        <f t="shared" si="14"/>
        <v>0</v>
      </c>
      <c r="BT40" s="2">
        <f t="shared" si="14"/>
        <v>0</v>
      </c>
      <c r="BU40" s="2">
        <f t="shared" si="14"/>
        <v>0</v>
      </c>
      <c r="BV40" s="2">
        <f t="shared" si="14"/>
        <v>0</v>
      </c>
      <c r="BW40" s="2">
        <f t="shared" si="14"/>
        <v>0</v>
      </c>
      <c r="BX40" s="2">
        <f t="shared" si="14"/>
        <v>0</v>
      </c>
      <c r="BY40" s="2">
        <f t="shared" si="14"/>
        <v>0</v>
      </c>
      <c r="BZ40" s="2">
        <f t="shared" si="14"/>
        <v>0</v>
      </c>
      <c r="CA40" s="2">
        <f t="shared" si="14"/>
        <v>0</v>
      </c>
      <c r="CB40" s="2">
        <f t="shared" si="14"/>
        <v>0</v>
      </c>
      <c r="CC40" s="2">
        <f t="shared" si="14"/>
        <v>0</v>
      </c>
      <c r="CD40" s="2">
        <f t="shared" si="14"/>
        <v>0</v>
      </c>
      <c r="CE40" s="2">
        <f t="shared" si="14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ТА-4  -  Тпв</v>
      </c>
      <c r="B41" s="10" t="s">
        <v>2667</v>
      </c>
      <c r="C41" s="18">
        <v>240</v>
      </c>
      <c r="D41" s="18">
        <v>175</v>
      </c>
      <c r="E41" s="22" t="s">
        <v>118</v>
      </c>
      <c r="F41" s="22">
        <v>3</v>
      </c>
      <c r="G41" s="22"/>
      <c r="H41" s="20">
        <f t="shared" ca="1" si="5"/>
        <v>0</v>
      </c>
      <c r="I41" s="16" t="str">
        <f t="shared" si="6"/>
        <v>04T002TW0002</v>
      </c>
      <c r="J41" s="54">
        <v>226</v>
      </c>
      <c r="K41" s="54">
        <v>225</v>
      </c>
      <c r="L41" s="54">
        <v>225</v>
      </c>
      <c r="M41" s="54">
        <v>224</v>
      </c>
      <c r="N41" s="54">
        <v>224</v>
      </c>
      <c r="O41" s="54">
        <v>224</v>
      </c>
      <c r="P41" s="54">
        <v>225</v>
      </c>
      <c r="Q41" s="54">
        <v>224</v>
      </c>
      <c r="R41" s="54">
        <v>224</v>
      </c>
      <c r="S41" s="54">
        <v>224</v>
      </c>
      <c r="T41" s="54">
        <v>224</v>
      </c>
      <c r="U41" s="54">
        <v>226</v>
      </c>
      <c r="V41" s="54">
        <v>227</v>
      </c>
      <c r="W41" s="56">
        <v>227</v>
      </c>
      <c r="X41" s="2">
        <f t="shared" ca="1" si="7"/>
        <v>0</v>
      </c>
      <c r="Y41" s="2">
        <f t="shared" ca="1" si="7"/>
        <v>0</v>
      </c>
      <c r="Z41" s="2">
        <f t="shared" ref="Z41:AK72" ca="1" si="17">IF(L41&lt;&gt;"",IF(LEFT($E41,2)="+-",IF(OR(L41&lt;MIN($C41:$D41),L41&gt;MAX($C41:$D41)),1,0),IF(AND(1*$E41&gt;0,L41&gt;MAX($C41:$D41)),1,IF(AND(1*$E41&lt;0,L41&lt;MIN($C41:$D41)),1,0)))+10*IF(SUM(OFFSET($A$62,MATCH(MID($A41,1,SEARCH(" ",$A41)-1)&amp;"  -  ЧЧР",$A$62:$A$71,0)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$62,IFERROR(MATCH("КА-"&amp;MID($A41,4,2)*1&amp;"А  -  ЧЧР",$A$62:$A$71,0),MATCH("КА-"&amp;MID($A41,4,2)*1&amp;"  -  ЧЧР",$A$62:$A$71,0))-1,COLUMN(L41)-1,,)+OFFSET($A$62,IFERROR(MATCH("КА-"&amp;MID($A41,4,2)*1&amp;"Б  -  ЧЧР",$A$62:$A$71,0),MATCH("КА-"&amp;MID($A41,4,2)*1&amp;"  -  ЧЧР",$A$62:$A$71,0))-1,COLUMN(L41)-1,,)=48,1,0),1),1)),0),0)*IF($G41&gt;0,IF(COLUMN(V$7)-COLUMN($J$7)&gt;=$D$2+$G41,IF(SUM(OFFSET(V41,,-1,,-$G41))&gt;=$G41*21,2,1),1),2)</f>
        <v>0</v>
      </c>
      <c r="AA41" s="2">
        <f t="shared" ca="1" si="17"/>
        <v>0</v>
      </c>
      <c r="AB41" s="2">
        <f t="shared" ca="1" si="17"/>
        <v>0</v>
      </c>
      <c r="AC41" s="2">
        <f t="shared" ca="1" si="17"/>
        <v>0</v>
      </c>
      <c r="AD41" s="2">
        <f t="shared" ca="1" si="17"/>
        <v>0</v>
      </c>
      <c r="AE41" s="2">
        <f t="shared" ca="1" si="17"/>
        <v>0</v>
      </c>
      <c r="AF41" s="2">
        <f t="shared" ca="1" si="17"/>
        <v>0</v>
      </c>
      <c r="AG41" s="2">
        <f t="shared" ca="1" si="17"/>
        <v>0</v>
      </c>
      <c r="AH41" s="2">
        <f t="shared" ca="1" si="17"/>
        <v>0</v>
      </c>
      <c r="AI41" s="2">
        <f t="shared" ca="1" si="17"/>
        <v>0</v>
      </c>
      <c r="AJ41" s="2">
        <f t="shared" ca="1" si="17"/>
        <v>0</v>
      </c>
      <c r="AK41" s="2">
        <f t="shared" ca="1" si="17"/>
        <v>0</v>
      </c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2">
        <f t="shared" ca="1" si="8"/>
        <v>0</v>
      </c>
      <c r="BA41" s="2">
        <f t="shared" ca="1" si="8"/>
        <v>0</v>
      </c>
      <c r="BB41" s="2">
        <f t="shared" ref="BB41:BM62" ca="1" si="18">COUNTIF(OFFSET(J41,,$D$2+2,COUNTIF(OFFSET($H41,1-ROW($H41),2+4*$D$2,73),"="&amp;OFFSET($H41,,2+4*$D$2))),"&gt;20")</f>
        <v>0</v>
      </c>
      <c r="BC41" s="2">
        <f t="shared" ca="1" si="18"/>
        <v>0</v>
      </c>
      <c r="BD41" s="2">
        <f t="shared" ca="1" si="18"/>
        <v>0</v>
      </c>
      <c r="BE41" s="2">
        <f t="shared" ca="1" si="18"/>
        <v>0</v>
      </c>
      <c r="BF41" s="2">
        <f t="shared" ca="1" si="18"/>
        <v>0</v>
      </c>
      <c r="BG41" s="2">
        <f t="shared" ca="1" si="18"/>
        <v>0</v>
      </c>
      <c r="BH41" s="2">
        <f t="shared" ca="1" si="18"/>
        <v>0</v>
      </c>
      <c r="BI41" s="2">
        <f t="shared" ca="1" si="18"/>
        <v>0</v>
      </c>
      <c r="BJ41" s="2">
        <f t="shared" ca="1" si="18"/>
        <v>0</v>
      </c>
      <c r="BK41" s="2">
        <f t="shared" ca="1" si="18"/>
        <v>0</v>
      </c>
      <c r="BL41" s="2">
        <f t="shared" ca="1" si="18"/>
        <v>0</v>
      </c>
      <c r="BM41" s="2">
        <f t="shared" ca="1" si="18"/>
        <v>0</v>
      </c>
      <c r="BN41" s="2" t="str">
        <f t="shared" si="9"/>
        <v>TW</v>
      </c>
      <c r="BO41" s="2">
        <f t="shared" si="15"/>
        <v>0</v>
      </c>
      <c r="BP41" s="2">
        <f t="shared" si="16"/>
        <v>1</v>
      </c>
      <c r="BR41" s="2">
        <f t="shared" si="14"/>
        <v>0</v>
      </c>
      <c r="BS41" s="2">
        <f t="shared" si="14"/>
        <v>0</v>
      </c>
      <c r="BT41" s="2">
        <f t="shared" si="14"/>
        <v>0</v>
      </c>
      <c r="BU41" s="2">
        <f t="shared" si="14"/>
        <v>0</v>
      </c>
      <c r="BV41" s="2">
        <f t="shared" si="14"/>
        <v>0</v>
      </c>
      <c r="BW41" s="2">
        <f t="shared" si="14"/>
        <v>0</v>
      </c>
      <c r="BX41" s="2">
        <f t="shared" si="14"/>
        <v>0</v>
      </c>
      <c r="BY41" s="2">
        <f t="shared" si="14"/>
        <v>0</v>
      </c>
      <c r="BZ41" s="2">
        <f t="shared" si="14"/>
        <v>0</v>
      </c>
      <c r="CA41" s="2">
        <f t="shared" si="14"/>
        <v>0</v>
      </c>
      <c r="CB41" s="2">
        <f t="shared" si="14"/>
        <v>0</v>
      </c>
      <c r="CC41" s="2">
        <f t="shared" si="14"/>
        <v>0</v>
      </c>
      <c r="CD41" s="2">
        <f t="shared" si="14"/>
        <v>0</v>
      </c>
      <c r="CE41" s="2">
        <f t="shared" si="14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ТА-1  -  Р₀</v>
      </c>
      <c r="B42" s="10" t="s">
        <v>2668</v>
      </c>
      <c r="C42" s="18">
        <v>135</v>
      </c>
      <c r="D42" s="18">
        <v>125</v>
      </c>
      <c r="E42" s="22" t="s">
        <v>117</v>
      </c>
      <c r="F42" s="22">
        <v>3</v>
      </c>
      <c r="G42" s="22"/>
      <c r="H42" s="20">
        <f t="shared" ca="1" si="5"/>
        <v>0</v>
      </c>
      <c r="I42" s="16" t="str">
        <f t="shared" si="6"/>
        <v>01T002PP0002</v>
      </c>
      <c r="J42" s="54">
        <v>129.44999999999999</v>
      </c>
      <c r="K42" s="54">
        <v>129.19999999999999</v>
      </c>
      <c r="L42" s="54">
        <v>129</v>
      </c>
      <c r="M42" s="54">
        <v>129.41</v>
      </c>
      <c r="N42" s="54">
        <v>129.82</v>
      </c>
      <c r="O42" s="54">
        <v>129.33000000000001</v>
      </c>
      <c r="P42" s="54">
        <v>132.19999999999999</v>
      </c>
      <c r="Q42" s="54">
        <v>128.59</v>
      </c>
      <c r="R42" s="54">
        <v>130.09</v>
      </c>
      <c r="S42" s="54">
        <v>130.76</v>
      </c>
      <c r="T42" s="54">
        <v>129.58000000000001</v>
      </c>
      <c r="U42" s="54">
        <v>131.46</v>
      </c>
      <c r="V42" s="54">
        <v>133.19</v>
      </c>
      <c r="W42" s="56">
        <v>132.6</v>
      </c>
      <c r="X42" s="2">
        <f t="shared" ref="X42:AB73" ca="1" si="19">IF(J42&lt;&gt;"",IF(LEFT($E42,2)="+-",IF(OR(J42&lt;MIN($C42:$D42),J42&gt;MAX($C42:$D42)),1,0),IF(AND(1*$E42&gt;0,J42&gt;MAX($C42:$D42)),1,IF(AND(1*$E42&lt;0,J42&lt;MIN($C42:$D42)),1,0)))+10*IF(SUM(OFFSET($A$62,MATCH(MID($A42,1,SEARCH(" ",$A42)-1)&amp;"  -  ЧЧР",$A$62:$A$71,0)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$62,IFERROR(MATCH("КА-"&amp;MID($A42,4,2)*1&amp;"А  -  ЧЧР",$A$62:$A$71,0),MATCH("КА-"&amp;MID($A42,4,2)*1&amp;"  -  ЧЧР",$A$62:$A$71,0))-1,COLUMN(J42)-1,,)+OFFSET($A$62,IFERROR(MATCH("КА-"&amp;MID($A42,4,2)*1&amp;"Б  -  ЧЧР",$A$62:$A$71,0),MATCH("КА-"&amp;MID($A42,4,2)*1&amp;"  -  ЧЧР",$A$62:$A$71,0))-1,COLUMN(J42)-1,,)=48,1,0),1),1)),0),0)*IF($G42&gt;0,IF(COLUMN(T$7)-COLUMN($J$7)&gt;=$D$2+$G42,IF(SUM(OFFSET(T42,,-1,,-$G42))&gt;=$G42*21,2,1),1),2)</f>
        <v>0</v>
      </c>
      <c r="Y42" s="2">
        <f t="shared" ca="1" si="19"/>
        <v>0</v>
      </c>
      <c r="Z42" s="2">
        <f t="shared" ca="1" si="17"/>
        <v>0</v>
      </c>
      <c r="AA42" s="2">
        <f t="shared" ca="1" si="17"/>
        <v>0</v>
      </c>
      <c r="AB42" s="2">
        <f t="shared" ca="1" si="17"/>
        <v>0</v>
      </c>
      <c r="AC42" s="2">
        <f t="shared" ca="1" si="17"/>
        <v>0</v>
      </c>
      <c r="AD42" s="2">
        <f t="shared" ca="1" si="17"/>
        <v>0</v>
      </c>
      <c r="AE42" s="2">
        <f t="shared" ca="1" si="17"/>
        <v>0</v>
      </c>
      <c r="AF42" s="2">
        <f t="shared" ca="1" si="17"/>
        <v>0</v>
      </c>
      <c r="AG42" s="2">
        <f t="shared" ca="1" si="17"/>
        <v>0</v>
      </c>
      <c r="AH42" s="2">
        <f t="shared" ca="1" si="17"/>
        <v>0</v>
      </c>
      <c r="AI42" s="2">
        <f t="shared" ca="1" si="17"/>
        <v>0</v>
      </c>
      <c r="AJ42" s="2">
        <f t="shared" ca="1" si="17"/>
        <v>0</v>
      </c>
      <c r="AK42" s="2">
        <f t="shared" ca="1" si="17"/>
        <v>0</v>
      </c>
      <c r="AL42" s="55">
        <v>130</v>
      </c>
      <c r="AM42" s="55">
        <v>130</v>
      </c>
      <c r="AN42" s="55">
        <v>130</v>
      </c>
      <c r="AO42" s="55">
        <v>130</v>
      </c>
      <c r="AP42" s="55">
        <v>130</v>
      </c>
      <c r="AQ42" s="55">
        <v>130</v>
      </c>
      <c r="AR42" s="55">
        <v>130</v>
      </c>
      <c r="AS42" s="55">
        <v>130</v>
      </c>
      <c r="AT42" s="55">
        <v>130</v>
      </c>
      <c r="AU42" s="55">
        <v>130</v>
      </c>
      <c r="AV42" s="55">
        <v>130</v>
      </c>
      <c r="AW42" s="55">
        <v>130</v>
      </c>
      <c r="AX42" s="55">
        <v>130</v>
      </c>
      <c r="AY42" s="55">
        <v>130</v>
      </c>
      <c r="AZ42" s="2">
        <f t="shared" ref="AZ42:BD73" ca="1" si="20">COUNTIF(OFFSET(H42,,$D$2+2,COUNTIF(OFFSET($H42,1-ROW($H42),2+4*$D$2,73),"="&amp;OFFSET($H42,,2+4*$D$2))),"&gt;20")</f>
        <v>0</v>
      </c>
      <c r="BA42" s="2">
        <f t="shared" ca="1" si="20"/>
        <v>0</v>
      </c>
      <c r="BB42" s="2">
        <f t="shared" ca="1" si="18"/>
        <v>0</v>
      </c>
      <c r="BC42" s="2">
        <f t="shared" ca="1" si="18"/>
        <v>0</v>
      </c>
      <c r="BD42" s="2">
        <f t="shared" ca="1" si="18"/>
        <v>0</v>
      </c>
      <c r="BE42" s="2">
        <f t="shared" ca="1" si="18"/>
        <v>0</v>
      </c>
      <c r="BF42" s="2">
        <f t="shared" ca="1" si="18"/>
        <v>0</v>
      </c>
      <c r="BG42" s="2">
        <f t="shared" ca="1" si="18"/>
        <v>0</v>
      </c>
      <c r="BH42" s="2">
        <f t="shared" ca="1" si="18"/>
        <v>0</v>
      </c>
      <c r="BI42" s="2">
        <f t="shared" ca="1" si="18"/>
        <v>0</v>
      </c>
      <c r="BJ42" s="2">
        <f t="shared" ca="1" si="18"/>
        <v>0</v>
      </c>
      <c r="BK42" s="2">
        <f t="shared" ca="1" si="18"/>
        <v>0</v>
      </c>
      <c r="BL42" s="2">
        <f t="shared" ca="1" si="18"/>
        <v>0</v>
      </c>
      <c r="BM42" s="2">
        <f t="shared" ca="1" si="18"/>
        <v>0</v>
      </c>
      <c r="BN42" s="2" t="str">
        <f t="shared" si="9"/>
        <v>PP</v>
      </c>
      <c r="BO42" s="2">
        <f t="shared" si="15"/>
        <v>0</v>
      </c>
      <c r="BP42" s="2">
        <f t="shared" si="16"/>
        <v>1</v>
      </c>
      <c r="BR42" s="2">
        <f t="shared" ref="BR42:CE45" si="21">IF(AND(J68 &gt;0,J42&lt;$D42,J42 &gt;20),1,0)</f>
        <v>0</v>
      </c>
      <c r="BS42" s="2">
        <f t="shared" si="21"/>
        <v>0</v>
      </c>
      <c r="BT42" s="2">
        <f t="shared" si="21"/>
        <v>0</v>
      </c>
      <c r="BU42" s="2">
        <f t="shared" si="21"/>
        <v>0</v>
      </c>
      <c r="BV42" s="2">
        <f t="shared" si="21"/>
        <v>0</v>
      </c>
      <c r="BW42" s="2">
        <f t="shared" si="21"/>
        <v>0</v>
      </c>
      <c r="BX42" s="2">
        <f t="shared" si="21"/>
        <v>0</v>
      </c>
      <c r="BY42" s="2">
        <f t="shared" si="21"/>
        <v>0</v>
      </c>
      <c r="BZ42" s="2">
        <f t="shared" si="21"/>
        <v>0</v>
      </c>
      <c r="CA42" s="2">
        <f t="shared" si="21"/>
        <v>0</v>
      </c>
      <c r="CB42" s="2">
        <f t="shared" si="21"/>
        <v>0</v>
      </c>
      <c r="CC42" s="2">
        <f t="shared" si="21"/>
        <v>0</v>
      </c>
      <c r="CD42" s="2">
        <f t="shared" si="21"/>
        <v>0</v>
      </c>
      <c r="CE42" s="2">
        <f t="shared" si="21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ТА-2  -  Р₀</v>
      </c>
      <c r="B43" s="10" t="s">
        <v>2669</v>
      </c>
      <c r="C43" s="18">
        <v>135</v>
      </c>
      <c r="D43" s="18">
        <v>125</v>
      </c>
      <c r="E43" s="22" t="s">
        <v>117</v>
      </c>
      <c r="F43" s="22">
        <v>3</v>
      </c>
      <c r="G43" s="22"/>
      <c r="H43" s="20">
        <f t="shared" ca="1" si="5"/>
        <v>0</v>
      </c>
      <c r="I43" s="16" t="str">
        <f t="shared" si="6"/>
        <v>02T002PP0002</v>
      </c>
      <c r="J43" s="54">
        <v>130</v>
      </c>
      <c r="K43" s="54">
        <v>129.94</v>
      </c>
      <c r="L43" s="54">
        <v>129.78</v>
      </c>
      <c r="M43" s="54">
        <v>130.19</v>
      </c>
      <c r="N43" s="54">
        <v>130.66</v>
      </c>
      <c r="O43" s="54">
        <v>130.18</v>
      </c>
      <c r="P43" s="54">
        <v>132.94999999999999</v>
      </c>
      <c r="Q43" s="54">
        <v>129.55000000000001</v>
      </c>
      <c r="R43" s="54">
        <v>131.13</v>
      </c>
      <c r="S43" s="54">
        <v>131.88999999999999</v>
      </c>
      <c r="T43" s="54">
        <v>130.63999999999999</v>
      </c>
      <c r="U43" s="54">
        <v>131.96</v>
      </c>
      <c r="V43" s="54">
        <v>133.97999999999999</v>
      </c>
      <c r="W43" s="56">
        <v>133.57</v>
      </c>
      <c r="X43" s="2">
        <f t="shared" ca="1" si="19"/>
        <v>0</v>
      </c>
      <c r="Y43" s="2">
        <f t="shared" ca="1" si="19"/>
        <v>0</v>
      </c>
      <c r="Z43" s="2">
        <f t="shared" ca="1" si="17"/>
        <v>0</v>
      </c>
      <c r="AA43" s="2">
        <f t="shared" ca="1" si="17"/>
        <v>0</v>
      </c>
      <c r="AB43" s="2">
        <f t="shared" ca="1" si="17"/>
        <v>0</v>
      </c>
      <c r="AC43" s="2">
        <f t="shared" ca="1" si="17"/>
        <v>0</v>
      </c>
      <c r="AD43" s="2">
        <f t="shared" ca="1" si="17"/>
        <v>0</v>
      </c>
      <c r="AE43" s="2">
        <f t="shared" ca="1" si="17"/>
        <v>0</v>
      </c>
      <c r="AF43" s="2">
        <f t="shared" ca="1" si="17"/>
        <v>0</v>
      </c>
      <c r="AG43" s="2">
        <f t="shared" ca="1" si="17"/>
        <v>0</v>
      </c>
      <c r="AH43" s="2">
        <f t="shared" ca="1" si="17"/>
        <v>0</v>
      </c>
      <c r="AI43" s="2">
        <f t="shared" ca="1" si="17"/>
        <v>0</v>
      </c>
      <c r="AJ43" s="2">
        <f t="shared" ca="1" si="17"/>
        <v>0</v>
      </c>
      <c r="AK43" s="2">
        <f t="shared" ca="1" si="17"/>
        <v>0</v>
      </c>
      <c r="AL43" s="55">
        <v>130</v>
      </c>
      <c r="AM43" s="55">
        <v>130</v>
      </c>
      <c r="AN43" s="55">
        <v>130</v>
      </c>
      <c r="AO43" s="55">
        <v>130</v>
      </c>
      <c r="AP43" s="55">
        <v>130</v>
      </c>
      <c r="AQ43" s="55">
        <v>130</v>
      </c>
      <c r="AR43" s="55">
        <v>130</v>
      </c>
      <c r="AS43" s="55">
        <v>130</v>
      </c>
      <c r="AT43" s="55">
        <v>130</v>
      </c>
      <c r="AU43" s="55">
        <v>130</v>
      </c>
      <c r="AV43" s="55">
        <v>130</v>
      </c>
      <c r="AW43" s="55">
        <v>130</v>
      </c>
      <c r="AX43" s="55">
        <v>130</v>
      </c>
      <c r="AY43" s="55">
        <v>130</v>
      </c>
      <c r="AZ43" s="2">
        <f t="shared" ca="1" si="20"/>
        <v>0</v>
      </c>
      <c r="BA43" s="2">
        <f t="shared" ca="1" si="20"/>
        <v>0</v>
      </c>
      <c r="BB43" s="2">
        <f t="shared" ca="1" si="18"/>
        <v>0</v>
      </c>
      <c r="BC43" s="2">
        <f t="shared" ca="1" si="18"/>
        <v>0</v>
      </c>
      <c r="BD43" s="2">
        <f t="shared" ca="1" si="18"/>
        <v>0</v>
      </c>
      <c r="BE43" s="2">
        <f t="shared" ca="1" si="18"/>
        <v>0</v>
      </c>
      <c r="BF43" s="2">
        <f t="shared" ca="1" si="18"/>
        <v>0</v>
      </c>
      <c r="BG43" s="2">
        <f t="shared" ca="1" si="18"/>
        <v>0</v>
      </c>
      <c r="BH43" s="2">
        <f t="shared" ca="1" si="18"/>
        <v>0</v>
      </c>
      <c r="BI43" s="2">
        <f t="shared" ca="1" si="18"/>
        <v>0</v>
      </c>
      <c r="BJ43" s="2">
        <f t="shared" ca="1" si="18"/>
        <v>0</v>
      </c>
      <c r="BK43" s="2">
        <f t="shared" ca="1" si="18"/>
        <v>0</v>
      </c>
      <c r="BL43" s="2">
        <f t="shared" ca="1" si="18"/>
        <v>0</v>
      </c>
      <c r="BM43" s="2">
        <f t="shared" ca="1" si="18"/>
        <v>0</v>
      </c>
      <c r="BN43" s="2" t="str">
        <f t="shared" si="9"/>
        <v>PP</v>
      </c>
      <c r="BO43" s="2">
        <f t="shared" si="15"/>
        <v>0</v>
      </c>
      <c r="BP43" s="2">
        <f t="shared" si="16"/>
        <v>1</v>
      </c>
      <c r="BR43" s="2">
        <f t="shared" si="21"/>
        <v>0</v>
      </c>
      <c r="BS43" s="2">
        <f t="shared" si="21"/>
        <v>0</v>
      </c>
      <c r="BT43" s="2">
        <f t="shared" si="21"/>
        <v>0</v>
      </c>
      <c r="BU43" s="2">
        <f t="shared" si="21"/>
        <v>0</v>
      </c>
      <c r="BV43" s="2">
        <f t="shared" si="21"/>
        <v>0</v>
      </c>
      <c r="BW43" s="2">
        <f t="shared" si="21"/>
        <v>0</v>
      </c>
      <c r="BX43" s="2">
        <f t="shared" si="21"/>
        <v>0</v>
      </c>
      <c r="BY43" s="2">
        <f t="shared" si="21"/>
        <v>0</v>
      </c>
      <c r="BZ43" s="2">
        <f t="shared" si="21"/>
        <v>0</v>
      </c>
      <c r="CA43" s="2">
        <f t="shared" si="21"/>
        <v>0</v>
      </c>
      <c r="CB43" s="2">
        <f t="shared" si="21"/>
        <v>0</v>
      </c>
      <c r="CC43" s="2">
        <f t="shared" si="21"/>
        <v>0</v>
      </c>
      <c r="CD43" s="2">
        <f t="shared" si="21"/>
        <v>0</v>
      </c>
      <c r="CE43" s="2">
        <f t="shared" si="21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ТА-3  -  Р₀</v>
      </c>
      <c r="B44" s="10" t="s">
        <v>2670</v>
      </c>
      <c r="C44" s="18">
        <v>135</v>
      </c>
      <c r="D44" s="18">
        <v>125</v>
      </c>
      <c r="E44" s="22" t="s">
        <v>117</v>
      </c>
      <c r="F44" s="22">
        <v>3</v>
      </c>
      <c r="G44" s="22"/>
      <c r="H44" s="20">
        <f t="shared" ca="1" si="5"/>
        <v>0</v>
      </c>
      <c r="I44" s="16" t="str">
        <f t="shared" si="6"/>
        <v>03T002PP0002</v>
      </c>
      <c r="J44" s="54">
        <v>129.28</v>
      </c>
      <c r="K44" s="54">
        <v>129.38</v>
      </c>
      <c r="L44" s="54">
        <v>128.85</v>
      </c>
      <c r="M44" s="54">
        <v>128.74</v>
      </c>
      <c r="N44" s="54">
        <v>128.81</v>
      </c>
      <c r="O44" s="54">
        <v>128.52000000000001</v>
      </c>
      <c r="P44" s="54">
        <v>130.9</v>
      </c>
      <c r="Q44" s="54">
        <v>127.72</v>
      </c>
      <c r="R44" s="54">
        <v>129.01</v>
      </c>
      <c r="S44" s="54">
        <v>129.76</v>
      </c>
      <c r="T44" s="54">
        <v>128.71</v>
      </c>
      <c r="U44" s="54">
        <v>129.41</v>
      </c>
      <c r="V44" s="54">
        <v>130.81</v>
      </c>
      <c r="W44" s="56">
        <v>131.13999999999999</v>
      </c>
      <c r="X44" s="2">
        <f t="shared" ca="1" si="19"/>
        <v>0</v>
      </c>
      <c r="Y44" s="2">
        <f t="shared" ca="1" si="19"/>
        <v>0</v>
      </c>
      <c r="Z44" s="2">
        <f t="shared" ca="1" si="17"/>
        <v>0</v>
      </c>
      <c r="AA44" s="2">
        <f t="shared" ca="1" si="17"/>
        <v>0</v>
      </c>
      <c r="AB44" s="2">
        <f t="shared" ca="1" si="17"/>
        <v>0</v>
      </c>
      <c r="AC44" s="2">
        <f t="shared" ca="1" si="17"/>
        <v>0</v>
      </c>
      <c r="AD44" s="2">
        <f t="shared" ca="1" si="17"/>
        <v>0</v>
      </c>
      <c r="AE44" s="2">
        <f t="shared" ca="1" si="17"/>
        <v>0</v>
      </c>
      <c r="AF44" s="2">
        <f t="shared" ca="1" si="17"/>
        <v>0</v>
      </c>
      <c r="AG44" s="2">
        <f t="shared" ca="1" si="17"/>
        <v>0</v>
      </c>
      <c r="AH44" s="2">
        <f t="shared" ca="1" si="17"/>
        <v>0</v>
      </c>
      <c r="AI44" s="2">
        <f t="shared" ca="1" si="17"/>
        <v>0</v>
      </c>
      <c r="AJ44" s="2">
        <f t="shared" ca="1" si="17"/>
        <v>0</v>
      </c>
      <c r="AK44" s="2">
        <f t="shared" ca="1" si="17"/>
        <v>0</v>
      </c>
      <c r="AL44" s="55">
        <v>130</v>
      </c>
      <c r="AM44" s="55">
        <v>130</v>
      </c>
      <c r="AN44" s="55">
        <v>130</v>
      </c>
      <c r="AO44" s="55">
        <v>130</v>
      </c>
      <c r="AP44" s="55">
        <v>130</v>
      </c>
      <c r="AQ44" s="55">
        <v>130</v>
      </c>
      <c r="AR44" s="55">
        <v>130</v>
      </c>
      <c r="AS44" s="55">
        <v>130</v>
      </c>
      <c r="AT44" s="55">
        <v>130</v>
      </c>
      <c r="AU44" s="55">
        <v>130</v>
      </c>
      <c r="AV44" s="55">
        <v>130</v>
      </c>
      <c r="AW44" s="55">
        <v>130</v>
      </c>
      <c r="AX44" s="55">
        <v>130</v>
      </c>
      <c r="AY44" s="55">
        <v>130</v>
      </c>
      <c r="AZ44" s="2">
        <f t="shared" ca="1" si="20"/>
        <v>0</v>
      </c>
      <c r="BA44" s="2">
        <f t="shared" ca="1" si="20"/>
        <v>0</v>
      </c>
      <c r="BB44" s="2">
        <f t="shared" ca="1" si="18"/>
        <v>0</v>
      </c>
      <c r="BC44" s="2">
        <f t="shared" ca="1" si="18"/>
        <v>0</v>
      </c>
      <c r="BD44" s="2">
        <f t="shared" ca="1" si="18"/>
        <v>0</v>
      </c>
      <c r="BE44" s="2">
        <f t="shared" ca="1" si="18"/>
        <v>0</v>
      </c>
      <c r="BF44" s="2">
        <f t="shared" ca="1" si="18"/>
        <v>0</v>
      </c>
      <c r="BG44" s="2">
        <f t="shared" ca="1" si="18"/>
        <v>0</v>
      </c>
      <c r="BH44" s="2">
        <f t="shared" ca="1" si="18"/>
        <v>0</v>
      </c>
      <c r="BI44" s="2">
        <f t="shared" ca="1" si="18"/>
        <v>0</v>
      </c>
      <c r="BJ44" s="2">
        <f t="shared" ca="1" si="18"/>
        <v>0</v>
      </c>
      <c r="BK44" s="2">
        <f t="shared" ca="1" si="18"/>
        <v>0</v>
      </c>
      <c r="BL44" s="2">
        <f t="shared" ca="1" si="18"/>
        <v>0</v>
      </c>
      <c r="BM44" s="2">
        <f t="shared" ca="1" si="18"/>
        <v>0</v>
      </c>
      <c r="BN44" s="2" t="str">
        <f t="shared" si="9"/>
        <v>PP</v>
      </c>
      <c r="BO44" s="2">
        <f t="shared" si="15"/>
        <v>0</v>
      </c>
      <c r="BP44" s="2">
        <f t="shared" si="16"/>
        <v>1</v>
      </c>
      <c r="BR44" s="2">
        <f t="shared" si="21"/>
        <v>0</v>
      </c>
      <c r="BS44" s="2">
        <f t="shared" si="21"/>
        <v>0</v>
      </c>
      <c r="BT44" s="2">
        <f t="shared" si="21"/>
        <v>0</v>
      </c>
      <c r="BU44" s="2">
        <f t="shared" si="21"/>
        <v>0</v>
      </c>
      <c r="BV44" s="2">
        <f t="shared" si="21"/>
        <v>0</v>
      </c>
      <c r="BW44" s="2">
        <f t="shared" si="21"/>
        <v>0</v>
      </c>
      <c r="BX44" s="2">
        <f t="shared" si="21"/>
        <v>0</v>
      </c>
      <c r="BY44" s="2">
        <f t="shared" si="21"/>
        <v>0</v>
      </c>
      <c r="BZ44" s="2">
        <f t="shared" si="21"/>
        <v>0</v>
      </c>
      <c r="CA44" s="2">
        <f t="shared" si="21"/>
        <v>0</v>
      </c>
      <c r="CB44" s="2">
        <f t="shared" si="21"/>
        <v>0</v>
      </c>
      <c r="CC44" s="2">
        <f t="shared" si="21"/>
        <v>0</v>
      </c>
      <c r="CD44" s="2">
        <f t="shared" si="21"/>
        <v>0</v>
      </c>
      <c r="CE44" s="2">
        <f t="shared" si="21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ТА-4  -  Р₀</v>
      </c>
      <c r="B45" s="10" t="s">
        <v>2671</v>
      </c>
      <c r="C45" s="18">
        <v>135</v>
      </c>
      <c r="D45" s="18">
        <v>125</v>
      </c>
      <c r="E45" s="22" t="s">
        <v>117</v>
      </c>
      <c r="F45" s="22">
        <v>3</v>
      </c>
      <c r="G45" s="22"/>
      <c r="H45" s="20">
        <f t="shared" ca="1" si="5"/>
        <v>0</v>
      </c>
      <c r="I45" s="16" t="str">
        <f t="shared" si="6"/>
        <v>04T002PP0002</v>
      </c>
      <c r="J45" s="54">
        <v>134.13999999999999</v>
      </c>
      <c r="K45" s="54">
        <v>133.83000000000001</v>
      </c>
      <c r="L45" s="54">
        <v>133.79</v>
      </c>
      <c r="M45" s="54">
        <v>133.18</v>
      </c>
      <c r="N45" s="54">
        <v>129.37</v>
      </c>
      <c r="O45" s="54">
        <v>129.52000000000001</v>
      </c>
      <c r="P45" s="54">
        <v>134.57</v>
      </c>
      <c r="Q45" s="54">
        <v>132.13999999999999</v>
      </c>
      <c r="R45" s="54">
        <v>133.53</v>
      </c>
      <c r="S45" s="54">
        <v>134.30000000000001</v>
      </c>
      <c r="T45" s="54">
        <v>133.30000000000001</v>
      </c>
      <c r="U45" s="54">
        <v>132.96</v>
      </c>
      <c r="V45" s="54">
        <v>134.09</v>
      </c>
      <c r="W45" s="56">
        <v>133.91999999999999</v>
      </c>
      <c r="X45" s="2">
        <f t="shared" ca="1" si="19"/>
        <v>0</v>
      </c>
      <c r="Y45" s="2">
        <f t="shared" ca="1" si="19"/>
        <v>0</v>
      </c>
      <c r="Z45" s="2">
        <f t="shared" ca="1" si="17"/>
        <v>0</v>
      </c>
      <c r="AA45" s="2">
        <f t="shared" ca="1" si="17"/>
        <v>0</v>
      </c>
      <c r="AB45" s="2">
        <f t="shared" ca="1" si="17"/>
        <v>0</v>
      </c>
      <c r="AC45" s="2">
        <f t="shared" ca="1" si="17"/>
        <v>0</v>
      </c>
      <c r="AD45" s="2">
        <f t="shared" ca="1" si="17"/>
        <v>0</v>
      </c>
      <c r="AE45" s="2">
        <f t="shared" ca="1" si="17"/>
        <v>0</v>
      </c>
      <c r="AF45" s="2">
        <f t="shared" ca="1" si="17"/>
        <v>0</v>
      </c>
      <c r="AG45" s="2">
        <f t="shared" ca="1" si="17"/>
        <v>0</v>
      </c>
      <c r="AH45" s="2">
        <f t="shared" ca="1" si="17"/>
        <v>0</v>
      </c>
      <c r="AI45" s="2">
        <f t="shared" ca="1" si="17"/>
        <v>0</v>
      </c>
      <c r="AJ45" s="2">
        <f t="shared" ca="1" si="17"/>
        <v>0</v>
      </c>
      <c r="AK45" s="2">
        <f t="shared" ca="1" si="17"/>
        <v>0</v>
      </c>
      <c r="AL45" s="55">
        <v>130</v>
      </c>
      <c r="AM45" s="55">
        <v>130</v>
      </c>
      <c r="AN45" s="55">
        <v>130</v>
      </c>
      <c r="AO45" s="55">
        <v>130</v>
      </c>
      <c r="AP45" s="55">
        <v>130</v>
      </c>
      <c r="AQ45" s="55">
        <v>130</v>
      </c>
      <c r="AR45" s="55">
        <v>130</v>
      </c>
      <c r="AS45" s="55">
        <v>130</v>
      </c>
      <c r="AT45" s="55">
        <v>130</v>
      </c>
      <c r="AU45" s="55">
        <v>130</v>
      </c>
      <c r="AV45" s="55">
        <v>130</v>
      </c>
      <c r="AW45" s="55">
        <v>130</v>
      </c>
      <c r="AX45" s="55">
        <v>130</v>
      </c>
      <c r="AY45" s="55">
        <v>130</v>
      </c>
      <c r="AZ45" s="2">
        <f t="shared" ca="1" si="20"/>
        <v>0</v>
      </c>
      <c r="BA45" s="2">
        <f t="shared" ca="1" si="20"/>
        <v>0</v>
      </c>
      <c r="BB45" s="2">
        <f t="shared" ca="1" si="18"/>
        <v>0</v>
      </c>
      <c r="BC45" s="2">
        <f t="shared" ca="1" si="18"/>
        <v>0</v>
      </c>
      <c r="BD45" s="2">
        <f t="shared" ca="1" si="18"/>
        <v>0</v>
      </c>
      <c r="BE45" s="2">
        <f t="shared" ca="1" si="18"/>
        <v>0</v>
      </c>
      <c r="BF45" s="2">
        <f t="shared" ca="1" si="18"/>
        <v>0</v>
      </c>
      <c r="BG45" s="2">
        <f t="shared" ca="1" si="18"/>
        <v>0</v>
      </c>
      <c r="BH45" s="2">
        <f t="shared" ca="1" si="18"/>
        <v>0</v>
      </c>
      <c r="BI45" s="2">
        <f t="shared" ca="1" si="18"/>
        <v>0</v>
      </c>
      <c r="BJ45" s="2">
        <f t="shared" ca="1" si="18"/>
        <v>0</v>
      </c>
      <c r="BK45" s="2">
        <f t="shared" ca="1" si="18"/>
        <v>0</v>
      </c>
      <c r="BL45" s="2">
        <f t="shared" ca="1" si="18"/>
        <v>0</v>
      </c>
      <c r="BM45" s="2">
        <f t="shared" ca="1" si="18"/>
        <v>0</v>
      </c>
      <c r="BN45" s="2" t="str">
        <f t="shared" si="9"/>
        <v>PP</v>
      </c>
      <c r="BO45" s="2">
        <f t="shared" si="15"/>
        <v>0</v>
      </c>
      <c r="BP45" s="2">
        <f t="shared" si="16"/>
        <v>1</v>
      </c>
      <c r="BR45" s="2">
        <f t="shared" si="21"/>
        <v>0</v>
      </c>
      <c r="BS45" s="2">
        <f t="shared" si="21"/>
        <v>0</v>
      </c>
      <c r="BT45" s="2">
        <f t="shared" si="21"/>
        <v>0</v>
      </c>
      <c r="BU45" s="2">
        <f t="shared" si="21"/>
        <v>0</v>
      </c>
      <c r="BV45" s="2">
        <f t="shared" si="21"/>
        <v>0</v>
      </c>
      <c r="BW45" s="2">
        <f t="shared" si="21"/>
        <v>0</v>
      </c>
      <c r="BX45" s="2">
        <f t="shared" si="21"/>
        <v>0</v>
      </c>
      <c r="BY45" s="2">
        <f t="shared" si="21"/>
        <v>0</v>
      </c>
      <c r="BZ45" s="2">
        <f t="shared" si="21"/>
        <v>0</v>
      </c>
      <c r="CA45" s="2">
        <f t="shared" si="21"/>
        <v>0</v>
      </c>
      <c r="CB45" s="2">
        <f t="shared" si="21"/>
        <v>0</v>
      </c>
      <c r="CC45" s="2">
        <f t="shared" si="21"/>
        <v>0</v>
      </c>
      <c r="CD45" s="2">
        <f t="shared" si="21"/>
        <v>0</v>
      </c>
      <c r="CE45" s="2">
        <f t="shared" si="21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ТА-1  -  Т₀</v>
      </c>
      <c r="B46" s="10" t="s">
        <v>2672</v>
      </c>
      <c r="C46" s="18">
        <v>555</v>
      </c>
      <c r="D46" s="18">
        <v>545</v>
      </c>
      <c r="E46" s="22" t="s">
        <v>117</v>
      </c>
      <c r="F46" s="22">
        <v>3</v>
      </c>
      <c r="G46" s="22"/>
      <c r="H46" s="20">
        <f t="shared" ca="1" si="5"/>
        <v>0</v>
      </c>
      <c r="I46" s="16" t="str">
        <f t="shared" si="6"/>
        <v>01T002TP0002</v>
      </c>
      <c r="J46" s="54">
        <v>547.96</v>
      </c>
      <c r="K46" s="54">
        <v>547.83000000000004</v>
      </c>
      <c r="L46" s="54">
        <v>548.63</v>
      </c>
      <c r="M46" s="54">
        <v>549.70000000000005</v>
      </c>
      <c r="N46" s="54">
        <v>549.54</v>
      </c>
      <c r="O46" s="54">
        <v>547.74</v>
      </c>
      <c r="P46" s="54">
        <v>547.29</v>
      </c>
      <c r="Q46" s="54">
        <v>548</v>
      </c>
      <c r="R46" s="54">
        <v>547.70000000000005</v>
      </c>
      <c r="S46" s="54">
        <v>547.96</v>
      </c>
      <c r="T46" s="54">
        <v>547.83000000000004</v>
      </c>
      <c r="U46" s="54">
        <v>548.24</v>
      </c>
      <c r="V46" s="54">
        <v>547.58000000000004</v>
      </c>
      <c r="W46" s="56">
        <v>548.13</v>
      </c>
      <c r="X46" s="2">
        <f t="shared" ca="1" si="19"/>
        <v>0</v>
      </c>
      <c r="Y46" s="2">
        <f t="shared" ca="1" si="19"/>
        <v>0</v>
      </c>
      <c r="Z46" s="2">
        <f t="shared" ca="1" si="17"/>
        <v>0</v>
      </c>
      <c r="AA46" s="2">
        <f t="shared" ca="1" si="17"/>
        <v>0</v>
      </c>
      <c r="AB46" s="2">
        <f t="shared" ca="1" si="17"/>
        <v>0</v>
      </c>
      <c r="AC46" s="2">
        <f t="shared" ca="1" si="17"/>
        <v>0</v>
      </c>
      <c r="AD46" s="2">
        <f t="shared" ca="1" si="17"/>
        <v>0</v>
      </c>
      <c r="AE46" s="2">
        <f t="shared" ca="1" si="17"/>
        <v>0</v>
      </c>
      <c r="AF46" s="2">
        <f t="shared" ca="1" si="17"/>
        <v>0</v>
      </c>
      <c r="AG46" s="2">
        <f t="shared" ca="1" si="17"/>
        <v>0</v>
      </c>
      <c r="AH46" s="2">
        <f t="shared" ca="1" si="17"/>
        <v>0</v>
      </c>
      <c r="AI46" s="2">
        <f t="shared" ca="1" si="17"/>
        <v>0</v>
      </c>
      <c r="AJ46" s="2">
        <f t="shared" ca="1" si="17"/>
        <v>0</v>
      </c>
      <c r="AK46" s="2">
        <f t="shared" ca="1" si="17"/>
        <v>0</v>
      </c>
      <c r="AL46" s="55">
        <v>555</v>
      </c>
      <c r="AM46" s="55">
        <v>555</v>
      </c>
      <c r="AN46" s="55">
        <v>555</v>
      </c>
      <c r="AO46" s="55">
        <v>555</v>
      </c>
      <c r="AP46" s="55">
        <v>555</v>
      </c>
      <c r="AQ46" s="55">
        <v>555</v>
      </c>
      <c r="AR46" s="55">
        <v>555</v>
      </c>
      <c r="AS46" s="55">
        <v>555</v>
      </c>
      <c r="AT46" s="55">
        <v>555</v>
      </c>
      <c r="AU46" s="55">
        <v>555</v>
      </c>
      <c r="AV46" s="55">
        <v>555</v>
      </c>
      <c r="AW46" s="55">
        <v>555</v>
      </c>
      <c r="AX46" s="55">
        <v>555</v>
      </c>
      <c r="AY46" s="55">
        <v>555</v>
      </c>
      <c r="AZ46" s="2">
        <f t="shared" ca="1" si="20"/>
        <v>0</v>
      </c>
      <c r="BA46" s="2">
        <f t="shared" ca="1" si="20"/>
        <v>0</v>
      </c>
      <c r="BB46" s="2">
        <f t="shared" ca="1" si="18"/>
        <v>0</v>
      </c>
      <c r="BC46" s="2">
        <f t="shared" ca="1" si="18"/>
        <v>0</v>
      </c>
      <c r="BD46" s="2">
        <f t="shared" ca="1" si="18"/>
        <v>0</v>
      </c>
      <c r="BE46" s="2">
        <f t="shared" ca="1" si="18"/>
        <v>0</v>
      </c>
      <c r="BF46" s="2">
        <f t="shared" ca="1" si="18"/>
        <v>0</v>
      </c>
      <c r="BG46" s="2">
        <f t="shared" ca="1" si="18"/>
        <v>0</v>
      </c>
      <c r="BH46" s="2">
        <f t="shared" ca="1" si="18"/>
        <v>0</v>
      </c>
      <c r="BI46" s="2">
        <f t="shared" ca="1" si="18"/>
        <v>0</v>
      </c>
      <c r="BJ46" s="2">
        <f t="shared" ca="1" si="18"/>
        <v>0</v>
      </c>
      <c r="BK46" s="2">
        <f t="shared" ca="1" si="18"/>
        <v>0</v>
      </c>
      <c r="BL46" s="2">
        <f t="shared" ca="1" si="18"/>
        <v>0</v>
      </c>
      <c r="BM46" s="2">
        <f t="shared" ca="1" si="18"/>
        <v>0</v>
      </c>
      <c r="BN46" s="2" t="str">
        <f t="shared" si="9"/>
        <v>TP</v>
      </c>
      <c r="BO46" s="2">
        <f t="shared" si="15"/>
        <v>0</v>
      </c>
      <c r="BP46" s="2">
        <f t="shared" si="16"/>
        <v>1</v>
      </c>
      <c r="BR46" s="2">
        <f t="shared" ref="BR46:CE49" si="22">IF(AND(J68 &gt;0,J46&lt;$D46,J46 &gt;50),1,0)</f>
        <v>0</v>
      </c>
      <c r="BS46" s="2">
        <f t="shared" si="22"/>
        <v>0</v>
      </c>
      <c r="BT46" s="2">
        <f t="shared" si="22"/>
        <v>0</v>
      </c>
      <c r="BU46" s="2">
        <f t="shared" si="22"/>
        <v>0</v>
      </c>
      <c r="BV46" s="2">
        <f t="shared" si="22"/>
        <v>0</v>
      </c>
      <c r="BW46" s="2">
        <f t="shared" si="22"/>
        <v>0</v>
      </c>
      <c r="BX46" s="2">
        <f t="shared" si="22"/>
        <v>0</v>
      </c>
      <c r="BY46" s="2">
        <f t="shared" si="22"/>
        <v>0</v>
      </c>
      <c r="BZ46" s="2">
        <f t="shared" si="22"/>
        <v>0</v>
      </c>
      <c r="CA46" s="2">
        <f t="shared" si="22"/>
        <v>0</v>
      </c>
      <c r="CB46" s="2">
        <f t="shared" si="22"/>
        <v>0</v>
      </c>
      <c r="CC46" s="2">
        <f t="shared" si="22"/>
        <v>0</v>
      </c>
      <c r="CD46" s="2">
        <f t="shared" si="22"/>
        <v>0</v>
      </c>
      <c r="CE46" s="2">
        <f t="shared" si="22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ТА-2  -  Т₀</v>
      </c>
      <c r="B47" s="10" t="s">
        <v>2673</v>
      </c>
      <c r="C47" s="18">
        <v>555</v>
      </c>
      <c r="D47" s="18">
        <v>545</v>
      </c>
      <c r="E47" s="22" t="s">
        <v>117</v>
      </c>
      <c r="F47" s="22">
        <v>3</v>
      </c>
      <c r="G47" s="22"/>
      <c r="H47" s="20">
        <f t="shared" ca="1" si="5"/>
        <v>0</v>
      </c>
      <c r="I47" s="16" t="str">
        <f t="shared" si="6"/>
        <v>02T002TP0002</v>
      </c>
      <c r="J47" s="54">
        <v>552.99</v>
      </c>
      <c r="K47" s="54">
        <v>552.62</v>
      </c>
      <c r="L47" s="54">
        <v>552.66</v>
      </c>
      <c r="M47" s="54">
        <v>553.84</v>
      </c>
      <c r="N47" s="54">
        <v>554.25</v>
      </c>
      <c r="O47" s="54">
        <v>554.24</v>
      </c>
      <c r="P47" s="54">
        <v>553.29</v>
      </c>
      <c r="Q47" s="54">
        <v>553.46</v>
      </c>
      <c r="R47" s="54">
        <v>553.66</v>
      </c>
      <c r="S47" s="54">
        <v>554.19000000000005</v>
      </c>
      <c r="T47" s="54">
        <v>554.20000000000005</v>
      </c>
      <c r="U47" s="54">
        <v>555.5</v>
      </c>
      <c r="V47" s="54">
        <v>553.66999999999996</v>
      </c>
      <c r="W47" s="56">
        <v>553.04</v>
      </c>
      <c r="X47" s="2">
        <f t="shared" ca="1" si="19"/>
        <v>0</v>
      </c>
      <c r="Y47" s="2">
        <f t="shared" ca="1" si="19"/>
        <v>0</v>
      </c>
      <c r="Z47" s="2">
        <f t="shared" ca="1" si="17"/>
        <v>0</v>
      </c>
      <c r="AA47" s="2">
        <f t="shared" ca="1" si="17"/>
        <v>0</v>
      </c>
      <c r="AB47" s="2">
        <f t="shared" ca="1" si="17"/>
        <v>0</v>
      </c>
      <c r="AC47" s="2">
        <f t="shared" ca="1" si="17"/>
        <v>0</v>
      </c>
      <c r="AD47" s="2">
        <f t="shared" ca="1" si="17"/>
        <v>0</v>
      </c>
      <c r="AE47" s="2">
        <f t="shared" ca="1" si="17"/>
        <v>0</v>
      </c>
      <c r="AF47" s="2">
        <f t="shared" ca="1" si="17"/>
        <v>0</v>
      </c>
      <c r="AG47" s="2">
        <f t="shared" ca="1" si="17"/>
        <v>0</v>
      </c>
      <c r="AH47" s="2">
        <f t="shared" ca="1" si="17"/>
        <v>0</v>
      </c>
      <c r="AI47" s="2">
        <f t="shared" ca="1" si="17"/>
        <v>2</v>
      </c>
      <c r="AJ47" s="2">
        <f t="shared" ca="1" si="17"/>
        <v>0</v>
      </c>
      <c r="AK47" s="2">
        <f t="shared" ca="1" si="17"/>
        <v>0</v>
      </c>
      <c r="AL47" s="55">
        <v>555</v>
      </c>
      <c r="AM47" s="55">
        <v>555</v>
      </c>
      <c r="AN47" s="55">
        <v>555</v>
      </c>
      <c r="AO47" s="55">
        <v>555</v>
      </c>
      <c r="AP47" s="55">
        <v>555</v>
      </c>
      <c r="AQ47" s="55">
        <v>555</v>
      </c>
      <c r="AR47" s="55">
        <v>555</v>
      </c>
      <c r="AS47" s="55">
        <v>555</v>
      </c>
      <c r="AT47" s="55">
        <v>555</v>
      </c>
      <c r="AU47" s="55">
        <v>555</v>
      </c>
      <c r="AV47" s="55">
        <v>555</v>
      </c>
      <c r="AW47" s="55">
        <v>555</v>
      </c>
      <c r="AX47" s="55">
        <v>555</v>
      </c>
      <c r="AY47" s="55">
        <v>555</v>
      </c>
      <c r="AZ47" s="2">
        <f t="shared" ca="1" si="20"/>
        <v>0</v>
      </c>
      <c r="BA47" s="2">
        <f t="shared" ca="1" si="20"/>
        <v>0</v>
      </c>
      <c r="BB47" s="2">
        <f t="shared" ca="1" si="18"/>
        <v>0</v>
      </c>
      <c r="BC47" s="2">
        <f t="shared" ca="1" si="18"/>
        <v>0</v>
      </c>
      <c r="BD47" s="2">
        <f t="shared" ca="1" si="18"/>
        <v>0</v>
      </c>
      <c r="BE47" s="2">
        <f t="shared" ca="1" si="18"/>
        <v>0</v>
      </c>
      <c r="BF47" s="2">
        <f t="shared" ca="1" si="18"/>
        <v>0</v>
      </c>
      <c r="BG47" s="2">
        <f t="shared" ca="1" si="18"/>
        <v>0</v>
      </c>
      <c r="BH47" s="2">
        <f t="shared" ca="1" si="18"/>
        <v>0</v>
      </c>
      <c r="BI47" s="2">
        <f t="shared" ca="1" si="18"/>
        <v>0</v>
      </c>
      <c r="BJ47" s="2">
        <f t="shared" ca="1" si="18"/>
        <v>0</v>
      </c>
      <c r="BK47" s="2">
        <f t="shared" ca="1" si="18"/>
        <v>0</v>
      </c>
      <c r="BL47" s="2">
        <f t="shared" ca="1" si="18"/>
        <v>0</v>
      </c>
      <c r="BM47" s="2">
        <f t="shared" ca="1" si="18"/>
        <v>0</v>
      </c>
      <c r="BN47" s="2" t="str">
        <f t="shared" si="9"/>
        <v>TP</v>
      </c>
      <c r="BO47" s="2">
        <f t="shared" si="15"/>
        <v>0</v>
      </c>
      <c r="BP47" s="2">
        <f t="shared" si="16"/>
        <v>1</v>
      </c>
      <c r="BR47" s="2">
        <f t="shared" si="22"/>
        <v>0</v>
      </c>
      <c r="BS47" s="2">
        <f t="shared" si="22"/>
        <v>0</v>
      </c>
      <c r="BT47" s="2">
        <f t="shared" si="22"/>
        <v>0</v>
      </c>
      <c r="BU47" s="2">
        <f t="shared" si="22"/>
        <v>0</v>
      </c>
      <c r="BV47" s="2">
        <f t="shared" si="22"/>
        <v>0</v>
      </c>
      <c r="BW47" s="2">
        <f t="shared" si="22"/>
        <v>0</v>
      </c>
      <c r="BX47" s="2">
        <f t="shared" si="22"/>
        <v>0</v>
      </c>
      <c r="BY47" s="2">
        <f t="shared" si="22"/>
        <v>0</v>
      </c>
      <c r="BZ47" s="2">
        <f t="shared" si="22"/>
        <v>0</v>
      </c>
      <c r="CA47" s="2">
        <f t="shared" si="22"/>
        <v>0</v>
      </c>
      <c r="CB47" s="2">
        <f t="shared" si="22"/>
        <v>0</v>
      </c>
      <c r="CC47" s="2">
        <f t="shared" si="22"/>
        <v>0</v>
      </c>
      <c r="CD47" s="2">
        <f t="shared" si="22"/>
        <v>0</v>
      </c>
      <c r="CE47" s="2">
        <f t="shared" si="22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ТА-3  -  Т₀</v>
      </c>
      <c r="B48" s="10" t="s">
        <v>2674</v>
      </c>
      <c r="C48" s="18">
        <v>555</v>
      </c>
      <c r="D48" s="18">
        <v>545</v>
      </c>
      <c r="E48" s="22" t="s">
        <v>117</v>
      </c>
      <c r="F48" s="22">
        <v>3</v>
      </c>
      <c r="G48" s="22"/>
      <c r="H48" s="20">
        <f t="shared" ca="1" si="5"/>
        <v>0</v>
      </c>
      <c r="I48" s="16" t="str">
        <f t="shared" si="6"/>
        <v>03T002TP0002</v>
      </c>
      <c r="J48" s="54">
        <v>556.16</v>
      </c>
      <c r="K48" s="54">
        <v>556.53</v>
      </c>
      <c r="L48" s="54">
        <v>556.62</v>
      </c>
      <c r="M48" s="54">
        <v>556.33000000000004</v>
      </c>
      <c r="N48" s="54">
        <v>557.16</v>
      </c>
      <c r="O48" s="54">
        <v>557.32000000000005</v>
      </c>
      <c r="P48" s="54">
        <v>557</v>
      </c>
      <c r="Q48" s="54">
        <v>556.78</v>
      </c>
      <c r="R48" s="54">
        <v>556.66999999999996</v>
      </c>
      <c r="S48" s="54">
        <v>557.08000000000004</v>
      </c>
      <c r="T48" s="54">
        <v>557.04</v>
      </c>
      <c r="U48" s="54">
        <v>557.25</v>
      </c>
      <c r="V48" s="54">
        <v>557.82000000000005</v>
      </c>
      <c r="W48" s="56">
        <v>557.83000000000004</v>
      </c>
      <c r="X48" s="2">
        <f t="shared" ca="1" si="19"/>
        <v>2</v>
      </c>
      <c r="Y48" s="2">
        <f t="shared" ca="1" si="19"/>
        <v>2</v>
      </c>
      <c r="Z48" s="2">
        <f t="shared" ca="1" si="17"/>
        <v>2</v>
      </c>
      <c r="AA48" s="2">
        <f t="shared" ca="1" si="17"/>
        <v>2</v>
      </c>
      <c r="AB48" s="2">
        <f t="shared" ca="1" si="17"/>
        <v>2</v>
      </c>
      <c r="AC48" s="2">
        <f t="shared" ca="1" si="17"/>
        <v>2</v>
      </c>
      <c r="AD48" s="2">
        <f t="shared" ca="1" si="17"/>
        <v>2</v>
      </c>
      <c r="AE48" s="2">
        <f t="shared" ca="1" si="17"/>
        <v>2</v>
      </c>
      <c r="AF48" s="2">
        <f t="shared" ca="1" si="17"/>
        <v>2</v>
      </c>
      <c r="AG48" s="2">
        <f t="shared" ca="1" si="17"/>
        <v>2</v>
      </c>
      <c r="AH48" s="2">
        <f t="shared" ca="1" si="17"/>
        <v>2</v>
      </c>
      <c r="AI48" s="2">
        <f t="shared" ca="1" si="17"/>
        <v>2</v>
      </c>
      <c r="AJ48" s="2">
        <f t="shared" ca="1" si="17"/>
        <v>2</v>
      </c>
      <c r="AK48" s="2">
        <f t="shared" ca="1" si="17"/>
        <v>2</v>
      </c>
      <c r="AL48" s="55">
        <v>555</v>
      </c>
      <c r="AM48" s="55">
        <v>555</v>
      </c>
      <c r="AN48" s="55">
        <v>555</v>
      </c>
      <c r="AO48" s="55">
        <v>555</v>
      </c>
      <c r="AP48" s="55">
        <v>555</v>
      </c>
      <c r="AQ48" s="55">
        <v>555</v>
      </c>
      <c r="AR48" s="55">
        <v>555</v>
      </c>
      <c r="AS48" s="55">
        <v>555</v>
      </c>
      <c r="AT48" s="55">
        <v>555</v>
      </c>
      <c r="AU48" s="55">
        <v>555</v>
      </c>
      <c r="AV48" s="55">
        <v>555</v>
      </c>
      <c r="AW48" s="55">
        <v>555</v>
      </c>
      <c r="AX48" s="55">
        <v>555</v>
      </c>
      <c r="AY48" s="55">
        <v>555</v>
      </c>
      <c r="AZ48" s="2">
        <f t="shared" ca="1" si="20"/>
        <v>0</v>
      </c>
      <c r="BA48" s="2">
        <f t="shared" ca="1" si="20"/>
        <v>0</v>
      </c>
      <c r="BB48" s="2">
        <f t="shared" ca="1" si="18"/>
        <v>0</v>
      </c>
      <c r="BC48" s="2">
        <f t="shared" ca="1" si="18"/>
        <v>0</v>
      </c>
      <c r="BD48" s="2">
        <f t="shared" ca="1" si="18"/>
        <v>0</v>
      </c>
      <c r="BE48" s="2">
        <f t="shared" ca="1" si="18"/>
        <v>0</v>
      </c>
      <c r="BF48" s="2">
        <f t="shared" ca="1" si="18"/>
        <v>0</v>
      </c>
      <c r="BG48" s="2">
        <f t="shared" ca="1" si="18"/>
        <v>0</v>
      </c>
      <c r="BH48" s="2">
        <f t="shared" ca="1" si="18"/>
        <v>0</v>
      </c>
      <c r="BI48" s="2">
        <f t="shared" ca="1" si="18"/>
        <v>0</v>
      </c>
      <c r="BJ48" s="2">
        <f t="shared" ca="1" si="18"/>
        <v>0</v>
      </c>
      <c r="BK48" s="2">
        <f t="shared" ca="1" si="18"/>
        <v>0</v>
      </c>
      <c r="BL48" s="2">
        <f t="shared" ca="1" si="18"/>
        <v>0</v>
      </c>
      <c r="BM48" s="2">
        <f t="shared" ca="1" si="18"/>
        <v>0</v>
      </c>
      <c r="BN48" s="2" t="str">
        <f t="shared" si="9"/>
        <v>TP</v>
      </c>
      <c r="BO48" s="2">
        <f t="shared" si="15"/>
        <v>0</v>
      </c>
      <c r="BP48" s="2">
        <f t="shared" si="16"/>
        <v>1</v>
      </c>
      <c r="BR48" s="2">
        <f t="shared" si="22"/>
        <v>0</v>
      </c>
      <c r="BS48" s="2">
        <f t="shared" si="22"/>
        <v>0</v>
      </c>
      <c r="BT48" s="2">
        <f t="shared" si="22"/>
        <v>0</v>
      </c>
      <c r="BU48" s="2">
        <f t="shared" si="22"/>
        <v>0</v>
      </c>
      <c r="BV48" s="2">
        <f t="shared" si="22"/>
        <v>0</v>
      </c>
      <c r="BW48" s="2">
        <f t="shared" si="22"/>
        <v>0</v>
      </c>
      <c r="BX48" s="2">
        <f t="shared" si="22"/>
        <v>0</v>
      </c>
      <c r="BY48" s="2">
        <f t="shared" si="22"/>
        <v>0</v>
      </c>
      <c r="BZ48" s="2">
        <f t="shared" si="22"/>
        <v>0</v>
      </c>
      <c r="CA48" s="2">
        <f t="shared" si="22"/>
        <v>0</v>
      </c>
      <c r="CB48" s="2">
        <f t="shared" si="22"/>
        <v>0</v>
      </c>
      <c r="CC48" s="2">
        <f t="shared" si="22"/>
        <v>0</v>
      </c>
      <c r="CD48" s="2">
        <f t="shared" si="22"/>
        <v>0</v>
      </c>
      <c r="CE48" s="2">
        <f t="shared" si="22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ТА-4  -  Т₀</v>
      </c>
      <c r="B49" s="10" t="s">
        <v>2675</v>
      </c>
      <c r="C49" s="18">
        <v>555</v>
      </c>
      <c r="D49" s="18">
        <v>545</v>
      </c>
      <c r="E49" s="22" t="s">
        <v>117</v>
      </c>
      <c r="F49" s="22">
        <v>3</v>
      </c>
      <c r="G49" s="22"/>
      <c r="H49" s="20">
        <f t="shared" ca="1" si="5"/>
        <v>0</v>
      </c>
      <c r="I49" s="16" t="str">
        <f t="shared" si="6"/>
        <v>04T002TP0002</v>
      </c>
      <c r="J49" s="54">
        <v>553.41999999999996</v>
      </c>
      <c r="K49" s="54">
        <v>553.37</v>
      </c>
      <c r="L49" s="54">
        <v>555.29</v>
      </c>
      <c r="M49" s="54">
        <v>553.54</v>
      </c>
      <c r="N49" s="54">
        <v>556.07000000000005</v>
      </c>
      <c r="O49" s="54">
        <v>555.41</v>
      </c>
      <c r="P49" s="54">
        <v>555.35</v>
      </c>
      <c r="Q49" s="54">
        <v>555.78</v>
      </c>
      <c r="R49" s="54">
        <v>555.41</v>
      </c>
      <c r="S49" s="54">
        <v>555.80999999999995</v>
      </c>
      <c r="T49" s="54">
        <v>555.41</v>
      </c>
      <c r="U49" s="54">
        <v>554.09</v>
      </c>
      <c r="V49" s="54">
        <v>555.32000000000005</v>
      </c>
      <c r="W49" s="56">
        <v>554.39</v>
      </c>
      <c r="X49" s="2">
        <f t="shared" ca="1" si="19"/>
        <v>0</v>
      </c>
      <c r="Y49" s="2">
        <f t="shared" ca="1" si="19"/>
        <v>0</v>
      </c>
      <c r="Z49" s="2">
        <f t="shared" ca="1" si="17"/>
        <v>2</v>
      </c>
      <c r="AA49" s="2">
        <f t="shared" ca="1" si="17"/>
        <v>0</v>
      </c>
      <c r="AB49" s="2">
        <f t="shared" ca="1" si="17"/>
        <v>2</v>
      </c>
      <c r="AC49" s="2">
        <f t="shared" ca="1" si="17"/>
        <v>2</v>
      </c>
      <c r="AD49" s="2">
        <f t="shared" ca="1" si="17"/>
        <v>2</v>
      </c>
      <c r="AE49" s="2">
        <f t="shared" ca="1" si="17"/>
        <v>2</v>
      </c>
      <c r="AF49" s="2">
        <f t="shared" ca="1" si="17"/>
        <v>2</v>
      </c>
      <c r="AG49" s="2">
        <f t="shared" ca="1" si="17"/>
        <v>2</v>
      </c>
      <c r="AH49" s="2">
        <f t="shared" ca="1" si="17"/>
        <v>2</v>
      </c>
      <c r="AI49" s="2">
        <f t="shared" ca="1" si="17"/>
        <v>0</v>
      </c>
      <c r="AJ49" s="2">
        <f t="shared" ca="1" si="17"/>
        <v>2</v>
      </c>
      <c r="AK49" s="2">
        <f t="shared" ca="1" si="17"/>
        <v>0</v>
      </c>
      <c r="AL49" s="55">
        <v>555</v>
      </c>
      <c r="AM49" s="55">
        <v>555</v>
      </c>
      <c r="AN49" s="55">
        <v>555</v>
      </c>
      <c r="AO49" s="55">
        <v>555</v>
      </c>
      <c r="AP49" s="55">
        <v>555</v>
      </c>
      <c r="AQ49" s="55">
        <v>555</v>
      </c>
      <c r="AR49" s="55">
        <v>555</v>
      </c>
      <c r="AS49" s="55">
        <v>555</v>
      </c>
      <c r="AT49" s="55">
        <v>555</v>
      </c>
      <c r="AU49" s="55">
        <v>555</v>
      </c>
      <c r="AV49" s="55">
        <v>555</v>
      </c>
      <c r="AW49" s="55">
        <v>555</v>
      </c>
      <c r="AX49" s="55">
        <v>555</v>
      </c>
      <c r="AY49" s="55">
        <v>555</v>
      </c>
      <c r="AZ49" s="2">
        <f t="shared" ca="1" si="20"/>
        <v>0</v>
      </c>
      <c r="BA49" s="2">
        <f t="shared" ca="1" si="20"/>
        <v>0</v>
      </c>
      <c r="BB49" s="2">
        <f t="shared" ca="1" si="18"/>
        <v>0</v>
      </c>
      <c r="BC49" s="2">
        <f t="shared" ca="1" si="18"/>
        <v>0</v>
      </c>
      <c r="BD49" s="2">
        <f t="shared" ca="1" si="18"/>
        <v>0</v>
      </c>
      <c r="BE49" s="2">
        <f t="shared" ca="1" si="18"/>
        <v>0</v>
      </c>
      <c r="BF49" s="2">
        <f t="shared" ca="1" si="18"/>
        <v>0</v>
      </c>
      <c r="BG49" s="2">
        <f t="shared" ca="1" si="18"/>
        <v>0</v>
      </c>
      <c r="BH49" s="2">
        <f t="shared" ca="1" si="18"/>
        <v>0</v>
      </c>
      <c r="BI49" s="2">
        <f t="shared" ca="1" si="18"/>
        <v>0</v>
      </c>
      <c r="BJ49" s="2">
        <f t="shared" ca="1" si="18"/>
        <v>0</v>
      </c>
      <c r="BK49" s="2">
        <f t="shared" ca="1" si="18"/>
        <v>0</v>
      </c>
      <c r="BL49" s="2">
        <f t="shared" ca="1" si="18"/>
        <v>0</v>
      </c>
      <c r="BM49" s="2">
        <f t="shared" ca="1" si="18"/>
        <v>0</v>
      </c>
      <c r="BN49" s="2" t="str">
        <f t="shared" si="9"/>
        <v>TP</v>
      </c>
      <c r="BO49" s="2">
        <f t="shared" si="15"/>
        <v>0</v>
      </c>
      <c r="BP49" s="2">
        <f t="shared" si="16"/>
        <v>1</v>
      </c>
      <c r="BR49" s="2">
        <f t="shared" si="22"/>
        <v>0</v>
      </c>
      <c r="BS49" s="2">
        <f t="shared" si="22"/>
        <v>0</v>
      </c>
      <c r="BT49" s="2">
        <f t="shared" si="22"/>
        <v>0</v>
      </c>
      <c r="BU49" s="2">
        <f t="shared" si="22"/>
        <v>0</v>
      </c>
      <c r="BV49" s="2">
        <f t="shared" si="22"/>
        <v>0</v>
      </c>
      <c r="BW49" s="2">
        <f t="shared" si="22"/>
        <v>0</v>
      </c>
      <c r="BX49" s="2">
        <f t="shared" si="22"/>
        <v>0</v>
      </c>
      <c r="BY49" s="2">
        <f t="shared" si="22"/>
        <v>0</v>
      </c>
      <c r="BZ49" s="2">
        <f t="shared" si="22"/>
        <v>0</v>
      </c>
      <c r="CA49" s="2">
        <f t="shared" si="22"/>
        <v>0</v>
      </c>
      <c r="CB49" s="2">
        <f t="shared" si="22"/>
        <v>0</v>
      </c>
      <c r="CC49" s="2">
        <f t="shared" si="22"/>
        <v>0</v>
      </c>
      <c r="CD49" s="2">
        <f t="shared" si="22"/>
        <v>0</v>
      </c>
      <c r="CE49" s="2">
        <f t="shared" si="22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ТА-1  -  δt_конд</v>
      </c>
      <c r="B50" s="10" t="s">
        <v>2676</v>
      </c>
      <c r="C50" s="18">
        <v>20</v>
      </c>
      <c r="D50" s="18">
        <v>5</v>
      </c>
      <c r="E50" s="22" t="s">
        <v>118</v>
      </c>
      <c r="F50" s="22">
        <v>3</v>
      </c>
      <c r="G50" s="22"/>
      <c r="H50" s="20">
        <f t="shared" ca="1" si="5"/>
        <v>0</v>
      </c>
      <c r="I50" s="16" t="str">
        <f t="shared" si="6"/>
        <v>01T002TA0002</v>
      </c>
      <c r="J50" s="54">
        <v>5.2</v>
      </c>
      <c r="K50" s="54">
        <v>5.4</v>
      </c>
      <c r="L50" s="54">
        <v>5.2</v>
      </c>
      <c r="M50" s="54">
        <v>7.9</v>
      </c>
      <c r="N50" s="54">
        <v>13.4</v>
      </c>
      <c r="O50" s="54">
        <v>10.1</v>
      </c>
      <c r="P50" s="54">
        <v>8.6</v>
      </c>
      <c r="Q50" s="54">
        <v>6.5</v>
      </c>
      <c r="R50" s="54">
        <v>5.5</v>
      </c>
      <c r="S50" s="54">
        <v>4.5</v>
      </c>
      <c r="T50" s="54">
        <v>7.4</v>
      </c>
      <c r="U50" s="54">
        <v>8.6</v>
      </c>
      <c r="V50" s="54">
        <v>8.5</v>
      </c>
      <c r="W50" s="56">
        <v>8.4</v>
      </c>
      <c r="X50" s="2">
        <f t="shared" ca="1" si="19"/>
        <v>0</v>
      </c>
      <c r="Y50" s="2">
        <f t="shared" ca="1" si="19"/>
        <v>0</v>
      </c>
      <c r="Z50" s="2">
        <f t="shared" ca="1" si="17"/>
        <v>0</v>
      </c>
      <c r="AA50" s="2">
        <f t="shared" ca="1" si="17"/>
        <v>0</v>
      </c>
      <c r="AB50" s="2">
        <f t="shared" ca="1" si="17"/>
        <v>0</v>
      </c>
      <c r="AC50" s="2">
        <f t="shared" ca="1" si="17"/>
        <v>0</v>
      </c>
      <c r="AD50" s="2">
        <f t="shared" ca="1" si="17"/>
        <v>0</v>
      </c>
      <c r="AE50" s="2">
        <f t="shared" ca="1" si="17"/>
        <v>0</v>
      </c>
      <c r="AF50" s="2">
        <f t="shared" ca="1" si="17"/>
        <v>0</v>
      </c>
      <c r="AG50" s="2">
        <f t="shared" ca="1" si="17"/>
        <v>2</v>
      </c>
      <c r="AH50" s="2">
        <f t="shared" ca="1" si="17"/>
        <v>0</v>
      </c>
      <c r="AI50" s="2">
        <f t="shared" ca="1" si="17"/>
        <v>0</v>
      </c>
      <c r="AJ50" s="2">
        <f t="shared" ca="1" si="17"/>
        <v>0</v>
      </c>
      <c r="AK50" s="2">
        <f t="shared" ca="1" si="17"/>
        <v>0</v>
      </c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2">
        <f t="shared" ca="1" si="20"/>
        <v>0</v>
      </c>
      <c r="BA50" s="2">
        <f t="shared" ca="1" si="20"/>
        <v>0</v>
      </c>
      <c r="BB50" s="2">
        <f t="shared" ca="1" si="18"/>
        <v>0</v>
      </c>
      <c r="BC50" s="2">
        <f t="shared" ca="1" si="18"/>
        <v>0</v>
      </c>
      <c r="BD50" s="2">
        <f t="shared" ca="1" si="18"/>
        <v>0</v>
      </c>
      <c r="BE50" s="2">
        <f t="shared" ca="1" si="18"/>
        <v>0</v>
      </c>
      <c r="BF50" s="2">
        <f t="shared" ca="1" si="18"/>
        <v>0</v>
      </c>
      <c r="BG50" s="2">
        <f t="shared" ca="1" si="18"/>
        <v>0</v>
      </c>
      <c r="BH50" s="2">
        <f t="shared" ca="1" si="18"/>
        <v>0</v>
      </c>
      <c r="BI50" s="2">
        <f t="shared" ca="1" si="18"/>
        <v>0</v>
      </c>
      <c r="BJ50" s="2">
        <f t="shared" ca="1" si="18"/>
        <v>0</v>
      </c>
      <c r="BK50" s="2">
        <f t="shared" ca="1" si="18"/>
        <v>0</v>
      </c>
      <c r="BL50" s="2">
        <f t="shared" ca="1" si="18"/>
        <v>0</v>
      </c>
      <c r="BM50" s="2">
        <f t="shared" ca="1" si="18"/>
        <v>0</v>
      </c>
      <c r="BN50" s="2" t="str">
        <f t="shared" si="9"/>
        <v>TA</v>
      </c>
      <c r="BO50" s="2">
        <f t="shared" si="15"/>
        <v>0</v>
      </c>
      <c r="BP50" s="2">
        <f t="shared" si="16"/>
        <v>1</v>
      </c>
      <c r="BR50" s="2">
        <f t="shared" ref="BR50:CE53" si="23">IF(AND(J68 &gt;0,J50&gt;$C50,J50&gt;0.1),1,0)</f>
        <v>0</v>
      </c>
      <c r="BS50" s="2">
        <f t="shared" si="23"/>
        <v>0</v>
      </c>
      <c r="BT50" s="2">
        <f t="shared" si="23"/>
        <v>0</v>
      </c>
      <c r="BU50" s="2">
        <f t="shared" si="23"/>
        <v>0</v>
      </c>
      <c r="BV50" s="2">
        <f t="shared" si="23"/>
        <v>0</v>
      </c>
      <c r="BW50" s="2">
        <f t="shared" si="23"/>
        <v>0</v>
      </c>
      <c r="BX50" s="2">
        <f t="shared" si="23"/>
        <v>0</v>
      </c>
      <c r="BY50" s="2">
        <f t="shared" si="23"/>
        <v>0</v>
      </c>
      <c r="BZ50" s="2">
        <f t="shared" si="23"/>
        <v>0</v>
      </c>
      <c r="CA50" s="2">
        <f t="shared" si="23"/>
        <v>0</v>
      </c>
      <c r="CB50" s="2">
        <f t="shared" si="23"/>
        <v>0</v>
      </c>
      <c r="CC50" s="2">
        <f t="shared" si="23"/>
        <v>0</v>
      </c>
      <c r="CD50" s="2">
        <f t="shared" si="23"/>
        <v>0</v>
      </c>
      <c r="CE50" s="2">
        <f t="shared" si="23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ТА-2  -  δt_конд</v>
      </c>
      <c r="B51" s="10" t="s">
        <v>2677</v>
      </c>
      <c r="C51" s="18">
        <v>20</v>
      </c>
      <c r="D51" s="18">
        <v>5</v>
      </c>
      <c r="E51" s="22" t="s">
        <v>118</v>
      </c>
      <c r="F51" s="22">
        <v>3</v>
      </c>
      <c r="G51" s="22"/>
      <c r="H51" s="20">
        <f t="shared" ca="1" si="5"/>
        <v>0</v>
      </c>
      <c r="I51" s="16" t="str">
        <f t="shared" si="6"/>
        <v>02T002TA0002</v>
      </c>
      <c r="J51" s="54">
        <v>21.3</v>
      </c>
      <c r="K51" s="54">
        <v>21.1</v>
      </c>
      <c r="L51" s="54">
        <v>21.5</v>
      </c>
      <c r="M51" s="54">
        <v>21.8</v>
      </c>
      <c r="N51" s="54">
        <v>22.3</v>
      </c>
      <c r="O51" s="54">
        <v>22.3</v>
      </c>
      <c r="P51" s="54">
        <v>19.2</v>
      </c>
      <c r="Q51" s="54">
        <v>21.7</v>
      </c>
      <c r="R51" s="54">
        <v>21</v>
      </c>
      <c r="S51" s="54">
        <v>20.2</v>
      </c>
      <c r="T51" s="54">
        <v>23</v>
      </c>
      <c r="U51" s="54">
        <v>21.6</v>
      </c>
      <c r="V51" s="54">
        <v>19.899999999999999</v>
      </c>
      <c r="W51" s="56">
        <v>21.8</v>
      </c>
      <c r="X51" s="2">
        <f t="shared" ca="1" si="19"/>
        <v>0</v>
      </c>
      <c r="Y51" s="2">
        <f t="shared" ca="1" si="19"/>
        <v>0</v>
      </c>
      <c r="Z51" s="2">
        <f t="shared" ca="1" si="17"/>
        <v>0</v>
      </c>
      <c r="AA51" s="2">
        <f t="shared" ca="1" si="17"/>
        <v>0</v>
      </c>
      <c r="AB51" s="2">
        <f t="shared" ca="1" si="17"/>
        <v>0</v>
      </c>
      <c r="AC51" s="2">
        <f t="shared" ca="1" si="17"/>
        <v>0</v>
      </c>
      <c r="AD51" s="2">
        <f t="shared" ca="1" si="17"/>
        <v>0</v>
      </c>
      <c r="AE51" s="2">
        <f t="shared" ca="1" si="17"/>
        <v>0</v>
      </c>
      <c r="AF51" s="2">
        <f t="shared" ca="1" si="17"/>
        <v>0</v>
      </c>
      <c r="AG51" s="2">
        <f t="shared" ca="1" si="17"/>
        <v>0</v>
      </c>
      <c r="AH51" s="2">
        <f t="shared" ca="1" si="17"/>
        <v>0</v>
      </c>
      <c r="AI51" s="2">
        <f t="shared" ca="1" si="17"/>
        <v>0</v>
      </c>
      <c r="AJ51" s="2">
        <f t="shared" ca="1" si="17"/>
        <v>0</v>
      </c>
      <c r="AK51" s="2">
        <f t="shared" ca="1" si="17"/>
        <v>0</v>
      </c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2">
        <f t="shared" ca="1" si="20"/>
        <v>0</v>
      </c>
      <c r="BA51" s="2">
        <f t="shared" ca="1" si="20"/>
        <v>0</v>
      </c>
      <c r="BB51" s="2">
        <f t="shared" ca="1" si="18"/>
        <v>0</v>
      </c>
      <c r="BC51" s="2">
        <f t="shared" ca="1" si="18"/>
        <v>0</v>
      </c>
      <c r="BD51" s="2">
        <f t="shared" ca="1" si="18"/>
        <v>0</v>
      </c>
      <c r="BE51" s="2">
        <f t="shared" ca="1" si="18"/>
        <v>0</v>
      </c>
      <c r="BF51" s="2">
        <f t="shared" ca="1" si="18"/>
        <v>0</v>
      </c>
      <c r="BG51" s="2">
        <f t="shared" ca="1" si="18"/>
        <v>0</v>
      </c>
      <c r="BH51" s="2">
        <f t="shared" ca="1" si="18"/>
        <v>0</v>
      </c>
      <c r="BI51" s="2">
        <f t="shared" ca="1" si="18"/>
        <v>0</v>
      </c>
      <c r="BJ51" s="2">
        <f t="shared" ca="1" si="18"/>
        <v>0</v>
      </c>
      <c r="BK51" s="2">
        <f t="shared" ca="1" si="18"/>
        <v>0</v>
      </c>
      <c r="BL51" s="2">
        <f t="shared" ca="1" si="18"/>
        <v>0</v>
      </c>
      <c r="BM51" s="2">
        <f t="shared" ca="1" si="18"/>
        <v>0</v>
      </c>
      <c r="BN51" s="2" t="str">
        <f t="shared" si="9"/>
        <v>TA</v>
      </c>
      <c r="BO51" s="2">
        <f t="shared" si="15"/>
        <v>0</v>
      </c>
      <c r="BP51" s="2">
        <f t="shared" si="16"/>
        <v>0</v>
      </c>
      <c r="BR51" s="2">
        <f t="shared" si="23"/>
        <v>1</v>
      </c>
      <c r="BS51" s="2">
        <f t="shared" si="23"/>
        <v>1</v>
      </c>
      <c r="BT51" s="2">
        <f t="shared" si="23"/>
        <v>1</v>
      </c>
      <c r="BU51" s="2">
        <f t="shared" si="23"/>
        <v>1</v>
      </c>
      <c r="BV51" s="2">
        <f t="shared" si="23"/>
        <v>1</v>
      </c>
      <c r="BW51" s="2">
        <f t="shared" si="23"/>
        <v>1</v>
      </c>
      <c r="BX51" s="2">
        <f t="shared" si="23"/>
        <v>0</v>
      </c>
      <c r="BY51" s="2">
        <f t="shared" si="23"/>
        <v>1</v>
      </c>
      <c r="BZ51" s="2">
        <f t="shared" si="23"/>
        <v>1</v>
      </c>
      <c r="CA51" s="2">
        <f t="shared" si="23"/>
        <v>1</v>
      </c>
      <c r="CB51" s="2">
        <f t="shared" si="23"/>
        <v>1</v>
      </c>
      <c r="CC51" s="2">
        <f t="shared" si="23"/>
        <v>1</v>
      </c>
      <c r="CD51" s="2">
        <f t="shared" si="23"/>
        <v>0</v>
      </c>
      <c r="CE51" s="2">
        <f t="shared" si="23"/>
        <v>1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ТА-3  -  δt_конд</v>
      </c>
      <c r="B52" s="10" t="s">
        <v>2678</v>
      </c>
      <c r="C52" s="18">
        <v>20</v>
      </c>
      <c r="D52" s="18">
        <v>5</v>
      </c>
      <c r="E52" s="22" t="s">
        <v>118</v>
      </c>
      <c r="F52" s="22">
        <v>3</v>
      </c>
      <c r="G52" s="22"/>
      <c r="H52" s="20">
        <f t="shared" ca="1" si="5"/>
        <v>0</v>
      </c>
      <c r="I52" s="16" t="str">
        <f t="shared" si="6"/>
        <v>03T002TA0002</v>
      </c>
      <c r="J52" s="54">
        <v>18.399999999999999</v>
      </c>
      <c r="K52" s="54">
        <v>17.3</v>
      </c>
      <c r="L52" s="54">
        <v>15.9</v>
      </c>
      <c r="M52" s="54">
        <v>15.4</v>
      </c>
      <c r="N52" s="54">
        <v>23.1</v>
      </c>
      <c r="O52" s="54">
        <v>22</v>
      </c>
      <c r="P52" s="54">
        <v>17.3</v>
      </c>
      <c r="Q52" s="54">
        <v>16.100000000000001</v>
      </c>
      <c r="R52" s="54">
        <v>17.5</v>
      </c>
      <c r="S52" s="54">
        <v>17.5</v>
      </c>
      <c r="T52" s="54">
        <v>16.7</v>
      </c>
      <c r="U52" s="54">
        <v>19.8</v>
      </c>
      <c r="V52" s="54">
        <v>23.6</v>
      </c>
      <c r="W52" s="56">
        <v>22.1</v>
      </c>
      <c r="X52" s="2">
        <f t="shared" ca="1" si="19"/>
        <v>0</v>
      </c>
      <c r="Y52" s="2">
        <f t="shared" ca="1" si="19"/>
        <v>0</v>
      </c>
      <c r="Z52" s="2">
        <f t="shared" ca="1" si="17"/>
        <v>0</v>
      </c>
      <c r="AA52" s="2">
        <f t="shared" ca="1" si="17"/>
        <v>0</v>
      </c>
      <c r="AB52" s="2">
        <f t="shared" ca="1" si="17"/>
        <v>0</v>
      </c>
      <c r="AC52" s="2">
        <f t="shared" ca="1" si="17"/>
        <v>0</v>
      </c>
      <c r="AD52" s="2">
        <f t="shared" ca="1" si="17"/>
        <v>0</v>
      </c>
      <c r="AE52" s="2">
        <f t="shared" ca="1" si="17"/>
        <v>0</v>
      </c>
      <c r="AF52" s="2">
        <f t="shared" ca="1" si="17"/>
        <v>0</v>
      </c>
      <c r="AG52" s="2">
        <f t="shared" ca="1" si="17"/>
        <v>0</v>
      </c>
      <c r="AH52" s="2">
        <f t="shared" ca="1" si="17"/>
        <v>0</v>
      </c>
      <c r="AI52" s="2">
        <f t="shared" ca="1" si="17"/>
        <v>0</v>
      </c>
      <c r="AJ52" s="2">
        <f t="shared" ca="1" si="17"/>
        <v>0</v>
      </c>
      <c r="AK52" s="2">
        <f t="shared" ca="1" si="17"/>
        <v>0</v>
      </c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2">
        <f t="shared" ca="1" si="20"/>
        <v>0</v>
      </c>
      <c r="BA52" s="2">
        <f t="shared" ca="1" si="20"/>
        <v>0</v>
      </c>
      <c r="BB52" s="2">
        <f t="shared" ca="1" si="18"/>
        <v>0</v>
      </c>
      <c r="BC52" s="2">
        <f t="shared" ca="1" si="18"/>
        <v>0</v>
      </c>
      <c r="BD52" s="2">
        <f t="shared" ca="1" si="18"/>
        <v>0</v>
      </c>
      <c r="BE52" s="2">
        <f t="shared" ca="1" si="18"/>
        <v>0</v>
      </c>
      <c r="BF52" s="2">
        <f t="shared" ca="1" si="18"/>
        <v>0</v>
      </c>
      <c r="BG52" s="2">
        <f t="shared" ca="1" si="18"/>
        <v>0</v>
      </c>
      <c r="BH52" s="2">
        <f t="shared" ca="1" si="18"/>
        <v>0</v>
      </c>
      <c r="BI52" s="2">
        <f t="shared" ca="1" si="18"/>
        <v>0</v>
      </c>
      <c r="BJ52" s="2">
        <f t="shared" ca="1" si="18"/>
        <v>0</v>
      </c>
      <c r="BK52" s="2">
        <f t="shared" ca="1" si="18"/>
        <v>0</v>
      </c>
      <c r="BL52" s="2">
        <f t="shared" ca="1" si="18"/>
        <v>0</v>
      </c>
      <c r="BM52" s="2">
        <f t="shared" ca="1" si="18"/>
        <v>0</v>
      </c>
      <c r="BN52" s="2" t="str">
        <f t="shared" si="9"/>
        <v>TA</v>
      </c>
      <c r="BO52" s="2">
        <f t="shared" si="15"/>
        <v>0</v>
      </c>
      <c r="BP52" s="2">
        <f t="shared" si="16"/>
        <v>0</v>
      </c>
      <c r="BR52" s="2">
        <f t="shared" si="23"/>
        <v>0</v>
      </c>
      <c r="BS52" s="2">
        <f t="shared" si="23"/>
        <v>0</v>
      </c>
      <c r="BT52" s="2">
        <f t="shared" si="23"/>
        <v>0</v>
      </c>
      <c r="BU52" s="2">
        <f t="shared" si="23"/>
        <v>0</v>
      </c>
      <c r="BV52" s="2">
        <f t="shared" si="23"/>
        <v>1</v>
      </c>
      <c r="BW52" s="2">
        <f t="shared" si="23"/>
        <v>1</v>
      </c>
      <c r="BX52" s="2">
        <f t="shared" si="23"/>
        <v>0</v>
      </c>
      <c r="BY52" s="2">
        <f t="shared" si="23"/>
        <v>0</v>
      </c>
      <c r="BZ52" s="2">
        <f t="shared" si="23"/>
        <v>0</v>
      </c>
      <c r="CA52" s="2">
        <f t="shared" si="23"/>
        <v>0</v>
      </c>
      <c r="CB52" s="2">
        <f t="shared" si="23"/>
        <v>0</v>
      </c>
      <c r="CC52" s="2">
        <f t="shared" si="23"/>
        <v>0</v>
      </c>
      <c r="CD52" s="2">
        <f t="shared" si="23"/>
        <v>1</v>
      </c>
      <c r="CE52" s="2">
        <f t="shared" si="23"/>
        <v>1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ТА-4  -  δt_конд</v>
      </c>
      <c r="B53" s="10" t="s">
        <v>2679</v>
      </c>
      <c r="C53" s="18">
        <v>20</v>
      </c>
      <c r="D53" s="18">
        <v>5</v>
      </c>
      <c r="E53" s="22" t="s">
        <v>118</v>
      </c>
      <c r="F53" s="22">
        <v>3</v>
      </c>
      <c r="G53" s="22"/>
      <c r="H53" s="20">
        <f t="shared" ca="1" si="5"/>
        <v>0</v>
      </c>
      <c r="I53" s="16" t="str">
        <f t="shared" si="6"/>
        <v>04T002TA0002</v>
      </c>
      <c r="J53" s="54">
        <v>5.8</v>
      </c>
      <c r="K53" s="54">
        <v>5.3</v>
      </c>
      <c r="L53" s="54">
        <v>5</v>
      </c>
      <c r="M53" s="54">
        <v>4.5</v>
      </c>
      <c r="N53" s="54">
        <v>4.0999999999999996</v>
      </c>
      <c r="O53" s="54">
        <v>5.2</v>
      </c>
      <c r="P53" s="54">
        <v>4.9000000000000004</v>
      </c>
      <c r="Q53" s="54">
        <v>4.5</v>
      </c>
      <c r="R53" s="54">
        <v>4.2</v>
      </c>
      <c r="S53" s="54">
        <v>4.8</v>
      </c>
      <c r="T53" s="54">
        <v>3.9</v>
      </c>
      <c r="U53" s="54">
        <v>4.8</v>
      </c>
      <c r="V53" s="54">
        <v>4</v>
      </c>
      <c r="W53" s="56">
        <v>7.8</v>
      </c>
      <c r="X53" s="2">
        <f t="shared" ca="1" si="19"/>
        <v>0</v>
      </c>
      <c r="Y53" s="2">
        <f t="shared" ca="1" si="19"/>
        <v>0</v>
      </c>
      <c r="Z53" s="2">
        <f t="shared" ca="1" si="17"/>
        <v>0</v>
      </c>
      <c r="AA53" s="2">
        <f t="shared" ca="1" si="17"/>
        <v>2</v>
      </c>
      <c r="AB53" s="2">
        <f t="shared" ca="1" si="17"/>
        <v>2</v>
      </c>
      <c r="AC53" s="2">
        <f t="shared" ca="1" si="17"/>
        <v>0</v>
      </c>
      <c r="AD53" s="2">
        <f t="shared" ca="1" si="17"/>
        <v>2</v>
      </c>
      <c r="AE53" s="2">
        <f t="shared" ca="1" si="17"/>
        <v>2</v>
      </c>
      <c r="AF53" s="2">
        <f t="shared" ca="1" si="17"/>
        <v>2</v>
      </c>
      <c r="AG53" s="2">
        <f t="shared" ca="1" si="17"/>
        <v>2</v>
      </c>
      <c r="AH53" s="2">
        <f t="shared" ca="1" si="17"/>
        <v>2</v>
      </c>
      <c r="AI53" s="2">
        <f t="shared" ca="1" si="17"/>
        <v>2</v>
      </c>
      <c r="AJ53" s="2">
        <f t="shared" ca="1" si="17"/>
        <v>2</v>
      </c>
      <c r="AK53" s="2">
        <f t="shared" ca="1" si="17"/>
        <v>0</v>
      </c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2">
        <f t="shared" ca="1" si="20"/>
        <v>0</v>
      </c>
      <c r="BA53" s="2">
        <f t="shared" ca="1" si="20"/>
        <v>0</v>
      </c>
      <c r="BB53" s="2">
        <f t="shared" ca="1" si="18"/>
        <v>0</v>
      </c>
      <c r="BC53" s="2">
        <f t="shared" ca="1" si="18"/>
        <v>0</v>
      </c>
      <c r="BD53" s="2">
        <f t="shared" ca="1" si="18"/>
        <v>0</v>
      </c>
      <c r="BE53" s="2">
        <f t="shared" ca="1" si="18"/>
        <v>0</v>
      </c>
      <c r="BF53" s="2">
        <f t="shared" ca="1" si="18"/>
        <v>0</v>
      </c>
      <c r="BG53" s="2">
        <f t="shared" ca="1" si="18"/>
        <v>0</v>
      </c>
      <c r="BH53" s="2">
        <f t="shared" ca="1" si="18"/>
        <v>0</v>
      </c>
      <c r="BI53" s="2">
        <f t="shared" ca="1" si="18"/>
        <v>0</v>
      </c>
      <c r="BJ53" s="2">
        <f t="shared" ca="1" si="18"/>
        <v>0</v>
      </c>
      <c r="BK53" s="2">
        <f t="shared" ca="1" si="18"/>
        <v>0</v>
      </c>
      <c r="BL53" s="2">
        <f t="shared" ca="1" si="18"/>
        <v>0</v>
      </c>
      <c r="BM53" s="2">
        <f t="shared" ca="1" si="18"/>
        <v>0</v>
      </c>
      <c r="BN53" s="2" t="str">
        <f t="shared" si="9"/>
        <v>TA</v>
      </c>
      <c r="BO53" s="2">
        <f t="shared" si="15"/>
        <v>0</v>
      </c>
      <c r="BP53" s="2">
        <f t="shared" si="16"/>
        <v>1</v>
      </c>
      <c r="BR53" s="2">
        <f t="shared" si="23"/>
        <v>0</v>
      </c>
      <c r="BS53" s="2">
        <f t="shared" si="23"/>
        <v>0</v>
      </c>
      <c r="BT53" s="2">
        <f t="shared" si="23"/>
        <v>0</v>
      </c>
      <c r="BU53" s="2">
        <f t="shared" si="23"/>
        <v>0</v>
      </c>
      <c r="BV53" s="2">
        <f t="shared" si="23"/>
        <v>0</v>
      </c>
      <c r="BW53" s="2">
        <f t="shared" si="23"/>
        <v>0</v>
      </c>
      <c r="BX53" s="2">
        <f t="shared" si="23"/>
        <v>0</v>
      </c>
      <c r="BY53" s="2">
        <f t="shared" si="23"/>
        <v>0</v>
      </c>
      <c r="BZ53" s="2">
        <f t="shared" si="23"/>
        <v>0</v>
      </c>
      <c r="CA53" s="2">
        <f t="shared" si="23"/>
        <v>0</v>
      </c>
      <c r="CB53" s="2">
        <f t="shared" si="23"/>
        <v>0</v>
      </c>
      <c r="CC53" s="2">
        <f t="shared" si="23"/>
        <v>0</v>
      </c>
      <c r="CD53" s="2">
        <f t="shared" si="23"/>
        <v>0</v>
      </c>
      <c r="CE53" s="2">
        <f t="shared" si="23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ТА-1  -  W</v>
      </c>
      <c r="B54" s="10" t="s">
        <v>2680</v>
      </c>
      <c r="C54" s="18">
        <v>98</v>
      </c>
      <c r="D54" s="18">
        <v>80</v>
      </c>
      <c r="E54" s="22" t="s">
        <v>118</v>
      </c>
      <c r="F54" s="22">
        <v>3</v>
      </c>
      <c r="G54" s="22"/>
      <c r="H54" s="20">
        <f t="shared" ca="1" si="5"/>
        <v>0</v>
      </c>
      <c r="I54" s="16" t="str">
        <f t="shared" si="6"/>
        <v>01T012KV0002</v>
      </c>
      <c r="J54" s="54">
        <v>97.6</v>
      </c>
      <c r="K54" s="54">
        <v>97.6</v>
      </c>
      <c r="L54" s="54">
        <v>97.6</v>
      </c>
      <c r="M54" s="54">
        <v>97.2</v>
      </c>
      <c r="N54" s="54">
        <v>96.3</v>
      </c>
      <c r="O54" s="54">
        <v>96.8</v>
      </c>
      <c r="P54" s="54">
        <v>95.7</v>
      </c>
      <c r="Q54" s="54">
        <v>97.2</v>
      </c>
      <c r="R54" s="54">
        <v>97</v>
      </c>
      <c r="S54" s="54">
        <v>97.3</v>
      </c>
      <c r="T54" s="54">
        <v>97</v>
      </c>
      <c r="U54" s="54">
        <v>96.5</v>
      </c>
      <c r="V54" s="54">
        <v>95.2</v>
      </c>
      <c r="W54" s="56">
        <v>96.3</v>
      </c>
      <c r="X54" s="2">
        <f t="shared" ca="1" si="19"/>
        <v>0</v>
      </c>
      <c r="Y54" s="2">
        <f t="shared" ca="1" si="19"/>
        <v>0</v>
      </c>
      <c r="Z54" s="2">
        <f t="shared" ca="1" si="17"/>
        <v>0</v>
      </c>
      <c r="AA54" s="2">
        <f t="shared" ca="1" si="17"/>
        <v>0</v>
      </c>
      <c r="AB54" s="2">
        <f t="shared" ca="1" si="17"/>
        <v>0</v>
      </c>
      <c r="AC54" s="2">
        <f t="shared" ca="1" si="17"/>
        <v>0</v>
      </c>
      <c r="AD54" s="2">
        <f t="shared" ca="1" si="17"/>
        <v>0</v>
      </c>
      <c r="AE54" s="2">
        <f t="shared" ca="1" si="17"/>
        <v>0</v>
      </c>
      <c r="AF54" s="2">
        <f t="shared" ca="1" si="17"/>
        <v>0</v>
      </c>
      <c r="AG54" s="2">
        <f t="shared" ca="1" si="17"/>
        <v>0</v>
      </c>
      <c r="AH54" s="2">
        <f t="shared" ca="1" si="17"/>
        <v>0</v>
      </c>
      <c r="AI54" s="2">
        <f t="shared" ca="1" si="17"/>
        <v>0</v>
      </c>
      <c r="AJ54" s="2">
        <f t="shared" ca="1" si="17"/>
        <v>0</v>
      </c>
      <c r="AK54" s="2">
        <f t="shared" ca="1" si="17"/>
        <v>0</v>
      </c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2">
        <f t="shared" ca="1" si="20"/>
        <v>0</v>
      </c>
      <c r="BA54" s="2">
        <f t="shared" ca="1" si="20"/>
        <v>0</v>
      </c>
      <c r="BB54" s="2">
        <f t="shared" ca="1" si="18"/>
        <v>0</v>
      </c>
      <c r="BC54" s="2">
        <f t="shared" ca="1" si="18"/>
        <v>0</v>
      </c>
      <c r="BD54" s="2">
        <f t="shared" ca="1" si="18"/>
        <v>0</v>
      </c>
      <c r="BE54" s="2">
        <f t="shared" ca="1" si="18"/>
        <v>0</v>
      </c>
      <c r="BF54" s="2">
        <f t="shared" ca="1" si="18"/>
        <v>0</v>
      </c>
      <c r="BG54" s="2">
        <f t="shared" ca="1" si="18"/>
        <v>0</v>
      </c>
      <c r="BH54" s="2">
        <f t="shared" ca="1" si="18"/>
        <v>0</v>
      </c>
      <c r="BI54" s="2">
        <f t="shared" ca="1" si="18"/>
        <v>0</v>
      </c>
      <c r="BJ54" s="2">
        <f t="shared" ca="1" si="18"/>
        <v>0</v>
      </c>
      <c r="BK54" s="2">
        <f t="shared" ca="1" si="18"/>
        <v>0</v>
      </c>
      <c r="BL54" s="2">
        <f t="shared" ca="1" si="18"/>
        <v>0</v>
      </c>
      <c r="BM54" s="2">
        <f t="shared" ca="1" si="18"/>
        <v>0</v>
      </c>
      <c r="BN54" s="2" t="str">
        <f t="shared" si="9"/>
        <v>KV</v>
      </c>
      <c r="BO54" s="2">
        <f t="shared" si="15"/>
        <v>0</v>
      </c>
      <c r="BP54" s="2">
        <f t="shared" si="16"/>
        <v>1</v>
      </c>
      <c r="BR54" s="2">
        <f t="shared" ref="BR54:CE57" si="24">IF(AND(J68 &gt;0,J54 &gt;0,J54&lt;$D54),1,0)</f>
        <v>0</v>
      </c>
      <c r="BS54" s="2">
        <f t="shared" si="24"/>
        <v>0</v>
      </c>
      <c r="BT54" s="2">
        <f t="shared" si="24"/>
        <v>0</v>
      </c>
      <c r="BU54" s="2">
        <f t="shared" si="24"/>
        <v>0</v>
      </c>
      <c r="BV54" s="2">
        <f t="shared" si="24"/>
        <v>0</v>
      </c>
      <c r="BW54" s="2">
        <f t="shared" si="24"/>
        <v>0</v>
      </c>
      <c r="BX54" s="2">
        <f t="shared" si="24"/>
        <v>0</v>
      </c>
      <c r="BY54" s="2">
        <f t="shared" si="24"/>
        <v>0</v>
      </c>
      <c r="BZ54" s="2">
        <f t="shared" si="24"/>
        <v>0</v>
      </c>
      <c r="CA54" s="2">
        <f t="shared" si="24"/>
        <v>0</v>
      </c>
      <c r="CB54" s="2">
        <f t="shared" si="24"/>
        <v>0</v>
      </c>
      <c r="CC54" s="2">
        <f t="shared" si="24"/>
        <v>0</v>
      </c>
      <c r="CD54" s="2">
        <f t="shared" si="24"/>
        <v>0</v>
      </c>
      <c r="CE54" s="2">
        <f t="shared" si="24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ТА-2  -  W</v>
      </c>
      <c r="B55" s="10" t="s">
        <v>2681</v>
      </c>
      <c r="C55" s="18">
        <v>98</v>
      </c>
      <c r="D55" s="18">
        <v>80</v>
      </c>
      <c r="E55" s="22" t="s">
        <v>118</v>
      </c>
      <c r="F55" s="22">
        <v>3</v>
      </c>
      <c r="G55" s="22"/>
      <c r="H55" s="20">
        <f t="shared" ca="1" si="5"/>
        <v>0</v>
      </c>
      <c r="I55" s="16" t="str">
        <f t="shared" si="6"/>
        <v>02T012KV0002</v>
      </c>
      <c r="J55" s="54">
        <v>95.6</v>
      </c>
      <c r="K55" s="54">
        <v>95.7</v>
      </c>
      <c r="L55" s="54">
        <v>95.6</v>
      </c>
      <c r="M55" s="54">
        <v>95.6</v>
      </c>
      <c r="N55" s="54">
        <v>95.1</v>
      </c>
      <c r="O55" s="54">
        <v>94.9</v>
      </c>
      <c r="P55" s="54">
        <v>94.5</v>
      </c>
      <c r="Q55" s="54">
        <v>95</v>
      </c>
      <c r="R55" s="54">
        <v>95</v>
      </c>
      <c r="S55" s="54">
        <v>95.5</v>
      </c>
      <c r="T55" s="54">
        <v>95</v>
      </c>
      <c r="U55" s="54">
        <v>95.2</v>
      </c>
      <c r="V55" s="54">
        <v>94.9</v>
      </c>
      <c r="W55" s="56">
        <v>95</v>
      </c>
      <c r="X55" s="2">
        <f t="shared" ca="1" si="19"/>
        <v>0</v>
      </c>
      <c r="Y55" s="2">
        <f t="shared" ca="1" si="19"/>
        <v>0</v>
      </c>
      <c r="Z55" s="2">
        <f t="shared" ca="1" si="17"/>
        <v>0</v>
      </c>
      <c r="AA55" s="2">
        <f t="shared" ca="1" si="17"/>
        <v>0</v>
      </c>
      <c r="AB55" s="2">
        <f t="shared" ca="1" si="17"/>
        <v>0</v>
      </c>
      <c r="AC55" s="2">
        <f t="shared" ca="1" si="17"/>
        <v>0</v>
      </c>
      <c r="AD55" s="2">
        <f t="shared" ca="1" si="17"/>
        <v>0</v>
      </c>
      <c r="AE55" s="2">
        <f t="shared" ca="1" si="17"/>
        <v>0</v>
      </c>
      <c r="AF55" s="2">
        <f t="shared" ca="1" si="17"/>
        <v>0</v>
      </c>
      <c r="AG55" s="2">
        <f t="shared" ca="1" si="17"/>
        <v>0</v>
      </c>
      <c r="AH55" s="2">
        <f t="shared" ca="1" si="17"/>
        <v>0</v>
      </c>
      <c r="AI55" s="2">
        <f t="shared" ca="1" si="17"/>
        <v>0</v>
      </c>
      <c r="AJ55" s="2">
        <f t="shared" ca="1" si="17"/>
        <v>0</v>
      </c>
      <c r="AK55" s="2">
        <f t="shared" ca="1" si="17"/>
        <v>0</v>
      </c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2">
        <f t="shared" ca="1" si="20"/>
        <v>0</v>
      </c>
      <c r="BA55" s="2">
        <f t="shared" ca="1" si="20"/>
        <v>0</v>
      </c>
      <c r="BB55" s="2">
        <f t="shared" ca="1" si="18"/>
        <v>0</v>
      </c>
      <c r="BC55" s="2">
        <f t="shared" ca="1" si="18"/>
        <v>0</v>
      </c>
      <c r="BD55" s="2">
        <f t="shared" ca="1" si="18"/>
        <v>0</v>
      </c>
      <c r="BE55" s="2">
        <f t="shared" ca="1" si="18"/>
        <v>0</v>
      </c>
      <c r="BF55" s="2">
        <f t="shared" ca="1" si="18"/>
        <v>0</v>
      </c>
      <c r="BG55" s="2">
        <f t="shared" ca="1" si="18"/>
        <v>0</v>
      </c>
      <c r="BH55" s="2">
        <f t="shared" ca="1" si="18"/>
        <v>0</v>
      </c>
      <c r="BI55" s="2">
        <f t="shared" ca="1" si="18"/>
        <v>0</v>
      </c>
      <c r="BJ55" s="2">
        <f t="shared" ca="1" si="18"/>
        <v>0</v>
      </c>
      <c r="BK55" s="2">
        <f t="shared" ca="1" si="18"/>
        <v>0</v>
      </c>
      <c r="BL55" s="2">
        <f t="shared" ca="1" si="18"/>
        <v>0</v>
      </c>
      <c r="BM55" s="2">
        <f t="shared" ca="1" si="18"/>
        <v>0</v>
      </c>
      <c r="BN55" s="2" t="str">
        <f t="shared" si="9"/>
        <v>KV</v>
      </c>
      <c r="BO55" s="2">
        <f t="shared" si="15"/>
        <v>0</v>
      </c>
      <c r="BP55" s="2">
        <f t="shared" si="16"/>
        <v>1</v>
      </c>
      <c r="BR55" s="2">
        <f t="shared" si="24"/>
        <v>0</v>
      </c>
      <c r="BS55" s="2">
        <f t="shared" si="24"/>
        <v>0</v>
      </c>
      <c r="BT55" s="2">
        <f t="shared" si="24"/>
        <v>0</v>
      </c>
      <c r="BU55" s="2">
        <f t="shared" si="24"/>
        <v>0</v>
      </c>
      <c r="BV55" s="2">
        <f t="shared" si="24"/>
        <v>0</v>
      </c>
      <c r="BW55" s="2">
        <f t="shared" si="24"/>
        <v>0</v>
      </c>
      <c r="BX55" s="2">
        <f t="shared" si="24"/>
        <v>0</v>
      </c>
      <c r="BY55" s="2">
        <f t="shared" si="24"/>
        <v>0</v>
      </c>
      <c r="BZ55" s="2">
        <f t="shared" si="24"/>
        <v>0</v>
      </c>
      <c r="CA55" s="2">
        <f t="shared" si="24"/>
        <v>0</v>
      </c>
      <c r="CB55" s="2">
        <f t="shared" si="24"/>
        <v>0</v>
      </c>
      <c r="CC55" s="2">
        <f t="shared" si="24"/>
        <v>0</v>
      </c>
      <c r="CD55" s="2">
        <f t="shared" si="24"/>
        <v>0</v>
      </c>
      <c r="CE55" s="2">
        <f t="shared" si="24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ТА-3  -  W</v>
      </c>
      <c r="B56" s="10" t="s">
        <v>2682</v>
      </c>
      <c r="C56" s="18">
        <v>98</v>
      </c>
      <c r="D56" s="18">
        <v>80</v>
      </c>
      <c r="E56" s="22" t="s">
        <v>118</v>
      </c>
      <c r="F56" s="22">
        <v>3</v>
      </c>
      <c r="G56" s="22"/>
      <c r="H56" s="20">
        <f t="shared" ca="1" si="5"/>
        <v>0</v>
      </c>
      <c r="I56" s="16" t="str">
        <f t="shared" si="6"/>
        <v>03T012KV0002</v>
      </c>
      <c r="J56" s="54">
        <v>96.6</v>
      </c>
      <c r="K56" s="54">
        <v>96.8</v>
      </c>
      <c r="L56" s="54">
        <v>97</v>
      </c>
      <c r="M56" s="54">
        <v>97.1</v>
      </c>
      <c r="N56" s="54">
        <v>95.7</v>
      </c>
      <c r="O56" s="54">
        <v>95.7</v>
      </c>
      <c r="P56" s="54">
        <v>95.6</v>
      </c>
      <c r="Q56" s="54">
        <v>96.8</v>
      </c>
      <c r="R56" s="54">
        <v>96.4</v>
      </c>
      <c r="S56" s="54">
        <v>96.5</v>
      </c>
      <c r="T56" s="54">
        <v>96.7</v>
      </c>
      <c r="U56" s="54">
        <v>95.5</v>
      </c>
      <c r="V56" s="54">
        <v>93.3</v>
      </c>
      <c r="W56" s="56">
        <v>95.2</v>
      </c>
      <c r="X56" s="2">
        <f t="shared" ca="1" si="19"/>
        <v>0</v>
      </c>
      <c r="Y56" s="2">
        <f t="shared" ca="1" si="19"/>
        <v>0</v>
      </c>
      <c r="Z56" s="2">
        <f t="shared" ca="1" si="17"/>
        <v>0</v>
      </c>
      <c r="AA56" s="2">
        <f t="shared" ca="1" si="17"/>
        <v>0</v>
      </c>
      <c r="AB56" s="2">
        <f t="shared" ca="1" si="17"/>
        <v>0</v>
      </c>
      <c r="AC56" s="2">
        <f t="shared" ca="1" si="17"/>
        <v>0</v>
      </c>
      <c r="AD56" s="2">
        <f t="shared" ca="1" si="17"/>
        <v>0</v>
      </c>
      <c r="AE56" s="2">
        <f t="shared" ca="1" si="17"/>
        <v>0</v>
      </c>
      <c r="AF56" s="2">
        <f t="shared" ca="1" si="17"/>
        <v>0</v>
      </c>
      <c r="AG56" s="2">
        <f t="shared" ca="1" si="17"/>
        <v>0</v>
      </c>
      <c r="AH56" s="2">
        <f t="shared" ca="1" si="17"/>
        <v>0</v>
      </c>
      <c r="AI56" s="2">
        <f t="shared" ca="1" si="17"/>
        <v>0</v>
      </c>
      <c r="AJ56" s="2">
        <f t="shared" ca="1" si="17"/>
        <v>0</v>
      </c>
      <c r="AK56" s="2">
        <f t="shared" ca="1" si="17"/>
        <v>0</v>
      </c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2">
        <f t="shared" ca="1" si="20"/>
        <v>0</v>
      </c>
      <c r="BA56" s="2">
        <f t="shared" ca="1" si="20"/>
        <v>0</v>
      </c>
      <c r="BB56" s="2">
        <f t="shared" ca="1" si="18"/>
        <v>0</v>
      </c>
      <c r="BC56" s="2">
        <f t="shared" ca="1" si="18"/>
        <v>0</v>
      </c>
      <c r="BD56" s="2">
        <f t="shared" ca="1" si="18"/>
        <v>0</v>
      </c>
      <c r="BE56" s="2">
        <f t="shared" ca="1" si="18"/>
        <v>0</v>
      </c>
      <c r="BF56" s="2">
        <f t="shared" ca="1" si="18"/>
        <v>0</v>
      </c>
      <c r="BG56" s="2">
        <f t="shared" ca="1" si="18"/>
        <v>0</v>
      </c>
      <c r="BH56" s="2">
        <f t="shared" ca="1" si="18"/>
        <v>0</v>
      </c>
      <c r="BI56" s="2">
        <f t="shared" ca="1" si="18"/>
        <v>0</v>
      </c>
      <c r="BJ56" s="2">
        <f t="shared" ca="1" si="18"/>
        <v>0</v>
      </c>
      <c r="BK56" s="2">
        <f t="shared" ca="1" si="18"/>
        <v>0</v>
      </c>
      <c r="BL56" s="2">
        <f t="shared" ca="1" si="18"/>
        <v>0</v>
      </c>
      <c r="BM56" s="2">
        <f t="shared" ca="1" si="18"/>
        <v>0</v>
      </c>
      <c r="BN56" s="2" t="str">
        <f t="shared" si="9"/>
        <v>KV</v>
      </c>
      <c r="BO56" s="2">
        <f t="shared" si="15"/>
        <v>0</v>
      </c>
      <c r="BP56" s="2">
        <f t="shared" si="16"/>
        <v>1</v>
      </c>
      <c r="BR56" s="2">
        <f t="shared" si="24"/>
        <v>0</v>
      </c>
      <c r="BS56" s="2">
        <f t="shared" si="24"/>
        <v>0</v>
      </c>
      <c r="BT56" s="2">
        <f t="shared" si="24"/>
        <v>0</v>
      </c>
      <c r="BU56" s="2">
        <f t="shared" si="24"/>
        <v>0</v>
      </c>
      <c r="BV56" s="2">
        <f t="shared" si="24"/>
        <v>0</v>
      </c>
      <c r="BW56" s="2">
        <f t="shared" si="24"/>
        <v>0</v>
      </c>
      <c r="BX56" s="2">
        <f t="shared" si="24"/>
        <v>0</v>
      </c>
      <c r="BY56" s="2">
        <f t="shared" si="24"/>
        <v>0</v>
      </c>
      <c r="BZ56" s="2">
        <f t="shared" si="24"/>
        <v>0</v>
      </c>
      <c r="CA56" s="2">
        <f t="shared" si="24"/>
        <v>0</v>
      </c>
      <c r="CB56" s="2">
        <f t="shared" si="24"/>
        <v>0</v>
      </c>
      <c r="CC56" s="2">
        <f t="shared" si="24"/>
        <v>0</v>
      </c>
      <c r="CD56" s="2">
        <f t="shared" si="24"/>
        <v>0</v>
      </c>
      <c r="CE56" s="2">
        <f t="shared" si="24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ТА-4  -  W</v>
      </c>
      <c r="B57" s="10" t="s">
        <v>2683</v>
      </c>
      <c r="C57" s="18">
        <v>98</v>
      </c>
      <c r="D57" s="18">
        <v>80</v>
      </c>
      <c r="E57" s="22" t="s">
        <v>118</v>
      </c>
      <c r="F57" s="22">
        <v>3</v>
      </c>
      <c r="G57" s="22"/>
      <c r="H57" s="20">
        <f t="shared" ca="1" si="5"/>
        <v>0</v>
      </c>
      <c r="I57" s="16" t="str">
        <f t="shared" si="6"/>
        <v>04T012KV0002</v>
      </c>
      <c r="J57" s="54">
        <v>95.6</v>
      </c>
      <c r="K57" s="54">
        <v>95.7</v>
      </c>
      <c r="L57" s="54">
        <v>95.6</v>
      </c>
      <c r="M57" s="54">
        <v>95.8</v>
      </c>
      <c r="N57" s="54">
        <v>96.1</v>
      </c>
      <c r="O57" s="54">
        <v>95.8</v>
      </c>
      <c r="P57" s="54">
        <v>95.7</v>
      </c>
      <c r="Q57" s="54">
        <v>95.7</v>
      </c>
      <c r="R57" s="54">
        <v>94.4</v>
      </c>
      <c r="S57" s="54">
        <v>94.5</v>
      </c>
      <c r="T57" s="54">
        <v>95.1</v>
      </c>
      <c r="U57" s="54">
        <v>95.4</v>
      </c>
      <c r="V57" s="54">
        <v>93.1</v>
      </c>
      <c r="W57" s="56">
        <v>91.7</v>
      </c>
      <c r="X57" s="2">
        <f t="shared" ca="1" si="19"/>
        <v>0</v>
      </c>
      <c r="Y57" s="2">
        <f t="shared" ca="1" si="19"/>
        <v>0</v>
      </c>
      <c r="Z57" s="2">
        <f t="shared" ca="1" si="17"/>
        <v>0</v>
      </c>
      <c r="AA57" s="2">
        <f t="shared" ca="1" si="17"/>
        <v>0</v>
      </c>
      <c r="AB57" s="2">
        <f t="shared" ca="1" si="17"/>
        <v>0</v>
      </c>
      <c r="AC57" s="2">
        <f t="shared" ca="1" si="17"/>
        <v>0</v>
      </c>
      <c r="AD57" s="2">
        <f t="shared" ca="1" si="17"/>
        <v>0</v>
      </c>
      <c r="AE57" s="2">
        <f t="shared" ca="1" si="17"/>
        <v>0</v>
      </c>
      <c r="AF57" s="2">
        <f t="shared" ca="1" si="17"/>
        <v>0</v>
      </c>
      <c r="AG57" s="2">
        <f t="shared" ca="1" si="17"/>
        <v>0</v>
      </c>
      <c r="AH57" s="2">
        <f t="shared" ca="1" si="17"/>
        <v>0</v>
      </c>
      <c r="AI57" s="2">
        <f t="shared" ca="1" si="17"/>
        <v>0</v>
      </c>
      <c r="AJ57" s="2">
        <f t="shared" ca="1" si="17"/>
        <v>0</v>
      </c>
      <c r="AK57" s="2">
        <f t="shared" ca="1" si="17"/>
        <v>0</v>
      </c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2">
        <f t="shared" ca="1" si="20"/>
        <v>0</v>
      </c>
      <c r="BA57" s="2">
        <f t="shared" ca="1" si="20"/>
        <v>0</v>
      </c>
      <c r="BB57" s="2">
        <f t="shared" ca="1" si="18"/>
        <v>0</v>
      </c>
      <c r="BC57" s="2">
        <f t="shared" ca="1" si="18"/>
        <v>0</v>
      </c>
      <c r="BD57" s="2">
        <f t="shared" ca="1" si="18"/>
        <v>0</v>
      </c>
      <c r="BE57" s="2">
        <f t="shared" ca="1" si="18"/>
        <v>0</v>
      </c>
      <c r="BF57" s="2">
        <f t="shared" ca="1" si="18"/>
        <v>0</v>
      </c>
      <c r="BG57" s="2">
        <f t="shared" ca="1" si="18"/>
        <v>0</v>
      </c>
      <c r="BH57" s="2">
        <f t="shared" ca="1" si="18"/>
        <v>0</v>
      </c>
      <c r="BI57" s="2">
        <f t="shared" ca="1" si="18"/>
        <v>0</v>
      </c>
      <c r="BJ57" s="2">
        <f t="shared" ca="1" si="18"/>
        <v>0</v>
      </c>
      <c r="BK57" s="2">
        <f t="shared" ca="1" si="18"/>
        <v>0</v>
      </c>
      <c r="BL57" s="2">
        <f t="shared" ca="1" si="18"/>
        <v>0</v>
      </c>
      <c r="BM57" s="2">
        <f t="shared" ca="1" si="18"/>
        <v>0</v>
      </c>
      <c r="BN57" s="2" t="str">
        <f t="shared" si="9"/>
        <v>KV</v>
      </c>
      <c r="BO57" s="2">
        <f t="shared" si="15"/>
        <v>0</v>
      </c>
      <c r="BP57" s="2">
        <f t="shared" si="16"/>
        <v>1</v>
      </c>
      <c r="BR57" s="2">
        <f t="shared" si="24"/>
        <v>0</v>
      </c>
      <c r="BS57" s="2">
        <f t="shared" si="24"/>
        <v>0</v>
      </c>
      <c r="BT57" s="2">
        <f t="shared" si="24"/>
        <v>0</v>
      </c>
      <c r="BU57" s="2">
        <f t="shared" si="24"/>
        <v>0</v>
      </c>
      <c r="BV57" s="2">
        <f t="shared" si="24"/>
        <v>0</v>
      </c>
      <c r="BW57" s="2">
        <f t="shared" si="24"/>
        <v>0</v>
      </c>
      <c r="BX57" s="2">
        <f t="shared" si="24"/>
        <v>0</v>
      </c>
      <c r="BY57" s="2">
        <f t="shared" si="24"/>
        <v>0</v>
      </c>
      <c r="BZ57" s="2">
        <f t="shared" si="24"/>
        <v>0</v>
      </c>
      <c r="CA57" s="2">
        <f t="shared" si="24"/>
        <v>0</v>
      </c>
      <c r="CB57" s="2">
        <f t="shared" si="24"/>
        <v>0</v>
      </c>
      <c r="CC57" s="2">
        <f t="shared" si="24"/>
        <v>0</v>
      </c>
      <c r="CD57" s="2">
        <f t="shared" si="24"/>
        <v>0</v>
      </c>
      <c r="CE57" s="2">
        <f t="shared" si="24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ТА-1  -  ΔV_конд</v>
      </c>
      <c r="B58" s="10" t="s">
        <v>2684</v>
      </c>
      <c r="C58" s="18">
        <v>30</v>
      </c>
      <c r="D58" s="18">
        <v>15</v>
      </c>
      <c r="E58" s="22" t="s">
        <v>608</v>
      </c>
      <c r="F58" s="22">
        <v>1</v>
      </c>
      <c r="G58" s="22"/>
      <c r="H58" s="20">
        <f t="shared" ca="1" si="5"/>
        <v>0</v>
      </c>
      <c r="I58" s="16" t="str">
        <f t="shared" si="6"/>
        <v>01T002SV0002</v>
      </c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6"/>
      <c r="X58" s="2">
        <f t="shared" ca="1" si="19"/>
        <v>0</v>
      </c>
      <c r="Y58" s="2">
        <f t="shared" ca="1" si="19"/>
        <v>0</v>
      </c>
      <c r="Z58" s="2">
        <f t="shared" ca="1" si="17"/>
        <v>0</v>
      </c>
      <c r="AA58" s="2">
        <f t="shared" ca="1" si="17"/>
        <v>0</v>
      </c>
      <c r="AB58" s="2">
        <f t="shared" ca="1" si="17"/>
        <v>0</v>
      </c>
      <c r="AC58" s="2">
        <f t="shared" ca="1" si="17"/>
        <v>0</v>
      </c>
      <c r="AD58" s="2">
        <f t="shared" ca="1" si="17"/>
        <v>0</v>
      </c>
      <c r="AE58" s="2">
        <f t="shared" ca="1" si="17"/>
        <v>0</v>
      </c>
      <c r="AF58" s="2">
        <f t="shared" ca="1" si="17"/>
        <v>0</v>
      </c>
      <c r="AG58" s="2">
        <f t="shared" ca="1" si="17"/>
        <v>0</v>
      </c>
      <c r="AH58" s="2">
        <f t="shared" ca="1" si="17"/>
        <v>0</v>
      </c>
      <c r="AI58" s="2">
        <f t="shared" ca="1" si="17"/>
        <v>0</v>
      </c>
      <c r="AJ58" s="2">
        <f t="shared" ca="1" si="17"/>
        <v>0</v>
      </c>
      <c r="AK58" s="2">
        <f t="shared" ca="1" si="17"/>
        <v>0</v>
      </c>
      <c r="AL58" s="55">
        <v>15</v>
      </c>
      <c r="AM58" s="55">
        <v>15</v>
      </c>
      <c r="AN58" s="55">
        <v>15</v>
      </c>
      <c r="AO58" s="55">
        <v>15</v>
      </c>
      <c r="AP58" s="55">
        <v>15</v>
      </c>
      <c r="AQ58" s="55">
        <v>15</v>
      </c>
      <c r="AR58" s="55">
        <v>15</v>
      </c>
      <c r="AS58" s="55">
        <v>15</v>
      </c>
      <c r="AT58" s="55">
        <v>15</v>
      </c>
      <c r="AU58" s="55">
        <v>15</v>
      </c>
      <c r="AV58" s="55">
        <v>15</v>
      </c>
      <c r="AW58" s="55">
        <v>15</v>
      </c>
      <c r="AX58" s="55">
        <v>15</v>
      </c>
      <c r="AY58" s="55">
        <v>15</v>
      </c>
      <c r="AZ58" s="2">
        <f t="shared" ca="1" si="20"/>
        <v>0</v>
      </c>
      <c r="BA58" s="2">
        <f t="shared" ca="1" si="20"/>
        <v>0</v>
      </c>
      <c r="BB58" s="2">
        <f t="shared" ca="1" si="18"/>
        <v>0</v>
      </c>
      <c r="BC58" s="2">
        <f t="shared" ca="1" si="18"/>
        <v>0</v>
      </c>
      <c r="BD58" s="2">
        <f t="shared" ca="1" si="18"/>
        <v>0</v>
      </c>
      <c r="BE58" s="2">
        <f t="shared" ca="1" si="18"/>
        <v>0</v>
      </c>
      <c r="BF58" s="2">
        <f t="shared" ca="1" si="18"/>
        <v>0</v>
      </c>
      <c r="BG58" s="2">
        <f t="shared" ca="1" si="18"/>
        <v>0</v>
      </c>
      <c r="BH58" s="2">
        <f t="shared" ca="1" si="18"/>
        <v>0</v>
      </c>
      <c r="BI58" s="2">
        <f t="shared" ca="1" si="18"/>
        <v>0</v>
      </c>
      <c r="BJ58" s="2">
        <f t="shared" ca="1" si="18"/>
        <v>0</v>
      </c>
      <c r="BK58" s="2">
        <f t="shared" ca="1" si="18"/>
        <v>0</v>
      </c>
      <c r="BL58" s="2">
        <f t="shared" ca="1" si="18"/>
        <v>0</v>
      </c>
      <c r="BM58" s="2">
        <f t="shared" ca="1" si="18"/>
        <v>0</v>
      </c>
      <c r="BN58" s="2" t="str">
        <f t="shared" si="9"/>
        <v>SV</v>
      </c>
      <c r="BO58" s="2">
        <f t="shared" si="15"/>
        <v>0</v>
      </c>
      <c r="BP58" s="2">
        <f t="shared" si="16"/>
        <v>0</v>
      </c>
      <c r="BR58" s="2">
        <f t="shared" ref="BR58:CE61" si="25">IF(AND(J68 &gt;0,J58&gt;$C58,J58&gt;1),1,0)</f>
        <v>0</v>
      </c>
      <c r="BS58" s="2">
        <f t="shared" si="25"/>
        <v>0</v>
      </c>
      <c r="BT58" s="2">
        <f t="shared" si="25"/>
        <v>0</v>
      </c>
      <c r="BU58" s="2">
        <f t="shared" si="25"/>
        <v>0</v>
      </c>
      <c r="BV58" s="2">
        <f t="shared" si="25"/>
        <v>0</v>
      </c>
      <c r="BW58" s="2">
        <f t="shared" si="25"/>
        <v>0</v>
      </c>
      <c r="BX58" s="2">
        <f t="shared" si="25"/>
        <v>0</v>
      </c>
      <c r="BY58" s="2">
        <f t="shared" si="25"/>
        <v>0</v>
      </c>
      <c r="BZ58" s="2">
        <f t="shared" si="25"/>
        <v>0</v>
      </c>
      <c r="CA58" s="2">
        <f t="shared" si="25"/>
        <v>0</v>
      </c>
      <c r="CB58" s="2">
        <f t="shared" si="25"/>
        <v>0</v>
      </c>
      <c r="CC58" s="2">
        <f t="shared" si="25"/>
        <v>0</v>
      </c>
      <c r="CD58" s="2">
        <f t="shared" si="25"/>
        <v>0</v>
      </c>
      <c r="CE58" s="2">
        <f t="shared" si="25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ТА-2  -  ΔV_конд</v>
      </c>
      <c r="B59" s="10" t="s">
        <v>2685</v>
      </c>
      <c r="C59" s="18">
        <v>30</v>
      </c>
      <c r="D59" s="18">
        <v>15</v>
      </c>
      <c r="E59" s="22" t="s">
        <v>608</v>
      </c>
      <c r="F59" s="22">
        <v>1</v>
      </c>
      <c r="G59" s="22"/>
      <c r="H59" s="20">
        <f t="shared" ca="1" si="5"/>
        <v>0</v>
      </c>
      <c r="I59" s="16" t="str">
        <f t="shared" si="6"/>
        <v>02T002SV0002</v>
      </c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6"/>
      <c r="X59" s="2">
        <f t="shared" ca="1" si="19"/>
        <v>0</v>
      </c>
      <c r="Y59" s="2">
        <f t="shared" ca="1" si="19"/>
        <v>0</v>
      </c>
      <c r="Z59" s="2">
        <f t="shared" ca="1" si="17"/>
        <v>0</v>
      </c>
      <c r="AA59" s="2">
        <f t="shared" ca="1" si="17"/>
        <v>0</v>
      </c>
      <c r="AB59" s="2">
        <f t="shared" ca="1" si="17"/>
        <v>0</v>
      </c>
      <c r="AC59" s="2">
        <f t="shared" ca="1" si="17"/>
        <v>0</v>
      </c>
      <c r="AD59" s="2">
        <f t="shared" ca="1" si="17"/>
        <v>0</v>
      </c>
      <c r="AE59" s="2">
        <f t="shared" ca="1" si="17"/>
        <v>0</v>
      </c>
      <c r="AF59" s="2">
        <f t="shared" ca="1" si="17"/>
        <v>0</v>
      </c>
      <c r="AG59" s="2">
        <f t="shared" ca="1" si="17"/>
        <v>0</v>
      </c>
      <c r="AH59" s="2">
        <f t="shared" ca="1" si="17"/>
        <v>0</v>
      </c>
      <c r="AI59" s="2">
        <f t="shared" ca="1" si="17"/>
        <v>0</v>
      </c>
      <c r="AJ59" s="2">
        <f t="shared" ca="1" si="17"/>
        <v>0</v>
      </c>
      <c r="AK59" s="2">
        <f t="shared" ca="1" si="17"/>
        <v>0</v>
      </c>
      <c r="AL59" s="55">
        <v>15</v>
      </c>
      <c r="AM59" s="55">
        <v>15</v>
      </c>
      <c r="AN59" s="55">
        <v>15</v>
      </c>
      <c r="AO59" s="55">
        <v>15</v>
      </c>
      <c r="AP59" s="55">
        <v>15</v>
      </c>
      <c r="AQ59" s="55">
        <v>15</v>
      </c>
      <c r="AR59" s="55">
        <v>15</v>
      </c>
      <c r="AS59" s="55">
        <v>15</v>
      </c>
      <c r="AT59" s="55">
        <v>15</v>
      </c>
      <c r="AU59" s="55">
        <v>15</v>
      </c>
      <c r="AV59" s="55">
        <v>15</v>
      </c>
      <c r="AW59" s="55">
        <v>15</v>
      </c>
      <c r="AX59" s="55">
        <v>15</v>
      </c>
      <c r="AY59" s="55">
        <v>15</v>
      </c>
      <c r="AZ59" s="2">
        <f t="shared" ca="1" si="20"/>
        <v>0</v>
      </c>
      <c r="BA59" s="2">
        <f t="shared" ca="1" si="20"/>
        <v>0</v>
      </c>
      <c r="BB59" s="2">
        <f t="shared" ca="1" si="18"/>
        <v>0</v>
      </c>
      <c r="BC59" s="2">
        <f t="shared" ca="1" si="18"/>
        <v>0</v>
      </c>
      <c r="BD59" s="2">
        <f t="shared" ca="1" si="18"/>
        <v>0</v>
      </c>
      <c r="BE59" s="2">
        <f t="shared" ca="1" si="18"/>
        <v>0</v>
      </c>
      <c r="BF59" s="2">
        <f t="shared" ca="1" si="18"/>
        <v>0</v>
      </c>
      <c r="BG59" s="2">
        <f t="shared" ca="1" si="18"/>
        <v>0</v>
      </c>
      <c r="BH59" s="2">
        <f t="shared" ca="1" si="18"/>
        <v>0</v>
      </c>
      <c r="BI59" s="2">
        <f t="shared" ca="1" si="18"/>
        <v>0</v>
      </c>
      <c r="BJ59" s="2">
        <f t="shared" ca="1" si="18"/>
        <v>0</v>
      </c>
      <c r="BK59" s="2">
        <f t="shared" ca="1" si="18"/>
        <v>0</v>
      </c>
      <c r="BL59" s="2">
        <f t="shared" ca="1" si="18"/>
        <v>0</v>
      </c>
      <c r="BM59" s="2">
        <f t="shared" ca="1" si="18"/>
        <v>0</v>
      </c>
      <c r="BN59" s="2" t="str">
        <f t="shared" si="9"/>
        <v>SV</v>
      </c>
      <c r="BO59" s="2">
        <f t="shared" si="15"/>
        <v>0</v>
      </c>
      <c r="BP59" s="2">
        <f t="shared" si="16"/>
        <v>0</v>
      </c>
      <c r="BR59" s="2">
        <f t="shared" si="25"/>
        <v>0</v>
      </c>
      <c r="BS59" s="2">
        <f t="shared" si="25"/>
        <v>0</v>
      </c>
      <c r="BT59" s="2">
        <f t="shared" si="25"/>
        <v>0</v>
      </c>
      <c r="BU59" s="2">
        <f t="shared" si="25"/>
        <v>0</v>
      </c>
      <c r="BV59" s="2">
        <f t="shared" si="25"/>
        <v>0</v>
      </c>
      <c r="BW59" s="2">
        <f t="shared" si="25"/>
        <v>0</v>
      </c>
      <c r="BX59" s="2">
        <f t="shared" si="25"/>
        <v>0</v>
      </c>
      <c r="BY59" s="2">
        <f t="shared" si="25"/>
        <v>0</v>
      </c>
      <c r="BZ59" s="2">
        <f t="shared" si="25"/>
        <v>0</v>
      </c>
      <c r="CA59" s="2">
        <f t="shared" si="25"/>
        <v>0</v>
      </c>
      <c r="CB59" s="2">
        <f t="shared" si="25"/>
        <v>0</v>
      </c>
      <c r="CC59" s="2">
        <f t="shared" si="25"/>
        <v>0</v>
      </c>
      <c r="CD59" s="2">
        <f t="shared" si="25"/>
        <v>0</v>
      </c>
      <c r="CE59" s="2">
        <f t="shared" si="25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ТА-3  -  ΔV_конд</v>
      </c>
      <c r="B60" s="10" t="s">
        <v>2686</v>
      </c>
      <c r="C60" s="18">
        <v>30</v>
      </c>
      <c r="D60" s="18">
        <v>15</v>
      </c>
      <c r="E60" s="22" t="s">
        <v>608</v>
      </c>
      <c r="F60" s="22">
        <v>1</v>
      </c>
      <c r="G60" s="22"/>
      <c r="H60" s="20">
        <f t="shared" ca="1" si="5"/>
        <v>0</v>
      </c>
      <c r="I60" s="16" t="str">
        <f t="shared" si="6"/>
        <v>03T002SV0002</v>
      </c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6"/>
      <c r="X60" s="2">
        <f t="shared" ca="1" si="19"/>
        <v>0</v>
      </c>
      <c r="Y60" s="2">
        <f t="shared" ca="1" si="19"/>
        <v>0</v>
      </c>
      <c r="Z60" s="2">
        <f t="shared" ca="1" si="17"/>
        <v>0</v>
      </c>
      <c r="AA60" s="2">
        <f t="shared" ca="1" si="17"/>
        <v>0</v>
      </c>
      <c r="AB60" s="2">
        <f t="shared" ca="1" si="17"/>
        <v>0</v>
      </c>
      <c r="AC60" s="2">
        <f t="shared" ca="1" si="17"/>
        <v>0</v>
      </c>
      <c r="AD60" s="2">
        <f t="shared" ca="1" si="17"/>
        <v>0</v>
      </c>
      <c r="AE60" s="2">
        <f t="shared" ca="1" si="17"/>
        <v>0</v>
      </c>
      <c r="AF60" s="2">
        <f t="shared" ca="1" si="17"/>
        <v>0</v>
      </c>
      <c r="AG60" s="2">
        <f t="shared" ca="1" si="17"/>
        <v>0</v>
      </c>
      <c r="AH60" s="2">
        <f t="shared" ca="1" si="17"/>
        <v>0</v>
      </c>
      <c r="AI60" s="2">
        <f t="shared" ca="1" si="17"/>
        <v>0</v>
      </c>
      <c r="AJ60" s="2">
        <f t="shared" ca="1" si="17"/>
        <v>0</v>
      </c>
      <c r="AK60" s="2">
        <f t="shared" ca="1" si="17"/>
        <v>0</v>
      </c>
      <c r="AL60" s="55">
        <v>15</v>
      </c>
      <c r="AM60" s="55">
        <v>15</v>
      </c>
      <c r="AN60" s="55">
        <v>15</v>
      </c>
      <c r="AO60" s="55">
        <v>15</v>
      </c>
      <c r="AP60" s="55">
        <v>15</v>
      </c>
      <c r="AQ60" s="55">
        <v>15</v>
      </c>
      <c r="AR60" s="55">
        <v>15</v>
      </c>
      <c r="AS60" s="55">
        <v>15</v>
      </c>
      <c r="AT60" s="55">
        <v>15</v>
      </c>
      <c r="AU60" s="55">
        <v>15</v>
      </c>
      <c r="AV60" s="55">
        <v>15</v>
      </c>
      <c r="AW60" s="55">
        <v>15</v>
      </c>
      <c r="AX60" s="55">
        <v>15</v>
      </c>
      <c r="AY60" s="55">
        <v>15</v>
      </c>
      <c r="AZ60" s="2">
        <f t="shared" ca="1" si="20"/>
        <v>0</v>
      </c>
      <c r="BA60" s="2">
        <f t="shared" ca="1" si="20"/>
        <v>0</v>
      </c>
      <c r="BB60" s="2">
        <f t="shared" ca="1" si="18"/>
        <v>0</v>
      </c>
      <c r="BC60" s="2">
        <f t="shared" ca="1" si="18"/>
        <v>0</v>
      </c>
      <c r="BD60" s="2">
        <f t="shared" ca="1" si="18"/>
        <v>0</v>
      </c>
      <c r="BE60" s="2">
        <f t="shared" ca="1" si="18"/>
        <v>0</v>
      </c>
      <c r="BF60" s="2">
        <f t="shared" ca="1" si="18"/>
        <v>0</v>
      </c>
      <c r="BG60" s="2">
        <f t="shared" ca="1" si="18"/>
        <v>0</v>
      </c>
      <c r="BH60" s="2">
        <f t="shared" ca="1" si="18"/>
        <v>0</v>
      </c>
      <c r="BI60" s="2">
        <f t="shared" ca="1" si="18"/>
        <v>0</v>
      </c>
      <c r="BJ60" s="2">
        <f t="shared" ca="1" si="18"/>
        <v>0</v>
      </c>
      <c r="BK60" s="2">
        <f t="shared" ca="1" si="18"/>
        <v>0</v>
      </c>
      <c r="BL60" s="2">
        <f t="shared" ca="1" si="18"/>
        <v>0</v>
      </c>
      <c r="BM60" s="2">
        <f t="shared" ca="1" si="18"/>
        <v>0</v>
      </c>
      <c r="BN60" s="2" t="str">
        <f t="shared" si="9"/>
        <v>SV</v>
      </c>
      <c r="BO60" s="2">
        <f t="shared" si="15"/>
        <v>0</v>
      </c>
      <c r="BP60" s="2">
        <f t="shared" si="16"/>
        <v>0</v>
      </c>
      <c r="BR60" s="2">
        <f t="shared" si="25"/>
        <v>0</v>
      </c>
      <c r="BS60" s="2">
        <f t="shared" si="25"/>
        <v>0</v>
      </c>
      <c r="BT60" s="2">
        <f t="shared" si="25"/>
        <v>0</v>
      </c>
      <c r="BU60" s="2">
        <f t="shared" si="25"/>
        <v>0</v>
      </c>
      <c r="BV60" s="2">
        <f t="shared" si="25"/>
        <v>0</v>
      </c>
      <c r="BW60" s="2">
        <f t="shared" si="25"/>
        <v>0</v>
      </c>
      <c r="BX60" s="2">
        <f t="shared" si="25"/>
        <v>0</v>
      </c>
      <c r="BY60" s="2">
        <f t="shared" si="25"/>
        <v>0</v>
      </c>
      <c r="BZ60" s="2">
        <f t="shared" si="25"/>
        <v>0</v>
      </c>
      <c r="CA60" s="2">
        <f t="shared" si="25"/>
        <v>0</v>
      </c>
      <c r="CB60" s="2">
        <f t="shared" si="25"/>
        <v>0</v>
      </c>
      <c r="CC60" s="2">
        <f t="shared" si="25"/>
        <v>0</v>
      </c>
      <c r="CD60" s="2">
        <f t="shared" si="25"/>
        <v>0</v>
      </c>
      <c r="CE60" s="2">
        <f t="shared" si="25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ТА-4  -  ΔV_конд</v>
      </c>
      <c r="B61" s="12" t="s">
        <v>2687</v>
      </c>
      <c r="C61" s="18">
        <v>30</v>
      </c>
      <c r="D61" s="18">
        <v>15</v>
      </c>
      <c r="E61" s="22" t="s">
        <v>608</v>
      </c>
      <c r="F61" s="22">
        <v>1</v>
      </c>
      <c r="G61" s="22"/>
      <c r="H61" s="20">
        <f t="shared" ca="1" si="5"/>
        <v>0</v>
      </c>
      <c r="I61" s="16" t="str">
        <f t="shared" si="6"/>
        <v>04T002SV0002</v>
      </c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6"/>
      <c r="X61" s="2">
        <f t="shared" ca="1" si="19"/>
        <v>0</v>
      </c>
      <c r="Y61" s="2">
        <f t="shared" ca="1" si="19"/>
        <v>0</v>
      </c>
      <c r="Z61" s="2">
        <f t="shared" ca="1" si="17"/>
        <v>0</v>
      </c>
      <c r="AA61" s="2">
        <f t="shared" ca="1" si="17"/>
        <v>0</v>
      </c>
      <c r="AB61" s="2">
        <f t="shared" ca="1" si="17"/>
        <v>0</v>
      </c>
      <c r="AC61" s="2">
        <f t="shared" ca="1" si="17"/>
        <v>0</v>
      </c>
      <c r="AD61" s="2">
        <f t="shared" ca="1" si="17"/>
        <v>0</v>
      </c>
      <c r="AE61" s="2">
        <f t="shared" ca="1" si="17"/>
        <v>0</v>
      </c>
      <c r="AF61" s="2">
        <f t="shared" ca="1" si="17"/>
        <v>0</v>
      </c>
      <c r="AG61" s="2">
        <f t="shared" ca="1" si="17"/>
        <v>0</v>
      </c>
      <c r="AH61" s="2">
        <f t="shared" ca="1" si="17"/>
        <v>0</v>
      </c>
      <c r="AI61" s="2">
        <f t="shared" ca="1" si="17"/>
        <v>0</v>
      </c>
      <c r="AJ61" s="2">
        <f t="shared" ca="1" si="17"/>
        <v>0</v>
      </c>
      <c r="AK61" s="2">
        <f t="shared" ca="1" si="17"/>
        <v>0</v>
      </c>
      <c r="AL61" s="55">
        <v>18</v>
      </c>
      <c r="AM61" s="55">
        <v>18</v>
      </c>
      <c r="AN61" s="55">
        <v>18</v>
      </c>
      <c r="AO61" s="55">
        <v>18</v>
      </c>
      <c r="AP61" s="55">
        <v>18</v>
      </c>
      <c r="AQ61" s="55">
        <v>18</v>
      </c>
      <c r="AR61" s="55">
        <v>18</v>
      </c>
      <c r="AS61" s="55">
        <v>18</v>
      </c>
      <c r="AT61" s="55">
        <v>18</v>
      </c>
      <c r="AU61" s="55">
        <v>18</v>
      </c>
      <c r="AV61" s="55">
        <v>18</v>
      </c>
      <c r="AW61" s="55">
        <v>18</v>
      </c>
      <c r="AX61" s="55">
        <v>18</v>
      </c>
      <c r="AY61" s="55">
        <v>18</v>
      </c>
      <c r="AZ61" s="2">
        <f t="shared" ca="1" si="20"/>
        <v>0</v>
      </c>
      <c r="BA61" s="2">
        <f t="shared" ca="1" si="20"/>
        <v>0</v>
      </c>
      <c r="BB61" s="2">
        <f t="shared" ca="1" si="18"/>
        <v>0</v>
      </c>
      <c r="BC61" s="2">
        <f t="shared" ca="1" si="18"/>
        <v>0</v>
      </c>
      <c r="BD61" s="2">
        <f t="shared" ca="1" si="18"/>
        <v>0</v>
      </c>
      <c r="BE61" s="2">
        <f t="shared" ca="1" si="18"/>
        <v>0</v>
      </c>
      <c r="BF61" s="2">
        <f t="shared" ca="1" si="18"/>
        <v>0</v>
      </c>
      <c r="BG61" s="2">
        <f t="shared" ca="1" si="18"/>
        <v>0</v>
      </c>
      <c r="BH61" s="2">
        <f t="shared" ca="1" si="18"/>
        <v>0</v>
      </c>
      <c r="BI61" s="2">
        <f t="shared" ca="1" si="18"/>
        <v>0</v>
      </c>
      <c r="BJ61" s="2">
        <f t="shared" ca="1" si="18"/>
        <v>0</v>
      </c>
      <c r="BK61" s="2">
        <f t="shared" ca="1" si="18"/>
        <v>0</v>
      </c>
      <c r="BL61" s="2">
        <f t="shared" ca="1" si="18"/>
        <v>0</v>
      </c>
      <c r="BM61" s="2">
        <f t="shared" ca="1" si="18"/>
        <v>0</v>
      </c>
      <c r="BN61" s="2" t="str">
        <f t="shared" si="9"/>
        <v>SV</v>
      </c>
      <c r="BO61" s="2">
        <f t="shared" si="15"/>
        <v>0</v>
      </c>
      <c r="BP61" s="2">
        <f t="shared" si="16"/>
        <v>0</v>
      </c>
      <c r="BR61" s="2">
        <f t="shared" si="25"/>
        <v>0</v>
      </c>
      <c r="BS61" s="2">
        <f t="shared" si="25"/>
        <v>0</v>
      </c>
      <c r="BT61" s="2">
        <f t="shared" si="25"/>
        <v>0</v>
      </c>
      <c r="BU61" s="2">
        <f t="shared" si="25"/>
        <v>0</v>
      </c>
      <c r="BV61" s="2">
        <f t="shared" si="25"/>
        <v>0</v>
      </c>
      <c r="BW61" s="2">
        <f t="shared" si="25"/>
        <v>0</v>
      </c>
      <c r="BX61" s="2">
        <f t="shared" si="25"/>
        <v>0</v>
      </c>
      <c r="BY61" s="2">
        <f t="shared" si="25"/>
        <v>0</v>
      </c>
      <c r="BZ61" s="2">
        <f t="shared" si="25"/>
        <v>0</v>
      </c>
      <c r="CA61" s="2">
        <f t="shared" si="25"/>
        <v>0</v>
      </c>
      <c r="CB61" s="2">
        <f t="shared" si="25"/>
        <v>0</v>
      </c>
      <c r="CC61" s="2">
        <f t="shared" si="25"/>
        <v>0</v>
      </c>
      <c r="CD61" s="2">
        <f t="shared" si="25"/>
        <v>0</v>
      </c>
      <c r="CE61" s="2">
        <f t="shared" si="25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КА-1  -  ЧЧР</v>
      </c>
      <c r="B62" s="10" t="s">
        <v>2688</v>
      </c>
      <c r="C62" s="18"/>
      <c r="D62" s="10"/>
      <c r="E62" s="22"/>
      <c r="F62" s="22"/>
      <c r="G62" s="22"/>
      <c r="H62" s="20">
        <f t="shared" ca="1" si="5"/>
        <v>0</v>
      </c>
      <c r="I62" s="16" t="str">
        <f t="shared" si="6"/>
        <v>01K002LH0002</v>
      </c>
      <c r="J62" s="54">
        <v>24</v>
      </c>
      <c r="K62" s="54">
        <v>24</v>
      </c>
      <c r="L62" s="54">
        <v>24</v>
      </c>
      <c r="M62" s="54">
        <v>24</v>
      </c>
      <c r="N62" s="54">
        <v>24</v>
      </c>
      <c r="O62" s="54">
        <v>24</v>
      </c>
      <c r="P62" s="54">
        <v>24</v>
      </c>
      <c r="Q62" s="54">
        <v>24</v>
      </c>
      <c r="R62" s="54">
        <v>24</v>
      </c>
      <c r="S62" s="54">
        <v>24</v>
      </c>
      <c r="T62" s="54">
        <v>24</v>
      </c>
      <c r="U62" s="54">
        <v>24</v>
      </c>
      <c r="V62" s="54">
        <v>24</v>
      </c>
      <c r="W62" s="56">
        <v>24</v>
      </c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2">
        <f t="shared" ca="1" si="20"/>
        <v>0</v>
      </c>
      <c r="BA62" s="2">
        <f t="shared" ca="1" si="20"/>
        <v>0</v>
      </c>
      <c r="BB62" s="2">
        <f t="shared" ca="1" si="18"/>
        <v>0</v>
      </c>
      <c r="BC62" s="2">
        <f t="shared" ca="1" si="18"/>
        <v>0</v>
      </c>
      <c r="BD62" s="2">
        <f t="shared" ca="1" si="18"/>
        <v>0</v>
      </c>
      <c r="BE62" s="2">
        <f t="shared" ref="BE62:BM73" ca="1" si="26">COUNTIF(OFFSET(M62,,$D$2+2,COUNTIF(OFFSET($H62,1-ROW($H62),2+4*$D$2,73),"="&amp;OFFSET($H62,,2+4*$D$2))),"&gt;20")</f>
        <v>0</v>
      </c>
      <c r="BF62" s="2">
        <f t="shared" ca="1" si="26"/>
        <v>0</v>
      </c>
      <c r="BG62" s="2">
        <f t="shared" ca="1" si="26"/>
        <v>0</v>
      </c>
      <c r="BH62" s="2">
        <f t="shared" ca="1" si="26"/>
        <v>0</v>
      </c>
      <c r="BI62" s="2">
        <f t="shared" ca="1" si="26"/>
        <v>0</v>
      </c>
      <c r="BJ62" s="2">
        <f t="shared" ca="1" si="26"/>
        <v>0</v>
      </c>
      <c r="BK62" s="2">
        <f t="shared" ca="1" si="26"/>
        <v>0</v>
      </c>
      <c r="BL62" s="2">
        <f t="shared" ca="1" si="26"/>
        <v>0</v>
      </c>
      <c r="BM62" s="2">
        <f t="shared" ca="1" si="26"/>
        <v>0</v>
      </c>
      <c r="BN62" s="2" t="str">
        <f t="shared" si="9"/>
        <v>LH</v>
      </c>
      <c r="BO62" s="2">
        <f t="shared" si="15"/>
        <v>0</v>
      </c>
      <c r="BP62" s="2">
        <f t="shared" si="16"/>
        <v>0</v>
      </c>
      <c r="BR62" s="2">
        <f t="shared" ref="BR62:BR71" si="27">IF(W62=24,1,IF(AND(V62=24,W62=0),1,IF(AND(U62=24,V62=0),1,IF(AND(T62=24,U62=0),1,IF(AND(S62=24,T62=0),1,IF(AND(R62=24,S62=0),1,IF(AND(Q62=24,R62=0),1,IF(AND(P62=24,Q62=0),1,IF(AND(O62=24,P62=0),1,IF(AND(N62=24,O62=0),1,IF(AND(M62=24,N62=0),1,IF(AND(L62=24,M62=0),1,IF(AND(K62=24,L62=0),1,IF(AND(J62=24,K62=0),1,0))))))))))))))</f>
        <v>1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КА-2  -  ЧЧР</v>
      </c>
      <c r="B63" s="10" t="s">
        <v>2689</v>
      </c>
      <c r="C63" s="18"/>
      <c r="D63" s="10"/>
      <c r="E63" s="22"/>
      <c r="F63" s="22"/>
      <c r="G63" s="22"/>
      <c r="H63" s="20">
        <f t="shared" ca="1" si="5"/>
        <v>0</v>
      </c>
      <c r="I63" s="16" t="str">
        <f t="shared" si="6"/>
        <v>02K002LH0002</v>
      </c>
      <c r="J63" s="54">
        <v>24</v>
      </c>
      <c r="K63" s="54">
        <v>24</v>
      </c>
      <c r="L63" s="54">
        <v>24</v>
      </c>
      <c r="M63" s="54">
        <v>24</v>
      </c>
      <c r="N63" s="54">
        <v>24</v>
      </c>
      <c r="O63" s="54">
        <v>24</v>
      </c>
      <c r="P63" s="54">
        <v>24</v>
      </c>
      <c r="Q63" s="54">
        <v>24</v>
      </c>
      <c r="R63" s="54">
        <v>24</v>
      </c>
      <c r="S63" s="54">
        <v>24</v>
      </c>
      <c r="T63" s="54">
        <v>24</v>
      </c>
      <c r="U63" s="54">
        <v>24</v>
      </c>
      <c r="V63" s="54">
        <v>24</v>
      </c>
      <c r="W63" s="56">
        <v>24</v>
      </c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2">
        <f t="shared" ca="1" si="20"/>
        <v>0</v>
      </c>
      <c r="BA63" s="2">
        <f t="shared" ca="1" si="20"/>
        <v>0</v>
      </c>
      <c r="BB63" s="2">
        <f t="shared" ca="1" si="20"/>
        <v>0</v>
      </c>
      <c r="BC63" s="2">
        <f t="shared" ca="1" si="20"/>
        <v>0</v>
      </c>
      <c r="BD63" s="2">
        <f t="shared" ca="1" si="20"/>
        <v>0</v>
      </c>
      <c r="BE63" s="2">
        <f t="shared" ca="1" si="26"/>
        <v>0</v>
      </c>
      <c r="BF63" s="2">
        <f t="shared" ca="1" si="26"/>
        <v>0</v>
      </c>
      <c r="BG63" s="2">
        <f t="shared" ca="1" si="26"/>
        <v>0</v>
      </c>
      <c r="BH63" s="2">
        <f t="shared" ca="1" si="26"/>
        <v>0</v>
      </c>
      <c r="BI63" s="2">
        <f t="shared" ca="1" si="26"/>
        <v>0</v>
      </c>
      <c r="BJ63" s="2">
        <f t="shared" ca="1" si="26"/>
        <v>0</v>
      </c>
      <c r="BK63" s="2">
        <f t="shared" ca="1" si="26"/>
        <v>0</v>
      </c>
      <c r="BL63" s="2">
        <f t="shared" ca="1" si="26"/>
        <v>0</v>
      </c>
      <c r="BM63" s="2">
        <f t="shared" ca="1" si="26"/>
        <v>0</v>
      </c>
      <c r="BN63" s="2" t="str">
        <f t="shared" si="9"/>
        <v>LH</v>
      </c>
      <c r="BO63" s="2">
        <f t="shared" si="15"/>
        <v>0</v>
      </c>
      <c r="BP63" s="2">
        <f t="shared" si="16"/>
        <v>0</v>
      </c>
      <c r="BR63" s="2">
        <f t="shared" si="27"/>
        <v>1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КА-3  -  ЧЧР</v>
      </c>
      <c r="B64" s="12" t="s">
        <v>2690</v>
      </c>
      <c r="C64" s="18"/>
      <c r="D64" s="12"/>
      <c r="E64" s="22"/>
      <c r="F64" s="22"/>
      <c r="G64" s="22"/>
      <c r="H64" s="20">
        <f t="shared" ca="1" si="5"/>
        <v>0</v>
      </c>
      <c r="I64" s="16" t="str">
        <f t="shared" si="6"/>
        <v>03K002LH0002</v>
      </c>
      <c r="J64" s="54">
        <v>24</v>
      </c>
      <c r="K64" s="54">
        <v>24</v>
      </c>
      <c r="L64" s="54">
        <v>24</v>
      </c>
      <c r="M64" s="54">
        <v>24</v>
      </c>
      <c r="N64" s="54">
        <v>24</v>
      </c>
      <c r="O64" s="54">
        <v>24</v>
      </c>
      <c r="P64" s="54">
        <v>24</v>
      </c>
      <c r="Q64" s="54">
        <v>24</v>
      </c>
      <c r="R64" s="54">
        <v>24</v>
      </c>
      <c r="S64" s="54">
        <v>24</v>
      </c>
      <c r="T64" s="54">
        <v>24</v>
      </c>
      <c r="U64" s="54">
        <v>24</v>
      </c>
      <c r="V64" s="54">
        <v>24</v>
      </c>
      <c r="W64" s="56">
        <v>24</v>
      </c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2">
        <f t="shared" ca="1" si="20"/>
        <v>0</v>
      </c>
      <c r="BA64" s="2">
        <f t="shared" ca="1" si="20"/>
        <v>0</v>
      </c>
      <c r="BB64" s="2">
        <f t="shared" ca="1" si="20"/>
        <v>0</v>
      </c>
      <c r="BC64" s="2">
        <f t="shared" ca="1" si="20"/>
        <v>0</v>
      </c>
      <c r="BD64" s="2">
        <f t="shared" ca="1" si="20"/>
        <v>0</v>
      </c>
      <c r="BE64" s="2">
        <f t="shared" ca="1" si="26"/>
        <v>0</v>
      </c>
      <c r="BF64" s="2">
        <f t="shared" ca="1" si="26"/>
        <v>0</v>
      </c>
      <c r="BG64" s="2">
        <f t="shared" ca="1" si="26"/>
        <v>0</v>
      </c>
      <c r="BH64" s="2">
        <f t="shared" ca="1" si="26"/>
        <v>0</v>
      </c>
      <c r="BI64" s="2">
        <f t="shared" ca="1" si="26"/>
        <v>0</v>
      </c>
      <c r="BJ64" s="2">
        <f t="shared" ca="1" si="26"/>
        <v>0</v>
      </c>
      <c r="BK64" s="2">
        <f t="shared" ca="1" si="26"/>
        <v>0</v>
      </c>
      <c r="BL64" s="2">
        <f t="shared" ca="1" si="26"/>
        <v>0</v>
      </c>
      <c r="BM64" s="2">
        <f t="shared" ca="1" si="26"/>
        <v>0</v>
      </c>
      <c r="BN64" s="2" t="str">
        <f t="shared" si="9"/>
        <v>LH</v>
      </c>
      <c r="BO64" s="2">
        <f t="shared" si="15"/>
        <v>0</v>
      </c>
      <c r="BP64" s="2">
        <f t="shared" si="16"/>
        <v>0</v>
      </c>
      <c r="BR64" s="2">
        <f t="shared" si="27"/>
        <v>1</v>
      </c>
    </row>
    <row r="65" spans="1:70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КА-4  -  ЧЧР</v>
      </c>
      <c r="B65" s="10" t="s">
        <v>2691</v>
      </c>
      <c r="C65" s="18"/>
      <c r="D65" s="10"/>
      <c r="E65" s="22"/>
      <c r="F65" s="22"/>
      <c r="G65" s="22"/>
      <c r="H65" s="20">
        <f t="shared" ca="1" si="5"/>
        <v>0</v>
      </c>
      <c r="I65" s="16" t="str">
        <f t="shared" si="6"/>
        <v>04K002LH0002</v>
      </c>
      <c r="J65" s="54">
        <v>24</v>
      </c>
      <c r="K65" s="54">
        <v>24</v>
      </c>
      <c r="L65" s="54">
        <v>24</v>
      </c>
      <c r="M65" s="54">
        <v>24</v>
      </c>
      <c r="N65" s="54">
        <v>24</v>
      </c>
      <c r="O65" s="54">
        <v>24</v>
      </c>
      <c r="P65" s="54">
        <v>24</v>
      </c>
      <c r="Q65" s="54">
        <v>24</v>
      </c>
      <c r="R65" s="54">
        <v>24</v>
      </c>
      <c r="S65" s="54">
        <v>24</v>
      </c>
      <c r="T65" s="54">
        <v>24</v>
      </c>
      <c r="U65" s="54">
        <v>24</v>
      </c>
      <c r="V65" s="54">
        <v>24</v>
      </c>
      <c r="W65" s="56">
        <v>24</v>
      </c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2">
        <f t="shared" ca="1" si="20"/>
        <v>0</v>
      </c>
      <c r="BA65" s="2">
        <f t="shared" ca="1" si="20"/>
        <v>0</v>
      </c>
      <c r="BB65" s="2">
        <f t="shared" ca="1" si="20"/>
        <v>0</v>
      </c>
      <c r="BC65" s="2">
        <f t="shared" ca="1" si="20"/>
        <v>0</v>
      </c>
      <c r="BD65" s="2">
        <f t="shared" ca="1" si="20"/>
        <v>0</v>
      </c>
      <c r="BE65" s="2">
        <f t="shared" ca="1" si="26"/>
        <v>0</v>
      </c>
      <c r="BF65" s="2">
        <f t="shared" ca="1" si="26"/>
        <v>0</v>
      </c>
      <c r="BG65" s="2">
        <f t="shared" ca="1" si="26"/>
        <v>0</v>
      </c>
      <c r="BH65" s="2">
        <f t="shared" ca="1" si="26"/>
        <v>0</v>
      </c>
      <c r="BI65" s="2">
        <f t="shared" ca="1" si="26"/>
        <v>0</v>
      </c>
      <c r="BJ65" s="2">
        <f t="shared" ca="1" si="26"/>
        <v>0</v>
      </c>
      <c r="BK65" s="2">
        <f t="shared" ca="1" si="26"/>
        <v>0</v>
      </c>
      <c r="BL65" s="2">
        <f t="shared" ca="1" si="26"/>
        <v>0</v>
      </c>
      <c r="BM65" s="2">
        <f t="shared" ca="1" si="26"/>
        <v>0</v>
      </c>
      <c r="BN65" s="2" t="str">
        <f t="shared" si="9"/>
        <v>LH</v>
      </c>
      <c r="BO65" s="2">
        <f t="shared" si="15"/>
        <v>0</v>
      </c>
      <c r="BP65" s="2">
        <f t="shared" si="16"/>
        <v>0</v>
      </c>
      <c r="BR65" s="2">
        <f t="shared" si="27"/>
        <v>1</v>
      </c>
    </row>
    <row r="66" spans="1:70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КА-5  -  ЧЧР</v>
      </c>
      <c r="B66" s="10" t="s">
        <v>2692</v>
      </c>
      <c r="C66" s="18"/>
      <c r="D66" s="10"/>
      <c r="E66" s="22"/>
      <c r="F66" s="22"/>
      <c r="G66" s="22"/>
      <c r="H66" s="20">
        <f t="shared" ca="1" si="5"/>
        <v>0</v>
      </c>
      <c r="I66" s="16" t="str">
        <f t="shared" si="6"/>
        <v>05K002LH0002</v>
      </c>
      <c r="J66" s="54">
        <v>24</v>
      </c>
      <c r="K66" s="54">
        <v>24</v>
      </c>
      <c r="L66" s="54">
        <v>24</v>
      </c>
      <c r="M66" s="54">
        <v>21</v>
      </c>
      <c r="N66" s="54">
        <v>0</v>
      </c>
      <c r="O66" s="54">
        <v>4</v>
      </c>
      <c r="P66" s="54">
        <v>24</v>
      </c>
      <c r="Q66" s="54">
        <v>24</v>
      </c>
      <c r="R66" s="54">
        <v>24</v>
      </c>
      <c r="S66" s="54">
        <v>24</v>
      </c>
      <c r="T66" s="54">
        <v>24</v>
      </c>
      <c r="U66" s="54">
        <v>24</v>
      </c>
      <c r="V66" s="54">
        <v>24</v>
      </c>
      <c r="W66" s="56">
        <v>24</v>
      </c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2">
        <f t="shared" ca="1" si="20"/>
        <v>0</v>
      </c>
      <c r="BA66" s="2">
        <f t="shared" ca="1" si="20"/>
        <v>0</v>
      </c>
      <c r="BB66" s="2">
        <f t="shared" ca="1" si="20"/>
        <v>0</v>
      </c>
      <c r="BC66" s="2">
        <f t="shared" ca="1" si="20"/>
        <v>0</v>
      </c>
      <c r="BD66" s="2">
        <f t="shared" ca="1" si="20"/>
        <v>0</v>
      </c>
      <c r="BE66" s="2">
        <f t="shared" ca="1" si="26"/>
        <v>0</v>
      </c>
      <c r="BF66" s="2">
        <f t="shared" ca="1" si="26"/>
        <v>0</v>
      </c>
      <c r="BG66" s="2">
        <f t="shared" ca="1" si="26"/>
        <v>0</v>
      </c>
      <c r="BH66" s="2">
        <f t="shared" ca="1" si="26"/>
        <v>0</v>
      </c>
      <c r="BI66" s="2">
        <f t="shared" ca="1" si="26"/>
        <v>0</v>
      </c>
      <c r="BJ66" s="2">
        <f t="shared" ca="1" si="26"/>
        <v>0</v>
      </c>
      <c r="BK66" s="2">
        <f t="shared" ca="1" si="26"/>
        <v>0</v>
      </c>
      <c r="BL66" s="2">
        <f t="shared" ca="1" si="26"/>
        <v>0</v>
      </c>
      <c r="BM66" s="2">
        <f t="shared" ca="1" si="26"/>
        <v>0</v>
      </c>
      <c r="BN66" s="2" t="str">
        <f t="shared" si="9"/>
        <v>LH</v>
      </c>
      <c r="BO66" s="2">
        <f t="shared" si="15"/>
        <v>0</v>
      </c>
      <c r="BP66" s="2">
        <f t="shared" si="16"/>
        <v>0</v>
      </c>
      <c r="BR66" s="2">
        <f t="shared" si="27"/>
        <v>1</v>
      </c>
    </row>
    <row r="67" spans="1:70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КА-6  -  ЧЧР</v>
      </c>
      <c r="B67" s="10" t="s">
        <v>2693</v>
      </c>
      <c r="C67" s="18"/>
      <c r="D67" s="10"/>
      <c r="E67" s="22"/>
      <c r="F67" s="22"/>
      <c r="G67" s="22"/>
      <c r="H67" s="20">
        <f t="shared" ca="1" si="5"/>
        <v>0</v>
      </c>
      <c r="I67" s="16" t="str">
        <f t="shared" si="6"/>
        <v>06K002LH0002</v>
      </c>
      <c r="J67" s="54">
        <v>24</v>
      </c>
      <c r="K67" s="54">
        <v>24</v>
      </c>
      <c r="L67" s="54">
        <v>24</v>
      </c>
      <c r="M67" s="54">
        <v>24</v>
      </c>
      <c r="N67" s="54">
        <v>24</v>
      </c>
      <c r="O67" s="54">
        <v>24</v>
      </c>
      <c r="P67" s="54">
        <v>24</v>
      </c>
      <c r="Q67" s="54">
        <v>24</v>
      </c>
      <c r="R67" s="54">
        <v>24</v>
      </c>
      <c r="S67" s="54">
        <v>24</v>
      </c>
      <c r="T67" s="54">
        <v>24</v>
      </c>
      <c r="U67" s="54">
        <v>24</v>
      </c>
      <c r="V67" s="54">
        <v>24</v>
      </c>
      <c r="W67" s="56">
        <v>24</v>
      </c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  <c r="AX67" s="55"/>
      <c r="AY67" s="55"/>
      <c r="AZ67" s="2">
        <f t="shared" ca="1" si="20"/>
        <v>0</v>
      </c>
      <c r="BA67" s="2">
        <f t="shared" ca="1" si="20"/>
        <v>0</v>
      </c>
      <c r="BB67" s="2">
        <f t="shared" ca="1" si="20"/>
        <v>0</v>
      </c>
      <c r="BC67" s="2">
        <f t="shared" ca="1" si="20"/>
        <v>0</v>
      </c>
      <c r="BD67" s="2">
        <f t="shared" ca="1" si="20"/>
        <v>0</v>
      </c>
      <c r="BE67" s="2">
        <f t="shared" ca="1" si="26"/>
        <v>0</v>
      </c>
      <c r="BF67" s="2">
        <f t="shared" ca="1" si="26"/>
        <v>0</v>
      </c>
      <c r="BG67" s="2">
        <f t="shared" ca="1" si="26"/>
        <v>0</v>
      </c>
      <c r="BH67" s="2">
        <f t="shared" ca="1" si="26"/>
        <v>0</v>
      </c>
      <c r="BI67" s="2">
        <f t="shared" ca="1" si="26"/>
        <v>0</v>
      </c>
      <c r="BJ67" s="2">
        <f t="shared" ca="1" si="26"/>
        <v>0</v>
      </c>
      <c r="BK67" s="2">
        <f t="shared" ca="1" si="26"/>
        <v>0</v>
      </c>
      <c r="BL67" s="2">
        <f t="shared" ca="1" si="26"/>
        <v>0</v>
      </c>
      <c r="BM67" s="2">
        <f t="shared" ca="1" si="26"/>
        <v>0</v>
      </c>
      <c r="BN67" s="2" t="str">
        <f t="shared" si="9"/>
        <v>LH</v>
      </c>
      <c r="BO67" s="2">
        <f t="shared" si="15"/>
        <v>0</v>
      </c>
      <c r="BP67" s="2">
        <f t="shared" si="16"/>
        <v>0</v>
      </c>
      <c r="BR67" s="2">
        <f t="shared" si="27"/>
        <v>1</v>
      </c>
    </row>
    <row r="68" spans="1:70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ТА-1  -  ЧЧР</v>
      </c>
      <c r="B68" s="10" t="s">
        <v>2694</v>
      </c>
      <c r="C68" s="18"/>
      <c r="D68" s="10"/>
      <c r="E68" s="22"/>
      <c r="F68" s="22"/>
      <c r="G68" s="22"/>
      <c r="H68" s="20">
        <f t="shared" ca="1" si="5"/>
        <v>0</v>
      </c>
      <c r="I68" s="16" t="str">
        <f t="shared" si="6"/>
        <v>01T002LH0002</v>
      </c>
      <c r="J68" s="54">
        <v>24</v>
      </c>
      <c r="K68" s="54">
        <v>24</v>
      </c>
      <c r="L68" s="54">
        <v>24</v>
      </c>
      <c r="M68" s="54">
        <v>24</v>
      </c>
      <c r="N68" s="54">
        <v>24</v>
      </c>
      <c r="O68" s="54">
        <v>24</v>
      </c>
      <c r="P68" s="54">
        <v>24</v>
      </c>
      <c r="Q68" s="54">
        <v>24</v>
      </c>
      <c r="R68" s="54">
        <v>24</v>
      </c>
      <c r="S68" s="54">
        <v>24</v>
      </c>
      <c r="T68" s="54">
        <v>24</v>
      </c>
      <c r="U68" s="54">
        <v>24</v>
      </c>
      <c r="V68" s="54">
        <v>24</v>
      </c>
      <c r="W68" s="56">
        <v>24</v>
      </c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2">
        <f t="shared" ca="1" si="20"/>
        <v>0</v>
      </c>
      <c r="BA68" s="2">
        <f t="shared" ca="1" si="20"/>
        <v>0</v>
      </c>
      <c r="BB68" s="2">
        <f t="shared" ca="1" si="20"/>
        <v>0</v>
      </c>
      <c r="BC68" s="2">
        <f t="shared" ca="1" si="20"/>
        <v>0</v>
      </c>
      <c r="BD68" s="2">
        <f t="shared" ca="1" si="20"/>
        <v>0</v>
      </c>
      <c r="BE68" s="2">
        <f t="shared" ca="1" si="26"/>
        <v>0</v>
      </c>
      <c r="BF68" s="2">
        <f t="shared" ca="1" si="26"/>
        <v>0</v>
      </c>
      <c r="BG68" s="2">
        <f t="shared" ca="1" si="26"/>
        <v>0</v>
      </c>
      <c r="BH68" s="2">
        <f t="shared" ca="1" si="26"/>
        <v>0</v>
      </c>
      <c r="BI68" s="2">
        <f t="shared" ca="1" si="26"/>
        <v>0</v>
      </c>
      <c r="BJ68" s="2">
        <f t="shared" ca="1" si="26"/>
        <v>0</v>
      </c>
      <c r="BK68" s="2">
        <f t="shared" ca="1" si="26"/>
        <v>0</v>
      </c>
      <c r="BL68" s="2">
        <f t="shared" ca="1" si="26"/>
        <v>0</v>
      </c>
      <c r="BM68" s="2">
        <f t="shared" ca="1" si="26"/>
        <v>0</v>
      </c>
      <c r="BN68" s="2" t="str">
        <f t="shared" si="9"/>
        <v>LH</v>
      </c>
      <c r="BO68" s="2">
        <f t="shared" si="15"/>
        <v>0</v>
      </c>
      <c r="BP68" s="2">
        <f t="shared" si="16"/>
        <v>0</v>
      </c>
      <c r="BR68" s="2">
        <f t="shared" si="27"/>
        <v>1</v>
      </c>
    </row>
    <row r="69" spans="1:70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ТА-2  -  ЧЧР</v>
      </c>
      <c r="B69" s="10" t="s">
        <v>2695</v>
      </c>
      <c r="C69" s="18"/>
      <c r="D69" s="10"/>
      <c r="E69" s="22"/>
      <c r="F69" s="22"/>
      <c r="G69" s="22"/>
      <c r="H69" s="20">
        <f t="shared" ca="1" si="5"/>
        <v>0</v>
      </c>
      <c r="I69" s="16" t="str">
        <f t="shared" si="6"/>
        <v>02T002LH0002</v>
      </c>
      <c r="J69" s="54">
        <v>24</v>
      </c>
      <c r="K69" s="54">
        <v>24</v>
      </c>
      <c r="L69" s="54">
        <v>24</v>
      </c>
      <c r="M69" s="54">
        <v>24</v>
      </c>
      <c r="N69" s="54">
        <v>24</v>
      </c>
      <c r="O69" s="54">
        <v>24</v>
      </c>
      <c r="P69" s="54">
        <v>24</v>
      </c>
      <c r="Q69" s="54">
        <v>24</v>
      </c>
      <c r="R69" s="54">
        <v>24</v>
      </c>
      <c r="S69" s="54">
        <v>24</v>
      </c>
      <c r="T69" s="54">
        <v>24</v>
      </c>
      <c r="U69" s="54">
        <v>24</v>
      </c>
      <c r="V69" s="54">
        <v>24</v>
      </c>
      <c r="W69" s="56">
        <v>24</v>
      </c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2">
        <f t="shared" ca="1" si="20"/>
        <v>0</v>
      </c>
      <c r="BA69" s="2">
        <f t="shared" ca="1" si="20"/>
        <v>0</v>
      </c>
      <c r="BB69" s="2">
        <f t="shared" ca="1" si="20"/>
        <v>0</v>
      </c>
      <c r="BC69" s="2">
        <f t="shared" ca="1" si="20"/>
        <v>0</v>
      </c>
      <c r="BD69" s="2">
        <f t="shared" ca="1" si="20"/>
        <v>0</v>
      </c>
      <c r="BE69" s="2">
        <f t="shared" ca="1" si="26"/>
        <v>0</v>
      </c>
      <c r="BF69" s="2">
        <f t="shared" ca="1" si="26"/>
        <v>0</v>
      </c>
      <c r="BG69" s="2">
        <f t="shared" ca="1" si="26"/>
        <v>0</v>
      </c>
      <c r="BH69" s="2">
        <f t="shared" ca="1" si="26"/>
        <v>0</v>
      </c>
      <c r="BI69" s="2">
        <f t="shared" ca="1" si="26"/>
        <v>0</v>
      </c>
      <c r="BJ69" s="2">
        <f t="shared" ca="1" si="26"/>
        <v>0</v>
      </c>
      <c r="BK69" s="2">
        <f t="shared" ca="1" si="26"/>
        <v>0</v>
      </c>
      <c r="BL69" s="2">
        <f t="shared" ca="1" si="26"/>
        <v>0</v>
      </c>
      <c r="BM69" s="2">
        <f t="shared" ca="1" si="26"/>
        <v>0</v>
      </c>
      <c r="BN69" s="2" t="str">
        <f t="shared" si="9"/>
        <v>LH</v>
      </c>
      <c r="BO69" s="2">
        <f t="shared" si="15"/>
        <v>0</v>
      </c>
      <c r="BP69" s="2">
        <f t="shared" si="16"/>
        <v>0</v>
      </c>
      <c r="BR69" s="2">
        <f t="shared" si="27"/>
        <v>1</v>
      </c>
    </row>
    <row r="70" spans="1:70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ТА-3  -  ЧЧР</v>
      </c>
      <c r="B70" s="10" t="s">
        <v>2696</v>
      </c>
      <c r="C70" s="18"/>
      <c r="D70" s="10"/>
      <c r="E70" s="22"/>
      <c r="F70" s="22"/>
      <c r="G70" s="22"/>
      <c r="H70" s="20">
        <f t="shared" ca="1" si="5"/>
        <v>0</v>
      </c>
      <c r="I70" s="16" t="str">
        <f t="shared" si="6"/>
        <v>03T002LH0002</v>
      </c>
      <c r="J70" s="54">
        <v>24</v>
      </c>
      <c r="K70" s="54">
        <v>24</v>
      </c>
      <c r="L70" s="54">
        <v>24</v>
      </c>
      <c r="M70" s="54">
        <v>24</v>
      </c>
      <c r="N70" s="54">
        <v>24</v>
      </c>
      <c r="O70" s="54">
        <v>24</v>
      </c>
      <c r="P70" s="54">
        <v>24</v>
      </c>
      <c r="Q70" s="54">
        <v>24</v>
      </c>
      <c r="R70" s="54">
        <v>24</v>
      </c>
      <c r="S70" s="54">
        <v>24</v>
      </c>
      <c r="T70" s="54">
        <v>24</v>
      </c>
      <c r="U70" s="54">
        <v>24</v>
      </c>
      <c r="V70" s="54">
        <v>24</v>
      </c>
      <c r="W70" s="56">
        <v>24</v>
      </c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2">
        <f t="shared" ca="1" si="20"/>
        <v>0</v>
      </c>
      <c r="BA70" s="2">
        <f t="shared" ca="1" si="20"/>
        <v>0</v>
      </c>
      <c r="BB70" s="2">
        <f t="shared" ca="1" si="20"/>
        <v>0</v>
      </c>
      <c r="BC70" s="2">
        <f t="shared" ca="1" si="20"/>
        <v>0</v>
      </c>
      <c r="BD70" s="2">
        <f t="shared" ca="1" si="20"/>
        <v>0</v>
      </c>
      <c r="BE70" s="2">
        <f t="shared" ca="1" si="26"/>
        <v>0</v>
      </c>
      <c r="BF70" s="2">
        <f t="shared" ca="1" si="26"/>
        <v>0</v>
      </c>
      <c r="BG70" s="2">
        <f t="shared" ca="1" si="26"/>
        <v>0</v>
      </c>
      <c r="BH70" s="2">
        <f t="shared" ca="1" si="26"/>
        <v>0</v>
      </c>
      <c r="BI70" s="2">
        <f t="shared" ca="1" si="26"/>
        <v>0</v>
      </c>
      <c r="BJ70" s="2">
        <f t="shared" ca="1" si="26"/>
        <v>0</v>
      </c>
      <c r="BK70" s="2">
        <f t="shared" ca="1" si="26"/>
        <v>0</v>
      </c>
      <c r="BL70" s="2">
        <f t="shared" ca="1" si="26"/>
        <v>0</v>
      </c>
      <c r="BM70" s="2">
        <f t="shared" ca="1" si="26"/>
        <v>0</v>
      </c>
      <c r="BN70" s="2" t="str">
        <f t="shared" si="9"/>
        <v>LH</v>
      </c>
      <c r="BO70" s="2">
        <f t="shared" si="15"/>
        <v>0</v>
      </c>
      <c r="BP70" s="2">
        <f t="shared" si="16"/>
        <v>0</v>
      </c>
      <c r="BR70" s="2">
        <f t="shared" si="27"/>
        <v>1</v>
      </c>
    </row>
    <row r="71" spans="1:70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ТА-4  -  ЧЧР</v>
      </c>
      <c r="B71" s="10" t="s">
        <v>2697</v>
      </c>
      <c r="C71" s="18"/>
      <c r="D71" s="10"/>
      <c r="E71" s="22"/>
      <c r="F71" s="22"/>
      <c r="G71" s="22"/>
      <c r="H71" s="20">
        <f t="shared" ca="1" si="5"/>
        <v>0</v>
      </c>
      <c r="I71" s="16" t="str">
        <f t="shared" si="6"/>
        <v>04T002LH0002</v>
      </c>
      <c r="J71" s="54">
        <v>24</v>
      </c>
      <c r="K71" s="54">
        <v>24</v>
      </c>
      <c r="L71" s="54">
        <v>24</v>
      </c>
      <c r="M71" s="54">
        <v>24</v>
      </c>
      <c r="N71" s="54">
        <v>24</v>
      </c>
      <c r="O71" s="54">
        <v>24</v>
      </c>
      <c r="P71" s="54">
        <v>24</v>
      </c>
      <c r="Q71" s="54">
        <v>24</v>
      </c>
      <c r="R71" s="54">
        <v>24</v>
      </c>
      <c r="S71" s="54">
        <v>24</v>
      </c>
      <c r="T71" s="54">
        <v>24</v>
      </c>
      <c r="U71" s="54">
        <v>24</v>
      </c>
      <c r="V71" s="54">
        <v>24</v>
      </c>
      <c r="W71" s="56">
        <v>24</v>
      </c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2">
        <f t="shared" ca="1" si="20"/>
        <v>0</v>
      </c>
      <c r="BA71" s="2">
        <f t="shared" ca="1" si="20"/>
        <v>0</v>
      </c>
      <c r="BB71" s="2">
        <f t="shared" ca="1" si="20"/>
        <v>0</v>
      </c>
      <c r="BC71" s="2">
        <f t="shared" ca="1" si="20"/>
        <v>0</v>
      </c>
      <c r="BD71" s="2">
        <f t="shared" ca="1" si="20"/>
        <v>0</v>
      </c>
      <c r="BE71" s="2">
        <f t="shared" ca="1" si="26"/>
        <v>0</v>
      </c>
      <c r="BF71" s="2">
        <f t="shared" ca="1" si="26"/>
        <v>0</v>
      </c>
      <c r="BG71" s="2">
        <f t="shared" ca="1" si="26"/>
        <v>0</v>
      </c>
      <c r="BH71" s="2">
        <f t="shared" ca="1" si="26"/>
        <v>0</v>
      </c>
      <c r="BI71" s="2">
        <f t="shared" ca="1" si="26"/>
        <v>0</v>
      </c>
      <c r="BJ71" s="2">
        <f t="shared" ca="1" si="26"/>
        <v>0</v>
      </c>
      <c r="BK71" s="2">
        <f t="shared" ca="1" si="26"/>
        <v>0</v>
      </c>
      <c r="BL71" s="2">
        <f t="shared" ca="1" si="26"/>
        <v>0</v>
      </c>
      <c r="BM71" s="2">
        <f t="shared" ca="1" si="26"/>
        <v>0</v>
      </c>
      <c r="BN71" s="2" t="str">
        <f t="shared" si="9"/>
        <v>LH</v>
      </c>
      <c r="BO71" s="2">
        <f t="shared" si="15"/>
        <v>0</v>
      </c>
      <c r="BP71" s="2">
        <f t="shared" si="16"/>
        <v>0</v>
      </c>
      <c r="BR71" s="2">
        <f t="shared" si="27"/>
        <v>1</v>
      </c>
    </row>
    <row r="72" spans="1:70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Gпв</v>
      </c>
      <c r="B72" s="15" t="s">
        <v>2698</v>
      </c>
      <c r="C72" s="18"/>
      <c r="D72" s="18"/>
      <c r="E72" s="22"/>
      <c r="F72" s="22"/>
      <c r="G72" s="22"/>
      <c r="H72" s="20">
        <f t="shared" ca="1" si="5"/>
        <v>0</v>
      </c>
      <c r="I72" s="16" t="str">
        <f t="shared" si="6"/>
        <v>00K002GW0002</v>
      </c>
      <c r="J72" s="54">
        <v>57412.510468067056</v>
      </c>
      <c r="K72" s="54">
        <v>57541.035030660125</v>
      </c>
      <c r="L72" s="54">
        <v>57625.658177153076</v>
      </c>
      <c r="M72" s="54">
        <v>55221.74020201838</v>
      </c>
      <c r="N72" s="54">
        <v>45698.435734136619</v>
      </c>
      <c r="O72" s="54">
        <v>46346.731224847441</v>
      </c>
      <c r="P72" s="54">
        <v>53057.965501372026</v>
      </c>
      <c r="Q72" s="54">
        <v>56687.914294660499</v>
      </c>
      <c r="R72" s="54">
        <v>57364.620272707638</v>
      </c>
      <c r="S72" s="54">
        <v>57273.225462077498</v>
      </c>
      <c r="T72" s="54">
        <v>57562.334023403921</v>
      </c>
      <c r="U72" s="54">
        <v>52636.047021145416</v>
      </c>
      <c r="V72" s="54">
        <v>49688.928862330926</v>
      </c>
      <c r="W72" s="56">
        <v>49506.630930461113</v>
      </c>
      <c r="X72" s="2" t="e">
        <f t="shared" ca="1" si="19"/>
        <v>#VALUE!</v>
      </c>
      <c r="Y72" s="2" t="e">
        <f t="shared" ca="1" si="19"/>
        <v>#VALUE!</v>
      </c>
      <c r="Z72" s="2" t="e">
        <f t="shared" ca="1" si="17"/>
        <v>#VALUE!</v>
      </c>
      <c r="AA72" s="2" t="e">
        <f t="shared" ca="1" si="17"/>
        <v>#VALUE!</v>
      </c>
      <c r="AB72" s="2" t="e">
        <f t="shared" ca="1" si="17"/>
        <v>#VALUE!</v>
      </c>
      <c r="AC72" s="2" t="e">
        <f t="shared" ref="AC72:AK73" ca="1" si="28">IF(O72&lt;&gt;"",IF(LEFT($E72,2)="+-",IF(OR(O72&lt;MIN($C72:$D72),O72&gt;MAX($C72:$D72)),1,0),IF(AND(1*$E72&gt;0,O72&gt;MAX($C72:$D72)),1,IF(AND(1*$E72&lt;0,O72&lt;MIN($C72:$D72)),1,0)))+10*IF(SUM(OFFSET($A$62,MATCH(MID($A72,1,SEARCH(" ",$A72)-1)&amp;"  -  ЧЧР",$A$62:$A$71,0)-1,COLUMN(O72)-1,,-($D$3+$F72)))=24*($D$3+$F72),IF(AND(IF(LEFT($E72,2)="+-",IF(OR(O72&lt;MIN($C72:$D72),O72&gt;MAX($C72:$D72)),1,0),IF(AND(1*$E72&gt;0,O72&gt;MAX($C72:$D72)),1,IF(AND(1*$E72&lt;0,O72&lt;MIN($C72:$D72)),1,0)))=1,IF(COLUMN(Y$7)-COLUMN($J$7)&gt;$D$2+$G72,IF(OR(OFFSET(Y72,,-1)=21,OFFSET(Y72,,-1)=42),1,0),0)=1),2,IF(COLUMN(O72)-COLUMN($J$7)&gt;=$D$3-1+$F72,IF(LEFT($E72,2)="+-",IF(OR(AND(O72&gt;MAX($C72:$D72),AVERAGE(OFFSET(O72,,,,-$D$3))-AVERAGE(OFFSET(O72,,-$D$3,,-$F72))&gt;1*SUBSTITUTE($E72,"+-","+")),AND(O72&lt;MIN($C72:$D72),AVERAGE(OFFSET(O72,,,,-$D$3))-AVERAGE(OFFSET(O72,,-$D$3,,-$F72))&lt;1*SUBSTITUTE($E72,"+-","-"))),2,0),IF(1*$E72&gt;0,IF(AVERAGE(OFFSET(O72,,,,-$D$3))-AVERAGE(OFFSET(O72,,-$D$3,,-$F72))&gt;1*$E72,2,0),IF(AVERAGE(OFFSET(O72,,,,-$D$3))-AVERAGE(OFFSET(O72,,-$D$3,,-$F72))&lt;1*$E72,2,0))),0)*IF($C$4="блоки",IF(OR(MID($B72,7,2)="TA",MID($B72,7,2)="KV"),IF(OFFSET($A$62,IFERROR(MATCH("КА-"&amp;MID($A72,4,2)*1&amp;"А  -  ЧЧР",$A$62:$A$71,0),MATCH("КА-"&amp;MID($A72,4,2)*1&amp;"  -  ЧЧР",$A$62:$A$71,0))-1,COLUMN(O72)-1,,)+OFFSET($A$62,IFERROR(MATCH("КА-"&amp;MID($A72,4,2)*1&amp;"Б  -  ЧЧР",$A$62:$A$71,0),MATCH("КА-"&amp;MID($A72,4,2)*1&amp;"  -  ЧЧР",$A$62:$A$71,0))-1,COLUMN(O72)-1,,)=48,1,0),1),1)),0),0)*IF($G72&gt;0,IF(COLUMN(Y$7)-COLUMN($J$7)&gt;=$D$2+$G72,IF(SUM(OFFSET(Y72,,-1,,-$G72))&gt;=$G72*21,2,1),1),2)</f>
        <v>#VALUE!</v>
      </c>
      <c r="AD72" s="2" t="e">
        <f t="shared" ca="1" si="28"/>
        <v>#VALUE!</v>
      </c>
      <c r="AE72" s="2" t="e">
        <f t="shared" ca="1" si="28"/>
        <v>#VALUE!</v>
      </c>
      <c r="AF72" s="2" t="e">
        <f t="shared" ca="1" si="28"/>
        <v>#VALUE!</v>
      </c>
      <c r="AG72" s="2" t="e">
        <f t="shared" ca="1" si="28"/>
        <v>#VALUE!</v>
      </c>
      <c r="AH72" s="2" t="e">
        <f t="shared" ca="1" si="28"/>
        <v>#VALUE!</v>
      </c>
      <c r="AI72" s="2" t="e">
        <f t="shared" ca="1" si="28"/>
        <v>#VALUE!</v>
      </c>
      <c r="AJ72" s="2" t="e">
        <f t="shared" ca="1" si="28"/>
        <v>#VALUE!</v>
      </c>
      <c r="AK72" s="2" t="e">
        <f t="shared" ca="1" si="28"/>
        <v>#VALUE!</v>
      </c>
      <c r="AL72" s="55"/>
      <c r="AM72" s="55"/>
      <c r="AN72" s="55"/>
      <c r="AO72" s="55"/>
      <c r="AP72" s="55"/>
      <c r="AQ72" s="55"/>
      <c r="AR72" s="55"/>
      <c r="AS72" s="55"/>
      <c r="AT72" s="55"/>
      <c r="AU72" s="55"/>
      <c r="AV72" s="55"/>
      <c r="AW72" s="55"/>
      <c r="AX72" s="55"/>
      <c r="AY72" s="55"/>
      <c r="AZ72" s="2">
        <f t="shared" ca="1" si="20"/>
        <v>0</v>
      </c>
      <c r="BA72" s="2">
        <f t="shared" ca="1" si="20"/>
        <v>0</v>
      </c>
      <c r="BB72" s="2">
        <f t="shared" ca="1" si="20"/>
        <v>0</v>
      </c>
      <c r="BC72" s="2">
        <f t="shared" ca="1" si="20"/>
        <v>0</v>
      </c>
      <c r="BD72" s="2">
        <f t="shared" ca="1" si="20"/>
        <v>0</v>
      </c>
      <c r="BE72" s="2">
        <f t="shared" ca="1" si="26"/>
        <v>0</v>
      </c>
      <c r="BF72" s="2">
        <f t="shared" ca="1" si="26"/>
        <v>0</v>
      </c>
      <c r="BG72" s="2">
        <f t="shared" ca="1" si="26"/>
        <v>0</v>
      </c>
      <c r="BH72" s="2">
        <f t="shared" ca="1" si="26"/>
        <v>0</v>
      </c>
      <c r="BI72" s="2">
        <f t="shared" ca="1" si="26"/>
        <v>0</v>
      </c>
      <c r="BJ72" s="2">
        <f t="shared" ca="1" si="26"/>
        <v>0</v>
      </c>
      <c r="BK72" s="2">
        <f t="shared" ca="1" si="26"/>
        <v>0</v>
      </c>
      <c r="BL72" s="2">
        <f t="shared" ca="1" si="26"/>
        <v>0</v>
      </c>
      <c r="BM72" s="2">
        <f t="shared" ca="1" si="26"/>
        <v>0</v>
      </c>
      <c r="BN72" s="2" t="str">
        <f t="shared" si="9"/>
        <v>GW</v>
      </c>
    </row>
    <row r="73" spans="1:70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Потери пара и конденсата</v>
      </c>
      <c r="B73" s="15" t="s">
        <v>2699</v>
      </c>
      <c r="C73" s="22">
        <v>49</v>
      </c>
      <c r="D73" s="110" t="s">
        <v>2963</v>
      </c>
      <c r="E73" s="22">
        <v>51</v>
      </c>
      <c r="F73" s="110" t="s">
        <v>2991</v>
      </c>
      <c r="G73" s="22"/>
      <c r="H73" s="20">
        <f>IFERROR(IF(AND(MID(D73,1,1)*MID(F73,1,1)=1,RIGHT(F73,LEN(F73)-1)-RIGHT(D73,LEN(D73)-1)&gt;1),1,0),"-")</f>
        <v>0</v>
      </c>
      <c r="I73" s="16" t="str">
        <f t="shared" ref="I73" si="29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00K012MK0002</v>
      </c>
      <c r="J73" s="54">
        <v>5.968872854976401</v>
      </c>
      <c r="K73" s="54">
        <v>5.6118306553111497</v>
      </c>
      <c r="L73" s="54">
        <v>5.4120120839437398</v>
      </c>
      <c r="M73" s="54">
        <v>6.3807977038099306</v>
      </c>
      <c r="N73" s="54">
        <v>4.8666316174185855</v>
      </c>
      <c r="O73" s="54">
        <v>5.9764484028185283</v>
      </c>
      <c r="P73" s="54">
        <v>4.6349735404679508</v>
      </c>
      <c r="Q73" s="54">
        <v>4.4869384140929203</v>
      </c>
      <c r="R73" s="54">
        <v>4.0413552271968038</v>
      </c>
      <c r="S73" s="54">
        <v>4.3810079488405185</v>
      </c>
      <c r="T73" s="54">
        <v>4.0398710329850172</v>
      </c>
      <c r="U73" s="54">
        <v>4.8644504975711431</v>
      </c>
      <c r="V73" s="54">
        <v>5.3450977836670388</v>
      </c>
      <c r="W73" s="56">
        <v>4.7738946272295237</v>
      </c>
      <c r="X73" s="2" t="e">
        <f t="shared" ca="1" si="19"/>
        <v>#N/A</v>
      </c>
      <c r="Y73" s="2" t="e">
        <f t="shared" ca="1" si="19"/>
        <v>#N/A</v>
      </c>
      <c r="Z73" s="2" t="e">
        <f t="shared" ca="1" si="19"/>
        <v>#N/A</v>
      </c>
      <c r="AA73" s="2" t="e">
        <f t="shared" ca="1" si="19"/>
        <v>#N/A</v>
      </c>
      <c r="AB73" s="2" t="e">
        <f t="shared" ca="1" si="19"/>
        <v>#N/A</v>
      </c>
      <c r="AC73" s="2" t="e">
        <f t="shared" ca="1" si="28"/>
        <v>#N/A</v>
      </c>
      <c r="AD73" s="2" t="e">
        <f t="shared" ca="1" si="28"/>
        <v>#N/A</v>
      </c>
      <c r="AE73" s="2" t="e">
        <f t="shared" ca="1" si="28"/>
        <v>#N/A</v>
      </c>
      <c r="AF73" s="2" t="e">
        <f t="shared" ca="1" si="28"/>
        <v>#N/A</v>
      </c>
      <c r="AG73" s="2" t="e">
        <f t="shared" ca="1" si="28"/>
        <v>#N/A</v>
      </c>
      <c r="AH73" s="2" t="e">
        <f t="shared" ca="1" si="28"/>
        <v>#N/A</v>
      </c>
      <c r="AI73" s="2" t="e">
        <f t="shared" ca="1" si="28"/>
        <v>#N/A</v>
      </c>
      <c r="AJ73" s="2" t="e">
        <f t="shared" ca="1" si="28"/>
        <v>#N/A</v>
      </c>
      <c r="AK73" s="2" t="e">
        <f t="shared" ca="1" si="28"/>
        <v>#N/A</v>
      </c>
      <c r="AL73" s="55"/>
      <c r="AM73" s="55"/>
      <c r="AN73" s="55"/>
      <c r="AO73" s="55"/>
      <c r="AP73" s="55"/>
      <c r="AQ73" s="55"/>
      <c r="AR73" s="55"/>
      <c r="AS73" s="55"/>
      <c r="AT73" s="55"/>
      <c r="AU73" s="55"/>
      <c r="AV73" s="55"/>
      <c r="AW73" s="55"/>
      <c r="AX73" s="55"/>
      <c r="AY73" s="55"/>
      <c r="AZ73" s="2">
        <f t="shared" ca="1" si="20"/>
        <v>0</v>
      </c>
      <c r="BA73" s="2">
        <f t="shared" ca="1" si="20"/>
        <v>0</v>
      </c>
      <c r="BB73" s="2">
        <f t="shared" ca="1" si="20"/>
        <v>0</v>
      </c>
      <c r="BC73" s="2">
        <f t="shared" ca="1" si="20"/>
        <v>0</v>
      </c>
      <c r="BD73" s="2">
        <f t="shared" ca="1" si="20"/>
        <v>0</v>
      </c>
      <c r="BE73" s="2">
        <f t="shared" ca="1" si="26"/>
        <v>0</v>
      </c>
      <c r="BF73" s="2">
        <f t="shared" ca="1" si="26"/>
        <v>0</v>
      </c>
      <c r="BG73" s="2">
        <f t="shared" ca="1" si="26"/>
        <v>0</v>
      </c>
      <c r="BH73" s="2">
        <f t="shared" ca="1" si="26"/>
        <v>0</v>
      </c>
      <c r="BI73" s="2">
        <f t="shared" ca="1" si="26"/>
        <v>0</v>
      </c>
      <c r="BJ73" s="2">
        <f t="shared" ca="1" si="26"/>
        <v>0</v>
      </c>
      <c r="BK73" s="2">
        <f t="shared" ca="1" si="26"/>
        <v>0</v>
      </c>
      <c r="BL73" s="2">
        <f t="shared" ca="1" si="26"/>
        <v>0</v>
      </c>
      <c r="BM73" s="2">
        <f t="shared" ca="1" si="26"/>
        <v>0</v>
      </c>
      <c r="BN73" s="2" t="str">
        <f t="shared" ref="BN73" si="30">MID(B73,7,2)</f>
        <v>MK</v>
      </c>
    </row>
    <row r="74" spans="1:70" x14ac:dyDescent="0.25">
      <c r="A74"/>
      <c r="B74"/>
      <c r="C74"/>
      <c r="D74"/>
    </row>
    <row r="75" spans="1:70" x14ac:dyDescent="0.25">
      <c r="A75" s="98"/>
      <c r="B75"/>
      <c r="C75"/>
      <c r="D75"/>
    </row>
    <row r="76" spans="1:70" x14ac:dyDescent="0.25">
      <c r="A76" s="98"/>
      <c r="B76"/>
      <c r="C76"/>
      <c r="D76"/>
    </row>
    <row r="77" spans="1:70" x14ac:dyDescent="0.25">
      <c r="A77" s="98"/>
      <c r="B77"/>
      <c r="C77"/>
      <c r="D77"/>
    </row>
    <row r="78" spans="1:70" x14ac:dyDescent="0.25">
      <c r="A78" s="98"/>
    </row>
    <row r="79" spans="1:70" x14ac:dyDescent="0.25">
      <c r="A79" s="98"/>
    </row>
    <row r="80" spans="1:70" x14ac:dyDescent="0.25">
      <c r="A80" s="98"/>
    </row>
    <row r="81" spans="1:1" x14ac:dyDescent="0.25">
      <c r="A81" s="98"/>
    </row>
    <row r="82" spans="1:1" x14ac:dyDescent="0.25">
      <c r="A82" s="98"/>
    </row>
    <row r="83" spans="1:1" x14ac:dyDescent="0.25">
      <c r="A83" s="98"/>
    </row>
    <row r="84" spans="1:1" x14ac:dyDescent="0.25">
      <c r="A84" s="98"/>
    </row>
    <row r="85" spans="1:1" x14ac:dyDescent="0.25">
      <c r="A85" s="98"/>
    </row>
    <row r="86" spans="1:1" x14ac:dyDescent="0.25">
      <c r="A86" s="98"/>
    </row>
    <row r="87" spans="1:1" x14ac:dyDescent="0.25">
      <c r="A87" s="98"/>
    </row>
    <row r="88" spans="1:1" x14ac:dyDescent="0.25">
      <c r="A88" s="98"/>
    </row>
  </sheetData>
  <mergeCells count="5">
    <mergeCell ref="E3:F3"/>
    <mergeCell ref="E4:F4"/>
    <mergeCell ref="C6:F6"/>
    <mergeCell ref="G6:G7"/>
    <mergeCell ref="C7:D7"/>
  </mergeCells>
  <conditionalFormatting sqref="H8:W73">
    <cfRule type="expression" dxfId="197" priority="2" stopIfTrue="1">
      <formula>H8=0</formula>
    </cfRule>
  </conditionalFormatting>
  <conditionalFormatting sqref="I8:W73">
    <cfRule type="expression" dxfId="196" priority="6" stopIfTrue="1">
      <formula>OFFSET(I8,,$D$2)=42</formula>
    </cfRule>
    <cfRule type="expression" dxfId="195" priority="7">
      <formula>OR(OFFSET(I8,,$D$2)=1,OFFSET(I8,,$D$2)=2,MOD(OFFSET(I8,,$D$2),10)=1,MOD(OFFSET(I8,,$D$2),10)=2)</formula>
    </cfRule>
  </conditionalFormatting>
  <conditionalFormatting sqref="H4">
    <cfRule type="expression" dxfId="194" priority="4">
      <formula>$H$4="НА СТАНЦИИ"</formula>
    </cfRule>
    <cfRule type="expression" dxfId="193" priority="5">
      <formula>$H$4="ОФИЦИАЛЬНО"</formula>
    </cfRule>
  </conditionalFormatting>
  <conditionalFormatting sqref="AL8:AY73">
    <cfRule type="expression" dxfId="192" priority="8" stopIfTrue="1">
      <formula>AL8=0</formula>
    </cfRule>
  </conditionalFormatting>
  <conditionalFormatting sqref="J8:W73">
    <cfRule type="expression" dxfId="191" priority="1" stopIfTrue="1">
      <formula>AND(OFFSET(J8,MATCH(MID($A8,1,SEARCH(" ",$A8)-1)&amp;"  -  ЧЧР",$A:$A,0)-ROW(J8),)*1&gt;0,OR(J8="",J8=0))</formula>
    </cfRule>
    <cfRule type="expression" dxfId="190" priority="3">
      <formula>OFFSET(J8,MATCH(MID($A8,1,SEARCH(" ",$A8)-1)&amp;"  -  ЧЧР",$A:$A,0)-ROW(J8),)&lt;&gt;24</formula>
    </cfRule>
  </conditionalFormatting>
  <conditionalFormatting sqref="X8:AK73">
    <cfRule type="expression" dxfId="189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7969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0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1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2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3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4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5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6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CW109"/>
  <sheetViews>
    <sheetView zoomScale="90" zoomScaleNormal="90" workbookViewId="0">
      <pane xSplit="8" ySplit="7" topLeftCell="AM35" activePane="bottomRight" state="frozen"/>
      <selection pane="topRight" activeCell="H1" sqref="H1"/>
      <selection pane="bottomLeft" activeCell="A8" sqref="A8"/>
      <selection pane="bottomRight" activeCell="D73" sqref="D73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68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9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КА-8  -  Тух</v>
      </c>
      <c r="B8" s="10" t="s">
        <v>2060</v>
      </c>
      <c r="C8" s="18">
        <v>190</v>
      </c>
      <c r="D8" s="18">
        <v>160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08K002TU0003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6">
        <v>0</v>
      </c>
      <c r="X8" s="2">
        <f ca="1">IF(J8&lt;&gt;"",IF(LEFT($E8,2)="+-",IF(OR(J8&lt;MIN($C8:$D8),J8&gt;MAX($C8:$D8)),1,0),IF(AND(1*$E8&gt;0,J8&gt;MAX($C8:$D8)),1,IF(AND(1*$E8&lt;0,J8&lt;MIN($C8:$D8)),1,0)))+10*IF(SUM(OFFSET($A$76,MATCH(MID($A8,1,SEARCH(" ",$A8)-1)&amp;"  -  ЧЧР",$A$76:$A$92,0)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$76,IFERROR(MATCH("КА-"&amp;MID($A8,4,2)*1&amp;"А  -  ЧЧР",$A$76:$A$92,0),MATCH("КА-"&amp;MID($A8,4,2)*1&amp;"  -  ЧЧР",$A$76:$A$92,0))-1,COLUMN(J8)-1,,)+OFFSET($A$76,IFERROR(MATCH("КА-"&amp;MID($A8,4,2)*1&amp;"Б  -  ЧЧР",$A$76:$A$92,0),MATCH("КА-"&amp;MID($A8,4,2)*1&amp;"  -  ЧЧР",$A$76:$A$92,0))-1,COLUMN(J8)-1,,)=48,1,0),1),1)),0),0)*IF($G8&gt;0,IF(COLUMN(T$7)-COLUMN($J$7)&gt;=$D$2+$G8,IF(SUM(OFFSET(T8,,-1,,-$G8))&gt;=$G8*21,2,1),1),2)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IF(K8&lt;&gt;"",IF(LEFT($E8,2)="+-",IF(OR(K8&lt;MIN($C8:$D8),K8&gt;MAX($C8:$D8)),1,0),IF(AND(1*$E8&gt;0,K8&gt;MAX($C8:$D8)),1,IF(AND(1*$E8&lt;0,K8&lt;MIN($C8:$D8)),1,0)))+10*IF(SUM(OFFSET($A$76,MATCH(MID($A8,1,SEARCH(" ",$A8)-1)&amp;"  -  ЧЧР",$A$76:$A$92,0)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$76,IFERROR(MATCH("КА-"&amp;MID($A8,4,2)*1&amp;"А  -  ЧЧР",$A$76:$A$92,0),MATCH("КА-"&amp;MID($A8,4,2)*1&amp;"  -  ЧЧР",$A$76:$A$92,0))-1,COLUMN(K8)-1,,)+OFFSET($A$76,IFERROR(MATCH("КА-"&amp;MID($A8,4,2)*1&amp;"Б  -  ЧЧР",$A$76:$A$92,0),MATCH("КА-"&amp;MID($A8,4,2)*1&amp;"  -  ЧЧР",$A$76:$A$92,0))-1,COLUMN(K8)-1,,)=48,1,0),1),1)),0),0)*IF($G8&gt;0,IF(COLUMN(U$7)-COLUMN($J$7)&gt;=$D$2+$G8,IF(SUM(OFFSET(U8,,-1,,-$G8))&gt;=$G8*21,2,1),1),2)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0</v>
      </c>
      <c r="AM8" s="55">
        <v>0</v>
      </c>
      <c r="AN8" s="55">
        <v>0</v>
      </c>
      <c r="AO8" s="55">
        <v>0</v>
      </c>
      <c r="AP8" s="55">
        <v>0</v>
      </c>
      <c r="AQ8" s="55">
        <v>0</v>
      </c>
      <c r="AR8" s="55">
        <v>0</v>
      </c>
      <c r="AS8" s="55">
        <v>0</v>
      </c>
      <c r="AT8" s="55">
        <v>0</v>
      </c>
      <c r="AU8" s="55">
        <v>0</v>
      </c>
      <c r="AV8" s="55">
        <v>0</v>
      </c>
      <c r="AW8" s="55">
        <v>0</v>
      </c>
      <c r="AX8" s="55">
        <v>0</v>
      </c>
      <c r="AY8" s="55">
        <v>0</v>
      </c>
      <c r="AZ8" s="2">
        <f ca="1">COUNTIF(OFFSET(H8,,$D$2+2,COUNTIF(OFFSET($H8,1-ROW($H8),2+4*$D$2,94),"="&amp;OFFSET($H8,,2+4*$D$2))),"&gt;20")</f>
        <v>0</v>
      </c>
      <c r="BA8" s="2">
        <f t="shared" ref="BA8:BM23" ca="1" si="1">COUNTIF(OFFSET(I8,,$D$2+2,COUNTIF(OFFSET($H8,1-ROW($H8),2+4*$D$2,94),"="&amp;OFFSET($H8,,2+4*$D$2))),"&gt;20")</f>
        <v>0</v>
      </c>
      <c r="BB8" s="2">
        <f t="shared" ca="1" si="1"/>
        <v>0</v>
      </c>
      <c r="BC8" s="2">
        <f t="shared" ca="1" si="1"/>
        <v>1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P8" s="2">
        <f t="shared" ref="BP8:BP39" si="2">IF(AND(COUNTIF(J8:W8,"&gt;0")&gt;6,SUM(BR8:CE8)=0),1,0)</f>
        <v>0</v>
      </c>
      <c r="BR8" s="2">
        <f t="shared" ref="BR8:BR16" si="3">IF(AND(J76 &gt;0,J8&gt;$C8,J8 &gt;20),1,0)</f>
        <v>0</v>
      </c>
      <c r="BS8" s="2">
        <f t="shared" ref="BS8:BS16" si="4">IF(AND(K76 &gt;0,K8&gt;$C8,K8 &gt;20),1,0)</f>
        <v>0</v>
      </c>
      <c r="BT8" s="2">
        <f t="shared" ref="BT8:BT16" si="5">IF(AND(L76 &gt;0,L8&gt;$C8,L8 &gt;20),1,0)</f>
        <v>0</v>
      </c>
      <c r="BU8" s="2">
        <f t="shared" ref="BU8:BU16" si="6">IF(AND(M76 &gt;0,M8&gt;$C8,M8 &gt;20),1,0)</f>
        <v>0</v>
      </c>
      <c r="BV8" s="2">
        <f t="shared" ref="BV8:BV16" si="7">IF(AND(N76 &gt;0,N8&gt;$C8,N8 &gt;20),1,0)</f>
        <v>0</v>
      </c>
      <c r="BW8" s="2">
        <f t="shared" ref="BW8:BW16" si="8">IF(AND(O76 &gt;0,O8&gt;$C8,O8 &gt;20),1,0)</f>
        <v>0</v>
      </c>
      <c r="BX8" s="2">
        <f t="shared" ref="BX8:BX16" si="9">IF(AND(P76 &gt;0,P8&gt;$C8,P8 &gt;20),1,0)</f>
        <v>0</v>
      </c>
      <c r="BY8" s="2">
        <f t="shared" ref="BY8:BY16" si="10">IF(AND(Q76 &gt;0,Q8&gt;$C8,Q8 &gt;20),1,0)</f>
        <v>0</v>
      </c>
      <c r="BZ8" s="2">
        <f t="shared" ref="BZ8:BZ16" si="11">IF(AND(R76 &gt;0,R8&gt;$C8,R8 &gt;20),1,0)</f>
        <v>0</v>
      </c>
      <c r="CA8" s="2">
        <f t="shared" ref="CA8:CA16" si="12">IF(AND(S76 &gt;0,S8&gt;$C8,S8 &gt;20),1,0)</f>
        <v>0</v>
      </c>
      <c r="CB8" s="2">
        <f t="shared" ref="CB8:CB16" si="13">IF(AND(T76 &gt;0,T8&gt;$C8,T8 &gt;20),1,0)</f>
        <v>0</v>
      </c>
      <c r="CC8" s="2">
        <f t="shared" ref="CC8:CC16" si="14">IF(AND(U76 &gt;0,U8&gt;$C8,U8 &gt;20),1,0)</f>
        <v>0</v>
      </c>
      <c r="CD8" s="2">
        <f t="shared" ref="CD8:CD16" si="15">IF(AND(V76 &gt;0,V8&gt;$C8,V8 &gt;20),1,0)</f>
        <v>0</v>
      </c>
      <c r="CE8" s="2">
        <f t="shared" ref="CE8:CE16" si="16">IF(AND(W76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КА-9  -  Тух</v>
      </c>
      <c r="B9" s="10" t="s">
        <v>2061</v>
      </c>
      <c r="C9" s="18">
        <v>190</v>
      </c>
      <c r="D9" s="18">
        <v>160</v>
      </c>
      <c r="E9" s="22" t="s">
        <v>114</v>
      </c>
      <c r="F9" s="22">
        <v>3</v>
      </c>
      <c r="G9" s="22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09K002TU0003</v>
      </c>
      <c r="J9" s="54">
        <v>177.1</v>
      </c>
      <c r="K9" s="54">
        <v>159.80000000000001</v>
      </c>
      <c r="L9" s="54">
        <v>227.3</v>
      </c>
      <c r="M9" s="54">
        <v>212.6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6">
        <v>0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IF(J9&lt;&gt;"",IF(LEFT($E9,2)="+-",IF(OR(J9&lt;MIN($C9:$D9),J9&gt;MAX($C9:$D9)),1,0),IF(AND(1*$E9&gt;0,J9&gt;MAX($C9:$D9)),1,IF(AND(1*$E9&lt;0,J9&lt;MIN($C9:$D9)),1,0)))+10*IF(SUM(OFFSET($A$76,MATCH(MID($A9,1,SEARCH(" ",$A9)-1)&amp;"  -  ЧЧР",$A$76:$A$92,0)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$76,IFERROR(MATCH("КА-"&amp;MID($A9,4,2)*1&amp;"А  -  ЧЧР",$A$76:$A$92,0),MATCH("КА-"&amp;MID($A9,4,2)*1&amp;"  -  ЧЧР",$A$76:$A$92,0))-1,COLUMN(J9)-1,,)+OFFSET($A$76,IFERROR(MATCH("КА-"&amp;MID($A9,4,2)*1&amp;"Б  -  ЧЧР",$A$76:$A$92,0),MATCH("КА-"&amp;MID($A9,4,2)*1&amp;"  -  ЧЧР",$A$76:$A$92,0))-1,COLUMN(J9)-1,,)=48,1,0),1),1)),0),0)*IF($G9&gt;0,IF(COLUMN(T$7)-COLUMN($J$7)&gt;=$D$2+$G9,IF(SUM(OFFSET(T9,,-1,,-$G9))&gt;=$G9*21,2,1),1),2)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2</v>
      </c>
      <c r="AA9" s="2">
        <f t="shared" ca="1" si="0"/>
        <v>2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144.80000000000001</v>
      </c>
      <c r="AM9" s="55">
        <v>141.5</v>
      </c>
      <c r="AN9" s="55">
        <v>140.19999999999999</v>
      </c>
      <c r="AO9" s="55">
        <v>138.19999999999999</v>
      </c>
      <c r="AP9" s="55">
        <v>0</v>
      </c>
      <c r="AQ9" s="55">
        <v>0</v>
      </c>
      <c r="AR9" s="55">
        <v>0</v>
      </c>
      <c r="AS9" s="55">
        <v>0</v>
      </c>
      <c r="AT9" s="55">
        <v>0</v>
      </c>
      <c r="AU9" s="55">
        <v>0</v>
      </c>
      <c r="AV9" s="55">
        <v>0</v>
      </c>
      <c r="AW9" s="55">
        <v>0</v>
      </c>
      <c r="AX9" s="55">
        <v>0</v>
      </c>
      <c r="AY9" s="55">
        <v>0</v>
      </c>
      <c r="AZ9" s="2">
        <f t="shared" ref="AZ9:BM41" ca="1" si="20">COUNTIF(OFFSET(H9,,$D$2+2,COUNTIF(OFFSET($H9,1-ROW($H9),2+4*$D$2,94),"="&amp;OFFSET($H9,,2+4*$D$2))),"&gt;20")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1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21">MID(B9,7,2)</f>
        <v>TU</v>
      </c>
      <c r="BP9" s="2">
        <f t="shared" si="2"/>
        <v>0</v>
      </c>
      <c r="BR9" s="2">
        <f t="shared" si="3"/>
        <v>0</v>
      </c>
      <c r="BS9" s="2">
        <f t="shared" si="4"/>
        <v>0</v>
      </c>
      <c r="BT9" s="2">
        <f t="shared" si="5"/>
        <v>1</v>
      </c>
      <c r="BU9" s="2">
        <f t="shared" si="6"/>
        <v>1</v>
      </c>
      <c r="BV9" s="2">
        <f t="shared" si="7"/>
        <v>0</v>
      </c>
      <c r="BW9" s="2">
        <f t="shared" si="8"/>
        <v>0</v>
      </c>
      <c r="BX9" s="2">
        <f t="shared" si="9"/>
        <v>0</v>
      </c>
      <c r="BY9" s="2">
        <f t="shared" si="10"/>
        <v>0</v>
      </c>
      <c r="BZ9" s="2">
        <f t="shared" si="11"/>
        <v>0</v>
      </c>
      <c r="CA9" s="2">
        <f t="shared" si="12"/>
        <v>0</v>
      </c>
      <c r="CB9" s="2">
        <f t="shared" si="13"/>
        <v>0</v>
      </c>
      <c r="CC9" s="2">
        <f t="shared" si="14"/>
        <v>0</v>
      </c>
      <c r="CD9" s="2">
        <f t="shared" si="15"/>
        <v>0</v>
      </c>
      <c r="CE9" s="2">
        <f t="shared" si="16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КА-10  -  Тух</v>
      </c>
      <c r="B10" s="10" t="s">
        <v>2062</v>
      </c>
      <c r="C10" s="18">
        <v>190</v>
      </c>
      <c r="D10" s="18">
        <v>160</v>
      </c>
      <c r="E10" s="22" t="s">
        <v>114</v>
      </c>
      <c r="F10" s="22">
        <v>3</v>
      </c>
      <c r="G10" s="22"/>
      <c r="H10" s="20">
        <f t="shared" ca="1" si="17"/>
        <v>0</v>
      </c>
      <c r="I10" s="16" t="str">
        <f t="shared" si="18"/>
        <v>10K002TU0003</v>
      </c>
      <c r="J10" s="54">
        <v>0</v>
      </c>
      <c r="K10" s="54">
        <v>0</v>
      </c>
      <c r="L10" s="54">
        <v>167.2</v>
      </c>
      <c r="M10" s="54">
        <v>176.9</v>
      </c>
      <c r="N10" s="54">
        <v>182.7</v>
      </c>
      <c r="O10" s="54">
        <v>183.3</v>
      </c>
      <c r="P10" s="54">
        <v>183.8</v>
      </c>
      <c r="Q10" s="54">
        <v>183.8</v>
      </c>
      <c r="R10" s="54">
        <v>182.8</v>
      </c>
      <c r="S10" s="54">
        <v>185.4</v>
      </c>
      <c r="T10" s="54">
        <v>187.6</v>
      </c>
      <c r="U10" s="54">
        <v>185.4</v>
      </c>
      <c r="V10" s="54">
        <v>189.5</v>
      </c>
      <c r="W10" s="56">
        <v>187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0</v>
      </c>
      <c r="AM10" s="55">
        <v>0</v>
      </c>
      <c r="AN10" s="55">
        <v>146.6</v>
      </c>
      <c r="AO10" s="55">
        <v>140.4</v>
      </c>
      <c r="AP10" s="55">
        <v>133.6</v>
      </c>
      <c r="AQ10" s="55">
        <v>138.9</v>
      </c>
      <c r="AR10" s="55">
        <v>133.80000000000001</v>
      </c>
      <c r="AS10" s="55">
        <v>124.3</v>
      </c>
      <c r="AT10" s="55">
        <v>119.1</v>
      </c>
      <c r="AU10" s="55">
        <v>123.6</v>
      </c>
      <c r="AV10" s="55">
        <v>124.5</v>
      </c>
      <c r="AW10" s="55">
        <v>133</v>
      </c>
      <c r="AX10" s="55">
        <v>135.19999999999999</v>
      </c>
      <c r="AY10" s="55">
        <v>130.19999999999999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1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21"/>
        <v>TU</v>
      </c>
      <c r="BO10" s="2">
        <f>IF(AND(COUNTIF(J10:W10,"&gt;0")&gt;6,COUNTIF(J10:W10,"&gt;0")=SUM(BR10:CE10)),SUM(BR10:CE10),0)</f>
        <v>0</v>
      </c>
      <c r="BP10" s="2">
        <f t="shared" si="2"/>
        <v>1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0</v>
      </c>
      <c r="BW10" s="2">
        <f t="shared" si="8"/>
        <v>0</v>
      </c>
      <c r="BX10" s="2">
        <f t="shared" si="9"/>
        <v>0</v>
      </c>
      <c r="BY10" s="2">
        <f t="shared" si="10"/>
        <v>0</v>
      </c>
      <c r="BZ10" s="2">
        <f t="shared" si="11"/>
        <v>0</v>
      </c>
      <c r="CA10" s="2">
        <f t="shared" si="12"/>
        <v>0</v>
      </c>
      <c r="CB10" s="2">
        <f t="shared" si="13"/>
        <v>0</v>
      </c>
      <c r="CC10" s="2">
        <f t="shared" si="14"/>
        <v>0</v>
      </c>
      <c r="CD10" s="2">
        <f t="shared" si="15"/>
        <v>0</v>
      </c>
      <c r="CE10" s="2">
        <f t="shared" si="16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КА-11  -  Тух</v>
      </c>
      <c r="B11" s="10" t="s">
        <v>2063</v>
      </c>
      <c r="C11" s="18">
        <v>190</v>
      </c>
      <c r="D11" s="18">
        <v>160</v>
      </c>
      <c r="E11" s="22" t="s">
        <v>114</v>
      </c>
      <c r="F11" s="22">
        <v>3</v>
      </c>
      <c r="G11" s="22"/>
      <c r="H11" s="20">
        <f t="shared" ca="1" si="17"/>
        <v>0</v>
      </c>
      <c r="I11" s="16" t="str">
        <f t="shared" si="18"/>
        <v>11K002TU0003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6">
        <v>0</v>
      </c>
      <c r="X11" s="2">
        <f t="shared" ca="1" si="19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0</v>
      </c>
      <c r="AM11" s="55">
        <v>0</v>
      </c>
      <c r="AN11" s="55">
        <v>0</v>
      </c>
      <c r="AO11" s="55">
        <v>0</v>
      </c>
      <c r="AP11" s="55">
        <v>0</v>
      </c>
      <c r="AQ11" s="55">
        <v>0</v>
      </c>
      <c r="AR11" s="55">
        <v>0</v>
      </c>
      <c r="AS11" s="55">
        <v>0</v>
      </c>
      <c r="AT11" s="55">
        <v>0</v>
      </c>
      <c r="AU11" s="55">
        <v>0</v>
      </c>
      <c r="AV11" s="55">
        <v>0</v>
      </c>
      <c r="AW11" s="55">
        <v>0</v>
      </c>
      <c r="AX11" s="55">
        <v>0</v>
      </c>
      <c r="AY11" s="55">
        <v>0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1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21"/>
        <v>TU</v>
      </c>
      <c r="BP11" s="2">
        <f t="shared" si="2"/>
        <v>0</v>
      </c>
      <c r="BR11" s="2">
        <f t="shared" si="3"/>
        <v>0</v>
      </c>
      <c r="BS11" s="2">
        <f t="shared" si="4"/>
        <v>0</v>
      </c>
      <c r="BT11" s="2">
        <f t="shared" si="5"/>
        <v>0</v>
      </c>
      <c r="BU11" s="2">
        <f t="shared" si="6"/>
        <v>0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0</v>
      </c>
      <c r="CA11" s="2">
        <f t="shared" si="12"/>
        <v>0</v>
      </c>
      <c r="CB11" s="2">
        <f t="shared" si="13"/>
        <v>0</v>
      </c>
      <c r="CC11" s="2">
        <f t="shared" si="14"/>
        <v>0</v>
      </c>
      <c r="CD11" s="2">
        <f t="shared" si="15"/>
        <v>0</v>
      </c>
      <c r="CE11" s="2">
        <f t="shared" si="16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КА-12  -  Тух</v>
      </c>
      <c r="B12" s="10" t="s">
        <v>2064</v>
      </c>
      <c r="C12" s="18">
        <v>190</v>
      </c>
      <c r="D12" s="18">
        <v>160</v>
      </c>
      <c r="E12" s="22" t="s">
        <v>114</v>
      </c>
      <c r="F12" s="22">
        <v>3</v>
      </c>
      <c r="G12" s="22"/>
      <c r="H12" s="20">
        <f t="shared" ca="1" si="17"/>
        <v>0</v>
      </c>
      <c r="I12" s="16" t="str">
        <f t="shared" si="18"/>
        <v>12K002TU0003</v>
      </c>
      <c r="J12" s="54">
        <v>169</v>
      </c>
      <c r="K12" s="54">
        <v>173.4</v>
      </c>
      <c r="L12" s="54">
        <v>173.5</v>
      </c>
      <c r="M12" s="54">
        <v>168.5</v>
      </c>
      <c r="N12" s="54">
        <v>172.4</v>
      </c>
      <c r="O12" s="54">
        <v>171</v>
      </c>
      <c r="P12" s="54">
        <v>163.4</v>
      </c>
      <c r="Q12" s="54">
        <v>155.1</v>
      </c>
      <c r="R12" s="54">
        <v>158.6</v>
      </c>
      <c r="S12" s="54">
        <v>166.7</v>
      </c>
      <c r="T12" s="54">
        <v>162.6</v>
      </c>
      <c r="U12" s="54">
        <v>162.4</v>
      </c>
      <c r="V12" s="54">
        <v>166.1</v>
      </c>
      <c r="W12" s="56">
        <v>162.30000000000001</v>
      </c>
      <c r="X12" s="2">
        <f t="shared" ca="1" si="19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151.1</v>
      </c>
      <c r="AM12" s="55">
        <v>151.5</v>
      </c>
      <c r="AN12" s="55">
        <v>152.9</v>
      </c>
      <c r="AO12" s="55">
        <v>153.1</v>
      </c>
      <c r="AP12" s="55">
        <v>153</v>
      </c>
      <c r="AQ12" s="55">
        <v>149.5</v>
      </c>
      <c r="AR12" s="55">
        <v>148.19999999999999</v>
      </c>
      <c r="AS12" s="55">
        <v>142.69999999999999</v>
      </c>
      <c r="AT12" s="55">
        <v>142.4</v>
      </c>
      <c r="AU12" s="55">
        <v>144.80000000000001</v>
      </c>
      <c r="AV12" s="55">
        <v>146.6</v>
      </c>
      <c r="AW12" s="55">
        <v>151.19999999999999</v>
      </c>
      <c r="AX12" s="55">
        <v>152.30000000000001</v>
      </c>
      <c r="AY12" s="55">
        <v>147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1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21"/>
        <v>TU</v>
      </c>
      <c r="BO12" s="2">
        <f>IF(AND(COUNTIF(J12:W12,"&gt;0")&gt;6,COUNTIF(J12:W12,"&gt;0")=SUM(BR12:CE12)),SUM(BR12:CE12),0)</f>
        <v>0</v>
      </c>
      <c r="BP12" s="2">
        <f t="shared" si="2"/>
        <v>1</v>
      </c>
      <c r="BR12" s="2">
        <f t="shared" si="3"/>
        <v>0</v>
      </c>
      <c r="BS12" s="2">
        <f t="shared" si="4"/>
        <v>0</v>
      </c>
      <c r="BT12" s="2">
        <f t="shared" si="5"/>
        <v>0</v>
      </c>
      <c r="BU12" s="2">
        <f t="shared" si="6"/>
        <v>0</v>
      </c>
      <c r="BV12" s="2">
        <f t="shared" si="7"/>
        <v>0</v>
      </c>
      <c r="BW12" s="2">
        <f t="shared" si="8"/>
        <v>0</v>
      </c>
      <c r="BX12" s="2">
        <f t="shared" si="9"/>
        <v>0</v>
      </c>
      <c r="BY12" s="2">
        <f t="shared" si="10"/>
        <v>0</v>
      </c>
      <c r="BZ12" s="2">
        <f t="shared" si="11"/>
        <v>0</v>
      </c>
      <c r="CA12" s="2">
        <f t="shared" si="12"/>
        <v>0</v>
      </c>
      <c r="CB12" s="2">
        <f t="shared" si="13"/>
        <v>0</v>
      </c>
      <c r="CC12" s="2">
        <f t="shared" si="14"/>
        <v>0</v>
      </c>
      <c r="CD12" s="2">
        <f t="shared" si="15"/>
        <v>0</v>
      </c>
      <c r="CE12" s="2">
        <f t="shared" si="16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КА-13  -  Тух</v>
      </c>
      <c r="B13" s="10" t="s">
        <v>2065</v>
      </c>
      <c r="C13" s="18">
        <v>190</v>
      </c>
      <c r="D13" s="18">
        <v>160</v>
      </c>
      <c r="E13" s="22" t="s">
        <v>114</v>
      </c>
      <c r="F13" s="22">
        <v>3</v>
      </c>
      <c r="G13" s="22"/>
      <c r="H13" s="20">
        <f t="shared" ca="1" si="17"/>
        <v>0</v>
      </c>
      <c r="I13" s="16" t="str">
        <f t="shared" si="18"/>
        <v>13K002TU0003</v>
      </c>
      <c r="J13" s="54">
        <v>144.1</v>
      </c>
      <c r="K13" s="54">
        <v>144.80000000000001</v>
      </c>
      <c r="L13" s="54">
        <v>146.30000000000001</v>
      </c>
      <c r="M13" s="54">
        <v>144.5</v>
      </c>
      <c r="N13" s="54">
        <v>150.5</v>
      </c>
      <c r="O13" s="54">
        <v>147.30000000000001</v>
      </c>
      <c r="P13" s="54">
        <v>145</v>
      </c>
      <c r="Q13" s="54">
        <v>128.9</v>
      </c>
      <c r="R13" s="54">
        <v>130</v>
      </c>
      <c r="S13" s="54">
        <v>137.5</v>
      </c>
      <c r="T13" s="54">
        <v>139.4</v>
      </c>
      <c r="U13" s="54">
        <v>143.69999999999999</v>
      </c>
      <c r="V13" s="54">
        <v>149.80000000000001</v>
      </c>
      <c r="W13" s="56">
        <v>145.80000000000001</v>
      </c>
      <c r="X13" s="2">
        <f t="shared" ca="1" si="19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151.19999999999999</v>
      </c>
      <c r="AM13" s="55">
        <v>149.80000000000001</v>
      </c>
      <c r="AN13" s="55">
        <v>150.30000000000001</v>
      </c>
      <c r="AO13" s="55">
        <v>148.5</v>
      </c>
      <c r="AP13" s="55">
        <v>149.6</v>
      </c>
      <c r="AQ13" s="55">
        <v>148</v>
      </c>
      <c r="AR13" s="55">
        <v>148.69999999999999</v>
      </c>
      <c r="AS13" s="55">
        <v>147.30000000000001</v>
      </c>
      <c r="AT13" s="55">
        <v>147</v>
      </c>
      <c r="AU13" s="55">
        <v>145.80000000000001</v>
      </c>
      <c r="AV13" s="55">
        <v>146.30000000000001</v>
      </c>
      <c r="AW13" s="55">
        <v>144.19999999999999</v>
      </c>
      <c r="AX13" s="55">
        <v>145.6</v>
      </c>
      <c r="AY13" s="55">
        <v>145.1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1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21"/>
        <v>TU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si="3"/>
        <v>0</v>
      </c>
      <c r="BS13" s="2">
        <f t="shared" si="4"/>
        <v>0</v>
      </c>
      <c r="BT13" s="2">
        <f t="shared" si="5"/>
        <v>0</v>
      </c>
      <c r="BU13" s="2">
        <f t="shared" si="6"/>
        <v>0</v>
      </c>
      <c r="BV13" s="2">
        <f t="shared" si="7"/>
        <v>0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0</v>
      </c>
      <c r="CA13" s="2">
        <f t="shared" si="12"/>
        <v>0</v>
      </c>
      <c r="CB13" s="2">
        <f t="shared" si="13"/>
        <v>0</v>
      </c>
      <c r="CC13" s="2">
        <f t="shared" si="14"/>
        <v>0</v>
      </c>
      <c r="CD13" s="2">
        <f t="shared" si="15"/>
        <v>0</v>
      </c>
      <c r="CE13" s="2">
        <f t="shared" si="16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КА-14  -  Тух</v>
      </c>
      <c r="B14" s="10" t="s">
        <v>2066</v>
      </c>
      <c r="C14" s="18">
        <v>190</v>
      </c>
      <c r="D14" s="18">
        <v>160</v>
      </c>
      <c r="E14" s="22" t="s">
        <v>114</v>
      </c>
      <c r="F14" s="22">
        <v>3</v>
      </c>
      <c r="G14" s="22"/>
      <c r="H14" s="20">
        <f t="shared" ca="1" si="17"/>
        <v>0</v>
      </c>
      <c r="I14" s="16" t="str">
        <f t="shared" si="18"/>
        <v>14K002TU0003</v>
      </c>
      <c r="J14" s="54">
        <v>152.5</v>
      </c>
      <c r="K14" s="54">
        <v>142.80000000000001</v>
      </c>
      <c r="L14" s="54">
        <v>147.80000000000001</v>
      </c>
      <c r="M14" s="54">
        <v>159</v>
      </c>
      <c r="N14" s="54">
        <v>157.6</v>
      </c>
      <c r="O14" s="54">
        <v>157.80000000000001</v>
      </c>
      <c r="P14" s="54">
        <v>157.4</v>
      </c>
      <c r="Q14" s="54">
        <v>141.5</v>
      </c>
      <c r="R14" s="54">
        <v>143.19999999999999</v>
      </c>
      <c r="S14" s="54">
        <v>142.6</v>
      </c>
      <c r="T14" s="54">
        <v>149.9</v>
      </c>
      <c r="U14" s="54">
        <v>152.69999999999999</v>
      </c>
      <c r="V14" s="54">
        <v>153.5</v>
      </c>
      <c r="W14" s="56">
        <v>154.69999999999999</v>
      </c>
      <c r="X14" s="2">
        <f t="shared" ca="1" si="19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40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155</v>
      </c>
      <c r="AM14" s="55">
        <v>155.4</v>
      </c>
      <c r="AN14" s="55">
        <v>157.6</v>
      </c>
      <c r="AO14" s="55">
        <v>160.19999999999999</v>
      </c>
      <c r="AP14" s="55">
        <v>155.5</v>
      </c>
      <c r="AQ14" s="55">
        <v>160.4</v>
      </c>
      <c r="AR14" s="55">
        <v>152.9</v>
      </c>
      <c r="AS14" s="55">
        <v>151.6</v>
      </c>
      <c r="AT14" s="55">
        <v>150.6</v>
      </c>
      <c r="AU14" s="55">
        <v>153.4</v>
      </c>
      <c r="AV14" s="55">
        <v>154.9</v>
      </c>
      <c r="AW14" s="55">
        <v>155.4</v>
      </c>
      <c r="AX14" s="55">
        <v>143.69999999999999</v>
      </c>
      <c r="AY14" s="55">
        <v>136.6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1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21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4"/>
        <v>0</v>
      </c>
      <c r="BT14" s="2">
        <f t="shared" si="5"/>
        <v>0</v>
      </c>
      <c r="BU14" s="2">
        <f t="shared" si="6"/>
        <v>0</v>
      </c>
      <c r="BV14" s="2">
        <f t="shared" si="7"/>
        <v>0</v>
      </c>
      <c r="BW14" s="2">
        <f t="shared" si="8"/>
        <v>0</v>
      </c>
      <c r="BX14" s="2">
        <f t="shared" si="9"/>
        <v>0</v>
      </c>
      <c r="BY14" s="2">
        <f t="shared" si="10"/>
        <v>0</v>
      </c>
      <c r="BZ14" s="2">
        <f t="shared" si="11"/>
        <v>0</v>
      </c>
      <c r="CA14" s="2">
        <f t="shared" si="12"/>
        <v>0</v>
      </c>
      <c r="CB14" s="2">
        <f t="shared" si="13"/>
        <v>0</v>
      </c>
      <c r="CC14" s="2">
        <f t="shared" si="14"/>
        <v>0</v>
      </c>
      <c r="CD14" s="2">
        <f t="shared" si="15"/>
        <v>0</v>
      </c>
      <c r="CE14" s="2">
        <f t="shared" si="16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КА-15  -  Тух</v>
      </c>
      <c r="B15" s="10" t="s">
        <v>2067</v>
      </c>
      <c r="C15" s="18">
        <v>190</v>
      </c>
      <c r="D15" s="18">
        <v>160</v>
      </c>
      <c r="E15" s="22" t="s">
        <v>114</v>
      </c>
      <c r="F15" s="22">
        <v>3</v>
      </c>
      <c r="G15" s="22"/>
      <c r="H15" s="20">
        <f t="shared" ca="1" si="17"/>
        <v>0</v>
      </c>
      <c r="I15" s="16" t="str">
        <f t="shared" si="18"/>
        <v>15K002TU0003</v>
      </c>
      <c r="J15" s="54">
        <v>165.9</v>
      </c>
      <c r="K15" s="54">
        <v>162.4</v>
      </c>
      <c r="L15" s="54">
        <v>162.9</v>
      </c>
      <c r="M15" s="54">
        <v>159.19999999999999</v>
      </c>
      <c r="N15" s="54">
        <v>164.1</v>
      </c>
      <c r="O15" s="54">
        <v>154</v>
      </c>
      <c r="P15" s="54">
        <v>149.6</v>
      </c>
      <c r="Q15" s="54">
        <v>143.80000000000001</v>
      </c>
      <c r="R15" s="54">
        <v>147</v>
      </c>
      <c r="S15" s="54">
        <v>155.80000000000001</v>
      </c>
      <c r="T15" s="54">
        <v>155.19999999999999</v>
      </c>
      <c r="U15" s="54">
        <v>145.9</v>
      </c>
      <c r="V15" s="54">
        <v>141.6</v>
      </c>
      <c r="W15" s="56">
        <v>156.30000000000001</v>
      </c>
      <c r="X15" s="2">
        <f t="shared" ca="1" si="19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154.80000000000001</v>
      </c>
      <c r="AM15" s="55">
        <v>158</v>
      </c>
      <c r="AN15" s="55">
        <v>156.4</v>
      </c>
      <c r="AO15" s="55">
        <v>160.4</v>
      </c>
      <c r="AP15" s="55">
        <v>159.9</v>
      </c>
      <c r="AQ15" s="55">
        <v>155.1</v>
      </c>
      <c r="AR15" s="55">
        <v>153.6</v>
      </c>
      <c r="AS15" s="55">
        <v>149.30000000000001</v>
      </c>
      <c r="AT15" s="55">
        <v>151.4</v>
      </c>
      <c r="AU15" s="55">
        <v>154.6</v>
      </c>
      <c r="AV15" s="55">
        <v>155.4</v>
      </c>
      <c r="AW15" s="55">
        <v>158</v>
      </c>
      <c r="AX15" s="55">
        <v>152.6</v>
      </c>
      <c r="AY15" s="55">
        <v>154.6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1</v>
      </c>
      <c r="BE15" s="2">
        <f t="shared" ca="1" si="1"/>
        <v>1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1</v>
      </c>
      <c r="BL15" s="2">
        <f t="shared" ca="1" si="1"/>
        <v>0</v>
      </c>
      <c r="BM15" s="2">
        <f t="shared" ca="1" si="1"/>
        <v>0</v>
      </c>
      <c r="BN15" s="2" t="str">
        <f t="shared" si="21"/>
        <v>TU</v>
      </c>
      <c r="BO15" s="2">
        <f>IF(AND(COUNTIF(J15:W15,"&gt;0")&gt;6,COUNTIF(J15:W15,"&gt;0")=SUM(BR15:CE15)),SUM(BR15:CE15),0)</f>
        <v>0</v>
      </c>
      <c r="BP15" s="2">
        <f t="shared" si="2"/>
        <v>1</v>
      </c>
      <c r="BR15" s="2">
        <f t="shared" si="3"/>
        <v>0</v>
      </c>
      <c r="BS15" s="2">
        <f t="shared" si="4"/>
        <v>0</v>
      </c>
      <c r="BT15" s="2">
        <f t="shared" si="5"/>
        <v>0</v>
      </c>
      <c r="BU15" s="2">
        <f t="shared" si="6"/>
        <v>0</v>
      </c>
      <c r="BV15" s="2">
        <f t="shared" si="7"/>
        <v>0</v>
      </c>
      <c r="BW15" s="2">
        <f t="shared" si="8"/>
        <v>0</v>
      </c>
      <c r="BX15" s="2">
        <f t="shared" si="9"/>
        <v>0</v>
      </c>
      <c r="BY15" s="2">
        <f t="shared" si="10"/>
        <v>0</v>
      </c>
      <c r="BZ15" s="2">
        <f t="shared" si="11"/>
        <v>0</v>
      </c>
      <c r="CA15" s="2">
        <f t="shared" si="12"/>
        <v>0</v>
      </c>
      <c r="CB15" s="2">
        <f t="shared" si="13"/>
        <v>0</v>
      </c>
      <c r="CC15" s="2">
        <f t="shared" si="14"/>
        <v>0</v>
      </c>
      <c r="CD15" s="2">
        <f t="shared" si="15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КА-16  -  Тух</v>
      </c>
      <c r="B16" s="10" t="s">
        <v>2068</v>
      </c>
      <c r="C16" s="18">
        <v>190</v>
      </c>
      <c r="D16" s="18">
        <v>160</v>
      </c>
      <c r="E16" s="22" t="s">
        <v>114</v>
      </c>
      <c r="F16" s="22">
        <v>3</v>
      </c>
      <c r="G16" s="22"/>
      <c r="H16" s="20">
        <f t="shared" ca="1" si="17"/>
        <v>0</v>
      </c>
      <c r="I16" s="16" t="str">
        <f t="shared" si="18"/>
        <v>16K002TU0003</v>
      </c>
      <c r="J16" s="54">
        <v>138</v>
      </c>
      <c r="K16" s="54">
        <v>144.6</v>
      </c>
      <c r="L16" s="54">
        <v>143.1</v>
      </c>
      <c r="M16" s="54">
        <v>147.4</v>
      </c>
      <c r="N16" s="54">
        <v>149.80000000000001</v>
      </c>
      <c r="O16" s="54">
        <v>144.4</v>
      </c>
      <c r="P16" s="54">
        <v>141.30000000000001</v>
      </c>
      <c r="Q16" s="54">
        <v>134.6</v>
      </c>
      <c r="R16" s="54">
        <v>133.1</v>
      </c>
      <c r="S16" s="54">
        <v>137.30000000000001</v>
      </c>
      <c r="T16" s="54">
        <v>134.5</v>
      </c>
      <c r="U16" s="54">
        <v>139.1</v>
      </c>
      <c r="V16" s="54">
        <v>141.19999999999999</v>
      </c>
      <c r="W16" s="56">
        <v>139.80000000000001</v>
      </c>
      <c r="X16" s="2">
        <f t="shared" ca="1" si="19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155.80000000000001</v>
      </c>
      <c r="AM16" s="55">
        <v>157.1</v>
      </c>
      <c r="AN16" s="55">
        <v>154.4</v>
      </c>
      <c r="AO16" s="55">
        <v>154.30000000000001</v>
      </c>
      <c r="AP16" s="55">
        <v>156.1</v>
      </c>
      <c r="AQ16" s="55">
        <v>152.9</v>
      </c>
      <c r="AR16" s="55">
        <v>152</v>
      </c>
      <c r="AS16" s="55">
        <v>146.5</v>
      </c>
      <c r="AT16" s="55">
        <v>146.9</v>
      </c>
      <c r="AU16" s="55">
        <v>150.4</v>
      </c>
      <c r="AV16" s="55">
        <v>150.4</v>
      </c>
      <c r="AW16" s="55">
        <v>154.19999999999999</v>
      </c>
      <c r="AX16" s="55">
        <v>154.4</v>
      </c>
      <c r="AY16" s="55">
        <v>153.19999999999999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1</v>
      </c>
      <c r="BE16" s="2">
        <f t="shared" ca="1" si="1"/>
        <v>1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1</v>
      </c>
      <c r="BL16" s="2">
        <f t="shared" ca="1" si="1"/>
        <v>0</v>
      </c>
      <c r="BM16" s="2">
        <f t="shared" ca="1" si="1"/>
        <v>0</v>
      </c>
      <c r="BN16" s="2" t="str">
        <f t="shared" si="21"/>
        <v>TU</v>
      </c>
      <c r="BO16" s="2">
        <f>IF(AND(COUNTIF(J16:W16,"&gt;0")&gt;6,COUNTIF(J16:W16,"&gt;0")=SUM(BR16:CE16)),SUM(BR16:CE16),0)</f>
        <v>0</v>
      </c>
      <c r="BP16" s="2">
        <f t="shared" si="2"/>
        <v>1</v>
      </c>
      <c r="BR16" s="2">
        <f t="shared" si="3"/>
        <v>0</v>
      </c>
      <c r="BS16" s="2">
        <f t="shared" si="4"/>
        <v>0</v>
      </c>
      <c r="BT16" s="2">
        <f t="shared" si="5"/>
        <v>0</v>
      </c>
      <c r="BU16" s="2">
        <f t="shared" si="6"/>
        <v>0</v>
      </c>
      <c r="BV16" s="2">
        <f t="shared" si="7"/>
        <v>0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0</v>
      </c>
      <c r="CC16" s="2">
        <f t="shared" si="14"/>
        <v>0</v>
      </c>
      <c r="CD16" s="2">
        <f t="shared" si="15"/>
        <v>0</v>
      </c>
      <c r="CE16" s="2">
        <f t="shared" si="16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КА-8  -  α_рс</v>
      </c>
      <c r="B17" s="10" t="s">
        <v>2069</v>
      </c>
      <c r="C17" s="18">
        <v>1.8</v>
      </c>
      <c r="D17" s="18">
        <v>1.3</v>
      </c>
      <c r="E17" s="22" t="s">
        <v>116</v>
      </c>
      <c r="F17" s="22">
        <v>3</v>
      </c>
      <c r="G17" s="22"/>
      <c r="H17" s="20">
        <f t="shared" ca="1" si="17"/>
        <v>0</v>
      </c>
      <c r="I17" s="16" t="str">
        <f t="shared" si="18"/>
        <v>08K002KI0003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0</v>
      </c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5">
        <v>0</v>
      </c>
      <c r="AX17" s="55">
        <v>0</v>
      </c>
      <c r="AY17" s="55">
        <v>0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2</v>
      </c>
      <c r="BE17" s="2">
        <f t="shared" ca="1" si="1"/>
        <v>1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1</v>
      </c>
      <c r="BL17" s="2">
        <f t="shared" ca="1" si="1"/>
        <v>1</v>
      </c>
      <c r="BM17" s="2">
        <f t="shared" ca="1" si="1"/>
        <v>0</v>
      </c>
      <c r="BN17" s="2" t="str">
        <f t="shared" si="21"/>
        <v>KI</v>
      </c>
      <c r="BP17" s="2">
        <f t="shared" si="2"/>
        <v>0</v>
      </c>
      <c r="BR17" s="2">
        <f t="shared" ref="BR17:BR25" si="22">IF(AND(J76 &gt;0,J17&gt;$C17,J17 &gt;0.5),1,0)</f>
        <v>0</v>
      </c>
      <c r="BS17" s="2">
        <f t="shared" ref="BS17:BS25" si="23">IF(AND(K76 &gt;0,K17&gt;$C17,K17 &gt;0.5),1,0)</f>
        <v>0</v>
      </c>
      <c r="BT17" s="2">
        <f t="shared" ref="BT17:BT25" si="24">IF(AND(L76 &gt;0,L17&gt;$C17,L17 &gt;0.5),1,0)</f>
        <v>0</v>
      </c>
      <c r="BU17" s="2">
        <f t="shared" ref="BU17:BU25" si="25">IF(AND(M76 &gt;0,M17&gt;$C17,M17 &gt;0.5),1,0)</f>
        <v>0</v>
      </c>
      <c r="BV17" s="2">
        <f t="shared" ref="BV17:BV25" si="26">IF(AND(N76 &gt;0,N17&gt;$C17,N17 &gt;0.5),1,0)</f>
        <v>0</v>
      </c>
      <c r="BW17" s="2">
        <f t="shared" ref="BW17:BW25" si="27">IF(AND(O76 &gt;0,O17&gt;$C17,O17 &gt;0.5),1,0)</f>
        <v>0</v>
      </c>
      <c r="BX17" s="2">
        <f t="shared" ref="BX17:BX25" si="28">IF(AND(P76 &gt;0,P17&gt;$C17,P17 &gt;0.5),1,0)</f>
        <v>0</v>
      </c>
      <c r="BY17" s="2">
        <f t="shared" ref="BY17:BY25" si="29">IF(AND(Q76 &gt;0,Q17&gt;$C17,Q17 &gt;0.5),1,0)</f>
        <v>0</v>
      </c>
      <c r="BZ17" s="2">
        <f t="shared" ref="BZ17:BZ25" si="30">IF(AND(R76 &gt;0,R17&gt;$C17,R17 &gt;0.5),1,0)</f>
        <v>0</v>
      </c>
      <c r="CA17" s="2">
        <f t="shared" ref="CA17:CA25" si="31">IF(AND(S76 &gt;0,S17&gt;$C17,S17 &gt;0.5),1,0)</f>
        <v>0</v>
      </c>
      <c r="CB17" s="2">
        <f t="shared" ref="CB17:CB25" si="32">IF(AND(T76 &gt;0,T17&gt;$C17,T17 &gt;0.5),1,0)</f>
        <v>0</v>
      </c>
      <c r="CC17" s="2">
        <f t="shared" ref="CC17:CC25" si="33">IF(AND(U76 &gt;0,U17&gt;$C17,U17 &gt;0.5),1,0)</f>
        <v>0</v>
      </c>
      <c r="CD17" s="2">
        <f t="shared" ref="CD17:CD25" si="34">IF(AND(V76 &gt;0,V17&gt;$C17,V17 &gt;0.5),1,0)</f>
        <v>0</v>
      </c>
      <c r="CE17" s="2">
        <f t="shared" ref="CE17:CE25" si="35">IF(AND(W76 &gt;0,W17&gt;$C17,W17 &gt;0.5),1,0)</f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КА-9  -  α_рс</v>
      </c>
      <c r="B18" s="10" t="s">
        <v>2070</v>
      </c>
      <c r="C18" s="18">
        <v>1.8</v>
      </c>
      <c r="D18" s="18">
        <v>1.3</v>
      </c>
      <c r="E18" s="22" t="s">
        <v>116</v>
      </c>
      <c r="F18" s="22">
        <v>3</v>
      </c>
      <c r="G18" s="22"/>
      <c r="H18" s="20">
        <f t="shared" ca="1" si="17"/>
        <v>0</v>
      </c>
      <c r="I18" s="16" t="str">
        <f t="shared" si="18"/>
        <v>09K002KI0003</v>
      </c>
      <c r="J18" s="54">
        <v>1.105</v>
      </c>
      <c r="K18" s="54">
        <v>1.08</v>
      </c>
      <c r="L18" s="54">
        <v>1.091</v>
      </c>
      <c r="M18" s="54">
        <v>1.111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54">
        <v>0</v>
      </c>
      <c r="T18" s="54">
        <v>0</v>
      </c>
      <c r="U18" s="54">
        <v>0</v>
      </c>
      <c r="V18" s="54">
        <v>0</v>
      </c>
      <c r="W18" s="56">
        <v>0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1.5489999999999999</v>
      </c>
      <c r="AM18" s="55">
        <v>1.631</v>
      </c>
      <c r="AN18" s="55">
        <v>1.6279999999999999</v>
      </c>
      <c r="AO18" s="55">
        <v>1.3109999999999999</v>
      </c>
      <c r="AP18" s="55">
        <v>0</v>
      </c>
      <c r="AQ18" s="55">
        <v>0</v>
      </c>
      <c r="AR18" s="55">
        <v>0</v>
      </c>
      <c r="AS18" s="55">
        <v>0</v>
      </c>
      <c r="AT18" s="55">
        <v>0</v>
      </c>
      <c r="AU18" s="55">
        <v>0</v>
      </c>
      <c r="AV18" s="55">
        <v>0</v>
      </c>
      <c r="AW18" s="55">
        <v>0</v>
      </c>
      <c r="AX18" s="55">
        <v>0</v>
      </c>
      <c r="AY18" s="55">
        <v>0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2</v>
      </c>
      <c r="BE18" s="2">
        <f t="shared" ca="1" si="1"/>
        <v>1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1</v>
      </c>
      <c r="BL18" s="2">
        <f t="shared" ca="1" si="1"/>
        <v>1</v>
      </c>
      <c r="BM18" s="2">
        <f t="shared" ca="1" si="1"/>
        <v>0</v>
      </c>
      <c r="BN18" s="2" t="str">
        <f t="shared" si="21"/>
        <v>KI</v>
      </c>
      <c r="BP18" s="2">
        <f t="shared" si="2"/>
        <v>0</v>
      </c>
      <c r="BR18" s="2">
        <f t="shared" si="22"/>
        <v>0</v>
      </c>
      <c r="BS18" s="2">
        <f t="shared" si="23"/>
        <v>0</v>
      </c>
      <c r="BT18" s="2">
        <f t="shared" si="24"/>
        <v>0</v>
      </c>
      <c r="BU18" s="2">
        <f t="shared" si="25"/>
        <v>0</v>
      </c>
      <c r="BV18" s="2">
        <f t="shared" si="26"/>
        <v>0</v>
      </c>
      <c r="BW18" s="2">
        <f t="shared" si="27"/>
        <v>0</v>
      </c>
      <c r="BX18" s="2">
        <f t="shared" si="28"/>
        <v>0</v>
      </c>
      <c r="BY18" s="2">
        <f t="shared" si="29"/>
        <v>0</v>
      </c>
      <c r="BZ18" s="2">
        <f t="shared" si="30"/>
        <v>0</v>
      </c>
      <c r="CA18" s="2">
        <f t="shared" si="31"/>
        <v>0</v>
      </c>
      <c r="CB18" s="2">
        <f t="shared" si="32"/>
        <v>0</v>
      </c>
      <c r="CC18" s="2">
        <f t="shared" si="33"/>
        <v>0</v>
      </c>
      <c r="CD18" s="2">
        <f t="shared" si="34"/>
        <v>0</v>
      </c>
      <c r="CE18" s="2">
        <f t="shared" si="35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КА-10  -  α_рс</v>
      </c>
      <c r="B19" s="10" t="s">
        <v>2071</v>
      </c>
      <c r="C19" s="18">
        <v>1.8</v>
      </c>
      <c r="D19" s="18">
        <v>1.3</v>
      </c>
      <c r="E19" s="22" t="s">
        <v>116</v>
      </c>
      <c r="F19" s="22">
        <v>3</v>
      </c>
      <c r="G19" s="22"/>
      <c r="H19" s="20">
        <f t="shared" ca="1" si="17"/>
        <v>0</v>
      </c>
      <c r="I19" s="16" t="str">
        <f t="shared" si="18"/>
        <v>10K002KI0003</v>
      </c>
      <c r="J19" s="54">
        <v>0</v>
      </c>
      <c r="K19" s="54">
        <v>0</v>
      </c>
      <c r="L19" s="54">
        <v>1.204</v>
      </c>
      <c r="M19" s="54">
        <v>1.224</v>
      </c>
      <c r="N19" s="54">
        <v>1.1779999999999999</v>
      </c>
      <c r="O19" s="54">
        <v>1.1659999999999999</v>
      </c>
      <c r="P19" s="54">
        <v>1.123</v>
      </c>
      <c r="Q19" s="54">
        <v>1.125</v>
      </c>
      <c r="R19" s="54">
        <v>1.1400000000000001</v>
      </c>
      <c r="S19" s="54">
        <v>1.18</v>
      </c>
      <c r="T19" s="54">
        <v>1.1479999999999999</v>
      </c>
      <c r="U19" s="54">
        <v>1.1400000000000001</v>
      </c>
      <c r="V19" s="54">
        <v>1.1299999999999999</v>
      </c>
      <c r="W19" s="56">
        <v>1.1539999999999999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0</v>
      </c>
      <c r="AM19" s="55">
        <v>0</v>
      </c>
      <c r="AN19" s="55">
        <v>1.675</v>
      </c>
      <c r="AO19" s="55">
        <v>1.716</v>
      </c>
      <c r="AP19" s="55">
        <v>1.71</v>
      </c>
      <c r="AQ19" s="55">
        <v>1.603</v>
      </c>
      <c r="AR19" s="55">
        <v>1.671</v>
      </c>
      <c r="AS19" s="55">
        <v>1.6759999999999999</v>
      </c>
      <c r="AT19" s="55">
        <v>1.704</v>
      </c>
      <c r="AU19" s="55">
        <v>1.718</v>
      </c>
      <c r="AV19" s="55">
        <v>1.718</v>
      </c>
      <c r="AW19" s="55">
        <v>1.7010000000000001</v>
      </c>
      <c r="AX19" s="55">
        <v>1.7070000000000001</v>
      </c>
      <c r="AY19" s="55">
        <v>1.7170000000000001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2</v>
      </c>
      <c r="BE19" s="2">
        <f t="shared" ca="1" si="1"/>
        <v>1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1</v>
      </c>
      <c r="BL19" s="2">
        <f t="shared" ca="1" si="1"/>
        <v>1</v>
      </c>
      <c r="BM19" s="2">
        <f t="shared" ca="1" si="1"/>
        <v>0</v>
      </c>
      <c r="BN19" s="2" t="str">
        <f t="shared" si="21"/>
        <v>KI</v>
      </c>
      <c r="BO19" s="2">
        <f>IF(AND(COUNTIF(J19:W19,"&gt;0")&gt;6,COUNTIF(J19:W19,"&gt;0")=SUM(BR19:CE19)),SUM(BR19:CE19),0)</f>
        <v>0</v>
      </c>
      <c r="BP19" s="2">
        <f t="shared" si="2"/>
        <v>1</v>
      </c>
      <c r="BR19" s="2">
        <f t="shared" si="22"/>
        <v>0</v>
      </c>
      <c r="BS19" s="2">
        <f t="shared" si="23"/>
        <v>0</v>
      </c>
      <c r="BT19" s="2">
        <f t="shared" si="24"/>
        <v>0</v>
      </c>
      <c r="BU19" s="2">
        <f t="shared" si="25"/>
        <v>0</v>
      </c>
      <c r="BV19" s="2">
        <f t="shared" si="26"/>
        <v>0</v>
      </c>
      <c r="BW19" s="2">
        <f t="shared" si="27"/>
        <v>0</v>
      </c>
      <c r="BX19" s="2">
        <f t="shared" si="28"/>
        <v>0</v>
      </c>
      <c r="BY19" s="2">
        <f t="shared" si="29"/>
        <v>0</v>
      </c>
      <c r="BZ19" s="2">
        <f t="shared" si="30"/>
        <v>0</v>
      </c>
      <c r="CA19" s="2">
        <f t="shared" si="31"/>
        <v>0</v>
      </c>
      <c r="CB19" s="2">
        <f t="shared" si="32"/>
        <v>0</v>
      </c>
      <c r="CC19" s="2">
        <f t="shared" si="33"/>
        <v>0</v>
      </c>
      <c r="CD19" s="2">
        <f t="shared" si="34"/>
        <v>0</v>
      </c>
      <c r="CE19" s="2">
        <f t="shared" si="35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КА-11  -  α_рс</v>
      </c>
      <c r="B20" s="10" t="s">
        <v>2072</v>
      </c>
      <c r="C20" s="18">
        <v>1.8</v>
      </c>
      <c r="D20" s="18">
        <v>1.3</v>
      </c>
      <c r="E20" s="22" t="s">
        <v>116</v>
      </c>
      <c r="F20" s="22">
        <v>3</v>
      </c>
      <c r="G20" s="22"/>
      <c r="H20" s="20">
        <f t="shared" ca="1" si="17"/>
        <v>0</v>
      </c>
      <c r="I20" s="16" t="str">
        <f t="shared" si="18"/>
        <v>11K002KI0003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6">
        <v>0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0</v>
      </c>
      <c r="AM20" s="55">
        <v>0</v>
      </c>
      <c r="AN20" s="55">
        <v>0</v>
      </c>
      <c r="AO20" s="55">
        <v>0</v>
      </c>
      <c r="AP20" s="55">
        <v>0</v>
      </c>
      <c r="AQ20" s="55">
        <v>0</v>
      </c>
      <c r="AR20" s="55">
        <v>0</v>
      </c>
      <c r="AS20" s="55">
        <v>0</v>
      </c>
      <c r="AT20" s="55">
        <v>0</v>
      </c>
      <c r="AU20" s="55">
        <v>0</v>
      </c>
      <c r="AV20" s="55">
        <v>0</v>
      </c>
      <c r="AW20" s="55">
        <v>0</v>
      </c>
      <c r="AX20" s="55">
        <v>0</v>
      </c>
      <c r="AY20" s="55">
        <v>0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2</v>
      </c>
      <c r="BE20" s="2">
        <f t="shared" ca="1" si="1"/>
        <v>1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1</v>
      </c>
      <c r="BJ20" s="2">
        <f t="shared" ca="1" si="1"/>
        <v>1</v>
      </c>
      <c r="BK20" s="2">
        <f t="shared" ca="1" si="1"/>
        <v>1</v>
      </c>
      <c r="BL20" s="2">
        <f t="shared" ca="1" si="1"/>
        <v>2</v>
      </c>
      <c r="BM20" s="2">
        <f t="shared" ca="1" si="1"/>
        <v>0</v>
      </c>
      <c r="BN20" s="2" t="str">
        <f t="shared" si="21"/>
        <v>KI</v>
      </c>
      <c r="BP20" s="2">
        <f t="shared" si="2"/>
        <v>0</v>
      </c>
      <c r="BR20" s="2">
        <f t="shared" si="22"/>
        <v>0</v>
      </c>
      <c r="BS20" s="2">
        <f t="shared" si="23"/>
        <v>0</v>
      </c>
      <c r="BT20" s="2">
        <f t="shared" si="24"/>
        <v>0</v>
      </c>
      <c r="BU20" s="2">
        <f t="shared" si="25"/>
        <v>0</v>
      </c>
      <c r="BV20" s="2">
        <f t="shared" si="26"/>
        <v>0</v>
      </c>
      <c r="BW20" s="2">
        <f t="shared" si="27"/>
        <v>0</v>
      </c>
      <c r="BX20" s="2">
        <f t="shared" si="28"/>
        <v>0</v>
      </c>
      <c r="BY20" s="2">
        <f t="shared" si="29"/>
        <v>0</v>
      </c>
      <c r="BZ20" s="2">
        <f t="shared" si="30"/>
        <v>0</v>
      </c>
      <c r="CA20" s="2">
        <f t="shared" si="31"/>
        <v>0</v>
      </c>
      <c r="CB20" s="2">
        <f t="shared" si="32"/>
        <v>0</v>
      </c>
      <c r="CC20" s="2">
        <f t="shared" si="33"/>
        <v>0</v>
      </c>
      <c r="CD20" s="2">
        <f t="shared" si="34"/>
        <v>0</v>
      </c>
      <c r="CE20" s="2">
        <f t="shared" si="35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КА-12  -  α_рс</v>
      </c>
      <c r="B21" s="10" t="s">
        <v>2073</v>
      </c>
      <c r="C21" s="18">
        <v>1.8</v>
      </c>
      <c r="D21" s="18">
        <v>1.3</v>
      </c>
      <c r="E21" s="22" t="s">
        <v>116</v>
      </c>
      <c r="F21" s="22">
        <v>3</v>
      </c>
      <c r="G21" s="22"/>
      <c r="H21" s="20">
        <f t="shared" ca="1" si="17"/>
        <v>0</v>
      </c>
      <c r="I21" s="16" t="str">
        <f t="shared" si="18"/>
        <v>12K002KI0003</v>
      </c>
      <c r="J21" s="54">
        <v>1.1299999999999999</v>
      </c>
      <c r="K21" s="54">
        <v>1.173</v>
      </c>
      <c r="L21" s="54">
        <v>1.149</v>
      </c>
      <c r="M21" s="54">
        <v>1.22</v>
      </c>
      <c r="N21" s="54">
        <v>1.232</v>
      </c>
      <c r="O21" s="54">
        <v>1.292</v>
      </c>
      <c r="P21" s="54">
        <v>1.3080000000000001</v>
      </c>
      <c r="Q21" s="54">
        <v>1.2789999999999999</v>
      </c>
      <c r="R21" s="54">
        <v>1.2070000000000001</v>
      </c>
      <c r="S21" s="54">
        <v>1.2090000000000001</v>
      </c>
      <c r="T21" s="54">
        <v>1.2110000000000001</v>
      </c>
      <c r="U21" s="54">
        <v>1.2669999999999999</v>
      </c>
      <c r="V21" s="54">
        <v>1.2829999999999999</v>
      </c>
      <c r="W21" s="56">
        <v>1.3439999999999999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1.3540000000000001</v>
      </c>
      <c r="AM21" s="55">
        <v>1.3919999999999999</v>
      </c>
      <c r="AN21" s="55">
        <v>1.375</v>
      </c>
      <c r="AO21" s="55">
        <v>1.444</v>
      </c>
      <c r="AP21" s="55">
        <v>1.47</v>
      </c>
      <c r="AQ21" s="55">
        <v>1.4179999999999999</v>
      </c>
      <c r="AR21" s="55">
        <v>1.5249999999999999</v>
      </c>
      <c r="AS21" s="55">
        <v>1.49</v>
      </c>
      <c r="AT21" s="55">
        <v>1.4650000000000001</v>
      </c>
      <c r="AU21" s="55">
        <v>1.47</v>
      </c>
      <c r="AV21" s="55">
        <v>1.472</v>
      </c>
      <c r="AW21" s="55">
        <v>1.5109999999999999</v>
      </c>
      <c r="AX21" s="55">
        <v>1.5429999999999999</v>
      </c>
      <c r="AY21" s="55">
        <v>1.5720000000000001</v>
      </c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2</v>
      </c>
      <c r="BE21" s="2">
        <f t="shared" ca="1" si="1"/>
        <v>1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1</v>
      </c>
      <c r="BJ21" s="2">
        <f t="shared" ca="1" si="1"/>
        <v>1</v>
      </c>
      <c r="BK21" s="2">
        <f t="shared" ca="1" si="1"/>
        <v>1</v>
      </c>
      <c r="BL21" s="2">
        <f t="shared" ca="1" si="1"/>
        <v>2</v>
      </c>
      <c r="BM21" s="2">
        <f t="shared" ca="1" si="1"/>
        <v>0</v>
      </c>
      <c r="BN21" s="2" t="str">
        <f t="shared" si="21"/>
        <v>KI</v>
      </c>
      <c r="BO21" s="2">
        <f>IF(AND(COUNTIF(J21:W21,"&gt;0")&gt;6,COUNTIF(J21:W21,"&gt;0")=SUM(BR21:CE21)),SUM(BR21:CE21),0)</f>
        <v>0</v>
      </c>
      <c r="BP21" s="2">
        <f t="shared" si="2"/>
        <v>1</v>
      </c>
      <c r="BR21" s="2">
        <f t="shared" si="22"/>
        <v>0</v>
      </c>
      <c r="BS21" s="2">
        <f t="shared" si="23"/>
        <v>0</v>
      </c>
      <c r="BT21" s="2">
        <f t="shared" si="24"/>
        <v>0</v>
      </c>
      <c r="BU21" s="2">
        <f t="shared" si="25"/>
        <v>0</v>
      </c>
      <c r="BV21" s="2">
        <f t="shared" si="26"/>
        <v>0</v>
      </c>
      <c r="BW21" s="2">
        <f t="shared" si="27"/>
        <v>0</v>
      </c>
      <c r="BX21" s="2">
        <f t="shared" si="28"/>
        <v>0</v>
      </c>
      <c r="BY21" s="2">
        <f t="shared" si="29"/>
        <v>0</v>
      </c>
      <c r="BZ21" s="2">
        <f t="shared" si="30"/>
        <v>0</v>
      </c>
      <c r="CA21" s="2">
        <f t="shared" si="31"/>
        <v>0</v>
      </c>
      <c r="CB21" s="2">
        <f t="shared" si="32"/>
        <v>0</v>
      </c>
      <c r="CC21" s="2">
        <f t="shared" si="33"/>
        <v>0</v>
      </c>
      <c r="CD21" s="2">
        <f t="shared" si="34"/>
        <v>0</v>
      </c>
      <c r="CE21" s="2">
        <f t="shared" si="35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КА-13  -  α_рс</v>
      </c>
      <c r="B22" s="10" t="s">
        <v>2074</v>
      </c>
      <c r="C22" s="18">
        <v>1.8</v>
      </c>
      <c r="D22" s="18">
        <v>1.3</v>
      </c>
      <c r="E22" s="22" t="s">
        <v>116</v>
      </c>
      <c r="F22" s="22">
        <v>3</v>
      </c>
      <c r="G22" s="22"/>
      <c r="H22" s="20">
        <f t="shared" ca="1" si="17"/>
        <v>0</v>
      </c>
      <c r="I22" s="16" t="str">
        <f t="shared" si="18"/>
        <v>13K002KI0003</v>
      </c>
      <c r="J22" s="54">
        <v>1.357</v>
      </c>
      <c r="K22" s="54">
        <v>1.3919999999999999</v>
      </c>
      <c r="L22" s="54">
        <v>1.3679999999999999</v>
      </c>
      <c r="M22" s="54">
        <v>1.417</v>
      </c>
      <c r="N22" s="54">
        <v>1.379</v>
      </c>
      <c r="O22" s="54">
        <v>1.417</v>
      </c>
      <c r="P22" s="54">
        <v>1.3900000000000001</v>
      </c>
      <c r="Q22" s="54">
        <v>1.4039999999999999</v>
      </c>
      <c r="R22" s="54">
        <v>1.4020000000000001</v>
      </c>
      <c r="S22" s="54">
        <v>1.417</v>
      </c>
      <c r="T22" s="54">
        <v>1.403</v>
      </c>
      <c r="U22" s="54">
        <v>1.482</v>
      </c>
      <c r="V22" s="54">
        <v>1.4689999999999999</v>
      </c>
      <c r="W22" s="56">
        <v>1.4330000000000001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1.456</v>
      </c>
      <c r="AM22" s="55">
        <v>1.4850000000000001</v>
      </c>
      <c r="AN22" s="55">
        <v>1.4690000000000001</v>
      </c>
      <c r="AO22" s="55">
        <v>1.512</v>
      </c>
      <c r="AP22" s="55">
        <v>1.468</v>
      </c>
      <c r="AQ22" s="55">
        <v>1.405</v>
      </c>
      <c r="AR22" s="55">
        <v>1.4850000000000001</v>
      </c>
      <c r="AS22" s="55">
        <v>1.4890000000000001</v>
      </c>
      <c r="AT22" s="55">
        <v>1.47</v>
      </c>
      <c r="AU22" s="55">
        <v>1.4890000000000001</v>
      </c>
      <c r="AV22" s="55">
        <v>1.482</v>
      </c>
      <c r="AW22" s="55">
        <v>1.5489999999999999</v>
      </c>
      <c r="AX22" s="55">
        <v>1.5449999999999999</v>
      </c>
      <c r="AY22" s="55">
        <v>1.5389999999999999</v>
      </c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2</v>
      </c>
      <c r="BE22" s="2">
        <f t="shared" ca="1" si="1"/>
        <v>1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1</v>
      </c>
      <c r="BJ22" s="2">
        <f t="shared" ca="1" si="1"/>
        <v>1</v>
      </c>
      <c r="BK22" s="2">
        <f t="shared" ca="1" si="1"/>
        <v>1</v>
      </c>
      <c r="BL22" s="2">
        <f t="shared" ca="1" si="1"/>
        <v>2</v>
      </c>
      <c r="BM22" s="2">
        <f t="shared" ca="1" si="1"/>
        <v>0</v>
      </c>
      <c r="BN22" s="2" t="str">
        <f t="shared" si="21"/>
        <v>KI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si="22"/>
        <v>0</v>
      </c>
      <c r="BS22" s="2">
        <f t="shared" si="23"/>
        <v>0</v>
      </c>
      <c r="BT22" s="2">
        <f t="shared" si="24"/>
        <v>0</v>
      </c>
      <c r="BU22" s="2">
        <f t="shared" si="25"/>
        <v>0</v>
      </c>
      <c r="BV22" s="2">
        <f t="shared" si="26"/>
        <v>0</v>
      </c>
      <c r="BW22" s="2">
        <f t="shared" si="27"/>
        <v>0</v>
      </c>
      <c r="BX22" s="2">
        <f t="shared" si="28"/>
        <v>0</v>
      </c>
      <c r="BY22" s="2">
        <f t="shared" si="29"/>
        <v>0</v>
      </c>
      <c r="BZ22" s="2">
        <f t="shared" si="30"/>
        <v>0</v>
      </c>
      <c r="CA22" s="2">
        <f t="shared" si="31"/>
        <v>0</v>
      </c>
      <c r="CB22" s="2">
        <f t="shared" si="32"/>
        <v>0</v>
      </c>
      <c r="CC22" s="2">
        <f t="shared" si="33"/>
        <v>0</v>
      </c>
      <c r="CD22" s="2">
        <f t="shared" si="34"/>
        <v>0</v>
      </c>
      <c r="CE22" s="2">
        <f t="shared" si="35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КА-14  -  α_рс</v>
      </c>
      <c r="B23" s="10" t="s">
        <v>2075</v>
      </c>
      <c r="C23" s="18">
        <v>1.8</v>
      </c>
      <c r="D23" s="18">
        <v>1.3</v>
      </c>
      <c r="E23" s="22" t="s">
        <v>116</v>
      </c>
      <c r="F23" s="22">
        <v>3</v>
      </c>
      <c r="G23" s="22"/>
      <c r="H23" s="20">
        <f t="shared" ca="1" si="17"/>
        <v>0</v>
      </c>
      <c r="I23" s="16" t="str">
        <f t="shared" si="18"/>
        <v>14K002KI0003</v>
      </c>
      <c r="J23" s="54">
        <v>1.369</v>
      </c>
      <c r="K23" s="54">
        <v>1.4630000000000001</v>
      </c>
      <c r="L23" s="54">
        <v>1.43</v>
      </c>
      <c r="M23" s="54">
        <v>1.4339999999999999</v>
      </c>
      <c r="N23" s="54">
        <v>1.643</v>
      </c>
      <c r="O23" s="54">
        <v>1.661</v>
      </c>
      <c r="P23" s="54">
        <v>1.649</v>
      </c>
      <c r="Q23" s="54">
        <v>1.458</v>
      </c>
      <c r="R23" s="54">
        <v>1.3839999999999999</v>
      </c>
      <c r="S23" s="54">
        <v>1.4370000000000001</v>
      </c>
      <c r="T23" s="54">
        <v>1.502</v>
      </c>
      <c r="U23" s="54">
        <v>1.7370000000000001</v>
      </c>
      <c r="V23" s="54">
        <v>1.4379999999999999</v>
      </c>
      <c r="W23" s="56">
        <v>1.446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40</v>
      </c>
      <c r="AC23" s="2">
        <f t="shared" ca="1" si="0"/>
        <v>40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40</v>
      </c>
      <c r="AJ23" s="2">
        <f t="shared" ca="1" si="0"/>
        <v>0</v>
      </c>
      <c r="AK23" s="2">
        <f t="shared" ca="1" si="0"/>
        <v>0</v>
      </c>
      <c r="AL23" s="55">
        <v>1.4419999999999999</v>
      </c>
      <c r="AM23" s="55">
        <v>1.472</v>
      </c>
      <c r="AN23" s="55">
        <v>1.4570000000000001</v>
      </c>
      <c r="AO23" s="55">
        <v>1.488</v>
      </c>
      <c r="AP23" s="55">
        <v>1.5680000000000001</v>
      </c>
      <c r="AQ23" s="55">
        <v>1.4770000000000001</v>
      </c>
      <c r="AR23" s="55">
        <v>1.5589999999999999</v>
      </c>
      <c r="AS23" s="55">
        <v>1.4670000000000001</v>
      </c>
      <c r="AT23" s="55">
        <v>1.4379999999999999</v>
      </c>
      <c r="AU23" s="55">
        <v>1.462</v>
      </c>
      <c r="AV23" s="55">
        <v>1.47</v>
      </c>
      <c r="AW23" s="55">
        <v>1.569</v>
      </c>
      <c r="AX23" s="55">
        <v>1.45</v>
      </c>
      <c r="AY23" s="55">
        <v>1.4359999999999999</v>
      </c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2</v>
      </c>
      <c r="BE23" s="2">
        <f t="shared" ca="1" si="1"/>
        <v>2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1</v>
      </c>
      <c r="BJ23" s="2">
        <f t="shared" ca="1" si="1"/>
        <v>1</v>
      </c>
      <c r="BK23" s="2">
        <f t="shared" ca="1" si="1"/>
        <v>2</v>
      </c>
      <c r="BL23" s="2">
        <f t="shared" ca="1" si="1"/>
        <v>2</v>
      </c>
      <c r="BM23" s="2">
        <f t="shared" ca="1" si="1"/>
        <v>0</v>
      </c>
      <c r="BN23" s="2" t="str">
        <f t="shared" si="21"/>
        <v>KI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22"/>
        <v>0</v>
      </c>
      <c r="BS23" s="2">
        <f t="shared" si="23"/>
        <v>0</v>
      </c>
      <c r="BT23" s="2">
        <f t="shared" si="24"/>
        <v>0</v>
      </c>
      <c r="BU23" s="2">
        <f t="shared" si="25"/>
        <v>0</v>
      </c>
      <c r="BV23" s="2">
        <f t="shared" si="26"/>
        <v>0</v>
      </c>
      <c r="BW23" s="2">
        <f t="shared" si="27"/>
        <v>0</v>
      </c>
      <c r="BX23" s="2">
        <f t="shared" si="28"/>
        <v>0</v>
      </c>
      <c r="BY23" s="2">
        <f t="shared" si="29"/>
        <v>0</v>
      </c>
      <c r="BZ23" s="2">
        <f t="shared" si="30"/>
        <v>0</v>
      </c>
      <c r="CA23" s="2">
        <f t="shared" si="31"/>
        <v>0</v>
      </c>
      <c r="CB23" s="2">
        <f t="shared" si="32"/>
        <v>0</v>
      </c>
      <c r="CC23" s="2">
        <f t="shared" si="33"/>
        <v>0</v>
      </c>
      <c r="CD23" s="2">
        <f t="shared" si="34"/>
        <v>0</v>
      </c>
      <c r="CE23" s="2">
        <f t="shared" si="35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КА-15  -  α_рс</v>
      </c>
      <c r="B24" s="10" t="s">
        <v>2076</v>
      </c>
      <c r="C24" s="18">
        <v>1.8</v>
      </c>
      <c r="D24" s="18">
        <v>1.3</v>
      </c>
      <c r="E24" s="22" t="s">
        <v>116</v>
      </c>
      <c r="F24" s="22">
        <v>3</v>
      </c>
      <c r="G24" s="22"/>
      <c r="H24" s="20">
        <f t="shared" ca="1" si="17"/>
        <v>0</v>
      </c>
      <c r="I24" s="16" t="str">
        <f t="shared" si="18"/>
        <v>15K002KI0003</v>
      </c>
      <c r="J24" s="54">
        <v>1.127</v>
      </c>
      <c r="K24" s="54">
        <v>1.1439999999999999</v>
      </c>
      <c r="L24" s="54">
        <v>1.1779999999999999</v>
      </c>
      <c r="M24" s="54">
        <v>1.1910000000000001</v>
      </c>
      <c r="N24" s="54">
        <v>1.18</v>
      </c>
      <c r="O24" s="54">
        <v>1.258</v>
      </c>
      <c r="P24" s="54">
        <v>1.292</v>
      </c>
      <c r="Q24" s="54">
        <v>1.252</v>
      </c>
      <c r="R24" s="54">
        <v>1.127</v>
      </c>
      <c r="S24" s="54">
        <v>1.117</v>
      </c>
      <c r="T24" s="54">
        <v>1.123</v>
      </c>
      <c r="U24" s="54">
        <v>1.175</v>
      </c>
      <c r="V24" s="54">
        <v>1.1839999999999999</v>
      </c>
      <c r="W24" s="56">
        <v>1.1859999999999999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>
        <v>1.4059999999999999</v>
      </c>
      <c r="AM24" s="55">
        <v>1.399</v>
      </c>
      <c r="AN24" s="55">
        <v>1.4379999999999999</v>
      </c>
      <c r="AO24" s="55">
        <v>1.462</v>
      </c>
      <c r="AP24" s="55">
        <v>1.464</v>
      </c>
      <c r="AQ24" s="55">
        <v>1.44</v>
      </c>
      <c r="AR24" s="55">
        <v>1.571</v>
      </c>
      <c r="AS24" s="55">
        <v>1.5189999999999999</v>
      </c>
      <c r="AT24" s="55">
        <v>1.413</v>
      </c>
      <c r="AU24" s="55">
        <v>1.3959999999999999</v>
      </c>
      <c r="AV24" s="55">
        <v>1.4219999999999999</v>
      </c>
      <c r="AW24" s="55">
        <v>1.484</v>
      </c>
      <c r="AX24" s="55">
        <v>1.476</v>
      </c>
      <c r="AY24" s="55">
        <v>1.4910000000000001</v>
      </c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0</v>
      </c>
      <c r="BD24" s="2">
        <f t="shared" ca="1" si="20"/>
        <v>1</v>
      </c>
      <c r="BE24" s="2">
        <f t="shared" ca="1" si="20"/>
        <v>1</v>
      </c>
      <c r="BF24" s="2">
        <f t="shared" ca="1" si="20"/>
        <v>0</v>
      </c>
      <c r="BG24" s="2">
        <f t="shared" ca="1" si="20"/>
        <v>0</v>
      </c>
      <c r="BH24" s="2">
        <f t="shared" ca="1" si="20"/>
        <v>0</v>
      </c>
      <c r="BI24" s="2">
        <f t="shared" ca="1" si="20"/>
        <v>2</v>
      </c>
      <c r="BJ24" s="2">
        <f t="shared" ca="1" si="20"/>
        <v>1</v>
      </c>
      <c r="BK24" s="2">
        <f t="shared" ca="1" si="20"/>
        <v>1</v>
      </c>
      <c r="BL24" s="2">
        <f t="shared" ca="1" si="20"/>
        <v>2</v>
      </c>
      <c r="BM24" s="2">
        <f t="shared" ca="1" si="20"/>
        <v>0</v>
      </c>
      <c r="BN24" s="2" t="str">
        <f t="shared" si="21"/>
        <v>KI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si="22"/>
        <v>0</v>
      </c>
      <c r="BS24" s="2">
        <f t="shared" si="23"/>
        <v>0</v>
      </c>
      <c r="BT24" s="2">
        <f t="shared" si="24"/>
        <v>0</v>
      </c>
      <c r="BU24" s="2">
        <f t="shared" si="25"/>
        <v>0</v>
      </c>
      <c r="BV24" s="2">
        <f t="shared" si="26"/>
        <v>0</v>
      </c>
      <c r="BW24" s="2">
        <f t="shared" si="27"/>
        <v>0</v>
      </c>
      <c r="BX24" s="2">
        <f t="shared" si="28"/>
        <v>0</v>
      </c>
      <c r="BY24" s="2">
        <f t="shared" si="29"/>
        <v>0</v>
      </c>
      <c r="BZ24" s="2">
        <f t="shared" si="30"/>
        <v>0</v>
      </c>
      <c r="CA24" s="2">
        <f t="shared" si="31"/>
        <v>0</v>
      </c>
      <c r="CB24" s="2">
        <f t="shared" si="32"/>
        <v>0</v>
      </c>
      <c r="CC24" s="2">
        <f t="shared" si="33"/>
        <v>0</v>
      </c>
      <c r="CD24" s="2">
        <f t="shared" si="34"/>
        <v>0</v>
      </c>
      <c r="CE24" s="2">
        <f t="shared" si="35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КА-16  -  α_рс</v>
      </c>
      <c r="B25" s="10" t="s">
        <v>2077</v>
      </c>
      <c r="C25" s="18">
        <v>1.8</v>
      </c>
      <c r="D25" s="18">
        <v>1.3</v>
      </c>
      <c r="E25" s="22" t="s">
        <v>116</v>
      </c>
      <c r="F25" s="22">
        <v>3</v>
      </c>
      <c r="G25" s="22"/>
      <c r="H25" s="20">
        <f t="shared" ca="1" si="17"/>
        <v>1</v>
      </c>
      <c r="I25" s="16" t="str">
        <f t="shared" si="18"/>
        <v>16K002KI0003</v>
      </c>
      <c r="J25" s="54">
        <v>1.5510000000000002</v>
      </c>
      <c r="K25" s="54">
        <v>1.583</v>
      </c>
      <c r="L25" s="54">
        <v>1.641</v>
      </c>
      <c r="M25" s="54">
        <v>1.698</v>
      </c>
      <c r="N25" s="54">
        <v>1.806</v>
      </c>
      <c r="O25" s="54">
        <v>1.843</v>
      </c>
      <c r="P25" s="54">
        <v>1.8380000000000001</v>
      </c>
      <c r="Q25" s="54">
        <v>1.718</v>
      </c>
      <c r="R25" s="54">
        <v>1.615</v>
      </c>
      <c r="S25" s="54">
        <v>1.6400000000000001</v>
      </c>
      <c r="T25" s="54">
        <v>1.694</v>
      </c>
      <c r="U25" s="54">
        <v>1.7309999999999999</v>
      </c>
      <c r="V25" s="54">
        <v>1.948</v>
      </c>
      <c r="W25" s="56">
        <v>1.8319999999999999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0</v>
      </c>
      <c r="AB25" s="2">
        <f t="shared" ca="1" si="19"/>
        <v>42</v>
      </c>
      <c r="AC25" s="2">
        <f t="shared" ca="1" si="19"/>
        <v>2</v>
      </c>
      <c r="AD25" s="2">
        <f t="shared" ca="1" si="19"/>
        <v>2</v>
      </c>
      <c r="AE25" s="2">
        <f t="shared" ca="1" si="19"/>
        <v>0</v>
      </c>
      <c r="AF25" s="2">
        <f t="shared" ca="1" si="19"/>
        <v>0</v>
      </c>
      <c r="AG25" s="2">
        <f t="shared" ca="1" si="19"/>
        <v>0</v>
      </c>
      <c r="AH25" s="2">
        <f t="shared" ca="1" si="19"/>
        <v>0</v>
      </c>
      <c r="AI25" s="2">
        <f t="shared" ca="1" si="19"/>
        <v>0</v>
      </c>
      <c r="AJ25" s="2">
        <f t="shared" ca="1" si="19"/>
        <v>42</v>
      </c>
      <c r="AK25" s="2">
        <f t="shared" ca="1" si="19"/>
        <v>2</v>
      </c>
      <c r="AL25" s="55">
        <v>1.2829999999999999</v>
      </c>
      <c r="AM25" s="55">
        <v>1.28</v>
      </c>
      <c r="AN25" s="55">
        <v>1.3149999999999999</v>
      </c>
      <c r="AO25" s="55">
        <v>1.3740000000000001</v>
      </c>
      <c r="AP25" s="55">
        <v>1.403</v>
      </c>
      <c r="AQ25" s="55">
        <v>1.367</v>
      </c>
      <c r="AR25" s="55">
        <v>1.421</v>
      </c>
      <c r="AS25" s="55">
        <v>1.3660000000000001</v>
      </c>
      <c r="AT25" s="55">
        <v>1.3129999999999999</v>
      </c>
      <c r="AU25" s="55">
        <v>1.329</v>
      </c>
      <c r="AV25" s="55">
        <v>1.3680000000000001</v>
      </c>
      <c r="AW25" s="55">
        <v>1.409</v>
      </c>
      <c r="AX25" s="55">
        <v>1.4690000000000001</v>
      </c>
      <c r="AY25" s="55">
        <v>1.4390000000000001</v>
      </c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0</v>
      </c>
      <c r="BD25" s="2">
        <f t="shared" ca="1" si="20"/>
        <v>1</v>
      </c>
      <c r="BE25" s="2">
        <f t="shared" ca="1" si="20"/>
        <v>1</v>
      </c>
      <c r="BF25" s="2">
        <f t="shared" ca="1" si="20"/>
        <v>0</v>
      </c>
      <c r="BG25" s="2">
        <f t="shared" ca="1" si="20"/>
        <v>0</v>
      </c>
      <c r="BH25" s="2">
        <f t="shared" ca="1" si="20"/>
        <v>0</v>
      </c>
      <c r="BI25" s="2">
        <f t="shared" ca="1" si="20"/>
        <v>2</v>
      </c>
      <c r="BJ25" s="2">
        <f t="shared" ca="1" si="20"/>
        <v>1</v>
      </c>
      <c r="BK25" s="2">
        <f t="shared" ca="1" si="20"/>
        <v>1</v>
      </c>
      <c r="BL25" s="2">
        <f t="shared" ca="1" si="20"/>
        <v>2</v>
      </c>
      <c r="BM25" s="2">
        <f t="shared" ca="1" si="20"/>
        <v>0</v>
      </c>
      <c r="BN25" s="2" t="str">
        <f t="shared" si="21"/>
        <v>KI</v>
      </c>
      <c r="BO25" s="2">
        <f>IF(AND(COUNTIF(J25:W25,"&gt;0")&gt;6,COUNTIF(J25:W25,"&gt;0")=SUM(BR25:CE25)),SUM(BR25:CE25),0)</f>
        <v>0</v>
      </c>
      <c r="BP25" s="2">
        <f t="shared" si="2"/>
        <v>0</v>
      </c>
      <c r="BR25" s="2">
        <f t="shared" si="22"/>
        <v>0</v>
      </c>
      <c r="BS25" s="2">
        <f t="shared" si="23"/>
        <v>0</v>
      </c>
      <c r="BT25" s="2">
        <f t="shared" si="24"/>
        <v>0</v>
      </c>
      <c r="BU25" s="2">
        <f t="shared" si="25"/>
        <v>0</v>
      </c>
      <c r="BV25" s="2">
        <f t="shared" si="26"/>
        <v>1</v>
      </c>
      <c r="BW25" s="2">
        <f t="shared" si="27"/>
        <v>1</v>
      </c>
      <c r="BX25" s="2">
        <f t="shared" si="28"/>
        <v>1</v>
      </c>
      <c r="BY25" s="2">
        <f t="shared" si="29"/>
        <v>0</v>
      </c>
      <c r="BZ25" s="2">
        <f t="shared" si="30"/>
        <v>0</v>
      </c>
      <c r="CA25" s="2">
        <f t="shared" si="31"/>
        <v>0</v>
      </c>
      <c r="CB25" s="2">
        <f t="shared" si="32"/>
        <v>0</v>
      </c>
      <c r="CC25" s="2">
        <f t="shared" si="33"/>
        <v>0</v>
      </c>
      <c r="CD25" s="2">
        <f t="shared" si="34"/>
        <v>1</v>
      </c>
      <c r="CE25" s="2">
        <f t="shared" si="35"/>
        <v>1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КА-8  -  Гун</v>
      </c>
      <c r="B26" s="10" t="s">
        <v>2078</v>
      </c>
      <c r="C26" s="18">
        <v>3</v>
      </c>
      <c r="D26" s="18">
        <v>0.2</v>
      </c>
      <c r="E26" s="22" t="s">
        <v>116</v>
      </c>
      <c r="F26" s="22">
        <v>1</v>
      </c>
      <c r="G26" s="22">
        <v>1</v>
      </c>
      <c r="H26" s="20">
        <f t="shared" ca="1" si="17"/>
        <v>0</v>
      </c>
      <c r="I26" s="16" t="str">
        <f t="shared" si="18"/>
        <v>08K002SG0003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6">
        <v>0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0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>
        <v>0</v>
      </c>
      <c r="AM26" s="55">
        <v>0</v>
      </c>
      <c r="AN26" s="55">
        <v>0</v>
      </c>
      <c r="AO26" s="55">
        <v>0</v>
      </c>
      <c r="AP26" s="55">
        <v>0</v>
      </c>
      <c r="AQ26" s="55">
        <v>0</v>
      </c>
      <c r="AR26" s="55">
        <v>0</v>
      </c>
      <c r="AS26" s="55">
        <v>0</v>
      </c>
      <c r="AT26" s="55">
        <v>0</v>
      </c>
      <c r="AU26" s="55">
        <v>0</v>
      </c>
      <c r="AV26" s="55">
        <v>0</v>
      </c>
      <c r="AW26" s="55">
        <v>0</v>
      </c>
      <c r="AX26" s="55">
        <v>0</v>
      </c>
      <c r="AY26" s="55">
        <v>0</v>
      </c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0</v>
      </c>
      <c r="BD26" s="2">
        <f t="shared" ca="1" si="20"/>
        <v>0</v>
      </c>
      <c r="BE26" s="2">
        <f t="shared" ca="1" si="20"/>
        <v>1</v>
      </c>
      <c r="BF26" s="2">
        <f t="shared" ca="1" si="20"/>
        <v>0</v>
      </c>
      <c r="BG26" s="2">
        <f t="shared" ca="1" si="20"/>
        <v>0</v>
      </c>
      <c r="BH26" s="2">
        <f t="shared" ca="1" si="20"/>
        <v>0</v>
      </c>
      <c r="BI26" s="2">
        <f t="shared" ca="1" si="20"/>
        <v>2</v>
      </c>
      <c r="BJ26" s="2">
        <f t="shared" ca="1" si="20"/>
        <v>1</v>
      </c>
      <c r="BK26" s="2">
        <f t="shared" ca="1" si="20"/>
        <v>1</v>
      </c>
      <c r="BL26" s="2">
        <f t="shared" ca="1" si="20"/>
        <v>1</v>
      </c>
      <c r="BM26" s="2">
        <f t="shared" ca="1" si="20"/>
        <v>0</v>
      </c>
      <c r="BN26" s="2" t="str">
        <f t="shared" si="21"/>
        <v>SG</v>
      </c>
      <c r="BP26" s="2">
        <f t="shared" si="2"/>
        <v>0</v>
      </c>
      <c r="BR26" s="2">
        <f t="shared" ref="BR26:BR34" si="36">IF(AND(J76 &gt;0,J26&gt;$C26,J26 &gt;0.1),1,0)</f>
        <v>0</v>
      </c>
      <c r="BS26" s="2">
        <f t="shared" ref="BS26:BS34" si="37">IF(AND(K76 &gt;0,K26&gt;$C26,K26 &gt;0.1),1,0)</f>
        <v>0</v>
      </c>
      <c r="BT26" s="2">
        <f t="shared" ref="BT26:BT34" si="38">IF(AND(L76 &gt;0,L26&gt;$C26,L26 &gt;0.1),1,0)</f>
        <v>0</v>
      </c>
      <c r="BU26" s="2">
        <f t="shared" ref="BU26:BU34" si="39">IF(AND(M76 &gt;0,M26&gt;$C26,M26 &gt;0.1),1,0)</f>
        <v>0</v>
      </c>
      <c r="BV26" s="2">
        <f t="shared" ref="BV26:BV34" si="40">IF(AND(N76 &gt;0,N26&gt;$C26,N26 &gt;0.1),1,0)</f>
        <v>0</v>
      </c>
      <c r="BW26" s="2">
        <f t="shared" ref="BW26:BW34" si="41">IF(AND(O76 &gt;0,O26&gt;$C26,O26 &gt;0.1),1,0)</f>
        <v>0</v>
      </c>
      <c r="BX26" s="2">
        <f t="shared" ref="BX26:BX34" si="42">IF(AND(P76 &gt;0,P26&gt;$C26,P26 &gt;0.1),1,0)</f>
        <v>0</v>
      </c>
      <c r="BY26" s="2">
        <f t="shared" ref="BY26:BY34" si="43">IF(AND(Q76 &gt;0,Q26&gt;$C26,Q26 &gt;0.1),1,0)</f>
        <v>0</v>
      </c>
      <c r="BZ26" s="2">
        <f t="shared" ref="BZ26:BZ34" si="44">IF(AND(R76 &gt;0,R26&gt;$C26,R26 &gt;0.1),1,0)</f>
        <v>0</v>
      </c>
      <c r="CA26" s="2">
        <f t="shared" ref="CA26:CA34" si="45">IF(AND(S76 &gt;0,S26&gt;$C26,S26 &gt;0.1),1,0)</f>
        <v>0</v>
      </c>
      <c r="CB26" s="2">
        <f t="shared" ref="CB26:CB34" si="46">IF(AND(T76 &gt;0,T26&gt;$C26,T26 &gt;0.1),1,0)</f>
        <v>0</v>
      </c>
      <c r="CC26" s="2">
        <f t="shared" ref="CC26:CC34" si="47">IF(AND(U76 &gt;0,U26&gt;$C26,U26 &gt;0.1),1,0)</f>
        <v>0</v>
      </c>
      <c r="CD26" s="2">
        <f t="shared" ref="CD26:CD34" si="48">IF(AND(V76 &gt;0,V26&gt;$C26,V26 &gt;0.1),1,0)</f>
        <v>0</v>
      </c>
      <c r="CE26" s="2">
        <f t="shared" ref="CE26:CE34" si="49">IF(AND(W76 &gt;0,W26&gt;$C26,W26 &gt;0.1),1,0)</f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КА-9  -  Гун</v>
      </c>
      <c r="B27" s="10" t="s">
        <v>2079</v>
      </c>
      <c r="C27" s="18">
        <v>3</v>
      </c>
      <c r="D27" s="18">
        <v>0.2</v>
      </c>
      <c r="E27" s="22" t="s">
        <v>116</v>
      </c>
      <c r="F27" s="22">
        <v>1</v>
      </c>
      <c r="G27" s="22">
        <v>1</v>
      </c>
      <c r="H27" s="20">
        <f t="shared" ca="1" si="17"/>
        <v>0</v>
      </c>
      <c r="I27" s="16" t="str">
        <f t="shared" si="18"/>
        <v>09K002SG0003</v>
      </c>
      <c r="J27" s="54">
        <v>4.2</v>
      </c>
      <c r="K27" s="54">
        <v>4</v>
      </c>
      <c r="L27" s="54">
        <v>3.9</v>
      </c>
      <c r="M27" s="54">
        <v>4.2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6">
        <v>0</v>
      </c>
      <c r="X27" s="2">
        <f t="shared" ca="1" si="19"/>
        <v>1</v>
      </c>
      <c r="Y27" s="2">
        <f t="shared" ca="1" si="19"/>
        <v>1</v>
      </c>
      <c r="Z27" s="2">
        <f t="shared" ca="1" si="19"/>
        <v>1</v>
      </c>
      <c r="AA27" s="2">
        <f t="shared" ca="1" si="19"/>
        <v>1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0</v>
      </c>
      <c r="AJ27" s="2">
        <f t="shared" ca="1" si="19"/>
        <v>0</v>
      </c>
      <c r="AK27" s="2">
        <f t="shared" ca="1" si="19"/>
        <v>0</v>
      </c>
      <c r="AL27" s="55">
        <v>2.5</v>
      </c>
      <c r="AM27" s="55">
        <v>2.5</v>
      </c>
      <c r="AN27" s="55">
        <v>2.5</v>
      </c>
      <c r="AO27" s="55">
        <v>2.5</v>
      </c>
      <c r="AP27" s="55">
        <v>0</v>
      </c>
      <c r="AQ27" s="55">
        <v>0</v>
      </c>
      <c r="AR27" s="55">
        <v>0</v>
      </c>
      <c r="AS27" s="55">
        <v>0</v>
      </c>
      <c r="AT27" s="55">
        <v>0</v>
      </c>
      <c r="AU27" s="55">
        <v>0</v>
      </c>
      <c r="AV27" s="55">
        <v>0</v>
      </c>
      <c r="AW27" s="55">
        <v>0</v>
      </c>
      <c r="AX27" s="55">
        <v>0</v>
      </c>
      <c r="AY27" s="55">
        <v>0</v>
      </c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0</v>
      </c>
      <c r="BD27" s="2">
        <f t="shared" ca="1" si="20"/>
        <v>0</v>
      </c>
      <c r="BE27" s="2">
        <f t="shared" ca="1" si="20"/>
        <v>1</v>
      </c>
      <c r="BF27" s="2">
        <f t="shared" ca="1" si="20"/>
        <v>0</v>
      </c>
      <c r="BG27" s="2">
        <f t="shared" ca="1" si="20"/>
        <v>0</v>
      </c>
      <c r="BH27" s="2">
        <f t="shared" ca="1" si="20"/>
        <v>0</v>
      </c>
      <c r="BI27" s="2">
        <f t="shared" ca="1" si="20"/>
        <v>2</v>
      </c>
      <c r="BJ27" s="2">
        <f t="shared" ca="1" si="20"/>
        <v>1</v>
      </c>
      <c r="BK27" s="2">
        <f t="shared" ca="1" si="20"/>
        <v>1</v>
      </c>
      <c r="BL27" s="2">
        <f t="shared" ca="1" si="20"/>
        <v>1</v>
      </c>
      <c r="BM27" s="2">
        <f t="shared" ca="1" si="20"/>
        <v>0</v>
      </c>
      <c r="BN27" s="2" t="str">
        <f t="shared" si="21"/>
        <v>SG</v>
      </c>
      <c r="BP27" s="2">
        <f t="shared" si="2"/>
        <v>0</v>
      </c>
      <c r="BR27" s="2">
        <f t="shared" si="36"/>
        <v>1</v>
      </c>
      <c r="BS27" s="2">
        <f t="shared" si="37"/>
        <v>1</v>
      </c>
      <c r="BT27" s="2">
        <f t="shared" si="38"/>
        <v>1</v>
      </c>
      <c r="BU27" s="2">
        <f t="shared" si="39"/>
        <v>1</v>
      </c>
      <c r="BV27" s="2">
        <f t="shared" si="40"/>
        <v>0</v>
      </c>
      <c r="BW27" s="2">
        <f t="shared" si="41"/>
        <v>0</v>
      </c>
      <c r="BX27" s="2">
        <f t="shared" si="42"/>
        <v>0</v>
      </c>
      <c r="BY27" s="2">
        <f t="shared" si="43"/>
        <v>0</v>
      </c>
      <c r="BZ27" s="2">
        <f t="shared" si="44"/>
        <v>0</v>
      </c>
      <c r="CA27" s="2">
        <f t="shared" si="45"/>
        <v>0</v>
      </c>
      <c r="CB27" s="2">
        <f t="shared" si="46"/>
        <v>0</v>
      </c>
      <c r="CC27" s="2">
        <f t="shared" si="47"/>
        <v>0</v>
      </c>
      <c r="CD27" s="2">
        <f t="shared" si="48"/>
        <v>0</v>
      </c>
      <c r="CE27" s="2">
        <f t="shared" si="49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КА-10  -  Гун</v>
      </c>
      <c r="B28" s="12" t="s">
        <v>2080</v>
      </c>
      <c r="C28" s="18">
        <v>3</v>
      </c>
      <c r="D28" s="18">
        <v>0.2</v>
      </c>
      <c r="E28" s="22" t="s">
        <v>116</v>
      </c>
      <c r="F28" s="22">
        <v>1</v>
      </c>
      <c r="G28" s="22">
        <v>1</v>
      </c>
      <c r="H28" s="20">
        <f t="shared" ca="1" si="17"/>
        <v>1</v>
      </c>
      <c r="I28" s="16" t="str">
        <f t="shared" si="18"/>
        <v>10K002SG0003</v>
      </c>
      <c r="J28" s="54">
        <v>0</v>
      </c>
      <c r="K28" s="54">
        <v>0</v>
      </c>
      <c r="L28" s="54">
        <v>0.8</v>
      </c>
      <c r="M28" s="54">
        <v>1.2</v>
      </c>
      <c r="N28" s="54">
        <v>1.9</v>
      </c>
      <c r="O28" s="54">
        <v>2.2999999999999998</v>
      </c>
      <c r="P28" s="54">
        <v>1.4</v>
      </c>
      <c r="Q28" s="54">
        <v>1.9</v>
      </c>
      <c r="R28" s="54">
        <v>1.7</v>
      </c>
      <c r="S28" s="54">
        <v>4.4000000000000004</v>
      </c>
      <c r="T28" s="54">
        <v>5</v>
      </c>
      <c r="U28" s="54">
        <v>4.0999999999999996</v>
      </c>
      <c r="V28" s="54">
        <v>5.9</v>
      </c>
      <c r="W28" s="56">
        <v>3.8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20</v>
      </c>
      <c r="AC28" s="2">
        <f t="shared" ca="1" si="19"/>
        <v>20</v>
      </c>
      <c r="AD28" s="2">
        <f t="shared" ca="1" si="19"/>
        <v>0</v>
      </c>
      <c r="AE28" s="2">
        <f t="shared" ca="1" si="19"/>
        <v>20</v>
      </c>
      <c r="AF28" s="2">
        <f t="shared" ca="1" si="19"/>
        <v>0</v>
      </c>
      <c r="AG28" s="2">
        <f t="shared" ca="1" si="19"/>
        <v>21</v>
      </c>
      <c r="AH28" s="2">
        <f t="shared" ca="1" si="19"/>
        <v>21</v>
      </c>
      <c r="AI28" s="2">
        <f t="shared" ca="1" si="19"/>
        <v>1</v>
      </c>
      <c r="AJ28" s="2">
        <f t="shared" ca="1" si="19"/>
        <v>21</v>
      </c>
      <c r="AK28" s="2">
        <f t="shared" ca="1" si="19"/>
        <v>1</v>
      </c>
      <c r="AL28" s="55">
        <v>0</v>
      </c>
      <c r="AM28" s="55">
        <v>0</v>
      </c>
      <c r="AN28" s="55">
        <v>2.5</v>
      </c>
      <c r="AO28" s="55">
        <v>2.5</v>
      </c>
      <c r="AP28" s="55">
        <v>2.5</v>
      </c>
      <c r="AQ28" s="55">
        <v>2.5</v>
      </c>
      <c r="AR28" s="55">
        <v>2.5</v>
      </c>
      <c r="AS28" s="55">
        <v>2.5</v>
      </c>
      <c r="AT28" s="55">
        <v>2.5</v>
      </c>
      <c r="AU28" s="55">
        <v>2.5</v>
      </c>
      <c r="AV28" s="55">
        <v>2.5</v>
      </c>
      <c r="AW28" s="55">
        <v>2.5</v>
      </c>
      <c r="AX28" s="55">
        <v>2.5</v>
      </c>
      <c r="AY28" s="55">
        <v>2.5</v>
      </c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0</v>
      </c>
      <c r="BD28" s="2">
        <f t="shared" ca="1" si="20"/>
        <v>0</v>
      </c>
      <c r="BE28" s="2">
        <f t="shared" ca="1" si="20"/>
        <v>1</v>
      </c>
      <c r="BF28" s="2">
        <f t="shared" ca="1" si="20"/>
        <v>0</v>
      </c>
      <c r="BG28" s="2">
        <f t="shared" ca="1" si="20"/>
        <v>0</v>
      </c>
      <c r="BH28" s="2">
        <f t="shared" ca="1" si="20"/>
        <v>0</v>
      </c>
      <c r="BI28" s="2">
        <f t="shared" ca="1" si="20"/>
        <v>2</v>
      </c>
      <c r="BJ28" s="2">
        <f t="shared" ca="1" si="20"/>
        <v>1</v>
      </c>
      <c r="BK28" s="2">
        <f t="shared" ca="1" si="20"/>
        <v>1</v>
      </c>
      <c r="BL28" s="2">
        <f t="shared" ca="1" si="20"/>
        <v>1</v>
      </c>
      <c r="BM28" s="2">
        <f t="shared" ca="1" si="20"/>
        <v>0</v>
      </c>
      <c r="BN28" s="2" t="str">
        <f t="shared" si="21"/>
        <v>SG</v>
      </c>
      <c r="BO28" s="2">
        <f>IF(AND(COUNTIF(J28:W28,"&gt;0")&gt;6,COUNTIF(J28:W28,"&gt;0")=SUM(BR28:CE28)),SUM(BR28:CE28),0)</f>
        <v>0</v>
      </c>
      <c r="BP28" s="2">
        <f t="shared" si="2"/>
        <v>0</v>
      </c>
      <c r="BR28" s="2">
        <f t="shared" si="36"/>
        <v>0</v>
      </c>
      <c r="BS28" s="2">
        <f t="shared" si="37"/>
        <v>0</v>
      </c>
      <c r="BT28" s="2">
        <f t="shared" si="38"/>
        <v>0</v>
      </c>
      <c r="BU28" s="2">
        <f t="shared" si="39"/>
        <v>0</v>
      </c>
      <c r="BV28" s="2">
        <f t="shared" si="40"/>
        <v>0</v>
      </c>
      <c r="BW28" s="2">
        <f t="shared" si="41"/>
        <v>0</v>
      </c>
      <c r="BX28" s="2">
        <f t="shared" si="42"/>
        <v>0</v>
      </c>
      <c r="BY28" s="2">
        <f t="shared" si="43"/>
        <v>0</v>
      </c>
      <c r="BZ28" s="2">
        <f t="shared" si="44"/>
        <v>0</v>
      </c>
      <c r="CA28" s="2">
        <f t="shared" si="45"/>
        <v>1</v>
      </c>
      <c r="CB28" s="2">
        <f t="shared" si="46"/>
        <v>1</v>
      </c>
      <c r="CC28" s="2">
        <f t="shared" si="47"/>
        <v>1</v>
      </c>
      <c r="CD28" s="2">
        <f t="shared" si="48"/>
        <v>1</v>
      </c>
      <c r="CE28" s="2">
        <f t="shared" si="49"/>
        <v>1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КА-11  -  Гун</v>
      </c>
      <c r="B29" s="10" t="s">
        <v>2081</v>
      </c>
      <c r="C29" s="18">
        <v>3</v>
      </c>
      <c r="D29" s="18">
        <v>0.2</v>
      </c>
      <c r="E29" s="22" t="s">
        <v>116</v>
      </c>
      <c r="F29" s="22">
        <v>1</v>
      </c>
      <c r="G29" s="22">
        <v>1</v>
      </c>
      <c r="H29" s="20">
        <f t="shared" ca="1" si="17"/>
        <v>0</v>
      </c>
      <c r="I29" s="16" t="str">
        <f t="shared" si="18"/>
        <v>11K002SG0003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54">
        <v>0</v>
      </c>
      <c r="T29" s="54">
        <v>0</v>
      </c>
      <c r="U29" s="54">
        <v>0</v>
      </c>
      <c r="V29" s="54">
        <v>0</v>
      </c>
      <c r="W29" s="56">
        <v>0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0</v>
      </c>
      <c r="AF29" s="2">
        <f t="shared" ca="1" si="19"/>
        <v>0</v>
      </c>
      <c r="AG29" s="2">
        <f t="shared" ca="1" si="19"/>
        <v>0</v>
      </c>
      <c r="AH29" s="2">
        <f t="shared" ca="1" si="19"/>
        <v>0</v>
      </c>
      <c r="AI29" s="2">
        <f t="shared" ca="1" si="19"/>
        <v>0</v>
      </c>
      <c r="AJ29" s="2">
        <f t="shared" ca="1" si="19"/>
        <v>0</v>
      </c>
      <c r="AK29" s="2">
        <f t="shared" ca="1" si="19"/>
        <v>0</v>
      </c>
      <c r="AL29" s="55">
        <v>0</v>
      </c>
      <c r="AM29" s="55">
        <v>0</v>
      </c>
      <c r="AN29" s="55">
        <v>0</v>
      </c>
      <c r="AO29" s="55">
        <v>0</v>
      </c>
      <c r="AP29" s="55">
        <v>0</v>
      </c>
      <c r="AQ29" s="55">
        <v>0</v>
      </c>
      <c r="AR29" s="55">
        <v>0</v>
      </c>
      <c r="AS29" s="55">
        <v>0</v>
      </c>
      <c r="AT29" s="55">
        <v>0</v>
      </c>
      <c r="AU29" s="55">
        <v>0</v>
      </c>
      <c r="AV29" s="55">
        <v>0</v>
      </c>
      <c r="AW29" s="55">
        <v>0</v>
      </c>
      <c r="AX29" s="55">
        <v>0</v>
      </c>
      <c r="AY29" s="55">
        <v>0</v>
      </c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0</v>
      </c>
      <c r="BD29" s="2">
        <f t="shared" ca="1" si="20"/>
        <v>0</v>
      </c>
      <c r="BE29" s="2">
        <f t="shared" ca="1" si="20"/>
        <v>1</v>
      </c>
      <c r="BF29" s="2">
        <f t="shared" ca="1" si="20"/>
        <v>0</v>
      </c>
      <c r="BG29" s="2">
        <f t="shared" ca="1" si="20"/>
        <v>0</v>
      </c>
      <c r="BH29" s="2">
        <f t="shared" ca="1" si="20"/>
        <v>0</v>
      </c>
      <c r="BI29" s="2">
        <f t="shared" ca="1" si="20"/>
        <v>1</v>
      </c>
      <c r="BJ29" s="2">
        <f t="shared" ca="1" si="20"/>
        <v>0</v>
      </c>
      <c r="BK29" s="2">
        <f t="shared" ca="1" si="20"/>
        <v>1</v>
      </c>
      <c r="BL29" s="2">
        <f t="shared" ca="1" si="20"/>
        <v>0</v>
      </c>
      <c r="BM29" s="2">
        <f t="shared" ca="1" si="20"/>
        <v>0</v>
      </c>
      <c r="BN29" s="2" t="str">
        <f t="shared" si="21"/>
        <v>SG</v>
      </c>
      <c r="BP29" s="2">
        <f t="shared" si="2"/>
        <v>0</v>
      </c>
      <c r="BR29" s="2">
        <f t="shared" si="36"/>
        <v>0</v>
      </c>
      <c r="BS29" s="2">
        <f t="shared" si="37"/>
        <v>0</v>
      </c>
      <c r="BT29" s="2">
        <f t="shared" si="38"/>
        <v>0</v>
      </c>
      <c r="BU29" s="2">
        <f t="shared" si="39"/>
        <v>0</v>
      </c>
      <c r="BV29" s="2">
        <f t="shared" si="40"/>
        <v>0</v>
      </c>
      <c r="BW29" s="2">
        <f t="shared" si="41"/>
        <v>0</v>
      </c>
      <c r="BX29" s="2">
        <f t="shared" si="42"/>
        <v>0</v>
      </c>
      <c r="BY29" s="2">
        <f t="shared" si="43"/>
        <v>0</v>
      </c>
      <c r="BZ29" s="2">
        <f t="shared" si="44"/>
        <v>0</v>
      </c>
      <c r="CA29" s="2">
        <f t="shared" si="45"/>
        <v>0</v>
      </c>
      <c r="CB29" s="2">
        <f t="shared" si="46"/>
        <v>0</v>
      </c>
      <c r="CC29" s="2">
        <f t="shared" si="47"/>
        <v>0</v>
      </c>
      <c r="CD29" s="2">
        <f t="shared" si="48"/>
        <v>0</v>
      </c>
      <c r="CE29" s="2">
        <f t="shared" si="49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КА-12  -  Гун</v>
      </c>
      <c r="B30" s="10" t="s">
        <v>2082</v>
      </c>
      <c r="C30" s="18">
        <v>3</v>
      </c>
      <c r="D30" s="18">
        <v>0.2</v>
      </c>
      <c r="E30" s="22" t="s">
        <v>116</v>
      </c>
      <c r="F30" s="22">
        <v>1</v>
      </c>
      <c r="G30" s="22">
        <v>1</v>
      </c>
      <c r="H30" s="20">
        <f t="shared" ca="1" si="17"/>
        <v>0</v>
      </c>
      <c r="I30" s="16" t="str">
        <f t="shared" si="18"/>
        <v>12K002SG0003</v>
      </c>
      <c r="J30" s="54">
        <v>0.8</v>
      </c>
      <c r="K30" s="54">
        <v>0.2</v>
      </c>
      <c r="L30" s="54">
        <v>0.2</v>
      </c>
      <c r="M30" s="54">
        <v>0.8</v>
      </c>
      <c r="N30" s="54">
        <v>0.6</v>
      </c>
      <c r="O30" s="54">
        <v>0.5</v>
      </c>
      <c r="P30" s="54">
        <v>0.7</v>
      </c>
      <c r="Q30" s="54">
        <v>0.2</v>
      </c>
      <c r="R30" s="54">
        <v>0.2</v>
      </c>
      <c r="S30" s="54">
        <v>0.5</v>
      </c>
      <c r="T30" s="54">
        <v>0.1</v>
      </c>
      <c r="U30" s="54">
        <v>0.1</v>
      </c>
      <c r="V30" s="54">
        <v>0.4</v>
      </c>
      <c r="W30" s="56">
        <v>0.5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20</v>
      </c>
      <c r="AB30" s="2">
        <f t="shared" ca="1" si="19"/>
        <v>0</v>
      </c>
      <c r="AC30" s="2">
        <f t="shared" ca="1" si="19"/>
        <v>0</v>
      </c>
      <c r="AD30" s="2">
        <f t="shared" ca="1" si="19"/>
        <v>20</v>
      </c>
      <c r="AE30" s="2">
        <f t="shared" ca="1" si="19"/>
        <v>0</v>
      </c>
      <c r="AF30" s="2">
        <f t="shared" ca="1" si="19"/>
        <v>0</v>
      </c>
      <c r="AG30" s="2">
        <f t="shared" ca="1" si="19"/>
        <v>20</v>
      </c>
      <c r="AH30" s="2">
        <f t="shared" ca="1" si="19"/>
        <v>0</v>
      </c>
      <c r="AI30" s="2">
        <f t="shared" ca="1" si="19"/>
        <v>0</v>
      </c>
      <c r="AJ30" s="2">
        <f t="shared" ca="1" si="19"/>
        <v>20</v>
      </c>
      <c r="AK30" s="2">
        <f t="shared" ca="1" si="19"/>
        <v>0</v>
      </c>
      <c r="AL30" s="55">
        <v>2.5</v>
      </c>
      <c r="AM30" s="55">
        <v>2.5</v>
      </c>
      <c r="AN30" s="55">
        <v>2.5</v>
      </c>
      <c r="AO30" s="55">
        <v>2.5</v>
      </c>
      <c r="AP30" s="55">
        <v>2.5</v>
      </c>
      <c r="AQ30" s="55">
        <v>2.5</v>
      </c>
      <c r="AR30" s="55">
        <v>2.5</v>
      </c>
      <c r="AS30" s="55">
        <v>2.5</v>
      </c>
      <c r="AT30" s="55">
        <v>2.5</v>
      </c>
      <c r="AU30" s="55">
        <v>2.5</v>
      </c>
      <c r="AV30" s="55">
        <v>2.5</v>
      </c>
      <c r="AW30" s="55">
        <v>2.5</v>
      </c>
      <c r="AX30" s="55">
        <v>2.5</v>
      </c>
      <c r="AY30" s="55">
        <v>2.5</v>
      </c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0</v>
      </c>
      <c r="BD30" s="2">
        <f t="shared" ca="1" si="20"/>
        <v>0</v>
      </c>
      <c r="BE30" s="2">
        <f t="shared" ca="1" si="20"/>
        <v>1</v>
      </c>
      <c r="BF30" s="2">
        <f t="shared" ca="1" si="20"/>
        <v>0</v>
      </c>
      <c r="BG30" s="2">
        <f t="shared" ca="1" si="20"/>
        <v>0</v>
      </c>
      <c r="BH30" s="2">
        <f t="shared" ca="1" si="20"/>
        <v>0</v>
      </c>
      <c r="BI30" s="2">
        <f t="shared" ca="1" si="20"/>
        <v>1</v>
      </c>
      <c r="BJ30" s="2">
        <f t="shared" ca="1" si="20"/>
        <v>0</v>
      </c>
      <c r="BK30" s="2">
        <f t="shared" ca="1" si="20"/>
        <v>1</v>
      </c>
      <c r="BL30" s="2">
        <f t="shared" ca="1" si="20"/>
        <v>0</v>
      </c>
      <c r="BM30" s="2">
        <f t="shared" ca="1" si="20"/>
        <v>0</v>
      </c>
      <c r="BN30" s="2" t="str">
        <f t="shared" si="21"/>
        <v>SG</v>
      </c>
      <c r="BO30" s="2">
        <f>IF(AND(COUNTIF(J30:W30,"&gt;0")&gt;6,COUNTIF(J30:W30,"&gt;0")=SUM(BR30:CE30)),SUM(BR30:CE30),0)</f>
        <v>0</v>
      </c>
      <c r="BP30" s="2">
        <f t="shared" si="2"/>
        <v>1</v>
      </c>
      <c r="BR30" s="2">
        <f t="shared" si="36"/>
        <v>0</v>
      </c>
      <c r="BS30" s="2">
        <f t="shared" si="37"/>
        <v>0</v>
      </c>
      <c r="BT30" s="2">
        <f t="shared" si="38"/>
        <v>0</v>
      </c>
      <c r="BU30" s="2">
        <f t="shared" si="39"/>
        <v>0</v>
      </c>
      <c r="BV30" s="2">
        <f t="shared" si="40"/>
        <v>0</v>
      </c>
      <c r="BW30" s="2">
        <f t="shared" si="41"/>
        <v>0</v>
      </c>
      <c r="BX30" s="2">
        <f t="shared" si="42"/>
        <v>0</v>
      </c>
      <c r="BY30" s="2">
        <f t="shared" si="43"/>
        <v>0</v>
      </c>
      <c r="BZ30" s="2">
        <f t="shared" si="44"/>
        <v>0</v>
      </c>
      <c r="CA30" s="2">
        <f t="shared" si="45"/>
        <v>0</v>
      </c>
      <c r="CB30" s="2">
        <f t="shared" si="46"/>
        <v>0</v>
      </c>
      <c r="CC30" s="2">
        <f t="shared" si="47"/>
        <v>0</v>
      </c>
      <c r="CD30" s="2">
        <f t="shared" si="48"/>
        <v>0</v>
      </c>
      <c r="CE30" s="2">
        <f t="shared" si="49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КА-13  -  Гун</v>
      </c>
      <c r="B31" s="12" t="s">
        <v>2083</v>
      </c>
      <c r="C31" s="18">
        <v>3</v>
      </c>
      <c r="D31" s="18">
        <v>0.2</v>
      </c>
      <c r="E31" s="22" t="s">
        <v>116</v>
      </c>
      <c r="F31" s="22">
        <v>1</v>
      </c>
      <c r="G31" s="22">
        <v>1</v>
      </c>
      <c r="H31" s="20">
        <f t="shared" ca="1" si="17"/>
        <v>1</v>
      </c>
      <c r="I31" s="16" t="str">
        <f t="shared" si="18"/>
        <v>13K002SG0003</v>
      </c>
      <c r="J31" s="54">
        <v>1.6</v>
      </c>
      <c r="K31" s="54">
        <v>2.7</v>
      </c>
      <c r="L31" s="54">
        <v>2.6</v>
      </c>
      <c r="M31" s="54">
        <v>0.8</v>
      </c>
      <c r="N31" s="54">
        <v>1.6</v>
      </c>
      <c r="O31" s="54">
        <v>3.4</v>
      </c>
      <c r="P31" s="54">
        <v>2.2000000000000002</v>
      </c>
      <c r="Q31" s="54">
        <v>2.6</v>
      </c>
      <c r="R31" s="54">
        <v>2.1</v>
      </c>
      <c r="S31" s="54">
        <v>3</v>
      </c>
      <c r="T31" s="54">
        <v>2.9</v>
      </c>
      <c r="U31" s="54">
        <v>4.2</v>
      </c>
      <c r="V31" s="54">
        <v>1.4</v>
      </c>
      <c r="W31" s="56">
        <v>1.1000000000000001</v>
      </c>
      <c r="X31" s="2">
        <f t="shared" ca="1" si="19"/>
        <v>0</v>
      </c>
      <c r="Y31" s="2">
        <f t="shared" ca="1" si="19"/>
        <v>20</v>
      </c>
      <c r="Z31" s="2">
        <f t="shared" ca="1" si="19"/>
        <v>0</v>
      </c>
      <c r="AA31" s="2">
        <f t="shared" ca="1" si="19"/>
        <v>0</v>
      </c>
      <c r="AB31" s="2">
        <f t="shared" ca="1" si="19"/>
        <v>20</v>
      </c>
      <c r="AC31" s="2">
        <f t="shared" ca="1" si="19"/>
        <v>21</v>
      </c>
      <c r="AD31" s="2">
        <f t="shared" ca="1" si="19"/>
        <v>0</v>
      </c>
      <c r="AE31" s="2">
        <f t="shared" ca="1" si="19"/>
        <v>20</v>
      </c>
      <c r="AF31" s="2">
        <f t="shared" ca="1" si="19"/>
        <v>0</v>
      </c>
      <c r="AG31" s="2">
        <f t="shared" ca="1" si="19"/>
        <v>20</v>
      </c>
      <c r="AH31" s="2">
        <f t="shared" ca="1" si="19"/>
        <v>0</v>
      </c>
      <c r="AI31" s="2">
        <f t="shared" ca="1" si="19"/>
        <v>21</v>
      </c>
      <c r="AJ31" s="2">
        <f t="shared" ca="1" si="19"/>
        <v>0</v>
      </c>
      <c r="AK31" s="2">
        <f t="shared" ca="1" si="19"/>
        <v>0</v>
      </c>
      <c r="AL31" s="55">
        <v>2.5</v>
      </c>
      <c r="AM31" s="55">
        <v>2.5</v>
      </c>
      <c r="AN31" s="55">
        <v>2.5</v>
      </c>
      <c r="AO31" s="55">
        <v>2.5</v>
      </c>
      <c r="AP31" s="55">
        <v>2.5</v>
      </c>
      <c r="AQ31" s="55">
        <v>2.5</v>
      </c>
      <c r="AR31" s="55">
        <v>2.5</v>
      </c>
      <c r="AS31" s="55">
        <v>2.5</v>
      </c>
      <c r="AT31" s="55">
        <v>2.5</v>
      </c>
      <c r="AU31" s="55">
        <v>2.5</v>
      </c>
      <c r="AV31" s="55">
        <v>2.5</v>
      </c>
      <c r="AW31" s="55">
        <v>2.5</v>
      </c>
      <c r="AX31" s="55">
        <v>2.5</v>
      </c>
      <c r="AY31" s="55">
        <v>2.5</v>
      </c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0</v>
      </c>
      <c r="BD31" s="2">
        <f t="shared" ca="1" si="20"/>
        <v>0</v>
      </c>
      <c r="BE31" s="2">
        <f t="shared" ca="1" si="20"/>
        <v>1</v>
      </c>
      <c r="BF31" s="2">
        <f t="shared" ca="1" si="20"/>
        <v>0</v>
      </c>
      <c r="BG31" s="2">
        <f t="shared" ca="1" si="20"/>
        <v>0</v>
      </c>
      <c r="BH31" s="2">
        <f t="shared" ca="1" si="20"/>
        <v>0</v>
      </c>
      <c r="BI31" s="2">
        <f t="shared" ca="1" si="20"/>
        <v>1</v>
      </c>
      <c r="BJ31" s="2">
        <f t="shared" ca="1" si="20"/>
        <v>0</v>
      </c>
      <c r="BK31" s="2">
        <f t="shared" ca="1" si="20"/>
        <v>1</v>
      </c>
      <c r="BL31" s="2">
        <f t="shared" ca="1" si="20"/>
        <v>0</v>
      </c>
      <c r="BM31" s="2">
        <f t="shared" ca="1" si="20"/>
        <v>0</v>
      </c>
      <c r="BN31" s="2" t="str">
        <f t="shared" si="21"/>
        <v>SG</v>
      </c>
      <c r="BO31" s="2">
        <f>IF(AND(COUNTIF(J31:W31,"&gt;0")&gt;6,COUNTIF(J31:W31,"&gt;0")=SUM(BR31:CE31)),SUM(BR31:CE31),0)</f>
        <v>0</v>
      </c>
      <c r="BP31" s="2">
        <f t="shared" si="2"/>
        <v>0</v>
      </c>
      <c r="BR31" s="2">
        <f t="shared" si="36"/>
        <v>0</v>
      </c>
      <c r="BS31" s="2">
        <f t="shared" si="37"/>
        <v>0</v>
      </c>
      <c r="BT31" s="2">
        <f t="shared" si="38"/>
        <v>0</v>
      </c>
      <c r="BU31" s="2">
        <f t="shared" si="39"/>
        <v>0</v>
      </c>
      <c r="BV31" s="2">
        <f t="shared" si="40"/>
        <v>0</v>
      </c>
      <c r="BW31" s="2">
        <f t="shared" si="41"/>
        <v>1</v>
      </c>
      <c r="BX31" s="2">
        <f t="shared" si="42"/>
        <v>0</v>
      </c>
      <c r="BY31" s="2">
        <f t="shared" si="43"/>
        <v>0</v>
      </c>
      <c r="BZ31" s="2">
        <f t="shared" si="44"/>
        <v>0</v>
      </c>
      <c r="CA31" s="2">
        <f t="shared" si="45"/>
        <v>0</v>
      </c>
      <c r="CB31" s="2">
        <f t="shared" si="46"/>
        <v>0</v>
      </c>
      <c r="CC31" s="2">
        <f t="shared" si="47"/>
        <v>1</v>
      </c>
      <c r="CD31" s="2">
        <f t="shared" si="48"/>
        <v>0</v>
      </c>
      <c r="CE31" s="2">
        <f t="shared" si="49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КА-14  -  Гун</v>
      </c>
      <c r="B32" s="10" t="s">
        <v>2084</v>
      </c>
      <c r="C32" s="18">
        <v>3</v>
      </c>
      <c r="D32" s="18">
        <v>0.2</v>
      </c>
      <c r="E32" s="22" t="s">
        <v>116</v>
      </c>
      <c r="F32" s="22">
        <v>1</v>
      </c>
      <c r="G32" s="22">
        <v>1</v>
      </c>
      <c r="H32" s="20">
        <f t="shared" ca="1" si="17"/>
        <v>1</v>
      </c>
      <c r="I32" s="16" t="str">
        <f t="shared" si="18"/>
        <v>14K002SG0003</v>
      </c>
      <c r="J32" s="54">
        <v>1.1000000000000001</v>
      </c>
      <c r="K32" s="54">
        <v>2.9</v>
      </c>
      <c r="L32" s="54">
        <v>1.7</v>
      </c>
      <c r="M32" s="54">
        <v>2.2000000000000002</v>
      </c>
      <c r="N32" s="54">
        <v>2.2999999999999998</v>
      </c>
      <c r="O32" s="54">
        <v>1.3</v>
      </c>
      <c r="P32" s="54">
        <v>1.1000000000000001</v>
      </c>
      <c r="Q32" s="54">
        <v>0.8</v>
      </c>
      <c r="R32" s="54">
        <v>1.1000000000000001</v>
      </c>
      <c r="S32" s="54">
        <v>3.1</v>
      </c>
      <c r="T32" s="54">
        <v>2.2999999999999998</v>
      </c>
      <c r="U32" s="54">
        <v>0.9</v>
      </c>
      <c r="V32" s="54">
        <v>1.1000000000000001</v>
      </c>
      <c r="W32" s="56">
        <v>1.2</v>
      </c>
      <c r="X32" s="2">
        <f t="shared" ca="1" si="19"/>
        <v>0</v>
      </c>
      <c r="Y32" s="2">
        <f t="shared" ca="1" si="19"/>
        <v>20</v>
      </c>
      <c r="Z32" s="2">
        <f t="shared" ca="1" si="19"/>
        <v>0</v>
      </c>
      <c r="AA32" s="2">
        <f t="shared" ca="1" si="19"/>
        <v>20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20</v>
      </c>
      <c r="AG32" s="2">
        <f t="shared" ca="1" si="19"/>
        <v>21</v>
      </c>
      <c r="AH32" s="2">
        <f t="shared" ca="1" si="19"/>
        <v>0</v>
      </c>
      <c r="AI32" s="2">
        <f t="shared" ca="1" si="19"/>
        <v>0</v>
      </c>
      <c r="AJ32" s="2">
        <f t="shared" ca="1" si="19"/>
        <v>20</v>
      </c>
      <c r="AK32" s="2">
        <f t="shared" ca="1" si="19"/>
        <v>0</v>
      </c>
      <c r="AL32" s="55">
        <v>2.5</v>
      </c>
      <c r="AM32" s="55">
        <v>2.5</v>
      </c>
      <c r="AN32" s="55">
        <v>2.5</v>
      </c>
      <c r="AO32" s="55">
        <v>2.5</v>
      </c>
      <c r="AP32" s="55">
        <v>2.5</v>
      </c>
      <c r="AQ32" s="55">
        <v>2.5</v>
      </c>
      <c r="AR32" s="55">
        <v>2.5</v>
      </c>
      <c r="AS32" s="55">
        <v>2.5</v>
      </c>
      <c r="AT32" s="55">
        <v>2.5</v>
      </c>
      <c r="AU32" s="55">
        <v>2.5</v>
      </c>
      <c r="AV32" s="55">
        <v>2.5</v>
      </c>
      <c r="AW32" s="55">
        <v>2.5</v>
      </c>
      <c r="AX32" s="55">
        <v>2.5</v>
      </c>
      <c r="AY32" s="55">
        <v>2.5</v>
      </c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0</v>
      </c>
      <c r="BD32" s="2">
        <f t="shared" ca="1" si="20"/>
        <v>0</v>
      </c>
      <c r="BE32" s="2">
        <f t="shared" ca="1" si="20"/>
        <v>0</v>
      </c>
      <c r="BF32" s="2">
        <f t="shared" ca="1" si="20"/>
        <v>0</v>
      </c>
      <c r="BG32" s="2">
        <f t="shared" ca="1" si="20"/>
        <v>0</v>
      </c>
      <c r="BH32" s="2">
        <f t="shared" ca="1" si="20"/>
        <v>0</v>
      </c>
      <c r="BI32" s="2">
        <f t="shared" ca="1" si="20"/>
        <v>1</v>
      </c>
      <c r="BJ32" s="2">
        <f t="shared" ca="1" si="20"/>
        <v>0</v>
      </c>
      <c r="BK32" s="2">
        <f t="shared" ca="1" si="20"/>
        <v>0</v>
      </c>
      <c r="BL32" s="2">
        <f t="shared" ca="1" si="20"/>
        <v>0</v>
      </c>
      <c r="BM32" s="2">
        <f t="shared" ca="1" si="20"/>
        <v>0</v>
      </c>
      <c r="BN32" s="2" t="str">
        <f t="shared" si="21"/>
        <v>SG</v>
      </c>
      <c r="BO32" s="2">
        <f>IF(AND(COUNTIF(J32:W32,"&gt;0")&gt;6,COUNTIF(J32:W32,"&gt;0")=SUM(BR32:CE32)),SUM(BR32:CE32),0)</f>
        <v>0</v>
      </c>
      <c r="BP32" s="2">
        <f t="shared" si="2"/>
        <v>0</v>
      </c>
      <c r="BR32" s="2">
        <f t="shared" si="36"/>
        <v>0</v>
      </c>
      <c r="BS32" s="2">
        <f t="shared" si="37"/>
        <v>0</v>
      </c>
      <c r="BT32" s="2">
        <f t="shared" si="38"/>
        <v>0</v>
      </c>
      <c r="BU32" s="2">
        <f t="shared" si="39"/>
        <v>0</v>
      </c>
      <c r="BV32" s="2">
        <f t="shared" si="40"/>
        <v>0</v>
      </c>
      <c r="BW32" s="2">
        <f t="shared" si="41"/>
        <v>0</v>
      </c>
      <c r="BX32" s="2">
        <f t="shared" si="42"/>
        <v>0</v>
      </c>
      <c r="BY32" s="2">
        <f t="shared" si="43"/>
        <v>0</v>
      </c>
      <c r="BZ32" s="2">
        <f t="shared" si="44"/>
        <v>0</v>
      </c>
      <c r="CA32" s="2">
        <f t="shared" si="45"/>
        <v>1</v>
      </c>
      <c r="CB32" s="2">
        <f t="shared" si="46"/>
        <v>0</v>
      </c>
      <c r="CC32" s="2">
        <f t="shared" si="47"/>
        <v>0</v>
      </c>
      <c r="CD32" s="2">
        <f t="shared" si="48"/>
        <v>0</v>
      </c>
      <c r="CE32" s="2">
        <f t="shared" si="49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КА-15  -  Гун</v>
      </c>
      <c r="B33" s="10" t="s">
        <v>2085</v>
      </c>
      <c r="C33" s="18">
        <v>3</v>
      </c>
      <c r="D33" s="18">
        <v>0.2</v>
      </c>
      <c r="E33" s="22" t="s">
        <v>116</v>
      </c>
      <c r="F33" s="22">
        <v>1</v>
      </c>
      <c r="G33" s="22">
        <v>1</v>
      </c>
      <c r="H33" s="20">
        <f t="shared" ca="1" si="17"/>
        <v>0</v>
      </c>
      <c r="I33" s="16" t="str">
        <f t="shared" si="18"/>
        <v>15K002SG0003</v>
      </c>
      <c r="J33" s="54">
        <v>0.7</v>
      </c>
      <c r="K33" s="54">
        <v>0.5</v>
      </c>
      <c r="L33" s="54">
        <v>0.4</v>
      </c>
      <c r="M33" s="54">
        <v>0.6</v>
      </c>
      <c r="N33" s="54">
        <v>0.3</v>
      </c>
      <c r="O33" s="54">
        <v>1</v>
      </c>
      <c r="P33" s="54">
        <v>0.8</v>
      </c>
      <c r="Q33" s="54">
        <v>1.1000000000000001</v>
      </c>
      <c r="R33" s="54">
        <v>0.4</v>
      </c>
      <c r="S33" s="54">
        <v>0.9</v>
      </c>
      <c r="T33" s="54">
        <v>0.7</v>
      </c>
      <c r="U33" s="54">
        <v>1.4</v>
      </c>
      <c r="V33" s="54">
        <v>0.3</v>
      </c>
      <c r="W33" s="56">
        <v>0.6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20</v>
      </c>
      <c r="AB33" s="2">
        <f t="shared" ca="1" si="19"/>
        <v>0</v>
      </c>
      <c r="AC33" s="2">
        <f t="shared" ca="1" si="19"/>
        <v>20</v>
      </c>
      <c r="AD33" s="2">
        <f t="shared" ca="1" si="19"/>
        <v>0</v>
      </c>
      <c r="AE33" s="2">
        <f t="shared" ca="1" si="19"/>
        <v>20</v>
      </c>
      <c r="AF33" s="2">
        <f t="shared" ca="1" si="19"/>
        <v>0</v>
      </c>
      <c r="AG33" s="2">
        <f t="shared" ca="1" si="19"/>
        <v>20</v>
      </c>
      <c r="AH33" s="2">
        <f t="shared" ca="1" si="19"/>
        <v>0</v>
      </c>
      <c r="AI33" s="2">
        <f t="shared" ca="1" si="19"/>
        <v>20</v>
      </c>
      <c r="AJ33" s="2">
        <f t="shared" ca="1" si="19"/>
        <v>0</v>
      </c>
      <c r="AK33" s="2">
        <f t="shared" ca="1" si="19"/>
        <v>20</v>
      </c>
      <c r="AL33" s="55">
        <v>2.5</v>
      </c>
      <c r="AM33" s="55">
        <v>2.5</v>
      </c>
      <c r="AN33" s="55">
        <v>2.5</v>
      </c>
      <c r="AO33" s="55">
        <v>2.5</v>
      </c>
      <c r="AP33" s="55">
        <v>2.5</v>
      </c>
      <c r="AQ33" s="55">
        <v>2.5</v>
      </c>
      <c r="AR33" s="55">
        <v>2.5</v>
      </c>
      <c r="AS33" s="55">
        <v>2.5</v>
      </c>
      <c r="AT33" s="55">
        <v>2.5</v>
      </c>
      <c r="AU33" s="55">
        <v>2.5</v>
      </c>
      <c r="AV33" s="55">
        <v>2.5</v>
      </c>
      <c r="AW33" s="55">
        <v>2.5</v>
      </c>
      <c r="AX33" s="55">
        <v>2.5</v>
      </c>
      <c r="AY33" s="55">
        <v>2.5</v>
      </c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0</v>
      </c>
      <c r="BD33" s="2">
        <f t="shared" ca="1" si="20"/>
        <v>0</v>
      </c>
      <c r="BE33" s="2">
        <f t="shared" ca="1" si="20"/>
        <v>0</v>
      </c>
      <c r="BF33" s="2">
        <f t="shared" ca="1" si="20"/>
        <v>0</v>
      </c>
      <c r="BG33" s="2">
        <f t="shared" ca="1" si="20"/>
        <v>0</v>
      </c>
      <c r="BH33" s="2">
        <f t="shared" ca="1" si="20"/>
        <v>0</v>
      </c>
      <c r="BI33" s="2">
        <f t="shared" ca="1" si="20"/>
        <v>0</v>
      </c>
      <c r="BJ33" s="2">
        <f t="shared" ca="1" si="20"/>
        <v>0</v>
      </c>
      <c r="BK33" s="2">
        <f t="shared" ca="1" si="20"/>
        <v>0</v>
      </c>
      <c r="BL33" s="2">
        <f t="shared" ca="1" si="20"/>
        <v>0</v>
      </c>
      <c r="BM33" s="2">
        <f t="shared" ca="1" si="20"/>
        <v>0</v>
      </c>
      <c r="BN33" s="2" t="str">
        <f t="shared" si="21"/>
        <v>SG</v>
      </c>
      <c r="BO33" s="2">
        <f>IF(AND(COUNTIF(J33:W33,"&gt;0")&gt;6,COUNTIF(J33:W33,"&gt;0")=SUM(BR33:CE33)),SUM(BR33:CE33),0)</f>
        <v>0</v>
      </c>
      <c r="BP33" s="2">
        <f t="shared" si="2"/>
        <v>1</v>
      </c>
      <c r="BR33" s="2">
        <f t="shared" si="36"/>
        <v>0</v>
      </c>
      <c r="BS33" s="2">
        <f t="shared" si="37"/>
        <v>0</v>
      </c>
      <c r="BT33" s="2">
        <f t="shared" si="38"/>
        <v>0</v>
      </c>
      <c r="BU33" s="2">
        <f t="shared" si="39"/>
        <v>0</v>
      </c>
      <c r="BV33" s="2">
        <f t="shared" si="40"/>
        <v>0</v>
      </c>
      <c r="BW33" s="2">
        <f t="shared" si="41"/>
        <v>0</v>
      </c>
      <c r="BX33" s="2">
        <f t="shared" si="42"/>
        <v>0</v>
      </c>
      <c r="BY33" s="2">
        <f t="shared" si="43"/>
        <v>0</v>
      </c>
      <c r="BZ33" s="2">
        <f t="shared" si="44"/>
        <v>0</v>
      </c>
      <c r="CA33" s="2">
        <f t="shared" si="45"/>
        <v>0</v>
      </c>
      <c r="CB33" s="2">
        <f t="shared" si="46"/>
        <v>0</v>
      </c>
      <c r="CC33" s="2">
        <f t="shared" si="47"/>
        <v>0</v>
      </c>
      <c r="CD33" s="2">
        <f t="shared" si="48"/>
        <v>0</v>
      </c>
      <c r="CE33" s="2">
        <f t="shared" si="49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КА-16  -  Гун</v>
      </c>
      <c r="B34" s="10" t="s">
        <v>2086</v>
      </c>
      <c r="C34" s="18">
        <v>3</v>
      </c>
      <c r="D34" s="18">
        <v>0.2</v>
      </c>
      <c r="E34" s="22" t="s">
        <v>116</v>
      </c>
      <c r="F34" s="22">
        <v>1</v>
      </c>
      <c r="G34" s="22">
        <v>1</v>
      </c>
      <c r="H34" s="20">
        <f t="shared" ca="1" si="17"/>
        <v>0</v>
      </c>
      <c r="I34" s="16" t="str">
        <f t="shared" si="18"/>
        <v>16K002SG0003</v>
      </c>
      <c r="J34" s="54">
        <v>0.3</v>
      </c>
      <c r="K34" s="54">
        <v>0.5</v>
      </c>
      <c r="L34" s="54">
        <v>0.6</v>
      </c>
      <c r="M34" s="54">
        <v>1.2</v>
      </c>
      <c r="N34" s="54">
        <v>1.1000000000000001</v>
      </c>
      <c r="O34" s="54">
        <v>0.9</v>
      </c>
      <c r="P34" s="54">
        <v>0.1</v>
      </c>
      <c r="Q34" s="54">
        <v>0.5</v>
      </c>
      <c r="R34" s="54">
        <v>0.3</v>
      </c>
      <c r="S34" s="54">
        <v>1.1000000000000001</v>
      </c>
      <c r="T34" s="54">
        <v>0.6</v>
      </c>
      <c r="U34" s="54">
        <v>1</v>
      </c>
      <c r="V34" s="54">
        <v>0.2</v>
      </c>
      <c r="W34" s="56">
        <v>0.2</v>
      </c>
      <c r="X34" s="2">
        <f t="shared" ca="1" si="19"/>
        <v>0</v>
      </c>
      <c r="Y34" s="2">
        <f t="shared" ca="1" si="19"/>
        <v>20</v>
      </c>
      <c r="Z34" s="2">
        <f t="shared" ca="1" si="19"/>
        <v>0</v>
      </c>
      <c r="AA34" s="2">
        <f t="shared" ca="1" si="19"/>
        <v>20</v>
      </c>
      <c r="AB34" s="2">
        <f t="shared" ca="1" si="19"/>
        <v>0</v>
      </c>
      <c r="AC34" s="2">
        <f t="shared" ca="1" si="19"/>
        <v>0</v>
      </c>
      <c r="AD34" s="2">
        <f t="shared" ca="1" si="19"/>
        <v>0</v>
      </c>
      <c r="AE34" s="2">
        <f t="shared" ca="1" si="19"/>
        <v>20</v>
      </c>
      <c r="AF34" s="2">
        <f t="shared" ca="1" si="19"/>
        <v>0</v>
      </c>
      <c r="AG34" s="2">
        <f t="shared" ca="1" si="19"/>
        <v>20</v>
      </c>
      <c r="AH34" s="2">
        <f t="shared" ca="1" si="19"/>
        <v>0</v>
      </c>
      <c r="AI34" s="2">
        <f t="shared" ca="1" si="19"/>
        <v>20</v>
      </c>
      <c r="AJ34" s="2">
        <f t="shared" ca="1" si="19"/>
        <v>0</v>
      </c>
      <c r="AK34" s="2">
        <f t="shared" ca="1" si="19"/>
        <v>0</v>
      </c>
      <c r="AL34" s="55">
        <v>2.5</v>
      </c>
      <c r="AM34" s="55">
        <v>2.5</v>
      </c>
      <c r="AN34" s="55">
        <v>2.5</v>
      </c>
      <c r="AO34" s="55">
        <v>2.5</v>
      </c>
      <c r="AP34" s="55">
        <v>2.5</v>
      </c>
      <c r="AQ34" s="55">
        <v>2.5</v>
      </c>
      <c r="AR34" s="55">
        <v>2.5</v>
      </c>
      <c r="AS34" s="55">
        <v>2.5</v>
      </c>
      <c r="AT34" s="55">
        <v>2.5</v>
      </c>
      <c r="AU34" s="55">
        <v>2.5</v>
      </c>
      <c r="AV34" s="55">
        <v>2.5</v>
      </c>
      <c r="AW34" s="55">
        <v>2.5</v>
      </c>
      <c r="AX34" s="55">
        <v>2.5</v>
      </c>
      <c r="AY34" s="55">
        <v>2.5</v>
      </c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0</v>
      </c>
      <c r="BD34" s="2">
        <f t="shared" ca="1" si="20"/>
        <v>0</v>
      </c>
      <c r="BE34" s="2">
        <f t="shared" ca="1" si="20"/>
        <v>0</v>
      </c>
      <c r="BF34" s="2">
        <f t="shared" ca="1" si="20"/>
        <v>0</v>
      </c>
      <c r="BG34" s="2">
        <f t="shared" ca="1" si="20"/>
        <v>0</v>
      </c>
      <c r="BH34" s="2">
        <f t="shared" ca="1" si="20"/>
        <v>0</v>
      </c>
      <c r="BI34" s="2">
        <f t="shared" ca="1" si="20"/>
        <v>0</v>
      </c>
      <c r="BJ34" s="2">
        <f t="shared" ca="1" si="20"/>
        <v>0</v>
      </c>
      <c r="BK34" s="2">
        <f t="shared" ca="1" si="20"/>
        <v>0</v>
      </c>
      <c r="BL34" s="2">
        <f t="shared" ca="1" si="20"/>
        <v>0</v>
      </c>
      <c r="BM34" s="2">
        <f t="shared" ca="1" si="20"/>
        <v>0</v>
      </c>
      <c r="BN34" s="2" t="str">
        <f t="shared" si="21"/>
        <v>SG</v>
      </c>
      <c r="BO34" s="2">
        <f>IF(AND(COUNTIF(J34:W34,"&gt;0")&gt;6,COUNTIF(J34:W34,"&gt;0")=SUM(BR34:CE34)),SUM(BR34:CE34),0)</f>
        <v>0</v>
      </c>
      <c r="BP34" s="2">
        <f t="shared" si="2"/>
        <v>1</v>
      </c>
      <c r="BR34" s="2">
        <f t="shared" si="36"/>
        <v>0</v>
      </c>
      <c r="BS34" s="2">
        <f t="shared" si="37"/>
        <v>0</v>
      </c>
      <c r="BT34" s="2">
        <f t="shared" si="38"/>
        <v>0</v>
      </c>
      <c r="BU34" s="2">
        <f t="shared" si="39"/>
        <v>0</v>
      </c>
      <c r="BV34" s="2">
        <f t="shared" si="40"/>
        <v>0</v>
      </c>
      <c r="BW34" s="2">
        <f t="shared" si="41"/>
        <v>0</v>
      </c>
      <c r="BX34" s="2">
        <f t="shared" si="42"/>
        <v>0</v>
      </c>
      <c r="BY34" s="2">
        <f t="shared" si="43"/>
        <v>0</v>
      </c>
      <c r="BZ34" s="2">
        <f t="shared" si="44"/>
        <v>0</v>
      </c>
      <c r="CA34" s="2">
        <f t="shared" si="45"/>
        <v>0</v>
      </c>
      <c r="CB34" s="2">
        <f t="shared" si="46"/>
        <v>0</v>
      </c>
      <c r="CC34" s="2">
        <f t="shared" si="47"/>
        <v>0</v>
      </c>
      <c r="CD34" s="2">
        <f t="shared" si="48"/>
        <v>0</v>
      </c>
      <c r="CE34" s="2">
        <f t="shared" si="49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КА-8  -  Δα_рс</v>
      </c>
      <c r="B35" s="10" t="s">
        <v>2087</v>
      </c>
      <c r="C35" s="18">
        <v>30</v>
      </c>
      <c r="D35" s="18">
        <v>10</v>
      </c>
      <c r="E35" s="22" t="s">
        <v>608</v>
      </c>
      <c r="F35" s="22">
        <v>1</v>
      </c>
      <c r="G35" s="22"/>
      <c r="H35" s="20">
        <f t="shared" ca="1" si="17"/>
        <v>0</v>
      </c>
      <c r="I35" s="16" t="str">
        <f t="shared" si="18"/>
        <v>08K112SV0003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6">
        <v>0</v>
      </c>
      <c r="X35" s="2">
        <f t="shared" ca="1" si="19"/>
        <v>0</v>
      </c>
      <c r="Y35" s="2">
        <f t="shared" ca="1" si="19"/>
        <v>0</v>
      </c>
      <c r="Z35" s="2">
        <f t="shared" ca="1" si="19"/>
        <v>0</v>
      </c>
      <c r="AA35" s="2">
        <f t="shared" ca="1" si="19"/>
        <v>0</v>
      </c>
      <c r="AB35" s="2">
        <f t="shared" ca="1" si="19"/>
        <v>0</v>
      </c>
      <c r="AC35" s="2">
        <f t="shared" ca="1" si="19"/>
        <v>0</v>
      </c>
      <c r="AD35" s="2">
        <f t="shared" ca="1" si="19"/>
        <v>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0</v>
      </c>
      <c r="AK35" s="2">
        <f t="shared" ca="1" si="19"/>
        <v>0</v>
      </c>
      <c r="AL35" s="55">
        <v>0</v>
      </c>
      <c r="AM35" s="55">
        <v>0</v>
      </c>
      <c r="AN35" s="55">
        <v>0</v>
      </c>
      <c r="AO35" s="55">
        <v>0</v>
      </c>
      <c r="AP35" s="55">
        <v>0</v>
      </c>
      <c r="AQ35" s="55">
        <v>0</v>
      </c>
      <c r="AR35" s="55">
        <v>0</v>
      </c>
      <c r="AS35" s="55">
        <v>0</v>
      </c>
      <c r="AT35" s="55">
        <v>0</v>
      </c>
      <c r="AU35" s="55">
        <v>0</v>
      </c>
      <c r="AV35" s="55">
        <v>0</v>
      </c>
      <c r="AW35" s="55">
        <v>0</v>
      </c>
      <c r="AX35" s="55">
        <v>0</v>
      </c>
      <c r="AY35" s="55">
        <v>0</v>
      </c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0</v>
      </c>
      <c r="BD35" s="2">
        <f t="shared" ca="1" si="20"/>
        <v>0</v>
      </c>
      <c r="BE35" s="2">
        <f t="shared" ca="1" si="20"/>
        <v>0</v>
      </c>
      <c r="BF35" s="2">
        <f t="shared" ca="1" si="20"/>
        <v>0</v>
      </c>
      <c r="BG35" s="2">
        <f t="shared" ca="1" si="20"/>
        <v>0</v>
      </c>
      <c r="BH35" s="2">
        <f t="shared" ca="1" si="20"/>
        <v>1</v>
      </c>
      <c r="BI35" s="2">
        <f t="shared" ca="1" si="20"/>
        <v>1</v>
      </c>
      <c r="BJ35" s="2">
        <f t="shared" ca="1" si="20"/>
        <v>0</v>
      </c>
      <c r="BK35" s="2">
        <f t="shared" ca="1" si="20"/>
        <v>0</v>
      </c>
      <c r="BL35" s="2">
        <f t="shared" ca="1" si="20"/>
        <v>0</v>
      </c>
      <c r="BM35" s="2">
        <f t="shared" ca="1" si="20"/>
        <v>0</v>
      </c>
      <c r="BN35" s="2" t="str">
        <f t="shared" si="21"/>
        <v>SV</v>
      </c>
      <c r="BP35" s="2">
        <f t="shared" si="2"/>
        <v>0</v>
      </c>
      <c r="BR35" s="2">
        <f t="shared" ref="BR35:BR43" si="50">IF(AND(J76 &gt;0,J35&gt;$C35,J35 &gt;1),1,0)</f>
        <v>0</v>
      </c>
      <c r="BS35" s="2">
        <f t="shared" ref="BS35:BS43" si="51">IF(AND(K76 &gt;0,K35&gt;$C35,K35 &gt;1),1,0)</f>
        <v>0</v>
      </c>
      <c r="BT35" s="2">
        <f t="shared" ref="BT35:BT43" si="52">IF(AND(L76 &gt;0,L35&gt;$C35,L35 &gt;1),1,0)</f>
        <v>0</v>
      </c>
      <c r="BU35" s="2">
        <f t="shared" ref="BU35:BU43" si="53">IF(AND(M76 &gt;0,M35&gt;$C35,M35 &gt;1),1,0)</f>
        <v>0</v>
      </c>
      <c r="BV35" s="2">
        <f t="shared" ref="BV35:BV43" si="54">IF(AND(N76 &gt;0,N35&gt;$C35,N35 &gt;1),1,0)</f>
        <v>0</v>
      </c>
      <c r="BW35" s="2">
        <f t="shared" ref="BW35:BW43" si="55">IF(AND(O76 &gt;0,O35&gt;$C35,O35 &gt;1),1,0)</f>
        <v>0</v>
      </c>
      <c r="BX35" s="2">
        <f t="shared" ref="BX35:BX43" si="56">IF(AND(P76 &gt;0,P35&gt;$C35,P35 &gt;1),1,0)</f>
        <v>0</v>
      </c>
      <c r="BY35" s="2">
        <f t="shared" ref="BY35:BY43" si="57">IF(AND(Q76 &gt;0,Q35&gt;$C35,Q35 &gt;1),1,0)</f>
        <v>0</v>
      </c>
      <c r="BZ35" s="2">
        <f t="shared" ref="BZ35:BZ43" si="58">IF(AND(R76 &gt;0,R35&gt;$C35,R35 &gt;1),1,0)</f>
        <v>0</v>
      </c>
      <c r="CA35" s="2">
        <f t="shared" ref="CA35:CA43" si="59">IF(AND(S76 &gt;0,S35&gt;$C35,S35 &gt;1),1,0)</f>
        <v>0</v>
      </c>
      <c r="CB35" s="2">
        <f t="shared" ref="CB35:CB43" si="60">IF(AND(T76 &gt;0,T35&gt;$C35,T35 &gt;1),1,0)</f>
        <v>0</v>
      </c>
      <c r="CC35" s="2">
        <f t="shared" ref="CC35:CC43" si="61">IF(AND(U76 &gt;0,U35&gt;$C35,U35 &gt;1),1,0)</f>
        <v>0</v>
      </c>
      <c r="CD35" s="2">
        <f t="shared" ref="CD35:CD43" si="62">IF(AND(V76 &gt;0,V35&gt;$C35,V35 &gt;1),1,0)</f>
        <v>0</v>
      </c>
      <c r="CE35" s="2">
        <f t="shared" ref="CE35:CE43" si="63">IF(AND(W76 &gt;0,W35&gt;$C35,W35 &gt;1),1,0)</f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КА-9  -  Δα_рс</v>
      </c>
      <c r="B36" s="10" t="s">
        <v>2088</v>
      </c>
      <c r="C36" s="18">
        <v>30</v>
      </c>
      <c r="D36" s="18">
        <v>10</v>
      </c>
      <c r="E36" s="22" t="s">
        <v>608</v>
      </c>
      <c r="F36" s="22">
        <v>1</v>
      </c>
      <c r="G36" s="22"/>
      <c r="H36" s="20">
        <f t="shared" ca="1" si="17"/>
        <v>0</v>
      </c>
      <c r="I36" s="16" t="str">
        <f t="shared" si="18"/>
        <v>09K112SV0003</v>
      </c>
      <c r="J36" s="54">
        <v>21.4</v>
      </c>
      <c r="K36" s="54">
        <v>22.6</v>
      </c>
      <c r="L36" s="54">
        <v>22.5</v>
      </c>
      <c r="M36" s="54">
        <v>18.3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6">
        <v>0</v>
      </c>
      <c r="X36" s="2">
        <f t="shared" ca="1" si="19"/>
        <v>0</v>
      </c>
      <c r="Y36" s="2">
        <f t="shared" ca="1" si="19"/>
        <v>0</v>
      </c>
      <c r="Z36" s="2">
        <f t="shared" ca="1" si="19"/>
        <v>0</v>
      </c>
      <c r="AA36" s="2">
        <f t="shared" ca="1" si="19"/>
        <v>0</v>
      </c>
      <c r="AB36" s="2">
        <f t="shared" ca="1" si="19"/>
        <v>0</v>
      </c>
      <c r="AC36" s="2">
        <f t="shared" ca="1" si="19"/>
        <v>0</v>
      </c>
      <c r="AD36" s="2">
        <f t="shared" ca="1" si="19"/>
        <v>0</v>
      </c>
      <c r="AE36" s="2">
        <f t="shared" ca="1" si="19"/>
        <v>0</v>
      </c>
      <c r="AF36" s="2">
        <f t="shared" ca="1" si="19"/>
        <v>0</v>
      </c>
      <c r="AG36" s="2">
        <f t="shared" ca="1" si="19"/>
        <v>0</v>
      </c>
      <c r="AH36" s="2">
        <f t="shared" ca="1" si="19"/>
        <v>0</v>
      </c>
      <c r="AI36" s="2">
        <f t="shared" ca="1" si="19"/>
        <v>0</v>
      </c>
      <c r="AJ36" s="2">
        <f t="shared" ca="1" si="19"/>
        <v>0</v>
      </c>
      <c r="AK36" s="2">
        <f t="shared" ca="1" si="19"/>
        <v>0</v>
      </c>
      <c r="AL36" s="55">
        <v>14.000000000000002</v>
      </c>
      <c r="AM36" s="55">
        <v>14.000000000000002</v>
      </c>
      <c r="AN36" s="55">
        <v>14.000000000000002</v>
      </c>
      <c r="AO36" s="55">
        <v>12</v>
      </c>
      <c r="AP36" s="55">
        <v>0</v>
      </c>
      <c r="AQ36" s="55">
        <v>0</v>
      </c>
      <c r="AR36" s="55">
        <v>0</v>
      </c>
      <c r="AS36" s="55">
        <v>0</v>
      </c>
      <c r="AT36" s="55">
        <v>0</v>
      </c>
      <c r="AU36" s="55">
        <v>0</v>
      </c>
      <c r="AV36" s="55">
        <v>0</v>
      </c>
      <c r="AW36" s="55">
        <v>0</v>
      </c>
      <c r="AX36" s="55">
        <v>0</v>
      </c>
      <c r="AY36" s="55">
        <v>0</v>
      </c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0</v>
      </c>
      <c r="BD36" s="2">
        <f t="shared" ca="1" si="20"/>
        <v>0</v>
      </c>
      <c r="BE36" s="2">
        <f t="shared" ca="1" si="20"/>
        <v>0</v>
      </c>
      <c r="BF36" s="2">
        <f t="shared" ca="1" si="20"/>
        <v>0</v>
      </c>
      <c r="BG36" s="2">
        <f t="shared" ca="1" si="20"/>
        <v>0</v>
      </c>
      <c r="BH36" s="2">
        <f t="shared" ca="1" si="20"/>
        <v>1</v>
      </c>
      <c r="BI36" s="2">
        <f t="shared" ca="1" si="20"/>
        <v>1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SV</v>
      </c>
      <c r="BP36" s="2">
        <f t="shared" si="2"/>
        <v>0</v>
      </c>
      <c r="BR36" s="2">
        <f t="shared" si="50"/>
        <v>0</v>
      </c>
      <c r="BS36" s="2">
        <f t="shared" si="51"/>
        <v>0</v>
      </c>
      <c r="BT36" s="2">
        <f t="shared" si="52"/>
        <v>0</v>
      </c>
      <c r="BU36" s="2">
        <f t="shared" si="53"/>
        <v>0</v>
      </c>
      <c r="BV36" s="2">
        <f t="shared" si="54"/>
        <v>0</v>
      </c>
      <c r="BW36" s="2">
        <f t="shared" si="55"/>
        <v>0</v>
      </c>
      <c r="BX36" s="2">
        <f t="shared" si="56"/>
        <v>0</v>
      </c>
      <c r="BY36" s="2">
        <f t="shared" si="57"/>
        <v>0</v>
      </c>
      <c r="BZ36" s="2">
        <f t="shared" si="58"/>
        <v>0</v>
      </c>
      <c r="CA36" s="2">
        <f t="shared" si="59"/>
        <v>0</v>
      </c>
      <c r="CB36" s="2">
        <f t="shared" si="60"/>
        <v>0</v>
      </c>
      <c r="CC36" s="2">
        <f t="shared" si="61"/>
        <v>0</v>
      </c>
      <c r="CD36" s="2">
        <f t="shared" si="62"/>
        <v>0</v>
      </c>
      <c r="CE36" s="2">
        <f t="shared" si="63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КА-10  -  Δα_рс</v>
      </c>
      <c r="B37" s="10" t="s">
        <v>2089</v>
      </c>
      <c r="C37" s="18">
        <v>30</v>
      </c>
      <c r="D37" s="18">
        <v>10</v>
      </c>
      <c r="E37" s="22" t="s">
        <v>608</v>
      </c>
      <c r="F37" s="22">
        <v>1</v>
      </c>
      <c r="G37" s="22"/>
      <c r="H37" s="20">
        <f t="shared" ca="1" si="17"/>
        <v>0</v>
      </c>
      <c r="I37" s="16" t="str">
        <f t="shared" si="18"/>
        <v>10K112SV0003</v>
      </c>
      <c r="J37" s="54">
        <v>0</v>
      </c>
      <c r="K37" s="54">
        <v>0</v>
      </c>
      <c r="L37" s="54">
        <v>19.7</v>
      </c>
      <c r="M37" s="54">
        <v>20.7</v>
      </c>
      <c r="N37" s="54">
        <v>20.5</v>
      </c>
      <c r="O37" s="54">
        <v>18.600000000000001</v>
      </c>
      <c r="P37" s="54">
        <v>19.8</v>
      </c>
      <c r="Q37" s="54">
        <v>19.899999999999999</v>
      </c>
      <c r="R37" s="54">
        <v>20.5</v>
      </c>
      <c r="S37" s="54">
        <v>21</v>
      </c>
      <c r="T37" s="54">
        <v>21</v>
      </c>
      <c r="U37" s="54">
        <v>20.5</v>
      </c>
      <c r="V37" s="54">
        <v>20.6</v>
      </c>
      <c r="W37" s="56">
        <v>20.9</v>
      </c>
      <c r="X37" s="2">
        <f t="shared" ca="1" si="19"/>
        <v>0</v>
      </c>
      <c r="Y37" s="2">
        <f t="shared" ca="1" si="19"/>
        <v>0</v>
      </c>
      <c r="Z37" s="2">
        <f t="shared" ca="1" si="19"/>
        <v>0</v>
      </c>
      <c r="AA37" s="2">
        <f t="shared" ca="1" si="19"/>
        <v>0</v>
      </c>
      <c r="AB37" s="2">
        <f t="shared" ca="1" si="19"/>
        <v>0</v>
      </c>
      <c r="AC37" s="2">
        <f t="shared" ca="1" si="19"/>
        <v>0</v>
      </c>
      <c r="AD37" s="2">
        <f t="shared" ca="1" si="19"/>
        <v>0</v>
      </c>
      <c r="AE37" s="2">
        <f t="shared" ca="1" si="19"/>
        <v>0</v>
      </c>
      <c r="AF37" s="2">
        <f t="shared" ca="1" si="19"/>
        <v>0</v>
      </c>
      <c r="AG37" s="2">
        <f t="shared" ca="1" si="19"/>
        <v>0</v>
      </c>
      <c r="AH37" s="2">
        <f t="shared" ca="1" si="19"/>
        <v>0</v>
      </c>
      <c r="AI37" s="2">
        <f t="shared" ca="1" si="19"/>
        <v>0</v>
      </c>
      <c r="AJ37" s="2">
        <f t="shared" ca="1" si="19"/>
        <v>0</v>
      </c>
      <c r="AK37" s="2">
        <f t="shared" ca="1" si="19"/>
        <v>0</v>
      </c>
      <c r="AL37" s="55">
        <v>0</v>
      </c>
      <c r="AM37" s="55">
        <v>0</v>
      </c>
      <c r="AN37" s="55">
        <v>14.000000000000002</v>
      </c>
      <c r="AO37" s="55">
        <v>14.000000000000002</v>
      </c>
      <c r="AP37" s="55">
        <v>14.000000000000002</v>
      </c>
      <c r="AQ37" s="55">
        <v>14.000000000000002</v>
      </c>
      <c r="AR37" s="55">
        <v>14.000000000000002</v>
      </c>
      <c r="AS37" s="55">
        <v>14.000000000000002</v>
      </c>
      <c r="AT37" s="55">
        <v>14.000000000000002</v>
      </c>
      <c r="AU37" s="55">
        <v>14.000000000000002</v>
      </c>
      <c r="AV37" s="55">
        <v>14.000000000000002</v>
      </c>
      <c r="AW37" s="55">
        <v>14.000000000000002</v>
      </c>
      <c r="AX37" s="55">
        <v>14.000000000000002</v>
      </c>
      <c r="AY37" s="55">
        <v>14.000000000000002</v>
      </c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0</v>
      </c>
      <c r="BD37" s="2">
        <f t="shared" ca="1" si="20"/>
        <v>0</v>
      </c>
      <c r="BE37" s="2">
        <f t="shared" ca="1" si="20"/>
        <v>0</v>
      </c>
      <c r="BF37" s="2">
        <f t="shared" ca="1" si="20"/>
        <v>0</v>
      </c>
      <c r="BG37" s="2">
        <f t="shared" ca="1" si="20"/>
        <v>0</v>
      </c>
      <c r="BH37" s="2">
        <f t="shared" ca="1" si="20"/>
        <v>1</v>
      </c>
      <c r="BI37" s="2">
        <f t="shared" ca="1" si="20"/>
        <v>1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SV</v>
      </c>
      <c r="BO37" s="2">
        <f>IF(AND(COUNTIF(J37:W37,"&gt;0")&gt;6,COUNTIF(J37:W37,"&gt;0")=SUM(BR37:CE37)),SUM(BR37:CE37),0)</f>
        <v>0</v>
      </c>
      <c r="BP37" s="2">
        <f t="shared" si="2"/>
        <v>1</v>
      </c>
      <c r="BR37" s="2">
        <f t="shared" si="50"/>
        <v>0</v>
      </c>
      <c r="BS37" s="2">
        <f t="shared" si="51"/>
        <v>0</v>
      </c>
      <c r="BT37" s="2">
        <f t="shared" si="52"/>
        <v>0</v>
      </c>
      <c r="BU37" s="2">
        <f t="shared" si="53"/>
        <v>0</v>
      </c>
      <c r="BV37" s="2">
        <f t="shared" si="54"/>
        <v>0</v>
      </c>
      <c r="BW37" s="2">
        <f t="shared" si="55"/>
        <v>0</v>
      </c>
      <c r="BX37" s="2">
        <f t="shared" si="56"/>
        <v>0</v>
      </c>
      <c r="BY37" s="2">
        <f t="shared" si="57"/>
        <v>0</v>
      </c>
      <c r="BZ37" s="2">
        <f t="shared" si="58"/>
        <v>0</v>
      </c>
      <c r="CA37" s="2">
        <f t="shared" si="59"/>
        <v>0</v>
      </c>
      <c r="CB37" s="2">
        <f t="shared" si="60"/>
        <v>0</v>
      </c>
      <c r="CC37" s="2">
        <f t="shared" si="61"/>
        <v>0</v>
      </c>
      <c r="CD37" s="2">
        <f t="shared" si="62"/>
        <v>0</v>
      </c>
      <c r="CE37" s="2">
        <f t="shared" si="63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КА-11  -  Δα_рс</v>
      </c>
      <c r="B38" s="10" t="s">
        <v>2090</v>
      </c>
      <c r="C38" s="18">
        <v>30</v>
      </c>
      <c r="D38" s="18">
        <v>10</v>
      </c>
      <c r="E38" s="22" t="s">
        <v>608</v>
      </c>
      <c r="F38" s="22">
        <v>1</v>
      </c>
      <c r="G38" s="22"/>
      <c r="H38" s="20">
        <f t="shared" ca="1" si="17"/>
        <v>0</v>
      </c>
      <c r="I38" s="16" t="str">
        <f t="shared" si="18"/>
        <v>11K112SV0003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54">
        <v>0</v>
      </c>
      <c r="T38" s="54">
        <v>0</v>
      </c>
      <c r="U38" s="54">
        <v>0</v>
      </c>
      <c r="V38" s="54">
        <v>0</v>
      </c>
      <c r="W38" s="56">
        <v>0</v>
      </c>
      <c r="X38" s="2">
        <f t="shared" ca="1" si="19"/>
        <v>0</v>
      </c>
      <c r="Y38" s="2">
        <f t="shared" ca="1" si="19"/>
        <v>0</v>
      </c>
      <c r="Z38" s="2">
        <f t="shared" ca="1" si="19"/>
        <v>0</v>
      </c>
      <c r="AA38" s="2">
        <f t="shared" ca="1" si="19"/>
        <v>0</v>
      </c>
      <c r="AB38" s="2">
        <f t="shared" ca="1" si="19"/>
        <v>0</v>
      </c>
      <c r="AC38" s="2">
        <f t="shared" ca="1" si="19"/>
        <v>0</v>
      </c>
      <c r="AD38" s="2">
        <f t="shared" ca="1" si="19"/>
        <v>0</v>
      </c>
      <c r="AE38" s="2">
        <f t="shared" ca="1" si="19"/>
        <v>0</v>
      </c>
      <c r="AF38" s="2">
        <f t="shared" ca="1" si="19"/>
        <v>0</v>
      </c>
      <c r="AG38" s="2">
        <f t="shared" ca="1" si="19"/>
        <v>0</v>
      </c>
      <c r="AH38" s="2">
        <f t="shared" ca="1" si="19"/>
        <v>0</v>
      </c>
      <c r="AI38" s="2">
        <f t="shared" ca="1" si="19"/>
        <v>0</v>
      </c>
      <c r="AJ38" s="2">
        <f t="shared" ca="1" si="19"/>
        <v>0</v>
      </c>
      <c r="AK38" s="2">
        <f t="shared" ca="1" si="19"/>
        <v>0</v>
      </c>
      <c r="AL38" s="55">
        <v>0</v>
      </c>
      <c r="AM38" s="55">
        <v>0</v>
      </c>
      <c r="AN38" s="55">
        <v>0</v>
      </c>
      <c r="AO38" s="55">
        <v>0</v>
      </c>
      <c r="AP38" s="55">
        <v>0</v>
      </c>
      <c r="AQ38" s="55">
        <v>0</v>
      </c>
      <c r="AR38" s="55">
        <v>0</v>
      </c>
      <c r="AS38" s="55">
        <v>0</v>
      </c>
      <c r="AT38" s="55">
        <v>0</v>
      </c>
      <c r="AU38" s="55">
        <v>0</v>
      </c>
      <c r="AV38" s="55">
        <v>0</v>
      </c>
      <c r="AW38" s="55">
        <v>0</v>
      </c>
      <c r="AX38" s="55">
        <v>0</v>
      </c>
      <c r="AY38" s="55">
        <v>0</v>
      </c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0</v>
      </c>
      <c r="BD38" s="2">
        <f t="shared" ca="1" si="20"/>
        <v>0</v>
      </c>
      <c r="BE38" s="2">
        <f t="shared" ca="1" si="20"/>
        <v>0</v>
      </c>
      <c r="BF38" s="2">
        <f t="shared" ca="1" si="20"/>
        <v>0</v>
      </c>
      <c r="BG38" s="2">
        <f t="shared" ca="1" si="20"/>
        <v>0</v>
      </c>
      <c r="BH38" s="2">
        <f t="shared" ca="1" si="20"/>
        <v>1</v>
      </c>
      <c r="BI38" s="2">
        <f t="shared" ca="1" si="20"/>
        <v>1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SV</v>
      </c>
      <c r="BP38" s="2">
        <f t="shared" si="2"/>
        <v>0</v>
      </c>
      <c r="BR38" s="2">
        <f t="shared" si="50"/>
        <v>0</v>
      </c>
      <c r="BS38" s="2">
        <f t="shared" si="51"/>
        <v>0</v>
      </c>
      <c r="BT38" s="2">
        <f t="shared" si="52"/>
        <v>0</v>
      </c>
      <c r="BU38" s="2">
        <f t="shared" si="53"/>
        <v>0</v>
      </c>
      <c r="BV38" s="2">
        <f t="shared" si="54"/>
        <v>0</v>
      </c>
      <c r="BW38" s="2">
        <f t="shared" si="55"/>
        <v>0</v>
      </c>
      <c r="BX38" s="2">
        <f t="shared" si="56"/>
        <v>0</v>
      </c>
      <c r="BY38" s="2">
        <f t="shared" si="57"/>
        <v>0</v>
      </c>
      <c r="BZ38" s="2">
        <f t="shared" si="58"/>
        <v>0</v>
      </c>
      <c r="CA38" s="2">
        <f t="shared" si="59"/>
        <v>0</v>
      </c>
      <c r="CB38" s="2">
        <f t="shared" si="60"/>
        <v>0</v>
      </c>
      <c r="CC38" s="2">
        <f t="shared" si="61"/>
        <v>0</v>
      </c>
      <c r="CD38" s="2">
        <f t="shared" si="62"/>
        <v>0</v>
      </c>
      <c r="CE38" s="2">
        <f t="shared" si="63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КА-12  -  Δα_рс</v>
      </c>
      <c r="B39" s="10" t="s">
        <v>2091</v>
      </c>
      <c r="C39" s="18">
        <v>30</v>
      </c>
      <c r="D39" s="18">
        <v>10</v>
      </c>
      <c r="E39" s="22" t="s">
        <v>608</v>
      </c>
      <c r="F39" s="22">
        <v>1</v>
      </c>
      <c r="G39" s="22"/>
      <c r="H39" s="20">
        <f t="shared" ca="1" si="17"/>
        <v>0</v>
      </c>
      <c r="I39" s="16" t="str">
        <f t="shared" si="18"/>
        <v>12K112SV0003</v>
      </c>
      <c r="J39" s="54">
        <v>35.5</v>
      </c>
      <c r="K39" s="54">
        <v>36.299999999999997</v>
      </c>
      <c r="L39" s="54">
        <v>37.1</v>
      </c>
      <c r="M39" s="54">
        <v>38.200000000000003</v>
      </c>
      <c r="N39" s="54">
        <v>38.799999999999997</v>
      </c>
      <c r="O39" s="54">
        <v>39</v>
      </c>
      <c r="P39" s="54">
        <v>39.6</v>
      </c>
      <c r="Q39" s="54">
        <v>40.1</v>
      </c>
      <c r="R39" s="54">
        <v>40.9</v>
      </c>
      <c r="S39" s="54">
        <v>38.9</v>
      </c>
      <c r="T39" s="54">
        <v>39.200000000000003</v>
      </c>
      <c r="U39" s="54">
        <v>39.5</v>
      </c>
      <c r="V39" s="54">
        <v>39.6</v>
      </c>
      <c r="W39" s="56">
        <v>39.9</v>
      </c>
      <c r="X39" s="2">
        <f t="shared" ca="1" si="19"/>
        <v>2</v>
      </c>
      <c r="Y39" s="2">
        <f t="shared" ca="1" si="19"/>
        <v>2</v>
      </c>
      <c r="Z39" s="2">
        <f t="shared" ca="1" si="19"/>
        <v>2</v>
      </c>
      <c r="AA39" s="2">
        <f t="shared" ca="1" si="19"/>
        <v>2</v>
      </c>
      <c r="AB39" s="2">
        <f t="shared" ca="1" si="19"/>
        <v>2</v>
      </c>
      <c r="AC39" s="2">
        <f t="shared" ca="1" si="19"/>
        <v>2</v>
      </c>
      <c r="AD39" s="2">
        <f t="shared" ca="1" si="19"/>
        <v>2</v>
      </c>
      <c r="AE39" s="2">
        <f t="shared" ca="1" si="19"/>
        <v>2</v>
      </c>
      <c r="AF39" s="2">
        <f t="shared" ca="1" si="19"/>
        <v>2</v>
      </c>
      <c r="AG39" s="2">
        <f t="shared" ca="1" si="19"/>
        <v>2</v>
      </c>
      <c r="AH39" s="2">
        <f t="shared" ca="1" si="19"/>
        <v>2</v>
      </c>
      <c r="AI39" s="2">
        <f t="shared" ca="1" si="19"/>
        <v>2</v>
      </c>
      <c r="AJ39" s="2">
        <f t="shared" ca="1" si="19"/>
        <v>2</v>
      </c>
      <c r="AK39" s="2">
        <f t="shared" ca="1" si="19"/>
        <v>2</v>
      </c>
      <c r="AL39" s="55">
        <v>12</v>
      </c>
      <c r="AM39" s="55">
        <v>12</v>
      </c>
      <c r="AN39" s="55">
        <v>12</v>
      </c>
      <c r="AO39" s="55">
        <v>13</v>
      </c>
      <c r="AP39" s="55">
        <v>13</v>
      </c>
      <c r="AQ39" s="55">
        <v>13</v>
      </c>
      <c r="AR39" s="55">
        <v>14.000000000000002</v>
      </c>
      <c r="AS39" s="55">
        <v>13</v>
      </c>
      <c r="AT39" s="55">
        <v>13</v>
      </c>
      <c r="AU39" s="55">
        <v>13</v>
      </c>
      <c r="AV39" s="55">
        <v>13</v>
      </c>
      <c r="AW39" s="55">
        <v>13</v>
      </c>
      <c r="AX39" s="55">
        <v>14.000000000000002</v>
      </c>
      <c r="AY39" s="55">
        <v>14.000000000000002</v>
      </c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0</v>
      </c>
      <c r="BE39" s="2">
        <f t="shared" ca="1" si="20"/>
        <v>0</v>
      </c>
      <c r="BF39" s="2">
        <f t="shared" ca="1" si="20"/>
        <v>0</v>
      </c>
      <c r="BG39" s="2">
        <f t="shared" ca="1" si="20"/>
        <v>0</v>
      </c>
      <c r="BH39" s="2">
        <f t="shared" ca="1" si="20"/>
        <v>1</v>
      </c>
      <c r="BI39" s="2">
        <f t="shared" ca="1" si="20"/>
        <v>1</v>
      </c>
      <c r="BJ39" s="2">
        <f t="shared" ca="1" si="20"/>
        <v>0</v>
      </c>
      <c r="BK39" s="2">
        <f t="shared" ca="1" si="20"/>
        <v>0</v>
      </c>
      <c r="BL39" s="2">
        <f t="shared" ca="1" si="20"/>
        <v>0</v>
      </c>
      <c r="BM39" s="2">
        <f t="shared" ca="1" si="20"/>
        <v>0</v>
      </c>
      <c r="BN39" s="2" t="str">
        <f t="shared" si="21"/>
        <v>SV</v>
      </c>
      <c r="BO39" s="2">
        <f t="shared" ref="BO39:BO45" si="64">IF(AND(COUNTIF(J39:W39,"&gt;0")&gt;6,COUNTIF(J39:W39,"&gt;0")=SUM(BR39:CE39)),SUM(BR39:CE39),0)</f>
        <v>14</v>
      </c>
      <c r="BP39" s="2">
        <f t="shared" si="2"/>
        <v>0</v>
      </c>
      <c r="BQ39" s="127">
        <v>46041</v>
      </c>
      <c r="BR39" s="2">
        <f t="shared" si="50"/>
        <v>1</v>
      </c>
      <c r="BS39" s="2">
        <f t="shared" si="51"/>
        <v>1</v>
      </c>
      <c r="BT39" s="2">
        <f t="shared" si="52"/>
        <v>1</v>
      </c>
      <c r="BU39" s="2">
        <f t="shared" si="53"/>
        <v>1</v>
      </c>
      <c r="BV39" s="2">
        <f t="shared" si="54"/>
        <v>1</v>
      </c>
      <c r="BW39" s="2">
        <f t="shared" si="55"/>
        <v>1</v>
      </c>
      <c r="BX39" s="2">
        <f t="shared" si="56"/>
        <v>1</v>
      </c>
      <c r="BY39" s="2">
        <f t="shared" si="57"/>
        <v>1</v>
      </c>
      <c r="BZ39" s="2">
        <f t="shared" si="58"/>
        <v>1</v>
      </c>
      <c r="CA39" s="2">
        <f t="shared" si="59"/>
        <v>1</v>
      </c>
      <c r="CB39" s="2">
        <f t="shared" si="60"/>
        <v>1</v>
      </c>
      <c r="CC39" s="2">
        <f t="shared" si="61"/>
        <v>1</v>
      </c>
      <c r="CD39" s="2">
        <f t="shared" si="62"/>
        <v>1</v>
      </c>
      <c r="CE39" s="2">
        <f t="shared" si="63"/>
        <v>1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КА-13  -  Δα_рс</v>
      </c>
      <c r="B40" s="10" t="s">
        <v>2092</v>
      </c>
      <c r="C40" s="18">
        <v>30</v>
      </c>
      <c r="D40" s="18">
        <v>10</v>
      </c>
      <c r="E40" s="22" t="s">
        <v>608</v>
      </c>
      <c r="F40" s="22">
        <v>1</v>
      </c>
      <c r="G40" s="22"/>
      <c r="H40" s="20">
        <f t="shared" ca="1" si="17"/>
        <v>0</v>
      </c>
      <c r="I40" s="16" t="str">
        <f t="shared" si="18"/>
        <v>13K112SV0003</v>
      </c>
      <c r="J40" s="54">
        <v>50.2</v>
      </c>
      <c r="K40" s="54">
        <v>51.1</v>
      </c>
      <c r="L40" s="54">
        <v>51.8</v>
      </c>
      <c r="M40" s="54">
        <v>51.5</v>
      </c>
      <c r="N40" s="54">
        <v>52</v>
      </c>
      <c r="O40" s="54">
        <v>52.2</v>
      </c>
      <c r="P40" s="54">
        <v>52.5</v>
      </c>
      <c r="Q40" s="54">
        <v>52.1</v>
      </c>
      <c r="R40" s="54">
        <v>51.8</v>
      </c>
      <c r="S40" s="54">
        <v>51.1</v>
      </c>
      <c r="T40" s="54">
        <v>50</v>
      </c>
      <c r="U40" s="54">
        <v>50.2</v>
      </c>
      <c r="V40" s="54">
        <v>49.8</v>
      </c>
      <c r="W40" s="56">
        <v>49.6</v>
      </c>
      <c r="X40" s="2">
        <f t="shared" ca="1" si="19"/>
        <v>2</v>
      </c>
      <c r="Y40" s="2">
        <f t="shared" ca="1" si="19"/>
        <v>2</v>
      </c>
      <c r="Z40" s="2">
        <f t="shared" ca="1" si="19"/>
        <v>2</v>
      </c>
      <c r="AA40" s="2">
        <f t="shared" ca="1" si="19"/>
        <v>2</v>
      </c>
      <c r="AB40" s="2">
        <f t="shared" ca="1" si="19"/>
        <v>2</v>
      </c>
      <c r="AC40" s="2">
        <f t="shared" ca="1" si="19"/>
        <v>2</v>
      </c>
      <c r="AD40" s="2">
        <f t="shared" ca="1" si="19"/>
        <v>2</v>
      </c>
      <c r="AE40" s="2">
        <f t="shared" ca="1" si="19"/>
        <v>2</v>
      </c>
      <c r="AF40" s="2">
        <f t="shared" ca="1" si="19"/>
        <v>2</v>
      </c>
      <c r="AG40" s="2">
        <f t="shared" ca="1" si="19"/>
        <v>2</v>
      </c>
      <c r="AH40" s="2">
        <f t="shared" ca="1" si="19"/>
        <v>2</v>
      </c>
      <c r="AI40" s="2">
        <f t="shared" ca="1" si="19"/>
        <v>2</v>
      </c>
      <c r="AJ40" s="2">
        <f t="shared" ca="1" si="19"/>
        <v>2</v>
      </c>
      <c r="AK40" s="2">
        <f t="shared" ca="1" si="19"/>
        <v>2</v>
      </c>
      <c r="AL40" s="55">
        <v>13</v>
      </c>
      <c r="AM40" s="55">
        <v>13</v>
      </c>
      <c r="AN40" s="55">
        <v>13</v>
      </c>
      <c r="AO40" s="55">
        <v>14.000000000000002</v>
      </c>
      <c r="AP40" s="55">
        <v>13</v>
      </c>
      <c r="AQ40" s="55">
        <v>13</v>
      </c>
      <c r="AR40" s="55">
        <v>13</v>
      </c>
      <c r="AS40" s="55">
        <v>13</v>
      </c>
      <c r="AT40" s="55">
        <v>13</v>
      </c>
      <c r="AU40" s="55">
        <v>13</v>
      </c>
      <c r="AV40" s="55">
        <v>13</v>
      </c>
      <c r="AW40" s="55">
        <v>14.000000000000002</v>
      </c>
      <c r="AX40" s="55">
        <v>14.000000000000002</v>
      </c>
      <c r="AY40" s="55">
        <v>14.000000000000002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2</v>
      </c>
      <c r="BI40" s="2">
        <f t="shared" ca="1" si="20"/>
        <v>1</v>
      </c>
      <c r="BJ40" s="2">
        <f t="shared" ca="1" si="20"/>
        <v>0</v>
      </c>
      <c r="BK40" s="2">
        <f t="shared" ca="1" si="20"/>
        <v>0</v>
      </c>
      <c r="BL40" s="2">
        <f t="shared" ca="1" si="20"/>
        <v>0</v>
      </c>
      <c r="BM40" s="2">
        <f t="shared" ca="1" si="20"/>
        <v>1</v>
      </c>
      <c r="BN40" s="2" t="str">
        <f t="shared" si="21"/>
        <v>SV</v>
      </c>
      <c r="BO40" s="2">
        <f t="shared" si="64"/>
        <v>14</v>
      </c>
      <c r="BP40" s="2">
        <f t="shared" ref="BP40:BP71" si="65">IF(AND(COUNTIF(J40:W40,"&gt;0")&gt;6,SUM(BR40:CE40)=0),1,0)</f>
        <v>0</v>
      </c>
      <c r="BQ40" s="127">
        <v>46028</v>
      </c>
      <c r="BR40" s="2">
        <f t="shared" si="50"/>
        <v>1</v>
      </c>
      <c r="BS40" s="2">
        <f t="shared" si="51"/>
        <v>1</v>
      </c>
      <c r="BT40" s="2">
        <f t="shared" si="52"/>
        <v>1</v>
      </c>
      <c r="BU40" s="2">
        <f t="shared" si="53"/>
        <v>1</v>
      </c>
      <c r="BV40" s="2">
        <f t="shared" si="54"/>
        <v>1</v>
      </c>
      <c r="BW40" s="2">
        <f t="shared" si="55"/>
        <v>1</v>
      </c>
      <c r="BX40" s="2">
        <f t="shared" si="56"/>
        <v>1</v>
      </c>
      <c r="BY40" s="2">
        <f t="shared" si="57"/>
        <v>1</v>
      </c>
      <c r="BZ40" s="2">
        <f t="shared" si="58"/>
        <v>1</v>
      </c>
      <c r="CA40" s="2">
        <f t="shared" si="59"/>
        <v>1</v>
      </c>
      <c r="CB40" s="2">
        <f t="shared" si="60"/>
        <v>1</v>
      </c>
      <c r="CC40" s="2">
        <f t="shared" si="61"/>
        <v>1</v>
      </c>
      <c r="CD40" s="2">
        <f t="shared" si="62"/>
        <v>1</v>
      </c>
      <c r="CE40" s="2">
        <f t="shared" si="63"/>
        <v>1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КА-14  -  Δα_рс</v>
      </c>
      <c r="B41" s="10" t="s">
        <v>2093</v>
      </c>
      <c r="C41" s="18">
        <v>30</v>
      </c>
      <c r="D41" s="18">
        <v>10</v>
      </c>
      <c r="E41" s="22" t="s">
        <v>608</v>
      </c>
      <c r="F41" s="22">
        <v>1</v>
      </c>
      <c r="G41" s="22"/>
      <c r="H41" s="20">
        <f t="shared" ca="1" si="17"/>
        <v>0</v>
      </c>
      <c r="I41" s="16" t="str">
        <f t="shared" si="18"/>
        <v>14K112SV0003</v>
      </c>
      <c r="J41" s="54">
        <v>30.2</v>
      </c>
      <c r="K41" s="54">
        <v>30.5</v>
      </c>
      <c r="L41" s="54">
        <v>30.3</v>
      </c>
      <c r="M41" s="54">
        <v>30.6</v>
      </c>
      <c r="N41" s="54">
        <v>30.1</v>
      </c>
      <c r="O41" s="54">
        <v>30.3</v>
      </c>
      <c r="P41" s="54">
        <v>30</v>
      </c>
      <c r="Q41" s="54">
        <v>30.9</v>
      </c>
      <c r="R41" s="54">
        <v>30.5</v>
      </c>
      <c r="S41" s="54">
        <v>31.1</v>
      </c>
      <c r="T41" s="54">
        <v>30.1</v>
      </c>
      <c r="U41" s="54">
        <v>30</v>
      </c>
      <c r="V41" s="54">
        <v>30.4</v>
      </c>
      <c r="W41" s="56">
        <v>30.5</v>
      </c>
      <c r="X41" s="2">
        <f t="shared" ca="1" si="19"/>
        <v>2</v>
      </c>
      <c r="Y41" s="2">
        <f t="shared" ca="1" si="19"/>
        <v>2</v>
      </c>
      <c r="Z41" s="2">
        <f t="shared" ref="Z41:AK62" ca="1" si="66">IF(L41&lt;&gt;"",IF(LEFT($E41,2)="+-",IF(OR(L41&lt;MIN($C41:$D41),L41&gt;MAX($C41:$D41)),1,0),IF(AND(1*$E41&gt;0,L41&gt;MAX($C41:$D41)),1,IF(AND(1*$E41&lt;0,L41&lt;MIN($C41:$D41)),1,0)))+10*IF(SUM(OFFSET($A$76,MATCH(MID($A41,1,SEARCH(" ",$A41)-1)&amp;"  -  ЧЧР",$A$76:$A$92,0)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$76,IFERROR(MATCH("КА-"&amp;MID($A41,4,2)*1&amp;"А  -  ЧЧР",$A$76:$A$92,0),MATCH("КА-"&amp;MID($A41,4,2)*1&amp;"  -  ЧЧР",$A$76:$A$92,0))-1,COLUMN(L41)-1,,)+OFFSET($A$76,IFERROR(MATCH("КА-"&amp;MID($A41,4,2)*1&amp;"Б  -  ЧЧР",$A$76:$A$92,0),MATCH("КА-"&amp;MID($A41,4,2)*1&amp;"  -  ЧЧР",$A$76:$A$92,0))-1,COLUMN(L41)-1,,)=48,1,0),1),1)),0),0)*IF($G41&gt;0,IF(COLUMN(V$7)-COLUMN($J$7)&gt;=$D$2+$G41,IF(SUM(OFFSET(V41,,-1,,-$G41))&gt;=$G41*21,2,1),1),2)</f>
        <v>2</v>
      </c>
      <c r="AA41" s="2">
        <f t="shared" ca="1" si="66"/>
        <v>2</v>
      </c>
      <c r="AB41" s="2">
        <f t="shared" ca="1" si="66"/>
        <v>2</v>
      </c>
      <c r="AC41" s="2">
        <f t="shared" ca="1" si="66"/>
        <v>2</v>
      </c>
      <c r="AD41" s="2">
        <f t="shared" ca="1" si="66"/>
        <v>0</v>
      </c>
      <c r="AE41" s="2">
        <f t="shared" ca="1" si="66"/>
        <v>2</v>
      </c>
      <c r="AF41" s="2">
        <f t="shared" ca="1" si="66"/>
        <v>2</v>
      </c>
      <c r="AG41" s="2">
        <f t="shared" ca="1" si="66"/>
        <v>2</v>
      </c>
      <c r="AH41" s="2">
        <f t="shared" ca="1" si="66"/>
        <v>2</v>
      </c>
      <c r="AI41" s="2">
        <f t="shared" ca="1" si="66"/>
        <v>0</v>
      </c>
      <c r="AJ41" s="2">
        <f t="shared" ca="1" si="66"/>
        <v>2</v>
      </c>
      <c r="AK41" s="2">
        <f t="shared" ca="1" si="66"/>
        <v>2</v>
      </c>
      <c r="AL41" s="55">
        <v>13</v>
      </c>
      <c r="AM41" s="55">
        <v>13</v>
      </c>
      <c r="AN41" s="55">
        <v>13</v>
      </c>
      <c r="AO41" s="55">
        <v>13</v>
      </c>
      <c r="AP41" s="55">
        <v>14.000000000000002</v>
      </c>
      <c r="AQ41" s="55">
        <v>13</v>
      </c>
      <c r="AR41" s="55">
        <v>14.000000000000002</v>
      </c>
      <c r="AS41" s="55">
        <v>13</v>
      </c>
      <c r="AT41" s="55">
        <v>13</v>
      </c>
      <c r="AU41" s="55">
        <v>13</v>
      </c>
      <c r="AV41" s="55">
        <v>13</v>
      </c>
      <c r="AW41" s="55">
        <v>14.000000000000002</v>
      </c>
      <c r="AX41" s="55">
        <v>13</v>
      </c>
      <c r="AY41" s="55">
        <v>13</v>
      </c>
      <c r="AZ41" s="2">
        <f t="shared" ca="1" si="20"/>
        <v>0</v>
      </c>
      <c r="BA41" s="2">
        <f t="shared" ca="1" si="20"/>
        <v>0</v>
      </c>
      <c r="BB41" s="2">
        <f t="shared" ref="BB41:BM62" ca="1" si="67">COUNTIF(OFFSET(J41,,$D$2+2,COUNTIF(OFFSET($H41,1-ROW($H41),2+4*$D$2,94),"="&amp;OFFSET($H41,,2+4*$D$2))),"&gt;20")</f>
        <v>0</v>
      </c>
      <c r="BC41" s="2">
        <f t="shared" ca="1" si="67"/>
        <v>0</v>
      </c>
      <c r="BD41" s="2">
        <f t="shared" ca="1" si="67"/>
        <v>0</v>
      </c>
      <c r="BE41" s="2">
        <f t="shared" ca="1" si="67"/>
        <v>0</v>
      </c>
      <c r="BF41" s="2">
        <f t="shared" ca="1" si="67"/>
        <v>0</v>
      </c>
      <c r="BG41" s="2">
        <f t="shared" ca="1" si="67"/>
        <v>0</v>
      </c>
      <c r="BH41" s="2">
        <f t="shared" ca="1" si="67"/>
        <v>2</v>
      </c>
      <c r="BI41" s="2">
        <f t="shared" ca="1" si="67"/>
        <v>1</v>
      </c>
      <c r="BJ41" s="2">
        <f t="shared" ca="1" si="67"/>
        <v>0</v>
      </c>
      <c r="BK41" s="2">
        <f t="shared" ca="1" si="67"/>
        <v>0</v>
      </c>
      <c r="BL41" s="2">
        <f t="shared" ca="1" si="67"/>
        <v>0</v>
      </c>
      <c r="BM41" s="2">
        <f t="shared" ca="1" si="67"/>
        <v>1</v>
      </c>
      <c r="BN41" s="2" t="str">
        <f t="shared" si="21"/>
        <v>SV</v>
      </c>
      <c r="BO41" s="2">
        <f t="shared" si="64"/>
        <v>0</v>
      </c>
      <c r="BP41" s="2">
        <f t="shared" si="65"/>
        <v>0</v>
      </c>
      <c r="BR41" s="2">
        <f t="shared" si="50"/>
        <v>1</v>
      </c>
      <c r="BS41" s="2">
        <f t="shared" si="51"/>
        <v>1</v>
      </c>
      <c r="BT41" s="2">
        <f t="shared" si="52"/>
        <v>1</v>
      </c>
      <c r="BU41" s="2">
        <f t="shared" si="53"/>
        <v>1</v>
      </c>
      <c r="BV41" s="2">
        <f t="shared" si="54"/>
        <v>1</v>
      </c>
      <c r="BW41" s="2">
        <f t="shared" si="55"/>
        <v>1</v>
      </c>
      <c r="BX41" s="2">
        <f t="shared" si="56"/>
        <v>0</v>
      </c>
      <c r="BY41" s="2">
        <f t="shared" si="57"/>
        <v>1</v>
      </c>
      <c r="BZ41" s="2">
        <f t="shared" si="58"/>
        <v>1</v>
      </c>
      <c r="CA41" s="2">
        <f t="shared" si="59"/>
        <v>1</v>
      </c>
      <c r="CB41" s="2">
        <f t="shared" si="60"/>
        <v>1</v>
      </c>
      <c r="CC41" s="2">
        <f t="shared" si="61"/>
        <v>0</v>
      </c>
      <c r="CD41" s="2">
        <f t="shared" si="62"/>
        <v>1</v>
      </c>
      <c r="CE41" s="2">
        <f t="shared" si="63"/>
        <v>1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КА-15  -  Δα_рс</v>
      </c>
      <c r="B42" s="10" t="s">
        <v>2094</v>
      </c>
      <c r="C42" s="18">
        <v>30</v>
      </c>
      <c r="D42" s="18">
        <v>10</v>
      </c>
      <c r="E42" s="22" t="s">
        <v>608</v>
      </c>
      <c r="F42" s="22">
        <v>1</v>
      </c>
      <c r="G42" s="22"/>
      <c r="H42" s="20">
        <f t="shared" ca="1" si="17"/>
        <v>0</v>
      </c>
      <c r="I42" s="16" t="str">
        <f t="shared" si="18"/>
        <v>15K112SV0003</v>
      </c>
      <c r="J42" s="54">
        <v>44.8</v>
      </c>
      <c r="K42" s="54">
        <v>45</v>
      </c>
      <c r="L42" s="54">
        <v>44.6</v>
      </c>
      <c r="M42" s="54">
        <v>45</v>
      </c>
      <c r="N42" s="54">
        <v>45.1</v>
      </c>
      <c r="O42" s="54">
        <v>45</v>
      </c>
      <c r="P42" s="54">
        <v>44.4</v>
      </c>
      <c r="Q42" s="54">
        <v>44.8</v>
      </c>
      <c r="R42" s="54">
        <v>43.7</v>
      </c>
      <c r="S42" s="54">
        <v>45.1</v>
      </c>
      <c r="T42" s="54">
        <v>44.2</v>
      </c>
      <c r="U42" s="54">
        <v>44</v>
      </c>
      <c r="V42" s="54">
        <v>44.2</v>
      </c>
      <c r="W42" s="56">
        <v>43.8</v>
      </c>
      <c r="X42" s="2">
        <f t="shared" ref="X42:AB94" ca="1" si="68">IF(J42&lt;&gt;"",IF(LEFT($E42,2)="+-",IF(OR(J42&lt;MIN($C42:$D42),J42&gt;MAX($C42:$D42)),1,0),IF(AND(1*$E42&gt;0,J42&gt;MAX($C42:$D42)),1,IF(AND(1*$E42&lt;0,J42&lt;MIN($C42:$D42)),1,0)))+10*IF(SUM(OFFSET($A$76,MATCH(MID($A42,1,SEARCH(" ",$A42)-1)&amp;"  -  ЧЧР",$A$76:$A$92,0)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$76,IFERROR(MATCH("КА-"&amp;MID($A42,4,2)*1&amp;"А  -  ЧЧР",$A$76:$A$92,0),MATCH("КА-"&amp;MID($A42,4,2)*1&amp;"  -  ЧЧР",$A$76:$A$92,0))-1,COLUMN(J42)-1,,)+OFFSET($A$76,IFERROR(MATCH("КА-"&amp;MID($A42,4,2)*1&amp;"Б  -  ЧЧР",$A$76:$A$92,0),MATCH("КА-"&amp;MID($A42,4,2)*1&amp;"  -  ЧЧР",$A$76:$A$92,0))-1,COLUMN(J42)-1,,)=48,1,0),1),1)),0),0)*IF($G42&gt;0,IF(COLUMN(T$7)-COLUMN($J$7)&gt;=$D$2+$G42,IF(SUM(OFFSET(T42,,-1,,-$G42))&gt;=$G42*21,2,1),1),2)</f>
        <v>2</v>
      </c>
      <c r="Y42" s="2">
        <f t="shared" ca="1" si="68"/>
        <v>2</v>
      </c>
      <c r="Z42" s="2">
        <f t="shared" ca="1" si="66"/>
        <v>2</v>
      </c>
      <c r="AA42" s="2">
        <f t="shared" ca="1" si="66"/>
        <v>2</v>
      </c>
      <c r="AB42" s="2">
        <f t="shared" ca="1" si="66"/>
        <v>2</v>
      </c>
      <c r="AC42" s="2">
        <f t="shared" ca="1" si="66"/>
        <v>2</v>
      </c>
      <c r="AD42" s="2">
        <f t="shared" ca="1" si="66"/>
        <v>2</v>
      </c>
      <c r="AE42" s="2">
        <f t="shared" ca="1" si="66"/>
        <v>2</v>
      </c>
      <c r="AF42" s="2">
        <f t="shared" ca="1" si="66"/>
        <v>2</v>
      </c>
      <c r="AG42" s="2">
        <f t="shared" ca="1" si="66"/>
        <v>2</v>
      </c>
      <c r="AH42" s="2">
        <f t="shared" ca="1" si="66"/>
        <v>2</v>
      </c>
      <c r="AI42" s="2">
        <f t="shared" ca="1" si="66"/>
        <v>2</v>
      </c>
      <c r="AJ42" s="2">
        <f t="shared" ca="1" si="66"/>
        <v>2</v>
      </c>
      <c r="AK42" s="2">
        <f t="shared" ca="1" si="66"/>
        <v>2</v>
      </c>
      <c r="AL42" s="55">
        <v>13</v>
      </c>
      <c r="AM42" s="55">
        <v>13</v>
      </c>
      <c r="AN42" s="55">
        <v>13</v>
      </c>
      <c r="AO42" s="55">
        <v>13</v>
      </c>
      <c r="AP42" s="55">
        <v>13</v>
      </c>
      <c r="AQ42" s="55">
        <v>13</v>
      </c>
      <c r="AR42" s="55">
        <v>14.000000000000002</v>
      </c>
      <c r="AS42" s="55">
        <v>14.000000000000002</v>
      </c>
      <c r="AT42" s="55">
        <v>13</v>
      </c>
      <c r="AU42" s="55">
        <v>13</v>
      </c>
      <c r="AV42" s="55">
        <v>13</v>
      </c>
      <c r="AW42" s="55">
        <v>13</v>
      </c>
      <c r="AX42" s="55">
        <v>13</v>
      </c>
      <c r="AY42" s="55">
        <v>13</v>
      </c>
      <c r="AZ42" s="2">
        <f t="shared" ref="AZ42:BG94" ca="1" si="69">COUNTIF(OFFSET(H42,,$D$2+2,COUNTIF(OFFSET($H42,1-ROW($H42),2+4*$D$2,94),"="&amp;OFFSET($H42,,2+4*$D$2))),"&gt;20")</f>
        <v>0</v>
      </c>
      <c r="BA42" s="2">
        <f t="shared" ca="1" si="69"/>
        <v>0</v>
      </c>
      <c r="BB42" s="2">
        <f t="shared" ca="1" si="67"/>
        <v>0</v>
      </c>
      <c r="BC42" s="2">
        <f t="shared" ca="1" si="67"/>
        <v>0</v>
      </c>
      <c r="BD42" s="2">
        <f t="shared" ca="1" si="67"/>
        <v>0</v>
      </c>
      <c r="BE42" s="2">
        <f t="shared" ca="1" si="67"/>
        <v>0</v>
      </c>
      <c r="BF42" s="2">
        <f t="shared" ca="1" si="67"/>
        <v>0</v>
      </c>
      <c r="BG42" s="2">
        <f t="shared" ca="1" si="67"/>
        <v>0</v>
      </c>
      <c r="BH42" s="2">
        <f t="shared" ca="1" si="67"/>
        <v>2</v>
      </c>
      <c r="BI42" s="2">
        <f t="shared" ca="1" si="67"/>
        <v>1</v>
      </c>
      <c r="BJ42" s="2">
        <f t="shared" ca="1" si="67"/>
        <v>0</v>
      </c>
      <c r="BK42" s="2">
        <f t="shared" ca="1" si="67"/>
        <v>0</v>
      </c>
      <c r="BL42" s="2">
        <f t="shared" ca="1" si="67"/>
        <v>0</v>
      </c>
      <c r="BM42" s="2">
        <f t="shared" ca="1" si="67"/>
        <v>1</v>
      </c>
      <c r="BN42" s="2" t="str">
        <f t="shared" si="21"/>
        <v>SV</v>
      </c>
      <c r="BO42" s="2">
        <f t="shared" si="64"/>
        <v>14</v>
      </c>
      <c r="BP42" s="2">
        <f t="shared" si="65"/>
        <v>0</v>
      </c>
      <c r="BQ42" s="127">
        <v>46017</v>
      </c>
      <c r="BR42" s="2">
        <f t="shared" si="50"/>
        <v>1</v>
      </c>
      <c r="BS42" s="2">
        <f t="shared" si="51"/>
        <v>1</v>
      </c>
      <c r="BT42" s="2">
        <f t="shared" si="52"/>
        <v>1</v>
      </c>
      <c r="BU42" s="2">
        <f t="shared" si="53"/>
        <v>1</v>
      </c>
      <c r="BV42" s="2">
        <f t="shared" si="54"/>
        <v>1</v>
      </c>
      <c r="BW42" s="2">
        <f t="shared" si="55"/>
        <v>1</v>
      </c>
      <c r="BX42" s="2">
        <f t="shared" si="56"/>
        <v>1</v>
      </c>
      <c r="BY42" s="2">
        <f t="shared" si="57"/>
        <v>1</v>
      </c>
      <c r="BZ42" s="2">
        <f t="shared" si="58"/>
        <v>1</v>
      </c>
      <c r="CA42" s="2">
        <f t="shared" si="59"/>
        <v>1</v>
      </c>
      <c r="CB42" s="2">
        <f t="shared" si="60"/>
        <v>1</v>
      </c>
      <c r="CC42" s="2">
        <f t="shared" si="61"/>
        <v>1</v>
      </c>
      <c r="CD42" s="2">
        <f t="shared" si="62"/>
        <v>1</v>
      </c>
      <c r="CE42" s="2">
        <f t="shared" si="63"/>
        <v>1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КА-16  -  Δα_рс</v>
      </c>
      <c r="B43" s="10" t="s">
        <v>2095</v>
      </c>
      <c r="C43" s="18">
        <v>30</v>
      </c>
      <c r="D43" s="18">
        <v>10</v>
      </c>
      <c r="E43" s="22" t="s">
        <v>608</v>
      </c>
      <c r="F43" s="22">
        <v>1</v>
      </c>
      <c r="G43" s="22"/>
      <c r="H43" s="20">
        <f t="shared" ca="1" si="17"/>
        <v>0</v>
      </c>
      <c r="I43" s="16" t="str">
        <f t="shared" si="18"/>
        <v>16K112SV0003</v>
      </c>
      <c r="J43" s="54">
        <v>15.6</v>
      </c>
      <c r="K43" s="54">
        <v>15.5</v>
      </c>
      <c r="L43" s="54">
        <v>16</v>
      </c>
      <c r="M43" s="54">
        <v>16.7</v>
      </c>
      <c r="N43" s="54">
        <v>17</v>
      </c>
      <c r="O43" s="54">
        <v>16.600000000000001</v>
      </c>
      <c r="P43" s="54">
        <v>17.3</v>
      </c>
      <c r="Q43" s="54">
        <v>16.7</v>
      </c>
      <c r="R43" s="54">
        <v>16.100000000000001</v>
      </c>
      <c r="S43" s="54">
        <v>16.3</v>
      </c>
      <c r="T43" s="54">
        <v>16.8</v>
      </c>
      <c r="U43" s="54">
        <v>17.2</v>
      </c>
      <c r="V43" s="54">
        <v>17.899999999999999</v>
      </c>
      <c r="W43" s="56">
        <v>17.600000000000001</v>
      </c>
      <c r="X43" s="2">
        <f t="shared" ca="1" si="68"/>
        <v>0</v>
      </c>
      <c r="Y43" s="2">
        <f t="shared" ca="1" si="68"/>
        <v>0</v>
      </c>
      <c r="Z43" s="2">
        <f t="shared" ca="1" si="66"/>
        <v>0</v>
      </c>
      <c r="AA43" s="2">
        <f t="shared" ca="1" si="66"/>
        <v>0</v>
      </c>
      <c r="AB43" s="2">
        <f t="shared" ca="1" si="66"/>
        <v>0</v>
      </c>
      <c r="AC43" s="2">
        <f t="shared" ca="1" si="66"/>
        <v>0</v>
      </c>
      <c r="AD43" s="2">
        <f t="shared" ca="1" si="66"/>
        <v>0</v>
      </c>
      <c r="AE43" s="2">
        <f t="shared" ca="1" si="66"/>
        <v>0</v>
      </c>
      <c r="AF43" s="2">
        <f t="shared" ca="1" si="66"/>
        <v>0</v>
      </c>
      <c r="AG43" s="2">
        <f t="shared" ca="1" si="66"/>
        <v>0</v>
      </c>
      <c r="AH43" s="2">
        <f t="shared" ca="1" si="66"/>
        <v>0</v>
      </c>
      <c r="AI43" s="2">
        <f t="shared" ca="1" si="66"/>
        <v>0</v>
      </c>
      <c r="AJ43" s="2">
        <f t="shared" ca="1" si="66"/>
        <v>0</v>
      </c>
      <c r="AK43" s="2">
        <f t="shared" ca="1" si="66"/>
        <v>0</v>
      </c>
      <c r="AL43" s="55">
        <v>12</v>
      </c>
      <c r="AM43" s="55">
        <v>12</v>
      </c>
      <c r="AN43" s="55">
        <v>12</v>
      </c>
      <c r="AO43" s="55">
        <v>12</v>
      </c>
      <c r="AP43" s="55">
        <v>13</v>
      </c>
      <c r="AQ43" s="55">
        <v>12</v>
      </c>
      <c r="AR43" s="55">
        <v>13</v>
      </c>
      <c r="AS43" s="55">
        <v>12</v>
      </c>
      <c r="AT43" s="55">
        <v>12</v>
      </c>
      <c r="AU43" s="55">
        <v>12</v>
      </c>
      <c r="AV43" s="55">
        <v>12</v>
      </c>
      <c r="AW43" s="55">
        <v>13</v>
      </c>
      <c r="AX43" s="55">
        <v>13</v>
      </c>
      <c r="AY43" s="55">
        <v>13</v>
      </c>
      <c r="AZ43" s="2">
        <f t="shared" ca="1" si="69"/>
        <v>0</v>
      </c>
      <c r="BA43" s="2">
        <f t="shared" ca="1" si="69"/>
        <v>0</v>
      </c>
      <c r="BB43" s="2">
        <f t="shared" ca="1" si="67"/>
        <v>0</v>
      </c>
      <c r="BC43" s="2">
        <f t="shared" ca="1" si="67"/>
        <v>0</v>
      </c>
      <c r="BD43" s="2">
        <f t="shared" ca="1" si="67"/>
        <v>0</v>
      </c>
      <c r="BE43" s="2">
        <f t="shared" ca="1" si="67"/>
        <v>0</v>
      </c>
      <c r="BF43" s="2">
        <f t="shared" ca="1" si="67"/>
        <v>0</v>
      </c>
      <c r="BG43" s="2">
        <f t="shared" ca="1" si="67"/>
        <v>0</v>
      </c>
      <c r="BH43" s="2">
        <f t="shared" ca="1" si="67"/>
        <v>2</v>
      </c>
      <c r="BI43" s="2">
        <f t="shared" ca="1" si="67"/>
        <v>1</v>
      </c>
      <c r="BJ43" s="2">
        <f t="shared" ca="1" si="67"/>
        <v>0</v>
      </c>
      <c r="BK43" s="2">
        <f t="shared" ca="1" si="67"/>
        <v>0</v>
      </c>
      <c r="BL43" s="2">
        <f t="shared" ca="1" si="67"/>
        <v>0</v>
      </c>
      <c r="BM43" s="2">
        <f t="shared" ca="1" si="67"/>
        <v>1</v>
      </c>
      <c r="BN43" s="2" t="str">
        <f t="shared" si="21"/>
        <v>SV</v>
      </c>
      <c r="BO43" s="2">
        <f t="shared" si="64"/>
        <v>0</v>
      </c>
      <c r="BP43" s="2">
        <f t="shared" si="65"/>
        <v>1</v>
      </c>
      <c r="BR43" s="2">
        <f t="shared" si="50"/>
        <v>0</v>
      </c>
      <c r="BS43" s="2">
        <f t="shared" si="51"/>
        <v>0</v>
      </c>
      <c r="BT43" s="2">
        <f t="shared" si="52"/>
        <v>0</v>
      </c>
      <c r="BU43" s="2">
        <f t="shared" si="53"/>
        <v>0</v>
      </c>
      <c r="BV43" s="2">
        <f t="shared" si="54"/>
        <v>0</v>
      </c>
      <c r="BW43" s="2">
        <f t="shared" si="55"/>
        <v>0</v>
      </c>
      <c r="BX43" s="2">
        <f t="shared" si="56"/>
        <v>0</v>
      </c>
      <c r="BY43" s="2">
        <f t="shared" si="57"/>
        <v>0</v>
      </c>
      <c r="BZ43" s="2">
        <f t="shared" si="58"/>
        <v>0</v>
      </c>
      <c r="CA43" s="2">
        <f t="shared" si="59"/>
        <v>0</v>
      </c>
      <c r="CB43" s="2">
        <f t="shared" si="60"/>
        <v>0</v>
      </c>
      <c r="CC43" s="2">
        <f t="shared" si="61"/>
        <v>0</v>
      </c>
      <c r="CD43" s="2">
        <f t="shared" si="62"/>
        <v>0</v>
      </c>
      <c r="CE43" s="2">
        <f t="shared" si="63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ТА-7  -  Тпв</v>
      </c>
      <c r="B44" s="10" t="s">
        <v>2959</v>
      </c>
      <c r="C44" s="18">
        <v>240</v>
      </c>
      <c r="D44" s="18">
        <v>175</v>
      </c>
      <c r="E44" s="22" t="s">
        <v>118</v>
      </c>
      <c r="F44" s="22">
        <v>3</v>
      </c>
      <c r="G44" s="22"/>
      <c r="H44" s="20">
        <f t="shared" ca="1" si="17"/>
        <v>0</v>
      </c>
      <c r="I44" s="16" t="str">
        <f t="shared" si="18"/>
        <v>07T002TW0003</v>
      </c>
      <c r="J44" s="54">
        <v>237.48673541274539</v>
      </c>
      <c r="K44" s="54">
        <v>238.1019159766887</v>
      </c>
      <c r="L44" s="54">
        <v>237.21072192907042</v>
      </c>
      <c r="M44" s="54">
        <v>236.55016928757362</v>
      </c>
      <c r="N44" s="54">
        <v>235.98777144171333</v>
      </c>
      <c r="O44" s="54">
        <v>234.55707145282216</v>
      </c>
      <c r="P44" s="54">
        <v>234.9697687035667</v>
      </c>
      <c r="Q44" s="54">
        <v>236.22533933649953</v>
      </c>
      <c r="R44" s="54">
        <v>234.89785366738028</v>
      </c>
      <c r="S44" s="54">
        <v>234.78534821520535</v>
      </c>
      <c r="T44" s="54">
        <v>232.94327074489937</v>
      </c>
      <c r="U44" s="54">
        <v>233.51266003907381</v>
      </c>
      <c r="V44" s="54">
        <v>231.82810554854188</v>
      </c>
      <c r="W44" s="56">
        <v>231.56995090285176</v>
      </c>
      <c r="X44" s="2">
        <f t="shared" ca="1" si="68"/>
        <v>0</v>
      </c>
      <c r="Y44" s="2">
        <f t="shared" ca="1" si="68"/>
        <v>0</v>
      </c>
      <c r="Z44" s="2">
        <f t="shared" ca="1" si="66"/>
        <v>0</v>
      </c>
      <c r="AA44" s="2">
        <f t="shared" ca="1" si="66"/>
        <v>0</v>
      </c>
      <c r="AB44" s="2">
        <f t="shared" ca="1" si="66"/>
        <v>0</v>
      </c>
      <c r="AC44" s="2">
        <f t="shared" ca="1" si="66"/>
        <v>0</v>
      </c>
      <c r="AD44" s="2">
        <f t="shared" ca="1" si="66"/>
        <v>0</v>
      </c>
      <c r="AE44" s="2">
        <f t="shared" ca="1" si="66"/>
        <v>0</v>
      </c>
      <c r="AF44" s="2">
        <f t="shared" ca="1" si="66"/>
        <v>0</v>
      </c>
      <c r="AG44" s="2">
        <f t="shared" ca="1" si="66"/>
        <v>0</v>
      </c>
      <c r="AH44" s="2">
        <f t="shared" ca="1" si="66"/>
        <v>0</v>
      </c>
      <c r="AI44" s="2">
        <f t="shared" ca="1" si="66"/>
        <v>0</v>
      </c>
      <c r="AJ44" s="2">
        <f t="shared" ca="1" si="66"/>
        <v>0</v>
      </c>
      <c r="AK44" s="2">
        <f t="shared" ca="1" si="66"/>
        <v>0</v>
      </c>
      <c r="AL44" s="55">
        <v>231.5</v>
      </c>
      <c r="AM44" s="55">
        <v>231.7</v>
      </c>
      <c r="AN44" s="55">
        <v>230.1</v>
      </c>
      <c r="AO44" s="55">
        <v>229.4</v>
      </c>
      <c r="AP44" s="55">
        <v>229.3</v>
      </c>
      <c r="AQ44" s="55">
        <v>227.7</v>
      </c>
      <c r="AR44" s="55">
        <v>230.3</v>
      </c>
      <c r="AS44" s="55">
        <v>229.6</v>
      </c>
      <c r="AT44" s="55">
        <v>228.2</v>
      </c>
      <c r="AU44" s="55">
        <v>227.9</v>
      </c>
      <c r="AV44" s="55">
        <v>226.7</v>
      </c>
      <c r="AW44" s="55">
        <v>226.7</v>
      </c>
      <c r="AX44" s="55">
        <v>226.2</v>
      </c>
      <c r="AY44" s="55">
        <v>226.9</v>
      </c>
      <c r="AZ44" s="2">
        <f t="shared" ca="1" si="69"/>
        <v>0</v>
      </c>
      <c r="BA44" s="2">
        <f t="shared" ca="1" si="69"/>
        <v>0</v>
      </c>
      <c r="BB44" s="2">
        <f t="shared" ca="1" si="67"/>
        <v>0</v>
      </c>
      <c r="BC44" s="2">
        <f t="shared" ca="1" si="67"/>
        <v>0</v>
      </c>
      <c r="BD44" s="2">
        <f t="shared" ca="1" si="67"/>
        <v>0</v>
      </c>
      <c r="BE44" s="2">
        <f t="shared" ca="1" si="67"/>
        <v>0</v>
      </c>
      <c r="BF44" s="2">
        <f t="shared" ca="1" si="67"/>
        <v>0</v>
      </c>
      <c r="BG44" s="2">
        <f t="shared" ca="1" si="67"/>
        <v>0</v>
      </c>
      <c r="BH44" s="2">
        <f t="shared" ca="1" si="67"/>
        <v>1</v>
      </c>
      <c r="BI44" s="2">
        <f t="shared" ca="1" si="67"/>
        <v>1</v>
      </c>
      <c r="BJ44" s="2">
        <f t="shared" ca="1" si="67"/>
        <v>0</v>
      </c>
      <c r="BK44" s="2">
        <f t="shared" ca="1" si="67"/>
        <v>0</v>
      </c>
      <c r="BL44" s="2">
        <f t="shared" ca="1" si="67"/>
        <v>0</v>
      </c>
      <c r="BM44" s="2">
        <f t="shared" ca="1" si="67"/>
        <v>0</v>
      </c>
      <c r="BN44" s="2" t="str">
        <f t="shared" si="21"/>
        <v>TW</v>
      </c>
      <c r="BO44" s="2">
        <f t="shared" si="64"/>
        <v>0</v>
      </c>
      <c r="BP44" s="2">
        <f t="shared" si="65"/>
        <v>1</v>
      </c>
      <c r="BR44" s="2">
        <f t="shared" ref="BR44:CE47" si="70">IF(AND(J85 &gt;0,J44&lt;$D44,J44&gt;50),1,0)</f>
        <v>0</v>
      </c>
      <c r="BS44" s="2">
        <f t="shared" si="70"/>
        <v>0</v>
      </c>
      <c r="BT44" s="2">
        <f t="shared" si="70"/>
        <v>0</v>
      </c>
      <c r="BU44" s="2">
        <f t="shared" si="70"/>
        <v>0</v>
      </c>
      <c r="BV44" s="2">
        <f t="shared" si="70"/>
        <v>0</v>
      </c>
      <c r="BW44" s="2">
        <f t="shared" si="70"/>
        <v>0</v>
      </c>
      <c r="BX44" s="2">
        <f t="shared" si="70"/>
        <v>0</v>
      </c>
      <c r="BY44" s="2">
        <f t="shared" si="70"/>
        <v>0</v>
      </c>
      <c r="BZ44" s="2">
        <f t="shared" si="70"/>
        <v>0</v>
      </c>
      <c r="CA44" s="2">
        <f t="shared" si="70"/>
        <v>0</v>
      </c>
      <c r="CB44" s="2">
        <f t="shared" si="70"/>
        <v>0</v>
      </c>
      <c r="CC44" s="2">
        <f t="shared" si="70"/>
        <v>0</v>
      </c>
      <c r="CD44" s="2">
        <f t="shared" si="70"/>
        <v>0</v>
      </c>
      <c r="CE44" s="2">
        <f t="shared" si="70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ТА-9  -  Тпв</v>
      </c>
      <c r="B45" s="15" t="s">
        <v>2958</v>
      </c>
      <c r="C45" s="18">
        <v>240</v>
      </c>
      <c r="D45" s="18">
        <v>175</v>
      </c>
      <c r="E45" s="22" t="s">
        <v>118</v>
      </c>
      <c r="F45" s="22">
        <v>3</v>
      </c>
      <c r="G45" s="22"/>
      <c r="H45" s="20">
        <f t="shared" ca="1" si="17"/>
        <v>0</v>
      </c>
      <c r="I45" s="16" t="str">
        <f t="shared" si="18"/>
        <v>09T002TW0003</v>
      </c>
      <c r="J45" s="54">
        <v>220.9698883939547</v>
      </c>
      <c r="K45" s="54">
        <v>221.13618023995156</v>
      </c>
      <c r="L45" s="54">
        <v>219.43055853851521</v>
      </c>
      <c r="M45" s="54">
        <v>220.16870071203107</v>
      </c>
      <c r="N45" s="54">
        <v>219.37156612335014</v>
      </c>
      <c r="O45" s="54">
        <v>220.19927228204034</v>
      </c>
      <c r="P45" s="54">
        <v>219.9877902964848</v>
      </c>
      <c r="Q45" s="54">
        <v>218.79893584777992</v>
      </c>
      <c r="R45" s="54">
        <v>211.38089091572226</v>
      </c>
      <c r="S45" s="54">
        <v>209.29622842801328</v>
      </c>
      <c r="T45" s="54">
        <v>209.45898542655243</v>
      </c>
      <c r="U45" s="54">
        <v>212.50413996957849</v>
      </c>
      <c r="V45" s="54">
        <v>214.87701863481217</v>
      </c>
      <c r="W45" s="56">
        <v>215.27377558834917</v>
      </c>
      <c r="X45" s="2">
        <f t="shared" ca="1" si="68"/>
        <v>0</v>
      </c>
      <c r="Y45" s="2">
        <f t="shared" ca="1" si="68"/>
        <v>0</v>
      </c>
      <c r="Z45" s="2">
        <f t="shared" ca="1" si="66"/>
        <v>0</v>
      </c>
      <c r="AA45" s="2">
        <f t="shared" ca="1" si="66"/>
        <v>0</v>
      </c>
      <c r="AB45" s="2">
        <f t="shared" ca="1" si="66"/>
        <v>0</v>
      </c>
      <c r="AC45" s="2">
        <f t="shared" ca="1" si="66"/>
        <v>0</v>
      </c>
      <c r="AD45" s="2">
        <f t="shared" ca="1" si="66"/>
        <v>0</v>
      </c>
      <c r="AE45" s="2">
        <f t="shared" ca="1" si="66"/>
        <v>0</v>
      </c>
      <c r="AF45" s="2">
        <f t="shared" ca="1" si="66"/>
        <v>40</v>
      </c>
      <c r="AG45" s="2">
        <f t="shared" ca="1" si="66"/>
        <v>40</v>
      </c>
      <c r="AH45" s="2">
        <f t="shared" ca="1" si="66"/>
        <v>0</v>
      </c>
      <c r="AI45" s="2">
        <f t="shared" ca="1" si="66"/>
        <v>0</v>
      </c>
      <c r="AJ45" s="2">
        <f t="shared" ca="1" si="66"/>
        <v>0</v>
      </c>
      <c r="AK45" s="2">
        <f t="shared" ca="1" si="66"/>
        <v>0</v>
      </c>
      <c r="AL45" s="55">
        <v>213.9</v>
      </c>
      <c r="AM45" s="55">
        <v>213.7</v>
      </c>
      <c r="AN45" s="55">
        <v>213.2</v>
      </c>
      <c r="AO45" s="55">
        <v>213.9</v>
      </c>
      <c r="AP45" s="55">
        <v>213.9</v>
      </c>
      <c r="AQ45" s="55">
        <v>214.2</v>
      </c>
      <c r="AR45" s="55">
        <v>214.2</v>
      </c>
      <c r="AS45" s="55">
        <v>213.3</v>
      </c>
      <c r="AT45" s="55">
        <v>207.5</v>
      </c>
      <c r="AU45" s="55">
        <v>205.2</v>
      </c>
      <c r="AV45" s="55">
        <v>205.2</v>
      </c>
      <c r="AW45" s="55">
        <v>207.7</v>
      </c>
      <c r="AX45" s="55">
        <v>208.8</v>
      </c>
      <c r="AY45" s="55">
        <v>210.6</v>
      </c>
      <c r="AZ45" s="2">
        <f t="shared" ca="1" si="69"/>
        <v>0</v>
      </c>
      <c r="BA45" s="2">
        <f t="shared" ca="1" si="69"/>
        <v>0</v>
      </c>
      <c r="BB45" s="2">
        <f t="shared" ca="1" si="67"/>
        <v>0</v>
      </c>
      <c r="BC45" s="2">
        <f t="shared" ca="1" si="67"/>
        <v>0</v>
      </c>
      <c r="BD45" s="2">
        <f t="shared" ca="1" si="67"/>
        <v>0</v>
      </c>
      <c r="BE45" s="2">
        <f t="shared" ca="1" si="67"/>
        <v>0</v>
      </c>
      <c r="BF45" s="2">
        <f t="shared" ca="1" si="67"/>
        <v>0</v>
      </c>
      <c r="BG45" s="2">
        <f t="shared" ca="1" si="67"/>
        <v>0</v>
      </c>
      <c r="BH45" s="2">
        <f t="shared" ca="1" si="67"/>
        <v>1</v>
      </c>
      <c r="BI45" s="2">
        <f t="shared" ca="1" si="67"/>
        <v>1</v>
      </c>
      <c r="BJ45" s="2">
        <f t="shared" ca="1" si="67"/>
        <v>0</v>
      </c>
      <c r="BK45" s="2">
        <f t="shared" ca="1" si="67"/>
        <v>0</v>
      </c>
      <c r="BL45" s="2">
        <f t="shared" ca="1" si="67"/>
        <v>0</v>
      </c>
      <c r="BM45" s="2">
        <f t="shared" ca="1" si="67"/>
        <v>0</v>
      </c>
      <c r="BN45" s="2" t="str">
        <f t="shared" si="21"/>
        <v>TW</v>
      </c>
      <c r="BO45" s="2">
        <f t="shared" si="64"/>
        <v>0</v>
      </c>
      <c r="BP45" s="2">
        <f t="shared" si="65"/>
        <v>1</v>
      </c>
      <c r="BR45" s="2">
        <f t="shared" si="70"/>
        <v>0</v>
      </c>
      <c r="BS45" s="2">
        <f t="shared" si="70"/>
        <v>0</v>
      </c>
      <c r="BT45" s="2">
        <f t="shared" si="70"/>
        <v>0</v>
      </c>
      <c r="BU45" s="2">
        <f t="shared" si="70"/>
        <v>0</v>
      </c>
      <c r="BV45" s="2">
        <f t="shared" si="70"/>
        <v>0</v>
      </c>
      <c r="BW45" s="2">
        <f t="shared" si="70"/>
        <v>0</v>
      </c>
      <c r="BX45" s="2">
        <f t="shared" si="70"/>
        <v>0</v>
      </c>
      <c r="BY45" s="2">
        <f t="shared" si="70"/>
        <v>0</v>
      </c>
      <c r="BZ45" s="2">
        <f t="shared" si="70"/>
        <v>0</v>
      </c>
      <c r="CA45" s="2">
        <f t="shared" si="70"/>
        <v>0</v>
      </c>
      <c r="CB45" s="2">
        <f t="shared" si="70"/>
        <v>0</v>
      </c>
      <c r="CC45" s="2">
        <f t="shared" si="70"/>
        <v>0</v>
      </c>
      <c r="CD45" s="2">
        <f t="shared" si="70"/>
        <v>0</v>
      </c>
      <c r="CE45" s="2">
        <f t="shared" si="70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ТА-10  -  Тпв</v>
      </c>
      <c r="B46" s="15" t="s">
        <v>2957</v>
      </c>
      <c r="C46" s="18">
        <v>240</v>
      </c>
      <c r="D46" s="18">
        <v>175</v>
      </c>
      <c r="E46" s="22" t="s">
        <v>118</v>
      </c>
      <c r="F46" s="22">
        <v>3</v>
      </c>
      <c r="G46" s="22"/>
      <c r="H46" s="20">
        <f t="shared" ca="1" si="17"/>
        <v>0</v>
      </c>
      <c r="I46" s="16" t="str">
        <f t="shared" si="18"/>
        <v>10T002TW0003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6">
        <v>0</v>
      </c>
      <c r="X46" s="2">
        <f t="shared" ca="1" si="68"/>
        <v>2</v>
      </c>
      <c r="Y46" s="2">
        <f t="shared" ca="1" si="68"/>
        <v>2</v>
      </c>
      <c r="Z46" s="2">
        <f t="shared" ca="1" si="66"/>
        <v>2</v>
      </c>
      <c r="AA46" s="2">
        <f t="shared" ca="1" si="66"/>
        <v>2</v>
      </c>
      <c r="AB46" s="2">
        <f t="shared" ca="1" si="66"/>
        <v>2</v>
      </c>
      <c r="AC46" s="2">
        <f t="shared" ca="1" si="66"/>
        <v>2</v>
      </c>
      <c r="AD46" s="2">
        <f t="shared" ca="1" si="66"/>
        <v>2</v>
      </c>
      <c r="AE46" s="2">
        <f t="shared" ca="1" si="66"/>
        <v>2</v>
      </c>
      <c r="AF46" s="2">
        <f t="shared" ca="1" si="66"/>
        <v>2</v>
      </c>
      <c r="AG46" s="2">
        <f t="shared" ca="1" si="66"/>
        <v>2</v>
      </c>
      <c r="AH46" s="2">
        <f t="shared" ca="1" si="66"/>
        <v>2</v>
      </c>
      <c r="AI46" s="2">
        <f t="shared" ca="1" si="66"/>
        <v>2</v>
      </c>
      <c r="AJ46" s="2">
        <f t="shared" ca="1" si="66"/>
        <v>2</v>
      </c>
      <c r="AK46" s="2">
        <f t="shared" ca="1" si="66"/>
        <v>2</v>
      </c>
      <c r="AL46" s="55">
        <v>0</v>
      </c>
      <c r="AM46" s="55">
        <v>0</v>
      </c>
      <c r="AN46" s="55">
        <v>0</v>
      </c>
      <c r="AO46" s="55">
        <v>0</v>
      </c>
      <c r="AP46" s="55">
        <v>0</v>
      </c>
      <c r="AQ46" s="55">
        <v>0</v>
      </c>
      <c r="AR46" s="55">
        <v>0</v>
      </c>
      <c r="AS46" s="55">
        <v>0</v>
      </c>
      <c r="AT46" s="55">
        <v>0</v>
      </c>
      <c r="AU46" s="55">
        <v>0</v>
      </c>
      <c r="AV46" s="55">
        <v>0</v>
      </c>
      <c r="AW46" s="55">
        <v>0</v>
      </c>
      <c r="AX46" s="55">
        <v>0</v>
      </c>
      <c r="AY46" s="55">
        <v>0</v>
      </c>
      <c r="AZ46" s="2">
        <f t="shared" ca="1" si="69"/>
        <v>0</v>
      </c>
      <c r="BA46" s="2">
        <f t="shared" ca="1" si="69"/>
        <v>0</v>
      </c>
      <c r="BB46" s="2">
        <f t="shared" ca="1" si="67"/>
        <v>0</v>
      </c>
      <c r="BC46" s="2">
        <f t="shared" ca="1" si="67"/>
        <v>0</v>
      </c>
      <c r="BD46" s="2">
        <f t="shared" ca="1" si="67"/>
        <v>0</v>
      </c>
      <c r="BE46" s="2">
        <f t="shared" ca="1" si="67"/>
        <v>0</v>
      </c>
      <c r="BF46" s="2">
        <f t="shared" ca="1" si="67"/>
        <v>0</v>
      </c>
      <c r="BG46" s="2">
        <f t="shared" ca="1" si="67"/>
        <v>0</v>
      </c>
      <c r="BH46" s="2">
        <f t="shared" ca="1" si="67"/>
        <v>0</v>
      </c>
      <c r="BI46" s="2">
        <f t="shared" ca="1" si="67"/>
        <v>0</v>
      </c>
      <c r="BJ46" s="2">
        <f t="shared" ca="1" si="67"/>
        <v>0</v>
      </c>
      <c r="BK46" s="2">
        <f t="shared" ca="1" si="67"/>
        <v>0</v>
      </c>
      <c r="BL46" s="2">
        <f t="shared" ca="1" si="67"/>
        <v>0</v>
      </c>
      <c r="BM46" s="2">
        <f t="shared" ca="1" si="67"/>
        <v>0</v>
      </c>
      <c r="BN46" s="2" t="str">
        <f t="shared" si="21"/>
        <v>TW</v>
      </c>
      <c r="BP46" s="2">
        <f t="shared" si="65"/>
        <v>0</v>
      </c>
      <c r="BR46" s="2">
        <f t="shared" si="70"/>
        <v>0</v>
      </c>
      <c r="BS46" s="2">
        <f t="shared" si="70"/>
        <v>0</v>
      </c>
      <c r="BT46" s="2">
        <f t="shared" si="70"/>
        <v>0</v>
      </c>
      <c r="BU46" s="2">
        <f t="shared" si="70"/>
        <v>0</v>
      </c>
      <c r="BV46" s="2">
        <f t="shared" si="70"/>
        <v>0</v>
      </c>
      <c r="BW46" s="2">
        <f t="shared" si="70"/>
        <v>0</v>
      </c>
      <c r="BX46" s="2">
        <f t="shared" si="70"/>
        <v>0</v>
      </c>
      <c r="BY46" s="2">
        <f t="shared" si="70"/>
        <v>0</v>
      </c>
      <c r="BZ46" s="2">
        <f t="shared" si="70"/>
        <v>0</v>
      </c>
      <c r="CA46" s="2">
        <f t="shared" si="70"/>
        <v>0</v>
      </c>
      <c r="CB46" s="2">
        <f t="shared" si="70"/>
        <v>0</v>
      </c>
      <c r="CC46" s="2">
        <f t="shared" si="70"/>
        <v>0</v>
      </c>
      <c r="CD46" s="2">
        <f t="shared" si="70"/>
        <v>0</v>
      </c>
      <c r="CE46" s="2">
        <f t="shared" si="70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ТА-11  -  Тпв</v>
      </c>
      <c r="B47" s="15" t="s">
        <v>2956</v>
      </c>
      <c r="C47" s="18">
        <v>240</v>
      </c>
      <c r="D47" s="18">
        <v>175</v>
      </c>
      <c r="E47" s="22" t="s">
        <v>118</v>
      </c>
      <c r="F47" s="22">
        <v>3</v>
      </c>
      <c r="G47" s="22"/>
      <c r="H47" s="20">
        <f t="shared" ca="1" si="17"/>
        <v>0</v>
      </c>
      <c r="I47" s="16" t="str">
        <f t="shared" si="18"/>
        <v>11T002TW0003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159.6</v>
      </c>
      <c r="S47" s="54">
        <v>159.6</v>
      </c>
      <c r="T47" s="54">
        <v>159.6</v>
      </c>
      <c r="U47" s="54">
        <v>0</v>
      </c>
      <c r="V47" s="54">
        <v>0</v>
      </c>
      <c r="W47" s="56">
        <v>0</v>
      </c>
      <c r="X47" s="2">
        <f t="shared" ca="1" si="68"/>
        <v>2</v>
      </c>
      <c r="Y47" s="2">
        <f t="shared" ca="1" si="68"/>
        <v>2</v>
      </c>
      <c r="Z47" s="2">
        <f t="shared" ca="1" si="66"/>
        <v>2</v>
      </c>
      <c r="AA47" s="2">
        <f t="shared" ca="1" si="66"/>
        <v>2</v>
      </c>
      <c r="AB47" s="2">
        <f t="shared" ca="1" si="66"/>
        <v>2</v>
      </c>
      <c r="AC47" s="2">
        <f t="shared" ca="1" si="66"/>
        <v>2</v>
      </c>
      <c r="AD47" s="2">
        <f t="shared" ca="1" si="66"/>
        <v>2</v>
      </c>
      <c r="AE47" s="2">
        <f t="shared" ca="1" si="66"/>
        <v>2</v>
      </c>
      <c r="AF47" s="2">
        <f t="shared" ca="1" si="66"/>
        <v>2</v>
      </c>
      <c r="AG47" s="2">
        <f t="shared" ca="1" si="66"/>
        <v>2</v>
      </c>
      <c r="AH47" s="2">
        <f t="shared" ca="1" si="66"/>
        <v>2</v>
      </c>
      <c r="AI47" s="2">
        <f t="shared" ca="1" si="66"/>
        <v>2</v>
      </c>
      <c r="AJ47" s="2">
        <f t="shared" ca="1" si="66"/>
        <v>2</v>
      </c>
      <c r="AK47" s="2">
        <f t="shared" ca="1" si="66"/>
        <v>2</v>
      </c>
      <c r="AL47" s="55">
        <v>0</v>
      </c>
      <c r="AM47" s="55">
        <v>0</v>
      </c>
      <c r="AN47" s="55">
        <v>0</v>
      </c>
      <c r="AO47" s="55">
        <v>0</v>
      </c>
      <c r="AP47" s="55">
        <v>0</v>
      </c>
      <c r="AQ47" s="55">
        <v>0</v>
      </c>
      <c r="AR47" s="55">
        <v>0</v>
      </c>
      <c r="AS47" s="55">
        <v>0</v>
      </c>
      <c r="AT47" s="55">
        <v>208.9</v>
      </c>
      <c r="AU47" s="55">
        <v>210.1</v>
      </c>
      <c r="AV47" s="55">
        <v>211.3</v>
      </c>
      <c r="AW47" s="55">
        <v>0</v>
      </c>
      <c r="AX47" s="55">
        <v>0</v>
      </c>
      <c r="AY47" s="55">
        <v>0</v>
      </c>
      <c r="AZ47" s="2">
        <f t="shared" ca="1" si="69"/>
        <v>0</v>
      </c>
      <c r="BA47" s="2">
        <f t="shared" ca="1" si="69"/>
        <v>0</v>
      </c>
      <c r="BB47" s="2">
        <f t="shared" ca="1" si="67"/>
        <v>0</v>
      </c>
      <c r="BC47" s="2">
        <f t="shared" ca="1" si="67"/>
        <v>0</v>
      </c>
      <c r="BD47" s="2">
        <f t="shared" ca="1" si="67"/>
        <v>0</v>
      </c>
      <c r="BE47" s="2">
        <f t="shared" ca="1" si="67"/>
        <v>0</v>
      </c>
      <c r="BF47" s="2">
        <f t="shared" ca="1" si="67"/>
        <v>0</v>
      </c>
      <c r="BG47" s="2">
        <f t="shared" ca="1" si="67"/>
        <v>0</v>
      </c>
      <c r="BH47" s="2">
        <f t="shared" ca="1" si="67"/>
        <v>0</v>
      </c>
      <c r="BI47" s="2">
        <f t="shared" ca="1" si="67"/>
        <v>0</v>
      </c>
      <c r="BJ47" s="2">
        <f t="shared" ca="1" si="67"/>
        <v>0</v>
      </c>
      <c r="BK47" s="2">
        <f t="shared" ca="1" si="67"/>
        <v>0</v>
      </c>
      <c r="BL47" s="2">
        <f t="shared" ca="1" si="67"/>
        <v>0</v>
      </c>
      <c r="BM47" s="2">
        <f t="shared" ca="1" si="67"/>
        <v>0</v>
      </c>
      <c r="BN47" s="2" t="str">
        <f t="shared" si="21"/>
        <v>TW</v>
      </c>
      <c r="BP47" s="2">
        <f t="shared" si="65"/>
        <v>0</v>
      </c>
      <c r="BR47" s="2">
        <f t="shared" si="70"/>
        <v>0</v>
      </c>
      <c r="BS47" s="2">
        <f t="shared" si="70"/>
        <v>0</v>
      </c>
      <c r="BT47" s="2">
        <f t="shared" si="70"/>
        <v>0</v>
      </c>
      <c r="BU47" s="2">
        <f t="shared" si="70"/>
        <v>0</v>
      </c>
      <c r="BV47" s="2">
        <f t="shared" si="70"/>
        <v>0</v>
      </c>
      <c r="BW47" s="2">
        <f t="shared" si="70"/>
        <v>0</v>
      </c>
      <c r="BX47" s="2">
        <f t="shared" si="70"/>
        <v>0</v>
      </c>
      <c r="BY47" s="2">
        <f t="shared" si="70"/>
        <v>0</v>
      </c>
      <c r="BZ47" s="2">
        <f t="shared" si="70"/>
        <v>1</v>
      </c>
      <c r="CA47" s="2">
        <f t="shared" si="70"/>
        <v>1</v>
      </c>
      <c r="CB47" s="2">
        <f t="shared" si="70"/>
        <v>1</v>
      </c>
      <c r="CC47" s="2">
        <f t="shared" si="70"/>
        <v>0</v>
      </c>
      <c r="CD47" s="2">
        <f t="shared" si="70"/>
        <v>0</v>
      </c>
      <c r="CE47" s="2">
        <f t="shared" si="70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ТА-7  -  Р₀</v>
      </c>
      <c r="B48" s="15" t="s">
        <v>2096</v>
      </c>
      <c r="C48" s="18">
        <v>135</v>
      </c>
      <c r="D48" s="18">
        <v>125</v>
      </c>
      <c r="E48" s="22" t="s">
        <v>117</v>
      </c>
      <c r="F48" s="22">
        <v>3</v>
      </c>
      <c r="G48" s="22"/>
      <c r="H48" s="20">
        <f t="shared" ca="1" si="17"/>
        <v>0</v>
      </c>
      <c r="I48" s="16" t="str">
        <f t="shared" si="18"/>
        <v>07T002PP0003</v>
      </c>
      <c r="J48" s="54">
        <v>105.51469627758753</v>
      </c>
      <c r="K48" s="54">
        <v>106.25211495130523</v>
      </c>
      <c r="L48" s="54">
        <v>108.79891700960103</v>
      </c>
      <c r="M48" s="54">
        <v>110.46137027246212</v>
      </c>
      <c r="N48" s="54">
        <v>106.51709941420161</v>
      </c>
      <c r="O48" s="54">
        <v>106.62762398633512</v>
      </c>
      <c r="P48" s="54">
        <v>106.19811602173417</v>
      </c>
      <c r="Q48" s="54">
        <v>103.61968843369151</v>
      </c>
      <c r="R48" s="54">
        <v>100.58746576893348</v>
      </c>
      <c r="S48" s="54">
        <v>101.47978710907452</v>
      </c>
      <c r="T48" s="54">
        <v>104.25068240544661</v>
      </c>
      <c r="U48" s="54">
        <v>108.93974239223265</v>
      </c>
      <c r="V48" s="54">
        <v>112.21221220291449</v>
      </c>
      <c r="W48" s="56">
        <v>109.6501653059329</v>
      </c>
      <c r="X48" s="2">
        <f t="shared" ca="1" si="68"/>
        <v>2</v>
      </c>
      <c r="Y48" s="2">
        <f t="shared" ca="1" si="68"/>
        <v>2</v>
      </c>
      <c r="Z48" s="2">
        <f t="shared" ca="1" si="66"/>
        <v>2</v>
      </c>
      <c r="AA48" s="2">
        <f t="shared" ca="1" si="66"/>
        <v>2</v>
      </c>
      <c r="AB48" s="2">
        <f t="shared" ca="1" si="66"/>
        <v>2</v>
      </c>
      <c r="AC48" s="2">
        <f t="shared" ca="1" si="66"/>
        <v>2</v>
      </c>
      <c r="AD48" s="2">
        <f t="shared" ca="1" si="66"/>
        <v>2</v>
      </c>
      <c r="AE48" s="2">
        <f t="shared" ca="1" si="66"/>
        <v>2</v>
      </c>
      <c r="AF48" s="2">
        <f t="shared" ca="1" si="66"/>
        <v>2</v>
      </c>
      <c r="AG48" s="2">
        <f t="shared" ca="1" si="66"/>
        <v>2</v>
      </c>
      <c r="AH48" s="2">
        <f t="shared" ca="1" si="66"/>
        <v>2</v>
      </c>
      <c r="AI48" s="2">
        <f t="shared" ca="1" si="66"/>
        <v>2</v>
      </c>
      <c r="AJ48" s="2">
        <f t="shared" ca="1" si="66"/>
        <v>2</v>
      </c>
      <c r="AK48" s="2">
        <f t="shared" ca="1" si="66"/>
        <v>2</v>
      </c>
      <c r="AL48" s="55">
        <v>125</v>
      </c>
      <c r="AM48" s="55">
        <v>125</v>
      </c>
      <c r="AN48" s="55">
        <v>125</v>
      </c>
      <c r="AO48" s="55">
        <v>125</v>
      </c>
      <c r="AP48" s="55">
        <v>125</v>
      </c>
      <c r="AQ48" s="55">
        <v>125</v>
      </c>
      <c r="AR48" s="55">
        <v>125</v>
      </c>
      <c r="AS48" s="55">
        <v>125</v>
      </c>
      <c r="AT48" s="55">
        <v>125</v>
      </c>
      <c r="AU48" s="55">
        <v>125</v>
      </c>
      <c r="AV48" s="55">
        <v>125</v>
      </c>
      <c r="AW48" s="55">
        <v>125</v>
      </c>
      <c r="AX48" s="55">
        <v>125</v>
      </c>
      <c r="AY48" s="55">
        <v>125</v>
      </c>
      <c r="AZ48" s="2">
        <f t="shared" ca="1" si="69"/>
        <v>0</v>
      </c>
      <c r="BA48" s="2">
        <f t="shared" ca="1" si="69"/>
        <v>0</v>
      </c>
      <c r="BB48" s="2">
        <f t="shared" ca="1" si="67"/>
        <v>0</v>
      </c>
      <c r="BC48" s="2">
        <f t="shared" ca="1" si="67"/>
        <v>0</v>
      </c>
      <c r="BD48" s="2">
        <f t="shared" ca="1" si="67"/>
        <v>0</v>
      </c>
      <c r="BE48" s="2">
        <f t="shared" ca="1" si="67"/>
        <v>0</v>
      </c>
      <c r="BF48" s="2">
        <f t="shared" ca="1" si="67"/>
        <v>0</v>
      </c>
      <c r="BG48" s="2">
        <f t="shared" ca="1" si="67"/>
        <v>0</v>
      </c>
      <c r="BH48" s="2">
        <f t="shared" ca="1" si="67"/>
        <v>1</v>
      </c>
      <c r="BI48" s="2">
        <f t="shared" ca="1" si="67"/>
        <v>0</v>
      </c>
      <c r="BJ48" s="2">
        <f t="shared" ca="1" si="67"/>
        <v>0</v>
      </c>
      <c r="BK48" s="2">
        <f t="shared" ca="1" si="67"/>
        <v>0</v>
      </c>
      <c r="BL48" s="2">
        <f t="shared" ca="1" si="67"/>
        <v>0</v>
      </c>
      <c r="BM48" s="2">
        <f t="shared" ca="1" si="67"/>
        <v>1</v>
      </c>
      <c r="BN48" s="2" t="str">
        <f t="shared" si="21"/>
        <v>PP</v>
      </c>
      <c r="BO48" s="2">
        <f>IF(AND(COUNTIF(J48:W48,"&gt;0")&gt;6,COUNTIF(J48:W48,"&gt;0")=SUM(BR48:CE48)),SUM(BR48:CE48),0)</f>
        <v>14</v>
      </c>
      <c r="BP48" s="2">
        <f t="shared" si="65"/>
        <v>0</v>
      </c>
      <c r="BQ48" s="127">
        <v>46033</v>
      </c>
      <c r="BR48" s="2">
        <f t="shared" ref="BR48:CE55" si="71">IF(AND(J85 &gt;0,J48&lt;$D48,J48 &gt;20),1,0)</f>
        <v>1</v>
      </c>
      <c r="BS48" s="2">
        <f t="shared" si="71"/>
        <v>1</v>
      </c>
      <c r="BT48" s="2">
        <f t="shared" si="71"/>
        <v>1</v>
      </c>
      <c r="BU48" s="2">
        <f t="shared" si="71"/>
        <v>1</v>
      </c>
      <c r="BV48" s="2">
        <f t="shared" si="71"/>
        <v>1</v>
      </c>
      <c r="BW48" s="2">
        <f t="shared" si="71"/>
        <v>1</v>
      </c>
      <c r="BX48" s="2">
        <f t="shared" si="71"/>
        <v>1</v>
      </c>
      <c r="BY48" s="2">
        <f t="shared" si="71"/>
        <v>1</v>
      </c>
      <c r="BZ48" s="2">
        <f t="shared" si="71"/>
        <v>1</v>
      </c>
      <c r="CA48" s="2">
        <f t="shared" si="71"/>
        <v>1</v>
      </c>
      <c r="CB48" s="2">
        <f t="shared" si="71"/>
        <v>1</v>
      </c>
      <c r="CC48" s="2">
        <f t="shared" si="71"/>
        <v>1</v>
      </c>
      <c r="CD48" s="2">
        <f t="shared" si="71"/>
        <v>1</v>
      </c>
      <c r="CE48" s="2">
        <f t="shared" si="71"/>
        <v>1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ТА-9  -  Р₀</v>
      </c>
      <c r="B49" s="15" t="s">
        <v>2097</v>
      </c>
      <c r="C49" s="18">
        <v>135</v>
      </c>
      <c r="D49" s="18">
        <v>125</v>
      </c>
      <c r="E49" s="22" t="s">
        <v>117</v>
      </c>
      <c r="F49" s="22">
        <v>3</v>
      </c>
      <c r="G49" s="22"/>
      <c r="H49" s="20">
        <f t="shared" ca="1" si="17"/>
        <v>0</v>
      </c>
      <c r="I49" s="16" t="str">
        <f t="shared" si="18"/>
        <v>09T002PP0003</v>
      </c>
      <c r="J49" s="54">
        <v>109.69686747637576</v>
      </c>
      <c r="K49" s="54">
        <v>110.32743435598972</v>
      </c>
      <c r="L49" s="54">
        <v>112.56402755616863</v>
      </c>
      <c r="M49" s="54">
        <v>114.04927174716825</v>
      </c>
      <c r="N49" s="54">
        <v>109.30080501710397</v>
      </c>
      <c r="O49" s="54">
        <v>109.11250191819954</v>
      </c>
      <c r="P49" s="54">
        <v>108.84245204691999</v>
      </c>
      <c r="Q49" s="54">
        <v>106.48663660844127</v>
      </c>
      <c r="R49" s="54">
        <v>103.43250398993852</v>
      </c>
      <c r="S49" s="54">
        <v>104.41212861200133</v>
      </c>
      <c r="T49" s="54">
        <v>107.01867375319318</v>
      </c>
      <c r="U49" s="54">
        <v>111.73028213554674</v>
      </c>
      <c r="V49" s="54">
        <v>114.44464947979273</v>
      </c>
      <c r="W49" s="56">
        <v>111.86468263248341</v>
      </c>
      <c r="X49" s="2">
        <f t="shared" ca="1" si="68"/>
        <v>2</v>
      </c>
      <c r="Y49" s="2">
        <f t="shared" ca="1" si="68"/>
        <v>2</v>
      </c>
      <c r="Z49" s="2">
        <f t="shared" ca="1" si="66"/>
        <v>2</v>
      </c>
      <c r="AA49" s="2">
        <f t="shared" ca="1" si="66"/>
        <v>2</v>
      </c>
      <c r="AB49" s="2">
        <f t="shared" ca="1" si="66"/>
        <v>2</v>
      </c>
      <c r="AC49" s="2">
        <f t="shared" ca="1" si="66"/>
        <v>2</v>
      </c>
      <c r="AD49" s="2">
        <f t="shared" ca="1" si="66"/>
        <v>2</v>
      </c>
      <c r="AE49" s="2">
        <f t="shared" ca="1" si="66"/>
        <v>2</v>
      </c>
      <c r="AF49" s="2">
        <f t="shared" ca="1" si="66"/>
        <v>2</v>
      </c>
      <c r="AG49" s="2">
        <f t="shared" ca="1" si="66"/>
        <v>2</v>
      </c>
      <c r="AH49" s="2">
        <f t="shared" ca="1" si="66"/>
        <v>2</v>
      </c>
      <c r="AI49" s="2">
        <f t="shared" ca="1" si="66"/>
        <v>2</v>
      </c>
      <c r="AJ49" s="2">
        <f t="shared" ca="1" si="66"/>
        <v>2</v>
      </c>
      <c r="AK49" s="2">
        <f t="shared" ca="1" si="66"/>
        <v>2</v>
      </c>
      <c r="AL49" s="55">
        <v>125</v>
      </c>
      <c r="AM49" s="55">
        <v>125</v>
      </c>
      <c r="AN49" s="55">
        <v>125</v>
      </c>
      <c r="AO49" s="55">
        <v>125</v>
      </c>
      <c r="AP49" s="55">
        <v>125</v>
      </c>
      <c r="AQ49" s="55">
        <v>125</v>
      </c>
      <c r="AR49" s="55">
        <v>125</v>
      </c>
      <c r="AS49" s="55">
        <v>125</v>
      </c>
      <c r="AT49" s="55">
        <v>125</v>
      </c>
      <c r="AU49" s="55">
        <v>125</v>
      </c>
      <c r="AV49" s="55">
        <v>125</v>
      </c>
      <c r="AW49" s="55">
        <v>125</v>
      </c>
      <c r="AX49" s="55">
        <v>125</v>
      </c>
      <c r="AY49" s="55">
        <v>125</v>
      </c>
      <c r="AZ49" s="2">
        <f t="shared" ca="1" si="69"/>
        <v>0</v>
      </c>
      <c r="BA49" s="2">
        <f t="shared" ca="1" si="69"/>
        <v>0</v>
      </c>
      <c r="BB49" s="2">
        <f t="shared" ca="1" si="67"/>
        <v>0</v>
      </c>
      <c r="BC49" s="2">
        <f t="shared" ca="1" si="67"/>
        <v>0</v>
      </c>
      <c r="BD49" s="2">
        <f t="shared" ca="1" si="67"/>
        <v>0</v>
      </c>
      <c r="BE49" s="2">
        <f t="shared" ca="1" si="67"/>
        <v>0</v>
      </c>
      <c r="BF49" s="2">
        <f t="shared" ca="1" si="67"/>
        <v>0</v>
      </c>
      <c r="BG49" s="2">
        <f t="shared" ca="1" si="67"/>
        <v>0</v>
      </c>
      <c r="BH49" s="2">
        <f t="shared" ca="1" si="67"/>
        <v>1</v>
      </c>
      <c r="BI49" s="2">
        <f t="shared" ca="1" si="67"/>
        <v>0</v>
      </c>
      <c r="BJ49" s="2">
        <f t="shared" ca="1" si="67"/>
        <v>0</v>
      </c>
      <c r="BK49" s="2">
        <f t="shared" ca="1" si="67"/>
        <v>1</v>
      </c>
      <c r="BL49" s="2">
        <f t="shared" ca="1" si="67"/>
        <v>0</v>
      </c>
      <c r="BM49" s="2">
        <f t="shared" ca="1" si="67"/>
        <v>1</v>
      </c>
      <c r="BN49" s="2" t="str">
        <f t="shared" si="21"/>
        <v>PP</v>
      </c>
      <c r="BO49" s="2">
        <f>IF(AND(COUNTIF(J49:W49,"&gt;0")&gt;6,COUNTIF(J49:W49,"&gt;0")=SUM(BR49:CE49)),SUM(BR49:CE49),0)</f>
        <v>14</v>
      </c>
      <c r="BP49" s="2">
        <f t="shared" si="65"/>
        <v>0</v>
      </c>
      <c r="BQ49" s="127">
        <v>46037</v>
      </c>
      <c r="BR49" s="2">
        <f t="shared" si="71"/>
        <v>1</v>
      </c>
      <c r="BS49" s="2">
        <f t="shared" si="71"/>
        <v>1</v>
      </c>
      <c r="BT49" s="2">
        <f t="shared" si="71"/>
        <v>1</v>
      </c>
      <c r="BU49" s="2">
        <f t="shared" si="71"/>
        <v>1</v>
      </c>
      <c r="BV49" s="2">
        <f t="shared" si="71"/>
        <v>1</v>
      </c>
      <c r="BW49" s="2">
        <f t="shared" si="71"/>
        <v>1</v>
      </c>
      <c r="BX49" s="2">
        <f t="shared" si="71"/>
        <v>1</v>
      </c>
      <c r="BY49" s="2">
        <f t="shared" si="71"/>
        <v>1</v>
      </c>
      <c r="BZ49" s="2">
        <f t="shared" si="71"/>
        <v>1</v>
      </c>
      <c r="CA49" s="2">
        <f t="shared" si="71"/>
        <v>1</v>
      </c>
      <c r="CB49" s="2">
        <f t="shared" si="71"/>
        <v>1</v>
      </c>
      <c r="CC49" s="2">
        <f t="shared" si="71"/>
        <v>1</v>
      </c>
      <c r="CD49" s="2">
        <f t="shared" si="71"/>
        <v>1</v>
      </c>
      <c r="CE49" s="2">
        <f t="shared" si="71"/>
        <v>1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ТА-10  -  Р₀</v>
      </c>
      <c r="B50" s="15" t="s">
        <v>2098</v>
      </c>
      <c r="C50" s="18">
        <v>135</v>
      </c>
      <c r="D50" s="18">
        <v>125</v>
      </c>
      <c r="E50" s="22" t="s">
        <v>117</v>
      </c>
      <c r="F50" s="22">
        <v>3</v>
      </c>
      <c r="G50" s="22"/>
      <c r="H50" s="20">
        <f t="shared" ca="1" si="17"/>
        <v>0</v>
      </c>
      <c r="I50" s="16" t="str">
        <f t="shared" si="18"/>
        <v>10T002PP0003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54">
        <v>0</v>
      </c>
      <c r="T50" s="54">
        <v>0</v>
      </c>
      <c r="U50" s="54">
        <v>0</v>
      </c>
      <c r="V50" s="54">
        <v>0</v>
      </c>
      <c r="W50" s="56">
        <v>0</v>
      </c>
      <c r="X50" s="2">
        <f t="shared" ca="1" si="68"/>
        <v>2</v>
      </c>
      <c r="Y50" s="2">
        <f t="shared" ca="1" si="68"/>
        <v>2</v>
      </c>
      <c r="Z50" s="2">
        <f t="shared" ca="1" si="66"/>
        <v>2</v>
      </c>
      <c r="AA50" s="2">
        <f t="shared" ca="1" si="66"/>
        <v>2</v>
      </c>
      <c r="AB50" s="2">
        <f t="shared" ca="1" si="66"/>
        <v>2</v>
      </c>
      <c r="AC50" s="2">
        <f t="shared" ca="1" si="66"/>
        <v>2</v>
      </c>
      <c r="AD50" s="2">
        <f t="shared" ca="1" si="66"/>
        <v>2</v>
      </c>
      <c r="AE50" s="2">
        <f t="shared" ca="1" si="66"/>
        <v>2</v>
      </c>
      <c r="AF50" s="2">
        <f t="shared" ca="1" si="66"/>
        <v>2</v>
      </c>
      <c r="AG50" s="2">
        <f t="shared" ca="1" si="66"/>
        <v>2</v>
      </c>
      <c r="AH50" s="2">
        <f t="shared" ca="1" si="66"/>
        <v>2</v>
      </c>
      <c r="AI50" s="2">
        <f t="shared" ca="1" si="66"/>
        <v>2</v>
      </c>
      <c r="AJ50" s="2">
        <f t="shared" ca="1" si="66"/>
        <v>2</v>
      </c>
      <c r="AK50" s="2">
        <f t="shared" ca="1" si="66"/>
        <v>2</v>
      </c>
      <c r="AL50" s="55">
        <v>0</v>
      </c>
      <c r="AM50" s="55">
        <v>0</v>
      </c>
      <c r="AN50" s="55">
        <v>0</v>
      </c>
      <c r="AO50" s="55">
        <v>0</v>
      </c>
      <c r="AP50" s="55">
        <v>0</v>
      </c>
      <c r="AQ50" s="55">
        <v>0</v>
      </c>
      <c r="AR50" s="55">
        <v>0</v>
      </c>
      <c r="AS50" s="55">
        <v>0</v>
      </c>
      <c r="AT50" s="55">
        <v>0</v>
      </c>
      <c r="AU50" s="55">
        <v>0</v>
      </c>
      <c r="AV50" s="55">
        <v>0</v>
      </c>
      <c r="AW50" s="55">
        <v>0</v>
      </c>
      <c r="AX50" s="55">
        <v>0</v>
      </c>
      <c r="AY50" s="55">
        <v>0</v>
      </c>
      <c r="AZ50" s="2">
        <f t="shared" ca="1" si="69"/>
        <v>0</v>
      </c>
      <c r="BA50" s="2">
        <f t="shared" ca="1" si="69"/>
        <v>0</v>
      </c>
      <c r="BB50" s="2">
        <f t="shared" ca="1" si="67"/>
        <v>0</v>
      </c>
      <c r="BC50" s="2">
        <f t="shared" ca="1" si="67"/>
        <v>0</v>
      </c>
      <c r="BD50" s="2">
        <f t="shared" ca="1" si="67"/>
        <v>0</v>
      </c>
      <c r="BE50" s="2">
        <f t="shared" ca="1" si="67"/>
        <v>0</v>
      </c>
      <c r="BF50" s="2">
        <f t="shared" ca="1" si="67"/>
        <v>0</v>
      </c>
      <c r="BG50" s="2">
        <f t="shared" ca="1" si="67"/>
        <v>0</v>
      </c>
      <c r="BH50" s="2">
        <f t="shared" ca="1" si="67"/>
        <v>1</v>
      </c>
      <c r="BI50" s="2">
        <f t="shared" ca="1" si="67"/>
        <v>0</v>
      </c>
      <c r="BJ50" s="2">
        <f t="shared" ca="1" si="67"/>
        <v>0</v>
      </c>
      <c r="BK50" s="2">
        <f t="shared" ca="1" si="67"/>
        <v>2</v>
      </c>
      <c r="BL50" s="2">
        <f t="shared" ca="1" si="67"/>
        <v>0</v>
      </c>
      <c r="BM50" s="2">
        <f t="shared" ca="1" si="67"/>
        <v>1</v>
      </c>
      <c r="BN50" s="2" t="str">
        <f t="shared" si="21"/>
        <v>PP</v>
      </c>
      <c r="BP50" s="2">
        <f t="shared" si="65"/>
        <v>0</v>
      </c>
      <c r="BR50" s="2">
        <f t="shared" si="71"/>
        <v>0</v>
      </c>
      <c r="BS50" s="2">
        <f t="shared" si="71"/>
        <v>0</v>
      </c>
      <c r="BT50" s="2">
        <f t="shared" si="71"/>
        <v>0</v>
      </c>
      <c r="BU50" s="2">
        <f t="shared" si="71"/>
        <v>0</v>
      </c>
      <c r="BV50" s="2">
        <f t="shared" si="71"/>
        <v>0</v>
      </c>
      <c r="BW50" s="2">
        <f t="shared" si="71"/>
        <v>0</v>
      </c>
      <c r="BX50" s="2">
        <f t="shared" si="71"/>
        <v>0</v>
      </c>
      <c r="BY50" s="2">
        <f t="shared" si="71"/>
        <v>0</v>
      </c>
      <c r="BZ50" s="2">
        <f t="shared" si="71"/>
        <v>0</v>
      </c>
      <c r="CA50" s="2">
        <f t="shared" si="71"/>
        <v>0</v>
      </c>
      <c r="CB50" s="2">
        <f t="shared" si="71"/>
        <v>0</v>
      </c>
      <c r="CC50" s="2">
        <f t="shared" si="71"/>
        <v>0</v>
      </c>
      <c r="CD50" s="2">
        <f t="shared" si="71"/>
        <v>0</v>
      </c>
      <c r="CE50" s="2">
        <f t="shared" si="71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ТА-11  -  Р₀</v>
      </c>
      <c r="B51" s="15" t="s">
        <v>2099</v>
      </c>
      <c r="C51" s="18">
        <v>135</v>
      </c>
      <c r="D51" s="18">
        <v>125</v>
      </c>
      <c r="E51" s="22" t="s">
        <v>117</v>
      </c>
      <c r="F51" s="22">
        <v>3</v>
      </c>
      <c r="G51" s="22"/>
      <c r="H51" s="20">
        <f t="shared" ca="1" si="17"/>
        <v>0</v>
      </c>
      <c r="I51" s="16" t="str">
        <f t="shared" si="18"/>
        <v>11T002PP0003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107.54</v>
      </c>
      <c r="S51" s="54">
        <v>108.55</v>
      </c>
      <c r="T51" s="54">
        <v>110.15999999999998</v>
      </c>
      <c r="U51" s="54">
        <v>0</v>
      </c>
      <c r="V51" s="54">
        <v>0</v>
      </c>
      <c r="W51" s="56">
        <v>0</v>
      </c>
      <c r="X51" s="2">
        <f t="shared" ca="1" si="68"/>
        <v>2</v>
      </c>
      <c r="Y51" s="2">
        <f t="shared" ca="1" si="68"/>
        <v>2</v>
      </c>
      <c r="Z51" s="2">
        <f t="shared" ca="1" si="66"/>
        <v>2</v>
      </c>
      <c r="AA51" s="2">
        <f t="shared" ca="1" si="66"/>
        <v>2</v>
      </c>
      <c r="AB51" s="2">
        <f t="shared" ca="1" si="66"/>
        <v>2</v>
      </c>
      <c r="AC51" s="2">
        <f t="shared" ca="1" si="66"/>
        <v>2</v>
      </c>
      <c r="AD51" s="2">
        <f t="shared" ca="1" si="66"/>
        <v>2</v>
      </c>
      <c r="AE51" s="2">
        <f t="shared" ca="1" si="66"/>
        <v>2</v>
      </c>
      <c r="AF51" s="2">
        <f t="shared" ca="1" si="66"/>
        <v>2</v>
      </c>
      <c r="AG51" s="2">
        <f t="shared" ca="1" si="66"/>
        <v>2</v>
      </c>
      <c r="AH51" s="2">
        <f t="shared" ca="1" si="66"/>
        <v>2</v>
      </c>
      <c r="AI51" s="2">
        <f t="shared" ca="1" si="66"/>
        <v>2</v>
      </c>
      <c r="AJ51" s="2">
        <f t="shared" ca="1" si="66"/>
        <v>2</v>
      </c>
      <c r="AK51" s="2">
        <f t="shared" ca="1" si="66"/>
        <v>2</v>
      </c>
      <c r="AL51" s="55">
        <v>0</v>
      </c>
      <c r="AM51" s="55">
        <v>0</v>
      </c>
      <c r="AN51" s="55">
        <v>0</v>
      </c>
      <c r="AO51" s="55">
        <v>0</v>
      </c>
      <c r="AP51" s="55">
        <v>0</v>
      </c>
      <c r="AQ51" s="55">
        <v>0</v>
      </c>
      <c r="AR51" s="55">
        <v>0</v>
      </c>
      <c r="AS51" s="55">
        <v>0</v>
      </c>
      <c r="AT51" s="55">
        <v>125</v>
      </c>
      <c r="AU51" s="55">
        <v>125</v>
      </c>
      <c r="AV51" s="55">
        <v>125</v>
      </c>
      <c r="AW51" s="55">
        <v>0</v>
      </c>
      <c r="AX51" s="55">
        <v>0</v>
      </c>
      <c r="AY51" s="55">
        <v>0</v>
      </c>
      <c r="AZ51" s="2">
        <f t="shared" ca="1" si="69"/>
        <v>0</v>
      </c>
      <c r="BA51" s="2">
        <f t="shared" ca="1" si="69"/>
        <v>0</v>
      </c>
      <c r="BB51" s="2">
        <f t="shared" ca="1" si="67"/>
        <v>0</v>
      </c>
      <c r="BC51" s="2">
        <f t="shared" ca="1" si="67"/>
        <v>0</v>
      </c>
      <c r="BD51" s="2">
        <f t="shared" ca="1" si="67"/>
        <v>0</v>
      </c>
      <c r="BE51" s="2">
        <f t="shared" ca="1" si="67"/>
        <v>0</v>
      </c>
      <c r="BF51" s="2">
        <f t="shared" ca="1" si="67"/>
        <v>0</v>
      </c>
      <c r="BG51" s="2">
        <f t="shared" ca="1" si="67"/>
        <v>0</v>
      </c>
      <c r="BH51" s="2">
        <f t="shared" ca="1" si="67"/>
        <v>1</v>
      </c>
      <c r="BI51" s="2">
        <f t="shared" ca="1" si="67"/>
        <v>0</v>
      </c>
      <c r="BJ51" s="2">
        <f t="shared" ca="1" si="67"/>
        <v>0</v>
      </c>
      <c r="BK51" s="2">
        <f t="shared" ca="1" si="67"/>
        <v>2</v>
      </c>
      <c r="BL51" s="2">
        <f t="shared" ca="1" si="67"/>
        <v>0</v>
      </c>
      <c r="BM51" s="2">
        <f t="shared" ca="1" si="67"/>
        <v>1</v>
      </c>
      <c r="BN51" s="2" t="str">
        <f t="shared" si="21"/>
        <v>PP</v>
      </c>
      <c r="BP51" s="2">
        <f t="shared" si="65"/>
        <v>0</v>
      </c>
      <c r="BR51" s="2">
        <f t="shared" si="71"/>
        <v>0</v>
      </c>
      <c r="BS51" s="2">
        <f t="shared" si="71"/>
        <v>0</v>
      </c>
      <c r="BT51" s="2">
        <f t="shared" si="71"/>
        <v>0</v>
      </c>
      <c r="BU51" s="2">
        <f t="shared" si="71"/>
        <v>0</v>
      </c>
      <c r="BV51" s="2">
        <f t="shared" si="71"/>
        <v>0</v>
      </c>
      <c r="BW51" s="2">
        <f t="shared" si="71"/>
        <v>0</v>
      </c>
      <c r="BX51" s="2">
        <f t="shared" si="71"/>
        <v>0</v>
      </c>
      <c r="BY51" s="2">
        <f t="shared" si="71"/>
        <v>0</v>
      </c>
      <c r="BZ51" s="2">
        <f t="shared" si="71"/>
        <v>1</v>
      </c>
      <c r="CA51" s="2">
        <f t="shared" si="71"/>
        <v>1</v>
      </c>
      <c r="CB51" s="2">
        <f t="shared" si="71"/>
        <v>1</v>
      </c>
      <c r="CC51" s="2">
        <f t="shared" si="71"/>
        <v>0</v>
      </c>
      <c r="CD51" s="2">
        <f t="shared" si="71"/>
        <v>0</v>
      </c>
      <c r="CE51" s="2">
        <f t="shared" si="71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ТА-12  -  Р₀</v>
      </c>
      <c r="B52" s="15" t="s">
        <v>2100</v>
      </c>
      <c r="C52" s="18">
        <v>135</v>
      </c>
      <c r="D52" s="18">
        <v>125</v>
      </c>
      <c r="E52" s="22" t="s">
        <v>117</v>
      </c>
      <c r="F52" s="22">
        <v>3</v>
      </c>
      <c r="G52" s="22"/>
      <c r="H52" s="20">
        <f t="shared" ca="1" si="17"/>
        <v>1</v>
      </c>
      <c r="I52" s="16" t="str">
        <f t="shared" si="18"/>
        <v>12T002PP0003</v>
      </c>
      <c r="J52" s="54">
        <v>116.46187205671069</v>
      </c>
      <c r="K52" s="54">
        <v>116.30658766112607</v>
      </c>
      <c r="L52" s="54">
        <v>115.83022590984227</v>
      </c>
      <c r="M52" s="54">
        <v>118.07691969590452</v>
      </c>
      <c r="N52" s="54">
        <v>117.76232549160223</v>
      </c>
      <c r="O52" s="54">
        <v>117.30281484195787</v>
      </c>
      <c r="P52" s="54">
        <v>116.87065183809671</v>
      </c>
      <c r="Q52" s="54">
        <v>114.95892349299191</v>
      </c>
      <c r="R52" s="54">
        <v>111.3256941351472</v>
      </c>
      <c r="S52" s="54">
        <v>111.86294643032426</v>
      </c>
      <c r="T52" s="54">
        <v>113.94604152776959</v>
      </c>
      <c r="U52" s="54">
        <v>117.87223853743942</v>
      </c>
      <c r="V52" s="54">
        <v>120.22141150282408</v>
      </c>
      <c r="W52" s="56">
        <v>118.35975042078024</v>
      </c>
      <c r="X52" s="2">
        <f t="shared" ca="1" si="68"/>
        <v>2</v>
      </c>
      <c r="Y52" s="2">
        <f t="shared" ca="1" si="68"/>
        <v>2</v>
      </c>
      <c r="Z52" s="2">
        <f t="shared" ca="1" si="66"/>
        <v>2</v>
      </c>
      <c r="AA52" s="2">
        <f t="shared" ca="1" si="66"/>
        <v>2</v>
      </c>
      <c r="AB52" s="2">
        <f t="shared" ca="1" si="66"/>
        <v>2</v>
      </c>
      <c r="AC52" s="2">
        <f t="shared" ca="1" si="66"/>
        <v>2</v>
      </c>
      <c r="AD52" s="2">
        <f t="shared" ca="1" si="66"/>
        <v>2</v>
      </c>
      <c r="AE52" s="2">
        <f t="shared" ca="1" si="66"/>
        <v>2</v>
      </c>
      <c r="AF52" s="2">
        <f t="shared" ca="1" si="66"/>
        <v>42</v>
      </c>
      <c r="AG52" s="2">
        <f t="shared" ca="1" si="66"/>
        <v>2</v>
      </c>
      <c r="AH52" s="2">
        <f t="shared" ca="1" si="66"/>
        <v>2</v>
      </c>
      <c r="AI52" s="2">
        <f t="shared" ca="1" si="66"/>
        <v>2</v>
      </c>
      <c r="AJ52" s="2">
        <f t="shared" ca="1" si="66"/>
        <v>2</v>
      </c>
      <c r="AK52" s="2">
        <f t="shared" ca="1" si="66"/>
        <v>42</v>
      </c>
      <c r="AL52" s="55">
        <v>125</v>
      </c>
      <c r="AM52" s="55">
        <v>125</v>
      </c>
      <c r="AN52" s="55">
        <v>125</v>
      </c>
      <c r="AO52" s="55">
        <v>125</v>
      </c>
      <c r="AP52" s="55">
        <v>125</v>
      </c>
      <c r="AQ52" s="55">
        <v>125</v>
      </c>
      <c r="AR52" s="55">
        <v>125</v>
      </c>
      <c r="AS52" s="55">
        <v>125</v>
      </c>
      <c r="AT52" s="55">
        <v>125</v>
      </c>
      <c r="AU52" s="55">
        <v>125</v>
      </c>
      <c r="AV52" s="55">
        <v>125</v>
      </c>
      <c r="AW52" s="55">
        <v>125</v>
      </c>
      <c r="AX52" s="55">
        <v>125</v>
      </c>
      <c r="AY52" s="55">
        <v>125</v>
      </c>
      <c r="AZ52" s="2">
        <f t="shared" ca="1" si="69"/>
        <v>0</v>
      </c>
      <c r="BA52" s="2">
        <f t="shared" ca="1" si="69"/>
        <v>0</v>
      </c>
      <c r="BB52" s="2">
        <f t="shared" ca="1" si="67"/>
        <v>0</v>
      </c>
      <c r="BC52" s="2">
        <f t="shared" ca="1" si="67"/>
        <v>0</v>
      </c>
      <c r="BD52" s="2">
        <f t="shared" ca="1" si="67"/>
        <v>0</v>
      </c>
      <c r="BE52" s="2">
        <f t="shared" ca="1" si="67"/>
        <v>0</v>
      </c>
      <c r="BF52" s="2">
        <f t="shared" ca="1" si="67"/>
        <v>0</v>
      </c>
      <c r="BG52" s="2">
        <f t="shared" ca="1" si="67"/>
        <v>0</v>
      </c>
      <c r="BH52" s="2">
        <f t="shared" ca="1" si="67"/>
        <v>1</v>
      </c>
      <c r="BI52" s="2">
        <f t="shared" ca="1" si="67"/>
        <v>0</v>
      </c>
      <c r="BJ52" s="2">
        <f t="shared" ca="1" si="67"/>
        <v>0</v>
      </c>
      <c r="BK52" s="2">
        <f t="shared" ca="1" si="67"/>
        <v>2</v>
      </c>
      <c r="BL52" s="2">
        <f t="shared" ca="1" si="67"/>
        <v>0</v>
      </c>
      <c r="BM52" s="2">
        <f t="shared" ca="1" si="67"/>
        <v>1</v>
      </c>
      <c r="BN52" s="2" t="str">
        <f t="shared" si="21"/>
        <v>PP</v>
      </c>
      <c r="BO52" s="2">
        <f>IF(AND(COUNTIF(J52:W52,"&gt;0")&gt;6,COUNTIF(J52:W52,"&gt;0")=SUM(BR52:CE52)),SUM(BR52:CE52),0)</f>
        <v>14</v>
      </c>
      <c r="BP52" s="2">
        <f t="shared" si="65"/>
        <v>0</v>
      </c>
      <c r="BQ52" s="127">
        <v>46038</v>
      </c>
      <c r="BR52" s="2">
        <f t="shared" si="71"/>
        <v>1</v>
      </c>
      <c r="BS52" s="2">
        <f t="shared" si="71"/>
        <v>1</v>
      </c>
      <c r="BT52" s="2">
        <f t="shared" si="71"/>
        <v>1</v>
      </c>
      <c r="BU52" s="2">
        <f t="shared" si="71"/>
        <v>1</v>
      </c>
      <c r="BV52" s="2">
        <f t="shared" si="71"/>
        <v>1</v>
      </c>
      <c r="BW52" s="2">
        <f t="shared" si="71"/>
        <v>1</v>
      </c>
      <c r="BX52" s="2">
        <f t="shared" si="71"/>
        <v>1</v>
      </c>
      <c r="BY52" s="2">
        <f t="shared" si="71"/>
        <v>1</v>
      </c>
      <c r="BZ52" s="2">
        <f t="shared" si="71"/>
        <v>1</v>
      </c>
      <c r="CA52" s="2">
        <f t="shared" si="71"/>
        <v>1</v>
      </c>
      <c r="CB52" s="2">
        <f t="shared" si="71"/>
        <v>1</v>
      </c>
      <c r="CC52" s="2">
        <f t="shared" si="71"/>
        <v>1</v>
      </c>
      <c r="CD52" s="2">
        <f t="shared" si="71"/>
        <v>1</v>
      </c>
      <c r="CE52" s="2">
        <f t="shared" si="71"/>
        <v>1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ТА-13  -  Р₀</v>
      </c>
      <c r="B53" s="15" t="s">
        <v>2101</v>
      </c>
      <c r="C53" s="18">
        <v>135</v>
      </c>
      <c r="D53" s="18">
        <v>125</v>
      </c>
      <c r="E53" s="22" t="s">
        <v>117</v>
      </c>
      <c r="F53" s="22">
        <v>3</v>
      </c>
      <c r="G53" s="22"/>
      <c r="H53" s="20">
        <f t="shared" ca="1" si="17"/>
        <v>0</v>
      </c>
      <c r="I53" s="16" t="str">
        <f t="shared" si="18"/>
        <v>13T002PP0003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X53" s="2">
        <f t="shared" ca="1" si="68"/>
        <v>2</v>
      </c>
      <c r="Y53" s="2">
        <f t="shared" ca="1" si="68"/>
        <v>2</v>
      </c>
      <c r="Z53" s="2">
        <f t="shared" ca="1" si="66"/>
        <v>2</v>
      </c>
      <c r="AA53" s="2">
        <f t="shared" ca="1" si="66"/>
        <v>2</v>
      </c>
      <c r="AB53" s="2">
        <f t="shared" ca="1" si="66"/>
        <v>2</v>
      </c>
      <c r="AC53" s="2">
        <f t="shared" ca="1" si="66"/>
        <v>2</v>
      </c>
      <c r="AD53" s="2">
        <f t="shared" ca="1" si="66"/>
        <v>2</v>
      </c>
      <c r="AE53" s="2">
        <f t="shared" ca="1" si="66"/>
        <v>2</v>
      </c>
      <c r="AF53" s="2">
        <f t="shared" ca="1" si="66"/>
        <v>2</v>
      </c>
      <c r="AG53" s="2">
        <f t="shared" ca="1" si="66"/>
        <v>2</v>
      </c>
      <c r="AH53" s="2">
        <f t="shared" ca="1" si="66"/>
        <v>2</v>
      </c>
      <c r="AI53" s="2">
        <f t="shared" ca="1" si="66"/>
        <v>2</v>
      </c>
      <c r="AJ53" s="2">
        <f t="shared" ca="1" si="66"/>
        <v>2</v>
      </c>
      <c r="AK53" s="2">
        <f t="shared" ca="1" si="66"/>
        <v>2</v>
      </c>
      <c r="AL53" s="55">
        <v>0</v>
      </c>
      <c r="AM53" s="55">
        <v>0</v>
      </c>
      <c r="AN53" s="55">
        <v>0</v>
      </c>
      <c r="AO53" s="55">
        <v>0</v>
      </c>
      <c r="AP53" s="55">
        <v>0</v>
      </c>
      <c r="AQ53" s="55">
        <v>0</v>
      </c>
      <c r="AR53" s="55">
        <v>0</v>
      </c>
      <c r="AS53" s="55">
        <v>0</v>
      </c>
      <c r="AT53" s="55">
        <v>0</v>
      </c>
      <c r="AU53" s="55">
        <v>0</v>
      </c>
      <c r="AV53" s="55">
        <v>0</v>
      </c>
      <c r="AW53" s="55">
        <v>0</v>
      </c>
      <c r="AX53" s="55">
        <v>0</v>
      </c>
      <c r="AY53" s="55">
        <v>0</v>
      </c>
      <c r="AZ53" s="2">
        <f t="shared" ca="1" si="69"/>
        <v>0</v>
      </c>
      <c r="BA53" s="2">
        <f t="shared" ca="1" si="69"/>
        <v>0</v>
      </c>
      <c r="BB53" s="2">
        <f t="shared" ca="1" si="67"/>
        <v>0</v>
      </c>
      <c r="BC53" s="2">
        <f t="shared" ca="1" si="67"/>
        <v>0</v>
      </c>
      <c r="BD53" s="2">
        <f t="shared" ca="1" si="67"/>
        <v>0</v>
      </c>
      <c r="BE53" s="2">
        <f t="shared" ca="1" si="67"/>
        <v>0</v>
      </c>
      <c r="BF53" s="2">
        <f t="shared" ca="1" si="67"/>
        <v>0</v>
      </c>
      <c r="BG53" s="2">
        <f t="shared" ca="1" si="67"/>
        <v>0</v>
      </c>
      <c r="BH53" s="2">
        <f t="shared" ca="1" si="67"/>
        <v>0</v>
      </c>
      <c r="BI53" s="2">
        <f t="shared" ca="1" si="67"/>
        <v>0</v>
      </c>
      <c r="BJ53" s="2">
        <f t="shared" ca="1" si="67"/>
        <v>0</v>
      </c>
      <c r="BK53" s="2">
        <f t="shared" ca="1" si="67"/>
        <v>2</v>
      </c>
      <c r="BL53" s="2">
        <f t="shared" ca="1" si="67"/>
        <v>0</v>
      </c>
      <c r="BM53" s="2">
        <f t="shared" ca="1" si="67"/>
        <v>1</v>
      </c>
      <c r="BN53" s="2" t="str">
        <f t="shared" si="21"/>
        <v>PP</v>
      </c>
      <c r="BP53" s="2">
        <f t="shared" si="65"/>
        <v>0</v>
      </c>
      <c r="BR53" s="2">
        <f t="shared" si="71"/>
        <v>0</v>
      </c>
      <c r="BS53" s="2">
        <f t="shared" si="71"/>
        <v>0</v>
      </c>
      <c r="BT53" s="2">
        <f t="shared" si="71"/>
        <v>0</v>
      </c>
      <c r="BU53" s="2">
        <f t="shared" si="71"/>
        <v>0</v>
      </c>
      <c r="BV53" s="2">
        <f t="shared" si="71"/>
        <v>0</v>
      </c>
      <c r="BW53" s="2">
        <f t="shared" si="71"/>
        <v>0</v>
      </c>
      <c r="BX53" s="2">
        <f t="shared" si="71"/>
        <v>0</v>
      </c>
      <c r="BY53" s="2">
        <f t="shared" si="71"/>
        <v>0</v>
      </c>
      <c r="BZ53" s="2">
        <f t="shared" si="71"/>
        <v>0</v>
      </c>
      <c r="CA53" s="2">
        <f t="shared" si="71"/>
        <v>0</v>
      </c>
      <c r="CB53" s="2">
        <f t="shared" si="71"/>
        <v>0</v>
      </c>
      <c r="CC53" s="2">
        <f t="shared" si="71"/>
        <v>0</v>
      </c>
      <c r="CD53" s="2">
        <f t="shared" si="71"/>
        <v>0</v>
      </c>
      <c r="CE53" s="2">
        <f t="shared" si="71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ТА-14  -  Р₀</v>
      </c>
      <c r="B54" s="15" t="s">
        <v>2102</v>
      </c>
      <c r="C54" s="18">
        <v>135</v>
      </c>
      <c r="D54" s="18">
        <v>125</v>
      </c>
      <c r="E54" s="22" t="s">
        <v>117</v>
      </c>
      <c r="F54" s="22">
        <v>3</v>
      </c>
      <c r="G54" s="22"/>
      <c r="H54" s="20">
        <f t="shared" ca="1" si="17"/>
        <v>0</v>
      </c>
      <c r="I54" s="16" t="str">
        <f t="shared" si="18"/>
        <v>14T002PP0003</v>
      </c>
      <c r="J54" s="54">
        <v>116.39158878428607</v>
      </c>
      <c r="K54" s="54">
        <v>116.22624251286339</v>
      </c>
      <c r="L54" s="54">
        <v>114.14386531114164</v>
      </c>
      <c r="M54" s="54">
        <v>116.79650592732389</v>
      </c>
      <c r="N54" s="54">
        <v>118.16442501045358</v>
      </c>
      <c r="O54" s="54">
        <v>118.43518930129849</v>
      </c>
      <c r="P54" s="54">
        <v>117.57863514474539</v>
      </c>
      <c r="Q54" s="54">
        <v>114.77523796371301</v>
      </c>
      <c r="R54" s="54">
        <v>114.04970938162863</v>
      </c>
      <c r="S54" s="54">
        <v>115.37936542011634</v>
      </c>
      <c r="T54" s="54">
        <v>117.23935767668515</v>
      </c>
      <c r="U54" s="54">
        <v>118.26867694360892</v>
      </c>
      <c r="V54" s="54">
        <v>120.82255188958069</v>
      </c>
      <c r="W54" s="56">
        <v>0</v>
      </c>
      <c r="X54" s="2">
        <f t="shared" ca="1" si="68"/>
        <v>2</v>
      </c>
      <c r="Y54" s="2">
        <f t="shared" ca="1" si="68"/>
        <v>2</v>
      </c>
      <c r="Z54" s="2">
        <f t="shared" ca="1" si="66"/>
        <v>2</v>
      </c>
      <c r="AA54" s="2">
        <f t="shared" ca="1" si="66"/>
        <v>2</v>
      </c>
      <c r="AB54" s="2">
        <f t="shared" ca="1" si="66"/>
        <v>2</v>
      </c>
      <c r="AC54" s="2">
        <f t="shared" ca="1" si="66"/>
        <v>2</v>
      </c>
      <c r="AD54" s="2">
        <f t="shared" ca="1" si="66"/>
        <v>2</v>
      </c>
      <c r="AE54" s="2">
        <f t="shared" ca="1" si="66"/>
        <v>2</v>
      </c>
      <c r="AF54" s="2">
        <f t="shared" ca="1" si="66"/>
        <v>2</v>
      </c>
      <c r="AG54" s="2">
        <f t="shared" ca="1" si="66"/>
        <v>2</v>
      </c>
      <c r="AH54" s="2">
        <f t="shared" ca="1" si="66"/>
        <v>2</v>
      </c>
      <c r="AI54" s="2">
        <f t="shared" ca="1" si="66"/>
        <v>2</v>
      </c>
      <c r="AJ54" s="2">
        <f t="shared" ca="1" si="66"/>
        <v>2</v>
      </c>
      <c r="AK54" s="2">
        <f t="shared" ca="1" si="66"/>
        <v>2</v>
      </c>
      <c r="AL54" s="55">
        <v>125</v>
      </c>
      <c r="AM54" s="55">
        <v>125</v>
      </c>
      <c r="AN54" s="55">
        <v>125</v>
      </c>
      <c r="AO54" s="55">
        <v>125</v>
      </c>
      <c r="AP54" s="55">
        <v>125</v>
      </c>
      <c r="AQ54" s="55">
        <v>125</v>
      </c>
      <c r="AR54" s="55">
        <v>125</v>
      </c>
      <c r="AS54" s="55">
        <v>125</v>
      </c>
      <c r="AT54" s="55">
        <v>125</v>
      </c>
      <c r="AU54" s="55">
        <v>125</v>
      </c>
      <c r="AV54" s="55">
        <v>125</v>
      </c>
      <c r="AW54" s="55">
        <v>125</v>
      </c>
      <c r="AX54" s="55">
        <v>125</v>
      </c>
      <c r="AY54" s="55">
        <v>0</v>
      </c>
      <c r="AZ54" s="2">
        <f t="shared" ca="1" si="69"/>
        <v>0</v>
      </c>
      <c r="BA54" s="2">
        <f t="shared" ca="1" si="69"/>
        <v>0</v>
      </c>
      <c r="BB54" s="2">
        <f t="shared" ca="1" si="67"/>
        <v>0</v>
      </c>
      <c r="BC54" s="2">
        <f t="shared" ca="1" si="67"/>
        <v>0</v>
      </c>
      <c r="BD54" s="2">
        <f t="shared" ca="1" si="67"/>
        <v>0</v>
      </c>
      <c r="BE54" s="2">
        <f t="shared" ca="1" si="67"/>
        <v>0</v>
      </c>
      <c r="BF54" s="2">
        <f t="shared" ca="1" si="67"/>
        <v>0</v>
      </c>
      <c r="BG54" s="2">
        <f t="shared" ca="1" si="67"/>
        <v>0</v>
      </c>
      <c r="BH54" s="2">
        <f t="shared" ca="1" si="67"/>
        <v>0</v>
      </c>
      <c r="BI54" s="2">
        <f t="shared" ca="1" si="67"/>
        <v>0</v>
      </c>
      <c r="BJ54" s="2">
        <f t="shared" ca="1" si="67"/>
        <v>0</v>
      </c>
      <c r="BK54" s="2">
        <f t="shared" ca="1" si="67"/>
        <v>2</v>
      </c>
      <c r="BL54" s="2">
        <f t="shared" ca="1" si="67"/>
        <v>0</v>
      </c>
      <c r="BM54" s="2">
        <f t="shared" ca="1" si="67"/>
        <v>1</v>
      </c>
      <c r="BN54" s="2" t="str">
        <f t="shared" si="21"/>
        <v>PP</v>
      </c>
      <c r="BP54" s="2">
        <f t="shared" si="65"/>
        <v>0</v>
      </c>
      <c r="BQ54" s="127"/>
      <c r="BR54" s="2">
        <f t="shared" si="71"/>
        <v>1</v>
      </c>
      <c r="BS54" s="2">
        <f t="shared" si="71"/>
        <v>1</v>
      </c>
      <c r="BT54" s="2">
        <f t="shared" si="71"/>
        <v>1</v>
      </c>
      <c r="BU54" s="2">
        <f t="shared" si="71"/>
        <v>1</v>
      </c>
      <c r="BV54" s="2">
        <f t="shared" si="71"/>
        <v>1</v>
      </c>
      <c r="BW54" s="2">
        <f t="shared" si="71"/>
        <v>1</v>
      </c>
      <c r="BX54" s="2">
        <f t="shared" si="71"/>
        <v>1</v>
      </c>
      <c r="BY54" s="2">
        <f t="shared" si="71"/>
        <v>1</v>
      </c>
      <c r="BZ54" s="2">
        <f t="shared" si="71"/>
        <v>1</v>
      </c>
      <c r="CA54" s="2">
        <f t="shared" si="71"/>
        <v>1</v>
      </c>
      <c r="CB54" s="2">
        <f t="shared" si="71"/>
        <v>1</v>
      </c>
      <c r="CC54" s="2">
        <f t="shared" si="71"/>
        <v>1</v>
      </c>
      <c r="CD54" s="2">
        <f t="shared" si="71"/>
        <v>1</v>
      </c>
      <c r="CE54" s="2">
        <f t="shared" si="71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ТА-15  -  Р₀</v>
      </c>
      <c r="B55" s="10" t="s">
        <v>2103</v>
      </c>
      <c r="C55" s="18">
        <v>135</v>
      </c>
      <c r="D55" s="18">
        <v>125</v>
      </c>
      <c r="E55" s="22" t="s">
        <v>117</v>
      </c>
      <c r="F55" s="22">
        <v>3</v>
      </c>
      <c r="G55" s="22"/>
      <c r="H55" s="20">
        <f t="shared" ca="1" si="17"/>
        <v>0</v>
      </c>
      <c r="I55" s="16" t="str">
        <f t="shared" si="18"/>
        <v>15T002PP0003</v>
      </c>
      <c r="J55" s="54">
        <v>0</v>
      </c>
      <c r="K55" s="54">
        <v>0</v>
      </c>
      <c r="L55" s="54">
        <v>114.06885744005407</v>
      </c>
      <c r="M55" s="54">
        <v>116.17312036188979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118.62875963461647</v>
      </c>
      <c r="W55" s="56">
        <v>116.65511759151624</v>
      </c>
      <c r="X55" s="2">
        <f t="shared" ca="1" si="68"/>
        <v>2</v>
      </c>
      <c r="Y55" s="2">
        <f t="shared" ca="1" si="68"/>
        <v>2</v>
      </c>
      <c r="Z55" s="2">
        <f t="shared" ca="1" si="66"/>
        <v>2</v>
      </c>
      <c r="AA55" s="2">
        <f t="shared" ca="1" si="66"/>
        <v>2</v>
      </c>
      <c r="AB55" s="2">
        <f t="shared" ca="1" si="66"/>
        <v>2</v>
      </c>
      <c r="AC55" s="2">
        <f t="shared" ca="1" si="66"/>
        <v>2</v>
      </c>
      <c r="AD55" s="2">
        <f t="shared" ca="1" si="66"/>
        <v>2</v>
      </c>
      <c r="AE55" s="2">
        <f t="shared" ca="1" si="66"/>
        <v>2</v>
      </c>
      <c r="AF55" s="2">
        <f t="shared" ca="1" si="66"/>
        <v>2</v>
      </c>
      <c r="AG55" s="2">
        <f t="shared" ca="1" si="66"/>
        <v>2</v>
      </c>
      <c r="AH55" s="2">
        <f t="shared" ca="1" si="66"/>
        <v>2</v>
      </c>
      <c r="AI55" s="2">
        <f t="shared" ca="1" si="66"/>
        <v>2</v>
      </c>
      <c r="AJ55" s="2">
        <f t="shared" ca="1" si="66"/>
        <v>2</v>
      </c>
      <c r="AK55" s="2">
        <f t="shared" ca="1" si="66"/>
        <v>2</v>
      </c>
      <c r="AL55" s="55">
        <v>0</v>
      </c>
      <c r="AM55" s="55">
        <v>0</v>
      </c>
      <c r="AN55" s="55">
        <v>125</v>
      </c>
      <c r="AO55" s="55">
        <v>125</v>
      </c>
      <c r="AP55" s="55">
        <v>0</v>
      </c>
      <c r="AQ55" s="55">
        <v>0</v>
      </c>
      <c r="AR55" s="55">
        <v>0</v>
      </c>
      <c r="AS55" s="55">
        <v>0</v>
      </c>
      <c r="AT55" s="55">
        <v>0</v>
      </c>
      <c r="AU55" s="55">
        <v>0</v>
      </c>
      <c r="AV55" s="55">
        <v>0</v>
      </c>
      <c r="AW55" s="55">
        <v>0</v>
      </c>
      <c r="AX55" s="55">
        <v>125</v>
      </c>
      <c r="AY55" s="55">
        <v>125</v>
      </c>
      <c r="AZ55" s="2">
        <f t="shared" ca="1" si="69"/>
        <v>0</v>
      </c>
      <c r="BA55" s="2">
        <f t="shared" ca="1" si="69"/>
        <v>0</v>
      </c>
      <c r="BB55" s="2">
        <f t="shared" ca="1" si="67"/>
        <v>0</v>
      </c>
      <c r="BC55" s="2">
        <f t="shared" ca="1" si="67"/>
        <v>0</v>
      </c>
      <c r="BD55" s="2">
        <f t="shared" ca="1" si="67"/>
        <v>0</v>
      </c>
      <c r="BE55" s="2">
        <f t="shared" ca="1" si="67"/>
        <v>0</v>
      </c>
      <c r="BF55" s="2">
        <f t="shared" ca="1" si="67"/>
        <v>0</v>
      </c>
      <c r="BG55" s="2">
        <f t="shared" ca="1" si="67"/>
        <v>0</v>
      </c>
      <c r="BH55" s="2">
        <f t="shared" ca="1" si="67"/>
        <v>0</v>
      </c>
      <c r="BI55" s="2">
        <f t="shared" ca="1" si="67"/>
        <v>1</v>
      </c>
      <c r="BJ55" s="2">
        <f t="shared" ca="1" si="67"/>
        <v>1</v>
      </c>
      <c r="BK55" s="2">
        <f t="shared" ca="1" si="67"/>
        <v>2</v>
      </c>
      <c r="BL55" s="2">
        <f t="shared" ca="1" si="67"/>
        <v>0</v>
      </c>
      <c r="BM55" s="2">
        <f t="shared" ca="1" si="67"/>
        <v>1</v>
      </c>
      <c r="BN55" s="2" t="str">
        <f t="shared" si="21"/>
        <v>PP</v>
      </c>
      <c r="BO55" s="2">
        <f>IF(AND(COUNTIF(J55:W55,"&gt;0")&gt;6,COUNTIF(J55:W55,"&gt;0")=SUM(BR55:CE55)),SUM(BR55:CE55),0)</f>
        <v>0</v>
      </c>
      <c r="BP55" s="2">
        <f t="shared" si="65"/>
        <v>0</v>
      </c>
      <c r="BR55" s="2">
        <f t="shared" si="71"/>
        <v>0</v>
      </c>
      <c r="BS55" s="2">
        <f t="shared" si="71"/>
        <v>0</v>
      </c>
      <c r="BT55" s="2">
        <f t="shared" si="71"/>
        <v>1</v>
      </c>
      <c r="BU55" s="2">
        <f t="shared" si="71"/>
        <v>1</v>
      </c>
      <c r="BV55" s="2">
        <f t="shared" si="71"/>
        <v>0</v>
      </c>
      <c r="BW55" s="2">
        <f t="shared" si="71"/>
        <v>0</v>
      </c>
      <c r="BX55" s="2">
        <f t="shared" si="71"/>
        <v>0</v>
      </c>
      <c r="BY55" s="2">
        <f t="shared" si="71"/>
        <v>0</v>
      </c>
      <c r="BZ55" s="2">
        <f t="shared" si="71"/>
        <v>0</v>
      </c>
      <c r="CA55" s="2">
        <f t="shared" si="71"/>
        <v>0</v>
      </c>
      <c r="CB55" s="2">
        <f t="shared" si="71"/>
        <v>0</v>
      </c>
      <c r="CC55" s="2">
        <f t="shared" si="71"/>
        <v>0</v>
      </c>
      <c r="CD55" s="2">
        <f t="shared" si="71"/>
        <v>1</v>
      </c>
      <c r="CE55" s="2">
        <f t="shared" si="71"/>
        <v>1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ТА-7  -  Т₀</v>
      </c>
      <c r="B56" s="15" t="s">
        <v>2116</v>
      </c>
      <c r="C56" s="18">
        <v>552</v>
      </c>
      <c r="D56" s="18">
        <v>535</v>
      </c>
      <c r="E56" s="22" t="s">
        <v>117</v>
      </c>
      <c r="F56" s="22">
        <v>3</v>
      </c>
      <c r="G56" s="22"/>
      <c r="H56" s="20">
        <f t="shared" ca="1" si="17"/>
        <v>1</v>
      </c>
      <c r="I56" s="16" t="str">
        <f t="shared" si="18"/>
        <v>07T002TP0003</v>
      </c>
      <c r="J56" s="54">
        <v>518.51048121030601</v>
      </c>
      <c r="K56" s="54">
        <v>528.62165041230935</v>
      </c>
      <c r="L56" s="54">
        <v>532.32661531147028</v>
      </c>
      <c r="M56" s="54">
        <v>529.07836027263693</v>
      </c>
      <c r="N56" s="54">
        <v>532.55873546677117</v>
      </c>
      <c r="O56" s="54">
        <v>529.38518234184676</v>
      </c>
      <c r="P56" s="54">
        <v>529.07943219116726</v>
      </c>
      <c r="Q56" s="54">
        <v>527.95120172693987</v>
      </c>
      <c r="R56" s="54">
        <v>531.62258479150819</v>
      </c>
      <c r="S56" s="54">
        <v>532.5329585717468</v>
      </c>
      <c r="T56" s="54">
        <v>532.65135659204873</v>
      </c>
      <c r="U56" s="54">
        <v>526.60629357756955</v>
      </c>
      <c r="V56" s="54">
        <v>531.066250098556</v>
      </c>
      <c r="W56" s="56">
        <v>532.0572574867864</v>
      </c>
      <c r="X56" s="2">
        <f t="shared" ca="1" si="68"/>
        <v>2</v>
      </c>
      <c r="Y56" s="2">
        <f t="shared" ca="1" si="68"/>
        <v>2</v>
      </c>
      <c r="Z56" s="2">
        <f t="shared" ca="1" si="66"/>
        <v>2</v>
      </c>
      <c r="AA56" s="2">
        <f t="shared" ca="1" si="66"/>
        <v>2</v>
      </c>
      <c r="AB56" s="2">
        <f t="shared" ca="1" si="66"/>
        <v>2</v>
      </c>
      <c r="AC56" s="2">
        <f t="shared" ca="1" si="66"/>
        <v>2</v>
      </c>
      <c r="AD56" s="2">
        <f t="shared" ca="1" si="66"/>
        <v>2</v>
      </c>
      <c r="AE56" s="2">
        <f t="shared" ca="1" si="66"/>
        <v>2</v>
      </c>
      <c r="AF56" s="2">
        <f t="shared" ca="1" si="66"/>
        <v>2</v>
      </c>
      <c r="AG56" s="2">
        <f t="shared" ca="1" si="66"/>
        <v>2</v>
      </c>
      <c r="AH56" s="2">
        <f t="shared" ca="1" si="66"/>
        <v>2</v>
      </c>
      <c r="AI56" s="2">
        <f t="shared" ca="1" si="66"/>
        <v>42</v>
      </c>
      <c r="AJ56" s="2">
        <f t="shared" ca="1" si="66"/>
        <v>2</v>
      </c>
      <c r="AK56" s="2">
        <f t="shared" ca="1" si="66"/>
        <v>2</v>
      </c>
      <c r="AL56" s="55">
        <v>540</v>
      </c>
      <c r="AM56" s="55">
        <v>540</v>
      </c>
      <c r="AN56" s="55">
        <v>540</v>
      </c>
      <c r="AO56" s="55">
        <v>540</v>
      </c>
      <c r="AP56" s="55">
        <v>540</v>
      </c>
      <c r="AQ56" s="55">
        <v>540</v>
      </c>
      <c r="AR56" s="55">
        <v>540</v>
      </c>
      <c r="AS56" s="55">
        <v>540</v>
      </c>
      <c r="AT56" s="55">
        <v>540</v>
      </c>
      <c r="AU56" s="55">
        <v>540</v>
      </c>
      <c r="AV56" s="55">
        <v>540</v>
      </c>
      <c r="AW56" s="55">
        <v>540</v>
      </c>
      <c r="AX56" s="55">
        <v>540</v>
      </c>
      <c r="AY56" s="55">
        <v>540</v>
      </c>
      <c r="AZ56" s="2">
        <f t="shared" ca="1" si="69"/>
        <v>0</v>
      </c>
      <c r="BA56" s="2">
        <f t="shared" ca="1" si="69"/>
        <v>0</v>
      </c>
      <c r="BB56" s="2">
        <f t="shared" ca="1" si="67"/>
        <v>0</v>
      </c>
      <c r="BC56" s="2">
        <f t="shared" ca="1" si="67"/>
        <v>0</v>
      </c>
      <c r="BD56" s="2">
        <f t="shared" ca="1" si="67"/>
        <v>0</v>
      </c>
      <c r="BE56" s="2">
        <f t="shared" ca="1" si="67"/>
        <v>0</v>
      </c>
      <c r="BF56" s="2">
        <f t="shared" ca="1" si="67"/>
        <v>0</v>
      </c>
      <c r="BG56" s="2">
        <f t="shared" ca="1" si="67"/>
        <v>0</v>
      </c>
      <c r="BH56" s="2">
        <f t="shared" ca="1" si="67"/>
        <v>0</v>
      </c>
      <c r="BI56" s="2">
        <f t="shared" ca="1" si="67"/>
        <v>1</v>
      </c>
      <c r="BJ56" s="2">
        <f t="shared" ca="1" si="67"/>
        <v>1</v>
      </c>
      <c r="BK56" s="2">
        <f t="shared" ca="1" si="67"/>
        <v>2</v>
      </c>
      <c r="BL56" s="2">
        <f t="shared" ca="1" si="67"/>
        <v>0</v>
      </c>
      <c r="BM56" s="2">
        <f t="shared" ca="1" si="67"/>
        <v>1</v>
      </c>
      <c r="BN56" s="2" t="str">
        <f t="shared" si="21"/>
        <v>TP</v>
      </c>
      <c r="BO56" s="2">
        <f>IF(AND(COUNTIF(J56:W56,"&gt;0")&gt;6,COUNTIF(J56:W56,"&gt;0")=SUM(BR56:CE56)),SUM(BR56:CE56),0)</f>
        <v>14</v>
      </c>
      <c r="BP56" s="2">
        <f t="shared" si="65"/>
        <v>0</v>
      </c>
      <c r="BQ56" s="127">
        <v>46045</v>
      </c>
      <c r="BR56" s="2">
        <f t="shared" ref="BR56:CE63" si="72">IF(AND(J85 &gt;0,J56&lt;$D56,J56 &gt;50),1,0)</f>
        <v>1</v>
      </c>
      <c r="BS56" s="2">
        <f t="shared" si="72"/>
        <v>1</v>
      </c>
      <c r="BT56" s="2">
        <f t="shared" si="72"/>
        <v>1</v>
      </c>
      <c r="BU56" s="2">
        <f t="shared" si="72"/>
        <v>1</v>
      </c>
      <c r="BV56" s="2">
        <f t="shared" si="72"/>
        <v>1</v>
      </c>
      <c r="BW56" s="2">
        <f t="shared" si="72"/>
        <v>1</v>
      </c>
      <c r="BX56" s="2">
        <f t="shared" si="72"/>
        <v>1</v>
      </c>
      <c r="BY56" s="2">
        <f t="shared" si="72"/>
        <v>1</v>
      </c>
      <c r="BZ56" s="2">
        <f t="shared" si="72"/>
        <v>1</v>
      </c>
      <c r="CA56" s="2">
        <f t="shared" si="72"/>
        <v>1</v>
      </c>
      <c r="CB56" s="2">
        <f t="shared" si="72"/>
        <v>1</v>
      </c>
      <c r="CC56" s="2">
        <f t="shared" si="72"/>
        <v>1</v>
      </c>
      <c r="CD56" s="2">
        <f t="shared" si="72"/>
        <v>1</v>
      </c>
      <c r="CE56" s="2">
        <f t="shared" si="72"/>
        <v>1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ТА-9  -  Т₀</v>
      </c>
      <c r="B57" s="15" t="s">
        <v>2117</v>
      </c>
      <c r="C57" s="18">
        <v>552</v>
      </c>
      <c r="D57" s="18">
        <v>535</v>
      </c>
      <c r="E57" s="22" t="s">
        <v>117</v>
      </c>
      <c r="F57" s="22">
        <v>3</v>
      </c>
      <c r="G57" s="22"/>
      <c r="H57" s="20">
        <f t="shared" ca="1" si="17"/>
        <v>1</v>
      </c>
      <c r="I57" s="16" t="str">
        <f t="shared" si="18"/>
        <v>09T002TP0003</v>
      </c>
      <c r="J57" s="54">
        <v>534.29792963109981</v>
      </c>
      <c r="K57" s="54">
        <v>532.95194853271698</v>
      </c>
      <c r="L57" s="54">
        <v>530.71416289566741</v>
      </c>
      <c r="M57" s="54">
        <v>534.17654579062378</v>
      </c>
      <c r="N57" s="54">
        <v>534.47720084867819</v>
      </c>
      <c r="O57" s="54">
        <v>529.90649884267998</v>
      </c>
      <c r="P57" s="54">
        <v>531.09969986794795</v>
      </c>
      <c r="Q57" s="54">
        <v>529.04916885636192</v>
      </c>
      <c r="R57" s="54">
        <v>534.29241105383221</v>
      </c>
      <c r="S57" s="54">
        <v>535.01712627903714</v>
      </c>
      <c r="T57" s="54">
        <v>534.27533444640085</v>
      </c>
      <c r="U57" s="54">
        <v>529.3579883768067</v>
      </c>
      <c r="V57" s="54">
        <v>532.55402174085168</v>
      </c>
      <c r="W57" s="56">
        <v>533.51806307726577</v>
      </c>
      <c r="X57" s="2">
        <f t="shared" ca="1" si="68"/>
        <v>2</v>
      </c>
      <c r="Y57" s="2">
        <f t="shared" ca="1" si="68"/>
        <v>2</v>
      </c>
      <c r="Z57" s="2">
        <f t="shared" ca="1" si="66"/>
        <v>2</v>
      </c>
      <c r="AA57" s="2">
        <f t="shared" ca="1" si="66"/>
        <v>2</v>
      </c>
      <c r="AB57" s="2">
        <f t="shared" ca="1" si="66"/>
        <v>2</v>
      </c>
      <c r="AC57" s="2">
        <f t="shared" ca="1" si="66"/>
        <v>2</v>
      </c>
      <c r="AD57" s="2">
        <f t="shared" ca="1" si="66"/>
        <v>2</v>
      </c>
      <c r="AE57" s="2">
        <f t="shared" ca="1" si="66"/>
        <v>2</v>
      </c>
      <c r="AF57" s="2">
        <f t="shared" ca="1" si="66"/>
        <v>2</v>
      </c>
      <c r="AG57" s="2">
        <f t="shared" ca="1" si="66"/>
        <v>0</v>
      </c>
      <c r="AH57" s="2">
        <f t="shared" ca="1" si="66"/>
        <v>2</v>
      </c>
      <c r="AI57" s="2">
        <f t="shared" ca="1" si="66"/>
        <v>42</v>
      </c>
      <c r="AJ57" s="2">
        <f t="shared" ca="1" si="66"/>
        <v>2</v>
      </c>
      <c r="AK57" s="2">
        <f t="shared" ca="1" si="66"/>
        <v>2</v>
      </c>
      <c r="AL57" s="55">
        <v>540</v>
      </c>
      <c r="AM57" s="55">
        <v>540</v>
      </c>
      <c r="AN57" s="55">
        <v>540</v>
      </c>
      <c r="AO57" s="55">
        <v>540</v>
      </c>
      <c r="AP57" s="55">
        <v>540</v>
      </c>
      <c r="AQ57" s="55">
        <v>540</v>
      </c>
      <c r="AR57" s="55">
        <v>540</v>
      </c>
      <c r="AS57" s="55">
        <v>540</v>
      </c>
      <c r="AT57" s="55">
        <v>540</v>
      </c>
      <c r="AU57" s="55">
        <v>540</v>
      </c>
      <c r="AV57" s="55">
        <v>540</v>
      </c>
      <c r="AW57" s="55">
        <v>540</v>
      </c>
      <c r="AX57" s="55">
        <v>540</v>
      </c>
      <c r="AY57" s="55">
        <v>540</v>
      </c>
      <c r="AZ57" s="2">
        <f t="shared" ca="1" si="69"/>
        <v>0</v>
      </c>
      <c r="BA57" s="2">
        <f t="shared" ca="1" si="69"/>
        <v>0</v>
      </c>
      <c r="BB57" s="2">
        <f t="shared" ca="1" si="67"/>
        <v>0</v>
      </c>
      <c r="BC57" s="2">
        <f t="shared" ca="1" si="67"/>
        <v>0</v>
      </c>
      <c r="BD57" s="2">
        <f t="shared" ca="1" si="67"/>
        <v>0</v>
      </c>
      <c r="BE57" s="2">
        <f t="shared" ca="1" si="67"/>
        <v>0</v>
      </c>
      <c r="BF57" s="2">
        <f t="shared" ca="1" si="67"/>
        <v>0</v>
      </c>
      <c r="BG57" s="2">
        <f t="shared" ca="1" si="67"/>
        <v>0</v>
      </c>
      <c r="BH57" s="2">
        <f t="shared" ca="1" si="67"/>
        <v>0</v>
      </c>
      <c r="BI57" s="2">
        <f t="shared" ca="1" si="67"/>
        <v>1</v>
      </c>
      <c r="BJ57" s="2">
        <f t="shared" ca="1" si="67"/>
        <v>1</v>
      </c>
      <c r="BK57" s="2">
        <f t="shared" ca="1" si="67"/>
        <v>1</v>
      </c>
      <c r="BL57" s="2">
        <f t="shared" ca="1" si="67"/>
        <v>0</v>
      </c>
      <c r="BM57" s="2">
        <f t="shared" ca="1" si="67"/>
        <v>1</v>
      </c>
      <c r="BN57" s="2" t="str">
        <f t="shared" si="21"/>
        <v>TP</v>
      </c>
      <c r="BO57" s="2">
        <f>IF(AND(COUNTIF(J57:W57,"&gt;0")&gt;6,COUNTIF(J57:W57,"&gt;0")=SUM(BR57:CE57)),SUM(BR57:CE57),0)</f>
        <v>0</v>
      </c>
      <c r="BP57" s="2">
        <f t="shared" si="65"/>
        <v>0</v>
      </c>
      <c r="BR57" s="2">
        <f t="shared" si="72"/>
        <v>1</v>
      </c>
      <c r="BS57" s="2">
        <f t="shared" si="72"/>
        <v>1</v>
      </c>
      <c r="BT57" s="2">
        <f t="shared" si="72"/>
        <v>1</v>
      </c>
      <c r="BU57" s="2">
        <f t="shared" si="72"/>
        <v>1</v>
      </c>
      <c r="BV57" s="2">
        <f t="shared" si="72"/>
        <v>1</v>
      </c>
      <c r="BW57" s="2">
        <f t="shared" si="72"/>
        <v>1</v>
      </c>
      <c r="BX57" s="2">
        <f t="shared" si="72"/>
        <v>1</v>
      </c>
      <c r="BY57" s="2">
        <f t="shared" si="72"/>
        <v>1</v>
      </c>
      <c r="BZ57" s="2">
        <f t="shared" si="72"/>
        <v>1</v>
      </c>
      <c r="CA57" s="2">
        <f t="shared" si="72"/>
        <v>0</v>
      </c>
      <c r="CB57" s="2">
        <f t="shared" si="72"/>
        <v>1</v>
      </c>
      <c r="CC57" s="2">
        <f t="shared" si="72"/>
        <v>1</v>
      </c>
      <c r="CD57" s="2">
        <f t="shared" si="72"/>
        <v>1</v>
      </c>
      <c r="CE57" s="2">
        <f t="shared" si="72"/>
        <v>1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ТА-10  -  Т₀</v>
      </c>
      <c r="B58" s="15" t="s">
        <v>2118</v>
      </c>
      <c r="C58" s="18">
        <v>552</v>
      </c>
      <c r="D58" s="18">
        <v>535</v>
      </c>
      <c r="E58" s="22" t="s">
        <v>117</v>
      </c>
      <c r="F58" s="22">
        <v>3</v>
      </c>
      <c r="G58" s="22"/>
      <c r="H58" s="20">
        <f t="shared" ca="1" si="17"/>
        <v>0</v>
      </c>
      <c r="I58" s="16" t="str">
        <f t="shared" si="18"/>
        <v>10T002TP0003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6">
        <v>0</v>
      </c>
      <c r="X58" s="2">
        <f t="shared" ca="1" si="68"/>
        <v>2</v>
      </c>
      <c r="Y58" s="2">
        <f t="shared" ca="1" si="68"/>
        <v>2</v>
      </c>
      <c r="Z58" s="2">
        <f t="shared" ca="1" si="66"/>
        <v>2</v>
      </c>
      <c r="AA58" s="2">
        <f t="shared" ca="1" si="66"/>
        <v>2</v>
      </c>
      <c r="AB58" s="2">
        <f t="shared" ca="1" si="66"/>
        <v>2</v>
      </c>
      <c r="AC58" s="2">
        <f t="shared" ca="1" si="66"/>
        <v>2</v>
      </c>
      <c r="AD58" s="2">
        <f t="shared" ca="1" si="66"/>
        <v>2</v>
      </c>
      <c r="AE58" s="2">
        <f t="shared" ca="1" si="66"/>
        <v>2</v>
      </c>
      <c r="AF58" s="2">
        <f t="shared" ca="1" si="66"/>
        <v>2</v>
      </c>
      <c r="AG58" s="2">
        <f t="shared" ca="1" si="66"/>
        <v>2</v>
      </c>
      <c r="AH58" s="2">
        <f t="shared" ca="1" si="66"/>
        <v>2</v>
      </c>
      <c r="AI58" s="2">
        <f t="shared" ca="1" si="66"/>
        <v>2</v>
      </c>
      <c r="AJ58" s="2">
        <f t="shared" ca="1" si="66"/>
        <v>2</v>
      </c>
      <c r="AK58" s="2">
        <f t="shared" ca="1" si="66"/>
        <v>2</v>
      </c>
      <c r="AL58" s="55">
        <v>0</v>
      </c>
      <c r="AM58" s="55">
        <v>0</v>
      </c>
      <c r="AN58" s="55">
        <v>0</v>
      </c>
      <c r="AO58" s="55">
        <v>0</v>
      </c>
      <c r="AP58" s="55">
        <v>0</v>
      </c>
      <c r="AQ58" s="55">
        <v>0</v>
      </c>
      <c r="AR58" s="55">
        <v>0</v>
      </c>
      <c r="AS58" s="55">
        <v>0</v>
      </c>
      <c r="AT58" s="55">
        <v>0</v>
      </c>
      <c r="AU58" s="55">
        <v>0</v>
      </c>
      <c r="AV58" s="55">
        <v>0</v>
      </c>
      <c r="AW58" s="55">
        <v>0</v>
      </c>
      <c r="AX58" s="55">
        <v>0</v>
      </c>
      <c r="AY58" s="55">
        <v>0</v>
      </c>
      <c r="AZ58" s="2">
        <f t="shared" ca="1" si="69"/>
        <v>0</v>
      </c>
      <c r="BA58" s="2">
        <f t="shared" ca="1" si="69"/>
        <v>0</v>
      </c>
      <c r="BB58" s="2">
        <f t="shared" ca="1" si="67"/>
        <v>0</v>
      </c>
      <c r="BC58" s="2">
        <f t="shared" ca="1" si="67"/>
        <v>0</v>
      </c>
      <c r="BD58" s="2">
        <f t="shared" ca="1" si="67"/>
        <v>0</v>
      </c>
      <c r="BE58" s="2">
        <f t="shared" ca="1" si="67"/>
        <v>0</v>
      </c>
      <c r="BF58" s="2">
        <f t="shared" ca="1" si="67"/>
        <v>0</v>
      </c>
      <c r="BG58" s="2">
        <f t="shared" ca="1" si="67"/>
        <v>0</v>
      </c>
      <c r="BH58" s="2">
        <f t="shared" ca="1" si="67"/>
        <v>0</v>
      </c>
      <c r="BI58" s="2">
        <f t="shared" ca="1" si="67"/>
        <v>1</v>
      </c>
      <c r="BJ58" s="2">
        <f t="shared" ca="1" si="67"/>
        <v>1</v>
      </c>
      <c r="BK58" s="2">
        <f t="shared" ca="1" si="67"/>
        <v>0</v>
      </c>
      <c r="BL58" s="2">
        <f t="shared" ca="1" si="67"/>
        <v>0</v>
      </c>
      <c r="BM58" s="2">
        <f t="shared" ca="1" si="67"/>
        <v>1</v>
      </c>
      <c r="BN58" s="2" t="str">
        <f t="shared" si="21"/>
        <v>TP</v>
      </c>
      <c r="BP58" s="2">
        <f t="shared" si="65"/>
        <v>0</v>
      </c>
      <c r="BR58" s="2">
        <f t="shared" si="72"/>
        <v>0</v>
      </c>
      <c r="BS58" s="2">
        <f t="shared" si="72"/>
        <v>0</v>
      </c>
      <c r="BT58" s="2">
        <f t="shared" si="72"/>
        <v>0</v>
      </c>
      <c r="BU58" s="2">
        <f t="shared" si="72"/>
        <v>0</v>
      </c>
      <c r="BV58" s="2">
        <f t="shared" si="72"/>
        <v>0</v>
      </c>
      <c r="BW58" s="2">
        <f t="shared" si="72"/>
        <v>0</v>
      </c>
      <c r="BX58" s="2">
        <f t="shared" si="72"/>
        <v>0</v>
      </c>
      <c r="BY58" s="2">
        <f t="shared" si="72"/>
        <v>0</v>
      </c>
      <c r="BZ58" s="2">
        <f t="shared" si="72"/>
        <v>0</v>
      </c>
      <c r="CA58" s="2">
        <f t="shared" si="72"/>
        <v>0</v>
      </c>
      <c r="CB58" s="2">
        <f t="shared" si="72"/>
        <v>0</v>
      </c>
      <c r="CC58" s="2">
        <f t="shared" si="72"/>
        <v>0</v>
      </c>
      <c r="CD58" s="2">
        <f t="shared" si="72"/>
        <v>0</v>
      </c>
      <c r="CE58" s="2">
        <f t="shared" si="72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ТА-11  -  Т₀</v>
      </c>
      <c r="B59" s="15" t="s">
        <v>2119</v>
      </c>
      <c r="C59" s="18">
        <v>552</v>
      </c>
      <c r="D59" s="18">
        <v>535</v>
      </c>
      <c r="E59" s="22" t="s">
        <v>117</v>
      </c>
      <c r="F59" s="22">
        <v>3</v>
      </c>
      <c r="G59" s="22"/>
      <c r="H59" s="20">
        <f t="shared" ca="1" si="17"/>
        <v>0</v>
      </c>
      <c r="I59" s="16" t="str">
        <f t="shared" si="18"/>
        <v>11T002TP0003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525.20000000000005</v>
      </c>
      <c r="S59" s="54">
        <v>526.6</v>
      </c>
      <c r="T59" s="54">
        <v>525.5</v>
      </c>
      <c r="U59" s="54">
        <v>0</v>
      </c>
      <c r="V59" s="54">
        <v>0</v>
      </c>
      <c r="W59" s="56">
        <v>0</v>
      </c>
      <c r="X59" s="2">
        <f t="shared" ca="1" si="68"/>
        <v>2</v>
      </c>
      <c r="Y59" s="2">
        <f t="shared" ca="1" si="68"/>
        <v>2</v>
      </c>
      <c r="Z59" s="2">
        <f t="shared" ca="1" si="66"/>
        <v>2</v>
      </c>
      <c r="AA59" s="2">
        <f t="shared" ca="1" si="66"/>
        <v>2</v>
      </c>
      <c r="AB59" s="2">
        <f t="shared" ca="1" si="66"/>
        <v>2</v>
      </c>
      <c r="AC59" s="2">
        <f t="shared" ca="1" si="66"/>
        <v>2</v>
      </c>
      <c r="AD59" s="2">
        <f t="shared" ca="1" si="66"/>
        <v>2</v>
      </c>
      <c r="AE59" s="2">
        <f t="shared" ca="1" si="66"/>
        <v>2</v>
      </c>
      <c r="AF59" s="2">
        <f t="shared" ca="1" si="66"/>
        <v>2</v>
      </c>
      <c r="AG59" s="2">
        <f t="shared" ca="1" si="66"/>
        <v>2</v>
      </c>
      <c r="AH59" s="2">
        <f t="shared" ca="1" si="66"/>
        <v>2</v>
      </c>
      <c r="AI59" s="2">
        <f t="shared" ca="1" si="66"/>
        <v>2</v>
      </c>
      <c r="AJ59" s="2">
        <f t="shared" ca="1" si="66"/>
        <v>2</v>
      </c>
      <c r="AK59" s="2">
        <f t="shared" ca="1" si="66"/>
        <v>2</v>
      </c>
      <c r="AL59" s="55">
        <v>0</v>
      </c>
      <c r="AM59" s="55">
        <v>0</v>
      </c>
      <c r="AN59" s="55">
        <v>0</v>
      </c>
      <c r="AO59" s="55">
        <v>0</v>
      </c>
      <c r="AP59" s="55">
        <v>0</v>
      </c>
      <c r="AQ59" s="55">
        <v>0</v>
      </c>
      <c r="AR59" s="55">
        <v>0</v>
      </c>
      <c r="AS59" s="55">
        <v>0</v>
      </c>
      <c r="AT59" s="55">
        <v>540</v>
      </c>
      <c r="AU59" s="55">
        <v>540</v>
      </c>
      <c r="AV59" s="55">
        <v>540</v>
      </c>
      <c r="AW59" s="55">
        <v>0</v>
      </c>
      <c r="AX59" s="55">
        <v>0</v>
      </c>
      <c r="AY59" s="55">
        <v>0</v>
      </c>
      <c r="AZ59" s="2">
        <f t="shared" ca="1" si="69"/>
        <v>0</v>
      </c>
      <c r="BA59" s="2">
        <f t="shared" ca="1" si="69"/>
        <v>0</v>
      </c>
      <c r="BB59" s="2">
        <f t="shared" ca="1" si="67"/>
        <v>0</v>
      </c>
      <c r="BC59" s="2">
        <f t="shared" ca="1" si="67"/>
        <v>0</v>
      </c>
      <c r="BD59" s="2">
        <f t="shared" ca="1" si="67"/>
        <v>0</v>
      </c>
      <c r="BE59" s="2">
        <f t="shared" ca="1" si="67"/>
        <v>0</v>
      </c>
      <c r="BF59" s="2">
        <f t="shared" ca="1" si="67"/>
        <v>0</v>
      </c>
      <c r="BG59" s="2">
        <f t="shared" ca="1" si="67"/>
        <v>0</v>
      </c>
      <c r="BH59" s="2">
        <f t="shared" ca="1" si="67"/>
        <v>0</v>
      </c>
      <c r="BI59" s="2">
        <f t="shared" ca="1" si="67"/>
        <v>1</v>
      </c>
      <c r="BJ59" s="2">
        <f t="shared" ca="1" si="67"/>
        <v>1</v>
      </c>
      <c r="BK59" s="2">
        <f t="shared" ca="1" si="67"/>
        <v>0</v>
      </c>
      <c r="BL59" s="2">
        <f t="shared" ca="1" si="67"/>
        <v>0</v>
      </c>
      <c r="BM59" s="2">
        <f t="shared" ca="1" si="67"/>
        <v>1</v>
      </c>
      <c r="BN59" s="2" t="str">
        <f t="shared" si="21"/>
        <v>TP</v>
      </c>
      <c r="BP59" s="2">
        <f t="shared" si="65"/>
        <v>0</v>
      </c>
      <c r="BR59" s="2">
        <f t="shared" si="72"/>
        <v>0</v>
      </c>
      <c r="BS59" s="2">
        <f t="shared" si="72"/>
        <v>0</v>
      </c>
      <c r="BT59" s="2">
        <f t="shared" si="72"/>
        <v>0</v>
      </c>
      <c r="BU59" s="2">
        <f t="shared" si="72"/>
        <v>0</v>
      </c>
      <c r="BV59" s="2">
        <f t="shared" si="72"/>
        <v>0</v>
      </c>
      <c r="BW59" s="2">
        <f t="shared" si="72"/>
        <v>0</v>
      </c>
      <c r="BX59" s="2">
        <f t="shared" si="72"/>
        <v>0</v>
      </c>
      <c r="BY59" s="2">
        <f t="shared" si="72"/>
        <v>0</v>
      </c>
      <c r="BZ59" s="2">
        <f t="shared" si="72"/>
        <v>1</v>
      </c>
      <c r="CA59" s="2">
        <f t="shared" si="72"/>
        <v>1</v>
      </c>
      <c r="CB59" s="2">
        <f t="shared" si="72"/>
        <v>1</v>
      </c>
      <c r="CC59" s="2">
        <f t="shared" si="72"/>
        <v>0</v>
      </c>
      <c r="CD59" s="2">
        <f t="shared" si="72"/>
        <v>0</v>
      </c>
      <c r="CE59" s="2">
        <f t="shared" si="72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ТА-12  -  Т₀</v>
      </c>
      <c r="B60" s="15" t="s">
        <v>2120</v>
      </c>
      <c r="C60" s="18">
        <v>552</v>
      </c>
      <c r="D60" s="18">
        <v>535</v>
      </c>
      <c r="E60" s="22" t="s">
        <v>117</v>
      </c>
      <c r="F60" s="22">
        <v>3</v>
      </c>
      <c r="G60" s="22"/>
      <c r="H60" s="20">
        <f t="shared" ca="1" si="17"/>
        <v>1</v>
      </c>
      <c r="I60" s="16" t="str">
        <f t="shared" si="18"/>
        <v>12T002TP0003</v>
      </c>
      <c r="J60" s="54">
        <v>550.12100034634341</v>
      </c>
      <c r="K60" s="54">
        <v>552.27676970276093</v>
      </c>
      <c r="L60" s="54">
        <v>551.93308159590049</v>
      </c>
      <c r="M60" s="54">
        <v>550.65967155297415</v>
      </c>
      <c r="N60" s="54">
        <v>550.48010571999146</v>
      </c>
      <c r="O60" s="54">
        <v>553.75524953748163</v>
      </c>
      <c r="P60" s="54">
        <v>554.55578239608985</v>
      </c>
      <c r="Q60" s="54">
        <v>551.15669649630286</v>
      </c>
      <c r="R60" s="54">
        <v>550.14737848665902</v>
      </c>
      <c r="S60" s="54">
        <v>546.91899248980314</v>
      </c>
      <c r="T60" s="54">
        <v>545.23720273426932</v>
      </c>
      <c r="U60" s="54">
        <v>542.15412310007127</v>
      </c>
      <c r="V60" s="54">
        <v>547.41394730370223</v>
      </c>
      <c r="W60" s="56">
        <v>553.50865731462181</v>
      </c>
      <c r="X60" s="2">
        <f t="shared" ca="1" si="68"/>
        <v>0</v>
      </c>
      <c r="Y60" s="2">
        <f t="shared" ca="1" si="68"/>
        <v>2</v>
      </c>
      <c r="Z60" s="2">
        <f t="shared" ca="1" si="66"/>
        <v>0</v>
      </c>
      <c r="AA60" s="2">
        <f t="shared" ca="1" si="66"/>
        <v>0</v>
      </c>
      <c r="AB60" s="2">
        <f t="shared" ca="1" si="66"/>
        <v>0</v>
      </c>
      <c r="AC60" s="2">
        <f t="shared" ca="1" si="66"/>
        <v>2</v>
      </c>
      <c r="AD60" s="2">
        <f t="shared" ca="1" si="66"/>
        <v>2</v>
      </c>
      <c r="AE60" s="2">
        <f t="shared" ca="1" si="66"/>
        <v>0</v>
      </c>
      <c r="AF60" s="2">
        <f t="shared" ca="1" si="66"/>
        <v>0</v>
      </c>
      <c r="AG60" s="2">
        <f t="shared" ca="1" si="66"/>
        <v>0</v>
      </c>
      <c r="AH60" s="2">
        <f t="shared" ca="1" si="66"/>
        <v>0</v>
      </c>
      <c r="AI60" s="2">
        <f t="shared" ca="1" si="66"/>
        <v>0</v>
      </c>
      <c r="AJ60" s="2">
        <f t="shared" ca="1" si="66"/>
        <v>0</v>
      </c>
      <c r="AK60" s="2">
        <f t="shared" ca="1" si="66"/>
        <v>42</v>
      </c>
      <c r="AL60" s="55">
        <v>540</v>
      </c>
      <c r="AM60" s="55">
        <v>540</v>
      </c>
      <c r="AN60" s="55">
        <v>540</v>
      </c>
      <c r="AO60" s="55">
        <v>540</v>
      </c>
      <c r="AP60" s="55">
        <v>540</v>
      </c>
      <c r="AQ60" s="55">
        <v>540</v>
      </c>
      <c r="AR60" s="55">
        <v>540</v>
      </c>
      <c r="AS60" s="55">
        <v>540</v>
      </c>
      <c r="AT60" s="55">
        <v>540</v>
      </c>
      <c r="AU60" s="55">
        <v>540</v>
      </c>
      <c r="AV60" s="55">
        <v>540</v>
      </c>
      <c r="AW60" s="55">
        <v>540</v>
      </c>
      <c r="AX60" s="55">
        <v>540</v>
      </c>
      <c r="AY60" s="55">
        <v>540</v>
      </c>
      <c r="AZ60" s="2">
        <f t="shared" ca="1" si="69"/>
        <v>0</v>
      </c>
      <c r="BA60" s="2">
        <f t="shared" ca="1" si="69"/>
        <v>0</v>
      </c>
      <c r="BB60" s="2">
        <f t="shared" ca="1" si="67"/>
        <v>0</v>
      </c>
      <c r="BC60" s="2">
        <f t="shared" ca="1" si="67"/>
        <v>0</v>
      </c>
      <c r="BD60" s="2">
        <f t="shared" ca="1" si="67"/>
        <v>0</v>
      </c>
      <c r="BE60" s="2">
        <f t="shared" ca="1" si="67"/>
        <v>0</v>
      </c>
      <c r="BF60" s="2">
        <f t="shared" ca="1" si="67"/>
        <v>0</v>
      </c>
      <c r="BG60" s="2">
        <f t="shared" ca="1" si="67"/>
        <v>0</v>
      </c>
      <c r="BH60" s="2">
        <f t="shared" ca="1" si="67"/>
        <v>0</v>
      </c>
      <c r="BI60" s="2">
        <f t="shared" ca="1" si="67"/>
        <v>1</v>
      </c>
      <c r="BJ60" s="2">
        <f t="shared" ca="1" si="67"/>
        <v>1</v>
      </c>
      <c r="BK60" s="2">
        <f t="shared" ca="1" si="67"/>
        <v>0</v>
      </c>
      <c r="BL60" s="2">
        <f t="shared" ca="1" si="67"/>
        <v>0</v>
      </c>
      <c r="BM60" s="2">
        <f t="shared" ca="1" si="67"/>
        <v>1</v>
      </c>
      <c r="BN60" s="2" t="str">
        <f t="shared" si="21"/>
        <v>TP</v>
      </c>
      <c r="BO60" s="2">
        <f>IF(AND(COUNTIF(J60:W60,"&gt;0")&gt;6,COUNTIF(J60:W60,"&gt;0")=SUM(BR60:CE60)),SUM(BR60:CE60),0)</f>
        <v>0</v>
      </c>
      <c r="BP60" s="2">
        <f t="shared" si="65"/>
        <v>1</v>
      </c>
      <c r="BR60" s="2">
        <f t="shared" si="72"/>
        <v>0</v>
      </c>
      <c r="BS60" s="2">
        <f t="shared" si="72"/>
        <v>0</v>
      </c>
      <c r="BT60" s="2">
        <f t="shared" si="72"/>
        <v>0</v>
      </c>
      <c r="BU60" s="2">
        <f t="shared" si="72"/>
        <v>0</v>
      </c>
      <c r="BV60" s="2">
        <f t="shared" si="72"/>
        <v>0</v>
      </c>
      <c r="BW60" s="2">
        <f t="shared" si="72"/>
        <v>0</v>
      </c>
      <c r="BX60" s="2">
        <f t="shared" si="72"/>
        <v>0</v>
      </c>
      <c r="BY60" s="2">
        <f t="shared" si="72"/>
        <v>0</v>
      </c>
      <c r="BZ60" s="2">
        <f t="shared" si="72"/>
        <v>0</v>
      </c>
      <c r="CA60" s="2">
        <f t="shared" si="72"/>
        <v>0</v>
      </c>
      <c r="CB60" s="2">
        <f t="shared" si="72"/>
        <v>0</v>
      </c>
      <c r="CC60" s="2">
        <f t="shared" si="72"/>
        <v>0</v>
      </c>
      <c r="CD60" s="2">
        <f t="shared" si="72"/>
        <v>0</v>
      </c>
      <c r="CE60" s="2">
        <f t="shared" si="72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ТА-13  -  Т₀</v>
      </c>
      <c r="B61" s="15" t="s">
        <v>2121</v>
      </c>
      <c r="C61" s="18">
        <v>552</v>
      </c>
      <c r="D61" s="18">
        <v>535</v>
      </c>
      <c r="E61" s="22" t="s">
        <v>117</v>
      </c>
      <c r="F61" s="22">
        <v>3</v>
      </c>
      <c r="G61" s="22"/>
      <c r="H61" s="20">
        <f t="shared" ca="1" si="17"/>
        <v>0</v>
      </c>
      <c r="I61" s="16" t="str">
        <f t="shared" si="18"/>
        <v>13T002TP0003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6">
        <v>0</v>
      </c>
      <c r="X61" s="2">
        <f t="shared" ca="1" si="68"/>
        <v>2</v>
      </c>
      <c r="Y61" s="2">
        <f t="shared" ca="1" si="68"/>
        <v>2</v>
      </c>
      <c r="Z61" s="2">
        <f t="shared" ca="1" si="66"/>
        <v>2</v>
      </c>
      <c r="AA61" s="2">
        <f t="shared" ca="1" si="66"/>
        <v>2</v>
      </c>
      <c r="AB61" s="2">
        <f t="shared" ca="1" si="66"/>
        <v>2</v>
      </c>
      <c r="AC61" s="2">
        <f t="shared" ca="1" si="66"/>
        <v>2</v>
      </c>
      <c r="AD61" s="2">
        <f t="shared" ca="1" si="66"/>
        <v>2</v>
      </c>
      <c r="AE61" s="2">
        <f t="shared" ca="1" si="66"/>
        <v>2</v>
      </c>
      <c r="AF61" s="2">
        <f t="shared" ca="1" si="66"/>
        <v>2</v>
      </c>
      <c r="AG61" s="2">
        <f t="shared" ca="1" si="66"/>
        <v>2</v>
      </c>
      <c r="AH61" s="2">
        <f t="shared" ca="1" si="66"/>
        <v>2</v>
      </c>
      <c r="AI61" s="2">
        <f t="shared" ca="1" si="66"/>
        <v>2</v>
      </c>
      <c r="AJ61" s="2">
        <f t="shared" ca="1" si="66"/>
        <v>2</v>
      </c>
      <c r="AK61" s="2">
        <f t="shared" ca="1" si="66"/>
        <v>2</v>
      </c>
      <c r="AL61" s="55">
        <v>0</v>
      </c>
      <c r="AM61" s="55">
        <v>0</v>
      </c>
      <c r="AN61" s="55">
        <v>0</v>
      </c>
      <c r="AO61" s="55">
        <v>0</v>
      </c>
      <c r="AP61" s="55">
        <v>0</v>
      </c>
      <c r="AQ61" s="55">
        <v>0</v>
      </c>
      <c r="AR61" s="55">
        <v>0</v>
      </c>
      <c r="AS61" s="55">
        <v>0</v>
      </c>
      <c r="AT61" s="55">
        <v>0</v>
      </c>
      <c r="AU61" s="55">
        <v>0</v>
      </c>
      <c r="AV61" s="55">
        <v>0</v>
      </c>
      <c r="AW61" s="55">
        <v>0</v>
      </c>
      <c r="AX61" s="55">
        <v>0</v>
      </c>
      <c r="AY61" s="55">
        <v>0</v>
      </c>
      <c r="AZ61" s="2">
        <f t="shared" ca="1" si="69"/>
        <v>0</v>
      </c>
      <c r="BA61" s="2">
        <f t="shared" ca="1" si="69"/>
        <v>0</v>
      </c>
      <c r="BB61" s="2">
        <f t="shared" ca="1" si="67"/>
        <v>0</v>
      </c>
      <c r="BC61" s="2">
        <f t="shared" ca="1" si="67"/>
        <v>0</v>
      </c>
      <c r="BD61" s="2">
        <f t="shared" ca="1" si="67"/>
        <v>0</v>
      </c>
      <c r="BE61" s="2">
        <f t="shared" ca="1" si="67"/>
        <v>0</v>
      </c>
      <c r="BF61" s="2">
        <f t="shared" ca="1" si="67"/>
        <v>0</v>
      </c>
      <c r="BG61" s="2">
        <f t="shared" ca="1" si="67"/>
        <v>0</v>
      </c>
      <c r="BH61" s="2">
        <f t="shared" ca="1" si="67"/>
        <v>0</v>
      </c>
      <c r="BI61" s="2">
        <f t="shared" ca="1" si="67"/>
        <v>1</v>
      </c>
      <c r="BJ61" s="2">
        <f t="shared" ca="1" si="67"/>
        <v>1</v>
      </c>
      <c r="BK61" s="2">
        <f t="shared" ca="1" si="67"/>
        <v>0</v>
      </c>
      <c r="BL61" s="2">
        <f t="shared" ca="1" si="67"/>
        <v>0</v>
      </c>
      <c r="BM61" s="2">
        <f t="shared" ca="1" si="67"/>
        <v>0</v>
      </c>
      <c r="BN61" s="2" t="str">
        <f t="shared" si="21"/>
        <v>TP</v>
      </c>
      <c r="BP61" s="2">
        <f t="shared" si="65"/>
        <v>0</v>
      </c>
      <c r="BR61" s="2">
        <f t="shared" si="72"/>
        <v>0</v>
      </c>
      <c r="BS61" s="2">
        <f t="shared" si="72"/>
        <v>0</v>
      </c>
      <c r="BT61" s="2">
        <f t="shared" si="72"/>
        <v>0</v>
      </c>
      <c r="BU61" s="2">
        <f t="shared" si="72"/>
        <v>0</v>
      </c>
      <c r="BV61" s="2">
        <f t="shared" si="72"/>
        <v>0</v>
      </c>
      <c r="BW61" s="2">
        <f t="shared" si="72"/>
        <v>0</v>
      </c>
      <c r="BX61" s="2">
        <f t="shared" si="72"/>
        <v>0</v>
      </c>
      <c r="BY61" s="2">
        <f t="shared" si="72"/>
        <v>0</v>
      </c>
      <c r="BZ61" s="2">
        <f t="shared" si="72"/>
        <v>0</v>
      </c>
      <c r="CA61" s="2">
        <f t="shared" si="72"/>
        <v>0</v>
      </c>
      <c r="CB61" s="2">
        <f t="shared" si="72"/>
        <v>0</v>
      </c>
      <c r="CC61" s="2">
        <f t="shared" si="72"/>
        <v>0</v>
      </c>
      <c r="CD61" s="2">
        <f t="shared" si="72"/>
        <v>0</v>
      </c>
      <c r="CE61" s="2">
        <f t="shared" si="72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ТА-14  -  Т₀</v>
      </c>
      <c r="B62" s="15" t="s">
        <v>2122</v>
      </c>
      <c r="C62" s="18">
        <v>552</v>
      </c>
      <c r="D62" s="18">
        <v>535</v>
      </c>
      <c r="E62" s="22" t="s">
        <v>117</v>
      </c>
      <c r="F62" s="22">
        <v>3</v>
      </c>
      <c r="G62" s="22"/>
      <c r="H62" s="20">
        <f t="shared" ca="1" si="17"/>
        <v>1</v>
      </c>
      <c r="I62" s="16" t="str">
        <f t="shared" si="18"/>
        <v>14T002TP0003</v>
      </c>
      <c r="J62" s="54">
        <v>523.06684709226761</v>
      </c>
      <c r="K62" s="54">
        <v>527.93157709111051</v>
      </c>
      <c r="L62" s="54">
        <v>530.94540311491573</v>
      </c>
      <c r="M62" s="54">
        <v>530.01974571365804</v>
      </c>
      <c r="N62" s="54">
        <v>533.91358623442613</v>
      </c>
      <c r="O62" s="54">
        <v>533.69742801148823</v>
      </c>
      <c r="P62" s="54">
        <v>535.82727080868631</v>
      </c>
      <c r="Q62" s="54">
        <v>531.44743464808039</v>
      </c>
      <c r="R62" s="54">
        <v>531.44560689831519</v>
      </c>
      <c r="S62" s="54">
        <v>524.95300568469031</v>
      </c>
      <c r="T62" s="54">
        <v>521.25616535623408</v>
      </c>
      <c r="U62" s="54">
        <v>521.88086210760207</v>
      </c>
      <c r="V62" s="54">
        <v>528.05633594320602</v>
      </c>
      <c r="W62" s="56">
        <v>0</v>
      </c>
      <c r="X62" s="2">
        <f t="shared" ca="1" si="68"/>
        <v>2</v>
      </c>
      <c r="Y62" s="2">
        <f t="shared" ca="1" si="68"/>
        <v>2</v>
      </c>
      <c r="Z62" s="2">
        <f t="shared" ca="1" si="66"/>
        <v>2</v>
      </c>
      <c r="AA62" s="2">
        <f t="shared" ca="1" si="66"/>
        <v>2</v>
      </c>
      <c r="AB62" s="2">
        <f t="shared" ca="1" si="66"/>
        <v>2</v>
      </c>
      <c r="AC62" s="2">
        <f t="shared" ref="AC62:AK94" ca="1" si="73">IF(O62&lt;&gt;"",IF(LEFT($E62,2)="+-",IF(OR(O62&lt;MIN($C62:$D62),O62&gt;MAX($C62:$D62)),1,0),IF(AND(1*$E62&gt;0,O62&gt;MAX($C62:$D62)),1,IF(AND(1*$E62&lt;0,O62&lt;MIN($C62:$D62)),1,0)))+10*IF(SUM(OFFSET($A$76,MATCH(MID($A62,1,SEARCH(" ",$A62)-1)&amp;"  -  ЧЧР",$A$76:$A$92,0)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$76,IFERROR(MATCH("КА-"&amp;MID($A62,4,2)*1&amp;"А  -  ЧЧР",$A$76:$A$92,0),MATCH("КА-"&amp;MID($A62,4,2)*1&amp;"  -  ЧЧР",$A$76:$A$92,0))-1,COLUMN(O62)-1,,)+OFFSET($A$76,IFERROR(MATCH("КА-"&amp;MID($A62,4,2)*1&amp;"Б  -  ЧЧР",$A$76:$A$92,0),MATCH("КА-"&amp;MID($A62,4,2)*1&amp;"  -  ЧЧР",$A$76:$A$92,0))-1,COLUMN(O62)-1,,)=48,1,0),1),1)),0),0)*IF($G62&gt;0,IF(COLUMN(Y$7)-COLUMN($J$7)&gt;=$D$2+$G62,IF(SUM(OFFSET(Y62,,-1,,-$G62))&gt;=$G62*21,2,1),1),2)</f>
        <v>2</v>
      </c>
      <c r="AD62" s="2">
        <f t="shared" ca="1" si="73"/>
        <v>0</v>
      </c>
      <c r="AE62" s="2">
        <f t="shared" ca="1" si="73"/>
        <v>2</v>
      </c>
      <c r="AF62" s="2">
        <f t="shared" ca="1" si="73"/>
        <v>2</v>
      </c>
      <c r="AG62" s="2">
        <f t="shared" ca="1" si="73"/>
        <v>42</v>
      </c>
      <c r="AH62" s="2">
        <f t="shared" ca="1" si="73"/>
        <v>42</v>
      </c>
      <c r="AI62" s="2">
        <f t="shared" ca="1" si="73"/>
        <v>2</v>
      </c>
      <c r="AJ62" s="2">
        <f t="shared" ca="1" si="73"/>
        <v>2</v>
      </c>
      <c r="AK62" s="2">
        <f t="shared" ca="1" si="73"/>
        <v>2</v>
      </c>
      <c r="AL62" s="55">
        <v>540</v>
      </c>
      <c r="AM62" s="55">
        <v>540</v>
      </c>
      <c r="AN62" s="55">
        <v>540</v>
      </c>
      <c r="AO62" s="55">
        <v>540</v>
      </c>
      <c r="AP62" s="55">
        <v>540</v>
      </c>
      <c r="AQ62" s="55">
        <v>540</v>
      </c>
      <c r="AR62" s="55">
        <v>540</v>
      </c>
      <c r="AS62" s="55">
        <v>540</v>
      </c>
      <c r="AT62" s="55">
        <v>540</v>
      </c>
      <c r="AU62" s="55">
        <v>540</v>
      </c>
      <c r="AV62" s="55">
        <v>540</v>
      </c>
      <c r="AW62" s="55">
        <v>540</v>
      </c>
      <c r="AX62" s="55">
        <v>540</v>
      </c>
      <c r="AY62" s="55">
        <v>0</v>
      </c>
      <c r="AZ62" s="2">
        <f t="shared" ca="1" si="69"/>
        <v>0</v>
      </c>
      <c r="BA62" s="2">
        <f t="shared" ca="1" si="69"/>
        <v>0</v>
      </c>
      <c r="BB62" s="2">
        <f t="shared" ca="1" si="67"/>
        <v>0</v>
      </c>
      <c r="BC62" s="2">
        <f t="shared" ca="1" si="67"/>
        <v>0</v>
      </c>
      <c r="BD62" s="2">
        <f t="shared" ca="1" si="67"/>
        <v>0</v>
      </c>
      <c r="BE62" s="2">
        <f t="shared" ref="BE62:BM90" ca="1" si="74">COUNTIF(OFFSET(M62,,$D$2+2,COUNTIF(OFFSET($H62,1-ROW($H62),2+4*$D$2,94),"="&amp;OFFSET($H62,,2+4*$D$2))),"&gt;20")</f>
        <v>0</v>
      </c>
      <c r="BF62" s="2">
        <f t="shared" ca="1" si="74"/>
        <v>0</v>
      </c>
      <c r="BG62" s="2">
        <f t="shared" ca="1" si="74"/>
        <v>0</v>
      </c>
      <c r="BH62" s="2">
        <f t="shared" ca="1" si="74"/>
        <v>0</v>
      </c>
      <c r="BI62" s="2">
        <f t="shared" ca="1" si="74"/>
        <v>1</v>
      </c>
      <c r="BJ62" s="2">
        <f t="shared" ca="1" si="74"/>
        <v>1</v>
      </c>
      <c r="BK62" s="2">
        <f t="shared" ca="1" si="74"/>
        <v>0</v>
      </c>
      <c r="BL62" s="2">
        <f t="shared" ca="1" si="74"/>
        <v>0</v>
      </c>
      <c r="BM62" s="2">
        <f t="shared" ca="1" si="74"/>
        <v>0</v>
      </c>
      <c r="BN62" s="2" t="str">
        <f t="shared" si="21"/>
        <v>TP</v>
      </c>
      <c r="BP62" s="2">
        <f t="shared" si="65"/>
        <v>0</v>
      </c>
      <c r="BR62" s="2">
        <f t="shared" si="72"/>
        <v>1</v>
      </c>
      <c r="BS62" s="2">
        <f t="shared" si="72"/>
        <v>1</v>
      </c>
      <c r="BT62" s="2">
        <f t="shared" si="72"/>
        <v>1</v>
      </c>
      <c r="BU62" s="2">
        <f t="shared" si="72"/>
        <v>1</v>
      </c>
      <c r="BV62" s="2">
        <f t="shared" si="72"/>
        <v>1</v>
      </c>
      <c r="BW62" s="2">
        <f t="shared" si="72"/>
        <v>1</v>
      </c>
      <c r="BX62" s="2">
        <f t="shared" si="72"/>
        <v>0</v>
      </c>
      <c r="BY62" s="2">
        <f t="shared" si="72"/>
        <v>1</v>
      </c>
      <c r="BZ62" s="2">
        <f t="shared" si="72"/>
        <v>1</v>
      </c>
      <c r="CA62" s="2">
        <f t="shared" si="72"/>
        <v>1</v>
      </c>
      <c r="CB62" s="2">
        <f t="shared" si="72"/>
        <v>1</v>
      </c>
      <c r="CC62" s="2">
        <f t="shared" si="72"/>
        <v>1</v>
      </c>
      <c r="CD62" s="2">
        <f t="shared" si="72"/>
        <v>1</v>
      </c>
      <c r="CE62" s="2">
        <f t="shared" si="72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ТА-15  -  Т₀</v>
      </c>
      <c r="B63" s="15" t="s">
        <v>2123</v>
      </c>
      <c r="C63" s="18">
        <v>552</v>
      </c>
      <c r="D63" s="18">
        <v>535</v>
      </c>
      <c r="E63" s="22" t="s">
        <v>117</v>
      </c>
      <c r="F63" s="22">
        <v>3</v>
      </c>
      <c r="G63" s="22"/>
      <c r="H63" s="20">
        <f t="shared" ca="1" si="17"/>
        <v>0</v>
      </c>
      <c r="I63" s="16" t="str">
        <f t="shared" si="18"/>
        <v>15T002TP0003</v>
      </c>
      <c r="J63" s="54">
        <v>0</v>
      </c>
      <c r="K63" s="54">
        <v>0</v>
      </c>
      <c r="L63" s="54">
        <v>535.49771155007102</v>
      </c>
      <c r="M63" s="54">
        <v>536.65937969670188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533.12122506184687</v>
      </c>
      <c r="W63" s="56">
        <v>533.86726838411073</v>
      </c>
      <c r="X63" s="2">
        <f t="shared" ca="1" si="68"/>
        <v>2</v>
      </c>
      <c r="Y63" s="2">
        <f t="shared" ca="1" si="68"/>
        <v>2</v>
      </c>
      <c r="Z63" s="2">
        <f t="shared" ca="1" si="68"/>
        <v>0</v>
      </c>
      <c r="AA63" s="2">
        <f t="shared" ca="1" si="68"/>
        <v>0</v>
      </c>
      <c r="AB63" s="2">
        <f t="shared" ca="1" si="68"/>
        <v>2</v>
      </c>
      <c r="AC63" s="2">
        <f t="shared" ca="1" si="73"/>
        <v>2</v>
      </c>
      <c r="AD63" s="2">
        <f t="shared" ca="1" si="73"/>
        <v>2</v>
      </c>
      <c r="AE63" s="2">
        <f t="shared" ca="1" si="73"/>
        <v>2</v>
      </c>
      <c r="AF63" s="2">
        <f t="shared" ca="1" si="73"/>
        <v>2</v>
      </c>
      <c r="AG63" s="2">
        <f t="shared" ca="1" si="73"/>
        <v>2</v>
      </c>
      <c r="AH63" s="2">
        <f t="shared" ca="1" si="73"/>
        <v>2</v>
      </c>
      <c r="AI63" s="2">
        <f t="shared" ca="1" si="73"/>
        <v>2</v>
      </c>
      <c r="AJ63" s="2">
        <f t="shared" ca="1" si="73"/>
        <v>2</v>
      </c>
      <c r="AK63" s="2">
        <f t="shared" ca="1" si="73"/>
        <v>2</v>
      </c>
      <c r="AL63" s="55">
        <v>0</v>
      </c>
      <c r="AM63" s="55">
        <v>0</v>
      </c>
      <c r="AN63" s="55">
        <v>540</v>
      </c>
      <c r="AO63" s="55">
        <v>540</v>
      </c>
      <c r="AP63" s="55">
        <v>0</v>
      </c>
      <c r="AQ63" s="55">
        <v>0</v>
      </c>
      <c r="AR63" s="55">
        <v>0</v>
      </c>
      <c r="AS63" s="55">
        <v>0</v>
      </c>
      <c r="AT63" s="55">
        <v>0</v>
      </c>
      <c r="AU63" s="55">
        <v>0</v>
      </c>
      <c r="AV63" s="55">
        <v>0</v>
      </c>
      <c r="AW63" s="55">
        <v>0</v>
      </c>
      <c r="AX63" s="55">
        <v>540</v>
      </c>
      <c r="AY63" s="55">
        <v>540</v>
      </c>
      <c r="AZ63" s="2">
        <f t="shared" ca="1" si="69"/>
        <v>0</v>
      </c>
      <c r="BA63" s="2">
        <f t="shared" ca="1" si="69"/>
        <v>0</v>
      </c>
      <c r="BB63" s="2">
        <f t="shared" ca="1" si="69"/>
        <v>0</v>
      </c>
      <c r="BC63" s="2">
        <f t="shared" ca="1" si="69"/>
        <v>0</v>
      </c>
      <c r="BD63" s="2">
        <f t="shared" ca="1" si="69"/>
        <v>0</v>
      </c>
      <c r="BE63" s="2">
        <f t="shared" ca="1" si="74"/>
        <v>0</v>
      </c>
      <c r="BF63" s="2">
        <f t="shared" ca="1" si="74"/>
        <v>0</v>
      </c>
      <c r="BG63" s="2">
        <f t="shared" ca="1" si="74"/>
        <v>0</v>
      </c>
      <c r="BH63" s="2">
        <f t="shared" ca="1" si="74"/>
        <v>0</v>
      </c>
      <c r="BI63" s="2">
        <f t="shared" ca="1" si="74"/>
        <v>0</v>
      </c>
      <c r="BJ63" s="2">
        <f t="shared" ca="1" si="74"/>
        <v>0</v>
      </c>
      <c r="BK63" s="2">
        <f t="shared" ca="1" si="74"/>
        <v>0</v>
      </c>
      <c r="BL63" s="2">
        <f t="shared" ca="1" si="74"/>
        <v>0</v>
      </c>
      <c r="BM63" s="2">
        <f t="shared" ca="1" si="74"/>
        <v>0</v>
      </c>
      <c r="BN63" s="2" t="str">
        <f t="shared" si="21"/>
        <v>TP</v>
      </c>
      <c r="BO63" s="2">
        <f>IF(AND(COUNTIF(J63:W63,"&gt;0")&gt;6,COUNTIF(J63:W63,"&gt;0")=SUM(BR63:CE63)),SUM(BR63:CE63),0)</f>
        <v>0</v>
      </c>
      <c r="BP63" s="2">
        <f t="shared" si="65"/>
        <v>0</v>
      </c>
      <c r="BR63" s="2">
        <f t="shared" si="72"/>
        <v>0</v>
      </c>
      <c r="BS63" s="2">
        <f t="shared" si="72"/>
        <v>0</v>
      </c>
      <c r="BT63" s="2">
        <f t="shared" si="72"/>
        <v>0</v>
      </c>
      <c r="BU63" s="2">
        <f t="shared" si="72"/>
        <v>0</v>
      </c>
      <c r="BV63" s="2">
        <f t="shared" si="72"/>
        <v>0</v>
      </c>
      <c r="BW63" s="2">
        <f t="shared" si="72"/>
        <v>0</v>
      </c>
      <c r="BX63" s="2">
        <f t="shared" si="72"/>
        <v>0</v>
      </c>
      <c r="BY63" s="2">
        <f t="shared" si="72"/>
        <v>0</v>
      </c>
      <c r="BZ63" s="2">
        <f t="shared" si="72"/>
        <v>0</v>
      </c>
      <c r="CA63" s="2">
        <f t="shared" si="72"/>
        <v>0</v>
      </c>
      <c r="CB63" s="2">
        <f t="shared" si="72"/>
        <v>0</v>
      </c>
      <c r="CC63" s="2">
        <f t="shared" si="72"/>
        <v>0</v>
      </c>
      <c r="CD63" s="2">
        <f t="shared" si="72"/>
        <v>1</v>
      </c>
      <c r="CE63" s="2">
        <f t="shared" si="72"/>
        <v>1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ТА-11  -  δt_конд</v>
      </c>
      <c r="B64" s="15" t="s">
        <v>2104</v>
      </c>
      <c r="C64" s="18">
        <v>15</v>
      </c>
      <c r="D64" s="18">
        <v>4</v>
      </c>
      <c r="E64" s="22" t="s">
        <v>608</v>
      </c>
      <c r="F64" s="22">
        <v>3</v>
      </c>
      <c r="G64" s="22"/>
      <c r="H64" s="20">
        <f t="shared" ca="1" si="17"/>
        <v>0</v>
      </c>
      <c r="I64" s="16" t="str">
        <f t="shared" si="18"/>
        <v>11T002TA0003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11.899999999999999</v>
      </c>
      <c r="S64" s="54">
        <v>10</v>
      </c>
      <c r="T64" s="54">
        <v>10.000000000000004</v>
      </c>
      <c r="U64" s="54">
        <v>0</v>
      </c>
      <c r="V64" s="54">
        <v>0</v>
      </c>
      <c r="W64" s="56">
        <v>0</v>
      </c>
      <c r="X64" s="2">
        <f t="shared" ca="1" si="68"/>
        <v>0</v>
      </c>
      <c r="Y64" s="2">
        <f t="shared" ca="1" si="68"/>
        <v>0</v>
      </c>
      <c r="Z64" s="2">
        <f t="shared" ca="1" si="68"/>
        <v>0</v>
      </c>
      <c r="AA64" s="2">
        <f t="shared" ca="1" si="68"/>
        <v>0</v>
      </c>
      <c r="AB64" s="2">
        <f t="shared" ca="1" si="68"/>
        <v>0</v>
      </c>
      <c r="AC64" s="2">
        <f t="shared" ca="1" si="73"/>
        <v>0</v>
      </c>
      <c r="AD64" s="2">
        <f t="shared" ca="1" si="73"/>
        <v>0</v>
      </c>
      <c r="AE64" s="2">
        <f t="shared" ca="1" si="73"/>
        <v>0</v>
      </c>
      <c r="AF64" s="2">
        <f t="shared" ca="1" si="73"/>
        <v>0</v>
      </c>
      <c r="AG64" s="2">
        <f t="shared" ca="1" si="73"/>
        <v>0</v>
      </c>
      <c r="AH64" s="2">
        <f t="shared" ca="1" si="73"/>
        <v>0</v>
      </c>
      <c r="AI64" s="2">
        <f t="shared" ca="1" si="73"/>
        <v>0</v>
      </c>
      <c r="AJ64" s="2">
        <f t="shared" ca="1" si="73"/>
        <v>0</v>
      </c>
      <c r="AK64" s="2">
        <f t="shared" ca="1" si="73"/>
        <v>0</v>
      </c>
      <c r="AL64" s="55">
        <v>0</v>
      </c>
      <c r="AM64" s="55">
        <v>0</v>
      </c>
      <c r="AN64" s="55">
        <v>0</v>
      </c>
      <c r="AO64" s="55">
        <v>0</v>
      </c>
      <c r="AP64" s="55">
        <v>0</v>
      </c>
      <c r="AQ64" s="55">
        <v>0</v>
      </c>
      <c r="AR64" s="55">
        <v>0</v>
      </c>
      <c r="AS64" s="55">
        <v>0</v>
      </c>
      <c r="AT64" s="55">
        <v>4.3041803309226552</v>
      </c>
      <c r="AU64" s="55">
        <v>4.577843302351198</v>
      </c>
      <c r="AV64" s="55">
        <v>4.5891942500964795</v>
      </c>
      <c r="AW64" s="55">
        <v>0</v>
      </c>
      <c r="AX64" s="55">
        <v>0</v>
      </c>
      <c r="AY64" s="55">
        <v>0</v>
      </c>
      <c r="AZ64" s="2">
        <f t="shared" ca="1" si="69"/>
        <v>0</v>
      </c>
      <c r="BA64" s="2">
        <f t="shared" ca="1" si="69"/>
        <v>0</v>
      </c>
      <c r="BB64" s="2">
        <f t="shared" ca="1" si="69"/>
        <v>0</v>
      </c>
      <c r="BC64" s="2">
        <f t="shared" ca="1" si="69"/>
        <v>0</v>
      </c>
      <c r="BD64" s="2">
        <f t="shared" ca="1" si="69"/>
        <v>0</v>
      </c>
      <c r="BE64" s="2">
        <f t="shared" ca="1" si="74"/>
        <v>0</v>
      </c>
      <c r="BF64" s="2">
        <f t="shared" ca="1" si="74"/>
        <v>0</v>
      </c>
      <c r="BG64" s="2">
        <f t="shared" ca="1" si="74"/>
        <v>0</v>
      </c>
      <c r="BH64" s="2">
        <f t="shared" ca="1" si="74"/>
        <v>0</v>
      </c>
      <c r="BI64" s="2">
        <f t="shared" ca="1" si="74"/>
        <v>0</v>
      </c>
      <c r="BJ64" s="2">
        <f t="shared" ca="1" si="74"/>
        <v>0</v>
      </c>
      <c r="BK64" s="2">
        <f t="shared" ca="1" si="74"/>
        <v>0</v>
      </c>
      <c r="BL64" s="2">
        <f t="shared" ca="1" si="74"/>
        <v>0</v>
      </c>
      <c r="BM64" s="2">
        <f t="shared" ca="1" si="74"/>
        <v>0</v>
      </c>
      <c r="BN64" s="2" t="str">
        <f t="shared" si="21"/>
        <v>TA</v>
      </c>
      <c r="BP64" s="2">
        <f t="shared" si="65"/>
        <v>0</v>
      </c>
      <c r="BR64" s="2">
        <f t="shared" ref="BR64:CE67" si="75">IF(AND(J85 &gt;0,J64&gt;$C64,J64&gt;0.1),1,0)</f>
        <v>0</v>
      </c>
      <c r="BS64" s="2">
        <f t="shared" si="75"/>
        <v>0</v>
      </c>
      <c r="BT64" s="2">
        <f t="shared" si="75"/>
        <v>0</v>
      </c>
      <c r="BU64" s="2">
        <f t="shared" si="75"/>
        <v>0</v>
      </c>
      <c r="BV64" s="2">
        <f t="shared" si="75"/>
        <v>0</v>
      </c>
      <c r="BW64" s="2">
        <f t="shared" si="75"/>
        <v>0</v>
      </c>
      <c r="BX64" s="2">
        <f t="shared" si="75"/>
        <v>0</v>
      </c>
      <c r="BY64" s="2">
        <f t="shared" si="75"/>
        <v>0</v>
      </c>
      <c r="BZ64" s="2">
        <f t="shared" si="75"/>
        <v>0</v>
      </c>
      <c r="CA64" s="2">
        <f t="shared" si="75"/>
        <v>0</v>
      </c>
      <c r="CB64" s="2">
        <f t="shared" si="75"/>
        <v>0</v>
      </c>
      <c r="CC64" s="2">
        <f t="shared" si="75"/>
        <v>0</v>
      </c>
      <c r="CD64" s="2">
        <f t="shared" si="75"/>
        <v>0</v>
      </c>
      <c r="CE64" s="2">
        <f t="shared" si="75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ТА-12  -  δt_конд</v>
      </c>
      <c r="B65" s="15" t="s">
        <v>2105</v>
      </c>
      <c r="C65" s="18">
        <v>15</v>
      </c>
      <c r="D65" s="18">
        <v>4</v>
      </c>
      <c r="E65" s="22" t="s">
        <v>608</v>
      </c>
      <c r="F65" s="22">
        <v>3</v>
      </c>
      <c r="G65" s="22"/>
      <c r="H65" s="20">
        <f t="shared" ca="1" si="17"/>
        <v>0</v>
      </c>
      <c r="I65" s="16" t="str">
        <f t="shared" si="18"/>
        <v>12T002TA0003</v>
      </c>
      <c r="J65" s="54">
        <v>8.1917322668162598</v>
      </c>
      <c r="K65" s="54">
        <v>11.905081421824534</v>
      </c>
      <c r="L65" s="54">
        <v>8.295734291947376</v>
      </c>
      <c r="M65" s="54">
        <v>8.7168187288700381</v>
      </c>
      <c r="N65" s="54">
        <v>10.288683275277634</v>
      </c>
      <c r="O65" s="54">
        <v>10.123431006234629</v>
      </c>
      <c r="P65" s="54">
        <v>9.6715389183322849</v>
      </c>
      <c r="Q65" s="54">
        <v>10.389177551083726</v>
      </c>
      <c r="R65" s="54">
        <v>8.5717386279068783</v>
      </c>
      <c r="S65" s="54">
        <v>9.4569664387930459</v>
      </c>
      <c r="T65" s="54">
        <v>9.164214565349404</v>
      </c>
      <c r="U65" s="54">
        <v>10.06828829278356</v>
      </c>
      <c r="V65" s="54">
        <v>10.818079417301917</v>
      </c>
      <c r="W65" s="56">
        <v>11.140468646614973</v>
      </c>
      <c r="X65" s="2">
        <f t="shared" ca="1" si="68"/>
        <v>0</v>
      </c>
      <c r="Y65" s="2">
        <f t="shared" ca="1" si="68"/>
        <v>0</v>
      </c>
      <c r="Z65" s="2">
        <f t="shared" ca="1" si="68"/>
        <v>0</v>
      </c>
      <c r="AA65" s="2">
        <f t="shared" ca="1" si="68"/>
        <v>0</v>
      </c>
      <c r="AB65" s="2">
        <f t="shared" ca="1" si="68"/>
        <v>0</v>
      </c>
      <c r="AC65" s="2">
        <f t="shared" ca="1" si="73"/>
        <v>0</v>
      </c>
      <c r="AD65" s="2">
        <f t="shared" ca="1" si="73"/>
        <v>0</v>
      </c>
      <c r="AE65" s="2">
        <f t="shared" ca="1" si="73"/>
        <v>0</v>
      </c>
      <c r="AF65" s="2">
        <f t="shared" ca="1" si="73"/>
        <v>0</v>
      </c>
      <c r="AG65" s="2">
        <f t="shared" ca="1" si="73"/>
        <v>0</v>
      </c>
      <c r="AH65" s="2">
        <f t="shared" ca="1" si="73"/>
        <v>0</v>
      </c>
      <c r="AI65" s="2">
        <f t="shared" ca="1" si="73"/>
        <v>0</v>
      </c>
      <c r="AJ65" s="2">
        <f t="shared" ca="1" si="73"/>
        <v>0</v>
      </c>
      <c r="AK65" s="2">
        <f t="shared" ca="1" si="73"/>
        <v>0</v>
      </c>
      <c r="AL65" s="55">
        <v>3.008231068342115</v>
      </c>
      <c r="AM65" s="55">
        <v>1.8042052856140744</v>
      </c>
      <c r="AN65" s="55">
        <v>3.2893482692446234</v>
      </c>
      <c r="AO65" s="55">
        <v>3.3539170470177653</v>
      </c>
      <c r="AP65" s="55">
        <v>3.7148396889814799</v>
      </c>
      <c r="AQ65" s="55">
        <v>2.9820212932335806</v>
      </c>
      <c r="AR65" s="55">
        <v>2.9170913238554292</v>
      </c>
      <c r="AS65" s="55">
        <v>2.2706808896500359</v>
      </c>
      <c r="AT65" s="55">
        <v>2.9155440741899596</v>
      </c>
      <c r="AU65" s="55">
        <v>3.0202107413664079</v>
      </c>
      <c r="AV65" s="55">
        <v>3.1694940816007273</v>
      </c>
      <c r="AW65" s="55">
        <v>3.5087354845242729</v>
      </c>
      <c r="AX65" s="55">
        <v>3.7673526717427199</v>
      </c>
      <c r="AY65" s="55">
        <v>3.1739332974618222</v>
      </c>
      <c r="AZ65" s="2">
        <f t="shared" ca="1" si="69"/>
        <v>0</v>
      </c>
      <c r="BA65" s="2">
        <f t="shared" ca="1" si="69"/>
        <v>0</v>
      </c>
      <c r="BB65" s="2">
        <f t="shared" ca="1" si="69"/>
        <v>0</v>
      </c>
      <c r="BC65" s="2">
        <f t="shared" ca="1" si="69"/>
        <v>0</v>
      </c>
      <c r="BD65" s="2">
        <f t="shared" ca="1" si="69"/>
        <v>0</v>
      </c>
      <c r="BE65" s="2">
        <f t="shared" ca="1" si="74"/>
        <v>0</v>
      </c>
      <c r="BF65" s="2">
        <f t="shared" ca="1" si="74"/>
        <v>0</v>
      </c>
      <c r="BG65" s="2">
        <f t="shared" ca="1" si="74"/>
        <v>0</v>
      </c>
      <c r="BH65" s="2">
        <f t="shared" ca="1" si="74"/>
        <v>0</v>
      </c>
      <c r="BI65" s="2">
        <f t="shared" ca="1" si="74"/>
        <v>0</v>
      </c>
      <c r="BJ65" s="2">
        <f t="shared" ca="1" si="74"/>
        <v>0</v>
      </c>
      <c r="BK65" s="2">
        <f t="shared" ca="1" si="74"/>
        <v>0</v>
      </c>
      <c r="BL65" s="2">
        <f t="shared" ca="1" si="74"/>
        <v>0</v>
      </c>
      <c r="BM65" s="2">
        <f t="shared" ca="1" si="74"/>
        <v>0</v>
      </c>
      <c r="BN65" s="2" t="str">
        <f t="shared" si="21"/>
        <v>TA</v>
      </c>
      <c r="BO65" s="2">
        <f>IF(AND(COUNTIF(J65:W65,"&gt;0")&gt;6,COUNTIF(J65:W65,"&gt;0")=SUM(BR65:CE65)),SUM(BR65:CE65),0)</f>
        <v>0</v>
      </c>
      <c r="BP65" s="2">
        <f t="shared" si="65"/>
        <v>1</v>
      </c>
      <c r="BR65" s="2">
        <f t="shared" si="75"/>
        <v>0</v>
      </c>
      <c r="BS65" s="2">
        <f t="shared" si="75"/>
        <v>0</v>
      </c>
      <c r="BT65" s="2">
        <f t="shared" si="75"/>
        <v>0</v>
      </c>
      <c r="BU65" s="2">
        <f t="shared" si="75"/>
        <v>0</v>
      </c>
      <c r="BV65" s="2">
        <f t="shared" si="75"/>
        <v>0</v>
      </c>
      <c r="BW65" s="2">
        <f t="shared" si="75"/>
        <v>0</v>
      </c>
      <c r="BX65" s="2">
        <f t="shared" si="75"/>
        <v>0</v>
      </c>
      <c r="BY65" s="2">
        <f t="shared" si="75"/>
        <v>0</v>
      </c>
      <c r="BZ65" s="2">
        <f t="shared" si="75"/>
        <v>0</v>
      </c>
      <c r="CA65" s="2">
        <f t="shared" si="75"/>
        <v>0</v>
      </c>
      <c r="CB65" s="2">
        <f t="shared" si="75"/>
        <v>0</v>
      </c>
      <c r="CC65" s="2">
        <f t="shared" si="75"/>
        <v>0</v>
      </c>
      <c r="CD65" s="2">
        <f t="shared" si="75"/>
        <v>0</v>
      </c>
      <c r="CE65" s="2">
        <f t="shared" si="75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ТА-14  -  δt_конд</v>
      </c>
      <c r="B66" s="15" t="s">
        <v>2106</v>
      </c>
      <c r="C66" s="18">
        <v>15</v>
      </c>
      <c r="D66" s="18">
        <v>4</v>
      </c>
      <c r="E66" s="22" t="s">
        <v>608</v>
      </c>
      <c r="F66" s="22">
        <v>3</v>
      </c>
      <c r="G66" s="22"/>
      <c r="H66" s="20">
        <f t="shared" ca="1" si="17"/>
        <v>0</v>
      </c>
      <c r="I66" s="16" t="str">
        <f t="shared" si="18"/>
        <v>14T002TA0003</v>
      </c>
      <c r="J66" s="54">
        <v>12.804680965548943</v>
      </c>
      <c r="K66" s="54">
        <v>12.353085313839046</v>
      </c>
      <c r="L66" s="54">
        <v>9.5202375559198735</v>
      </c>
      <c r="M66" s="54">
        <v>11.303229333602385</v>
      </c>
      <c r="N66" s="54">
        <v>13.548693637623725</v>
      </c>
      <c r="O66" s="54">
        <v>12.83521111866904</v>
      </c>
      <c r="P66" s="54">
        <v>12.544807322333281</v>
      </c>
      <c r="Q66" s="54">
        <v>11.899790151793862</v>
      </c>
      <c r="R66" s="54">
        <v>11.001413227117038</v>
      </c>
      <c r="S66" s="54">
        <v>10.763733757310106</v>
      </c>
      <c r="T66" s="54">
        <v>11.798312639200834</v>
      </c>
      <c r="U66" s="54">
        <v>15.084209741435394</v>
      </c>
      <c r="V66" s="54">
        <v>11.025869989864844</v>
      </c>
      <c r="W66" s="56">
        <v>0</v>
      </c>
      <c r="X66" s="2">
        <f t="shared" ca="1" si="68"/>
        <v>0</v>
      </c>
      <c r="Y66" s="2">
        <f t="shared" ca="1" si="68"/>
        <v>0</v>
      </c>
      <c r="Z66" s="2">
        <f t="shared" ca="1" si="68"/>
        <v>0</v>
      </c>
      <c r="AA66" s="2">
        <f t="shared" ca="1" si="68"/>
        <v>0</v>
      </c>
      <c r="AB66" s="2">
        <f t="shared" ca="1" si="68"/>
        <v>0</v>
      </c>
      <c r="AC66" s="2">
        <f t="shared" ca="1" si="73"/>
        <v>0</v>
      </c>
      <c r="AD66" s="2">
        <f t="shared" ca="1" si="73"/>
        <v>0</v>
      </c>
      <c r="AE66" s="2">
        <f t="shared" ca="1" si="73"/>
        <v>0</v>
      </c>
      <c r="AF66" s="2">
        <f t="shared" ca="1" si="73"/>
        <v>0</v>
      </c>
      <c r="AG66" s="2">
        <f t="shared" ca="1" si="73"/>
        <v>0</v>
      </c>
      <c r="AH66" s="2">
        <f t="shared" ca="1" si="73"/>
        <v>0</v>
      </c>
      <c r="AI66" s="2">
        <f t="shared" ca="1" si="73"/>
        <v>2</v>
      </c>
      <c r="AJ66" s="2">
        <f t="shared" ca="1" si="73"/>
        <v>0</v>
      </c>
      <c r="AK66" s="2">
        <f t="shared" ca="1" si="73"/>
        <v>0</v>
      </c>
      <c r="AL66" s="55">
        <v>5.6395801400144485</v>
      </c>
      <c r="AM66" s="55">
        <v>5.5992401035069506</v>
      </c>
      <c r="AN66" s="55">
        <v>5.4743928193021585</v>
      </c>
      <c r="AO66" s="55">
        <v>5.6667036277942149</v>
      </c>
      <c r="AP66" s="55">
        <v>5.8287952747413438</v>
      </c>
      <c r="AQ66" s="55">
        <v>5.6713848450158073</v>
      </c>
      <c r="AR66" s="55">
        <v>5.5418260613775026</v>
      </c>
      <c r="AS66" s="55">
        <v>5.5475879733579827</v>
      </c>
      <c r="AT66" s="55">
        <v>5.5874784186859818</v>
      </c>
      <c r="AU66" s="55">
        <v>5.5293582743999643</v>
      </c>
      <c r="AV66" s="55">
        <v>5.5941964103536197</v>
      </c>
      <c r="AW66" s="55">
        <v>5.9127149980951952</v>
      </c>
      <c r="AX66" s="55">
        <v>5.8227440799969639</v>
      </c>
      <c r="AY66" s="55">
        <v>0</v>
      </c>
      <c r="AZ66" s="2">
        <f t="shared" ca="1" si="69"/>
        <v>0</v>
      </c>
      <c r="BA66" s="2">
        <f t="shared" ca="1" si="69"/>
        <v>0</v>
      </c>
      <c r="BB66" s="2">
        <f t="shared" ca="1" si="69"/>
        <v>0</v>
      </c>
      <c r="BC66" s="2">
        <f t="shared" ca="1" si="69"/>
        <v>0</v>
      </c>
      <c r="BD66" s="2">
        <f t="shared" ca="1" si="69"/>
        <v>0</v>
      </c>
      <c r="BE66" s="2">
        <f t="shared" ca="1" si="74"/>
        <v>0</v>
      </c>
      <c r="BF66" s="2">
        <f t="shared" ca="1" si="74"/>
        <v>0</v>
      </c>
      <c r="BG66" s="2">
        <f t="shared" ca="1" si="74"/>
        <v>0</v>
      </c>
      <c r="BH66" s="2">
        <f t="shared" ca="1" si="74"/>
        <v>0</v>
      </c>
      <c r="BI66" s="2">
        <f t="shared" ca="1" si="74"/>
        <v>0</v>
      </c>
      <c r="BJ66" s="2">
        <f t="shared" ca="1" si="74"/>
        <v>0</v>
      </c>
      <c r="BK66" s="2">
        <f t="shared" ca="1" si="74"/>
        <v>0</v>
      </c>
      <c r="BL66" s="2">
        <f t="shared" ca="1" si="74"/>
        <v>0</v>
      </c>
      <c r="BM66" s="2">
        <f t="shared" ca="1" si="74"/>
        <v>0</v>
      </c>
      <c r="BN66" s="2" t="str">
        <f t="shared" si="21"/>
        <v>TA</v>
      </c>
      <c r="BP66" s="2">
        <f t="shared" si="65"/>
        <v>1</v>
      </c>
      <c r="BR66" s="2">
        <f t="shared" si="75"/>
        <v>0</v>
      </c>
      <c r="BS66" s="2">
        <f t="shared" si="75"/>
        <v>0</v>
      </c>
      <c r="BT66" s="2">
        <f t="shared" si="75"/>
        <v>0</v>
      </c>
      <c r="BU66" s="2">
        <f t="shared" si="75"/>
        <v>0</v>
      </c>
      <c r="BV66" s="2">
        <f t="shared" si="75"/>
        <v>0</v>
      </c>
      <c r="BW66" s="2">
        <f t="shared" si="75"/>
        <v>0</v>
      </c>
      <c r="BX66" s="2">
        <f t="shared" si="75"/>
        <v>0</v>
      </c>
      <c r="BY66" s="2">
        <f t="shared" si="75"/>
        <v>0</v>
      </c>
      <c r="BZ66" s="2">
        <f t="shared" si="75"/>
        <v>0</v>
      </c>
      <c r="CA66" s="2">
        <f t="shared" si="75"/>
        <v>0</v>
      </c>
      <c r="CB66" s="2">
        <f t="shared" si="75"/>
        <v>0</v>
      </c>
      <c r="CC66" s="2">
        <f t="shared" si="75"/>
        <v>0</v>
      </c>
      <c r="CD66" s="2">
        <f t="shared" si="75"/>
        <v>0</v>
      </c>
      <c r="CE66" s="2">
        <f t="shared" si="75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ТА-15  -  δt_конд</v>
      </c>
      <c r="B67" s="15" t="s">
        <v>2107</v>
      </c>
      <c r="C67" s="18">
        <v>15</v>
      </c>
      <c r="D67" s="18">
        <v>4</v>
      </c>
      <c r="E67" s="22" t="s">
        <v>608</v>
      </c>
      <c r="F67" s="22">
        <v>3</v>
      </c>
      <c r="G67" s="22"/>
      <c r="H67" s="20">
        <f t="shared" ca="1" si="17"/>
        <v>0</v>
      </c>
      <c r="I67" s="16" t="str">
        <f t="shared" si="18"/>
        <v>15T002TA0003</v>
      </c>
      <c r="J67" s="54">
        <v>0</v>
      </c>
      <c r="K67" s="54">
        <v>0</v>
      </c>
      <c r="L67" s="54">
        <v>9.4439779159815593</v>
      </c>
      <c r="M67" s="54">
        <v>9.1781172490521143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12.584673607159161</v>
      </c>
      <c r="W67" s="56">
        <v>13.32275114771366</v>
      </c>
      <c r="X67" s="2">
        <f t="shared" ca="1" si="68"/>
        <v>0</v>
      </c>
      <c r="Y67" s="2">
        <f t="shared" ca="1" si="68"/>
        <v>0</v>
      </c>
      <c r="Z67" s="2">
        <f t="shared" ca="1" si="68"/>
        <v>0</v>
      </c>
      <c r="AA67" s="2">
        <f t="shared" ca="1" si="68"/>
        <v>0</v>
      </c>
      <c r="AB67" s="2">
        <f t="shared" ca="1" si="68"/>
        <v>0</v>
      </c>
      <c r="AC67" s="2">
        <f t="shared" ca="1" si="73"/>
        <v>0</v>
      </c>
      <c r="AD67" s="2">
        <f t="shared" ca="1" si="73"/>
        <v>0</v>
      </c>
      <c r="AE67" s="2">
        <f t="shared" ca="1" si="73"/>
        <v>0</v>
      </c>
      <c r="AF67" s="2">
        <f t="shared" ca="1" si="73"/>
        <v>0</v>
      </c>
      <c r="AG67" s="2">
        <f t="shared" ca="1" si="73"/>
        <v>0</v>
      </c>
      <c r="AH67" s="2">
        <f t="shared" ca="1" si="73"/>
        <v>0</v>
      </c>
      <c r="AI67" s="2">
        <f t="shared" ca="1" si="73"/>
        <v>0</v>
      </c>
      <c r="AJ67" s="2">
        <f t="shared" ca="1" si="73"/>
        <v>0</v>
      </c>
      <c r="AK67" s="2">
        <f t="shared" ca="1" si="73"/>
        <v>0</v>
      </c>
      <c r="AL67" s="55">
        <v>0</v>
      </c>
      <c r="AM67" s="55">
        <v>0</v>
      </c>
      <c r="AN67" s="55">
        <v>5.9273998516501161</v>
      </c>
      <c r="AO67" s="55">
        <v>5.6156076298126809</v>
      </c>
      <c r="AP67" s="55">
        <v>0</v>
      </c>
      <c r="AQ67" s="55">
        <v>0</v>
      </c>
      <c r="AR67" s="55">
        <v>0</v>
      </c>
      <c r="AS67" s="55">
        <v>0</v>
      </c>
      <c r="AT67" s="55">
        <v>0</v>
      </c>
      <c r="AU67" s="55">
        <v>0</v>
      </c>
      <c r="AV67" s="55">
        <v>0</v>
      </c>
      <c r="AW67" s="55">
        <v>0</v>
      </c>
      <c r="AX67" s="55">
        <v>8.4212410356189764</v>
      </c>
      <c r="AY67" s="55">
        <v>8.9104021669695452</v>
      </c>
      <c r="AZ67" s="2">
        <f t="shared" ca="1" si="69"/>
        <v>0</v>
      </c>
      <c r="BA67" s="2">
        <f t="shared" ca="1" si="69"/>
        <v>0</v>
      </c>
      <c r="BB67" s="2">
        <f t="shared" ca="1" si="69"/>
        <v>0</v>
      </c>
      <c r="BC67" s="2">
        <f t="shared" ca="1" si="69"/>
        <v>0</v>
      </c>
      <c r="BD67" s="2">
        <f t="shared" ca="1" si="69"/>
        <v>0</v>
      </c>
      <c r="BE67" s="2">
        <f t="shared" ca="1" si="74"/>
        <v>0</v>
      </c>
      <c r="BF67" s="2">
        <f t="shared" ca="1" si="74"/>
        <v>0</v>
      </c>
      <c r="BG67" s="2">
        <f t="shared" ca="1" si="74"/>
        <v>0</v>
      </c>
      <c r="BH67" s="2">
        <f t="shared" ca="1" si="74"/>
        <v>0</v>
      </c>
      <c r="BI67" s="2">
        <f t="shared" ca="1" si="74"/>
        <v>0</v>
      </c>
      <c r="BJ67" s="2">
        <f t="shared" ca="1" si="74"/>
        <v>0</v>
      </c>
      <c r="BK67" s="2">
        <f t="shared" ca="1" si="74"/>
        <v>0</v>
      </c>
      <c r="BL67" s="2">
        <f t="shared" ca="1" si="74"/>
        <v>0</v>
      </c>
      <c r="BM67" s="2">
        <f t="shared" ca="1" si="74"/>
        <v>0</v>
      </c>
      <c r="BN67" s="2" t="str">
        <f t="shared" si="21"/>
        <v>TA</v>
      </c>
      <c r="BO67" s="2">
        <f>IF(AND(COUNTIF(J67:W67,"&gt;0")&gt;6,COUNTIF(J67:W67,"&gt;0")=SUM(BR67:CE67)),SUM(BR67:CE67),0)</f>
        <v>0</v>
      </c>
      <c r="BP67" s="2">
        <f t="shared" si="65"/>
        <v>0</v>
      </c>
      <c r="BR67" s="2">
        <f t="shared" si="75"/>
        <v>0</v>
      </c>
      <c r="BS67" s="2">
        <f t="shared" si="75"/>
        <v>0</v>
      </c>
      <c r="BT67" s="2">
        <f t="shared" si="75"/>
        <v>0</v>
      </c>
      <c r="BU67" s="2">
        <f t="shared" si="75"/>
        <v>0</v>
      </c>
      <c r="BV67" s="2">
        <f t="shared" si="75"/>
        <v>0</v>
      </c>
      <c r="BW67" s="2">
        <f t="shared" si="75"/>
        <v>0</v>
      </c>
      <c r="BX67" s="2">
        <f t="shared" si="75"/>
        <v>0</v>
      </c>
      <c r="BY67" s="2">
        <f t="shared" si="75"/>
        <v>0</v>
      </c>
      <c r="BZ67" s="2">
        <f t="shared" si="75"/>
        <v>0</v>
      </c>
      <c r="CA67" s="2">
        <f t="shared" si="75"/>
        <v>0</v>
      </c>
      <c r="CB67" s="2">
        <f t="shared" si="75"/>
        <v>0</v>
      </c>
      <c r="CC67" s="2">
        <f t="shared" si="75"/>
        <v>0</v>
      </c>
      <c r="CD67" s="2">
        <f t="shared" si="75"/>
        <v>0</v>
      </c>
      <c r="CE67" s="2">
        <f t="shared" si="75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ТА-11  -  W</v>
      </c>
      <c r="B68" s="15" t="s">
        <v>2108</v>
      </c>
      <c r="C68" s="18">
        <v>98</v>
      </c>
      <c r="D68" s="18">
        <v>80</v>
      </c>
      <c r="E68" s="22" t="s">
        <v>118</v>
      </c>
      <c r="F68" s="22">
        <v>3</v>
      </c>
      <c r="G68" s="22"/>
      <c r="H68" s="20">
        <f t="shared" ca="1" si="17"/>
        <v>0</v>
      </c>
      <c r="I68" s="16" t="str">
        <f t="shared" si="18"/>
        <v>11T002KV0003</v>
      </c>
      <c r="J68" s="54">
        <v>0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91.031526212426513</v>
      </c>
      <c r="S68" s="54">
        <v>92.857473977591852</v>
      </c>
      <c r="T68" s="54">
        <v>91.750129525341919</v>
      </c>
      <c r="U68" s="54">
        <v>0</v>
      </c>
      <c r="V68" s="54">
        <v>0</v>
      </c>
      <c r="W68" s="56">
        <v>0</v>
      </c>
      <c r="X68" s="2">
        <f t="shared" ca="1" si="68"/>
        <v>2</v>
      </c>
      <c r="Y68" s="2">
        <f t="shared" ca="1" si="68"/>
        <v>2</v>
      </c>
      <c r="Z68" s="2">
        <f t="shared" ca="1" si="68"/>
        <v>2</v>
      </c>
      <c r="AA68" s="2">
        <f t="shared" ca="1" si="68"/>
        <v>2</v>
      </c>
      <c r="AB68" s="2">
        <f t="shared" ca="1" si="68"/>
        <v>2</v>
      </c>
      <c r="AC68" s="2">
        <f t="shared" ca="1" si="73"/>
        <v>2</v>
      </c>
      <c r="AD68" s="2">
        <f t="shared" ca="1" si="73"/>
        <v>2</v>
      </c>
      <c r="AE68" s="2">
        <f t="shared" ca="1" si="73"/>
        <v>2</v>
      </c>
      <c r="AF68" s="2">
        <f t="shared" ca="1" si="73"/>
        <v>0</v>
      </c>
      <c r="AG68" s="2">
        <f t="shared" ca="1" si="73"/>
        <v>0</v>
      </c>
      <c r="AH68" s="2">
        <f t="shared" ca="1" si="73"/>
        <v>0</v>
      </c>
      <c r="AI68" s="2">
        <f t="shared" ca="1" si="73"/>
        <v>2</v>
      </c>
      <c r="AJ68" s="2">
        <f t="shared" ca="1" si="73"/>
        <v>2</v>
      </c>
      <c r="AK68" s="2">
        <f t="shared" ca="1" si="73"/>
        <v>2</v>
      </c>
      <c r="AL68" s="55">
        <v>0</v>
      </c>
      <c r="AM68" s="55">
        <v>0</v>
      </c>
      <c r="AN68" s="55">
        <v>0</v>
      </c>
      <c r="AO68" s="55">
        <v>0</v>
      </c>
      <c r="AP68" s="55">
        <v>0</v>
      </c>
      <c r="AQ68" s="55">
        <v>0</v>
      </c>
      <c r="AR68" s="55">
        <v>0</v>
      </c>
      <c r="AS68" s="55">
        <v>0</v>
      </c>
      <c r="AT68" s="55">
        <v>96.824536048404624</v>
      </c>
      <c r="AU68" s="55">
        <v>96.349201956948988</v>
      </c>
      <c r="AV68" s="55">
        <v>96.589784264215353</v>
      </c>
      <c r="AW68" s="55">
        <v>0</v>
      </c>
      <c r="AX68" s="55">
        <v>0</v>
      </c>
      <c r="AY68" s="55">
        <v>0</v>
      </c>
      <c r="AZ68" s="2">
        <f t="shared" ca="1" si="69"/>
        <v>0</v>
      </c>
      <c r="BA68" s="2">
        <f t="shared" ca="1" si="69"/>
        <v>0</v>
      </c>
      <c r="BB68" s="2">
        <f t="shared" ca="1" si="69"/>
        <v>0</v>
      </c>
      <c r="BC68" s="2">
        <f t="shared" ca="1" si="69"/>
        <v>0</v>
      </c>
      <c r="BD68" s="2">
        <f t="shared" ca="1" si="69"/>
        <v>0</v>
      </c>
      <c r="BE68" s="2">
        <f t="shared" ca="1" si="74"/>
        <v>0</v>
      </c>
      <c r="BF68" s="2">
        <f t="shared" ca="1" si="74"/>
        <v>0</v>
      </c>
      <c r="BG68" s="2">
        <f t="shared" ca="1" si="74"/>
        <v>0</v>
      </c>
      <c r="BH68" s="2">
        <f t="shared" ca="1" si="74"/>
        <v>0</v>
      </c>
      <c r="BI68" s="2">
        <f t="shared" ca="1" si="74"/>
        <v>0</v>
      </c>
      <c r="BJ68" s="2">
        <f t="shared" ca="1" si="74"/>
        <v>0</v>
      </c>
      <c r="BK68" s="2">
        <f t="shared" ca="1" si="74"/>
        <v>0</v>
      </c>
      <c r="BL68" s="2">
        <f t="shared" ca="1" si="74"/>
        <v>0</v>
      </c>
      <c r="BM68" s="2">
        <f t="shared" ca="1" si="74"/>
        <v>0</v>
      </c>
      <c r="BN68" s="2" t="str">
        <f t="shared" si="21"/>
        <v>KV</v>
      </c>
      <c r="BP68" s="2">
        <f t="shared" si="65"/>
        <v>0</v>
      </c>
      <c r="BR68" s="2">
        <f t="shared" ref="BR68:CE71" si="76">IF(AND(J85 &gt;0,J68 &gt;0,J68&lt;$D68),1,0)</f>
        <v>0</v>
      </c>
      <c r="BS68" s="2">
        <f t="shared" si="76"/>
        <v>0</v>
      </c>
      <c r="BT68" s="2">
        <f t="shared" si="76"/>
        <v>0</v>
      </c>
      <c r="BU68" s="2">
        <f t="shared" si="76"/>
        <v>0</v>
      </c>
      <c r="BV68" s="2">
        <f t="shared" si="76"/>
        <v>0</v>
      </c>
      <c r="BW68" s="2">
        <f t="shared" si="76"/>
        <v>0</v>
      </c>
      <c r="BX68" s="2">
        <f t="shared" si="76"/>
        <v>0</v>
      </c>
      <c r="BY68" s="2">
        <f t="shared" si="76"/>
        <v>0</v>
      </c>
      <c r="BZ68" s="2">
        <f t="shared" si="76"/>
        <v>0</v>
      </c>
      <c r="CA68" s="2">
        <f t="shared" si="76"/>
        <v>0</v>
      </c>
      <c r="CB68" s="2">
        <f t="shared" si="76"/>
        <v>0</v>
      </c>
      <c r="CC68" s="2">
        <f t="shared" si="76"/>
        <v>0</v>
      </c>
      <c r="CD68" s="2">
        <f t="shared" si="76"/>
        <v>0</v>
      </c>
      <c r="CE68" s="2">
        <f t="shared" si="76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ТА-12  -  W</v>
      </c>
      <c r="B69" s="15" t="s">
        <v>2109</v>
      </c>
      <c r="C69" s="18">
        <v>98</v>
      </c>
      <c r="D69" s="18">
        <v>80</v>
      </c>
      <c r="E69" s="22" t="s">
        <v>118</v>
      </c>
      <c r="F69" s="22">
        <v>3</v>
      </c>
      <c r="G69" s="22"/>
      <c r="H69" s="20">
        <f t="shared" ca="1" si="17"/>
        <v>0</v>
      </c>
      <c r="I69" s="16" t="str">
        <f t="shared" si="18"/>
        <v>12T002KV0003</v>
      </c>
      <c r="J69" s="54">
        <v>95.46363171255102</v>
      </c>
      <c r="K69" s="54">
        <v>95.004612922704084</v>
      </c>
      <c r="L69" s="54">
        <v>94.656810368642851</v>
      </c>
      <c r="M69" s="54">
        <v>94.41344401761225</v>
      </c>
      <c r="N69" s="54">
        <v>93.624800264581637</v>
      </c>
      <c r="O69" s="54">
        <v>94.976399799857148</v>
      </c>
      <c r="P69" s="54">
        <v>95.437683150275518</v>
      </c>
      <c r="Q69" s="54">
        <v>96.026084711959186</v>
      </c>
      <c r="R69" s="54">
        <v>95.305996629081648</v>
      </c>
      <c r="S69" s="54">
        <v>94.50580912077551</v>
      </c>
      <c r="T69" s="54">
        <v>94.716195374642865</v>
      </c>
      <c r="U69" s="54">
        <v>94.095770630540812</v>
      </c>
      <c r="V69" s="54">
        <v>93.728370374489799</v>
      </c>
      <c r="W69" s="56">
        <v>94.745672602846938</v>
      </c>
      <c r="X69" s="2">
        <f t="shared" ca="1" si="68"/>
        <v>0</v>
      </c>
      <c r="Y69" s="2">
        <f t="shared" ca="1" si="68"/>
        <v>0</v>
      </c>
      <c r="Z69" s="2">
        <f t="shared" ca="1" si="68"/>
        <v>0</v>
      </c>
      <c r="AA69" s="2">
        <f t="shared" ca="1" si="68"/>
        <v>0</v>
      </c>
      <c r="AB69" s="2">
        <f t="shared" ca="1" si="68"/>
        <v>0</v>
      </c>
      <c r="AC69" s="2">
        <f t="shared" ca="1" si="73"/>
        <v>0</v>
      </c>
      <c r="AD69" s="2">
        <f t="shared" ca="1" si="73"/>
        <v>0</v>
      </c>
      <c r="AE69" s="2">
        <f t="shared" ca="1" si="73"/>
        <v>0</v>
      </c>
      <c r="AF69" s="2">
        <f t="shared" ca="1" si="73"/>
        <v>0</v>
      </c>
      <c r="AG69" s="2">
        <f t="shared" ca="1" si="73"/>
        <v>0</v>
      </c>
      <c r="AH69" s="2">
        <f t="shared" ca="1" si="73"/>
        <v>0</v>
      </c>
      <c r="AI69" s="2">
        <f t="shared" ca="1" si="73"/>
        <v>0</v>
      </c>
      <c r="AJ69" s="2">
        <f t="shared" ca="1" si="73"/>
        <v>0</v>
      </c>
      <c r="AK69" s="2">
        <f t="shared" ca="1" si="73"/>
        <v>0</v>
      </c>
      <c r="AL69" s="55">
        <v>96.238472318714287</v>
      </c>
      <c r="AM69" s="55">
        <v>96.271344279255104</v>
      </c>
      <c r="AN69" s="55">
        <v>96.128114529153066</v>
      </c>
      <c r="AO69" s="55">
        <v>95.818481350612245</v>
      </c>
      <c r="AP69" s="55">
        <v>96.055463384448984</v>
      </c>
      <c r="AQ69" s="55">
        <v>96.311551531591832</v>
      </c>
      <c r="AR69" s="55">
        <v>96.640379744877549</v>
      </c>
      <c r="AS69" s="55">
        <v>97.03658913462246</v>
      </c>
      <c r="AT69" s="55">
        <v>96.603813984816327</v>
      </c>
      <c r="AU69" s="55">
        <v>96.191568024020413</v>
      </c>
      <c r="AV69" s="55">
        <v>96.313455217224487</v>
      </c>
      <c r="AW69" s="55">
        <v>95.981451504693879</v>
      </c>
      <c r="AX69" s="55">
        <v>95.916612380857146</v>
      </c>
      <c r="AY69" s="55">
        <v>96.563297848357138</v>
      </c>
      <c r="AZ69" s="2">
        <f t="shared" ca="1" si="69"/>
        <v>0</v>
      </c>
      <c r="BA69" s="2">
        <f t="shared" ca="1" si="69"/>
        <v>0</v>
      </c>
      <c r="BB69" s="2">
        <f t="shared" ca="1" si="69"/>
        <v>0</v>
      </c>
      <c r="BC69" s="2">
        <f t="shared" ca="1" si="69"/>
        <v>0</v>
      </c>
      <c r="BD69" s="2">
        <f t="shared" ca="1" si="69"/>
        <v>0</v>
      </c>
      <c r="BE69" s="2">
        <f t="shared" ca="1" si="74"/>
        <v>0</v>
      </c>
      <c r="BF69" s="2">
        <f t="shared" ca="1" si="74"/>
        <v>0</v>
      </c>
      <c r="BG69" s="2">
        <f t="shared" ca="1" si="74"/>
        <v>0</v>
      </c>
      <c r="BH69" s="2">
        <f t="shared" ca="1" si="74"/>
        <v>0</v>
      </c>
      <c r="BI69" s="2">
        <f t="shared" ca="1" si="74"/>
        <v>0</v>
      </c>
      <c r="BJ69" s="2">
        <f t="shared" ca="1" si="74"/>
        <v>0</v>
      </c>
      <c r="BK69" s="2">
        <f t="shared" ca="1" si="74"/>
        <v>0</v>
      </c>
      <c r="BL69" s="2">
        <f t="shared" ca="1" si="74"/>
        <v>0</v>
      </c>
      <c r="BM69" s="2">
        <f t="shared" ca="1" si="74"/>
        <v>0</v>
      </c>
      <c r="BN69" s="2" t="str">
        <f t="shared" si="21"/>
        <v>KV</v>
      </c>
      <c r="BO69" s="2">
        <f>IF(AND(COUNTIF(J69:W69,"&gt;0")&gt;6,COUNTIF(J69:W69,"&gt;0")=SUM(BR69:CE69)),SUM(BR69:CE69),0)</f>
        <v>0</v>
      </c>
      <c r="BP69" s="2">
        <f t="shared" si="65"/>
        <v>1</v>
      </c>
      <c r="BR69" s="2">
        <f t="shared" si="76"/>
        <v>0</v>
      </c>
      <c r="BS69" s="2">
        <f t="shared" si="76"/>
        <v>0</v>
      </c>
      <c r="BT69" s="2">
        <f t="shared" si="76"/>
        <v>0</v>
      </c>
      <c r="BU69" s="2">
        <f t="shared" si="76"/>
        <v>0</v>
      </c>
      <c r="BV69" s="2">
        <f t="shared" si="76"/>
        <v>0</v>
      </c>
      <c r="BW69" s="2">
        <f t="shared" si="76"/>
        <v>0</v>
      </c>
      <c r="BX69" s="2">
        <f t="shared" si="76"/>
        <v>0</v>
      </c>
      <c r="BY69" s="2">
        <f t="shared" si="76"/>
        <v>0</v>
      </c>
      <c r="BZ69" s="2">
        <f t="shared" si="76"/>
        <v>0</v>
      </c>
      <c r="CA69" s="2">
        <f t="shared" si="76"/>
        <v>0</v>
      </c>
      <c r="CB69" s="2">
        <f t="shared" si="76"/>
        <v>0</v>
      </c>
      <c r="CC69" s="2">
        <f t="shared" si="76"/>
        <v>0</v>
      </c>
      <c r="CD69" s="2">
        <f t="shared" si="76"/>
        <v>0</v>
      </c>
      <c r="CE69" s="2">
        <f t="shared" si="76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ТА-14  -  W</v>
      </c>
      <c r="B70" s="15" t="s">
        <v>2110</v>
      </c>
      <c r="C70" s="18">
        <v>98</v>
      </c>
      <c r="D70" s="18">
        <v>80</v>
      </c>
      <c r="E70" s="22" t="s">
        <v>118</v>
      </c>
      <c r="F70" s="22">
        <v>3</v>
      </c>
      <c r="G70" s="22"/>
      <c r="H70" s="20">
        <f t="shared" ca="1" si="17"/>
        <v>0</v>
      </c>
      <c r="I70" s="16" t="str">
        <f t="shared" si="18"/>
        <v>14T002KV0003</v>
      </c>
      <c r="J70" s="54">
        <v>90.6954396227449</v>
      </c>
      <c r="K70" s="54">
        <v>92.173341698367352</v>
      </c>
      <c r="L70" s="54">
        <v>92.761470188163258</v>
      </c>
      <c r="M70" s="54">
        <v>91.220945923632655</v>
      </c>
      <c r="N70" s="54">
        <v>90.502308423908161</v>
      </c>
      <c r="O70" s="54">
        <v>91.424957876000008</v>
      </c>
      <c r="P70" s="54">
        <v>91.966273891602043</v>
      </c>
      <c r="Q70" s="54">
        <v>92.631745713571419</v>
      </c>
      <c r="R70" s="54">
        <v>92.113696739265308</v>
      </c>
      <c r="S70" s="54">
        <v>92.738023945581631</v>
      </c>
      <c r="T70" s="54">
        <v>92.04767966273468</v>
      </c>
      <c r="U70" s="54">
        <v>88.480055091183672</v>
      </c>
      <c r="V70" s="54">
        <v>89.75044123491837</v>
      </c>
      <c r="W70" s="56">
        <v>0</v>
      </c>
      <c r="X70" s="2">
        <f t="shared" ca="1" si="68"/>
        <v>0</v>
      </c>
      <c r="Y70" s="2">
        <f t="shared" ca="1" si="68"/>
        <v>0</v>
      </c>
      <c r="Z70" s="2">
        <f t="shared" ca="1" si="68"/>
        <v>0</v>
      </c>
      <c r="AA70" s="2">
        <f t="shared" ca="1" si="68"/>
        <v>0</v>
      </c>
      <c r="AB70" s="2">
        <f t="shared" ca="1" si="68"/>
        <v>0</v>
      </c>
      <c r="AC70" s="2">
        <f t="shared" ca="1" si="73"/>
        <v>0</v>
      </c>
      <c r="AD70" s="2">
        <f t="shared" ca="1" si="73"/>
        <v>0</v>
      </c>
      <c r="AE70" s="2">
        <f t="shared" ca="1" si="73"/>
        <v>0</v>
      </c>
      <c r="AF70" s="2">
        <f t="shared" ca="1" si="73"/>
        <v>0</v>
      </c>
      <c r="AG70" s="2">
        <f t="shared" ca="1" si="73"/>
        <v>0</v>
      </c>
      <c r="AH70" s="2">
        <f t="shared" ca="1" si="73"/>
        <v>0</v>
      </c>
      <c r="AI70" s="2">
        <f t="shared" ca="1" si="73"/>
        <v>0</v>
      </c>
      <c r="AJ70" s="2">
        <f t="shared" ca="1" si="73"/>
        <v>0</v>
      </c>
      <c r="AK70" s="2">
        <f t="shared" ca="1" si="73"/>
        <v>2</v>
      </c>
      <c r="AL70" s="55">
        <v>94.887346891204089</v>
      </c>
      <c r="AM70" s="55">
        <v>94.607059383408171</v>
      </c>
      <c r="AN70" s="55">
        <v>96.692006068153077</v>
      </c>
      <c r="AO70" s="55">
        <v>94.62149027368369</v>
      </c>
      <c r="AP70" s="55">
        <v>91.45837760568368</v>
      </c>
      <c r="AQ70" s="55">
        <v>93.911762768959193</v>
      </c>
      <c r="AR70" s="55">
        <v>95.898931142346953</v>
      </c>
      <c r="AS70" s="55">
        <v>95.650269615765325</v>
      </c>
      <c r="AT70" s="55">
        <v>95.492599016755108</v>
      </c>
      <c r="AU70" s="55">
        <v>96.206779866846944</v>
      </c>
      <c r="AV70" s="55">
        <v>95.269305349173479</v>
      </c>
      <c r="AW70" s="55">
        <v>91.271624348112255</v>
      </c>
      <c r="AX70" s="55">
        <v>93.057273861581635</v>
      </c>
      <c r="AY70" s="55">
        <v>0</v>
      </c>
      <c r="AZ70" s="2">
        <f t="shared" ca="1" si="69"/>
        <v>0</v>
      </c>
      <c r="BA70" s="2">
        <f t="shared" ca="1" si="69"/>
        <v>0</v>
      </c>
      <c r="BB70" s="2">
        <f t="shared" ca="1" si="69"/>
        <v>0</v>
      </c>
      <c r="BC70" s="2">
        <f t="shared" ca="1" si="69"/>
        <v>0</v>
      </c>
      <c r="BD70" s="2">
        <f t="shared" ca="1" si="69"/>
        <v>0</v>
      </c>
      <c r="BE70" s="2">
        <f t="shared" ca="1" si="74"/>
        <v>0</v>
      </c>
      <c r="BF70" s="2">
        <f t="shared" ca="1" si="74"/>
        <v>0</v>
      </c>
      <c r="BG70" s="2">
        <f t="shared" ca="1" si="74"/>
        <v>0</v>
      </c>
      <c r="BH70" s="2">
        <f t="shared" ca="1" si="74"/>
        <v>0</v>
      </c>
      <c r="BI70" s="2">
        <f t="shared" ca="1" si="74"/>
        <v>0</v>
      </c>
      <c r="BJ70" s="2">
        <f t="shared" ca="1" si="74"/>
        <v>0</v>
      </c>
      <c r="BK70" s="2">
        <f t="shared" ca="1" si="74"/>
        <v>0</v>
      </c>
      <c r="BL70" s="2">
        <f t="shared" ca="1" si="74"/>
        <v>0</v>
      </c>
      <c r="BM70" s="2">
        <f t="shared" ca="1" si="74"/>
        <v>0</v>
      </c>
      <c r="BN70" s="2" t="str">
        <f t="shared" si="21"/>
        <v>KV</v>
      </c>
      <c r="BP70" s="2">
        <f t="shared" si="65"/>
        <v>1</v>
      </c>
      <c r="BR70" s="2">
        <f t="shared" si="76"/>
        <v>0</v>
      </c>
      <c r="BS70" s="2">
        <f t="shared" si="76"/>
        <v>0</v>
      </c>
      <c r="BT70" s="2">
        <f t="shared" si="76"/>
        <v>0</v>
      </c>
      <c r="BU70" s="2">
        <f t="shared" si="76"/>
        <v>0</v>
      </c>
      <c r="BV70" s="2">
        <f t="shared" si="76"/>
        <v>0</v>
      </c>
      <c r="BW70" s="2">
        <f t="shared" si="76"/>
        <v>0</v>
      </c>
      <c r="BX70" s="2">
        <f t="shared" si="76"/>
        <v>0</v>
      </c>
      <c r="BY70" s="2">
        <f t="shared" si="76"/>
        <v>0</v>
      </c>
      <c r="BZ70" s="2">
        <f t="shared" si="76"/>
        <v>0</v>
      </c>
      <c r="CA70" s="2">
        <f t="shared" si="76"/>
        <v>0</v>
      </c>
      <c r="CB70" s="2">
        <f t="shared" si="76"/>
        <v>0</v>
      </c>
      <c r="CC70" s="2">
        <f t="shared" si="76"/>
        <v>0</v>
      </c>
      <c r="CD70" s="2">
        <f t="shared" si="76"/>
        <v>0</v>
      </c>
      <c r="CE70" s="2">
        <f t="shared" si="76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ТА-15  -  W</v>
      </c>
      <c r="B71" s="15" t="s">
        <v>2111</v>
      </c>
      <c r="C71" s="18">
        <v>98</v>
      </c>
      <c r="D71" s="18">
        <v>80</v>
      </c>
      <c r="E71" s="22" t="s">
        <v>118</v>
      </c>
      <c r="F71" s="22">
        <v>3</v>
      </c>
      <c r="G71" s="22"/>
      <c r="H71" s="20">
        <f t="shared" ca="1" si="17"/>
        <v>0</v>
      </c>
      <c r="I71" s="16" t="str">
        <f t="shared" si="18"/>
        <v>15T002KV0003</v>
      </c>
      <c r="J71" s="54">
        <v>0</v>
      </c>
      <c r="K71" s="54">
        <v>0</v>
      </c>
      <c r="L71" s="54">
        <v>92.38222121218368</v>
      </c>
      <c r="M71" s="54">
        <v>92.722122645020406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0</v>
      </c>
      <c r="V71" s="54">
        <v>87.541873800459186</v>
      </c>
      <c r="W71" s="56">
        <v>87.812811882397966</v>
      </c>
      <c r="X71" s="2">
        <f t="shared" ca="1" si="68"/>
        <v>2</v>
      </c>
      <c r="Y71" s="2">
        <f t="shared" ca="1" si="68"/>
        <v>2</v>
      </c>
      <c r="Z71" s="2">
        <f t="shared" ca="1" si="68"/>
        <v>0</v>
      </c>
      <c r="AA71" s="2">
        <f t="shared" ca="1" si="68"/>
        <v>0</v>
      </c>
      <c r="AB71" s="2">
        <f t="shared" ca="1" si="68"/>
        <v>2</v>
      </c>
      <c r="AC71" s="2">
        <f t="shared" ca="1" si="73"/>
        <v>2</v>
      </c>
      <c r="AD71" s="2">
        <f t="shared" ca="1" si="73"/>
        <v>2</v>
      </c>
      <c r="AE71" s="2">
        <f t="shared" ca="1" si="73"/>
        <v>2</v>
      </c>
      <c r="AF71" s="2">
        <f t="shared" ca="1" si="73"/>
        <v>2</v>
      </c>
      <c r="AG71" s="2">
        <f t="shared" ca="1" si="73"/>
        <v>2</v>
      </c>
      <c r="AH71" s="2">
        <f t="shared" ca="1" si="73"/>
        <v>2</v>
      </c>
      <c r="AI71" s="2">
        <f t="shared" ca="1" si="73"/>
        <v>2</v>
      </c>
      <c r="AJ71" s="2">
        <f t="shared" ca="1" si="73"/>
        <v>0</v>
      </c>
      <c r="AK71" s="2">
        <f t="shared" ca="1" si="73"/>
        <v>0</v>
      </c>
      <c r="AL71" s="55">
        <v>0</v>
      </c>
      <c r="AM71" s="55">
        <v>0</v>
      </c>
      <c r="AN71" s="55">
        <v>92.730481023928576</v>
      </c>
      <c r="AO71" s="55">
        <v>93.105491109591838</v>
      </c>
      <c r="AP71" s="55">
        <v>0</v>
      </c>
      <c r="AQ71" s="55">
        <v>0</v>
      </c>
      <c r="AR71" s="55">
        <v>0</v>
      </c>
      <c r="AS71" s="55">
        <v>0</v>
      </c>
      <c r="AT71" s="55">
        <v>0</v>
      </c>
      <c r="AU71" s="55">
        <v>0</v>
      </c>
      <c r="AV71" s="55">
        <v>0</v>
      </c>
      <c r="AW71" s="55">
        <v>0</v>
      </c>
      <c r="AX71" s="55">
        <v>88.647588316785729</v>
      </c>
      <c r="AY71" s="55">
        <v>88.377427394581645</v>
      </c>
      <c r="AZ71" s="2">
        <f t="shared" ca="1" si="69"/>
        <v>0</v>
      </c>
      <c r="BA71" s="2">
        <f t="shared" ca="1" si="69"/>
        <v>0</v>
      </c>
      <c r="BB71" s="2">
        <f t="shared" ca="1" si="69"/>
        <v>0</v>
      </c>
      <c r="BC71" s="2">
        <f t="shared" ca="1" si="69"/>
        <v>0</v>
      </c>
      <c r="BD71" s="2">
        <f t="shared" ca="1" si="69"/>
        <v>0</v>
      </c>
      <c r="BE71" s="2">
        <f t="shared" ca="1" si="74"/>
        <v>0</v>
      </c>
      <c r="BF71" s="2">
        <f t="shared" ca="1" si="74"/>
        <v>0</v>
      </c>
      <c r="BG71" s="2">
        <f t="shared" ca="1" si="74"/>
        <v>0</v>
      </c>
      <c r="BH71" s="2">
        <f t="shared" ca="1" si="74"/>
        <v>0</v>
      </c>
      <c r="BI71" s="2">
        <f t="shared" ca="1" si="74"/>
        <v>0</v>
      </c>
      <c r="BJ71" s="2">
        <f t="shared" ca="1" si="74"/>
        <v>0</v>
      </c>
      <c r="BK71" s="2">
        <f t="shared" ca="1" si="74"/>
        <v>0</v>
      </c>
      <c r="BL71" s="2">
        <f t="shared" ca="1" si="74"/>
        <v>0</v>
      </c>
      <c r="BM71" s="2">
        <f t="shared" ca="1" si="74"/>
        <v>0</v>
      </c>
      <c r="BN71" s="2" t="str">
        <f t="shared" si="21"/>
        <v>KV</v>
      </c>
      <c r="BO71" s="2">
        <f>IF(AND(COUNTIF(J71:W71,"&gt;0")&gt;6,COUNTIF(J71:W71,"&gt;0")=SUM(BR71:CE71)),SUM(BR71:CE71),0)</f>
        <v>0</v>
      </c>
      <c r="BP71" s="2">
        <f t="shared" si="65"/>
        <v>0</v>
      </c>
      <c r="BR71" s="2">
        <f t="shared" si="76"/>
        <v>0</v>
      </c>
      <c r="BS71" s="2">
        <f t="shared" si="76"/>
        <v>0</v>
      </c>
      <c r="BT71" s="2">
        <f t="shared" si="76"/>
        <v>0</v>
      </c>
      <c r="BU71" s="2">
        <f t="shared" si="76"/>
        <v>0</v>
      </c>
      <c r="BV71" s="2">
        <f t="shared" si="76"/>
        <v>0</v>
      </c>
      <c r="BW71" s="2">
        <f t="shared" si="76"/>
        <v>0</v>
      </c>
      <c r="BX71" s="2">
        <f t="shared" si="76"/>
        <v>0</v>
      </c>
      <c r="BY71" s="2">
        <f t="shared" si="76"/>
        <v>0</v>
      </c>
      <c r="BZ71" s="2">
        <f t="shared" si="76"/>
        <v>0</v>
      </c>
      <c r="CA71" s="2">
        <f t="shared" si="76"/>
        <v>0</v>
      </c>
      <c r="CB71" s="2">
        <f t="shared" si="76"/>
        <v>0</v>
      </c>
      <c r="CC71" s="2">
        <f t="shared" si="76"/>
        <v>0</v>
      </c>
      <c r="CD71" s="2">
        <f t="shared" si="76"/>
        <v>0</v>
      </c>
      <c r="CE71" s="2">
        <f t="shared" si="76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ТА-11  -  ΔV_конд</v>
      </c>
      <c r="B72" s="15" t="s">
        <v>2112</v>
      </c>
      <c r="C72" s="18">
        <v>30</v>
      </c>
      <c r="D72" s="18">
        <v>8</v>
      </c>
      <c r="E72" s="22" t="s">
        <v>608</v>
      </c>
      <c r="F72" s="22">
        <v>3</v>
      </c>
      <c r="G72" s="22"/>
      <c r="H72" s="20">
        <f t="shared" ca="1" si="17"/>
        <v>0</v>
      </c>
      <c r="I72" s="16" t="str">
        <f t="shared" si="18"/>
        <v>11T002SV0003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8.9</v>
      </c>
      <c r="S72" s="54">
        <v>8.9</v>
      </c>
      <c r="T72" s="54">
        <v>8.9</v>
      </c>
      <c r="U72" s="54">
        <v>0</v>
      </c>
      <c r="V72" s="54">
        <v>0</v>
      </c>
      <c r="W72" s="56">
        <v>0</v>
      </c>
      <c r="X72" s="2">
        <f t="shared" ca="1" si="68"/>
        <v>0</v>
      </c>
      <c r="Y72" s="2">
        <f t="shared" ca="1" si="68"/>
        <v>0</v>
      </c>
      <c r="Z72" s="2">
        <f t="shared" ca="1" si="68"/>
        <v>0</v>
      </c>
      <c r="AA72" s="2">
        <f t="shared" ca="1" si="68"/>
        <v>0</v>
      </c>
      <c r="AB72" s="2">
        <f t="shared" ca="1" si="68"/>
        <v>0</v>
      </c>
      <c r="AC72" s="2">
        <f t="shared" ca="1" si="73"/>
        <v>0</v>
      </c>
      <c r="AD72" s="2">
        <f t="shared" ca="1" si="73"/>
        <v>0</v>
      </c>
      <c r="AE72" s="2">
        <f t="shared" ca="1" si="73"/>
        <v>0</v>
      </c>
      <c r="AF72" s="2">
        <f t="shared" ca="1" si="73"/>
        <v>0</v>
      </c>
      <c r="AG72" s="2">
        <f t="shared" ca="1" si="73"/>
        <v>0</v>
      </c>
      <c r="AH72" s="2">
        <f t="shared" ca="1" si="73"/>
        <v>0</v>
      </c>
      <c r="AI72" s="2">
        <f t="shared" ca="1" si="73"/>
        <v>0</v>
      </c>
      <c r="AJ72" s="2">
        <f t="shared" ca="1" si="73"/>
        <v>0</v>
      </c>
      <c r="AK72" s="2">
        <f t="shared" ca="1" si="73"/>
        <v>0</v>
      </c>
      <c r="AL72" s="55">
        <v>0</v>
      </c>
      <c r="AM72" s="55">
        <v>0</v>
      </c>
      <c r="AN72" s="55">
        <v>0</v>
      </c>
      <c r="AO72" s="55">
        <v>0</v>
      </c>
      <c r="AP72" s="55">
        <v>0</v>
      </c>
      <c r="AQ72" s="55">
        <v>0</v>
      </c>
      <c r="AR72" s="55">
        <v>0</v>
      </c>
      <c r="AS72" s="55">
        <v>0</v>
      </c>
      <c r="AT72" s="55">
        <v>11.25</v>
      </c>
      <c r="AU72" s="55">
        <v>11.25</v>
      </c>
      <c r="AV72" s="55">
        <v>11.25</v>
      </c>
      <c r="AW72" s="55">
        <v>0</v>
      </c>
      <c r="AX72" s="55">
        <v>0</v>
      </c>
      <c r="AY72" s="55">
        <v>0</v>
      </c>
      <c r="AZ72" s="2">
        <f t="shared" ca="1" si="69"/>
        <v>0</v>
      </c>
      <c r="BA72" s="2">
        <f t="shared" ca="1" si="69"/>
        <v>0</v>
      </c>
      <c r="BB72" s="2">
        <f t="shared" ca="1" si="69"/>
        <v>0</v>
      </c>
      <c r="BC72" s="2">
        <f t="shared" ca="1" si="69"/>
        <v>0</v>
      </c>
      <c r="BD72" s="2">
        <f t="shared" ca="1" si="69"/>
        <v>0</v>
      </c>
      <c r="BE72" s="2">
        <f t="shared" ca="1" si="74"/>
        <v>0</v>
      </c>
      <c r="BF72" s="2">
        <f t="shared" ca="1" si="74"/>
        <v>0</v>
      </c>
      <c r="BG72" s="2">
        <f t="shared" ca="1" si="74"/>
        <v>0</v>
      </c>
      <c r="BH72" s="2">
        <f t="shared" ca="1" si="74"/>
        <v>0</v>
      </c>
      <c r="BI72" s="2">
        <f t="shared" ca="1" si="74"/>
        <v>0</v>
      </c>
      <c r="BJ72" s="2">
        <f t="shared" ca="1" si="74"/>
        <v>0</v>
      </c>
      <c r="BK72" s="2">
        <f t="shared" ca="1" si="74"/>
        <v>0</v>
      </c>
      <c r="BL72" s="2">
        <f t="shared" ca="1" si="74"/>
        <v>0</v>
      </c>
      <c r="BM72" s="2">
        <f t="shared" ca="1" si="74"/>
        <v>0</v>
      </c>
      <c r="BN72" s="2" t="str">
        <f t="shared" si="21"/>
        <v>SV</v>
      </c>
      <c r="BP72" s="2">
        <f t="shared" ref="BP72:BP92" si="77">IF(AND(COUNTIF(J72:W72,"&gt;0")&gt;6,SUM(BR72:CE72)=0),1,0)</f>
        <v>0</v>
      </c>
      <c r="BR72" s="2">
        <f t="shared" ref="BR72:CE75" si="78">IF(AND(J85 &gt;0,J72&gt;$C72,J72&gt;1),1,0)</f>
        <v>0</v>
      </c>
      <c r="BS72" s="2">
        <f t="shared" si="78"/>
        <v>0</v>
      </c>
      <c r="BT72" s="2">
        <f t="shared" si="78"/>
        <v>0</v>
      </c>
      <c r="BU72" s="2">
        <f t="shared" si="78"/>
        <v>0</v>
      </c>
      <c r="BV72" s="2">
        <f t="shared" si="78"/>
        <v>0</v>
      </c>
      <c r="BW72" s="2">
        <f t="shared" si="78"/>
        <v>0</v>
      </c>
      <c r="BX72" s="2">
        <f t="shared" si="78"/>
        <v>0</v>
      </c>
      <c r="BY72" s="2">
        <f t="shared" si="78"/>
        <v>0</v>
      </c>
      <c r="BZ72" s="2">
        <f t="shared" si="78"/>
        <v>0</v>
      </c>
      <c r="CA72" s="2">
        <f t="shared" si="78"/>
        <v>0</v>
      </c>
      <c r="CB72" s="2">
        <f t="shared" si="78"/>
        <v>0</v>
      </c>
      <c r="CC72" s="2">
        <f t="shared" si="78"/>
        <v>0</v>
      </c>
      <c r="CD72" s="2">
        <f t="shared" si="78"/>
        <v>0</v>
      </c>
      <c r="CE72" s="2">
        <f t="shared" si="78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ТА-12  -  ΔV_конд</v>
      </c>
      <c r="B73" s="15" t="s">
        <v>2113</v>
      </c>
      <c r="C73" s="18">
        <v>30</v>
      </c>
      <c r="D73" s="18">
        <v>8</v>
      </c>
      <c r="E73" s="22" t="s">
        <v>608</v>
      </c>
      <c r="F73" s="22">
        <v>3</v>
      </c>
      <c r="G73" s="22"/>
      <c r="H73" s="20">
        <f t="shared" ref="H73:H93" ca="1" si="79">IF(COUNTIF(OFFSET(H73,,2+$D$2+$B$3-$B$2,,$C$3-$B$3+1),"=42")+COUNTIF(OFFSET(H73,,2+$D$2+$B$3-$B$2,,$C$3-$B$3+1),"=21")&gt;0,1,0)</f>
        <v>0</v>
      </c>
      <c r="I73" s="16" t="str">
        <f t="shared" ref="I73:I94" si="80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12T002SV0003</v>
      </c>
      <c r="J73" s="54">
        <v>9</v>
      </c>
      <c r="K73" s="54">
        <v>9</v>
      </c>
      <c r="L73" s="54">
        <v>9</v>
      </c>
      <c r="M73" s="54">
        <v>9</v>
      </c>
      <c r="N73" s="54">
        <v>9</v>
      </c>
      <c r="O73" s="54">
        <v>9</v>
      </c>
      <c r="P73" s="54">
        <v>9</v>
      </c>
      <c r="Q73" s="54">
        <v>9</v>
      </c>
      <c r="R73" s="54">
        <v>9</v>
      </c>
      <c r="S73" s="54">
        <v>9</v>
      </c>
      <c r="T73" s="54">
        <v>9</v>
      </c>
      <c r="U73" s="54">
        <v>9</v>
      </c>
      <c r="V73" s="54">
        <v>9</v>
      </c>
      <c r="W73" s="56">
        <v>9</v>
      </c>
      <c r="X73" s="2">
        <f t="shared" ca="1" si="68"/>
        <v>0</v>
      </c>
      <c r="Y73" s="2">
        <f t="shared" ca="1" si="68"/>
        <v>0</v>
      </c>
      <c r="Z73" s="2">
        <f t="shared" ca="1" si="68"/>
        <v>0</v>
      </c>
      <c r="AA73" s="2">
        <f t="shared" ca="1" si="68"/>
        <v>0</v>
      </c>
      <c r="AB73" s="2">
        <f t="shared" ca="1" si="68"/>
        <v>0</v>
      </c>
      <c r="AC73" s="2">
        <f t="shared" ca="1" si="73"/>
        <v>0</v>
      </c>
      <c r="AD73" s="2">
        <f t="shared" ca="1" si="73"/>
        <v>0</v>
      </c>
      <c r="AE73" s="2">
        <f t="shared" ca="1" si="73"/>
        <v>0</v>
      </c>
      <c r="AF73" s="2">
        <f t="shared" ca="1" si="73"/>
        <v>0</v>
      </c>
      <c r="AG73" s="2">
        <f t="shared" ca="1" si="73"/>
        <v>0</v>
      </c>
      <c r="AH73" s="2">
        <f t="shared" ca="1" si="73"/>
        <v>0</v>
      </c>
      <c r="AI73" s="2">
        <f t="shared" ca="1" si="73"/>
        <v>0</v>
      </c>
      <c r="AJ73" s="2">
        <f t="shared" ca="1" si="73"/>
        <v>0</v>
      </c>
      <c r="AK73" s="2">
        <f t="shared" ca="1" si="73"/>
        <v>0</v>
      </c>
      <c r="AL73" s="55">
        <v>9.1</v>
      </c>
      <c r="AM73" s="55">
        <v>9.1</v>
      </c>
      <c r="AN73" s="55">
        <v>9.1</v>
      </c>
      <c r="AO73" s="55">
        <v>9.1</v>
      </c>
      <c r="AP73" s="55">
        <v>9.1</v>
      </c>
      <c r="AQ73" s="55">
        <v>9.1</v>
      </c>
      <c r="AR73" s="55">
        <v>9.1</v>
      </c>
      <c r="AS73" s="55">
        <v>9.1</v>
      </c>
      <c r="AT73" s="55">
        <v>9.1</v>
      </c>
      <c r="AU73" s="55">
        <v>9.1</v>
      </c>
      <c r="AV73" s="55">
        <v>9.1</v>
      </c>
      <c r="AW73" s="55">
        <v>9.1</v>
      </c>
      <c r="AX73" s="55">
        <v>9.1</v>
      </c>
      <c r="AY73" s="55">
        <v>9.1</v>
      </c>
      <c r="AZ73" s="2">
        <f t="shared" ca="1" si="69"/>
        <v>0</v>
      </c>
      <c r="BA73" s="2">
        <f t="shared" ca="1" si="69"/>
        <v>0</v>
      </c>
      <c r="BB73" s="2">
        <f t="shared" ca="1" si="69"/>
        <v>0</v>
      </c>
      <c r="BC73" s="2">
        <f t="shared" ca="1" si="69"/>
        <v>0</v>
      </c>
      <c r="BD73" s="2">
        <f t="shared" ca="1" si="69"/>
        <v>0</v>
      </c>
      <c r="BE73" s="2">
        <f t="shared" ca="1" si="74"/>
        <v>0</v>
      </c>
      <c r="BF73" s="2">
        <f t="shared" ca="1" si="74"/>
        <v>0</v>
      </c>
      <c r="BG73" s="2">
        <f t="shared" ca="1" si="74"/>
        <v>0</v>
      </c>
      <c r="BH73" s="2">
        <f t="shared" ca="1" si="74"/>
        <v>0</v>
      </c>
      <c r="BI73" s="2">
        <f t="shared" ca="1" si="74"/>
        <v>0</v>
      </c>
      <c r="BJ73" s="2">
        <f t="shared" ca="1" si="74"/>
        <v>0</v>
      </c>
      <c r="BK73" s="2">
        <f t="shared" ca="1" si="74"/>
        <v>0</v>
      </c>
      <c r="BL73" s="2">
        <f t="shared" ca="1" si="74"/>
        <v>0</v>
      </c>
      <c r="BM73" s="2">
        <f t="shared" ca="1" si="74"/>
        <v>0</v>
      </c>
      <c r="BN73" s="2" t="str">
        <f t="shared" ref="BN73:BN94" si="81">MID(B73,7,2)</f>
        <v>SV</v>
      </c>
      <c r="BO73" s="2">
        <f>IF(AND(COUNTIF(J73:W73,"&gt;0")&gt;6,COUNTIF(J73:W73,"&gt;0")=SUM(BR73:CE73)),SUM(BR73:CE73),0)</f>
        <v>0</v>
      </c>
      <c r="BP73" s="2">
        <f t="shared" si="77"/>
        <v>1</v>
      </c>
      <c r="BR73" s="2">
        <f t="shared" si="78"/>
        <v>0</v>
      </c>
      <c r="BS73" s="2">
        <f t="shared" si="78"/>
        <v>0</v>
      </c>
      <c r="BT73" s="2">
        <f t="shared" si="78"/>
        <v>0</v>
      </c>
      <c r="BU73" s="2">
        <f t="shared" si="78"/>
        <v>0</v>
      </c>
      <c r="BV73" s="2">
        <f t="shared" si="78"/>
        <v>0</v>
      </c>
      <c r="BW73" s="2">
        <f t="shared" si="78"/>
        <v>0</v>
      </c>
      <c r="BX73" s="2">
        <f t="shared" si="78"/>
        <v>0</v>
      </c>
      <c r="BY73" s="2">
        <f t="shared" si="78"/>
        <v>0</v>
      </c>
      <c r="BZ73" s="2">
        <f t="shared" si="78"/>
        <v>0</v>
      </c>
      <c r="CA73" s="2">
        <f t="shared" si="78"/>
        <v>0</v>
      </c>
      <c r="CB73" s="2">
        <f t="shared" si="78"/>
        <v>0</v>
      </c>
      <c r="CC73" s="2">
        <f t="shared" si="78"/>
        <v>0</v>
      </c>
      <c r="CD73" s="2">
        <f t="shared" si="78"/>
        <v>0</v>
      </c>
      <c r="CE73" s="2">
        <f t="shared" si="78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ТА-14  -  ΔV_конд</v>
      </c>
      <c r="B74" s="15" t="s">
        <v>2114</v>
      </c>
      <c r="C74" s="18">
        <v>30</v>
      </c>
      <c r="D74" s="18">
        <v>8</v>
      </c>
      <c r="E74" s="22" t="s">
        <v>608</v>
      </c>
      <c r="F74" s="22">
        <v>3</v>
      </c>
      <c r="G74" s="22"/>
      <c r="H74" s="20">
        <f t="shared" ca="1" si="79"/>
        <v>0</v>
      </c>
      <c r="I74" s="16" t="str">
        <f t="shared" si="80"/>
        <v>14T002SV0003</v>
      </c>
      <c r="J74" s="54">
        <v>10.6</v>
      </c>
      <c r="K74" s="54">
        <v>10.6</v>
      </c>
      <c r="L74" s="54">
        <v>10.6</v>
      </c>
      <c r="M74" s="54">
        <v>10.6</v>
      </c>
      <c r="N74" s="54">
        <v>10.6</v>
      </c>
      <c r="O74" s="54">
        <v>10.6</v>
      </c>
      <c r="P74" s="54">
        <v>10.6</v>
      </c>
      <c r="Q74" s="54">
        <v>10.6</v>
      </c>
      <c r="R74" s="54">
        <v>10.6</v>
      </c>
      <c r="S74" s="54">
        <v>10.6</v>
      </c>
      <c r="T74" s="54">
        <v>10.6</v>
      </c>
      <c r="U74" s="54">
        <v>10.6</v>
      </c>
      <c r="V74" s="54">
        <v>10.6</v>
      </c>
      <c r="W74" s="56">
        <v>0</v>
      </c>
      <c r="X74" s="2">
        <f t="shared" ca="1" si="68"/>
        <v>0</v>
      </c>
      <c r="Y74" s="2">
        <f t="shared" ca="1" si="68"/>
        <v>0</v>
      </c>
      <c r="Z74" s="2">
        <f t="shared" ca="1" si="68"/>
        <v>0</v>
      </c>
      <c r="AA74" s="2">
        <f t="shared" ca="1" si="68"/>
        <v>0</v>
      </c>
      <c r="AB74" s="2">
        <f t="shared" ca="1" si="68"/>
        <v>0</v>
      </c>
      <c r="AC74" s="2">
        <f t="shared" ca="1" si="73"/>
        <v>0</v>
      </c>
      <c r="AD74" s="2">
        <f t="shared" ca="1" si="73"/>
        <v>0</v>
      </c>
      <c r="AE74" s="2">
        <f t="shared" ca="1" si="73"/>
        <v>0</v>
      </c>
      <c r="AF74" s="2">
        <f t="shared" ca="1" si="73"/>
        <v>0</v>
      </c>
      <c r="AG74" s="2">
        <f t="shared" ca="1" si="73"/>
        <v>0</v>
      </c>
      <c r="AH74" s="2">
        <f t="shared" ca="1" si="73"/>
        <v>0</v>
      </c>
      <c r="AI74" s="2">
        <f t="shared" ca="1" si="73"/>
        <v>0</v>
      </c>
      <c r="AJ74" s="2">
        <f t="shared" ca="1" si="73"/>
        <v>0</v>
      </c>
      <c r="AK74" s="2">
        <f t="shared" ca="1" si="73"/>
        <v>0</v>
      </c>
      <c r="AL74" s="55">
        <v>16.78</v>
      </c>
      <c r="AM74" s="55">
        <v>16.78</v>
      </c>
      <c r="AN74" s="55">
        <v>16.78</v>
      </c>
      <c r="AO74" s="55">
        <v>16.78</v>
      </c>
      <c r="AP74" s="55">
        <v>16.78</v>
      </c>
      <c r="AQ74" s="55">
        <v>16.78</v>
      </c>
      <c r="AR74" s="55">
        <v>16.78</v>
      </c>
      <c r="AS74" s="55">
        <v>16.78</v>
      </c>
      <c r="AT74" s="55">
        <v>16.78</v>
      </c>
      <c r="AU74" s="55">
        <v>16.78</v>
      </c>
      <c r="AV74" s="55">
        <v>16.78</v>
      </c>
      <c r="AW74" s="55">
        <v>16.78</v>
      </c>
      <c r="AX74" s="55">
        <v>16.78</v>
      </c>
      <c r="AY74" s="55">
        <v>0</v>
      </c>
      <c r="AZ74" s="2">
        <f t="shared" ca="1" si="69"/>
        <v>0</v>
      </c>
      <c r="BA74" s="2">
        <f t="shared" ca="1" si="69"/>
        <v>0</v>
      </c>
      <c r="BB74" s="2">
        <f t="shared" ca="1" si="69"/>
        <v>0</v>
      </c>
      <c r="BC74" s="2">
        <f t="shared" ca="1" si="69"/>
        <v>0</v>
      </c>
      <c r="BD74" s="2">
        <f t="shared" ca="1" si="69"/>
        <v>0</v>
      </c>
      <c r="BE74" s="2">
        <f t="shared" ca="1" si="74"/>
        <v>0</v>
      </c>
      <c r="BF74" s="2">
        <f t="shared" ca="1" si="74"/>
        <v>0</v>
      </c>
      <c r="BG74" s="2">
        <f t="shared" ca="1" si="74"/>
        <v>0</v>
      </c>
      <c r="BH74" s="2">
        <f t="shared" ca="1" si="74"/>
        <v>0</v>
      </c>
      <c r="BI74" s="2">
        <f t="shared" ca="1" si="74"/>
        <v>0</v>
      </c>
      <c r="BJ74" s="2">
        <f t="shared" ca="1" si="74"/>
        <v>0</v>
      </c>
      <c r="BK74" s="2">
        <f t="shared" ca="1" si="74"/>
        <v>0</v>
      </c>
      <c r="BL74" s="2">
        <f t="shared" ca="1" si="74"/>
        <v>0</v>
      </c>
      <c r="BM74" s="2">
        <f t="shared" ca="1" si="74"/>
        <v>0</v>
      </c>
      <c r="BN74" s="2" t="str">
        <f t="shared" si="81"/>
        <v>SV</v>
      </c>
      <c r="BP74" s="2">
        <f t="shared" si="77"/>
        <v>1</v>
      </c>
      <c r="BR74" s="2">
        <f t="shared" si="78"/>
        <v>0</v>
      </c>
      <c r="BS74" s="2">
        <f t="shared" si="78"/>
        <v>0</v>
      </c>
      <c r="BT74" s="2">
        <f t="shared" si="78"/>
        <v>0</v>
      </c>
      <c r="BU74" s="2">
        <f t="shared" si="78"/>
        <v>0</v>
      </c>
      <c r="BV74" s="2">
        <f t="shared" si="78"/>
        <v>0</v>
      </c>
      <c r="BW74" s="2">
        <f t="shared" si="78"/>
        <v>0</v>
      </c>
      <c r="BX74" s="2">
        <f t="shared" si="78"/>
        <v>0</v>
      </c>
      <c r="BY74" s="2">
        <f t="shared" si="78"/>
        <v>0</v>
      </c>
      <c r="BZ74" s="2">
        <f t="shared" si="78"/>
        <v>0</v>
      </c>
      <c r="CA74" s="2">
        <f t="shared" si="78"/>
        <v>0</v>
      </c>
      <c r="CB74" s="2">
        <f t="shared" si="78"/>
        <v>0</v>
      </c>
      <c r="CC74" s="2">
        <f t="shared" si="78"/>
        <v>0</v>
      </c>
      <c r="CD74" s="2">
        <f t="shared" si="78"/>
        <v>0</v>
      </c>
      <c r="CE74" s="2">
        <f t="shared" si="78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ТА-15  -  ΔV_конд</v>
      </c>
      <c r="B75" s="15" t="s">
        <v>2115</v>
      </c>
      <c r="C75" s="18">
        <v>30</v>
      </c>
      <c r="D75" s="18">
        <v>8</v>
      </c>
      <c r="E75" s="22" t="s">
        <v>608</v>
      </c>
      <c r="F75" s="22">
        <v>3</v>
      </c>
      <c r="G75" s="22"/>
      <c r="H75" s="20">
        <f t="shared" ca="1" si="79"/>
        <v>0</v>
      </c>
      <c r="I75" s="16" t="str">
        <f t="shared" si="80"/>
        <v>15T002SV0003</v>
      </c>
      <c r="J75" s="54">
        <v>0</v>
      </c>
      <c r="K75" s="54">
        <v>0</v>
      </c>
      <c r="L75" s="54">
        <v>10.3</v>
      </c>
      <c r="M75" s="54">
        <v>10.3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10.3</v>
      </c>
      <c r="W75" s="56">
        <v>10.3</v>
      </c>
      <c r="X75" s="2">
        <f t="shared" ca="1" si="68"/>
        <v>0</v>
      </c>
      <c r="Y75" s="2">
        <f t="shared" ca="1" si="68"/>
        <v>0</v>
      </c>
      <c r="Z75" s="2">
        <f t="shared" ca="1" si="68"/>
        <v>0</v>
      </c>
      <c r="AA75" s="2">
        <f t="shared" ca="1" si="68"/>
        <v>0</v>
      </c>
      <c r="AB75" s="2">
        <f t="shared" ca="1" si="68"/>
        <v>0</v>
      </c>
      <c r="AC75" s="2">
        <f t="shared" ca="1" si="73"/>
        <v>0</v>
      </c>
      <c r="AD75" s="2">
        <f t="shared" ca="1" si="73"/>
        <v>0</v>
      </c>
      <c r="AE75" s="2">
        <f t="shared" ca="1" si="73"/>
        <v>0</v>
      </c>
      <c r="AF75" s="2">
        <f t="shared" ca="1" si="73"/>
        <v>0</v>
      </c>
      <c r="AG75" s="2">
        <f t="shared" ca="1" si="73"/>
        <v>0</v>
      </c>
      <c r="AH75" s="2">
        <f t="shared" ca="1" si="73"/>
        <v>0</v>
      </c>
      <c r="AI75" s="2">
        <f t="shared" ca="1" si="73"/>
        <v>0</v>
      </c>
      <c r="AJ75" s="2">
        <f t="shared" ca="1" si="73"/>
        <v>0</v>
      </c>
      <c r="AK75" s="2">
        <f t="shared" ca="1" si="73"/>
        <v>0</v>
      </c>
      <c r="AL75" s="55">
        <v>0</v>
      </c>
      <c r="AM75" s="55">
        <v>0</v>
      </c>
      <c r="AN75" s="55">
        <v>14.5</v>
      </c>
      <c r="AO75" s="55">
        <v>14.5</v>
      </c>
      <c r="AP75" s="55">
        <v>0</v>
      </c>
      <c r="AQ75" s="55">
        <v>0</v>
      </c>
      <c r="AR75" s="55">
        <v>0</v>
      </c>
      <c r="AS75" s="55">
        <v>0</v>
      </c>
      <c r="AT75" s="55">
        <v>0</v>
      </c>
      <c r="AU75" s="55">
        <v>0</v>
      </c>
      <c r="AV75" s="55">
        <v>0</v>
      </c>
      <c r="AW75" s="55">
        <v>0</v>
      </c>
      <c r="AX75" s="55">
        <v>14.5</v>
      </c>
      <c r="AY75" s="55">
        <v>14.5</v>
      </c>
      <c r="AZ75" s="2">
        <f t="shared" ca="1" si="69"/>
        <v>0</v>
      </c>
      <c r="BA75" s="2">
        <f t="shared" ca="1" si="69"/>
        <v>0</v>
      </c>
      <c r="BB75" s="2">
        <f t="shared" ca="1" si="69"/>
        <v>0</v>
      </c>
      <c r="BC75" s="2">
        <f t="shared" ca="1" si="69"/>
        <v>0</v>
      </c>
      <c r="BD75" s="2">
        <f t="shared" ca="1" si="69"/>
        <v>0</v>
      </c>
      <c r="BE75" s="2">
        <f t="shared" ca="1" si="74"/>
        <v>0</v>
      </c>
      <c r="BF75" s="2">
        <f t="shared" ca="1" si="74"/>
        <v>0</v>
      </c>
      <c r="BG75" s="2">
        <f t="shared" ca="1" si="74"/>
        <v>0</v>
      </c>
      <c r="BH75" s="2">
        <f t="shared" ca="1" si="74"/>
        <v>0</v>
      </c>
      <c r="BI75" s="2">
        <f t="shared" ca="1" si="74"/>
        <v>0</v>
      </c>
      <c r="BJ75" s="2">
        <f t="shared" ca="1" si="74"/>
        <v>0</v>
      </c>
      <c r="BK75" s="2">
        <f t="shared" ca="1" si="74"/>
        <v>0</v>
      </c>
      <c r="BL75" s="2">
        <f t="shared" ca="1" si="74"/>
        <v>0</v>
      </c>
      <c r="BM75" s="2">
        <f t="shared" ca="1" si="74"/>
        <v>0</v>
      </c>
      <c r="BN75" s="2" t="str">
        <f t="shared" si="81"/>
        <v>SV</v>
      </c>
      <c r="BO75" s="2">
        <f>IF(AND(COUNTIF(J75:W75,"&gt;0")&gt;6,COUNTIF(J75:W75,"&gt;0")=SUM(BR75:CE75)),SUM(BR75:CE75),0)</f>
        <v>0</v>
      </c>
      <c r="BP75" s="2">
        <f t="shared" si="77"/>
        <v>0</v>
      </c>
      <c r="BR75" s="2">
        <f t="shared" si="78"/>
        <v>0</v>
      </c>
      <c r="BS75" s="2">
        <f t="shared" si="78"/>
        <v>0</v>
      </c>
      <c r="BT75" s="2">
        <f t="shared" si="78"/>
        <v>0</v>
      </c>
      <c r="BU75" s="2">
        <f t="shared" si="78"/>
        <v>0</v>
      </c>
      <c r="BV75" s="2">
        <f t="shared" si="78"/>
        <v>0</v>
      </c>
      <c r="BW75" s="2">
        <f t="shared" si="78"/>
        <v>0</v>
      </c>
      <c r="BX75" s="2">
        <f t="shared" si="78"/>
        <v>0</v>
      </c>
      <c r="BY75" s="2">
        <f t="shared" si="78"/>
        <v>0</v>
      </c>
      <c r="BZ75" s="2">
        <f t="shared" si="78"/>
        <v>0</v>
      </c>
      <c r="CA75" s="2">
        <f t="shared" si="78"/>
        <v>0</v>
      </c>
      <c r="CB75" s="2">
        <f t="shared" si="78"/>
        <v>0</v>
      </c>
      <c r="CC75" s="2">
        <f t="shared" si="78"/>
        <v>0</v>
      </c>
      <c r="CD75" s="2">
        <f t="shared" si="78"/>
        <v>0</v>
      </c>
      <c r="CE75" s="2">
        <f t="shared" si="78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КА-8  -  ЧЧР</v>
      </c>
      <c r="B76" s="15" t="s">
        <v>2124</v>
      </c>
      <c r="C76" s="18"/>
      <c r="D76" s="18"/>
      <c r="E76" s="22"/>
      <c r="F76" s="22"/>
      <c r="G76" s="22"/>
      <c r="H76" s="20">
        <f t="shared" ca="1" si="79"/>
        <v>0</v>
      </c>
      <c r="I76" s="16" t="str">
        <f t="shared" si="80"/>
        <v>08K002LH0003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6">
        <v>0</v>
      </c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2">
        <f t="shared" ca="1" si="69"/>
        <v>0</v>
      </c>
      <c r="BA76" s="2">
        <f t="shared" ca="1" si="69"/>
        <v>0</v>
      </c>
      <c r="BB76" s="2">
        <f t="shared" ca="1" si="69"/>
        <v>0</v>
      </c>
      <c r="BC76" s="2">
        <f t="shared" ca="1" si="69"/>
        <v>0</v>
      </c>
      <c r="BD76" s="2">
        <f t="shared" ca="1" si="69"/>
        <v>0</v>
      </c>
      <c r="BE76" s="2">
        <f t="shared" ca="1" si="74"/>
        <v>0</v>
      </c>
      <c r="BF76" s="2">
        <f t="shared" ca="1" si="74"/>
        <v>0</v>
      </c>
      <c r="BG76" s="2">
        <f t="shared" ca="1" si="74"/>
        <v>0</v>
      </c>
      <c r="BH76" s="2">
        <f t="shared" ca="1" si="74"/>
        <v>0</v>
      </c>
      <c r="BI76" s="2">
        <f t="shared" ca="1" si="74"/>
        <v>0</v>
      </c>
      <c r="BJ76" s="2">
        <f t="shared" ca="1" si="74"/>
        <v>0</v>
      </c>
      <c r="BK76" s="2">
        <f t="shared" ca="1" si="74"/>
        <v>0</v>
      </c>
      <c r="BL76" s="2">
        <f t="shared" ca="1" si="74"/>
        <v>0</v>
      </c>
      <c r="BM76" s="2">
        <f t="shared" ca="1" si="74"/>
        <v>0</v>
      </c>
      <c r="BN76" s="2" t="str">
        <f t="shared" si="81"/>
        <v>LH</v>
      </c>
      <c r="BP76" s="2">
        <f t="shared" si="77"/>
        <v>0</v>
      </c>
      <c r="BR76" s="2">
        <f t="shared" ref="BR76:BR92" si="82">IF(W76=24,1,IF(AND(V76=24,W76=0),1,IF(AND(U76=24,V76=0),1,IF(AND(T76=24,U76=0),1,IF(AND(S76=24,T76=0),1,IF(AND(R76=24,S76=0),1,IF(AND(Q76=24,R76=0),1,IF(AND(P76=24,Q76=0),1,IF(AND(O76=24,P76=0),1,IF(AND(N76=24,O76=0),1,IF(AND(M76=24,N76=0),1,IF(AND(L76=24,M76=0),1,IF(AND(K76=24,L76=0),1,IF(AND(J76=24,K76=0),1,0))))))))))))))</f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КА-9  -  ЧЧР</v>
      </c>
      <c r="B77" s="15" t="s">
        <v>2125</v>
      </c>
      <c r="C77" s="18"/>
      <c r="D77" s="18"/>
      <c r="E77" s="22"/>
      <c r="F77" s="22"/>
      <c r="G77" s="22"/>
      <c r="H77" s="20">
        <f t="shared" ca="1" si="79"/>
        <v>0</v>
      </c>
      <c r="I77" s="16" t="str">
        <f t="shared" si="80"/>
        <v>09K002LH0003</v>
      </c>
      <c r="J77" s="54">
        <v>24</v>
      </c>
      <c r="K77" s="54">
        <v>24</v>
      </c>
      <c r="L77" s="54">
        <v>24</v>
      </c>
      <c r="M77" s="54">
        <v>21</v>
      </c>
      <c r="N77" s="54">
        <v>0</v>
      </c>
      <c r="O77" s="54">
        <v>0</v>
      </c>
      <c r="P77" s="54">
        <v>0</v>
      </c>
      <c r="Q77" s="54">
        <v>0</v>
      </c>
      <c r="R77" s="54">
        <v>0</v>
      </c>
      <c r="S77" s="54">
        <v>0</v>
      </c>
      <c r="T77" s="54">
        <v>0</v>
      </c>
      <c r="U77" s="54">
        <v>0</v>
      </c>
      <c r="V77" s="54">
        <v>0</v>
      </c>
      <c r="W77" s="56">
        <v>0</v>
      </c>
      <c r="AL77" s="55"/>
      <c r="AM77" s="55"/>
      <c r="AN77" s="55"/>
      <c r="AO77" s="55"/>
      <c r="AP77" s="55"/>
      <c r="AQ77" s="55"/>
      <c r="AR77" s="55"/>
      <c r="AS77" s="55"/>
      <c r="AT77" s="55"/>
      <c r="AU77" s="55"/>
      <c r="AV77" s="55"/>
      <c r="AW77" s="55"/>
      <c r="AX77" s="55"/>
      <c r="AY77" s="55"/>
      <c r="AZ77" s="2">
        <f t="shared" ca="1" si="69"/>
        <v>0</v>
      </c>
      <c r="BA77" s="2">
        <f t="shared" ca="1" si="69"/>
        <v>0</v>
      </c>
      <c r="BB77" s="2">
        <f t="shared" ca="1" si="69"/>
        <v>0</v>
      </c>
      <c r="BC77" s="2">
        <f t="shared" ca="1" si="69"/>
        <v>0</v>
      </c>
      <c r="BD77" s="2">
        <f t="shared" ca="1" si="69"/>
        <v>0</v>
      </c>
      <c r="BE77" s="2">
        <f t="shared" ca="1" si="74"/>
        <v>0</v>
      </c>
      <c r="BF77" s="2">
        <f t="shared" ca="1" si="74"/>
        <v>0</v>
      </c>
      <c r="BG77" s="2">
        <f t="shared" ca="1" si="74"/>
        <v>0</v>
      </c>
      <c r="BH77" s="2">
        <f t="shared" ca="1" si="74"/>
        <v>0</v>
      </c>
      <c r="BI77" s="2">
        <f t="shared" ca="1" si="74"/>
        <v>0</v>
      </c>
      <c r="BJ77" s="2">
        <f t="shared" ca="1" si="74"/>
        <v>0</v>
      </c>
      <c r="BK77" s="2">
        <f t="shared" ca="1" si="74"/>
        <v>0</v>
      </c>
      <c r="BL77" s="2">
        <f t="shared" ca="1" si="74"/>
        <v>0</v>
      </c>
      <c r="BM77" s="2">
        <f t="shared" ca="1" si="74"/>
        <v>0</v>
      </c>
      <c r="BN77" s="2" t="str">
        <f t="shared" si="81"/>
        <v>LH</v>
      </c>
      <c r="BP77" s="2">
        <f t="shared" si="77"/>
        <v>0</v>
      </c>
      <c r="BR77" s="2">
        <f t="shared" si="82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КА-10  -  ЧЧР</v>
      </c>
      <c r="B78" s="15" t="s">
        <v>2126</v>
      </c>
      <c r="C78" s="18"/>
      <c r="D78" s="18"/>
      <c r="E78" s="22"/>
      <c r="F78" s="22"/>
      <c r="G78" s="22"/>
      <c r="H78" s="20">
        <f t="shared" ca="1" si="79"/>
        <v>0</v>
      </c>
      <c r="I78" s="16" t="str">
        <f t="shared" si="80"/>
        <v>10K002LH0003</v>
      </c>
      <c r="J78" s="54">
        <v>0</v>
      </c>
      <c r="K78" s="54">
        <v>0</v>
      </c>
      <c r="L78" s="54">
        <v>18</v>
      </c>
      <c r="M78" s="54">
        <v>24</v>
      </c>
      <c r="N78" s="54">
        <v>24</v>
      </c>
      <c r="O78" s="54">
        <v>24</v>
      </c>
      <c r="P78" s="54">
        <v>24</v>
      </c>
      <c r="Q78" s="54">
        <v>24</v>
      </c>
      <c r="R78" s="54">
        <v>24</v>
      </c>
      <c r="S78" s="54">
        <v>24</v>
      </c>
      <c r="T78" s="54">
        <v>24</v>
      </c>
      <c r="U78" s="54">
        <v>24</v>
      </c>
      <c r="V78" s="54">
        <v>24</v>
      </c>
      <c r="W78" s="56">
        <v>24</v>
      </c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2">
        <f t="shared" ca="1" si="69"/>
        <v>0</v>
      </c>
      <c r="BA78" s="2">
        <f t="shared" ca="1" si="69"/>
        <v>0</v>
      </c>
      <c r="BB78" s="2">
        <f t="shared" ca="1" si="69"/>
        <v>0</v>
      </c>
      <c r="BC78" s="2">
        <f t="shared" ca="1" si="69"/>
        <v>0</v>
      </c>
      <c r="BD78" s="2">
        <f t="shared" ca="1" si="69"/>
        <v>0</v>
      </c>
      <c r="BE78" s="2">
        <f t="shared" ca="1" si="74"/>
        <v>0</v>
      </c>
      <c r="BF78" s="2">
        <f t="shared" ca="1" si="74"/>
        <v>0</v>
      </c>
      <c r="BG78" s="2">
        <f t="shared" ca="1" si="74"/>
        <v>0</v>
      </c>
      <c r="BH78" s="2">
        <f t="shared" ca="1" si="74"/>
        <v>0</v>
      </c>
      <c r="BI78" s="2">
        <f t="shared" ca="1" si="74"/>
        <v>0</v>
      </c>
      <c r="BJ78" s="2">
        <f t="shared" ca="1" si="74"/>
        <v>0</v>
      </c>
      <c r="BK78" s="2">
        <f t="shared" ca="1" si="74"/>
        <v>0</v>
      </c>
      <c r="BL78" s="2">
        <f t="shared" ca="1" si="74"/>
        <v>0</v>
      </c>
      <c r="BM78" s="2">
        <f t="shared" ca="1" si="74"/>
        <v>0</v>
      </c>
      <c r="BN78" s="2" t="str">
        <f t="shared" si="81"/>
        <v>LH</v>
      </c>
      <c r="BO78" s="2">
        <f>IF(AND(COUNTIF(J78:W78,"&gt;0")&gt;6,COUNTIF(J78:W78,"&gt;0")=SUM(BR78:CE78)),SUM(BR78:CE78),0)</f>
        <v>0</v>
      </c>
      <c r="BP78" s="2">
        <f t="shared" si="77"/>
        <v>0</v>
      </c>
      <c r="BR78" s="2">
        <f t="shared" si="82"/>
        <v>1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КА-11  -  ЧЧР</v>
      </c>
      <c r="B79" s="15" t="s">
        <v>2127</v>
      </c>
      <c r="C79" s="18"/>
      <c r="D79" s="18"/>
      <c r="E79" s="22"/>
      <c r="F79" s="22"/>
      <c r="G79" s="22"/>
      <c r="H79" s="20">
        <f t="shared" ca="1" si="79"/>
        <v>0</v>
      </c>
      <c r="I79" s="16" t="str">
        <f t="shared" si="80"/>
        <v>11K002LH0003</v>
      </c>
      <c r="J79" s="54">
        <v>0</v>
      </c>
      <c r="K79" s="54">
        <v>0</v>
      </c>
      <c r="L79" s="54">
        <v>0</v>
      </c>
      <c r="M79" s="54">
        <v>0</v>
      </c>
      <c r="N79" s="54">
        <v>0</v>
      </c>
      <c r="O79" s="54">
        <v>0</v>
      </c>
      <c r="P79" s="54">
        <v>0</v>
      </c>
      <c r="Q79" s="54">
        <v>0</v>
      </c>
      <c r="R79" s="54">
        <v>0</v>
      </c>
      <c r="S79" s="54">
        <v>0</v>
      </c>
      <c r="T79" s="54">
        <v>0</v>
      </c>
      <c r="U79" s="54">
        <v>0</v>
      </c>
      <c r="V79" s="54">
        <v>0</v>
      </c>
      <c r="W79" s="56">
        <v>0</v>
      </c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2">
        <f t="shared" ca="1" si="69"/>
        <v>0</v>
      </c>
      <c r="BA79" s="2">
        <f t="shared" ca="1" si="69"/>
        <v>0</v>
      </c>
      <c r="BB79" s="2">
        <f t="shared" ca="1" si="69"/>
        <v>0</v>
      </c>
      <c r="BC79" s="2">
        <f t="shared" ca="1" si="69"/>
        <v>0</v>
      </c>
      <c r="BD79" s="2">
        <f t="shared" ca="1" si="69"/>
        <v>0</v>
      </c>
      <c r="BE79" s="2">
        <f t="shared" ca="1" si="74"/>
        <v>0</v>
      </c>
      <c r="BF79" s="2">
        <f t="shared" ca="1" si="74"/>
        <v>0</v>
      </c>
      <c r="BG79" s="2">
        <f t="shared" ca="1" si="74"/>
        <v>0</v>
      </c>
      <c r="BH79" s="2">
        <f t="shared" ca="1" si="74"/>
        <v>0</v>
      </c>
      <c r="BI79" s="2">
        <f t="shared" ca="1" si="74"/>
        <v>0</v>
      </c>
      <c r="BJ79" s="2">
        <f t="shared" ca="1" si="74"/>
        <v>0</v>
      </c>
      <c r="BK79" s="2">
        <f t="shared" ca="1" si="74"/>
        <v>0</v>
      </c>
      <c r="BL79" s="2">
        <f t="shared" ca="1" si="74"/>
        <v>0</v>
      </c>
      <c r="BM79" s="2">
        <f t="shared" ca="1" si="74"/>
        <v>0</v>
      </c>
      <c r="BN79" s="2" t="str">
        <f t="shared" si="81"/>
        <v>LH</v>
      </c>
      <c r="BP79" s="2">
        <f t="shared" si="77"/>
        <v>0</v>
      </c>
      <c r="BR79" s="2">
        <f t="shared" si="82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КА-12  -  ЧЧР</v>
      </c>
      <c r="B80" s="15" t="s">
        <v>2128</v>
      </c>
      <c r="C80" s="18"/>
      <c r="D80" s="18"/>
      <c r="E80" s="22"/>
      <c r="F80" s="22"/>
      <c r="G80" s="22"/>
      <c r="H80" s="20">
        <f t="shared" ca="1" si="79"/>
        <v>0</v>
      </c>
      <c r="I80" s="16" t="str">
        <f t="shared" si="80"/>
        <v>12K002LH0003</v>
      </c>
      <c r="J80" s="54">
        <v>24</v>
      </c>
      <c r="K80" s="54">
        <v>24</v>
      </c>
      <c r="L80" s="54">
        <v>24</v>
      </c>
      <c r="M80" s="54">
        <v>24</v>
      </c>
      <c r="N80" s="54">
        <v>24</v>
      </c>
      <c r="O80" s="54">
        <v>24</v>
      </c>
      <c r="P80" s="54">
        <v>24</v>
      </c>
      <c r="Q80" s="54">
        <v>24</v>
      </c>
      <c r="R80" s="54">
        <v>24</v>
      </c>
      <c r="S80" s="54">
        <v>24</v>
      </c>
      <c r="T80" s="54">
        <v>24</v>
      </c>
      <c r="U80" s="54">
        <v>24</v>
      </c>
      <c r="V80" s="54">
        <v>24</v>
      </c>
      <c r="W80" s="56">
        <v>24</v>
      </c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2">
        <f t="shared" ca="1" si="69"/>
        <v>0</v>
      </c>
      <c r="BA80" s="2">
        <f t="shared" ca="1" si="69"/>
        <v>0</v>
      </c>
      <c r="BB80" s="2">
        <f t="shared" ca="1" si="69"/>
        <v>0</v>
      </c>
      <c r="BC80" s="2">
        <f t="shared" ca="1" si="69"/>
        <v>0</v>
      </c>
      <c r="BD80" s="2">
        <f t="shared" ca="1" si="69"/>
        <v>0</v>
      </c>
      <c r="BE80" s="2">
        <f t="shared" ca="1" si="74"/>
        <v>0</v>
      </c>
      <c r="BF80" s="2">
        <f t="shared" ca="1" si="74"/>
        <v>0</v>
      </c>
      <c r="BG80" s="2">
        <f t="shared" ca="1" si="74"/>
        <v>0</v>
      </c>
      <c r="BH80" s="2">
        <f t="shared" ca="1" si="74"/>
        <v>0</v>
      </c>
      <c r="BI80" s="2">
        <f t="shared" ca="1" si="74"/>
        <v>0</v>
      </c>
      <c r="BJ80" s="2">
        <f t="shared" ca="1" si="74"/>
        <v>0</v>
      </c>
      <c r="BK80" s="2">
        <f t="shared" ca="1" si="74"/>
        <v>0</v>
      </c>
      <c r="BL80" s="2">
        <f t="shared" ca="1" si="74"/>
        <v>0</v>
      </c>
      <c r="BM80" s="2">
        <f t="shared" ca="1" si="74"/>
        <v>0</v>
      </c>
      <c r="BN80" s="2" t="str">
        <f t="shared" si="81"/>
        <v>LH</v>
      </c>
      <c r="BO80" s="2">
        <f t="shared" ref="BO80:BO86" si="83">IF(AND(COUNTIF(J80:W80,"&gt;0")&gt;6,COUNTIF(J80:W80,"&gt;0")=SUM(BR80:CE80)),SUM(BR80:CE80),0)</f>
        <v>0</v>
      </c>
      <c r="BP80" s="2">
        <f t="shared" si="77"/>
        <v>0</v>
      </c>
      <c r="BR80" s="2">
        <f t="shared" si="82"/>
        <v>1</v>
      </c>
    </row>
    <row r="81" spans="1:70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КА-13  -  ЧЧР</v>
      </c>
      <c r="B81" s="15" t="s">
        <v>2129</v>
      </c>
      <c r="C81" s="18"/>
      <c r="D81" s="18"/>
      <c r="E81" s="22"/>
      <c r="F81" s="22"/>
      <c r="G81" s="22"/>
      <c r="H81" s="20">
        <f t="shared" ca="1" si="79"/>
        <v>0</v>
      </c>
      <c r="I81" s="16" t="str">
        <f t="shared" si="80"/>
        <v>13K002LH0003</v>
      </c>
      <c r="J81" s="54">
        <v>24</v>
      </c>
      <c r="K81" s="54">
        <v>24</v>
      </c>
      <c r="L81" s="54">
        <v>24</v>
      </c>
      <c r="M81" s="54">
        <v>24</v>
      </c>
      <c r="N81" s="54">
        <v>24</v>
      </c>
      <c r="O81" s="54">
        <v>24</v>
      </c>
      <c r="P81" s="54">
        <v>24</v>
      </c>
      <c r="Q81" s="54">
        <v>24</v>
      </c>
      <c r="R81" s="54">
        <v>24</v>
      </c>
      <c r="S81" s="54">
        <v>24</v>
      </c>
      <c r="T81" s="54">
        <v>24</v>
      </c>
      <c r="U81" s="54">
        <v>24</v>
      </c>
      <c r="V81" s="54">
        <v>24</v>
      </c>
      <c r="W81" s="56">
        <v>24</v>
      </c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2">
        <f t="shared" ca="1" si="69"/>
        <v>0</v>
      </c>
      <c r="BA81" s="2">
        <f t="shared" ca="1" si="69"/>
        <v>0</v>
      </c>
      <c r="BB81" s="2">
        <f t="shared" ca="1" si="69"/>
        <v>0</v>
      </c>
      <c r="BC81" s="2">
        <f t="shared" ca="1" si="69"/>
        <v>0</v>
      </c>
      <c r="BD81" s="2">
        <f t="shared" ca="1" si="69"/>
        <v>0</v>
      </c>
      <c r="BE81" s="2">
        <f t="shared" ca="1" si="74"/>
        <v>0</v>
      </c>
      <c r="BF81" s="2">
        <f t="shared" ca="1" si="74"/>
        <v>0</v>
      </c>
      <c r="BG81" s="2">
        <f t="shared" ca="1" si="74"/>
        <v>0</v>
      </c>
      <c r="BH81" s="2">
        <f t="shared" ca="1" si="74"/>
        <v>0</v>
      </c>
      <c r="BI81" s="2">
        <f t="shared" ca="1" si="74"/>
        <v>0</v>
      </c>
      <c r="BJ81" s="2">
        <f t="shared" ca="1" si="74"/>
        <v>0</v>
      </c>
      <c r="BK81" s="2">
        <f t="shared" ca="1" si="74"/>
        <v>0</v>
      </c>
      <c r="BL81" s="2">
        <f t="shared" ca="1" si="74"/>
        <v>0</v>
      </c>
      <c r="BM81" s="2">
        <f t="shared" ca="1" si="74"/>
        <v>0</v>
      </c>
      <c r="BN81" s="2" t="str">
        <f t="shared" si="81"/>
        <v>LH</v>
      </c>
      <c r="BO81" s="2">
        <f t="shared" si="83"/>
        <v>0</v>
      </c>
      <c r="BP81" s="2">
        <f t="shared" si="77"/>
        <v>0</v>
      </c>
      <c r="BR81" s="2">
        <f t="shared" si="82"/>
        <v>1</v>
      </c>
    </row>
    <row r="82" spans="1:70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КА-14  -  ЧЧР</v>
      </c>
      <c r="B82" s="15" t="s">
        <v>2130</v>
      </c>
      <c r="C82" s="18"/>
      <c r="D82" s="18"/>
      <c r="E82" s="22"/>
      <c r="F82" s="22"/>
      <c r="G82" s="22"/>
      <c r="H82" s="20">
        <f t="shared" ca="1" si="79"/>
        <v>0</v>
      </c>
      <c r="I82" s="16" t="str">
        <f t="shared" si="80"/>
        <v>14K002LH0003</v>
      </c>
      <c r="J82" s="54">
        <v>24</v>
      </c>
      <c r="K82" s="54">
        <v>24</v>
      </c>
      <c r="L82" s="54">
        <v>24</v>
      </c>
      <c r="M82" s="54">
        <v>24</v>
      </c>
      <c r="N82" s="54">
        <v>24</v>
      </c>
      <c r="O82" s="54">
        <v>24</v>
      </c>
      <c r="P82" s="54">
        <v>24</v>
      </c>
      <c r="Q82" s="54">
        <v>24</v>
      </c>
      <c r="R82" s="54">
        <v>24</v>
      </c>
      <c r="S82" s="54">
        <v>24</v>
      </c>
      <c r="T82" s="54">
        <v>24</v>
      </c>
      <c r="U82" s="54">
        <v>24</v>
      </c>
      <c r="V82" s="54">
        <v>24</v>
      </c>
      <c r="W82" s="56">
        <v>24</v>
      </c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2">
        <f t="shared" ca="1" si="69"/>
        <v>0</v>
      </c>
      <c r="BA82" s="2">
        <f t="shared" ca="1" si="69"/>
        <v>0</v>
      </c>
      <c r="BB82" s="2">
        <f t="shared" ca="1" si="69"/>
        <v>0</v>
      </c>
      <c r="BC82" s="2">
        <f t="shared" ca="1" si="69"/>
        <v>0</v>
      </c>
      <c r="BD82" s="2">
        <f t="shared" ca="1" si="69"/>
        <v>0</v>
      </c>
      <c r="BE82" s="2">
        <f t="shared" ca="1" si="74"/>
        <v>0</v>
      </c>
      <c r="BF82" s="2">
        <f t="shared" ca="1" si="74"/>
        <v>0</v>
      </c>
      <c r="BG82" s="2">
        <f t="shared" ca="1" si="74"/>
        <v>0</v>
      </c>
      <c r="BH82" s="2">
        <f t="shared" ca="1" si="74"/>
        <v>0</v>
      </c>
      <c r="BI82" s="2">
        <f t="shared" ca="1" si="74"/>
        <v>0</v>
      </c>
      <c r="BJ82" s="2">
        <f t="shared" ca="1" si="74"/>
        <v>0</v>
      </c>
      <c r="BK82" s="2">
        <f t="shared" ca="1" si="74"/>
        <v>0</v>
      </c>
      <c r="BL82" s="2">
        <f t="shared" ca="1" si="74"/>
        <v>0</v>
      </c>
      <c r="BM82" s="2">
        <f t="shared" ca="1" si="74"/>
        <v>0</v>
      </c>
      <c r="BN82" s="2" t="str">
        <f t="shared" si="81"/>
        <v>LH</v>
      </c>
      <c r="BO82" s="2">
        <f t="shared" si="83"/>
        <v>0</v>
      </c>
      <c r="BP82" s="2">
        <f t="shared" si="77"/>
        <v>0</v>
      </c>
      <c r="BR82" s="2">
        <f t="shared" si="82"/>
        <v>1</v>
      </c>
    </row>
    <row r="83" spans="1:70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КА-15  -  ЧЧР</v>
      </c>
      <c r="B83" s="15" t="s">
        <v>2131</v>
      </c>
      <c r="C83" s="18"/>
      <c r="D83" s="18"/>
      <c r="E83" s="22"/>
      <c r="F83" s="22"/>
      <c r="G83" s="22"/>
      <c r="H83" s="20">
        <f t="shared" ca="1" si="79"/>
        <v>0</v>
      </c>
      <c r="I83" s="16" t="str">
        <f t="shared" si="80"/>
        <v>15K002LH0003</v>
      </c>
      <c r="J83" s="54">
        <v>24</v>
      </c>
      <c r="K83" s="54">
        <v>24</v>
      </c>
      <c r="L83" s="54">
        <v>24</v>
      </c>
      <c r="M83" s="54">
        <v>24</v>
      </c>
      <c r="N83" s="54">
        <v>24</v>
      </c>
      <c r="O83" s="54">
        <v>24</v>
      </c>
      <c r="P83" s="54">
        <v>24</v>
      </c>
      <c r="Q83" s="54">
        <v>24</v>
      </c>
      <c r="R83" s="54">
        <v>24</v>
      </c>
      <c r="S83" s="54">
        <v>24</v>
      </c>
      <c r="T83" s="54">
        <v>24</v>
      </c>
      <c r="U83" s="54">
        <v>24</v>
      </c>
      <c r="V83" s="54">
        <v>24</v>
      </c>
      <c r="W83" s="56">
        <v>24</v>
      </c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2">
        <f t="shared" ca="1" si="69"/>
        <v>0</v>
      </c>
      <c r="BA83" s="2">
        <f t="shared" ca="1" si="69"/>
        <v>0</v>
      </c>
      <c r="BB83" s="2">
        <f t="shared" ca="1" si="69"/>
        <v>0</v>
      </c>
      <c r="BC83" s="2">
        <f t="shared" ca="1" si="69"/>
        <v>0</v>
      </c>
      <c r="BD83" s="2">
        <f t="shared" ca="1" si="69"/>
        <v>0</v>
      </c>
      <c r="BE83" s="2">
        <f t="shared" ca="1" si="74"/>
        <v>0</v>
      </c>
      <c r="BF83" s="2">
        <f t="shared" ca="1" si="74"/>
        <v>0</v>
      </c>
      <c r="BG83" s="2">
        <f t="shared" ca="1" si="74"/>
        <v>0</v>
      </c>
      <c r="BH83" s="2">
        <f t="shared" ca="1" si="74"/>
        <v>0</v>
      </c>
      <c r="BI83" s="2">
        <f t="shared" ca="1" si="74"/>
        <v>0</v>
      </c>
      <c r="BJ83" s="2">
        <f t="shared" ca="1" si="74"/>
        <v>0</v>
      </c>
      <c r="BK83" s="2">
        <f t="shared" ca="1" si="74"/>
        <v>0</v>
      </c>
      <c r="BL83" s="2">
        <f t="shared" ca="1" si="74"/>
        <v>0</v>
      </c>
      <c r="BM83" s="2">
        <f t="shared" ca="1" si="74"/>
        <v>0</v>
      </c>
      <c r="BN83" s="2" t="str">
        <f t="shared" si="81"/>
        <v>LH</v>
      </c>
      <c r="BO83" s="2">
        <f t="shared" si="83"/>
        <v>0</v>
      </c>
      <c r="BP83" s="2">
        <f t="shared" si="77"/>
        <v>0</v>
      </c>
      <c r="BR83" s="2">
        <f t="shared" si="82"/>
        <v>1</v>
      </c>
    </row>
    <row r="84" spans="1:70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КА-16  -  ЧЧР</v>
      </c>
      <c r="B84" s="15" t="s">
        <v>2132</v>
      </c>
      <c r="C84" s="18"/>
      <c r="D84" s="18"/>
      <c r="E84" s="22"/>
      <c r="F84" s="22"/>
      <c r="G84" s="22"/>
      <c r="H84" s="20">
        <f t="shared" ca="1" si="79"/>
        <v>0</v>
      </c>
      <c r="I84" s="16" t="str">
        <f t="shared" si="80"/>
        <v>16K002LH0003</v>
      </c>
      <c r="J84" s="54">
        <v>24</v>
      </c>
      <c r="K84" s="54">
        <v>24</v>
      </c>
      <c r="L84" s="54">
        <v>24</v>
      </c>
      <c r="M84" s="54">
        <v>24</v>
      </c>
      <c r="N84" s="54">
        <v>24</v>
      </c>
      <c r="O84" s="54">
        <v>24</v>
      </c>
      <c r="P84" s="54">
        <v>24</v>
      </c>
      <c r="Q84" s="54">
        <v>24</v>
      </c>
      <c r="R84" s="54">
        <v>24</v>
      </c>
      <c r="S84" s="54">
        <v>24</v>
      </c>
      <c r="T84" s="54">
        <v>24</v>
      </c>
      <c r="U84" s="54">
        <v>24</v>
      </c>
      <c r="V84" s="54">
        <v>24</v>
      </c>
      <c r="W84" s="56">
        <v>24</v>
      </c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2">
        <f t="shared" ca="1" si="69"/>
        <v>0</v>
      </c>
      <c r="BA84" s="2">
        <f t="shared" ca="1" si="69"/>
        <v>0</v>
      </c>
      <c r="BB84" s="2">
        <f t="shared" ca="1" si="69"/>
        <v>0</v>
      </c>
      <c r="BC84" s="2">
        <f t="shared" ca="1" si="69"/>
        <v>0</v>
      </c>
      <c r="BD84" s="2">
        <f t="shared" ca="1" si="69"/>
        <v>0</v>
      </c>
      <c r="BE84" s="2">
        <f t="shared" ca="1" si="74"/>
        <v>0</v>
      </c>
      <c r="BF84" s="2">
        <f t="shared" ca="1" si="74"/>
        <v>0</v>
      </c>
      <c r="BG84" s="2">
        <f t="shared" ca="1" si="74"/>
        <v>0</v>
      </c>
      <c r="BH84" s="2">
        <f t="shared" ca="1" si="74"/>
        <v>0</v>
      </c>
      <c r="BI84" s="2">
        <f t="shared" ca="1" si="74"/>
        <v>0</v>
      </c>
      <c r="BJ84" s="2">
        <f t="shared" ca="1" si="74"/>
        <v>0</v>
      </c>
      <c r="BK84" s="2">
        <f t="shared" ca="1" si="74"/>
        <v>0</v>
      </c>
      <c r="BL84" s="2">
        <f t="shared" ca="1" si="74"/>
        <v>0</v>
      </c>
      <c r="BM84" s="2">
        <f t="shared" ca="1" si="74"/>
        <v>0</v>
      </c>
      <c r="BN84" s="2" t="str">
        <f t="shared" si="81"/>
        <v>LH</v>
      </c>
      <c r="BO84" s="2">
        <f t="shared" si="83"/>
        <v>0</v>
      </c>
      <c r="BP84" s="2">
        <f t="shared" si="77"/>
        <v>0</v>
      </c>
      <c r="BR84" s="2">
        <f t="shared" si="82"/>
        <v>1</v>
      </c>
    </row>
    <row r="85" spans="1:70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ТА-7  -  ЧЧР</v>
      </c>
      <c r="B85" s="15" t="s">
        <v>2133</v>
      </c>
      <c r="C85" s="18"/>
      <c r="D85" s="18"/>
      <c r="E85" s="22"/>
      <c r="F85" s="22"/>
      <c r="G85" s="22"/>
      <c r="H85" s="20">
        <f t="shared" ca="1" si="79"/>
        <v>0</v>
      </c>
      <c r="I85" s="16" t="str">
        <f t="shared" si="80"/>
        <v>07T002LH0003</v>
      </c>
      <c r="J85" s="54">
        <v>24</v>
      </c>
      <c r="K85" s="54">
        <v>24</v>
      </c>
      <c r="L85" s="54">
        <v>24</v>
      </c>
      <c r="M85" s="54">
        <v>24</v>
      </c>
      <c r="N85" s="54">
        <v>24</v>
      </c>
      <c r="O85" s="54">
        <v>24</v>
      </c>
      <c r="P85" s="54">
        <v>24</v>
      </c>
      <c r="Q85" s="54">
        <v>24</v>
      </c>
      <c r="R85" s="54">
        <v>24</v>
      </c>
      <c r="S85" s="54">
        <v>24</v>
      </c>
      <c r="T85" s="54">
        <v>24</v>
      </c>
      <c r="U85" s="54">
        <v>24</v>
      </c>
      <c r="V85" s="54">
        <v>24</v>
      </c>
      <c r="W85" s="56">
        <v>24</v>
      </c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2">
        <f t="shared" ca="1" si="69"/>
        <v>0</v>
      </c>
      <c r="BA85" s="2">
        <f t="shared" ca="1" si="69"/>
        <v>0</v>
      </c>
      <c r="BB85" s="2">
        <f t="shared" ca="1" si="69"/>
        <v>0</v>
      </c>
      <c r="BC85" s="2">
        <f t="shared" ca="1" si="69"/>
        <v>0</v>
      </c>
      <c r="BD85" s="2">
        <f t="shared" ca="1" si="69"/>
        <v>0</v>
      </c>
      <c r="BE85" s="2">
        <f t="shared" ca="1" si="74"/>
        <v>0</v>
      </c>
      <c r="BF85" s="2">
        <f t="shared" ca="1" si="74"/>
        <v>0</v>
      </c>
      <c r="BG85" s="2">
        <f t="shared" ca="1" si="74"/>
        <v>0</v>
      </c>
      <c r="BH85" s="2">
        <f t="shared" ca="1" si="74"/>
        <v>0</v>
      </c>
      <c r="BI85" s="2">
        <f t="shared" ca="1" si="74"/>
        <v>0</v>
      </c>
      <c r="BJ85" s="2">
        <f t="shared" ca="1" si="74"/>
        <v>0</v>
      </c>
      <c r="BK85" s="2">
        <f t="shared" ca="1" si="74"/>
        <v>0</v>
      </c>
      <c r="BL85" s="2">
        <f t="shared" ca="1" si="74"/>
        <v>0</v>
      </c>
      <c r="BM85" s="2">
        <f t="shared" ca="1" si="74"/>
        <v>0</v>
      </c>
      <c r="BN85" s="2" t="str">
        <f t="shared" si="81"/>
        <v>LH</v>
      </c>
      <c r="BO85" s="2">
        <f t="shared" si="83"/>
        <v>0</v>
      </c>
      <c r="BP85" s="2">
        <f t="shared" si="77"/>
        <v>0</v>
      </c>
      <c r="BR85" s="2">
        <f t="shared" si="82"/>
        <v>1</v>
      </c>
    </row>
    <row r="86" spans="1:70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ТА-9  -  ЧЧР</v>
      </c>
      <c r="B86" s="15" t="s">
        <v>2134</v>
      </c>
      <c r="C86" s="18"/>
      <c r="D86" s="18"/>
      <c r="E86" s="22"/>
      <c r="F86" s="22"/>
      <c r="G86" s="22"/>
      <c r="H86" s="20">
        <f t="shared" ca="1" si="79"/>
        <v>0</v>
      </c>
      <c r="I86" s="16" t="str">
        <f t="shared" si="80"/>
        <v>09T002LH0003</v>
      </c>
      <c r="J86" s="54">
        <v>24</v>
      </c>
      <c r="K86" s="54">
        <v>24</v>
      </c>
      <c r="L86" s="54">
        <v>24</v>
      </c>
      <c r="M86" s="54">
        <v>24</v>
      </c>
      <c r="N86" s="54">
        <v>24</v>
      </c>
      <c r="O86" s="54">
        <v>24</v>
      </c>
      <c r="P86" s="54">
        <v>24</v>
      </c>
      <c r="Q86" s="54">
        <v>24</v>
      </c>
      <c r="R86" s="54">
        <v>24</v>
      </c>
      <c r="S86" s="54">
        <v>24</v>
      </c>
      <c r="T86" s="54">
        <v>24</v>
      </c>
      <c r="U86" s="54">
        <v>24</v>
      </c>
      <c r="V86" s="54">
        <v>24</v>
      </c>
      <c r="W86" s="56">
        <v>24</v>
      </c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2">
        <f t="shared" ca="1" si="69"/>
        <v>0</v>
      </c>
      <c r="BA86" s="2">
        <f t="shared" ca="1" si="69"/>
        <v>0</v>
      </c>
      <c r="BB86" s="2">
        <f t="shared" ca="1" si="69"/>
        <v>0</v>
      </c>
      <c r="BC86" s="2">
        <f t="shared" ca="1" si="69"/>
        <v>0</v>
      </c>
      <c r="BD86" s="2">
        <f t="shared" ca="1" si="69"/>
        <v>0</v>
      </c>
      <c r="BE86" s="2">
        <f t="shared" ca="1" si="74"/>
        <v>0</v>
      </c>
      <c r="BF86" s="2">
        <f t="shared" ca="1" si="74"/>
        <v>0</v>
      </c>
      <c r="BG86" s="2">
        <f t="shared" ca="1" si="74"/>
        <v>0</v>
      </c>
      <c r="BH86" s="2">
        <f t="shared" ca="1" si="74"/>
        <v>0</v>
      </c>
      <c r="BI86" s="2">
        <f t="shared" ca="1" si="74"/>
        <v>0</v>
      </c>
      <c r="BJ86" s="2">
        <f t="shared" ca="1" si="74"/>
        <v>0</v>
      </c>
      <c r="BK86" s="2">
        <f t="shared" ca="1" si="74"/>
        <v>0</v>
      </c>
      <c r="BL86" s="2">
        <f t="shared" ca="1" si="74"/>
        <v>0</v>
      </c>
      <c r="BM86" s="2">
        <f t="shared" ca="1" si="74"/>
        <v>0</v>
      </c>
      <c r="BN86" s="2" t="str">
        <f t="shared" si="81"/>
        <v>LH</v>
      </c>
      <c r="BO86" s="2">
        <f t="shared" si="83"/>
        <v>0</v>
      </c>
      <c r="BP86" s="2">
        <f t="shared" si="77"/>
        <v>0</v>
      </c>
      <c r="BR86" s="2">
        <f t="shared" si="82"/>
        <v>1</v>
      </c>
    </row>
    <row r="87" spans="1:70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ТА-10  -  ЧЧР</v>
      </c>
      <c r="B87" s="15" t="s">
        <v>2135</v>
      </c>
      <c r="C87" s="18"/>
      <c r="D87" s="18"/>
      <c r="E87" s="22"/>
      <c r="F87" s="22"/>
      <c r="G87" s="22"/>
      <c r="H87" s="20">
        <f t="shared" ca="1" si="79"/>
        <v>0</v>
      </c>
      <c r="I87" s="16" t="str">
        <f t="shared" si="80"/>
        <v>10T002LH0003</v>
      </c>
      <c r="J87" s="54">
        <v>0</v>
      </c>
      <c r="K87" s="54">
        <v>0</v>
      </c>
      <c r="L87" s="54">
        <v>0</v>
      </c>
      <c r="M87" s="54">
        <v>0</v>
      </c>
      <c r="N87" s="54">
        <v>0</v>
      </c>
      <c r="O87" s="54">
        <v>0</v>
      </c>
      <c r="P87" s="54">
        <v>0</v>
      </c>
      <c r="Q87" s="54">
        <v>0</v>
      </c>
      <c r="R87" s="54">
        <v>0</v>
      </c>
      <c r="S87" s="54">
        <v>0</v>
      </c>
      <c r="T87" s="54">
        <v>0</v>
      </c>
      <c r="U87" s="54">
        <v>0</v>
      </c>
      <c r="V87" s="54">
        <v>0</v>
      </c>
      <c r="W87" s="56">
        <v>0</v>
      </c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2">
        <f t="shared" ca="1" si="69"/>
        <v>0</v>
      </c>
      <c r="BA87" s="2">
        <f t="shared" ca="1" si="69"/>
        <v>0</v>
      </c>
      <c r="BB87" s="2">
        <f t="shared" ca="1" si="69"/>
        <v>0</v>
      </c>
      <c r="BC87" s="2">
        <f t="shared" ca="1" si="69"/>
        <v>0</v>
      </c>
      <c r="BD87" s="2">
        <f t="shared" ca="1" si="69"/>
        <v>0</v>
      </c>
      <c r="BE87" s="2">
        <f t="shared" ca="1" si="74"/>
        <v>0</v>
      </c>
      <c r="BF87" s="2">
        <f t="shared" ca="1" si="74"/>
        <v>0</v>
      </c>
      <c r="BG87" s="2">
        <f t="shared" ca="1" si="74"/>
        <v>0</v>
      </c>
      <c r="BH87" s="2">
        <f t="shared" ca="1" si="74"/>
        <v>0</v>
      </c>
      <c r="BI87" s="2">
        <f t="shared" ca="1" si="74"/>
        <v>0</v>
      </c>
      <c r="BJ87" s="2">
        <f t="shared" ca="1" si="74"/>
        <v>0</v>
      </c>
      <c r="BK87" s="2">
        <f t="shared" ca="1" si="74"/>
        <v>0</v>
      </c>
      <c r="BL87" s="2">
        <f t="shared" ca="1" si="74"/>
        <v>0</v>
      </c>
      <c r="BM87" s="2">
        <f t="shared" ca="1" si="74"/>
        <v>0</v>
      </c>
      <c r="BN87" s="2" t="str">
        <f t="shared" si="81"/>
        <v>LH</v>
      </c>
      <c r="BP87" s="2">
        <f t="shared" si="77"/>
        <v>0</v>
      </c>
      <c r="BR87" s="2">
        <f t="shared" si="82"/>
        <v>0</v>
      </c>
    </row>
    <row r="88" spans="1:70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ТА-11  -  ЧЧР</v>
      </c>
      <c r="B88" s="15" t="s">
        <v>2136</v>
      </c>
      <c r="C88" s="18"/>
      <c r="D88" s="18"/>
      <c r="E88" s="22"/>
      <c r="F88" s="22"/>
      <c r="G88" s="22"/>
      <c r="H88" s="20">
        <f t="shared" ca="1" si="79"/>
        <v>0</v>
      </c>
      <c r="I88" s="16" t="str">
        <f t="shared" si="80"/>
        <v>11T002LH0003</v>
      </c>
      <c r="J88" s="54">
        <v>0</v>
      </c>
      <c r="K88" s="54">
        <v>0</v>
      </c>
      <c r="L88" s="54">
        <v>0</v>
      </c>
      <c r="M88" s="54">
        <v>0</v>
      </c>
      <c r="N88" s="54">
        <v>0</v>
      </c>
      <c r="O88" s="54">
        <v>0</v>
      </c>
      <c r="P88" s="54">
        <v>0</v>
      </c>
      <c r="Q88" s="54">
        <v>0</v>
      </c>
      <c r="R88" s="54">
        <v>22</v>
      </c>
      <c r="S88" s="54">
        <v>24</v>
      </c>
      <c r="T88" s="54">
        <v>21</v>
      </c>
      <c r="U88" s="54">
        <v>0</v>
      </c>
      <c r="V88" s="54">
        <v>0</v>
      </c>
      <c r="W88" s="56">
        <v>0</v>
      </c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2">
        <f t="shared" ca="1" si="69"/>
        <v>0</v>
      </c>
      <c r="BA88" s="2">
        <f t="shared" ca="1" si="69"/>
        <v>0</v>
      </c>
      <c r="BB88" s="2">
        <f t="shared" ca="1" si="69"/>
        <v>0</v>
      </c>
      <c r="BC88" s="2">
        <f t="shared" ca="1" si="69"/>
        <v>0</v>
      </c>
      <c r="BD88" s="2">
        <f t="shared" ca="1" si="69"/>
        <v>0</v>
      </c>
      <c r="BE88" s="2">
        <f t="shared" ca="1" si="74"/>
        <v>0</v>
      </c>
      <c r="BF88" s="2">
        <f t="shared" ca="1" si="74"/>
        <v>0</v>
      </c>
      <c r="BG88" s="2">
        <f t="shared" ca="1" si="74"/>
        <v>0</v>
      </c>
      <c r="BH88" s="2">
        <f t="shared" ca="1" si="74"/>
        <v>0</v>
      </c>
      <c r="BI88" s="2">
        <f t="shared" ca="1" si="74"/>
        <v>0</v>
      </c>
      <c r="BJ88" s="2">
        <f t="shared" ca="1" si="74"/>
        <v>0</v>
      </c>
      <c r="BK88" s="2">
        <f t="shared" ca="1" si="74"/>
        <v>0</v>
      </c>
      <c r="BL88" s="2">
        <f t="shared" ca="1" si="74"/>
        <v>0</v>
      </c>
      <c r="BM88" s="2">
        <f t="shared" ca="1" si="74"/>
        <v>0</v>
      </c>
      <c r="BN88" s="2" t="str">
        <f t="shared" si="81"/>
        <v>LH</v>
      </c>
      <c r="BP88" s="2">
        <f t="shared" si="77"/>
        <v>0</v>
      </c>
      <c r="BR88" s="2">
        <f t="shared" si="82"/>
        <v>0</v>
      </c>
    </row>
    <row r="89" spans="1:70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ТА-12  -  ЧЧР</v>
      </c>
      <c r="B89" s="15" t="s">
        <v>2137</v>
      </c>
      <c r="C89" s="18"/>
      <c r="D89" s="18"/>
      <c r="E89" s="22"/>
      <c r="F89" s="22"/>
      <c r="G89" s="22"/>
      <c r="H89" s="20">
        <f t="shared" ca="1" si="79"/>
        <v>0</v>
      </c>
      <c r="I89" s="16" t="str">
        <f t="shared" si="80"/>
        <v>12T002LH0003</v>
      </c>
      <c r="J89" s="54">
        <v>24</v>
      </c>
      <c r="K89" s="54">
        <v>24</v>
      </c>
      <c r="L89" s="54">
        <v>24</v>
      </c>
      <c r="M89" s="54">
        <v>24</v>
      </c>
      <c r="N89" s="54">
        <v>24</v>
      </c>
      <c r="O89" s="54">
        <v>24</v>
      </c>
      <c r="P89" s="54">
        <v>24</v>
      </c>
      <c r="Q89" s="54">
        <v>24</v>
      </c>
      <c r="R89" s="54">
        <v>24</v>
      </c>
      <c r="S89" s="54">
        <v>24</v>
      </c>
      <c r="T89" s="54">
        <v>24</v>
      </c>
      <c r="U89" s="54">
        <v>24</v>
      </c>
      <c r="V89" s="54">
        <v>24</v>
      </c>
      <c r="W89" s="56">
        <v>24</v>
      </c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2">
        <f t="shared" ca="1" si="69"/>
        <v>0</v>
      </c>
      <c r="BA89" s="2">
        <f t="shared" ca="1" si="69"/>
        <v>0</v>
      </c>
      <c r="BB89" s="2">
        <f t="shared" ca="1" si="69"/>
        <v>0</v>
      </c>
      <c r="BC89" s="2">
        <f t="shared" ca="1" si="69"/>
        <v>0</v>
      </c>
      <c r="BD89" s="2">
        <f t="shared" ca="1" si="69"/>
        <v>0</v>
      </c>
      <c r="BE89" s="2">
        <f t="shared" ca="1" si="74"/>
        <v>0</v>
      </c>
      <c r="BF89" s="2">
        <f t="shared" ca="1" si="74"/>
        <v>0</v>
      </c>
      <c r="BG89" s="2">
        <f t="shared" ca="1" si="74"/>
        <v>0</v>
      </c>
      <c r="BH89" s="2">
        <f t="shared" ca="1" si="74"/>
        <v>0</v>
      </c>
      <c r="BI89" s="2">
        <f t="shared" ca="1" si="74"/>
        <v>0</v>
      </c>
      <c r="BJ89" s="2">
        <f t="shared" ca="1" si="74"/>
        <v>0</v>
      </c>
      <c r="BK89" s="2">
        <f t="shared" ca="1" si="74"/>
        <v>0</v>
      </c>
      <c r="BL89" s="2">
        <f t="shared" ca="1" si="74"/>
        <v>0</v>
      </c>
      <c r="BM89" s="2">
        <f t="shared" ca="1" si="74"/>
        <v>0</v>
      </c>
      <c r="BN89" s="2" t="str">
        <f t="shared" si="81"/>
        <v>LH</v>
      </c>
      <c r="BO89" s="2">
        <f>IF(AND(COUNTIF(J89:W89,"&gt;0")&gt;6,COUNTIF(J89:W89,"&gt;0")=SUM(BR89:CE89)),SUM(BR89:CE89),0)</f>
        <v>0</v>
      </c>
      <c r="BP89" s="2">
        <f t="shared" si="77"/>
        <v>0</v>
      </c>
      <c r="BR89" s="2">
        <f t="shared" si="82"/>
        <v>1</v>
      </c>
    </row>
    <row r="90" spans="1:70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ТА-13  -  ЧЧР</v>
      </c>
      <c r="B90" s="15" t="s">
        <v>2138</v>
      </c>
      <c r="C90" s="18"/>
      <c r="D90" s="18"/>
      <c r="E90" s="22"/>
      <c r="F90" s="22"/>
      <c r="G90" s="22"/>
      <c r="H90" s="20">
        <f t="shared" ca="1" si="79"/>
        <v>0</v>
      </c>
      <c r="I90" s="16" t="str">
        <f t="shared" si="80"/>
        <v>13T002LH0003</v>
      </c>
      <c r="J90" s="54">
        <v>0</v>
      </c>
      <c r="K90" s="54">
        <v>0</v>
      </c>
      <c r="L90" s="54">
        <v>0</v>
      </c>
      <c r="M90" s="54">
        <v>0</v>
      </c>
      <c r="N90" s="54">
        <v>0</v>
      </c>
      <c r="O90" s="54">
        <v>0</v>
      </c>
      <c r="P90" s="54">
        <v>0</v>
      </c>
      <c r="Q90" s="54">
        <v>0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6">
        <v>0</v>
      </c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2">
        <f t="shared" ca="1" si="69"/>
        <v>0</v>
      </c>
      <c r="BA90" s="2">
        <f t="shared" ca="1" si="69"/>
        <v>0</v>
      </c>
      <c r="BB90" s="2">
        <f t="shared" ca="1" si="69"/>
        <v>0</v>
      </c>
      <c r="BC90" s="2">
        <f t="shared" ca="1" si="69"/>
        <v>0</v>
      </c>
      <c r="BD90" s="2">
        <f t="shared" ca="1" si="69"/>
        <v>0</v>
      </c>
      <c r="BE90" s="2">
        <f t="shared" ca="1" si="74"/>
        <v>0</v>
      </c>
      <c r="BF90" s="2">
        <f t="shared" ca="1" si="74"/>
        <v>0</v>
      </c>
      <c r="BG90" s="2">
        <f t="shared" ca="1" si="74"/>
        <v>0</v>
      </c>
      <c r="BH90" s="2">
        <f t="shared" ref="BH90:BM94" ca="1" si="84">COUNTIF(OFFSET(P90,,$D$2+2,COUNTIF(OFFSET($H90,1-ROW($H90),2+4*$D$2,94),"="&amp;OFFSET($H90,,2+4*$D$2))),"&gt;20")</f>
        <v>0</v>
      </c>
      <c r="BI90" s="2">
        <f t="shared" ca="1" si="84"/>
        <v>0</v>
      </c>
      <c r="BJ90" s="2">
        <f t="shared" ca="1" si="84"/>
        <v>0</v>
      </c>
      <c r="BK90" s="2">
        <f t="shared" ca="1" si="84"/>
        <v>0</v>
      </c>
      <c r="BL90" s="2">
        <f t="shared" ca="1" si="84"/>
        <v>0</v>
      </c>
      <c r="BM90" s="2">
        <f t="shared" ca="1" si="84"/>
        <v>0</v>
      </c>
      <c r="BN90" s="2" t="str">
        <f t="shared" si="81"/>
        <v>LH</v>
      </c>
      <c r="BP90" s="2">
        <f t="shared" si="77"/>
        <v>0</v>
      </c>
      <c r="BR90" s="2">
        <f t="shared" si="82"/>
        <v>0</v>
      </c>
    </row>
    <row r="91" spans="1:70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ТА-14  -  ЧЧР</v>
      </c>
      <c r="B91" s="15" t="s">
        <v>2139</v>
      </c>
      <c r="C91" s="18"/>
      <c r="D91" s="18"/>
      <c r="E91" s="22"/>
      <c r="F91" s="22"/>
      <c r="G91" s="22"/>
      <c r="H91" s="20">
        <f t="shared" ca="1" si="79"/>
        <v>0</v>
      </c>
      <c r="I91" s="16" t="str">
        <f t="shared" si="80"/>
        <v>14T002LH0003</v>
      </c>
      <c r="J91" s="54">
        <v>24</v>
      </c>
      <c r="K91" s="54">
        <v>24</v>
      </c>
      <c r="L91" s="54">
        <v>24</v>
      </c>
      <c r="M91" s="54">
        <v>24</v>
      </c>
      <c r="N91" s="54">
        <v>24</v>
      </c>
      <c r="O91" s="54">
        <v>24</v>
      </c>
      <c r="P91" s="54">
        <v>24</v>
      </c>
      <c r="Q91" s="54">
        <v>24</v>
      </c>
      <c r="R91" s="54">
        <v>24</v>
      </c>
      <c r="S91" s="54">
        <v>24</v>
      </c>
      <c r="T91" s="54">
        <v>24</v>
      </c>
      <c r="U91" s="54">
        <v>24</v>
      </c>
      <c r="V91" s="54">
        <v>5</v>
      </c>
      <c r="W91" s="56">
        <v>0</v>
      </c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2">
        <f t="shared" ca="1" si="69"/>
        <v>0</v>
      </c>
      <c r="BA91" s="2">
        <f t="shared" ca="1" si="69"/>
        <v>0</v>
      </c>
      <c r="BB91" s="2">
        <f t="shared" ca="1" si="69"/>
        <v>0</v>
      </c>
      <c r="BC91" s="2">
        <f t="shared" ca="1" si="69"/>
        <v>0</v>
      </c>
      <c r="BD91" s="2">
        <f t="shared" ca="1" si="69"/>
        <v>0</v>
      </c>
      <c r="BE91" s="2">
        <f t="shared" ca="1" si="69"/>
        <v>0</v>
      </c>
      <c r="BF91" s="2">
        <f t="shared" ca="1" si="69"/>
        <v>0</v>
      </c>
      <c r="BG91" s="2">
        <f t="shared" ca="1" si="69"/>
        <v>0</v>
      </c>
      <c r="BH91" s="2">
        <f t="shared" ca="1" si="84"/>
        <v>0</v>
      </c>
      <c r="BI91" s="2">
        <f t="shared" ca="1" si="84"/>
        <v>0</v>
      </c>
      <c r="BJ91" s="2">
        <f t="shared" ca="1" si="84"/>
        <v>0</v>
      </c>
      <c r="BK91" s="2">
        <f t="shared" ca="1" si="84"/>
        <v>0</v>
      </c>
      <c r="BL91" s="2">
        <f t="shared" ca="1" si="84"/>
        <v>0</v>
      </c>
      <c r="BM91" s="2">
        <f t="shared" ca="1" si="84"/>
        <v>0</v>
      </c>
      <c r="BN91" s="2" t="str">
        <f t="shared" si="81"/>
        <v>LH</v>
      </c>
      <c r="BP91" s="2">
        <f t="shared" si="77"/>
        <v>1</v>
      </c>
      <c r="BR91" s="2">
        <f t="shared" si="82"/>
        <v>0</v>
      </c>
    </row>
    <row r="92" spans="1:70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ТА-15  -  ЧЧР</v>
      </c>
      <c r="B92" s="15" t="s">
        <v>2140</v>
      </c>
      <c r="C92" s="18"/>
      <c r="D92" s="18"/>
      <c r="E92" s="22"/>
      <c r="F92" s="22"/>
      <c r="G92" s="22"/>
      <c r="H92" s="20">
        <f t="shared" ca="1" si="79"/>
        <v>0</v>
      </c>
      <c r="I92" s="16" t="str">
        <f t="shared" si="80"/>
        <v>15T002LH0003</v>
      </c>
      <c r="J92" s="54">
        <v>0</v>
      </c>
      <c r="K92" s="54">
        <v>0</v>
      </c>
      <c r="L92" s="54">
        <v>21</v>
      </c>
      <c r="M92" s="54">
        <v>18</v>
      </c>
      <c r="N92" s="54">
        <v>0</v>
      </c>
      <c r="O92" s="54">
        <v>0</v>
      </c>
      <c r="P92" s="54">
        <v>0</v>
      </c>
      <c r="Q92" s="54">
        <v>0</v>
      </c>
      <c r="R92" s="54">
        <v>0</v>
      </c>
      <c r="S92" s="54">
        <v>0</v>
      </c>
      <c r="T92" s="54">
        <v>0</v>
      </c>
      <c r="U92" s="54">
        <v>0</v>
      </c>
      <c r="V92" s="54">
        <v>24</v>
      </c>
      <c r="W92" s="56">
        <v>24</v>
      </c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2">
        <f t="shared" ca="1" si="69"/>
        <v>0</v>
      </c>
      <c r="BA92" s="2">
        <f t="shared" ca="1" si="69"/>
        <v>0</v>
      </c>
      <c r="BB92" s="2">
        <f t="shared" ca="1" si="69"/>
        <v>0</v>
      </c>
      <c r="BC92" s="2">
        <f t="shared" ca="1" si="69"/>
        <v>0</v>
      </c>
      <c r="BD92" s="2">
        <f t="shared" ca="1" si="69"/>
        <v>0</v>
      </c>
      <c r="BE92" s="2">
        <f t="shared" ca="1" si="69"/>
        <v>0</v>
      </c>
      <c r="BF92" s="2">
        <f t="shared" ca="1" si="69"/>
        <v>0</v>
      </c>
      <c r="BG92" s="2">
        <f t="shared" ca="1" si="69"/>
        <v>0</v>
      </c>
      <c r="BH92" s="2">
        <f t="shared" ca="1" si="84"/>
        <v>0</v>
      </c>
      <c r="BI92" s="2">
        <f t="shared" ca="1" si="84"/>
        <v>0</v>
      </c>
      <c r="BJ92" s="2">
        <f t="shared" ca="1" si="84"/>
        <v>0</v>
      </c>
      <c r="BK92" s="2">
        <f t="shared" ca="1" si="84"/>
        <v>0</v>
      </c>
      <c r="BL92" s="2">
        <f t="shared" ca="1" si="84"/>
        <v>0</v>
      </c>
      <c r="BM92" s="2">
        <f t="shared" ca="1" si="84"/>
        <v>0</v>
      </c>
      <c r="BN92" s="2" t="str">
        <f t="shared" si="81"/>
        <v>LH</v>
      </c>
      <c r="BO92" s="2">
        <f>IF(AND(COUNTIF(J92:W92,"&gt;0")&gt;6,COUNTIF(J92:W92,"&gt;0")=SUM(BR92:CE92)),SUM(BR92:CE92),0)</f>
        <v>0</v>
      </c>
      <c r="BP92" s="2">
        <f t="shared" si="77"/>
        <v>0</v>
      </c>
      <c r="BR92" s="2">
        <f t="shared" si="82"/>
        <v>1</v>
      </c>
    </row>
    <row r="93" spans="1:70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Gпв</v>
      </c>
      <c r="B93" s="15" t="s">
        <v>2141</v>
      </c>
      <c r="C93" s="18"/>
      <c r="D93" s="18"/>
      <c r="E93" s="22"/>
      <c r="F93" s="22"/>
      <c r="G93" s="22"/>
      <c r="H93" s="20">
        <f t="shared" ca="1" si="79"/>
        <v>0</v>
      </c>
      <c r="I93" s="16" t="str">
        <f t="shared" si="80"/>
        <v>00K002GW0003</v>
      </c>
      <c r="J93" s="54">
        <v>38406</v>
      </c>
      <c r="K93" s="54">
        <v>36990</v>
      </c>
      <c r="L93" s="54">
        <v>39979</v>
      </c>
      <c r="M93" s="54">
        <v>38163</v>
      </c>
      <c r="N93" s="54">
        <v>33663</v>
      </c>
      <c r="O93" s="54">
        <v>34316</v>
      </c>
      <c r="P93" s="54">
        <v>32646</v>
      </c>
      <c r="Q93" s="54">
        <v>34428</v>
      </c>
      <c r="R93" s="54">
        <v>35757</v>
      </c>
      <c r="S93" s="54">
        <v>35330</v>
      </c>
      <c r="T93" s="54">
        <v>34803</v>
      </c>
      <c r="U93" s="54">
        <v>32993</v>
      </c>
      <c r="V93" s="54">
        <v>32111</v>
      </c>
      <c r="W93" s="56">
        <v>32105</v>
      </c>
      <c r="X93" s="2" t="e">
        <f t="shared" ca="1" si="68"/>
        <v>#VALUE!</v>
      </c>
      <c r="Y93" s="2" t="e">
        <f t="shared" ca="1" si="68"/>
        <v>#VALUE!</v>
      </c>
      <c r="Z93" s="2" t="e">
        <f t="shared" ca="1" si="68"/>
        <v>#VALUE!</v>
      </c>
      <c r="AA93" s="2" t="e">
        <f t="shared" ca="1" si="68"/>
        <v>#VALUE!</v>
      </c>
      <c r="AB93" s="2" t="e">
        <f t="shared" ca="1" si="68"/>
        <v>#VALUE!</v>
      </c>
      <c r="AC93" s="2" t="e">
        <f t="shared" ca="1" si="73"/>
        <v>#VALUE!</v>
      </c>
      <c r="AD93" s="2" t="e">
        <f t="shared" ca="1" si="73"/>
        <v>#VALUE!</v>
      </c>
      <c r="AE93" s="2" t="e">
        <f t="shared" ca="1" si="73"/>
        <v>#VALUE!</v>
      </c>
      <c r="AF93" s="2" t="e">
        <f t="shared" ca="1" si="73"/>
        <v>#VALUE!</v>
      </c>
      <c r="AG93" s="2" t="e">
        <f t="shared" ca="1" si="73"/>
        <v>#VALUE!</v>
      </c>
      <c r="AH93" s="2" t="e">
        <f t="shared" ca="1" si="73"/>
        <v>#VALUE!</v>
      </c>
      <c r="AI93" s="2" t="e">
        <f t="shared" ca="1" si="73"/>
        <v>#VALUE!</v>
      </c>
      <c r="AJ93" s="2" t="e">
        <f t="shared" ca="1" si="73"/>
        <v>#VALUE!</v>
      </c>
      <c r="AK93" s="2" t="e">
        <f t="shared" ca="1" si="73"/>
        <v>#VALUE!</v>
      </c>
      <c r="AL93" s="55">
        <v>60866</v>
      </c>
      <c r="AM93" s="55">
        <v>60884</v>
      </c>
      <c r="AN93" s="55">
        <v>68455</v>
      </c>
      <c r="AO93" s="55">
        <v>69714</v>
      </c>
      <c r="AP93" s="55">
        <v>60827</v>
      </c>
      <c r="AQ93" s="55">
        <v>60868</v>
      </c>
      <c r="AR93" s="55">
        <v>60818</v>
      </c>
      <c r="AS93" s="55">
        <v>60846</v>
      </c>
      <c r="AT93" s="55">
        <v>60825</v>
      </c>
      <c r="AU93" s="55">
        <v>60863</v>
      </c>
      <c r="AV93" s="55">
        <v>60838</v>
      </c>
      <c r="AW93" s="55">
        <v>60844</v>
      </c>
      <c r="AX93" s="55">
        <v>60830</v>
      </c>
      <c r="AY93" s="55">
        <v>60807</v>
      </c>
      <c r="AZ93" s="2">
        <f t="shared" ca="1" si="69"/>
        <v>0</v>
      </c>
      <c r="BA93" s="2">
        <f t="shared" ca="1" si="69"/>
        <v>0</v>
      </c>
      <c r="BB93" s="2">
        <f t="shared" ca="1" si="69"/>
        <v>0</v>
      </c>
      <c r="BC93" s="2">
        <f t="shared" ca="1" si="69"/>
        <v>0</v>
      </c>
      <c r="BD93" s="2">
        <f t="shared" ca="1" si="69"/>
        <v>0</v>
      </c>
      <c r="BE93" s="2">
        <f t="shared" ca="1" si="69"/>
        <v>0</v>
      </c>
      <c r="BF93" s="2">
        <f t="shared" ca="1" si="69"/>
        <v>0</v>
      </c>
      <c r="BG93" s="2">
        <f t="shared" ca="1" si="69"/>
        <v>0</v>
      </c>
      <c r="BH93" s="2">
        <f t="shared" ca="1" si="84"/>
        <v>0</v>
      </c>
      <c r="BI93" s="2">
        <f t="shared" ca="1" si="84"/>
        <v>0</v>
      </c>
      <c r="BJ93" s="2">
        <f t="shared" ca="1" si="84"/>
        <v>0</v>
      </c>
      <c r="BK93" s="2">
        <f t="shared" ca="1" si="84"/>
        <v>0</v>
      </c>
      <c r="BL93" s="2">
        <f t="shared" ca="1" si="84"/>
        <v>0</v>
      </c>
      <c r="BM93" s="2">
        <f t="shared" ca="1" si="84"/>
        <v>0</v>
      </c>
      <c r="BN93" s="2" t="str">
        <f t="shared" si="81"/>
        <v>GW</v>
      </c>
    </row>
    <row r="94" spans="1:70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Потери пара и конденсата</v>
      </c>
      <c r="B94" s="15" t="s">
        <v>2142</v>
      </c>
      <c r="C94" s="22">
        <v>50</v>
      </c>
      <c r="D94" s="110" t="s">
        <v>2971</v>
      </c>
      <c r="E94" s="22">
        <v>51</v>
      </c>
      <c r="F94" s="110" t="s">
        <v>2992</v>
      </c>
      <c r="G94" s="22"/>
      <c r="H94" s="20">
        <f>IFERROR(IF(AND(MID(D94,1,1)*MID(F94,1,1)=1,RIGHT(F94,LEN(F94)-1)-RIGHT(D94,LEN(D94)-1)&gt;1),1,0),"-")</f>
        <v>0</v>
      </c>
      <c r="I94" s="16" t="str">
        <f t="shared" si="80"/>
        <v>00S202MK0003</v>
      </c>
      <c r="J94" s="54">
        <v>7.1171171171171181</v>
      </c>
      <c r="K94" s="54">
        <v>6.3936198972695308</v>
      </c>
      <c r="L94" s="54">
        <v>6.0181595337552212</v>
      </c>
      <c r="M94" s="54">
        <v>6.6826507350051081</v>
      </c>
      <c r="N94" s="54">
        <v>7.6532097555179259</v>
      </c>
      <c r="O94" s="54">
        <v>8.051346310758829</v>
      </c>
      <c r="P94" s="54">
        <v>7.7142682105005216</v>
      </c>
      <c r="Q94" s="54">
        <v>6.2303938654583453</v>
      </c>
      <c r="R94" s="54">
        <v>6.1680230444388515</v>
      </c>
      <c r="S94" s="54">
        <v>6.9136711010472691</v>
      </c>
      <c r="T94" s="54">
        <v>7.3054047064908216</v>
      </c>
      <c r="U94" s="54">
        <v>8.0511017488558192</v>
      </c>
      <c r="V94" s="54">
        <v>6.5314066830681083</v>
      </c>
      <c r="W94" s="56">
        <v>6.5843326584644162</v>
      </c>
      <c r="X94" s="2" t="e">
        <f t="shared" ca="1" si="68"/>
        <v>#N/A</v>
      </c>
      <c r="Y94" s="2" t="e">
        <f t="shared" ca="1" si="68"/>
        <v>#N/A</v>
      </c>
      <c r="Z94" s="2" t="e">
        <f t="shared" ca="1" si="68"/>
        <v>#N/A</v>
      </c>
      <c r="AA94" s="2" t="e">
        <f t="shared" ca="1" si="68"/>
        <v>#N/A</v>
      </c>
      <c r="AB94" s="2" t="e">
        <f t="shared" ca="1" si="68"/>
        <v>#N/A</v>
      </c>
      <c r="AC94" s="2" t="e">
        <f t="shared" ca="1" si="73"/>
        <v>#N/A</v>
      </c>
      <c r="AD94" s="2" t="e">
        <f t="shared" ca="1" si="73"/>
        <v>#N/A</v>
      </c>
      <c r="AE94" s="2" t="e">
        <f t="shared" ca="1" si="73"/>
        <v>#N/A</v>
      </c>
      <c r="AF94" s="2" t="e">
        <f t="shared" ca="1" si="73"/>
        <v>#N/A</v>
      </c>
      <c r="AG94" s="2" t="e">
        <f t="shared" ca="1" si="73"/>
        <v>#N/A</v>
      </c>
      <c r="AH94" s="2" t="e">
        <f t="shared" ca="1" si="73"/>
        <v>#N/A</v>
      </c>
      <c r="AI94" s="2" t="e">
        <f t="shared" ca="1" si="73"/>
        <v>#N/A</v>
      </c>
      <c r="AJ94" s="2" t="e">
        <f t="shared" ca="1" si="73"/>
        <v>#N/A</v>
      </c>
      <c r="AK94" s="2" t="e">
        <f t="shared" ca="1" si="73"/>
        <v>#N/A</v>
      </c>
      <c r="AL94" s="55">
        <v>6.7647820586178815</v>
      </c>
      <c r="AM94" s="55">
        <v>6.9233029682803089</v>
      </c>
      <c r="AN94" s="55">
        <v>7.2580234610299321</v>
      </c>
      <c r="AO94" s="55">
        <v>7.7675802915357766</v>
      </c>
      <c r="AP94" s="55">
        <v>7.3683053523884308</v>
      </c>
      <c r="AQ94" s="55">
        <v>7.298103145099244</v>
      </c>
      <c r="AR94" s="55">
        <v>7.4687922944801528</v>
      </c>
      <c r="AS94" s="55">
        <v>7.3081601341772453</v>
      </c>
      <c r="AT94" s="55">
        <v>7.0649604862800972</v>
      </c>
      <c r="AU94" s="55">
        <v>7.1824025111207099</v>
      </c>
      <c r="AV94" s="55">
        <v>7.1702881012842221</v>
      </c>
      <c r="AW94" s="55">
        <v>7.5386972440754079</v>
      </c>
      <c r="AX94" s="55">
        <v>7.6791579701724091</v>
      </c>
      <c r="AY94" s="55">
        <v>7.6028024833665677</v>
      </c>
      <c r="AZ94" s="2">
        <f t="shared" ca="1" si="69"/>
        <v>0</v>
      </c>
      <c r="BA94" s="2">
        <f t="shared" ca="1" si="69"/>
        <v>0</v>
      </c>
      <c r="BB94" s="2">
        <f t="shared" ca="1" si="69"/>
        <v>0</v>
      </c>
      <c r="BC94" s="2">
        <f t="shared" ca="1" si="69"/>
        <v>0</v>
      </c>
      <c r="BD94" s="2">
        <f t="shared" ca="1" si="69"/>
        <v>0</v>
      </c>
      <c r="BE94" s="2">
        <f t="shared" ca="1" si="69"/>
        <v>0</v>
      </c>
      <c r="BF94" s="2">
        <f t="shared" ca="1" si="69"/>
        <v>0</v>
      </c>
      <c r="BG94" s="2">
        <f t="shared" ca="1" si="69"/>
        <v>0</v>
      </c>
      <c r="BH94" s="2">
        <f t="shared" ca="1" si="84"/>
        <v>0</v>
      </c>
      <c r="BI94" s="2">
        <f t="shared" ca="1" si="84"/>
        <v>0</v>
      </c>
      <c r="BJ94" s="2">
        <f t="shared" ca="1" si="84"/>
        <v>0</v>
      </c>
      <c r="BK94" s="2">
        <f t="shared" ca="1" si="84"/>
        <v>0</v>
      </c>
      <c r="BL94" s="2">
        <f t="shared" ca="1" si="84"/>
        <v>0</v>
      </c>
      <c r="BM94" s="2">
        <f t="shared" ca="1" si="84"/>
        <v>0</v>
      </c>
      <c r="BN94" s="2" t="str">
        <f t="shared" si="81"/>
        <v>MK</v>
      </c>
    </row>
    <row r="95" spans="1:70" x14ac:dyDescent="0.25">
      <c r="A95"/>
      <c r="B95"/>
      <c r="C95"/>
      <c r="D95"/>
    </row>
    <row r="96" spans="1:70" x14ac:dyDescent="0.25">
      <c r="A96" s="98"/>
      <c r="B96"/>
      <c r="C96"/>
      <c r="D96"/>
    </row>
    <row r="97" spans="1:4" x14ac:dyDescent="0.25">
      <c r="A97" s="98"/>
      <c r="B97"/>
      <c r="C97"/>
      <c r="D97"/>
    </row>
    <row r="98" spans="1:4" x14ac:dyDescent="0.25">
      <c r="A98" s="98"/>
      <c r="B98"/>
      <c r="C98"/>
      <c r="D98"/>
    </row>
    <row r="99" spans="1:4" x14ac:dyDescent="0.25">
      <c r="A99" s="98"/>
    </row>
    <row r="100" spans="1:4" x14ac:dyDescent="0.25">
      <c r="A100" s="98"/>
    </row>
    <row r="101" spans="1:4" x14ac:dyDescent="0.25">
      <c r="A101" s="98"/>
    </row>
    <row r="102" spans="1:4" x14ac:dyDescent="0.25">
      <c r="A102" s="98"/>
    </row>
    <row r="103" spans="1:4" x14ac:dyDescent="0.25">
      <c r="A103" s="98"/>
    </row>
    <row r="104" spans="1:4" x14ac:dyDescent="0.25">
      <c r="A104" s="98"/>
    </row>
    <row r="105" spans="1:4" x14ac:dyDescent="0.25">
      <c r="A105" s="98"/>
    </row>
    <row r="106" spans="1:4" x14ac:dyDescent="0.25">
      <c r="A106" s="98"/>
    </row>
    <row r="107" spans="1:4" x14ac:dyDescent="0.25">
      <c r="A107" s="98"/>
    </row>
    <row r="108" spans="1:4" x14ac:dyDescent="0.25">
      <c r="A108" s="98"/>
    </row>
    <row r="109" spans="1:4" x14ac:dyDescent="0.25">
      <c r="A109" s="98"/>
    </row>
  </sheetData>
  <mergeCells count="5">
    <mergeCell ref="E3:F3"/>
    <mergeCell ref="E4:F4"/>
    <mergeCell ref="C6:F6"/>
    <mergeCell ref="G6:G7"/>
    <mergeCell ref="C7:D7"/>
  </mergeCells>
  <conditionalFormatting sqref="H8:W94">
    <cfRule type="expression" dxfId="188" priority="2" stopIfTrue="1">
      <formula>H8=0</formula>
    </cfRule>
  </conditionalFormatting>
  <conditionalFormatting sqref="I8:W94">
    <cfRule type="expression" dxfId="187" priority="6" stopIfTrue="1">
      <formula>OFFSET(I8,,$D$2)=42</formula>
    </cfRule>
    <cfRule type="expression" dxfId="186" priority="7">
      <formula>OR(OFFSET(I8,,$D$2)=1,OFFSET(I8,,$D$2)=2,MOD(OFFSET(I8,,$D$2),10)=1,MOD(OFFSET(I8,,$D$2),10)=2)</formula>
    </cfRule>
  </conditionalFormatting>
  <conditionalFormatting sqref="H4">
    <cfRule type="expression" dxfId="185" priority="4">
      <formula>$H$4="НА СТАНЦИИ"</formula>
    </cfRule>
    <cfRule type="expression" dxfId="184" priority="5">
      <formula>$H$4="ОФИЦИАЛЬНО"</formula>
    </cfRule>
  </conditionalFormatting>
  <conditionalFormatting sqref="AL8:AY94">
    <cfRule type="expression" dxfId="183" priority="8" stopIfTrue="1">
      <formula>AL8=0</formula>
    </cfRule>
  </conditionalFormatting>
  <conditionalFormatting sqref="J8:W94">
    <cfRule type="expression" dxfId="182" priority="1" stopIfTrue="1">
      <formula>AND(OFFSET(J8,MATCH(MID($A8,1,SEARCH(" ",$A8)-1)&amp;"  -  ЧЧР",$A:$A,0)-ROW(J8),)*1&gt;0,OR(J8="",J8=0))</formula>
    </cfRule>
    <cfRule type="expression" dxfId="181" priority="3">
      <formula>OFFSET(J8,MATCH(MID($A8,1,SEARCH(" ",$A8)-1)&amp;"  -  ЧЧР",$A:$A,0)-ROW(J8),)&lt;&gt;24</formula>
    </cfRule>
  </conditionalFormatting>
  <conditionalFormatting sqref="X8:AK94">
    <cfRule type="expression" dxfId="180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8993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994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995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996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997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998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999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000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CW187"/>
  <sheetViews>
    <sheetView zoomScale="90" zoomScaleNormal="90" workbookViewId="0">
      <pane xSplit="8" ySplit="7" topLeftCell="AM122" activePane="bottomRight" state="frozen"/>
      <selection pane="topRight" activeCell="H1" sqref="H1"/>
      <selection pane="bottomLeft" activeCell="A8" sqref="A8"/>
      <selection pane="bottomRight" activeCell="D86" sqref="D86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5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КА-4  -  Тух</v>
      </c>
      <c r="B8" s="10" t="s">
        <v>2700</v>
      </c>
      <c r="C8" s="18">
        <v>195</v>
      </c>
      <c r="D8" s="18">
        <v>130</v>
      </c>
      <c r="E8" s="22" t="s">
        <v>608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04K002TU0N04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6">
        <v>0</v>
      </c>
      <c r="X8" s="2">
        <f ca="1">IF(J8&lt;&gt;"",IF(LEFT($E8,2)="+-",IF(OR(J8&lt;MIN($C8:$D8),J8&gt;MAX($C8:$D8)),1,0),IF(AND(1*$E8&gt;0,J8&gt;MAX($C8:$D8)),1,IF(AND(1*$E8&lt;0,J8&lt;MIN($C8:$D8)),1,0)))+10*IF(SUM(OFFSET($A$144,MATCH(MID($A8,1,SEARCH(" ",$A8)-1)&amp;"  -  ЧЧР",$A$144:$A$170,0)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$144,IFERROR(MATCH("КА-"&amp;MID($A8,4,2)*1&amp;"А  -  ЧЧР",$A$144:$A$170,0),MATCH("КА-"&amp;MID($A8,4,2)*1&amp;"  -  ЧЧР",$A$144:$A$170,0))-1,COLUMN(J8)-1,,)+OFFSET($A$144,IFERROR(MATCH("КА-"&amp;MID($A8,4,2)*1&amp;"Б  -  ЧЧР",$A$144:$A$170,0),MATCH("КА-"&amp;MID($A8,4,2)*1&amp;"  -  ЧЧР",$A$144:$A$170,0))-1,COLUMN(J8)-1,,)=48,1,0),1),1)),0),0)*IF($G8&gt;0,IF(COLUMN(T$7)-COLUMN($J$7)&gt;=$D$2+$G8,IF(SUM(OFFSET(T8,,-1,,-$G8))&gt;=$G8*21,2,1),1),2)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IF(K8&lt;&gt;"",IF(LEFT($E8,2)="+-",IF(OR(K8&lt;MIN($C8:$D8),K8&gt;MAX($C8:$D8)),1,0),IF(AND(1*$E8&gt;0,K8&gt;MAX($C8:$D8)),1,IF(AND(1*$E8&lt;0,K8&lt;MIN($C8:$D8)),1,0)))+10*IF(SUM(OFFSET($A$144,MATCH(MID($A8,1,SEARCH(" ",$A8)-1)&amp;"  -  ЧЧР",$A$144:$A$170,0)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$144,IFERROR(MATCH("КА-"&amp;MID($A8,4,2)*1&amp;"А  -  ЧЧР",$A$144:$A$170,0),MATCH("КА-"&amp;MID($A8,4,2)*1&amp;"  -  ЧЧР",$A$144:$A$170,0))-1,COLUMN(K8)-1,,)+OFFSET($A$144,IFERROR(MATCH("КА-"&amp;MID($A8,4,2)*1&amp;"Б  -  ЧЧР",$A$144:$A$170,0),MATCH("КА-"&amp;MID($A8,4,2)*1&amp;"  -  ЧЧР",$A$144:$A$170,0))-1,COLUMN(K8)-1,,)=48,1,0),1),1)),0),0)*IF($G8&gt;0,IF(COLUMN(U$7)-COLUMN($J$7)&gt;=$D$2+$G8,IF(SUM(OFFSET(U8,,-1,,-$G8))&gt;=$G8*21,2,1),1),2)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0</v>
      </c>
      <c r="AM8" s="55">
        <v>0</v>
      </c>
      <c r="AN8" s="55">
        <v>0</v>
      </c>
      <c r="AO8" s="55">
        <v>0</v>
      </c>
      <c r="AP8" s="55">
        <v>0</v>
      </c>
      <c r="AQ8" s="55">
        <v>0</v>
      </c>
      <c r="AR8" s="55">
        <v>0</v>
      </c>
      <c r="AS8" s="55">
        <v>0</v>
      </c>
      <c r="AT8" s="55">
        <v>0</v>
      </c>
      <c r="AU8" s="55">
        <v>0</v>
      </c>
      <c r="AV8" s="55">
        <v>0</v>
      </c>
      <c r="AW8" s="55">
        <v>0</v>
      </c>
      <c r="AX8" s="55">
        <v>0</v>
      </c>
      <c r="AY8" s="55">
        <v>0</v>
      </c>
      <c r="AZ8" s="2">
        <f ca="1">COUNTIF(OFFSET(H8,,$D$2+2,COUNTIF(OFFSET($H8,1-ROW($H8),2+4*$D$2,172),"="&amp;OFFSET($H8,,2+4*$D$2))),"&gt;20")</f>
        <v>0</v>
      </c>
      <c r="BA8" s="2">
        <f t="shared" ref="BA8:BM23" ca="1" si="1">COUNTIF(OFFSET(I8,,$D$2+2,COUNTIF(OFFSET($H8,1-ROW($H8),2+4*$D$2,172),"="&amp;OFFSET($H8,,2+4*$D$2))),"&gt;20")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3</v>
      </c>
      <c r="BF8" s="2">
        <f t="shared" ca="1" si="1"/>
        <v>1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1</v>
      </c>
      <c r="BK8" s="2">
        <f t="shared" ca="1" si="1"/>
        <v>2</v>
      </c>
      <c r="BL8" s="2">
        <f t="shared" ca="1" si="1"/>
        <v>4</v>
      </c>
      <c r="BM8" s="2">
        <f t="shared" ca="1" si="1"/>
        <v>2</v>
      </c>
      <c r="BN8" s="2" t="str">
        <f>MID(B8,7,2)</f>
        <v>TU</v>
      </c>
      <c r="BP8" s="2">
        <f t="shared" ref="BP8:BP39" si="2">IF(AND(COUNTIF(J8:W8,"&gt;0")&gt;6,SUM(BR8:CE8)=0),1,0)</f>
        <v>0</v>
      </c>
      <c r="BR8" s="2">
        <f t="shared" ref="BR8:BR24" si="3">IF(AND(J144 &gt;0,J8&gt;$C8,J8 &gt;20),1,0)</f>
        <v>0</v>
      </c>
      <c r="BS8" s="2">
        <f t="shared" ref="BS8:BS24" si="4">IF(AND(K144 &gt;0,K8&gt;$C8,K8 &gt;20),1,0)</f>
        <v>0</v>
      </c>
      <c r="BT8" s="2">
        <f t="shared" ref="BT8:BT24" si="5">IF(AND(L144 &gt;0,L8&gt;$C8,L8 &gt;20),1,0)</f>
        <v>0</v>
      </c>
      <c r="BU8" s="2">
        <f t="shared" ref="BU8:BU24" si="6">IF(AND(M144 &gt;0,M8&gt;$C8,M8 &gt;20),1,0)</f>
        <v>0</v>
      </c>
      <c r="BV8" s="2">
        <f t="shared" ref="BV8:BV24" si="7">IF(AND(N144 &gt;0,N8&gt;$C8,N8 &gt;20),1,0)</f>
        <v>0</v>
      </c>
      <c r="BW8" s="2">
        <f t="shared" ref="BW8:BW24" si="8">IF(AND(O144 &gt;0,O8&gt;$C8,O8 &gt;20),1,0)</f>
        <v>0</v>
      </c>
      <c r="BX8" s="2">
        <f t="shared" ref="BX8:BX24" si="9">IF(AND(P144 &gt;0,P8&gt;$C8,P8 &gt;20),1,0)</f>
        <v>0</v>
      </c>
      <c r="BY8" s="2">
        <f t="shared" ref="BY8:BY24" si="10">IF(AND(Q144 &gt;0,Q8&gt;$C8,Q8 &gt;20),1,0)</f>
        <v>0</v>
      </c>
      <c r="BZ8" s="2">
        <f t="shared" ref="BZ8:BZ24" si="11">IF(AND(R144 &gt;0,R8&gt;$C8,R8 &gt;20),1,0)</f>
        <v>0</v>
      </c>
      <c r="CA8" s="2">
        <f t="shared" ref="CA8:CA24" si="12">IF(AND(S144 &gt;0,S8&gt;$C8,S8 &gt;20),1,0)</f>
        <v>0</v>
      </c>
      <c r="CB8" s="2">
        <f t="shared" ref="CB8:CB24" si="13">IF(AND(T144 &gt;0,T8&gt;$C8,T8 &gt;20),1,0)</f>
        <v>0</v>
      </c>
      <c r="CC8" s="2">
        <f t="shared" ref="CC8:CC24" si="14">IF(AND(U144 &gt;0,U8&gt;$C8,U8 &gt;20),1,0)</f>
        <v>0</v>
      </c>
      <c r="CD8" s="2">
        <f t="shared" ref="CD8:CD24" si="15">IF(AND(V144 &gt;0,V8&gt;$C8,V8 &gt;20),1,0)</f>
        <v>0</v>
      </c>
      <c r="CE8" s="2">
        <f t="shared" ref="CE8:CE24" si="16">IF(AND(W144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КА-5  -  Тух</v>
      </c>
      <c r="B9" s="10" t="s">
        <v>2701</v>
      </c>
      <c r="C9" s="18">
        <v>195</v>
      </c>
      <c r="D9" s="18">
        <v>130</v>
      </c>
      <c r="E9" s="22" t="s">
        <v>608</v>
      </c>
      <c r="F9" s="22">
        <v>3</v>
      </c>
      <c r="G9" s="22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05K002TU0N04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172.79999999999998</v>
      </c>
      <c r="R9" s="54">
        <v>172.80000000000007</v>
      </c>
      <c r="S9" s="54">
        <v>172.79999999999998</v>
      </c>
      <c r="T9" s="54">
        <v>172.79999999999998</v>
      </c>
      <c r="U9" s="54">
        <v>172.8</v>
      </c>
      <c r="V9" s="54">
        <v>172.80000000000004</v>
      </c>
      <c r="W9" s="56">
        <v>172.79999999999998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IF(J9&lt;&gt;"",IF(LEFT($E9,2)="+-",IF(OR(J9&lt;MIN($C9:$D9),J9&gt;MAX($C9:$D9)),1,0),IF(AND(1*$E9&gt;0,J9&gt;MAX($C9:$D9)),1,IF(AND(1*$E9&lt;0,J9&lt;MIN($C9:$D9)),1,0)))+10*IF(SUM(OFFSET($A$144,MATCH(MID($A9,1,SEARCH(" ",$A9)-1)&amp;"  -  ЧЧР",$A$144:$A$170,0)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$144,IFERROR(MATCH("КА-"&amp;MID($A9,4,2)*1&amp;"А  -  ЧЧР",$A$144:$A$170,0),MATCH("КА-"&amp;MID($A9,4,2)*1&amp;"  -  ЧЧР",$A$144:$A$170,0))-1,COLUMN(J9)-1,,)+OFFSET($A$144,IFERROR(MATCH("КА-"&amp;MID($A9,4,2)*1&amp;"Б  -  ЧЧР",$A$144:$A$170,0),MATCH("КА-"&amp;MID($A9,4,2)*1&amp;"  -  ЧЧР",$A$144:$A$170,0))-1,COLUMN(J9)-1,,)=48,1,0),1),1)),0),0)*IF($G9&gt;0,IF(COLUMN(T$7)-COLUMN($J$7)&gt;=$D$2+$G9,IF(SUM(OFFSET(T9,,-1,,-$G9))&gt;=$G9*21,2,1),1),2)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0</v>
      </c>
      <c r="AM9" s="55">
        <v>0</v>
      </c>
      <c r="AN9" s="55">
        <v>0</v>
      </c>
      <c r="AO9" s="55">
        <v>0</v>
      </c>
      <c r="AP9" s="55">
        <v>0</v>
      </c>
      <c r="AQ9" s="55">
        <v>0</v>
      </c>
      <c r="AR9" s="55">
        <v>0</v>
      </c>
      <c r="AS9" s="55">
        <v>159.72730791023127</v>
      </c>
      <c r="AT9" s="55">
        <v>168.47279419018892</v>
      </c>
      <c r="AU9" s="55">
        <v>165.93956162157943</v>
      </c>
      <c r="AV9" s="55">
        <v>166.89161840049746</v>
      </c>
      <c r="AW9" s="55">
        <v>167.67781702163813</v>
      </c>
      <c r="AX9" s="55">
        <v>169.97227165738181</v>
      </c>
      <c r="AY9" s="55">
        <v>173.16717352703188</v>
      </c>
      <c r="AZ9" s="2">
        <f t="shared" ref="AZ9:BM41" ca="1" si="20">COUNTIF(OFFSET(H9,,$D$2+2,COUNTIF(OFFSET($H9,1-ROW($H9),2+4*$D$2,172),"="&amp;OFFSET($H9,,2+4*$D$2))),"&gt;20")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3</v>
      </c>
      <c r="BF9" s="2">
        <f t="shared" ca="1" si="1"/>
        <v>1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1</v>
      </c>
      <c r="BK9" s="2">
        <f t="shared" ca="1" si="1"/>
        <v>2</v>
      </c>
      <c r="BL9" s="2">
        <f t="shared" ca="1" si="1"/>
        <v>4</v>
      </c>
      <c r="BM9" s="2">
        <f t="shared" ca="1" si="1"/>
        <v>2</v>
      </c>
      <c r="BN9" s="2" t="str">
        <f t="shared" ref="BN9:BN72" si="21">MID(B9,7,2)</f>
        <v>TU</v>
      </c>
      <c r="BO9" s="2">
        <f>IF(AND(COUNTIF(J9:W9,"&gt;0")&gt;6,COUNTIF(J9:W9,"&gt;0")=SUM(BR9:CE9)),SUM(BR9:CE9),0)</f>
        <v>0</v>
      </c>
      <c r="BP9" s="2">
        <f t="shared" si="2"/>
        <v>1</v>
      </c>
      <c r="BR9" s="2">
        <f t="shared" si="3"/>
        <v>0</v>
      </c>
      <c r="BS9" s="2">
        <f t="shared" si="4"/>
        <v>0</v>
      </c>
      <c r="BT9" s="2">
        <f t="shared" si="5"/>
        <v>0</v>
      </c>
      <c r="BU9" s="2">
        <f t="shared" si="6"/>
        <v>0</v>
      </c>
      <c r="BV9" s="2">
        <f t="shared" si="7"/>
        <v>0</v>
      </c>
      <c r="BW9" s="2">
        <f t="shared" si="8"/>
        <v>0</v>
      </c>
      <c r="BX9" s="2">
        <f t="shared" si="9"/>
        <v>0</v>
      </c>
      <c r="BY9" s="2">
        <f t="shared" si="10"/>
        <v>0</v>
      </c>
      <c r="BZ9" s="2">
        <f t="shared" si="11"/>
        <v>0</v>
      </c>
      <c r="CA9" s="2">
        <f t="shared" si="12"/>
        <v>0</v>
      </c>
      <c r="CB9" s="2">
        <f t="shared" si="13"/>
        <v>0</v>
      </c>
      <c r="CC9" s="2">
        <f t="shared" si="14"/>
        <v>0</v>
      </c>
      <c r="CD9" s="2">
        <f t="shared" si="15"/>
        <v>0</v>
      </c>
      <c r="CE9" s="2">
        <f t="shared" si="16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КА-6  -  Тух</v>
      </c>
      <c r="B10" s="10" t="s">
        <v>2702</v>
      </c>
      <c r="C10" s="18">
        <v>195</v>
      </c>
      <c r="D10" s="18">
        <v>130</v>
      </c>
      <c r="E10" s="22" t="s">
        <v>608</v>
      </c>
      <c r="F10" s="22">
        <v>3</v>
      </c>
      <c r="G10" s="22"/>
      <c r="H10" s="20">
        <f t="shared" ca="1" si="17"/>
        <v>0</v>
      </c>
      <c r="I10" s="16" t="str">
        <f t="shared" si="18"/>
        <v>06K002TU0N04</v>
      </c>
      <c r="J10" s="54">
        <v>184.0312193651967</v>
      </c>
      <c r="K10" s="54">
        <v>188.7275724860358</v>
      </c>
      <c r="L10" s="54">
        <v>184.95120038234103</v>
      </c>
      <c r="M10" s="54">
        <v>184.57560354107684</v>
      </c>
      <c r="N10" s="54">
        <v>181.10939767529803</v>
      </c>
      <c r="O10" s="54">
        <v>183.60541279696574</v>
      </c>
      <c r="P10" s="54">
        <v>181.56716056107365</v>
      </c>
      <c r="Q10" s="54">
        <v>181.05728353485534</v>
      </c>
      <c r="R10" s="54">
        <v>179.9382851839589</v>
      </c>
      <c r="S10" s="54">
        <v>179.71483845829857</v>
      </c>
      <c r="T10" s="54">
        <v>178.03349616220046</v>
      </c>
      <c r="U10" s="54">
        <v>176.75689701553122</v>
      </c>
      <c r="V10" s="54">
        <v>182.03628353954531</v>
      </c>
      <c r="W10" s="56">
        <v>181.42091375688378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178.41875302085225</v>
      </c>
      <c r="AM10" s="55">
        <v>181.37782746942514</v>
      </c>
      <c r="AN10" s="55">
        <v>179.00209739505988</v>
      </c>
      <c r="AO10" s="55">
        <v>180.61866679414183</v>
      </c>
      <c r="AP10" s="55">
        <v>180.00390292748932</v>
      </c>
      <c r="AQ10" s="55">
        <v>185.83893896983625</v>
      </c>
      <c r="AR10" s="55">
        <v>178.1362084255592</v>
      </c>
      <c r="AS10" s="55">
        <v>181.59829300835779</v>
      </c>
      <c r="AT10" s="55">
        <v>177.28710163070241</v>
      </c>
      <c r="AU10" s="55">
        <v>179.99844543646975</v>
      </c>
      <c r="AV10" s="55">
        <v>174.22709531782877</v>
      </c>
      <c r="AW10" s="55">
        <v>169.19368126577166</v>
      </c>
      <c r="AX10" s="55">
        <v>168.65094609165848</v>
      </c>
      <c r="AY10" s="55">
        <v>168.83866835655294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3</v>
      </c>
      <c r="BF10" s="2">
        <f t="shared" ca="1" si="1"/>
        <v>1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1</v>
      </c>
      <c r="BK10" s="2">
        <f t="shared" ca="1" si="1"/>
        <v>2</v>
      </c>
      <c r="BL10" s="2">
        <f t="shared" ca="1" si="1"/>
        <v>4</v>
      </c>
      <c r="BM10" s="2">
        <f t="shared" ca="1" si="1"/>
        <v>2</v>
      </c>
      <c r="BN10" s="2" t="str">
        <f t="shared" si="21"/>
        <v>TU</v>
      </c>
      <c r="BO10" s="2">
        <f>IF(AND(COUNTIF(J10:W10,"&gt;0")&gt;6,COUNTIF(J10:W10,"&gt;0")=SUM(BR10:CE10)),SUM(BR10:CE10),0)</f>
        <v>0</v>
      </c>
      <c r="BP10" s="2">
        <f t="shared" si="2"/>
        <v>1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0</v>
      </c>
      <c r="BW10" s="2">
        <f t="shared" si="8"/>
        <v>0</v>
      </c>
      <c r="BX10" s="2">
        <f t="shared" si="9"/>
        <v>0</v>
      </c>
      <c r="BY10" s="2">
        <f t="shared" si="10"/>
        <v>0</v>
      </c>
      <c r="BZ10" s="2">
        <f t="shared" si="11"/>
        <v>0</v>
      </c>
      <c r="CA10" s="2">
        <f t="shared" si="12"/>
        <v>0</v>
      </c>
      <c r="CB10" s="2">
        <f t="shared" si="13"/>
        <v>0</v>
      </c>
      <c r="CC10" s="2">
        <f t="shared" si="14"/>
        <v>0</v>
      </c>
      <c r="CD10" s="2">
        <f t="shared" si="15"/>
        <v>0</v>
      </c>
      <c r="CE10" s="2">
        <f t="shared" si="16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КА-7  -  Тух</v>
      </c>
      <c r="B11" s="10" t="s">
        <v>2703</v>
      </c>
      <c r="C11" s="18">
        <v>195</v>
      </c>
      <c r="D11" s="18">
        <v>130</v>
      </c>
      <c r="E11" s="22" t="s">
        <v>608</v>
      </c>
      <c r="F11" s="22">
        <v>3</v>
      </c>
      <c r="G11" s="22"/>
      <c r="H11" s="20">
        <f t="shared" ca="1" si="17"/>
        <v>1</v>
      </c>
      <c r="I11" s="16" t="str">
        <f t="shared" si="18"/>
        <v>07K002TU0N04</v>
      </c>
      <c r="J11" s="54">
        <v>193.62595727994798</v>
      </c>
      <c r="K11" s="54">
        <v>195.12681415946815</v>
      </c>
      <c r="L11" s="54">
        <v>198.07446711767346</v>
      </c>
      <c r="M11" s="54">
        <v>195.54962076235861</v>
      </c>
      <c r="N11" s="54">
        <v>194.00726674639731</v>
      </c>
      <c r="O11" s="54">
        <v>193.81027254209019</v>
      </c>
      <c r="P11" s="54">
        <v>192.23436347451084</v>
      </c>
      <c r="Q11" s="54">
        <v>190.25668158504942</v>
      </c>
      <c r="R11" s="54">
        <v>185.25501452238561</v>
      </c>
      <c r="S11" s="54">
        <v>184.32530018496482</v>
      </c>
      <c r="T11" s="54">
        <v>186.81330388096353</v>
      </c>
      <c r="U11" s="54">
        <v>197.97799215713835</v>
      </c>
      <c r="V11" s="54">
        <v>194.77671753771077</v>
      </c>
      <c r="W11" s="56">
        <v>0</v>
      </c>
      <c r="X11" s="2">
        <f t="shared" ca="1" si="19"/>
        <v>0</v>
      </c>
      <c r="Y11" s="2">
        <f t="shared" ca="1" si="0"/>
        <v>2</v>
      </c>
      <c r="Z11" s="2">
        <f t="shared" ca="1" si="0"/>
        <v>2</v>
      </c>
      <c r="AA11" s="2">
        <f t="shared" ca="1" si="0"/>
        <v>2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42</v>
      </c>
      <c r="AJ11" s="2">
        <f t="shared" ca="1" si="0"/>
        <v>0</v>
      </c>
      <c r="AK11" s="2">
        <f t="shared" ca="1" si="0"/>
        <v>0</v>
      </c>
      <c r="AL11" s="55">
        <v>182.78050250011123</v>
      </c>
      <c r="AM11" s="55">
        <v>181.67839439894416</v>
      </c>
      <c r="AN11" s="55">
        <v>178.63999541633669</v>
      </c>
      <c r="AO11" s="55">
        <v>182.10998461543633</v>
      </c>
      <c r="AP11" s="55">
        <v>184.36795161391933</v>
      </c>
      <c r="AQ11" s="55">
        <v>186.23182743935789</v>
      </c>
      <c r="AR11" s="55">
        <v>177.99865408490498</v>
      </c>
      <c r="AS11" s="55">
        <v>175.00310168867571</v>
      </c>
      <c r="AT11" s="55">
        <v>167.66599315378994</v>
      </c>
      <c r="AU11" s="55">
        <v>165.25530758619021</v>
      </c>
      <c r="AV11" s="55">
        <v>170.154091384042</v>
      </c>
      <c r="AW11" s="55">
        <v>170.87764649905449</v>
      </c>
      <c r="AX11" s="55">
        <v>166.15431175304099</v>
      </c>
      <c r="AY11" s="55">
        <v>0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3</v>
      </c>
      <c r="BF11" s="2">
        <f t="shared" ca="1" si="1"/>
        <v>1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1</v>
      </c>
      <c r="BK11" s="2">
        <f t="shared" ca="1" si="1"/>
        <v>3</v>
      </c>
      <c r="BL11" s="2">
        <f t="shared" ca="1" si="1"/>
        <v>4</v>
      </c>
      <c r="BM11" s="2">
        <f t="shared" ca="1" si="1"/>
        <v>2</v>
      </c>
      <c r="BN11" s="2" t="str">
        <f t="shared" si="21"/>
        <v>TU</v>
      </c>
      <c r="BP11" s="2">
        <f t="shared" si="2"/>
        <v>0</v>
      </c>
      <c r="BR11" s="2">
        <f t="shared" si="3"/>
        <v>0</v>
      </c>
      <c r="BS11" s="2">
        <f t="shared" si="4"/>
        <v>1</v>
      </c>
      <c r="BT11" s="2">
        <f t="shared" si="5"/>
        <v>1</v>
      </c>
      <c r="BU11" s="2">
        <f t="shared" si="6"/>
        <v>1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0</v>
      </c>
      <c r="CA11" s="2">
        <f t="shared" si="12"/>
        <v>0</v>
      </c>
      <c r="CB11" s="2">
        <f t="shared" si="13"/>
        <v>0</v>
      </c>
      <c r="CC11" s="2">
        <f t="shared" si="14"/>
        <v>1</v>
      </c>
      <c r="CD11" s="2">
        <f t="shared" si="15"/>
        <v>0</v>
      </c>
      <c r="CE11" s="2">
        <f t="shared" si="16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КА-8  -  Тух</v>
      </c>
      <c r="B12" s="10" t="s">
        <v>2704</v>
      </c>
      <c r="C12" s="18">
        <v>195</v>
      </c>
      <c r="D12" s="18">
        <v>130</v>
      </c>
      <c r="E12" s="22" t="s">
        <v>608</v>
      </c>
      <c r="F12" s="22">
        <v>3</v>
      </c>
      <c r="G12" s="22"/>
      <c r="H12" s="20">
        <f t="shared" ca="1" si="17"/>
        <v>0</v>
      </c>
      <c r="I12" s="16" t="str">
        <f t="shared" si="18"/>
        <v>08K002TU0N04</v>
      </c>
      <c r="J12" s="54">
        <v>191.83853135421469</v>
      </c>
      <c r="K12" s="54">
        <v>192.43114790163173</v>
      </c>
      <c r="L12" s="54">
        <v>190.81478221184284</v>
      </c>
      <c r="M12" s="54">
        <v>188.97286370819862</v>
      </c>
      <c r="N12" s="54">
        <v>190.32972424364877</v>
      </c>
      <c r="O12" s="54">
        <v>0</v>
      </c>
      <c r="P12" s="54">
        <v>0</v>
      </c>
      <c r="Q12" s="54">
        <v>180.47741029485007</v>
      </c>
      <c r="R12" s="54">
        <v>183.14157625601828</v>
      </c>
      <c r="S12" s="54">
        <v>180.30235343617795</v>
      </c>
      <c r="T12" s="54">
        <v>184.93089717123499</v>
      </c>
      <c r="U12" s="54">
        <v>185.63668429754367</v>
      </c>
      <c r="V12" s="54">
        <v>184.67049461588874</v>
      </c>
      <c r="W12" s="56">
        <v>188.38213437745139</v>
      </c>
      <c r="X12" s="2">
        <f t="shared" ca="1" si="19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170.3302338146047</v>
      </c>
      <c r="AM12" s="55">
        <v>169.50152537061516</v>
      </c>
      <c r="AN12" s="55">
        <v>169.35107265048939</v>
      </c>
      <c r="AO12" s="55">
        <v>167.9793827034006</v>
      </c>
      <c r="AP12" s="55">
        <v>173.94837561733581</v>
      </c>
      <c r="AQ12" s="55">
        <v>0</v>
      </c>
      <c r="AR12" s="55">
        <v>0</v>
      </c>
      <c r="AS12" s="55">
        <v>163.64777234573424</v>
      </c>
      <c r="AT12" s="55">
        <v>164.26810598029036</v>
      </c>
      <c r="AU12" s="55">
        <v>161.37275025967185</v>
      </c>
      <c r="AV12" s="55">
        <v>161.80124819897486</v>
      </c>
      <c r="AW12" s="55">
        <v>166.40517242684859</v>
      </c>
      <c r="AX12" s="55">
        <v>165.96090540369903</v>
      </c>
      <c r="AY12" s="55">
        <v>167.54316852945701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3</v>
      </c>
      <c r="BF12" s="2">
        <f t="shared" ca="1" si="1"/>
        <v>1</v>
      </c>
      <c r="BG12" s="2">
        <f t="shared" ca="1" si="1"/>
        <v>1</v>
      </c>
      <c r="BH12" s="2">
        <f t="shared" ca="1" si="1"/>
        <v>1</v>
      </c>
      <c r="BI12" s="2">
        <f t="shared" ca="1" si="1"/>
        <v>1</v>
      </c>
      <c r="BJ12" s="2">
        <f t="shared" ca="1" si="1"/>
        <v>1</v>
      </c>
      <c r="BK12" s="2">
        <f t="shared" ca="1" si="1"/>
        <v>2</v>
      </c>
      <c r="BL12" s="2">
        <f t="shared" ca="1" si="1"/>
        <v>4</v>
      </c>
      <c r="BM12" s="2">
        <f t="shared" ca="1" si="1"/>
        <v>2</v>
      </c>
      <c r="BN12" s="2" t="str">
        <f t="shared" si="21"/>
        <v>TU</v>
      </c>
      <c r="BO12" s="2">
        <f t="shared" ref="BO12:BO21" si="22">IF(AND(COUNTIF(J12:W12,"&gt;0")&gt;6,COUNTIF(J12:W12,"&gt;0")=SUM(BR12:CE12)),SUM(BR12:CE12),0)</f>
        <v>0</v>
      </c>
      <c r="BP12" s="2">
        <f t="shared" si="2"/>
        <v>1</v>
      </c>
      <c r="BR12" s="2">
        <f t="shared" si="3"/>
        <v>0</v>
      </c>
      <c r="BS12" s="2">
        <f t="shared" si="4"/>
        <v>0</v>
      </c>
      <c r="BT12" s="2">
        <f t="shared" si="5"/>
        <v>0</v>
      </c>
      <c r="BU12" s="2">
        <f t="shared" si="6"/>
        <v>0</v>
      </c>
      <c r="BV12" s="2">
        <f t="shared" si="7"/>
        <v>0</v>
      </c>
      <c r="BW12" s="2">
        <f t="shared" si="8"/>
        <v>0</v>
      </c>
      <c r="BX12" s="2">
        <f t="shared" si="9"/>
        <v>0</v>
      </c>
      <c r="BY12" s="2">
        <f t="shared" si="10"/>
        <v>0</v>
      </c>
      <c r="BZ12" s="2">
        <f t="shared" si="11"/>
        <v>0</v>
      </c>
      <c r="CA12" s="2">
        <f t="shared" si="12"/>
        <v>0</v>
      </c>
      <c r="CB12" s="2">
        <f t="shared" si="13"/>
        <v>0</v>
      </c>
      <c r="CC12" s="2">
        <f t="shared" si="14"/>
        <v>0</v>
      </c>
      <c r="CD12" s="2">
        <f t="shared" si="15"/>
        <v>0</v>
      </c>
      <c r="CE12" s="2">
        <f t="shared" si="16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КА-9  -  Тух</v>
      </c>
      <c r="B13" s="10" t="s">
        <v>2705</v>
      </c>
      <c r="C13" s="18">
        <v>195</v>
      </c>
      <c r="D13" s="18">
        <v>130</v>
      </c>
      <c r="E13" s="22" t="s">
        <v>608</v>
      </c>
      <c r="F13" s="22">
        <v>3</v>
      </c>
      <c r="G13" s="22"/>
      <c r="H13" s="20">
        <f t="shared" ca="1" si="17"/>
        <v>0</v>
      </c>
      <c r="I13" s="16" t="str">
        <f t="shared" si="18"/>
        <v>09K002TU0N04</v>
      </c>
      <c r="J13" s="54">
        <v>180.68331767989966</v>
      </c>
      <c r="K13" s="54">
        <v>185.05879398210405</v>
      </c>
      <c r="L13" s="54">
        <v>189.04685682534853</v>
      </c>
      <c r="M13" s="54">
        <v>182.73560357020264</v>
      </c>
      <c r="N13" s="54">
        <v>183.67008107184978</v>
      </c>
      <c r="O13" s="54">
        <v>190.25402603642647</v>
      </c>
      <c r="P13" s="54">
        <v>188.82887888751014</v>
      </c>
      <c r="Q13" s="54">
        <v>188.13049494036485</v>
      </c>
      <c r="R13" s="54">
        <v>185.08582503586106</v>
      </c>
      <c r="S13" s="54">
        <v>186.34908636538768</v>
      </c>
      <c r="T13" s="54">
        <v>185.77550874118211</v>
      </c>
      <c r="U13" s="54">
        <v>185.49259990307823</v>
      </c>
      <c r="V13" s="54">
        <v>186.28724044703978</v>
      </c>
      <c r="W13" s="56">
        <v>186.27652679820707</v>
      </c>
      <c r="X13" s="2">
        <f t="shared" ca="1" si="19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40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170.51180703312954</v>
      </c>
      <c r="AM13" s="55">
        <v>173.92320026683532</v>
      </c>
      <c r="AN13" s="55">
        <v>169.69494547819923</v>
      </c>
      <c r="AO13" s="55">
        <v>166.6180784634775</v>
      </c>
      <c r="AP13" s="55">
        <v>173.88928269437696</v>
      </c>
      <c r="AQ13" s="55">
        <v>178.54502252433636</v>
      </c>
      <c r="AR13" s="55">
        <v>174.09068351779618</v>
      </c>
      <c r="AS13" s="55">
        <v>171.33955668198521</v>
      </c>
      <c r="AT13" s="55">
        <v>170.0685310702768</v>
      </c>
      <c r="AU13" s="55">
        <v>172.28900635272862</v>
      </c>
      <c r="AV13" s="55">
        <v>171.63206975388047</v>
      </c>
      <c r="AW13" s="55">
        <v>168.28630067119826</v>
      </c>
      <c r="AX13" s="55">
        <v>167.07612407403951</v>
      </c>
      <c r="AY13" s="55">
        <v>170.36265938540893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1</v>
      </c>
      <c r="BD13" s="2">
        <f t="shared" ca="1" si="1"/>
        <v>0</v>
      </c>
      <c r="BE13" s="2">
        <f t="shared" ca="1" si="1"/>
        <v>3</v>
      </c>
      <c r="BF13" s="2">
        <f t="shared" ca="1" si="1"/>
        <v>1</v>
      </c>
      <c r="BG13" s="2">
        <f t="shared" ca="1" si="1"/>
        <v>1</v>
      </c>
      <c r="BH13" s="2">
        <f t="shared" ca="1" si="1"/>
        <v>1</v>
      </c>
      <c r="BI13" s="2">
        <f t="shared" ca="1" si="1"/>
        <v>1</v>
      </c>
      <c r="BJ13" s="2">
        <f t="shared" ca="1" si="1"/>
        <v>1</v>
      </c>
      <c r="BK13" s="2">
        <f t="shared" ca="1" si="1"/>
        <v>2</v>
      </c>
      <c r="BL13" s="2">
        <f t="shared" ca="1" si="1"/>
        <v>4</v>
      </c>
      <c r="BM13" s="2">
        <f t="shared" ca="1" si="1"/>
        <v>2</v>
      </c>
      <c r="BN13" s="2" t="str">
        <f t="shared" si="21"/>
        <v>TU</v>
      </c>
      <c r="BO13" s="2">
        <f t="shared" si="22"/>
        <v>0</v>
      </c>
      <c r="BP13" s="2">
        <f t="shared" si="2"/>
        <v>1</v>
      </c>
      <c r="BR13" s="2">
        <f t="shared" si="3"/>
        <v>0</v>
      </c>
      <c r="BS13" s="2">
        <f t="shared" si="4"/>
        <v>0</v>
      </c>
      <c r="BT13" s="2">
        <f t="shared" si="5"/>
        <v>0</v>
      </c>
      <c r="BU13" s="2">
        <f t="shared" si="6"/>
        <v>0</v>
      </c>
      <c r="BV13" s="2">
        <f t="shared" si="7"/>
        <v>0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0</v>
      </c>
      <c r="CA13" s="2">
        <f t="shared" si="12"/>
        <v>0</v>
      </c>
      <c r="CB13" s="2">
        <f t="shared" si="13"/>
        <v>0</v>
      </c>
      <c r="CC13" s="2">
        <f t="shared" si="14"/>
        <v>0</v>
      </c>
      <c r="CD13" s="2">
        <f t="shared" si="15"/>
        <v>0</v>
      </c>
      <c r="CE13" s="2">
        <f t="shared" si="16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КА-10  -  Тух</v>
      </c>
      <c r="B14" s="10" t="s">
        <v>2706</v>
      </c>
      <c r="C14" s="18">
        <v>195</v>
      </c>
      <c r="D14" s="18">
        <v>130</v>
      </c>
      <c r="E14" s="22" t="s">
        <v>608</v>
      </c>
      <c r="F14" s="22">
        <v>3</v>
      </c>
      <c r="G14" s="22"/>
      <c r="H14" s="20">
        <f t="shared" ca="1" si="17"/>
        <v>1</v>
      </c>
      <c r="I14" s="16" t="str">
        <f t="shared" si="18"/>
        <v>10K002TU0N04</v>
      </c>
      <c r="J14" s="54">
        <v>178.76464770397874</v>
      </c>
      <c r="K14" s="54">
        <v>182.10480222853764</v>
      </c>
      <c r="L14" s="54">
        <v>185.88479278863892</v>
      </c>
      <c r="M14" s="54">
        <v>187.07789052467868</v>
      </c>
      <c r="N14" s="54">
        <v>187.07771224551234</v>
      </c>
      <c r="O14" s="54">
        <v>186.87588854372481</v>
      </c>
      <c r="P14" s="54">
        <v>189.21566312423465</v>
      </c>
      <c r="Q14" s="54">
        <v>188.00015392680271</v>
      </c>
      <c r="R14" s="54">
        <v>184.72266675524585</v>
      </c>
      <c r="S14" s="54">
        <v>186.70924830954172</v>
      </c>
      <c r="T14" s="54">
        <v>188.4267285351097</v>
      </c>
      <c r="U14" s="54">
        <v>190.43681554995612</v>
      </c>
      <c r="V14" s="54">
        <v>195.22945976739209</v>
      </c>
      <c r="W14" s="56">
        <v>191.34674542102022</v>
      </c>
      <c r="X14" s="2">
        <f t="shared" ca="1" si="19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42</v>
      </c>
      <c r="AK14" s="2">
        <f t="shared" ca="1" si="0"/>
        <v>0</v>
      </c>
      <c r="AL14" s="55">
        <v>173.17004961553712</v>
      </c>
      <c r="AM14" s="55">
        <v>176.12877403344314</v>
      </c>
      <c r="AN14" s="55">
        <v>174.99581322175169</v>
      </c>
      <c r="AO14" s="55">
        <v>172.56581389080725</v>
      </c>
      <c r="AP14" s="55">
        <v>175.43079278298239</v>
      </c>
      <c r="AQ14" s="55">
        <v>182.97030987518127</v>
      </c>
      <c r="AR14" s="55">
        <v>178.14524108096933</v>
      </c>
      <c r="AS14" s="55">
        <v>175.91838606395845</v>
      </c>
      <c r="AT14" s="55">
        <v>175.47397297153628</v>
      </c>
      <c r="AU14" s="55">
        <v>177.22740263231958</v>
      </c>
      <c r="AV14" s="55">
        <v>174.16448911091342</v>
      </c>
      <c r="AW14" s="55">
        <v>172.9374409282305</v>
      </c>
      <c r="AX14" s="55">
        <v>175.52484394626276</v>
      </c>
      <c r="AY14" s="55">
        <v>176.06203389002386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1</v>
      </c>
      <c r="BD14" s="2">
        <f t="shared" ca="1" si="1"/>
        <v>0</v>
      </c>
      <c r="BE14" s="2">
        <f t="shared" ca="1" si="1"/>
        <v>2</v>
      </c>
      <c r="BF14" s="2">
        <f t="shared" ca="1" si="1"/>
        <v>1</v>
      </c>
      <c r="BG14" s="2">
        <f t="shared" ca="1" si="1"/>
        <v>1</v>
      </c>
      <c r="BH14" s="2">
        <f t="shared" ca="1" si="1"/>
        <v>1</v>
      </c>
      <c r="BI14" s="2">
        <f t="shared" ca="1" si="1"/>
        <v>1</v>
      </c>
      <c r="BJ14" s="2">
        <f t="shared" ca="1" si="1"/>
        <v>1</v>
      </c>
      <c r="BK14" s="2">
        <f t="shared" ca="1" si="1"/>
        <v>2</v>
      </c>
      <c r="BL14" s="2">
        <f t="shared" ca="1" si="1"/>
        <v>4</v>
      </c>
      <c r="BM14" s="2">
        <f t="shared" ca="1" si="1"/>
        <v>2</v>
      </c>
      <c r="BN14" s="2" t="str">
        <f t="shared" si="21"/>
        <v>TU</v>
      </c>
      <c r="BO14" s="2">
        <f t="shared" si="22"/>
        <v>0</v>
      </c>
      <c r="BP14" s="2">
        <f t="shared" si="2"/>
        <v>0</v>
      </c>
      <c r="BR14" s="2">
        <f t="shared" si="3"/>
        <v>0</v>
      </c>
      <c r="BS14" s="2">
        <f t="shared" si="4"/>
        <v>0</v>
      </c>
      <c r="BT14" s="2">
        <f t="shared" si="5"/>
        <v>0</v>
      </c>
      <c r="BU14" s="2">
        <f t="shared" si="6"/>
        <v>0</v>
      </c>
      <c r="BV14" s="2">
        <f t="shared" si="7"/>
        <v>0</v>
      </c>
      <c r="BW14" s="2">
        <f t="shared" si="8"/>
        <v>0</v>
      </c>
      <c r="BX14" s="2">
        <f t="shared" si="9"/>
        <v>0</v>
      </c>
      <c r="BY14" s="2">
        <f t="shared" si="10"/>
        <v>0</v>
      </c>
      <c r="BZ14" s="2">
        <f t="shared" si="11"/>
        <v>0</v>
      </c>
      <c r="CA14" s="2">
        <f t="shared" si="12"/>
        <v>0</v>
      </c>
      <c r="CB14" s="2">
        <f t="shared" si="13"/>
        <v>0</v>
      </c>
      <c r="CC14" s="2">
        <f t="shared" si="14"/>
        <v>0</v>
      </c>
      <c r="CD14" s="2">
        <f t="shared" si="15"/>
        <v>1</v>
      </c>
      <c r="CE14" s="2">
        <f t="shared" si="16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КА-11  -  Тух</v>
      </c>
      <c r="B15" s="10" t="s">
        <v>2707</v>
      </c>
      <c r="C15" s="18">
        <v>195</v>
      </c>
      <c r="D15" s="18">
        <v>130</v>
      </c>
      <c r="E15" s="22" t="s">
        <v>608</v>
      </c>
      <c r="F15" s="22">
        <v>3</v>
      </c>
      <c r="G15" s="22"/>
      <c r="H15" s="20">
        <f t="shared" ca="1" si="17"/>
        <v>0</v>
      </c>
      <c r="I15" s="16" t="str">
        <f t="shared" si="18"/>
        <v>11K002TU0N04</v>
      </c>
      <c r="J15" s="54">
        <v>178.76932520451186</v>
      </c>
      <c r="K15" s="54">
        <v>177.30763001197883</v>
      </c>
      <c r="L15" s="54">
        <v>176.98637021699625</v>
      </c>
      <c r="M15" s="54">
        <v>177.79982036886966</v>
      </c>
      <c r="N15" s="54">
        <v>179.37685713539636</v>
      </c>
      <c r="O15" s="54">
        <v>182.01797768426354</v>
      </c>
      <c r="P15" s="54">
        <v>181.30023170909206</v>
      </c>
      <c r="Q15" s="54">
        <v>177.98950712615613</v>
      </c>
      <c r="R15" s="54">
        <v>175.56668092874364</v>
      </c>
      <c r="S15" s="54">
        <v>180.12286685932736</v>
      </c>
      <c r="T15" s="54">
        <v>185.01811029032967</v>
      </c>
      <c r="U15" s="54">
        <v>183.20256736881632</v>
      </c>
      <c r="V15" s="54">
        <v>185.42511550345677</v>
      </c>
      <c r="W15" s="56">
        <v>185.91287193677272</v>
      </c>
      <c r="X15" s="2">
        <f t="shared" ca="1" si="19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40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178.6400242496106</v>
      </c>
      <c r="AM15" s="55">
        <v>174.86691894531916</v>
      </c>
      <c r="AN15" s="55">
        <v>174.76946708423475</v>
      </c>
      <c r="AO15" s="55">
        <v>174.44256005381382</v>
      </c>
      <c r="AP15" s="55">
        <v>177.66088100999431</v>
      </c>
      <c r="AQ15" s="55">
        <v>180.05850132127426</v>
      </c>
      <c r="AR15" s="55">
        <v>175.71384403841307</v>
      </c>
      <c r="AS15" s="55">
        <v>175.77217017808954</v>
      </c>
      <c r="AT15" s="55">
        <v>174.35247283375463</v>
      </c>
      <c r="AU15" s="55">
        <v>176.49735315826172</v>
      </c>
      <c r="AV15" s="55">
        <v>174.28500601543806</v>
      </c>
      <c r="AW15" s="55">
        <v>169.50828070747571</v>
      </c>
      <c r="AX15" s="55">
        <v>169.19332209513726</v>
      </c>
      <c r="AY15" s="55">
        <v>170.5427288595836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1</v>
      </c>
      <c r="BD15" s="2">
        <f t="shared" ca="1" si="1"/>
        <v>0</v>
      </c>
      <c r="BE15" s="2">
        <f t="shared" ca="1" si="1"/>
        <v>2</v>
      </c>
      <c r="BF15" s="2">
        <f t="shared" ca="1" si="1"/>
        <v>1</v>
      </c>
      <c r="BG15" s="2">
        <f t="shared" ca="1" si="1"/>
        <v>1</v>
      </c>
      <c r="BH15" s="2">
        <f t="shared" ca="1" si="1"/>
        <v>1</v>
      </c>
      <c r="BI15" s="2">
        <f t="shared" ca="1" si="1"/>
        <v>1</v>
      </c>
      <c r="BJ15" s="2">
        <f t="shared" ca="1" si="1"/>
        <v>1</v>
      </c>
      <c r="BK15" s="2">
        <f t="shared" ca="1" si="1"/>
        <v>2</v>
      </c>
      <c r="BL15" s="2">
        <f t="shared" ca="1" si="1"/>
        <v>3</v>
      </c>
      <c r="BM15" s="2">
        <f t="shared" ca="1" si="1"/>
        <v>2</v>
      </c>
      <c r="BN15" s="2" t="str">
        <f t="shared" si="21"/>
        <v>TU</v>
      </c>
      <c r="BO15" s="2">
        <f t="shared" si="22"/>
        <v>0</v>
      </c>
      <c r="BP15" s="2">
        <f t="shared" si="2"/>
        <v>1</v>
      </c>
      <c r="BR15" s="2">
        <f t="shared" si="3"/>
        <v>0</v>
      </c>
      <c r="BS15" s="2">
        <f t="shared" si="4"/>
        <v>0</v>
      </c>
      <c r="BT15" s="2">
        <f t="shared" si="5"/>
        <v>0</v>
      </c>
      <c r="BU15" s="2">
        <f t="shared" si="6"/>
        <v>0</v>
      </c>
      <c r="BV15" s="2">
        <f t="shared" si="7"/>
        <v>0</v>
      </c>
      <c r="BW15" s="2">
        <f t="shared" si="8"/>
        <v>0</v>
      </c>
      <c r="BX15" s="2">
        <f t="shared" si="9"/>
        <v>0</v>
      </c>
      <c r="BY15" s="2">
        <f t="shared" si="10"/>
        <v>0</v>
      </c>
      <c r="BZ15" s="2">
        <f t="shared" si="11"/>
        <v>0</v>
      </c>
      <c r="CA15" s="2">
        <f t="shared" si="12"/>
        <v>0</v>
      </c>
      <c r="CB15" s="2">
        <f t="shared" si="13"/>
        <v>0</v>
      </c>
      <c r="CC15" s="2">
        <f t="shared" si="14"/>
        <v>0</v>
      </c>
      <c r="CD15" s="2">
        <f t="shared" si="15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КА-12  -  Тух</v>
      </c>
      <c r="B16" s="10" t="s">
        <v>2708</v>
      </c>
      <c r="C16" s="18">
        <v>195</v>
      </c>
      <c r="D16" s="18">
        <v>130</v>
      </c>
      <c r="E16" s="22" t="s">
        <v>608</v>
      </c>
      <c r="F16" s="22">
        <v>3</v>
      </c>
      <c r="G16" s="22"/>
      <c r="H16" s="20">
        <f t="shared" ca="1" si="17"/>
        <v>0</v>
      </c>
      <c r="I16" s="16" t="str">
        <f t="shared" si="18"/>
        <v>12K002TU0N04</v>
      </c>
      <c r="J16" s="54">
        <v>169.14552168640003</v>
      </c>
      <c r="K16" s="54">
        <v>169.21781775376184</v>
      </c>
      <c r="L16" s="54">
        <v>168.51263098580699</v>
      </c>
      <c r="M16" s="54">
        <v>168.53861646563581</v>
      </c>
      <c r="N16" s="54">
        <v>172.97446193724937</v>
      </c>
      <c r="O16" s="54">
        <v>177.92643711542351</v>
      </c>
      <c r="P16" s="54">
        <v>177.35592494666489</v>
      </c>
      <c r="Q16" s="54">
        <v>169.71649159778767</v>
      </c>
      <c r="R16" s="54">
        <v>166.69799439437898</v>
      </c>
      <c r="S16" s="54">
        <v>167.38738118524407</v>
      </c>
      <c r="T16" s="54">
        <v>168.46426162122995</v>
      </c>
      <c r="U16" s="54">
        <v>169.2901551593198</v>
      </c>
      <c r="V16" s="54">
        <v>175.96162360534279</v>
      </c>
      <c r="W16" s="56">
        <v>182.78554639483335</v>
      </c>
      <c r="X16" s="2">
        <f t="shared" ca="1" si="19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40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40</v>
      </c>
      <c r="AK16" s="2">
        <f t="shared" ca="1" si="0"/>
        <v>40</v>
      </c>
      <c r="AL16" s="55">
        <v>176.772683104848</v>
      </c>
      <c r="AM16" s="55">
        <v>175.85365989458333</v>
      </c>
      <c r="AN16" s="55">
        <v>176.47244628938591</v>
      </c>
      <c r="AO16" s="55">
        <v>174.71634947877709</v>
      </c>
      <c r="AP16" s="55">
        <v>174.41066961044501</v>
      </c>
      <c r="AQ16" s="55">
        <v>182.51327827224634</v>
      </c>
      <c r="AR16" s="55">
        <v>177.68037021677145</v>
      </c>
      <c r="AS16" s="55">
        <v>175.77319769395578</v>
      </c>
      <c r="AT16" s="55">
        <v>173.8624182462755</v>
      </c>
      <c r="AU16" s="55">
        <v>175.12139699929492</v>
      </c>
      <c r="AV16" s="55">
        <v>170.29073762648559</v>
      </c>
      <c r="AW16" s="55">
        <v>168.23945952155228</v>
      </c>
      <c r="AX16" s="55">
        <v>165.50105177672722</v>
      </c>
      <c r="AY16" s="55">
        <v>159.54188569980377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1</v>
      </c>
      <c r="BD16" s="2">
        <f t="shared" ca="1" si="1"/>
        <v>0</v>
      </c>
      <c r="BE16" s="2">
        <f t="shared" ca="1" si="1"/>
        <v>2</v>
      </c>
      <c r="BF16" s="2">
        <f t="shared" ca="1" si="1"/>
        <v>1</v>
      </c>
      <c r="BG16" s="2">
        <f t="shared" ca="1" si="1"/>
        <v>1</v>
      </c>
      <c r="BH16" s="2">
        <f t="shared" ca="1" si="1"/>
        <v>1</v>
      </c>
      <c r="BI16" s="2">
        <f t="shared" ca="1" si="1"/>
        <v>1</v>
      </c>
      <c r="BJ16" s="2">
        <f t="shared" ca="1" si="1"/>
        <v>0</v>
      </c>
      <c r="BK16" s="2">
        <f t="shared" ca="1" si="1"/>
        <v>2</v>
      </c>
      <c r="BL16" s="2">
        <f t="shared" ca="1" si="1"/>
        <v>3</v>
      </c>
      <c r="BM16" s="2">
        <f t="shared" ca="1" si="1"/>
        <v>2</v>
      </c>
      <c r="BN16" s="2" t="str">
        <f t="shared" si="21"/>
        <v>TU</v>
      </c>
      <c r="BO16" s="2">
        <f t="shared" si="22"/>
        <v>0</v>
      </c>
      <c r="BP16" s="2">
        <f t="shared" si="2"/>
        <v>1</v>
      </c>
      <c r="BR16" s="2">
        <f t="shared" si="3"/>
        <v>0</v>
      </c>
      <c r="BS16" s="2">
        <f t="shared" si="4"/>
        <v>0</v>
      </c>
      <c r="BT16" s="2">
        <f t="shared" si="5"/>
        <v>0</v>
      </c>
      <c r="BU16" s="2">
        <f t="shared" si="6"/>
        <v>0</v>
      </c>
      <c r="BV16" s="2">
        <f t="shared" si="7"/>
        <v>0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0</v>
      </c>
      <c r="CC16" s="2">
        <f t="shared" si="14"/>
        <v>0</v>
      </c>
      <c r="CD16" s="2">
        <f t="shared" si="15"/>
        <v>0</v>
      </c>
      <c r="CE16" s="2">
        <f t="shared" si="16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КА-13  -  Тух</v>
      </c>
      <c r="B17" s="10" t="s">
        <v>2709</v>
      </c>
      <c r="C17" s="18">
        <v>195</v>
      </c>
      <c r="D17" s="18">
        <v>130</v>
      </c>
      <c r="E17" s="22" t="s">
        <v>608</v>
      </c>
      <c r="F17" s="22">
        <v>3</v>
      </c>
      <c r="G17" s="22"/>
      <c r="H17" s="20">
        <f t="shared" ca="1" si="17"/>
        <v>0</v>
      </c>
      <c r="I17" s="16" t="str">
        <f t="shared" si="18"/>
        <v>13K002TU0N04</v>
      </c>
      <c r="J17" s="54">
        <v>173.05175163191311</v>
      </c>
      <c r="K17" s="54">
        <v>172.2889231652959</v>
      </c>
      <c r="L17" s="54">
        <v>174.86432837636764</v>
      </c>
      <c r="M17" s="54">
        <v>177.96143186058319</v>
      </c>
      <c r="N17" s="54">
        <v>172.20428253685165</v>
      </c>
      <c r="O17" s="54">
        <v>178.41992022180037</v>
      </c>
      <c r="P17" s="54">
        <v>180.05778403237332</v>
      </c>
      <c r="Q17" s="54">
        <v>176.80555169361179</v>
      </c>
      <c r="R17" s="54">
        <v>169.90033182722846</v>
      </c>
      <c r="S17" s="54">
        <v>168.44309467759911</v>
      </c>
      <c r="T17" s="54">
        <v>168.62213182553688</v>
      </c>
      <c r="U17" s="54">
        <v>165.91561952634351</v>
      </c>
      <c r="V17" s="54">
        <v>165.03886018184141</v>
      </c>
      <c r="W17" s="56">
        <v>162.11437404262216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175.24853589419521</v>
      </c>
      <c r="AM17" s="55">
        <v>171.96810556773599</v>
      </c>
      <c r="AN17" s="55">
        <v>171.80628851512344</v>
      </c>
      <c r="AO17" s="55">
        <v>172.9986788242976</v>
      </c>
      <c r="AP17" s="55">
        <v>176.80935555799923</v>
      </c>
      <c r="AQ17" s="55">
        <v>178.27752072767754</v>
      </c>
      <c r="AR17" s="55">
        <v>173.40032094070159</v>
      </c>
      <c r="AS17" s="55">
        <v>175.05496463706865</v>
      </c>
      <c r="AT17" s="55">
        <v>174.42708341609332</v>
      </c>
      <c r="AU17" s="55">
        <v>175.24321531784432</v>
      </c>
      <c r="AV17" s="55">
        <v>175.94095282057825</v>
      </c>
      <c r="AW17" s="55">
        <v>171.08268928681252</v>
      </c>
      <c r="AX17" s="55">
        <v>168.45387834308477</v>
      </c>
      <c r="AY17" s="55">
        <v>166.77776359877859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1</v>
      </c>
      <c r="BD17" s="2">
        <f t="shared" ca="1" si="1"/>
        <v>0</v>
      </c>
      <c r="BE17" s="2">
        <f t="shared" ca="1" si="1"/>
        <v>1</v>
      </c>
      <c r="BF17" s="2">
        <f t="shared" ca="1" si="1"/>
        <v>1</v>
      </c>
      <c r="BG17" s="2">
        <f t="shared" ca="1" si="1"/>
        <v>1</v>
      </c>
      <c r="BH17" s="2">
        <f t="shared" ca="1" si="1"/>
        <v>1</v>
      </c>
      <c r="BI17" s="2">
        <f t="shared" ca="1" si="1"/>
        <v>1</v>
      </c>
      <c r="BJ17" s="2">
        <f t="shared" ca="1" si="1"/>
        <v>0</v>
      </c>
      <c r="BK17" s="2">
        <f t="shared" ca="1" si="1"/>
        <v>2</v>
      </c>
      <c r="BL17" s="2">
        <f t="shared" ca="1" si="1"/>
        <v>2</v>
      </c>
      <c r="BM17" s="2">
        <f t="shared" ca="1" si="1"/>
        <v>1</v>
      </c>
      <c r="BN17" s="2" t="str">
        <f t="shared" si="21"/>
        <v>TU</v>
      </c>
      <c r="BO17" s="2">
        <f t="shared" si="22"/>
        <v>0</v>
      </c>
      <c r="BP17" s="2">
        <f t="shared" si="2"/>
        <v>1</v>
      </c>
      <c r="BR17" s="2">
        <f t="shared" si="3"/>
        <v>0</v>
      </c>
      <c r="BS17" s="2">
        <f t="shared" si="4"/>
        <v>0</v>
      </c>
      <c r="BT17" s="2">
        <f t="shared" si="5"/>
        <v>0</v>
      </c>
      <c r="BU17" s="2">
        <f t="shared" si="6"/>
        <v>0</v>
      </c>
      <c r="BV17" s="2">
        <f t="shared" si="7"/>
        <v>0</v>
      </c>
      <c r="BW17" s="2">
        <f t="shared" si="8"/>
        <v>0</v>
      </c>
      <c r="BX17" s="2">
        <f t="shared" si="9"/>
        <v>0</v>
      </c>
      <c r="BY17" s="2">
        <f t="shared" si="10"/>
        <v>0</v>
      </c>
      <c r="BZ17" s="2">
        <f t="shared" si="11"/>
        <v>0</v>
      </c>
      <c r="CA17" s="2">
        <f t="shared" si="12"/>
        <v>0</v>
      </c>
      <c r="CB17" s="2">
        <f t="shared" si="13"/>
        <v>0</v>
      </c>
      <c r="CC17" s="2">
        <f t="shared" si="14"/>
        <v>0</v>
      </c>
      <c r="CD17" s="2">
        <f t="shared" si="15"/>
        <v>0</v>
      </c>
      <c r="CE17" s="2">
        <f t="shared" si="16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КА-14  -  Тух</v>
      </c>
      <c r="B18" s="10" t="s">
        <v>2710</v>
      </c>
      <c r="C18" s="18">
        <v>195</v>
      </c>
      <c r="D18" s="18">
        <v>130</v>
      </c>
      <c r="E18" s="22" t="s">
        <v>608</v>
      </c>
      <c r="F18" s="22">
        <v>3</v>
      </c>
      <c r="G18" s="22"/>
      <c r="H18" s="20">
        <f t="shared" ca="1" si="17"/>
        <v>0</v>
      </c>
      <c r="I18" s="16" t="str">
        <f t="shared" si="18"/>
        <v>14K002TU0N04</v>
      </c>
      <c r="J18" s="54">
        <v>176.92308978146141</v>
      </c>
      <c r="K18" s="54">
        <v>177.89246572766331</v>
      </c>
      <c r="L18" s="54">
        <v>177.79029141016957</v>
      </c>
      <c r="M18" s="54">
        <v>179.26204492994685</v>
      </c>
      <c r="N18" s="54">
        <v>180.99233725585452</v>
      </c>
      <c r="O18" s="54">
        <v>179.4539028885012</v>
      </c>
      <c r="P18" s="54">
        <v>179.21049938387955</v>
      </c>
      <c r="Q18" s="54">
        <v>175.03107565239569</v>
      </c>
      <c r="R18" s="54">
        <v>176.5473679597244</v>
      </c>
      <c r="S18" s="54">
        <v>175.89759288235715</v>
      </c>
      <c r="T18" s="54">
        <v>177.06689705929048</v>
      </c>
      <c r="U18" s="54">
        <v>182.81491164623034</v>
      </c>
      <c r="V18" s="54">
        <v>182.13772979890788</v>
      </c>
      <c r="W18" s="56">
        <v>178.83222012895351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40</v>
      </c>
      <c r="AJ18" s="2">
        <f t="shared" ca="1" si="0"/>
        <v>0</v>
      </c>
      <c r="AK18" s="2">
        <f t="shared" ca="1" si="0"/>
        <v>0</v>
      </c>
      <c r="AL18" s="55">
        <v>164.5559432025284</v>
      </c>
      <c r="AM18" s="55">
        <v>165.58182207126464</v>
      </c>
      <c r="AN18" s="55">
        <v>164.70306999984166</v>
      </c>
      <c r="AO18" s="55">
        <v>168.47453659459416</v>
      </c>
      <c r="AP18" s="55">
        <v>175.2091245634075</v>
      </c>
      <c r="AQ18" s="55">
        <v>172.58509885234454</v>
      </c>
      <c r="AR18" s="55">
        <v>168.38609241441677</v>
      </c>
      <c r="AS18" s="55">
        <v>174.45488377150784</v>
      </c>
      <c r="AT18" s="55">
        <v>172.42400743893586</v>
      </c>
      <c r="AU18" s="55">
        <v>171.07943012346851</v>
      </c>
      <c r="AV18" s="55">
        <v>170.43242701147705</v>
      </c>
      <c r="AW18" s="55">
        <v>166.3375574584002</v>
      </c>
      <c r="AX18" s="55">
        <v>161.97832482919733</v>
      </c>
      <c r="AY18" s="55">
        <v>162.27626397351312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1</v>
      </c>
      <c r="BD18" s="2">
        <f t="shared" ca="1" si="1"/>
        <v>0</v>
      </c>
      <c r="BE18" s="2">
        <f t="shared" ca="1" si="1"/>
        <v>1</v>
      </c>
      <c r="BF18" s="2">
        <f t="shared" ca="1" si="1"/>
        <v>1</v>
      </c>
      <c r="BG18" s="2">
        <f t="shared" ca="1" si="1"/>
        <v>1</v>
      </c>
      <c r="BH18" s="2">
        <f t="shared" ca="1" si="1"/>
        <v>1</v>
      </c>
      <c r="BI18" s="2">
        <f t="shared" ca="1" si="1"/>
        <v>1</v>
      </c>
      <c r="BJ18" s="2">
        <f t="shared" ca="1" si="1"/>
        <v>0</v>
      </c>
      <c r="BK18" s="2">
        <f t="shared" ca="1" si="1"/>
        <v>2</v>
      </c>
      <c r="BL18" s="2">
        <f t="shared" ca="1" si="1"/>
        <v>2</v>
      </c>
      <c r="BM18" s="2">
        <f t="shared" ca="1" si="1"/>
        <v>2</v>
      </c>
      <c r="BN18" s="2" t="str">
        <f t="shared" si="21"/>
        <v>TU</v>
      </c>
      <c r="BO18" s="2">
        <f t="shared" si="22"/>
        <v>0</v>
      </c>
      <c r="BP18" s="2">
        <f t="shared" si="2"/>
        <v>1</v>
      </c>
      <c r="BR18" s="2">
        <f t="shared" si="3"/>
        <v>0</v>
      </c>
      <c r="BS18" s="2">
        <f t="shared" si="4"/>
        <v>0</v>
      </c>
      <c r="BT18" s="2">
        <f t="shared" si="5"/>
        <v>0</v>
      </c>
      <c r="BU18" s="2">
        <f t="shared" si="6"/>
        <v>0</v>
      </c>
      <c r="BV18" s="2">
        <f t="shared" si="7"/>
        <v>0</v>
      </c>
      <c r="BW18" s="2">
        <f t="shared" si="8"/>
        <v>0</v>
      </c>
      <c r="BX18" s="2">
        <f t="shared" si="9"/>
        <v>0</v>
      </c>
      <c r="BY18" s="2">
        <f t="shared" si="10"/>
        <v>0</v>
      </c>
      <c r="BZ18" s="2">
        <f t="shared" si="11"/>
        <v>0</v>
      </c>
      <c r="CA18" s="2">
        <f t="shared" si="12"/>
        <v>0</v>
      </c>
      <c r="CB18" s="2">
        <f t="shared" si="13"/>
        <v>0</v>
      </c>
      <c r="CC18" s="2">
        <f t="shared" si="14"/>
        <v>0</v>
      </c>
      <c r="CD18" s="2">
        <f t="shared" si="15"/>
        <v>0</v>
      </c>
      <c r="CE18" s="2">
        <f t="shared" si="16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КА-15  -  Тух</v>
      </c>
      <c r="B19" s="10" t="s">
        <v>2711</v>
      </c>
      <c r="C19" s="18">
        <v>195</v>
      </c>
      <c r="D19" s="18">
        <v>130</v>
      </c>
      <c r="E19" s="22" t="s">
        <v>608</v>
      </c>
      <c r="F19" s="22">
        <v>3</v>
      </c>
      <c r="G19" s="22"/>
      <c r="H19" s="20">
        <f t="shared" ca="1" si="17"/>
        <v>0</v>
      </c>
      <c r="I19" s="16" t="str">
        <f t="shared" si="18"/>
        <v>15K002TU0N04</v>
      </c>
      <c r="J19" s="54">
        <v>172.38281260022373</v>
      </c>
      <c r="K19" s="54">
        <v>180.1446632674016</v>
      </c>
      <c r="L19" s="54">
        <v>170.49243805363835</v>
      </c>
      <c r="M19" s="54">
        <v>166.80941273820901</v>
      </c>
      <c r="N19" s="54">
        <v>163.03031358425048</v>
      </c>
      <c r="O19" s="54">
        <v>165.89408785963471</v>
      </c>
      <c r="P19" s="54">
        <v>162.68797089041627</v>
      </c>
      <c r="Q19" s="54">
        <v>159.31783796953061</v>
      </c>
      <c r="R19" s="54">
        <v>156.87817787633364</v>
      </c>
      <c r="S19" s="54">
        <v>152.49500052863124</v>
      </c>
      <c r="T19" s="54">
        <v>144.81175655759054</v>
      </c>
      <c r="U19" s="54">
        <v>148.41241690205902</v>
      </c>
      <c r="V19" s="54">
        <v>158.61408232966681</v>
      </c>
      <c r="W19" s="56">
        <v>158.48451196538468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40</v>
      </c>
      <c r="AK19" s="2">
        <f t="shared" ca="1" si="0"/>
        <v>40</v>
      </c>
      <c r="AL19" s="55">
        <v>172.38281260022373</v>
      </c>
      <c r="AM19" s="55">
        <v>180.1446632674016</v>
      </c>
      <c r="AN19" s="55">
        <v>170.49243805363835</v>
      </c>
      <c r="AO19" s="55">
        <v>166.80941273820901</v>
      </c>
      <c r="AP19" s="55">
        <v>163.03031358425048</v>
      </c>
      <c r="AQ19" s="55">
        <v>165.89408785963471</v>
      </c>
      <c r="AR19" s="55">
        <v>162.68797089041627</v>
      </c>
      <c r="AS19" s="55">
        <v>159.31783796953061</v>
      </c>
      <c r="AT19" s="55">
        <v>156.87817787633364</v>
      </c>
      <c r="AU19" s="55">
        <v>152.49500052863124</v>
      </c>
      <c r="AV19" s="55">
        <v>144.81175655759054</v>
      </c>
      <c r="AW19" s="55">
        <v>148.41241690205902</v>
      </c>
      <c r="AX19" s="55">
        <v>158.61408232966681</v>
      </c>
      <c r="AY19" s="55">
        <v>158.48451196538468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1</v>
      </c>
      <c r="BD19" s="2">
        <f t="shared" ca="1" si="1"/>
        <v>0</v>
      </c>
      <c r="BE19" s="2">
        <f t="shared" ca="1" si="1"/>
        <v>1</v>
      </c>
      <c r="BF19" s="2">
        <f t="shared" ca="1" si="1"/>
        <v>1</v>
      </c>
      <c r="BG19" s="2">
        <f t="shared" ca="1" si="1"/>
        <v>1</v>
      </c>
      <c r="BH19" s="2">
        <f t="shared" ca="1" si="1"/>
        <v>1</v>
      </c>
      <c r="BI19" s="2">
        <f t="shared" ca="1" si="1"/>
        <v>1</v>
      </c>
      <c r="BJ19" s="2">
        <f t="shared" ca="1" si="1"/>
        <v>0</v>
      </c>
      <c r="BK19" s="2">
        <f t="shared" ca="1" si="1"/>
        <v>1</v>
      </c>
      <c r="BL19" s="2">
        <f t="shared" ca="1" si="1"/>
        <v>3</v>
      </c>
      <c r="BM19" s="2">
        <f t="shared" ca="1" si="1"/>
        <v>3</v>
      </c>
      <c r="BN19" s="2" t="str">
        <f t="shared" si="21"/>
        <v>TU</v>
      </c>
      <c r="BO19" s="2">
        <f t="shared" si="22"/>
        <v>0</v>
      </c>
      <c r="BP19" s="2">
        <f t="shared" si="2"/>
        <v>1</v>
      </c>
      <c r="BR19" s="2">
        <f t="shared" si="3"/>
        <v>0</v>
      </c>
      <c r="BS19" s="2">
        <f t="shared" si="4"/>
        <v>0</v>
      </c>
      <c r="BT19" s="2">
        <f t="shared" si="5"/>
        <v>0</v>
      </c>
      <c r="BU19" s="2">
        <f t="shared" si="6"/>
        <v>0</v>
      </c>
      <c r="BV19" s="2">
        <f t="shared" si="7"/>
        <v>0</v>
      </c>
      <c r="BW19" s="2">
        <f t="shared" si="8"/>
        <v>0</v>
      </c>
      <c r="BX19" s="2">
        <f t="shared" si="9"/>
        <v>0</v>
      </c>
      <c r="BY19" s="2">
        <f t="shared" si="10"/>
        <v>0</v>
      </c>
      <c r="BZ19" s="2">
        <f t="shared" si="11"/>
        <v>0</v>
      </c>
      <c r="CA19" s="2">
        <f t="shared" si="12"/>
        <v>0</v>
      </c>
      <c r="CB19" s="2">
        <f t="shared" si="13"/>
        <v>0</v>
      </c>
      <c r="CC19" s="2">
        <f t="shared" si="14"/>
        <v>0</v>
      </c>
      <c r="CD19" s="2">
        <f t="shared" si="15"/>
        <v>0</v>
      </c>
      <c r="CE19" s="2">
        <f t="shared" si="16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КА-16  -  Тух</v>
      </c>
      <c r="B20" s="10" t="s">
        <v>2712</v>
      </c>
      <c r="C20" s="18">
        <v>195</v>
      </c>
      <c r="D20" s="18">
        <v>130</v>
      </c>
      <c r="E20" s="22" t="s">
        <v>608</v>
      </c>
      <c r="F20" s="22">
        <v>3</v>
      </c>
      <c r="G20" s="22"/>
      <c r="H20" s="20">
        <f t="shared" ca="1" si="17"/>
        <v>0</v>
      </c>
      <c r="I20" s="16" t="str">
        <f t="shared" si="18"/>
        <v>16K002TU0N04</v>
      </c>
      <c r="J20" s="54">
        <v>133.04604328060327</v>
      </c>
      <c r="K20" s="54">
        <v>133.55314000264053</v>
      </c>
      <c r="L20" s="54">
        <v>130.24206208963463</v>
      </c>
      <c r="M20" s="54">
        <v>134.02803984939416</v>
      </c>
      <c r="N20" s="54">
        <v>134.35027876646262</v>
      </c>
      <c r="O20" s="54">
        <v>133.35250142211308</v>
      </c>
      <c r="P20" s="54">
        <v>132.84120509635574</v>
      </c>
      <c r="Q20" s="54">
        <v>132.95850813085912</v>
      </c>
      <c r="R20" s="54">
        <v>128.723321294854</v>
      </c>
      <c r="S20" s="54">
        <v>128.30424759290406</v>
      </c>
      <c r="T20" s="54">
        <v>129.80845522155496</v>
      </c>
      <c r="U20" s="54">
        <v>127.49688183600962</v>
      </c>
      <c r="V20" s="54">
        <v>137.42731961639265</v>
      </c>
      <c r="W20" s="56">
        <v>135.39212948175259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40</v>
      </c>
      <c r="AK20" s="2">
        <f t="shared" ca="1" si="0"/>
        <v>0</v>
      </c>
      <c r="AL20" s="55">
        <v>133.04604328060327</v>
      </c>
      <c r="AM20" s="55">
        <v>133.55314000264053</v>
      </c>
      <c r="AN20" s="55">
        <v>130.24206208963463</v>
      </c>
      <c r="AO20" s="55">
        <v>134.02803984939416</v>
      </c>
      <c r="AP20" s="55">
        <v>134.35027876646262</v>
      </c>
      <c r="AQ20" s="55">
        <v>133.35250142211308</v>
      </c>
      <c r="AR20" s="55">
        <v>132.84120509635574</v>
      </c>
      <c r="AS20" s="55">
        <v>132.95850813085912</v>
      </c>
      <c r="AT20" s="55">
        <v>128.723321294854</v>
      </c>
      <c r="AU20" s="55">
        <v>128.30424759290406</v>
      </c>
      <c r="AV20" s="55">
        <v>129.80845522155496</v>
      </c>
      <c r="AW20" s="55">
        <v>127.49688183600962</v>
      </c>
      <c r="AX20" s="55">
        <v>137.42731961639265</v>
      </c>
      <c r="AY20" s="55">
        <v>135.39212948175259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1</v>
      </c>
      <c r="BD20" s="2">
        <f t="shared" ca="1" si="1"/>
        <v>0</v>
      </c>
      <c r="BE20" s="2">
        <f t="shared" ca="1" si="1"/>
        <v>1</v>
      </c>
      <c r="BF20" s="2">
        <f t="shared" ca="1" si="1"/>
        <v>1</v>
      </c>
      <c r="BG20" s="2">
        <f t="shared" ca="1" si="1"/>
        <v>1</v>
      </c>
      <c r="BH20" s="2">
        <f t="shared" ca="1" si="1"/>
        <v>1</v>
      </c>
      <c r="BI20" s="2">
        <f t="shared" ca="1" si="1"/>
        <v>1</v>
      </c>
      <c r="BJ20" s="2">
        <f t="shared" ca="1" si="1"/>
        <v>0</v>
      </c>
      <c r="BK20" s="2">
        <f t="shared" ca="1" si="1"/>
        <v>1</v>
      </c>
      <c r="BL20" s="2">
        <f t="shared" ca="1" si="1"/>
        <v>2</v>
      </c>
      <c r="BM20" s="2">
        <f t="shared" ca="1" si="1"/>
        <v>2</v>
      </c>
      <c r="BN20" s="2" t="str">
        <f t="shared" si="21"/>
        <v>TU</v>
      </c>
      <c r="BO20" s="2">
        <f t="shared" si="22"/>
        <v>0</v>
      </c>
      <c r="BP20" s="2">
        <f t="shared" si="2"/>
        <v>1</v>
      </c>
      <c r="BR20" s="2">
        <f t="shared" si="3"/>
        <v>0</v>
      </c>
      <c r="BS20" s="2">
        <f t="shared" si="4"/>
        <v>0</v>
      </c>
      <c r="BT20" s="2">
        <f t="shared" si="5"/>
        <v>0</v>
      </c>
      <c r="BU20" s="2">
        <f t="shared" si="6"/>
        <v>0</v>
      </c>
      <c r="BV20" s="2">
        <f t="shared" si="7"/>
        <v>0</v>
      </c>
      <c r="BW20" s="2">
        <f t="shared" si="8"/>
        <v>0</v>
      </c>
      <c r="BX20" s="2">
        <f t="shared" si="9"/>
        <v>0</v>
      </c>
      <c r="BY20" s="2">
        <f t="shared" si="10"/>
        <v>0</v>
      </c>
      <c r="BZ20" s="2">
        <f t="shared" si="11"/>
        <v>0</v>
      </c>
      <c r="CA20" s="2">
        <f t="shared" si="12"/>
        <v>0</v>
      </c>
      <c r="CB20" s="2">
        <f t="shared" si="13"/>
        <v>0</v>
      </c>
      <c r="CC20" s="2">
        <f t="shared" si="14"/>
        <v>0</v>
      </c>
      <c r="CD20" s="2">
        <f t="shared" si="15"/>
        <v>0</v>
      </c>
      <c r="CE20" s="2">
        <f t="shared" si="16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КА-17  -  Тух</v>
      </c>
      <c r="B21" s="10" t="s">
        <v>2713</v>
      </c>
      <c r="C21" s="18">
        <v>195</v>
      </c>
      <c r="D21" s="18">
        <v>130</v>
      </c>
      <c r="E21" s="22" t="s">
        <v>608</v>
      </c>
      <c r="F21" s="22">
        <v>3</v>
      </c>
      <c r="G21" s="22"/>
      <c r="H21" s="20">
        <f t="shared" ca="1" si="17"/>
        <v>0</v>
      </c>
      <c r="I21" s="16" t="str">
        <f t="shared" si="18"/>
        <v>17K002TU0L04</v>
      </c>
      <c r="J21" s="54">
        <v>182.84165983594801</v>
      </c>
      <c r="K21" s="54">
        <v>174.74525266298065</v>
      </c>
      <c r="L21" s="54">
        <v>173.7099795801233</v>
      </c>
      <c r="M21" s="54">
        <v>179.99649142263675</v>
      </c>
      <c r="N21" s="54">
        <v>176.79855293396238</v>
      </c>
      <c r="O21" s="54">
        <v>183.07161162765726</v>
      </c>
      <c r="P21" s="54">
        <v>186.22329150613587</v>
      </c>
      <c r="Q21" s="54">
        <v>182.87979035178915</v>
      </c>
      <c r="R21" s="54">
        <v>179.03570764692793</v>
      </c>
      <c r="S21" s="54">
        <v>176.34954056790295</v>
      </c>
      <c r="T21" s="54">
        <v>183.16644420963183</v>
      </c>
      <c r="U21" s="54">
        <v>176.96033783282837</v>
      </c>
      <c r="V21" s="54">
        <v>182.45797625764814</v>
      </c>
      <c r="W21" s="56">
        <v>182.51838839982449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40</v>
      </c>
      <c r="AD21" s="2">
        <f t="shared" ca="1" si="0"/>
        <v>40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184.07680130813782</v>
      </c>
      <c r="AM21" s="55">
        <v>180.87837689308384</v>
      </c>
      <c r="AN21" s="55">
        <v>179.88673356307905</v>
      </c>
      <c r="AO21" s="55">
        <v>179.86681837211705</v>
      </c>
      <c r="AP21" s="55">
        <v>179.75457537873916</v>
      </c>
      <c r="AQ21" s="55">
        <v>182.20279155899789</v>
      </c>
      <c r="AR21" s="55">
        <v>183.61973254073376</v>
      </c>
      <c r="AS21" s="55">
        <v>184.10911216535931</v>
      </c>
      <c r="AT21" s="55">
        <v>183.49300097020915</v>
      </c>
      <c r="AU21" s="55">
        <v>181.76528290900907</v>
      </c>
      <c r="AV21" s="55">
        <v>183.78940416822581</v>
      </c>
      <c r="AW21" s="55">
        <v>182.56460089320302</v>
      </c>
      <c r="AX21" s="55">
        <v>183.1336195871547</v>
      </c>
      <c r="AY21" s="55">
        <v>182.73562837479062</v>
      </c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1</v>
      </c>
      <c r="BD21" s="2">
        <f t="shared" ca="1" si="1"/>
        <v>0</v>
      </c>
      <c r="BE21" s="2">
        <f t="shared" ca="1" si="1"/>
        <v>1</v>
      </c>
      <c r="BF21" s="2">
        <f t="shared" ca="1" si="1"/>
        <v>1</v>
      </c>
      <c r="BG21" s="2">
        <f t="shared" ca="1" si="1"/>
        <v>1</v>
      </c>
      <c r="BH21" s="2">
        <f t="shared" ca="1" si="1"/>
        <v>1</v>
      </c>
      <c r="BI21" s="2">
        <f t="shared" ca="1" si="1"/>
        <v>1</v>
      </c>
      <c r="BJ21" s="2">
        <f t="shared" ca="1" si="1"/>
        <v>0</v>
      </c>
      <c r="BK21" s="2">
        <f t="shared" ca="1" si="1"/>
        <v>1</v>
      </c>
      <c r="BL21" s="2">
        <f t="shared" ca="1" si="1"/>
        <v>1</v>
      </c>
      <c r="BM21" s="2">
        <f t="shared" ca="1" si="1"/>
        <v>2</v>
      </c>
      <c r="BN21" s="2" t="str">
        <f t="shared" si="21"/>
        <v>TU</v>
      </c>
      <c r="BO21" s="2">
        <f t="shared" si="22"/>
        <v>0</v>
      </c>
      <c r="BP21" s="2">
        <f t="shared" si="2"/>
        <v>1</v>
      </c>
      <c r="BR21" s="2">
        <f t="shared" si="3"/>
        <v>0</v>
      </c>
      <c r="BS21" s="2">
        <f t="shared" si="4"/>
        <v>0</v>
      </c>
      <c r="BT21" s="2">
        <f t="shared" si="5"/>
        <v>0</v>
      </c>
      <c r="BU21" s="2">
        <f t="shared" si="6"/>
        <v>0</v>
      </c>
      <c r="BV21" s="2">
        <f t="shared" si="7"/>
        <v>0</v>
      </c>
      <c r="BW21" s="2">
        <f t="shared" si="8"/>
        <v>0</v>
      </c>
      <c r="BX21" s="2">
        <f t="shared" si="9"/>
        <v>0</v>
      </c>
      <c r="BY21" s="2">
        <f t="shared" si="10"/>
        <v>0</v>
      </c>
      <c r="BZ21" s="2">
        <f t="shared" si="11"/>
        <v>0</v>
      </c>
      <c r="CA21" s="2">
        <f t="shared" si="12"/>
        <v>0</v>
      </c>
      <c r="CB21" s="2">
        <f t="shared" si="13"/>
        <v>0</v>
      </c>
      <c r="CC21" s="2">
        <f t="shared" si="14"/>
        <v>0</v>
      </c>
      <c r="CD21" s="2">
        <f t="shared" si="15"/>
        <v>0</v>
      </c>
      <c r="CE21" s="2">
        <f t="shared" si="16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КА-18  -  Тух</v>
      </c>
      <c r="B22" s="10" t="s">
        <v>2714</v>
      </c>
      <c r="C22" s="18">
        <v>195</v>
      </c>
      <c r="D22" s="18">
        <v>130</v>
      </c>
      <c r="E22" s="22" t="s">
        <v>608</v>
      </c>
      <c r="F22" s="22">
        <v>3</v>
      </c>
      <c r="G22" s="22"/>
      <c r="H22" s="20">
        <f t="shared" ca="1" si="17"/>
        <v>0</v>
      </c>
      <c r="I22" s="16" t="str">
        <f t="shared" si="18"/>
        <v>18K002TU0L04</v>
      </c>
      <c r="J22" s="54">
        <v>192.94424050816491</v>
      </c>
      <c r="K22" s="54">
        <v>194.9293179862218</v>
      </c>
      <c r="L22" s="54">
        <v>189.26524277150085</v>
      </c>
      <c r="M22" s="54">
        <v>188.09431325322566</v>
      </c>
      <c r="N22" s="54">
        <v>182.13388838723381</v>
      </c>
      <c r="O22" s="54">
        <v>185.90552001956837</v>
      </c>
      <c r="P22" s="54">
        <v>186.82133570416909</v>
      </c>
      <c r="Q22" s="54">
        <v>186.58467961988617</v>
      </c>
      <c r="R22" s="54">
        <v>185.60854059328855</v>
      </c>
      <c r="S22" s="54">
        <v>186.20586566953628</v>
      </c>
      <c r="T22" s="54">
        <v>190.57390518681544</v>
      </c>
      <c r="U22" s="54">
        <v>196.79192286027833</v>
      </c>
      <c r="V22" s="54">
        <v>0</v>
      </c>
      <c r="W22" s="56">
        <v>0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2</v>
      </c>
      <c r="AJ22" s="2">
        <f t="shared" ca="1" si="0"/>
        <v>0</v>
      </c>
      <c r="AK22" s="2">
        <f t="shared" ca="1" si="0"/>
        <v>0</v>
      </c>
      <c r="AL22" s="55">
        <v>190.46857286529323</v>
      </c>
      <c r="AM22" s="55">
        <v>191.13150022504368</v>
      </c>
      <c r="AN22" s="55">
        <v>190.07073215075809</v>
      </c>
      <c r="AO22" s="55">
        <v>190.19576387756632</v>
      </c>
      <c r="AP22" s="55">
        <v>186.63192019730326</v>
      </c>
      <c r="AQ22" s="55">
        <v>187.80104968267105</v>
      </c>
      <c r="AR22" s="55">
        <v>187.28405096783774</v>
      </c>
      <c r="AS22" s="55">
        <v>189.12998303094906</v>
      </c>
      <c r="AT22" s="55">
        <v>189.93010953058973</v>
      </c>
      <c r="AU22" s="55">
        <v>189.3314523122298</v>
      </c>
      <c r="AV22" s="55">
        <v>189.20607417281099</v>
      </c>
      <c r="AW22" s="55">
        <v>189.11421799392556</v>
      </c>
      <c r="AX22" s="55">
        <v>0</v>
      </c>
      <c r="AY22" s="55">
        <v>0</v>
      </c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2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1</v>
      </c>
      <c r="BH22" s="2">
        <f t="shared" ca="1" si="1"/>
        <v>1</v>
      </c>
      <c r="BI22" s="2">
        <f t="shared" ca="1" si="1"/>
        <v>2</v>
      </c>
      <c r="BJ22" s="2">
        <f t="shared" ca="1" si="1"/>
        <v>0</v>
      </c>
      <c r="BK22" s="2">
        <f t="shared" ca="1" si="1"/>
        <v>1</v>
      </c>
      <c r="BL22" s="2">
        <f t="shared" ca="1" si="1"/>
        <v>1</v>
      </c>
      <c r="BM22" s="2">
        <f t="shared" ca="1" si="1"/>
        <v>2</v>
      </c>
      <c r="BN22" s="2" t="str">
        <f t="shared" si="21"/>
        <v>TU</v>
      </c>
      <c r="BP22" s="2">
        <f t="shared" si="2"/>
        <v>0</v>
      </c>
      <c r="BR22" s="2">
        <f t="shared" si="3"/>
        <v>0</v>
      </c>
      <c r="BS22" s="2">
        <f t="shared" si="4"/>
        <v>0</v>
      </c>
      <c r="BT22" s="2">
        <f t="shared" si="5"/>
        <v>0</v>
      </c>
      <c r="BU22" s="2">
        <f t="shared" si="6"/>
        <v>0</v>
      </c>
      <c r="BV22" s="2">
        <f t="shared" si="7"/>
        <v>0</v>
      </c>
      <c r="BW22" s="2">
        <f t="shared" si="8"/>
        <v>0</v>
      </c>
      <c r="BX22" s="2">
        <f t="shared" si="9"/>
        <v>0</v>
      </c>
      <c r="BY22" s="2">
        <f t="shared" si="10"/>
        <v>0</v>
      </c>
      <c r="BZ22" s="2">
        <f t="shared" si="11"/>
        <v>0</v>
      </c>
      <c r="CA22" s="2">
        <f t="shared" si="12"/>
        <v>0</v>
      </c>
      <c r="CB22" s="2">
        <f t="shared" si="13"/>
        <v>0</v>
      </c>
      <c r="CC22" s="2">
        <f t="shared" si="14"/>
        <v>1</v>
      </c>
      <c r="CD22" s="2">
        <f t="shared" si="15"/>
        <v>0</v>
      </c>
      <c r="CE22" s="2">
        <f t="shared" si="16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КА-19  -  Тух</v>
      </c>
      <c r="B23" s="10" t="s">
        <v>2715</v>
      </c>
      <c r="C23" s="18">
        <v>195</v>
      </c>
      <c r="D23" s="18">
        <v>130</v>
      </c>
      <c r="E23" s="22" t="s">
        <v>608</v>
      </c>
      <c r="F23" s="22">
        <v>3</v>
      </c>
      <c r="G23" s="22"/>
      <c r="H23" s="20">
        <f t="shared" ca="1" si="17"/>
        <v>0</v>
      </c>
      <c r="I23" s="16" t="str">
        <f t="shared" si="18"/>
        <v>19K002TU0L04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54">
        <v>0</v>
      </c>
      <c r="T23" s="54">
        <v>0</v>
      </c>
      <c r="U23" s="54">
        <v>0</v>
      </c>
      <c r="V23" s="54">
        <v>0</v>
      </c>
      <c r="W23" s="56">
        <v>0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0</v>
      </c>
      <c r="AM23" s="55">
        <v>0</v>
      </c>
      <c r="AN23" s="55">
        <v>0</v>
      </c>
      <c r="AO23" s="55">
        <v>0</v>
      </c>
      <c r="AP23" s="55">
        <v>0</v>
      </c>
      <c r="AQ23" s="55">
        <v>0</v>
      </c>
      <c r="AR23" s="55">
        <v>0</v>
      </c>
      <c r="AS23" s="55">
        <v>0</v>
      </c>
      <c r="AT23" s="55">
        <v>0</v>
      </c>
      <c r="AU23" s="55">
        <v>0</v>
      </c>
      <c r="AV23" s="55">
        <v>0</v>
      </c>
      <c r="AW23" s="55">
        <v>0</v>
      </c>
      <c r="AX23" s="55">
        <v>0</v>
      </c>
      <c r="AY23" s="55">
        <v>0</v>
      </c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2</v>
      </c>
      <c r="BD23" s="2">
        <f t="shared" ca="1" si="1"/>
        <v>1</v>
      </c>
      <c r="BE23" s="2">
        <f t="shared" ca="1" si="1"/>
        <v>1</v>
      </c>
      <c r="BF23" s="2">
        <f t="shared" ca="1" si="1"/>
        <v>1</v>
      </c>
      <c r="BG23" s="2">
        <f t="shared" ca="1" si="1"/>
        <v>1</v>
      </c>
      <c r="BH23" s="2">
        <f t="shared" ca="1" si="1"/>
        <v>1</v>
      </c>
      <c r="BI23" s="2">
        <f t="shared" ca="1" si="1"/>
        <v>2</v>
      </c>
      <c r="BJ23" s="2">
        <f t="shared" ca="1" si="1"/>
        <v>0</v>
      </c>
      <c r="BK23" s="2">
        <f t="shared" ca="1" si="1"/>
        <v>1</v>
      </c>
      <c r="BL23" s="2">
        <f t="shared" ca="1" si="1"/>
        <v>1</v>
      </c>
      <c r="BM23" s="2">
        <f t="shared" ca="1" si="1"/>
        <v>2</v>
      </c>
      <c r="BN23" s="2" t="str">
        <f t="shared" si="21"/>
        <v>TU</v>
      </c>
      <c r="BP23" s="2">
        <f t="shared" si="2"/>
        <v>0</v>
      </c>
      <c r="BR23" s="2">
        <f t="shared" si="3"/>
        <v>0</v>
      </c>
      <c r="BS23" s="2">
        <f t="shared" si="4"/>
        <v>0</v>
      </c>
      <c r="BT23" s="2">
        <f t="shared" si="5"/>
        <v>0</v>
      </c>
      <c r="BU23" s="2">
        <f t="shared" si="6"/>
        <v>0</v>
      </c>
      <c r="BV23" s="2">
        <f t="shared" si="7"/>
        <v>0</v>
      </c>
      <c r="BW23" s="2">
        <f t="shared" si="8"/>
        <v>0</v>
      </c>
      <c r="BX23" s="2">
        <f t="shared" si="9"/>
        <v>0</v>
      </c>
      <c r="BY23" s="2">
        <f t="shared" si="10"/>
        <v>0</v>
      </c>
      <c r="BZ23" s="2">
        <f t="shared" si="11"/>
        <v>0</v>
      </c>
      <c r="CA23" s="2">
        <f t="shared" si="12"/>
        <v>0</v>
      </c>
      <c r="CB23" s="2">
        <f t="shared" si="13"/>
        <v>0</v>
      </c>
      <c r="CC23" s="2">
        <f t="shared" si="14"/>
        <v>0</v>
      </c>
      <c r="CD23" s="2">
        <f t="shared" si="15"/>
        <v>0</v>
      </c>
      <c r="CE23" s="2">
        <f t="shared" si="16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КА-20  -  Тух</v>
      </c>
      <c r="B24" s="10" t="s">
        <v>2716</v>
      </c>
      <c r="C24" s="18">
        <v>195</v>
      </c>
      <c r="D24" s="18">
        <v>130</v>
      </c>
      <c r="E24" s="22" t="s">
        <v>608</v>
      </c>
      <c r="F24" s="22">
        <v>3</v>
      </c>
      <c r="G24" s="22"/>
      <c r="H24" s="20">
        <f t="shared" ca="1" si="17"/>
        <v>0</v>
      </c>
      <c r="I24" s="16" t="str">
        <f t="shared" si="18"/>
        <v>20K002TU0L04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6">
        <v>0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>
        <v>0</v>
      </c>
      <c r="AM24" s="55">
        <v>0</v>
      </c>
      <c r="AN24" s="55">
        <v>0</v>
      </c>
      <c r="AO24" s="55">
        <v>0</v>
      </c>
      <c r="AP24" s="55">
        <v>0</v>
      </c>
      <c r="AQ24" s="55">
        <v>0</v>
      </c>
      <c r="AR24" s="55">
        <v>0</v>
      </c>
      <c r="AS24" s="55">
        <v>0</v>
      </c>
      <c r="AT24" s="55">
        <v>0</v>
      </c>
      <c r="AU24" s="55">
        <v>0</v>
      </c>
      <c r="AV24" s="55">
        <v>0</v>
      </c>
      <c r="AW24" s="55">
        <v>0</v>
      </c>
      <c r="AX24" s="55">
        <v>0</v>
      </c>
      <c r="AY24" s="55">
        <v>0</v>
      </c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2</v>
      </c>
      <c r="BD24" s="2">
        <f t="shared" ca="1" si="20"/>
        <v>1</v>
      </c>
      <c r="BE24" s="2">
        <f t="shared" ca="1" si="20"/>
        <v>1</v>
      </c>
      <c r="BF24" s="2">
        <f t="shared" ca="1" si="20"/>
        <v>1</v>
      </c>
      <c r="BG24" s="2">
        <f t="shared" ca="1" si="20"/>
        <v>1</v>
      </c>
      <c r="BH24" s="2">
        <f t="shared" ca="1" si="20"/>
        <v>1</v>
      </c>
      <c r="BI24" s="2">
        <f t="shared" ca="1" si="20"/>
        <v>2</v>
      </c>
      <c r="BJ24" s="2">
        <f t="shared" ca="1" si="20"/>
        <v>0</v>
      </c>
      <c r="BK24" s="2">
        <f t="shared" ca="1" si="20"/>
        <v>1</v>
      </c>
      <c r="BL24" s="2">
        <f t="shared" ca="1" si="20"/>
        <v>1</v>
      </c>
      <c r="BM24" s="2">
        <f t="shared" ca="1" si="20"/>
        <v>2</v>
      </c>
      <c r="BN24" s="2" t="str">
        <f t="shared" si="21"/>
        <v>TU</v>
      </c>
      <c r="BP24" s="2">
        <f t="shared" si="2"/>
        <v>0</v>
      </c>
      <c r="BR24" s="2">
        <f t="shared" si="3"/>
        <v>0</v>
      </c>
      <c r="BS24" s="2">
        <f t="shared" si="4"/>
        <v>0</v>
      </c>
      <c r="BT24" s="2">
        <f t="shared" si="5"/>
        <v>0</v>
      </c>
      <c r="BU24" s="2">
        <f t="shared" si="6"/>
        <v>0</v>
      </c>
      <c r="BV24" s="2">
        <f t="shared" si="7"/>
        <v>0</v>
      </c>
      <c r="BW24" s="2">
        <f t="shared" si="8"/>
        <v>0</v>
      </c>
      <c r="BX24" s="2">
        <f t="shared" si="9"/>
        <v>0</v>
      </c>
      <c r="BY24" s="2">
        <f t="shared" si="10"/>
        <v>0</v>
      </c>
      <c r="BZ24" s="2">
        <f t="shared" si="11"/>
        <v>0</v>
      </c>
      <c r="CA24" s="2">
        <f t="shared" si="12"/>
        <v>0</v>
      </c>
      <c r="CB24" s="2">
        <f t="shared" si="13"/>
        <v>0</v>
      </c>
      <c r="CC24" s="2">
        <f t="shared" si="14"/>
        <v>0</v>
      </c>
      <c r="CD24" s="2">
        <f t="shared" si="15"/>
        <v>0</v>
      </c>
      <c r="CE24" s="2">
        <f t="shared" si="16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КА-4  -  α_рс</v>
      </c>
      <c r="B25" s="10" t="s">
        <v>2717</v>
      </c>
      <c r="C25" s="18">
        <v>1.8</v>
      </c>
      <c r="D25" s="18">
        <v>1.2</v>
      </c>
      <c r="E25" s="22" t="s">
        <v>2486</v>
      </c>
      <c r="F25" s="22">
        <v>3</v>
      </c>
      <c r="G25" s="22"/>
      <c r="H25" s="20">
        <f t="shared" ca="1" si="17"/>
        <v>0</v>
      </c>
      <c r="I25" s="16" t="str">
        <f t="shared" si="18"/>
        <v>04K002KI0N04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54">
        <v>0</v>
      </c>
      <c r="T25" s="54">
        <v>0</v>
      </c>
      <c r="U25" s="54">
        <v>0</v>
      </c>
      <c r="V25" s="54">
        <v>0</v>
      </c>
      <c r="W25" s="56">
        <v>0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0</v>
      </c>
      <c r="AB25" s="2">
        <f t="shared" ca="1" si="19"/>
        <v>0</v>
      </c>
      <c r="AC25" s="2">
        <f t="shared" ca="1" si="19"/>
        <v>0</v>
      </c>
      <c r="AD25" s="2">
        <f t="shared" ca="1" si="19"/>
        <v>0</v>
      </c>
      <c r="AE25" s="2">
        <f t="shared" ca="1" si="19"/>
        <v>0</v>
      </c>
      <c r="AF25" s="2">
        <f t="shared" ca="1" si="19"/>
        <v>0</v>
      </c>
      <c r="AG25" s="2">
        <f t="shared" ca="1" si="19"/>
        <v>0</v>
      </c>
      <c r="AH25" s="2">
        <f t="shared" ca="1" si="19"/>
        <v>0</v>
      </c>
      <c r="AI25" s="2">
        <f t="shared" ca="1" si="19"/>
        <v>0</v>
      </c>
      <c r="AJ25" s="2">
        <f t="shared" ca="1" si="19"/>
        <v>0</v>
      </c>
      <c r="AK25" s="2">
        <f t="shared" ca="1" si="19"/>
        <v>0</v>
      </c>
      <c r="AL25" s="55">
        <v>0</v>
      </c>
      <c r="AM25" s="55">
        <v>0</v>
      </c>
      <c r="AN25" s="55">
        <v>0</v>
      </c>
      <c r="AO25" s="55">
        <v>0</v>
      </c>
      <c r="AP25" s="55">
        <v>0</v>
      </c>
      <c r="AQ25" s="55">
        <v>0</v>
      </c>
      <c r="AR25" s="55">
        <v>0</v>
      </c>
      <c r="AS25" s="55">
        <v>0</v>
      </c>
      <c r="AT25" s="55">
        <v>0</v>
      </c>
      <c r="AU25" s="55">
        <v>0</v>
      </c>
      <c r="AV25" s="55">
        <v>0</v>
      </c>
      <c r="AW25" s="55">
        <v>0</v>
      </c>
      <c r="AX25" s="55">
        <v>0</v>
      </c>
      <c r="AY25" s="55">
        <v>0</v>
      </c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2</v>
      </c>
      <c r="BD25" s="2">
        <f t="shared" ca="1" si="20"/>
        <v>1</v>
      </c>
      <c r="BE25" s="2">
        <f t="shared" ca="1" si="20"/>
        <v>1</v>
      </c>
      <c r="BF25" s="2">
        <f t="shared" ca="1" si="20"/>
        <v>1</v>
      </c>
      <c r="BG25" s="2">
        <f t="shared" ca="1" si="20"/>
        <v>1</v>
      </c>
      <c r="BH25" s="2">
        <f t="shared" ca="1" si="20"/>
        <v>1</v>
      </c>
      <c r="BI25" s="2">
        <f t="shared" ca="1" si="20"/>
        <v>2</v>
      </c>
      <c r="BJ25" s="2">
        <f t="shared" ca="1" si="20"/>
        <v>0</v>
      </c>
      <c r="BK25" s="2">
        <f t="shared" ca="1" si="20"/>
        <v>1</v>
      </c>
      <c r="BL25" s="2">
        <f t="shared" ca="1" si="20"/>
        <v>1</v>
      </c>
      <c r="BM25" s="2">
        <f t="shared" ca="1" si="20"/>
        <v>2</v>
      </c>
      <c r="BN25" s="2" t="str">
        <f t="shared" si="21"/>
        <v>KI</v>
      </c>
      <c r="BP25" s="2">
        <f t="shared" si="2"/>
        <v>0</v>
      </c>
      <c r="BR25" s="2">
        <f t="shared" ref="BR25:BR41" si="23">IF(AND(J144 &gt;0,J25&gt;$C25,J25 &gt;0.5),1,0)</f>
        <v>0</v>
      </c>
      <c r="BS25" s="2">
        <f t="shared" ref="BS25:BS41" si="24">IF(AND(K144 &gt;0,K25&gt;$C25,K25 &gt;0.5),1,0)</f>
        <v>0</v>
      </c>
      <c r="BT25" s="2">
        <f t="shared" ref="BT25:BT41" si="25">IF(AND(L144 &gt;0,L25&gt;$C25,L25 &gt;0.5),1,0)</f>
        <v>0</v>
      </c>
      <c r="BU25" s="2">
        <f t="shared" ref="BU25:BU41" si="26">IF(AND(M144 &gt;0,M25&gt;$C25,M25 &gt;0.5),1,0)</f>
        <v>0</v>
      </c>
      <c r="BV25" s="2">
        <f t="shared" ref="BV25:BV41" si="27">IF(AND(N144 &gt;0,N25&gt;$C25,N25 &gt;0.5),1,0)</f>
        <v>0</v>
      </c>
      <c r="BW25" s="2">
        <f t="shared" ref="BW25:BW41" si="28">IF(AND(O144 &gt;0,O25&gt;$C25,O25 &gt;0.5),1,0)</f>
        <v>0</v>
      </c>
      <c r="BX25" s="2">
        <f t="shared" ref="BX25:BX41" si="29">IF(AND(P144 &gt;0,P25&gt;$C25,P25 &gt;0.5),1,0)</f>
        <v>0</v>
      </c>
      <c r="BY25" s="2">
        <f t="shared" ref="BY25:BY41" si="30">IF(AND(Q144 &gt;0,Q25&gt;$C25,Q25 &gt;0.5),1,0)</f>
        <v>0</v>
      </c>
      <c r="BZ25" s="2">
        <f t="shared" ref="BZ25:BZ41" si="31">IF(AND(R144 &gt;0,R25&gt;$C25,R25 &gt;0.5),1,0)</f>
        <v>0</v>
      </c>
      <c r="CA25" s="2">
        <f t="shared" ref="CA25:CA41" si="32">IF(AND(S144 &gt;0,S25&gt;$C25,S25 &gt;0.5),1,0)</f>
        <v>0</v>
      </c>
      <c r="CB25" s="2">
        <f t="shared" ref="CB25:CB41" si="33">IF(AND(T144 &gt;0,T25&gt;$C25,T25 &gt;0.5),1,0)</f>
        <v>0</v>
      </c>
      <c r="CC25" s="2">
        <f t="shared" ref="CC25:CC41" si="34">IF(AND(U144 &gt;0,U25&gt;$C25,U25 &gt;0.5),1,0)</f>
        <v>0</v>
      </c>
      <c r="CD25" s="2">
        <f t="shared" ref="CD25:CD41" si="35">IF(AND(V144 &gt;0,V25&gt;$C25,V25 &gt;0.5),1,0)</f>
        <v>0</v>
      </c>
      <c r="CE25" s="2">
        <f t="shared" ref="CE25:CE41" si="36">IF(AND(W144 &gt;0,W25&gt;$C25,W25 &gt;0.5),1,0)</f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КА-5  -  α_рс</v>
      </c>
      <c r="B26" s="10" t="s">
        <v>2718</v>
      </c>
      <c r="C26" s="18">
        <v>1.8</v>
      </c>
      <c r="D26" s="18">
        <v>1.2</v>
      </c>
      <c r="E26" s="22" t="s">
        <v>2486</v>
      </c>
      <c r="F26" s="22">
        <v>3</v>
      </c>
      <c r="G26" s="22"/>
      <c r="H26" s="20">
        <f t="shared" ca="1" si="17"/>
        <v>0</v>
      </c>
      <c r="I26" s="16" t="str">
        <f t="shared" si="18"/>
        <v>05K002KI0N04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1.49</v>
      </c>
      <c r="R26" s="54">
        <v>1.4575362580764932</v>
      </c>
      <c r="S26" s="54">
        <v>1.5831647266536892</v>
      </c>
      <c r="T26" s="54">
        <v>1.8108887550116821</v>
      </c>
      <c r="U26" s="54">
        <v>1.6937829513669906</v>
      </c>
      <c r="V26" s="54">
        <v>1.4656505882051283</v>
      </c>
      <c r="W26" s="56">
        <v>1.3071240985515167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2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>
        <v>0</v>
      </c>
      <c r="AM26" s="55">
        <v>0</v>
      </c>
      <c r="AN26" s="55">
        <v>0</v>
      </c>
      <c r="AO26" s="55">
        <v>0</v>
      </c>
      <c r="AP26" s="55">
        <v>0</v>
      </c>
      <c r="AQ26" s="55">
        <v>0</v>
      </c>
      <c r="AR26" s="55">
        <v>0</v>
      </c>
      <c r="AS26" s="55">
        <v>2.0305853174661799</v>
      </c>
      <c r="AT26" s="55">
        <v>1.7759915627934977</v>
      </c>
      <c r="AU26" s="55">
        <v>1.9087290581542555</v>
      </c>
      <c r="AV26" s="55">
        <v>1.8804395123674982</v>
      </c>
      <c r="AW26" s="55">
        <v>1.8537086648729688</v>
      </c>
      <c r="AX26" s="55">
        <v>1.7318433255998931</v>
      </c>
      <c r="AY26" s="55">
        <v>1.5661863954408028</v>
      </c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2</v>
      </c>
      <c r="BD26" s="2">
        <f t="shared" ca="1" si="20"/>
        <v>1</v>
      </c>
      <c r="BE26" s="2">
        <f t="shared" ca="1" si="20"/>
        <v>1</v>
      </c>
      <c r="BF26" s="2">
        <f t="shared" ca="1" si="20"/>
        <v>1</v>
      </c>
      <c r="BG26" s="2">
        <f t="shared" ca="1" si="20"/>
        <v>1</v>
      </c>
      <c r="BH26" s="2">
        <f t="shared" ca="1" si="20"/>
        <v>1</v>
      </c>
      <c r="BI26" s="2">
        <f t="shared" ca="1" si="20"/>
        <v>2</v>
      </c>
      <c r="BJ26" s="2">
        <f t="shared" ca="1" si="20"/>
        <v>0</v>
      </c>
      <c r="BK26" s="2">
        <f t="shared" ca="1" si="20"/>
        <v>1</v>
      </c>
      <c r="BL26" s="2">
        <f t="shared" ca="1" si="20"/>
        <v>1</v>
      </c>
      <c r="BM26" s="2">
        <f t="shared" ca="1" si="20"/>
        <v>2</v>
      </c>
      <c r="BN26" s="2" t="str">
        <f t="shared" si="21"/>
        <v>KI</v>
      </c>
      <c r="BO26" s="2">
        <f>IF(AND(COUNTIF(J26:W26,"&gt;0")&gt;6,COUNTIF(J26:W26,"&gt;0")=SUM(BR26:CE26)),SUM(BR26:CE26),0)</f>
        <v>0</v>
      </c>
      <c r="BP26" s="2">
        <f t="shared" si="2"/>
        <v>0</v>
      </c>
      <c r="BR26" s="2">
        <f t="shared" si="23"/>
        <v>0</v>
      </c>
      <c r="BS26" s="2">
        <f t="shared" si="24"/>
        <v>0</v>
      </c>
      <c r="BT26" s="2">
        <f t="shared" si="25"/>
        <v>0</v>
      </c>
      <c r="BU26" s="2">
        <f t="shared" si="26"/>
        <v>0</v>
      </c>
      <c r="BV26" s="2">
        <f t="shared" si="27"/>
        <v>0</v>
      </c>
      <c r="BW26" s="2">
        <f t="shared" si="28"/>
        <v>0</v>
      </c>
      <c r="BX26" s="2">
        <f t="shared" si="29"/>
        <v>0</v>
      </c>
      <c r="BY26" s="2">
        <f t="shared" si="30"/>
        <v>0</v>
      </c>
      <c r="BZ26" s="2">
        <f t="shared" si="31"/>
        <v>0</v>
      </c>
      <c r="CA26" s="2">
        <f t="shared" si="32"/>
        <v>0</v>
      </c>
      <c r="CB26" s="2">
        <f t="shared" si="33"/>
        <v>1</v>
      </c>
      <c r="CC26" s="2">
        <f t="shared" si="34"/>
        <v>0</v>
      </c>
      <c r="CD26" s="2">
        <f t="shared" si="35"/>
        <v>0</v>
      </c>
      <c r="CE26" s="2">
        <f t="shared" si="36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КА-6  -  α_рс</v>
      </c>
      <c r="B27" s="10" t="s">
        <v>2719</v>
      </c>
      <c r="C27" s="18">
        <v>1.8</v>
      </c>
      <c r="D27" s="18">
        <v>1.2</v>
      </c>
      <c r="E27" s="22" t="s">
        <v>2486</v>
      </c>
      <c r="F27" s="22">
        <v>3</v>
      </c>
      <c r="G27" s="22"/>
      <c r="H27" s="20">
        <f t="shared" ca="1" si="17"/>
        <v>1</v>
      </c>
      <c r="I27" s="16" t="str">
        <f t="shared" si="18"/>
        <v>06K002KI0N04</v>
      </c>
      <c r="J27" s="54">
        <v>1.6326892073008992</v>
      </c>
      <c r="K27" s="54">
        <v>1.571388554572408</v>
      </c>
      <c r="L27" s="54">
        <v>1.5841774903677313</v>
      </c>
      <c r="M27" s="54">
        <v>1.502080632840211</v>
      </c>
      <c r="N27" s="54">
        <v>1.6074181052107062</v>
      </c>
      <c r="O27" s="54">
        <v>1.442718171110509</v>
      </c>
      <c r="P27" s="54">
        <v>1.432263890630878</v>
      </c>
      <c r="Q27" s="54">
        <v>1.4137565922723789</v>
      </c>
      <c r="R27" s="54">
        <v>1.497361499763457</v>
      </c>
      <c r="S27" s="54">
        <v>1.4629355047320078</v>
      </c>
      <c r="T27" s="54">
        <v>1.5464299329439271</v>
      </c>
      <c r="U27" s="54">
        <v>1.8580648889213547</v>
      </c>
      <c r="V27" s="54">
        <v>1.6462589055471151</v>
      </c>
      <c r="W27" s="56">
        <v>1.6520135474410214</v>
      </c>
      <c r="X27" s="2">
        <f t="shared" ca="1" si="19"/>
        <v>0</v>
      </c>
      <c r="Y27" s="2">
        <f t="shared" ca="1" si="19"/>
        <v>0</v>
      </c>
      <c r="Z27" s="2">
        <f t="shared" ca="1" si="19"/>
        <v>0</v>
      </c>
      <c r="AA27" s="2">
        <f t="shared" ca="1" si="19"/>
        <v>0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42</v>
      </c>
      <c r="AJ27" s="2">
        <f t="shared" ca="1" si="19"/>
        <v>0</v>
      </c>
      <c r="AK27" s="2">
        <f t="shared" ca="1" si="19"/>
        <v>0</v>
      </c>
      <c r="AL27" s="55">
        <v>1.3859881005898462</v>
      </c>
      <c r="AM27" s="55">
        <v>1.3609635023192137</v>
      </c>
      <c r="AN27" s="55">
        <v>1.3815392157109816</v>
      </c>
      <c r="AO27" s="55">
        <v>1.3652372386041214</v>
      </c>
      <c r="AP27" s="55">
        <v>1.3667635423460545</v>
      </c>
      <c r="AQ27" s="55">
        <v>1.3345774274549949</v>
      </c>
      <c r="AR27" s="55">
        <v>1.3612652430728356</v>
      </c>
      <c r="AS27" s="55">
        <v>1.3486661852728099</v>
      </c>
      <c r="AT27" s="55">
        <v>1.3771481295622698</v>
      </c>
      <c r="AU27" s="55">
        <v>1.3562903709644192</v>
      </c>
      <c r="AV27" s="55">
        <v>1.4233074841100024</v>
      </c>
      <c r="AW27" s="55">
        <v>1.5544106959315067</v>
      </c>
      <c r="AX27" s="55">
        <v>1.5790795050085162</v>
      </c>
      <c r="AY27" s="55">
        <v>1.5671441914903774</v>
      </c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2</v>
      </c>
      <c r="BD27" s="2">
        <f t="shared" ca="1" si="20"/>
        <v>1</v>
      </c>
      <c r="BE27" s="2">
        <f t="shared" ca="1" si="20"/>
        <v>1</v>
      </c>
      <c r="BF27" s="2">
        <f t="shared" ca="1" si="20"/>
        <v>1</v>
      </c>
      <c r="BG27" s="2">
        <f t="shared" ca="1" si="20"/>
        <v>1</v>
      </c>
      <c r="BH27" s="2">
        <f t="shared" ca="1" si="20"/>
        <v>1</v>
      </c>
      <c r="BI27" s="2">
        <f t="shared" ca="1" si="20"/>
        <v>2</v>
      </c>
      <c r="BJ27" s="2">
        <f t="shared" ca="1" si="20"/>
        <v>0</v>
      </c>
      <c r="BK27" s="2">
        <f t="shared" ca="1" si="20"/>
        <v>1</v>
      </c>
      <c r="BL27" s="2">
        <f t="shared" ca="1" si="20"/>
        <v>1</v>
      </c>
      <c r="BM27" s="2">
        <f t="shared" ca="1" si="20"/>
        <v>2</v>
      </c>
      <c r="BN27" s="2" t="str">
        <f t="shared" si="21"/>
        <v>KI</v>
      </c>
      <c r="BO27" s="2">
        <f>IF(AND(COUNTIF(J27:W27,"&gt;0")&gt;6,COUNTIF(J27:W27,"&gt;0")=SUM(BR27:CE27)),SUM(BR27:CE27),0)</f>
        <v>0</v>
      </c>
      <c r="BP27" s="2">
        <f t="shared" si="2"/>
        <v>0</v>
      </c>
      <c r="BR27" s="2">
        <f t="shared" si="23"/>
        <v>0</v>
      </c>
      <c r="BS27" s="2">
        <f t="shared" si="24"/>
        <v>0</v>
      </c>
      <c r="BT27" s="2">
        <f t="shared" si="25"/>
        <v>0</v>
      </c>
      <c r="BU27" s="2">
        <f t="shared" si="26"/>
        <v>0</v>
      </c>
      <c r="BV27" s="2">
        <f t="shared" si="27"/>
        <v>0</v>
      </c>
      <c r="BW27" s="2">
        <f t="shared" si="28"/>
        <v>0</v>
      </c>
      <c r="BX27" s="2">
        <f t="shared" si="29"/>
        <v>0</v>
      </c>
      <c r="BY27" s="2">
        <f t="shared" si="30"/>
        <v>0</v>
      </c>
      <c r="BZ27" s="2">
        <f t="shared" si="31"/>
        <v>0</v>
      </c>
      <c r="CA27" s="2">
        <f t="shared" si="32"/>
        <v>0</v>
      </c>
      <c r="CB27" s="2">
        <f t="shared" si="33"/>
        <v>0</v>
      </c>
      <c r="CC27" s="2">
        <f t="shared" si="34"/>
        <v>1</v>
      </c>
      <c r="CD27" s="2">
        <f t="shared" si="35"/>
        <v>0</v>
      </c>
      <c r="CE27" s="2">
        <f t="shared" si="36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КА-7  -  α_рс</v>
      </c>
      <c r="B28" s="10" t="s">
        <v>2720</v>
      </c>
      <c r="C28" s="18">
        <v>1.8</v>
      </c>
      <c r="D28" s="18">
        <v>1.2</v>
      </c>
      <c r="E28" s="22" t="s">
        <v>2486</v>
      </c>
      <c r="F28" s="22">
        <v>3</v>
      </c>
      <c r="G28" s="22"/>
      <c r="H28" s="20">
        <f t="shared" ca="1" si="17"/>
        <v>1</v>
      </c>
      <c r="I28" s="16" t="str">
        <f t="shared" si="18"/>
        <v>07K002KI0N04</v>
      </c>
      <c r="J28" s="54">
        <v>1.2903063838570745</v>
      </c>
      <c r="K28" s="54">
        <v>1.3801349682660784</v>
      </c>
      <c r="L28" s="54">
        <v>1.4352316898880983</v>
      </c>
      <c r="M28" s="54">
        <v>1.3898805196805555</v>
      </c>
      <c r="N28" s="54">
        <v>1.3929419971412835</v>
      </c>
      <c r="O28" s="54">
        <v>1.2827483415569843</v>
      </c>
      <c r="P28" s="54">
        <v>1.3869025852998542</v>
      </c>
      <c r="Q28" s="54">
        <v>1.6206123540293746</v>
      </c>
      <c r="R28" s="54">
        <v>1.9034971047891973</v>
      </c>
      <c r="S28" s="54">
        <v>2.1557774769633644</v>
      </c>
      <c r="T28" s="54">
        <v>2.0054195092944509</v>
      </c>
      <c r="U28" s="54">
        <v>1.4628295590818647</v>
      </c>
      <c r="V28" s="54">
        <v>1.8546956680251723</v>
      </c>
      <c r="W28" s="56">
        <v>0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0</v>
      </c>
      <c r="AC28" s="2">
        <f t="shared" ca="1" si="19"/>
        <v>0</v>
      </c>
      <c r="AD28" s="2">
        <f t="shared" ca="1" si="19"/>
        <v>0</v>
      </c>
      <c r="AE28" s="2">
        <f t="shared" ca="1" si="19"/>
        <v>40</v>
      </c>
      <c r="AF28" s="2">
        <f t="shared" ca="1" si="19"/>
        <v>42</v>
      </c>
      <c r="AG28" s="2">
        <f t="shared" ca="1" si="19"/>
        <v>42</v>
      </c>
      <c r="AH28" s="2">
        <f t="shared" ca="1" si="19"/>
        <v>2</v>
      </c>
      <c r="AI28" s="2">
        <f t="shared" ca="1" si="19"/>
        <v>0</v>
      </c>
      <c r="AJ28" s="2">
        <f t="shared" ca="1" si="19"/>
        <v>2</v>
      </c>
      <c r="AK28" s="2">
        <f t="shared" ca="1" si="19"/>
        <v>0</v>
      </c>
      <c r="AL28" s="55">
        <v>1.3900855526522009</v>
      </c>
      <c r="AM28" s="55">
        <v>1.4215598104177538</v>
      </c>
      <c r="AN28" s="55">
        <v>1.4362204101921054</v>
      </c>
      <c r="AO28" s="55">
        <v>1.4058311664833574</v>
      </c>
      <c r="AP28" s="55">
        <v>1.3838652210794231</v>
      </c>
      <c r="AQ28" s="55">
        <v>1.3608538774180285</v>
      </c>
      <c r="AR28" s="55">
        <v>1.4808549364303909</v>
      </c>
      <c r="AS28" s="55">
        <v>1.517919322874411</v>
      </c>
      <c r="AT28" s="55">
        <v>1.6740456403286073</v>
      </c>
      <c r="AU28" s="55">
        <v>1.7490175007318105</v>
      </c>
      <c r="AV28" s="55">
        <v>1.7589828682055411</v>
      </c>
      <c r="AW28" s="55">
        <v>1.8211483555672925</v>
      </c>
      <c r="AX28" s="55">
        <v>2.0388101821920368</v>
      </c>
      <c r="AY28" s="55">
        <v>0</v>
      </c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2</v>
      </c>
      <c r="BD28" s="2">
        <f t="shared" ca="1" si="20"/>
        <v>1</v>
      </c>
      <c r="BE28" s="2">
        <f t="shared" ca="1" si="20"/>
        <v>1</v>
      </c>
      <c r="BF28" s="2">
        <f t="shared" ca="1" si="20"/>
        <v>1</v>
      </c>
      <c r="BG28" s="2">
        <f t="shared" ca="1" si="20"/>
        <v>1</v>
      </c>
      <c r="BH28" s="2">
        <f t="shared" ca="1" si="20"/>
        <v>1</v>
      </c>
      <c r="BI28" s="2">
        <f t="shared" ca="1" si="20"/>
        <v>2</v>
      </c>
      <c r="BJ28" s="2">
        <f t="shared" ca="1" si="20"/>
        <v>0</v>
      </c>
      <c r="BK28" s="2">
        <f t="shared" ca="1" si="20"/>
        <v>0</v>
      </c>
      <c r="BL28" s="2">
        <f t="shared" ca="1" si="20"/>
        <v>1</v>
      </c>
      <c r="BM28" s="2">
        <f t="shared" ca="1" si="20"/>
        <v>2</v>
      </c>
      <c r="BN28" s="2" t="str">
        <f t="shared" si="21"/>
        <v>KI</v>
      </c>
      <c r="BP28" s="2">
        <f t="shared" si="2"/>
        <v>0</v>
      </c>
      <c r="BR28" s="2">
        <f t="shared" si="23"/>
        <v>0</v>
      </c>
      <c r="BS28" s="2">
        <f t="shared" si="24"/>
        <v>0</v>
      </c>
      <c r="BT28" s="2">
        <f t="shared" si="25"/>
        <v>0</v>
      </c>
      <c r="BU28" s="2">
        <f t="shared" si="26"/>
        <v>0</v>
      </c>
      <c r="BV28" s="2">
        <f t="shared" si="27"/>
        <v>0</v>
      </c>
      <c r="BW28" s="2">
        <f t="shared" si="28"/>
        <v>0</v>
      </c>
      <c r="BX28" s="2">
        <f t="shared" si="29"/>
        <v>0</v>
      </c>
      <c r="BY28" s="2">
        <f t="shared" si="30"/>
        <v>0</v>
      </c>
      <c r="BZ28" s="2">
        <f t="shared" si="31"/>
        <v>1</v>
      </c>
      <c r="CA28" s="2">
        <f t="shared" si="32"/>
        <v>1</v>
      </c>
      <c r="CB28" s="2">
        <f t="shared" si="33"/>
        <v>1</v>
      </c>
      <c r="CC28" s="2">
        <f t="shared" si="34"/>
        <v>0</v>
      </c>
      <c r="CD28" s="2">
        <f t="shared" si="35"/>
        <v>1</v>
      </c>
      <c r="CE28" s="2">
        <f t="shared" si="36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КА-8  -  α_рс</v>
      </c>
      <c r="B29" s="10" t="s">
        <v>2721</v>
      </c>
      <c r="C29" s="18">
        <v>1.8</v>
      </c>
      <c r="D29" s="18">
        <v>1.2</v>
      </c>
      <c r="E29" s="22" t="s">
        <v>2486</v>
      </c>
      <c r="F29" s="22">
        <v>3</v>
      </c>
      <c r="G29" s="22"/>
      <c r="H29" s="20">
        <f t="shared" ca="1" si="17"/>
        <v>0</v>
      </c>
      <c r="I29" s="16" t="str">
        <f t="shared" si="18"/>
        <v>08K002KI0N04</v>
      </c>
      <c r="J29" s="54">
        <v>1.5226673519349039</v>
      </c>
      <c r="K29" s="54">
        <v>1.375385427719769</v>
      </c>
      <c r="L29" s="54">
        <v>1.3900580144166048</v>
      </c>
      <c r="M29" s="54">
        <v>1.6563918326222635</v>
      </c>
      <c r="N29" s="54">
        <v>1.7795891535408992</v>
      </c>
      <c r="O29" s="54">
        <v>0</v>
      </c>
      <c r="P29" s="54">
        <v>0</v>
      </c>
      <c r="Q29" s="54">
        <v>1.9393838933583345</v>
      </c>
      <c r="R29" s="54">
        <v>1.8527447799350321</v>
      </c>
      <c r="S29" s="54">
        <v>1.8042378180929943</v>
      </c>
      <c r="T29" s="54">
        <v>1.8375472780198197</v>
      </c>
      <c r="U29" s="54">
        <v>1.87836297597394</v>
      </c>
      <c r="V29" s="54">
        <v>1.9348829940904151</v>
      </c>
      <c r="W29" s="56">
        <v>1.7615236645279428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40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2</v>
      </c>
      <c r="AF29" s="2">
        <f t="shared" ca="1" si="19"/>
        <v>2</v>
      </c>
      <c r="AG29" s="2">
        <f t="shared" ca="1" si="19"/>
        <v>2</v>
      </c>
      <c r="AH29" s="2">
        <f t="shared" ca="1" si="19"/>
        <v>2</v>
      </c>
      <c r="AI29" s="2">
        <f t="shared" ca="1" si="19"/>
        <v>2</v>
      </c>
      <c r="AJ29" s="2">
        <f t="shared" ca="1" si="19"/>
        <v>2</v>
      </c>
      <c r="AK29" s="2">
        <f t="shared" ca="1" si="19"/>
        <v>0</v>
      </c>
      <c r="AL29" s="55">
        <v>1.4842296095814795</v>
      </c>
      <c r="AM29" s="55">
        <v>1.4849353688395792</v>
      </c>
      <c r="AN29" s="55">
        <v>1.4795797349334534</v>
      </c>
      <c r="AO29" s="55">
        <v>1.5147242054049268</v>
      </c>
      <c r="AP29" s="55">
        <v>1.5121522886853482</v>
      </c>
      <c r="AQ29" s="55">
        <v>0</v>
      </c>
      <c r="AR29" s="55">
        <v>0</v>
      </c>
      <c r="AS29" s="55">
        <v>1.552581242074631</v>
      </c>
      <c r="AT29" s="55">
        <v>1.5403212139322571</v>
      </c>
      <c r="AU29" s="55">
        <v>1.56137870093329</v>
      </c>
      <c r="AV29" s="55">
        <v>1.5650983543797421</v>
      </c>
      <c r="AW29" s="55">
        <v>1.6054062672351499</v>
      </c>
      <c r="AX29" s="55">
        <v>1.6001852688128435</v>
      </c>
      <c r="AY29" s="55">
        <v>1.5764449222211898</v>
      </c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2</v>
      </c>
      <c r="BD29" s="2">
        <f t="shared" ca="1" si="20"/>
        <v>1</v>
      </c>
      <c r="BE29" s="2">
        <f t="shared" ca="1" si="20"/>
        <v>1</v>
      </c>
      <c r="BF29" s="2">
        <f t="shared" ca="1" si="20"/>
        <v>1</v>
      </c>
      <c r="BG29" s="2">
        <f t="shared" ca="1" si="20"/>
        <v>0</v>
      </c>
      <c r="BH29" s="2">
        <f t="shared" ca="1" si="20"/>
        <v>0</v>
      </c>
      <c r="BI29" s="2">
        <f t="shared" ca="1" si="20"/>
        <v>1</v>
      </c>
      <c r="BJ29" s="2">
        <f t="shared" ca="1" si="20"/>
        <v>0</v>
      </c>
      <c r="BK29" s="2">
        <f t="shared" ca="1" si="20"/>
        <v>0</v>
      </c>
      <c r="BL29" s="2">
        <f t="shared" ca="1" si="20"/>
        <v>1</v>
      </c>
      <c r="BM29" s="2">
        <f t="shared" ca="1" si="20"/>
        <v>2</v>
      </c>
      <c r="BN29" s="2" t="str">
        <f t="shared" si="21"/>
        <v>KI</v>
      </c>
      <c r="BO29" s="2">
        <f t="shared" ref="BO29:BO38" si="37">IF(AND(COUNTIF(J29:W29,"&gt;0")&gt;6,COUNTIF(J29:W29,"&gt;0")=SUM(BR29:CE29)),SUM(BR29:CE29),0)</f>
        <v>0</v>
      </c>
      <c r="BP29" s="2">
        <f t="shared" si="2"/>
        <v>0</v>
      </c>
      <c r="BR29" s="2">
        <f t="shared" si="23"/>
        <v>0</v>
      </c>
      <c r="BS29" s="2">
        <f t="shared" si="24"/>
        <v>0</v>
      </c>
      <c r="BT29" s="2">
        <f t="shared" si="25"/>
        <v>0</v>
      </c>
      <c r="BU29" s="2">
        <f t="shared" si="26"/>
        <v>0</v>
      </c>
      <c r="BV29" s="2">
        <f t="shared" si="27"/>
        <v>0</v>
      </c>
      <c r="BW29" s="2">
        <f t="shared" si="28"/>
        <v>0</v>
      </c>
      <c r="BX29" s="2">
        <f t="shared" si="29"/>
        <v>0</v>
      </c>
      <c r="BY29" s="2">
        <f t="shared" si="30"/>
        <v>1</v>
      </c>
      <c r="BZ29" s="2">
        <f t="shared" si="31"/>
        <v>1</v>
      </c>
      <c r="CA29" s="2">
        <f t="shared" si="32"/>
        <v>1</v>
      </c>
      <c r="CB29" s="2">
        <f t="shared" si="33"/>
        <v>1</v>
      </c>
      <c r="CC29" s="2">
        <f t="shared" si="34"/>
        <v>1</v>
      </c>
      <c r="CD29" s="2">
        <f t="shared" si="35"/>
        <v>1</v>
      </c>
      <c r="CE29" s="2">
        <f t="shared" si="36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КА-9  -  α_рс</v>
      </c>
      <c r="B30" s="10" t="s">
        <v>2722</v>
      </c>
      <c r="C30" s="18">
        <v>1.8</v>
      </c>
      <c r="D30" s="18">
        <v>1.2</v>
      </c>
      <c r="E30" s="22" t="s">
        <v>2486</v>
      </c>
      <c r="F30" s="22">
        <v>3</v>
      </c>
      <c r="G30" s="22"/>
      <c r="H30" s="20">
        <f t="shared" ca="1" si="17"/>
        <v>0</v>
      </c>
      <c r="I30" s="16" t="str">
        <f t="shared" si="18"/>
        <v>09K002KI0N04</v>
      </c>
      <c r="J30" s="54">
        <v>1.4708408840825526</v>
      </c>
      <c r="K30" s="54">
        <v>1.3938955162842721</v>
      </c>
      <c r="L30" s="54">
        <v>1.5423728734133808</v>
      </c>
      <c r="M30" s="54">
        <v>1.4270313143066764</v>
      </c>
      <c r="N30" s="54">
        <v>1.2838262578920088</v>
      </c>
      <c r="O30" s="54">
        <v>1.2893044543448631</v>
      </c>
      <c r="P30" s="54">
        <v>1.2989480540856266</v>
      </c>
      <c r="Q30" s="54">
        <v>1.4282023057738806</v>
      </c>
      <c r="R30" s="54">
        <v>1.4379593254855325</v>
      </c>
      <c r="S30" s="54">
        <v>1.4255139728536659</v>
      </c>
      <c r="T30" s="54">
        <v>1.4749377632296861</v>
      </c>
      <c r="U30" s="54">
        <v>1.548249764817474</v>
      </c>
      <c r="V30" s="54">
        <v>1.5913152626065714</v>
      </c>
      <c r="W30" s="56">
        <v>1.4569887355595292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55">
        <v>1.5313740579738189</v>
      </c>
      <c r="AM30" s="55">
        <v>1.5005917843704364</v>
      </c>
      <c r="AN30" s="55">
        <v>1.5238645019725163</v>
      </c>
      <c r="AO30" s="55">
        <v>1.5863324528611338</v>
      </c>
      <c r="AP30" s="55">
        <v>1.515948406232867</v>
      </c>
      <c r="AQ30" s="55">
        <v>1.4660651497217292</v>
      </c>
      <c r="AR30" s="55">
        <v>1.5125265165477479</v>
      </c>
      <c r="AS30" s="55">
        <v>1.5259065140627297</v>
      </c>
      <c r="AT30" s="55">
        <v>1.5230520626148925</v>
      </c>
      <c r="AU30" s="55">
        <v>1.5027424798454125</v>
      </c>
      <c r="AV30" s="55">
        <v>1.5244017432580728</v>
      </c>
      <c r="AW30" s="55">
        <v>1.5742643023852794</v>
      </c>
      <c r="AX30" s="55">
        <v>1.5919718608254154</v>
      </c>
      <c r="AY30" s="55">
        <v>1.5557155850213835</v>
      </c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1</v>
      </c>
      <c r="BD30" s="2">
        <f t="shared" ca="1" si="20"/>
        <v>1</v>
      </c>
      <c r="BE30" s="2">
        <f t="shared" ca="1" si="20"/>
        <v>1</v>
      </c>
      <c r="BF30" s="2">
        <f t="shared" ca="1" si="20"/>
        <v>1</v>
      </c>
      <c r="BG30" s="2">
        <f t="shared" ca="1" si="20"/>
        <v>0</v>
      </c>
      <c r="BH30" s="2">
        <f t="shared" ca="1" si="20"/>
        <v>0</v>
      </c>
      <c r="BI30" s="2">
        <f t="shared" ca="1" si="20"/>
        <v>1</v>
      </c>
      <c r="BJ30" s="2">
        <f t="shared" ca="1" si="20"/>
        <v>0</v>
      </c>
      <c r="BK30" s="2">
        <f t="shared" ca="1" si="20"/>
        <v>0</v>
      </c>
      <c r="BL30" s="2">
        <f t="shared" ca="1" si="20"/>
        <v>1</v>
      </c>
      <c r="BM30" s="2">
        <f t="shared" ca="1" si="20"/>
        <v>2</v>
      </c>
      <c r="BN30" s="2" t="str">
        <f t="shared" si="21"/>
        <v>KI</v>
      </c>
      <c r="BO30" s="2">
        <f t="shared" si="37"/>
        <v>0</v>
      </c>
      <c r="BP30" s="2">
        <f t="shared" si="2"/>
        <v>1</v>
      </c>
      <c r="BR30" s="2">
        <f t="shared" si="23"/>
        <v>0</v>
      </c>
      <c r="BS30" s="2">
        <f t="shared" si="24"/>
        <v>0</v>
      </c>
      <c r="BT30" s="2">
        <f t="shared" si="25"/>
        <v>0</v>
      </c>
      <c r="BU30" s="2">
        <f t="shared" si="26"/>
        <v>0</v>
      </c>
      <c r="BV30" s="2">
        <f t="shared" si="27"/>
        <v>0</v>
      </c>
      <c r="BW30" s="2">
        <f t="shared" si="28"/>
        <v>0</v>
      </c>
      <c r="BX30" s="2">
        <f t="shared" si="29"/>
        <v>0</v>
      </c>
      <c r="BY30" s="2">
        <f t="shared" si="30"/>
        <v>0</v>
      </c>
      <c r="BZ30" s="2">
        <f t="shared" si="31"/>
        <v>0</v>
      </c>
      <c r="CA30" s="2">
        <f t="shared" si="32"/>
        <v>0</v>
      </c>
      <c r="CB30" s="2">
        <f t="shared" si="33"/>
        <v>0</v>
      </c>
      <c r="CC30" s="2">
        <f t="shared" si="34"/>
        <v>0</v>
      </c>
      <c r="CD30" s="2">
        <f t="shared" si="35"/>
        <v>0</v>
      </c>
      <c r="CE30" s="2">
        <f t="shared" si="36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КА-10  -  α_рс</v>
      </c>
      <c r="B31" s="10" t="s">
        <v>2723</v>
      </c>
      <c r="C31" s="18">
        <v>1.8</v>
      </c>
      <c r="D31" s="18">
        <v>1.2</v>
      </c>
      <c r="E31" s="22" t="s">
        <v>2486</v>
      </c>
      <c r="F31" s="22">
        <v>3</v>
      </c>
      <c r="G31" s="22"/>
      <c r="H31" s="20">
        <f t="shared" ca="1" si="17"/>
        <v>0</v>
      </c>
      <c r="I31" s="16" t="str">
        <f t="shared" si="18"/>
        <v>10K002KI0N04</v>
      </c>
      <c r="J31" s="54">
        <v>1.3926077194367652</v>
      </c>
      <c r="K31" s="54">
        <v>1.3355322593586225</v>
      </c>
      <c r="L31" s="54">
        <v>1.5057114720036899</v>
      </c>
      <c r="M31" s="54">
        <v>1.5843432582310815</v>
      </c>
      <c r="N31" s="54">
        <v>1.5822410118683552</v>
      </c>
      <c r="O31" s="54">
        <v>1.3840932348875477</v>
      </c>
      <c r="P31" s="54">
        <v>1.3515822631026895</v>
      </c>
      <c r="Q31" s="54">
        <v>1.454219592370779</v>
      </c>
      <c r="R31" s="54">
        <v>1.3475718903489071</v>
      </c>
      <c r="S31" s="54">
        <v>1.4040378449109452</v>
      </c>
      <c r="T31" s="54">
        <v>1.3942094082714229</v>
      </c>
      <c r="U31" s="54">
        <v>1.4469873470553762</v>
      </c>
      <c r="V31" s="54">
        <v>1.3848074016751459</v>
      </c>
      <c r="W31" s="56">
        <v>1.3919526491647438</v>
      </c>
      <c r="X31" s="2">
        <f t="shared" ca="1" si="19"/>
        <v>0</v>
      </c>
      <c r="Y31" s="2">
        <f t="shared" ca="1" si="19"/>
        <v>0</v>
      </c>
      <c r="Z31" s="2">
        <f t="shared" ca="1" si="19"/>
        <v>0</v>
      </c>
      <c r="AA31" s="2">
        <f t="shared" ca="1" si="19"/>
        <v>0</v>
      </c>
      <c r="AB31" s="2">
        <f t="shared" ca="1" si="19"/>
        <v>0</v>
      </c>
      <c r="AC31" s="2">
        <f t="shared" ca="1" si="19"/>
        <v>0</v>
      </c>
      <c r="AD31" s="2">
        <f t="shared" ca="1" si="19"/>
        <v>0</v>
      </c>
      <c r="AE31" s="2">
        <f t="shared" ca="1" si="19"/>
        <v>0</v>
      </c>
      <c r="AF31" s="2">
        <f t="shared" ca="1" si="19"/>
        <v>0</v>
      </c>
      <c r="AG31" s="2">
        <f t="shared" ca="1" si="19"/>
        <v>0</v>
      </c>
      <c r="AH31" s="2">
        <f t="shared" ca="1" si="19"/>
        <v>0</v>
      </c>
      <c r="AI31" s="2">
        <f t="shared" ca="1" si="19"/>
        <v>0</v>
      </c>
      <c r="AJ31" s="2">
        <f t="shared" ca="1" si="19"/>
        <v>0</v>
      </c>
      <c r="AK31" s="2">
        <f t="shared" ca="1" si="19"/>
        <v>0</v>
      </c>
      <c r="AL31" s="55">
        <v>1.5354522222363942</v>
      </c>
      <c r="AM31" s="55">
        <v>1.5014933535632218</v>
      </c>
      <c r="AN31" s="55">
        <v>1.5135994606625343</v>
      </c>
      <c r="AO31" s="55">
        <v>1.5475574166542805</v>
      </c>
      <c r="AP31" s="55">
        <v>1.5177557553864187</v>
      </c>
      <c r="AQ31" s="55">
        <v>1.4487018461405148</v>
      </c>
      <c r="AR31" s="55">
        <v>1.4955986066855376</v>
      </c>
      <c r="AS31" s="55">
        <v>1.5159370186305448</v>
      </c>
      <c r="AT31" s="55">
        <v>1.5120058479146721</v>
      </c>
      <c r="AU31" s="55">
        <v>1.4940532114724856</v>
      </c>
      <c r="AV31" s="55">
        <v>1.5272457438149298</v>
      </c>
      <c r="AW31" s="55">
        <v>1.5423624650882504</v>
      </c>
      <c r="AX31" s="55">
        <v>1.5169068885695447</v>
      </c>
      <c r="AY31" s="55">
        <v>1.5090813439363067</v>
      </c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1</v>
      </c>
      <c r="BD31" s="2">
        <f t="shared" ca="1" si="20"/>
        <v>1</v>
      </c>
      <c r="BE31" s="2">
        <f t="shared" ca="1" si="20"/>
        <v>1</v>
      </c>
      <c r="BF31" s="2">
        <f t="shared" ca="1" si="20"/>
        <v>1</v>
      </c>
      <c r="BG31" s="2">
        <f t="shared" ca="1" si="20"/>
        <v>0</v>
      </c>
      <c r="BH31" s="2">
        <f t="shared" ca="1" si="20"/>
        <v>0</v>
      </c>
      <c r="BI31" s="2">
        <f t="shared" ca="1" si="20"/>
        <v>1</v>
      </c>
      <c r="BJ31" s="2">
        <f t="shared" ca="1" si="20"/>
        <v>0</v>
      </c>
      <c r="BK31" s="2">
        <f t="shared" ca="1" si="20"/>
        <v>0</v>
      </c>
      <c r="BL31" s="2">
        <f t="shared" ca="1" si="20"/>
        <v>1</v>
      </c>
      <c r="BM31" s="2">
        <f t="shared" ca="1" si="20"/>
        <v>2</v>
      </c>
      <c r="BN31" s="2" t="str">
        <f t="shared" si="21"/>
        <v>KI</v>
      </c>
      <c r="BO31" s="2">
        <f t="shared" si="37"/>
        <v>0</v>
      </c>
      <c r="BP31" s="2">
        <f t="shared" si="2"/>
        <v>1</v>
      </c>
      <c r="BR31" s="2">
        <f t="shared" si="23"/>
        <v>0</v>
      </c>
      <c r="BS31" s="2">
        <f t="shared" si="24"/>
        <v>0</v>
      </c>
      <c r="BT31" s="2">
        <f t="shared" si="25"/>
        <v>0</v>
      </c>
      <c r="BU31" s="2">
        <f t="shared" si="26"/>
        <v>0</v>
      </c>
      <c r="BV31" s="2">
        <f t="shared" si="27"/>
        <v>0</v>
      </c>
      <c r="BW31" s="2">
        <f t="shared" si="28"/>
        <v>0</v>
      </c>
      <c r="BX31" s="2">
        <f t="shared" si="29"/>
        <v>0</v>
      </c>
      <c r="BY31" s="2">
        <f t="shared" si="30"/>
        <v>0</v>
      </c>
      <c r="BZ31" s="2">
        <f t="shared" si="31"/>
        <v>0</v>
      </c>
      <c r="CA31" s="2">
        <f t="shared" si="32"/>
        <v>0</v>
      </c>
      <c r="CB31" s="2">
        <f t="shared" si="33"/>
        <v>0</v>
      </c>
      <c r="CC31" s="2">
        <f t="shared" si="34"/>
        <v>0</v>
      </c>
      <c r="CD31" s="2">
        <f t="shared" si="35"/>
        <v>0</v>
      </c>
      <c r="CE31" s="2">
        <f t="shared" si="36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КА-11  -  α_рс</v>
      </c>
      <c r="B32" s="10" t="s">
        <v>2724</v>
      </c>
      <c r="C32" s="18">
        <v>1.8</v>
      </c>
      <c r="D32" s="18">
        <v>1.2</v>
      </c>
      <c r="E32" s="22" t="s">
        <v>2486</v>
      </c>
      <c r="F32" s="22">
        <v>3</v>
      </c>
      <c r="G32" s="22"/>
      <c r="H32" s="20">
        <f t="shared" ca="1" si="17"/>
        <v>0</v>
      </c>
      <c r="I32" s="16" t="str">
        <f t="shared" si="18"/>
        <v>11K002KI0N04</v>
      </c>
      <c r="J32" s="54">
        <v>1.3651558004034865</v>
      </c>
      <c r="K32" s="54">
        <v>1.4359017384009078</v>
      </c>
      <c r="L32" s="54">
        <v>1.3975401764448641</v>
      </c>
      <c r="M32" s="54">
        <v>1.4892411235859673</v>
      </c>
      <c r="N32" s="54">
        <v>1.4284949881803446</v>
      </c>
      <c r="O32" s="54">
        <v>1.4673240025212202</v>
      </c>
      <c r="P32" s="54">
        <v>1.4542964892552015</v>
      </c>
      <c r="Q32" s="54">
        <v>1.4249102959073812</v>
      </c>
      <c r="R32" s="54">
        <v>1.4193592058059565</v>
      </c>
      <c r="S32" s="54">
        <v>1.4180544522674812</v>
      </c>
      <c r="T32" s="54">
        <v>1.4627615571593746</v>
      </c>
      <c r="U32" s="54">
        <v>1.5472824771315041</v>
      </c>
      <c r="V32" s="54">
        <v>1.6318468474959116</v>
      </c>
      <c r="W32" s="56">
        <v>1.65753670239256</v>
      </c>
      <c r="X32" s="2">
        <f t="shared" ca="1" si="19"/>
        <v>0</v>
      </c>
      <c r="Y32" s="2">
        <f t="shared" ca="1" si="19"/>
        <v>0</v>
      </c>
      <c r="Z32" s="2">
        <f t="shared" ca="1" si="19"/>
        <v>0</v>
      </c>
      <c r="AA32" s="2">
        <f t="shared" ca="1" si="19"/>
        <v>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0</v>
      </c>
      <c r="AG32" s="2">
        <f t="shared" ca="1" si="19"/>
        <v>0</v>
      </c>
      <c r="AH32" s="2">
        <f t="shared" ca="1" si="19"/>
        <v>0</v>
      </c>
      <c r="AI32" s="2">
        <f t="shared" ca="1" si="19"/>
        <v>0</v>
      </c>
      <c r="AJ32" s="2">
        <f t="shared" ca="1" si="19"/>
        <v>0</v>
      </c>
      <c r="AK32" s="2">
        <f t="shared" ca="1" si="19"/>
        <v>0</v>
      </c>
      <c r="AL32" s="55">
        <v>1.4690989310801701</v>
      </c>
      <c r="AM32" s="55">
        <v>1.5041587968630794</v>
      </c>
      <c r="AN32" s="55">
        <v>1.5024814163734865</v>
      </c>
      <c r="AO32" s="55">
        <v>1.5134072443611717</v>
      </c>
      <c r="AP32" s="55">
        <v>1.4842308594804747</v>
      </c>
      <c r="AQ32" s="55">
        <v>1.4682952841072476</v>
      </c>
      <c r="AR32" s="55">
        <v>1.5134707108513328</v>
      </c>
      <c r="AS32" s="55">
        <v>1.5094579844055955</v>
      </c>
      <c r="AT32" s="55">
        <v>1.512118245825379</v>
      </c>
      <c r="AU32" s="55">
        <v>1.4939680686049881</v>
      </c>
      <c r="AV32" s="55">
        <v>1.5170300396065493</v>
      </c>
      <c r="AW32" s="55">
        <v>1.5749821567789666</v>
      </c>
      <c r="AX32" s="55">
        <v>1.5817514177758281</v>
      </c>
      <c r="AY32" s="55">
        <v>1.5630428112598915</v>
      </c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1</v>
      </c>
      <c r="BD32" s="2">
        <f t="shared" ca="1" si="20"/>
        <v>1</v>
      </c>
      <c r="BE32" s="2">
        <f t="shared" ca="1" si="20"/>
        <v>1</v>
      </c>
      <c r="BF32" s="2">
        <f t="shared" ca="1" si="20"/>
        <v>1</v>
      </c>
      <c r="BG32" s="2">
        <f t="shared" ca="1" si="20"/>
        <v>0</v>
      </c>
      <c r="BH32" s="2">
        <f t="shared" ca="1" si="20"/>
        <v>0</v>
      </c>
      <c r="BI32" s="2">
        <f t="shared" ca="1" si="20"/>
        <v>1</v>
      </c>
      <c r="BJ32" s="2">
        <f t="shared" ca="1" si="20"/>
        <v>0</v>
      </c>
      <c r="BK32" s="2">
        <f t="shared" ca="1" si="20"/>
        <v>0</v>
      </c>
      <c r="BL32" s="2">
        <f t="shared" ca="1" si="20"/>
        <v>1</v>
      </c>
      <c r="BM32" s="2">
        <f t="shared" ca="1" si="20"/>
        <v>2</v>
      </c>
      <c r="BN32" s="2" t="str">
        <f t="shared" si="21"/>
        <v>KI</v>
      </c>
      <c r="BO32" s="2">
        <f t="shared" si="37"/>
        <v>0</v>
      </c>
      <c r="BP32" s="2">
        <f t="shared" si="2"/>
        <v>1</v>
      </c>
      <c r="BR32" s="2">
        <f t="shared" si="23"/>
        <v>0</v>
      </c>
      <c r="BS32" s="2">
        <f t="shared" si="24"/>
        <v>0</v>
      </c>
      <c r="BT32" s="2">
        <f t="shared" si="25"/>
        <v>0</v>
      </c>
      <c r="BU32" s="2">
        <f t="shared" si="26"/>
        <v>0</v>
      </c>
      <c r="BV32" s="2">
        <f t="shared" si="27"/>
        <v>0</v>
      </c>
      <c r="BW32" s="2">
        <f t="shared" si="28"/>
        <v>0</v>
      </c>
      <c r="BX32" s="2">
        <f t="shared" si="29"/>
        <v>0</v>
      </c>
      <c r="BY32" s="2">
        <f t="shared" si="30"/>
        <v>0</v>
      </c>
      <c r="BZ32" s="2">
        <f t="shared" si="31"/>
        <v>0</v>
      </c>
      <c r="CA32" s="2">
        <f t="shared" si="32"/>
        <v>0</v>
      </c>
      <c r="CB32" s="2">
        <f t="shared" si="33"/>
        <v>0</v>
      </c>
      <c r="CC32" s="2">
        <f t="shared" si="34"/>
        <v>0</v>
      </c>
      <c r="CD32" s="2">
        <f t="shared" si="35"/>
        <v>0</v>
      </c>
      <c r="CE32" s="2">
        <f t="shared" si="36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КА-12  -  α_рс</v>
      </c>
      <c r="B33" s="10" t="s">
        <v>2725</v>
      </c>
      <c r="C33" s="18">
        <v>1.8</v>
      </c>
      <c r="D33" s="18">
        <v>1.2</v>
      </c>
      <c r="E33" s="22" t="s">
        <v>2486</v>
      </c>
      <c r="F33" s="22">
        <v>3</v>
      </c>
      <c r="G33" s="22"/>
      <c r="H33" s="20">
        <f t="shared" ca="1" si="17"/>
        <v>0</v>
      </c>
      <c r="I33" s="16" t="str">
        <f t="shared" si="18"/>
        <v>12K002KI0N04</v>
      </c>
      <c r="J33" s="54">
        <v>1.3842345276665209</v>
      </c>
      <c r="K33" s="54">
        <v>1.3933864347947538</v>
      </c>
      <c r="L33" s="54">
        <v>1.3096818296619539</v>
      </c>
      <c r="M33" s="54">
        <v>1.353309070114797</v>
      </c>
      <c r="N33" s="54">
        <v>1.4875134056991126</v>
      </c>
      <c r="O33" s="54">
        <v>1.296120830910408</v>
      </c>
      <c r="P33" s="54">
        <v>1.2712655108665114</v>
      </c>
      <c r="Q33" s="54">
        <v>1.3358383746252771</v>
      </c>
      <c r="R33" s="54">
        <v>1.3681549425857618</v>
      </c>
      <c r="S33" s="54">
        <v>1.345358057422148</v>
      </c>
      <c r="T33" s="54">
        <v>1.5112528995180965</v>
      </c>
      <c r="U33" s="54">
        <v>1.5183715167440019</v>
      </c>
      <c r="V33" s="54">
        <v>1.5522145614297507</v>
      </c>
      <c r="W33" s="56">
        <v>1.6982306461375039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0</v>
      </c>
      <c r="AB33" s="2">
        <f t="shared" ca="1" si="19"/>
        <v>0</v>
      </c>
      <c r="AC33" s="2">
        <f t="shared" ca="1" si="19"/>
        <v>0</v>
      </c>
      <c r="AD33" s="2">
        <f t="shared" ca="1" si="19"/>
        <v>0</v>
      </c>
      <c r="AE33" s="2">
        <f t="shared" ca="1" si="19"/>
        <v>0</v>
      </c>
      <c r="AF33" s="2">
        <f t="shared" ca="1" si="19"/>
        <v>0</v>
      </c>
      <c r="AG33" s="2">
        <f t="shared" ca="1" si="19"/>
        <v>0</v>
      </c>
      <c r="AH33" s="2">
        <f t="shared" ca="1" si="19"/>
        <v>0</v>
      </c>
      <c r="AI33" s="2">
        <f t="shared" ca="1" si="19"/>
        <v>0</v>
      </c>
      <c r="AJ33" s="2">
        <f t="shared" ca="1" si="19"/>
        <v>0</v>
      </c>
      <c r="AK33" s="2">
        <f t="shared" ca="1" si="19"/>
        <v>0</v>
      </c>
      <c r="AL33" s="55">
        <v>1.4964660170955721</v>
      </c>
      <c r="AM33" s="55">
        <v>1.503863984319497</v>
      </c>
      <c r="AN33" s="55">
        <v>1.4978978403988716</v>
      </c>
      <c r="AO33" s="55">
        <v>1.5226868943391845</v>
      </c>
      <c r="AP33" s="55">
        <v>1.5286989943518865</v>
      </c>
      <c r="AQ33" s="55">
        <v>1.4515215905511021</v>
      </c>
      <c r="AR33" s="55">
        <v>1.4982344775430481</v>
      </c>
      <c r="AS33" s="55">
        <v>1.5163910318171334</v>
      </c>
      <c r="AT33" s="55">
        <v>1.5209167052290042</v>
      </c>
      <c r="AU33" s="55">
        <v>1.5102890887976534</v>
      </c>
      <c r="AV33" s="55">
        <v>1.5694796951051011</v>
      </c>
      <c r="AW33" s="55">
        <v>1.6012561453926479</v>
      </c>
      <c r="AX33" s="55">
        <v>1.5858900061039085</v>
      </c>
      <c r="AY33" s="55">
        <v>1.5969740385675057</v>
      </c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1</v>
      </c>
      <c r="BD33" s="2">
        <f t="shared" ca="1" si="20"/>
        <v>1</v>
      </c>
      <c r="BE33" s="2">
        <f t="shared" ca="1" si="20"/>
        <v>1</v>
      </c>
      <c r="BF33" s="2">
        <f t="shared" ca="1" si="20"/>
        <v>1</v>
      </c>
      <c r="BG33" s="2">
        <f t="shared" ca="1" si="20"/>
        <v>0</v>
      </c>
      <c r="BH33" s="2">
        <f t="shared" ca="1" si="20"/>
        <v>0</v>
      </c>
      <c r="BI33" s="2">
        <f t="shared" ca="1" si="20"/>
        <v>1</v>
      </c>
      <c r="BJ33" s="2">
        <f t="shared" ca="1" si="20"/>
        <v>0</v>
      </c>
      <c r="BK33" s="2">
        <f t="shared" ca="1" si="20"/>
        <v>0</v>
      </c>
      <c r="BL33" s="2">
        <f t="shared" ca="1" si="20"/>
        <v>1</v>
      </c>
      <c r="BM33" s="2">
        <f t="shared" ca="1" si="20"/>
        <v>2</v>
      </c>
      <c r="BN33" s="2" t="str">
        <f t="shared" si="21"/>
        <v>KI</v>
      </c>
      <c r="BO33" s="2">
        <f t="shared" si="37"/>
        <v>0</v>
      </c>
      <c r="BP33" s="2">
        <f t="shared" si="2"/>
        <v>1</v>
      </c>
      <c r="BR33" s="2">
        <f t="shared" si="23"/>
        <v>0</v>
      </c>
      <c r="BS33" s="2">
        <f t="shared" si="24"/>
        <v>0</v>
      </c>
      <c r="BT33" s="2">
        <f t="shared" si="25"/>
        <v>0</v>
      </c>
      <c r="BU33" s="2">
        <f t="shared" si="26"/>
        <v>0</v>
      </c>
      <c r="BV33" s="2">
        <f t="shared" si="27"/>
        <v>0</v>
      </c>
      <c r="BW33" s="2">
        <f t="shared" si="28"/>
        <v>0</v>
      </c>
      <c r="BX33" s="2">
        <f t="shared" si="29"/>
        <v>0</v>
      </c>
      <c r="BY33" s="2">
        <f t="shared" si="30"/>
        <v>0</v>
      </c>
      <c r="BZ33" s="2">
        <f t="shared" si="31"/>
        <v>0</v>
      </c>
      <c r="CA33" s="2">
        <f t="shared" si="32"/>
        <v>0</v>
      </c>
      <c r="CB33" s="2">
        <f t="shared" si="33"/>
        <v>0</v>
      </c>
      <c r="CC33" s="2">
        <f t="shared" si="34"/>
        <v>0</v>
      </c>
      <c r="CD33" s="2">
        <f t="shared" si="35"/>
        <v>0</v>
      </c>
      <c r="CE33" s="2">
        <f t="shared" si="36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КА-13  -  α_рс</v>
      </c>
      <c r="B34" s="10" t="s">
        <v>2726</v>
      </c>
      <c r="C34" s="18">
        <v>1.8</v>
      </c>
      <c r="D34" s="18">
        <v>1.2</v>
      </c>
      <c r="E34" s="22" t="s">
        <v>2486</v>
      </c>
      <c r="F34" s="22">
        <v>3</v>
      </c>
      <c r="G34" s="22"/>
      <c r="H34" s="20">
        <f t="shared" ca="1" si="17"/>
        <v>0</v>
      </c>
      <c r="I34" s="16" t="str">
        <f t="shared" si="18"/>
        <v>13K002KI0N04</v>
      </c>
      <c r="J34" s="54">
        <v>1.6099365555997585</v>
      </c>
      <c r="K34" s="54">
        <v>1.7547273564255468</v>
      </c>
      <c r="L34" s="54">
        <v>1.7643822475981064</v>
      </c>
      <c r="M34" s="54">
        <v>1.7038235491768037</v>
      </c>
      <c r="N34" s="54">
        <v>1.617409455962284</v>
      </c>
      <c r="O34" s="54">
        <v>1.6471594950295578</v>
      </c>
      <c r="P34" s="54">
        <v>1.6055684437264626</v>
      </c>
      <c r="Q34" s="54">
        <v>1.5638735633106837</v>
      </c>
      <c r="R34" s="54">
        <v>1.4561495226764292</v>
      </c>
      <c r="S34" s="54">
        <v>1.442445827028136</v>
      </c>
      <c r="T34" s="54">
        <v>1.452891596223187</v>
      </c>
      <c r="U34" s="54">
        <v>1.5665110077156019</v>
      </c>
      <c r="V34" s="54">
        <v>1.6835783089941836</v>
      </c>
      <c r="W34" s="56">
        <v>1.7683542761652613</v>
      </c>
      <c r="X34" s="2">
        <f t="shared" ca="1" si="19"/>
        <v>0</v>
      </c>
      <c r="Y34" s="2">
        <f t="shared" ca="1" si="19"/>
        <v>0</v>
      </c>
      <c r="Z34" s="2">
        <f t="shared" ca="1" si="19"/>
        <v>0</v>
      </c>
      <c r="AA34" s="2">
        <f t="shared" ca="1" si="19"/>
        <v>0</v>
      </c>
      <c r="AB34" s="2">
        <f t="shared" ca="1" si="19"/>
        <v>0</v>
      </c>
      <c r="AC34" s="2">
        <f t="shared" ca="1" si="19"/>
        <v>0</v>
      </c>
      <c r="AD34" s="2">
        <f t="shared" ca="1" si="19"/>
        <v>0</v>
      </c>
      <c r="AE34" s="2">
        <f t="shared" ca="1" si="19"/>
        <v>0</v>
      </c>
      <c r="AF34" s="2">
        <f t="shared" ca="1" si="19"/>
        <v>0</v>
      </c>
      <c r="AG34" s="2">
        <f t="shared" ca="1" si="19"/>
        <v>0</v>
      </c>
      <c r="AH34" s="2">
        <f t="shared" ca="1" si="19"/>
        <v>0</v>
      </c>
      <c r="AI34" s="2">
        <f t="shared" ca="1" si="19"/>
        <v>0</v>
      </c>
      <c r="AJ34" s="2">
        <f t="shared" ca="1" si="19"/>
        <v>0</v>
      </c>
      <c r="AK34" s="2">
        <f t="shared" ca="1" si="19"/>
        <v>40</v>
      </c>
      <c r="AL34" s="55">
        <v>1.4848525783725581</v>
      </c>
      <c r="AM34" s="55">
        <v>1.5185163772643118</v>
      </c>
      <c r="AN34" s="55">
        <v>1.518863997658682</v>
      </c>
      <c r="AO34" s="55">
        <v>1.5093432216078913</v>
      </c>
      <c r="AP34" s="55">
        <v>1.4767174854223424</v>
      </c>
      <c r="AQ34" s="55">
        <v>1.4779373107171427</v>
      </c>
      <c r="AR34" s="55">
        <v>1.5291082278149624</v>
      </c>
      <c r="AS34" s="55">
        <v>1.5042968778682786</v>
      </c>
      <c r="AT34" s="55">
        <v>1.5034326130793387</v>
      </c>
      <c r="AU34" s="55">
        <v>1.4878124475213439</v>
      </c>
      <c r="AV34" s="55">
        <v>1.4886560882626809</v>
      </c>
      <c r="AW34" s="55">
        <v>1.5410758890376368</v>
      </c>
      <c r="AX34" s="55">
        <v>1.5744444145700371</v>
      </c>
      <c r="AY34" s="55">
        <v>1.5951470752125618</v>
      </c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1</v>
      </c>
      <c r="BD34" s="2">
        <f t="shared" ca="1" si="20"/>
        <v>1</v>
      </c>
      <c r="BE34" s="2">
        <f t="shared" ca="1" si="20"/>
        <v>1</v>
      </c>
      <c r="BF34" s="2">
        <f t="shared" ca="1" si="20"/>
        <v>1</v>
      </c>
      <c r="BG34" s="2">
        <f t="shared" ca="1" si="20"/>
        <v>0</v>
      </c>
      <c r="BH34" s="2">
        <f t="shared" ca="1" si="20"/>
        <v>0</v>
      </c>
      <c r="BI34" s="2">
        <f t="shared" ca="1" si="20"/>
        <v>1</v>
      </c>
      <c r="BJ34" s="2">
        <f t="shared" ca="1" si="20"/>
        <v>0</v>
      </c>
      <c r="BK34" s="2">
        <f t="shared" ca="1" si="20"/>
        <v>0</v>
      </c>
      <c r="BL34" s="2">
        <f t="shared" ca="1" si="20"/>
        <v>1</v>
      </c>
      <c r="BM34" s="2">
        <f t="shared" ca="1" si="20"/>
        <v>2</v>
      </c>
      <c r="BN34" s="2" t="str">
        <f t="shared" si="21"/>
        <v>KI</v>
      </c>
      <c r="BO34" s="2">
        <f t="shared" si="37"/>
        <v>0</v>
      </c>
      <c r="BP34" s="2">
        <f t="shared" si="2"/>
        <v>1</v>
      </c>
      <c r="BR34" s="2">
        <f t="shared" si="23"/>
        <v>0</v>
      </c>
      <c r="BS34" s="2">
        <f t="shared" si="24"/>
        <v>0</v>
      </c>
      <c r="BT34" s="2">
        <f t="shared" si="25"/>
        <v>0</v>
      </c>
      <c r="BU34" s="2">
        <f t="shared" si="26"/>
        <v>0</v>
      </c>
      <c r="BV34" s="2">
        <f t="shared" si="27"/>
        <v>0</v>
      </c>
      <c r="BW34" s="2">
        <f t="shared" si="28"/>
        <v>0</v>
      </c>
      <c r="BX34" s="2">
        <f t="shared" si="29"/>
        <v>0</v>
      </c>
      <c r="BY34" s="2">
        <f t="shared" si="30"/>
        <v>0</v>
      </c>
      <c r="BZ34" s="2">
        <f t="shared" si="31"/>
        <v>0</v>
      </c>
      <c r="CA34" s="2">
        <f t="shared" si="32"/>
        <v>0</v>
      </c>
      <c r="CB34" s="2">
        <f t="shared" si="33"/>
        <v>0</v>
      </c>
      <c r="CC34" s="2">
        <f t="shared" si="34"/>
        <v>0</v>
      </c>
      <c r="CD34" s="2">
        <f t="shared" si="35"/>
        <v>0</v>
      </c>
      <c r="CE34" s="2">
        <f t="shared" si="36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КА-14  -  α_рс</v>
      </c>
      <c r="B35" s="10" t="s">
        <v>2727</v>
      </c>
      <c r="C35" s="18">
        <v>1.8</v>
      </c>
      <c r="D35" s="18">
        <v>1.2</v>
      </c>
      <c r="E35" s="22" t="s">
        <v>2486</v>
      </c>
      <c r="F35" s="22">
        <v>3</v>
      </c>
      <c r="G35" s="22"/>
      <c r="H35" s="20">
        <f t="shared" ca="1" si="17"/>
        <v>1</v>
      </c>
      <c r="I35" s="16" t="str">
        <f t="shared" si="18"/>
        <v>14K002KI0N04</v>
      </c>
      <c r="J35" s="54">
        <v>1.8649876888370904</v>
      </c>
      <c r="K35" s="54">
        <v>1.8040993219906183</v>
      </c>
      <c r="L35" s="54">
        <v>1.8711298020602982</v>
      </c>
      <c r="M35" s="54">
        <v>1.6371798637675032</v>
      </c>
      <c r="N35" s="54">
        <v>1.5306703287256584</v>
      </c>
      <c r="O35" s="54">
        <v>1.7347097009465489</v>
      </c>
      <c r="P35" s="54">
        <v>1.6752779515696286</v>
      </c>
      <c r="Q35" s="54">
        <v>1.5506078162432089</v>
      </c>
      <c r="R35" s="54">
        <v>1.5568124771293921</v>
      </c>
      <c r="S35" s="54">
        <v>1.6316719628343406</v>
      </c>
      <c r="T35" s="54">
        <v>1.6355715244034299</v>
      </c>
      <c r="U35" s="54">
        <v>1.6997154714986449</v>
      </c>
      <c r="V35" s="54">
        <v>2.0967535461892708</v>
      </c>
      <c r="W35" s="56">
        <v>2.0729042101929753</v>
      </c>
      <c r="X35" s="2">
        <f t="shared" ca="1" si="19"/>
        <v>2</v>
      </c>
      <c r="Y35" s="2">
        <f t="shared" ca="1" si="19"/>
        <v>2</v>
      </c>
      <c r="Z35" s="2">
        <f t="shared" ca="1" si="19"/>
        <v>2</v>
      </c>
      <c r="AA35" s="2">
        <f t="shared" ca="1" si="19"/>
        <v>0</v>
      </c>
      <c r="AB35" s="2">
        <f t="shared" ca="1" si="19"/>
        <v>0</v>
      </c>
      <c r="AC35" s="2">
        <f t="shared" ca="1" si="19"/>
        <v>0</v>
      </c>
      <c r="AD35" s="2">
        <f t="shared" ca="1" si="19"/>
        <v>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42</v>
      </c>
      <c r="AK35" s="2">
        <f t="shared" ca="1" si="19"/>
        <v>42</v>
      </c>
      <c r="AL35" s="55">
        <v>1.608596404114921</v>
      </c>
      <c r="AM35" s="55">
        <v>1.5953647849049113</v>
      </c>
      <c r="AN35" s="55">
        <v>1.6054492719570372</v>
      </c>
      <c r="AO35" s="55">
        <v>1.56083769912356</v>
      </c>
      <c r="AP35" s="55">
        <v>1.4909466823332802</v>
      </c>
      <c r="AQ35" s="55">
        <v>1.536197293788885</v>
      </c>
      <c r="AR35" s="55">
        <v>1.5875881104779328</v>
      </c>
      <c r="AS35" s="55">
        <v>1.5091907114701226</v>
      </c>
      <c r="AT35" s="55">
        <v>1.5170721278836661</v>
      </c>
      <c r="AU35" s="55">
        <v>1.5309851026084305</v>
      </c>
      <c r="AV35" s="55">
        <v>1.5476876121266783</v>
      </c>
      <c r="AW35" s="55">
        <v>1.6006443021213599</v>
      </c>
      <c r="AX35" s="55">
        <v>1.6617632398126485</v>
      </c>
      <c r="AY35" s="55">
        <v>1.6574069312245716</v>
      </c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1</v>
      </c>
      <c r="BD35" s="2">
        <f t="shared" ca="1" si="20"/>
        <v>1</v>
      </c>
      <c r="BE35" s="2">
        <f t="shared" ca="1" si="20"/>
        <v>1</v>
      </c>
      <c r="BF35" s="2">
        <f t="shared" ca="1" si="20"/>
        <v>1</v>
      </c>
      <c r="BG35" s="2">
        <f t="shared" ca="1" si="20"/>
        <v>0</v>
      </c>
      <c r="BH35" s="2">
        <f t="shared" ca="1" si="20"/>
        <v>0</v>
      </c>
      <c r="BI35" s="2">
        <f t="shared" ca="1" si="20"/>
        <v>1</v>
      </c>
      <c r="BJ35" s="2">
        <f t="shared" ca="1" si="20"/>
        <v>0</v>
      </c>
      <c r="BK35" s="2">
        <f t="shared" ca="1" si="20"/>
        <v>0</v>
      </c>
      <c r="BL35" s="2">
        <f t="shared" ca="1" si="20"/>
        <v>1</v>
      </c>
      <c r="BM35" s="2">
        <f t="shared" ca="1" si="20"/>
        <v>1</v>
      </c>
      <c r="BN35" s="2" t="str">
        <f t="shared" si="21"/>
        <v>KI</v>
      </c>
      <c r="BO35" s="2">
        <f t="shared" si="37"/>
        <v>0</v>
      </c>
      <c r="BP35" s="2">
        <f t="shared" si="2"/>
        <v>0</v>
      </c>
      <c r="BR35" s="2">
        <f t="shared" si="23"/>
        <v>1</v>
      </c>
      <c r="BS35" s="2">
        <f t="shared" si="24"/>
        <v>1</v>
      </c>
      <c r="BT35" s="2">
        <f t="shared" si="25"/>
        <v>1</v>
      </c>
      <c r="BU35" s="2">
        <f t="shared" si="26"/>
        <v>0</v>
      </c>
      <c r="BV35" s="2">
        <f t="shared" si="27"/>
        <v>0</v>
      </c>
      <c r="BW35" s="2">
        <f t="shared" si="28"/>
        <v>0</v>
      </c>
      <c r="BX35" s="2">
        <f t="shared" si="29"/>
        <v>0</v>
      </c>
      <c r="BY35" s="2">
        <f t="shared" si="30"/>
        <v>0</v>
      </c>
      <c r="BZ35" s="2">
        <f t="shared" si="31"/>
        <v>0</v>
      </c>
      <c r="CA35" s="2">
        <f t="shared" si="32"/>
        <v>0</v>
      </c>
      <c r="CB35" s="2">
        <f t="shared" si="33"/>
        <v>0</v>
      </c>
      <c r="CC35" s="2">
        <f t="shared" si="34"/>
        <v>0</v>
      </c>
      <c r="CD35" s="2">
        <f t="shared" si="35"/>
        <v>1</v>
      </c>
      <c r="CE35" s="2">
        <f t="shared" si="36"/>
        <v>1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КА-15  -  α_рс</v>
      </c>
      <c r="B36" s="10" t="s">
        <v>2728</v>
      </c>
      <c r="C36" s="18">
        <v>1.8</v>
      </c>
      <c r="D36" s="18">
        <v>1.2</v>
      </c>
      <c r="E36" s="22" t="s">
        <v>2486</v>
      </c>
      <c r="F36" s="22">
        <v>3</v>
      </c>
      <c r="G36" s="22"/>
      <c r="H36" s="20">
        <f t="shared" ca="1" si="17"/>
        <v>0</v>
      </c>
      <c r="I36" s="16" t="str">
        <f t="shared" si="18"/>
        <v>15K002KI0N04</v>
      </c>
      <c r="J36" s="54">
        <v>1.1664347653471716</v>
      </c>
      <c r="K36" s="54">
        <v>1.1082162364345205</v>
      </c>
      <c r="L36" s="54">
        <v>1.1379553119263424</v>
      </c>
      <c r="M36" s="54">
        <v>1.1998386141456219</v>
      </c>
      <c r="N36" s="54">
        <v>1.2502852273170899</v>
      </c>
      <c r="O36" s="54">
        <v>1.2649107057196387</v>
      </c>
      <c r="P36" s="54">
        <v>1.2629143635783902</v>
      </c>
      <c r="Q36" s="54">
        <v>1.2082193996075781</v>
      </c>
      <c r="R36" s="54">
        <v>1.1742292250020669</v>
      </c>
      <c r="S36" s="54">
        <v>1.1547091725221905</v>
      </c>
      <c r="T36" s="54">
        <v>1.2570560850097052</v>
      </c>
      <c r="U36" s="54">
        <v>1.309652179929659</v>
      </c>
      <c r="V36" s="54">
        <v>1.3751965704360356</v>
      </c>
      <c r="W36" s="56">
        <v>1.2528136413399813</v>
      </c>
      <c r="X36" s="2">
        <f t="shared" ca="1" si="19"/>
        <v>0</v>
      </c>
      <c r="Y36" s="2">
        <f t="shared" ca="1" si="19"/>
        <v>0</v>
      </c>
      <c r="Z36" s="2">
        <f t="shared" ca="1" si="19"/>
        <v>0</v>
      </c>
      <c r="AA36" s="2">
        <f t="shared" ca="1" si="19"/>
        <v>0</v>
      </c>
      <c r="AB36" s="2">
        <f t="shared" ca="1" si="19"/>
        <v>0</v>
      </c>
      <c r="AC36" s="2">
        <f t="shared" ca="1" si="19"/>
        <v>0</v>
      </c>
      <c r="AD36" s="2">
        <f t="shared" ca="1" si="19"/>
        <v>0</v>
      </c>
      <c r="AE36" s="2">
        <f t="shared" ca="1" si="19"/>
        <v>0</v>
      </c>
      <c r="AF36" s="2">
        <f t="shared" ca="1" si="19"/>
        <v>0</v>
      </c>
      <c r="AG36" s="2">
        <f t="shared" ca="1" si="19"/>
        <v>0</v>
      </c>
      <c r="AH36" s="2">
        <f t="shared" ca="1" si="19"/>
        <v>0</v>
      </c>
      <c r="AI36" s="2">
        <f t="shared" ca="1" si="19"/>
        <v>0</v>
      </c>
      <c r="AJ36" s="2">
        <f t="shared" ca="1" si="19"/>
        <v>0</v>
      </c>
      <c r="AK36" s="2">
        <f t="shared" ca="1" si="19"/>
        <v>0</v>
      </c>
      <c r="AL36" s="55">
        <v>1.1664347653471716</v>
      </c>
      <c r="AM36" s="55">
        <v>1.1082162364345205</v>
      </c>
      <c r="AN36" s="55">
        <v>1.1379553119263424</v>
      </c>
      <c r="AO36" s="55">
        <v>1.1998386141456219</v>
      </c>
      <c r="AP36" s="55">
        <v>1.2502852273170899</v>
      </c>
      <c r="AQ36" s="55">
        <v>1.2649107057196387</v>
      </c>
      <c r="AR36" s="55">
        <v>1.2629143635783902</v>
      </c>
      <c r="AS36" s="55">
        <v>1.2082193996075781</v>
      </c>
      <c r="AT36" s="55">
        <v>1.1742292250020669</v>
      </c>
      <c r="AU36" s="55">
        <v>1.1547091725221905</v>
      </c>
      <c r="AV36" s="55">
        <v>1.2570560850097052</v>
      </c>
      <c r="AW36" s="55">
        <v>1.309652179929659</v>
      </c>
      <c r="AX36" s="55">
        <v>1.375196570436036</v>
      </c>
      <c r="AY36" s="55">
        <v>1.2528136413399813</v>
      </c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1</v>
      </c>
      <c r="BD36" s="2">
        <f t="shared" ca="1" si="20"/>
        <v>1</v>
      </c>
      <c r="BE36" s="2">
        <f t="shared" ca="1" si="20"/>
        <v>1</v>
      </c>
      <c r="BF36" s="2">
        <f t="shared" ca="1" si="20"/>
        <v>1</v>
      </c>
      <c r="BG36" s="2">
        <f t="shared" ca="1" si="20"/>
        <v>0</v>
      </c>
      <c r="BH36" s="2">
        <f t="shared" ca="1" si="20"/>
        <v>0</v>
      </c>
      <c r="BI36" s="2">
        <f t="shared" ca="1" si="20"/>
        <v>1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KI</v>
      </c>
      <c r="BO36" s="2">
        <f t="shared" si="37"/>
        <v>0</v>
      </c>
      <c r="BP36" s="2">
        <f t="shared" si="2"/>
        <v>1</v>
      </c>
      <c r="BR36" s="2">
        <f t="shared" si="23"/>
        <v>0</v>
      </c>
      <c r="BS36" s="2">
        <f t="shared" si="24"/>
        <v>0</v>
      </c>
      <c r="BT36" s="2">
        <f t="shared" si="25"/>
        <v>0</v>
      </c>
      <c r="BU36" s="2">
        <f t="shared" si="26"/>
        <v>0</v>
      </c>
      <c r="BV36" s="2">
        <f t="shared" si="27"/>
        <v>0</v>
      </c>
      <c r="BW36" s="2">
        <f t="shared" si="28"/>
        <v>0</v>
      </c>
      <c r="BX36" s="2">
        <f t="shared" si="29"/>
        <v>0</v>
      </c>
      <c r="BY36" s="2">
        <f t="shared" si="30"/>
        <v>0</v>
      </c>
      <c r="BZ36" s="2">
        <f t="shared" si="31"/>
        <v>0</v>
      </c>
      <c r="CA36" s="2">
        <f t="shared" si="32"/>
        <v>0</v>
      </c>
      <c r="CB36" s="2">
        <f t="shared" si="33"/>
        <v>0</v>
      </c>
      <c r="CC36" s="2">
        <f t="shared" si="34"/>
        <v>0</v>
      </c>
      <c r="CD36" s="2">
        <f t="shared" si="35"/>
        <v>0</v>
      </c>
      <c r="CE36" s="2">
        <f t="shared" si="36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КА-16  -  α_рс</v>
      </c>
      <c r="B37" s="10" t="s">
        <v>2729</v>
      </c>
      <c r="C37" s="18">
        <v>1.8</v>
      </c>
      <c r="D37" s="18">
        <v>1.2</v>
      </c>
      <c r="E37" s="22" t="s">
        <v>2486</v>
      </c>
      <c r="F37" s="22">
        <v>3</v>
      </c>
      <c r="G37" s="22"/>
      <c r="H37" s="20">
        <f t="shared" ca="1" si="17"/>
        <v>0</v>
      </c>
      <c r="I37" s="16" t="str">
        <f t="shared" si="18"/>
        <v>16K002KI0N04</v>
      </c>
      <c r="J37" s="54">
        <v>1.1539362534201267</v>
      </c>
      <c r="K37" s="54">
        <v>1.1292484680132007</v>
      </c>
      <c r="L37" s="54">
        <v>1.1483311093805717</v>
      </c>
      <c r="M37" s="54">
        <v>1.2204198739505425</v>
      </c>
      <c r="N37" s="54">
        <v>1.2645454178304121</v>
      </c>
      <c r="O37" s="54">
        <v>1.2596695910210824</v>
      </c>
      <c r="P37" s="54">
        <v>1.2176011481132976</v>
      </c>
      <c r="Q37" s="54">
        <v>1.1688509447740765</v>
      </c>
      <c r="R37" s="54">
        <v>1.2261953638034395</v>
      </c>
      <c r="S37" s="54">
        <v>1.1612880367370135</v>
      </c>
      <c r="T37" s="54">
        <v>1.175441427084515</v>
      </c>
      <c r="U37" s="54">
        <v>1.2464393235002127</v>
      </c>
      <c r="V37" s="54">
        <v>1.3233466881312588</v>
      </c>
      <c r="W37" s="56">
        <v>1.3231524811684572</v>
      </c>
      <c r="X37" s="2">
        <f t="shared" ca="1" si="19"/>
        <v>0</v>
      </c>
      <c r="Y37" s="2">
        <f t="shared" ca="1" si="19"/>
        <v>0</v>
      </c>
      <c r="Z37" s="2">
        <f t="shared" ca="1" si="19"/>
        <v>0</v>
      </c>
      <c r="AA37" s="2">
        <f t="shared" ca="1" si="19"/>
        <v>0</v>
      </c>
      <c r="AB37" s="2">
        <f t="shared" ca="1" si="19"/>
        <v>0</v>
      </c>
      <c r="AC37" s="2">
        <f t="shared" ca="1" si="19"/>
        <v>0</v>
      </c>
      <c r="AD37" s="2">
        <f t="shared" ca="1" si="19"/>
        <v>0</v>
      </c>
      <c r="AE37" s="2">
        <f t="shared" ca="1" si="19"/>
        <v>0</v>
      </c>
      <c r="AF37" s="2">
        <f t="shared" ca="1" si="19"/>
        <v>0</v>
      </c>
      <c r="AG37" s="2">
        <f t="shared" ca="1" si="19"/>
        <v>0</v>
      </c>
      <c r="AH37" s="2">
        <f t="shared" ca="1" si="19"/>
        <v>0</v>
      </c>
      <c r="AI37" s="2">
        <f t="shared" ca="1" si="19"/>
        <v>0</v>
      </c>
      <c r="AJ37" s="2">
        <f t="shared" ca="1" si="19"/>
        <v>0</v>
      </c>
      <c r="AK37" s="2">
        <f t="shared" ca="1" si="19"/>
        <v>0</v>
      </c>
      <c r="AL37" s="55">
        <v>1.1539362534201267</v>
      </c>
      <c r="AM37" s="55">
        <v>1.1292484680132007</v>
      </c>
      <c r="AN37" s="55">
        <v>1.1483311093805717</v>
      </c>
      <c r="AO37" s="55">
        <v>1.2204198739505425</v>
      </c>
      <c r="AP37" s="55">
        <v>1.2645454178304121</v>
      </c>
      <c r="AQ37" s="55">
        <v>1.2596695910210824</v>
      </c>
      <c r="AR37" s="55">
        <v>1.2176011481132976</v>
      </c>
      <c r="AS37" s="55">
        <v>1.1688509447740765</v>
      </c>
      <c r="AT37" s="55">
        <v>1.2261953638034395</v>
      </c>
      <c r="AU37" s="55">
        <v>1.1612880367370135</v>
      </c>
      <c r="AV37" s="55">
        <v>1.175441427084515</v>
      </c>
      <c r="AW37" s="55">
        <v>1.2464393235002127</v>
      </c>
      <c r="AX37" s="55">
        <v>1.3233466881312583</v>
      </c>
      <c r="AY37" s="55">
        <v>1.3231524811684572</v>
      </c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1</v>
      </c>
      <c r="BD37" s="2">
        <f t="shared" ca="1" si="20"/>
        <v>1</v>
      </c>
      <c r="BE37" s="2">
        <f t="shared" ca="1" si="20"/>
        <v>1</v>
      </c>
      <c r="BF37" s="2">
        <f t="shared" ca="1" si="20"/>
        <v>1</v>
      </c>
      <c r="BG37" s="2">
        <f t="shared" ca="1" si="20"/>
        <v>0</v>
      </c>
      <c r="BH37" s="2">
        <f t="shared" ca="1" si="20"/>
        <v>0</v>
      </c>
      <c r="BI37" s="2">
        <f t="shared" ca="1" si="20"/>
        <v>1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KI</v>
      </c>
      <c r="BO37" s="2">
        <f t="shared" si="37"/>
        <v>0</v>
      </c>
      <c r="BP37" s="2">
        <f t="shared" si="2"/>
        <v>1</v>
      </c>
      <c r="BR37" s="2">
        <f t="shared" si="23"/>
        <v>0</v>
      </c>
      <c r="BS37" s="2">
        <f t="shared" si="24"/>
        <v>0</v>
      </c>
      <c r="BT37" s="2">
        <f t="shared" si="25"/>
        <v>0</v>
      </c>
      <c r="BU37" s="2">
        <f t="shared" si="26"/>
        <v>0</v>
      </c>
      <c r="BV37" s="2">
        <f t="shared" si="27"/>
        <v>0</v>
      </c>
      <c r="BW37" s="2">
        <f t="shared" si="28"/>
        <v>0</v>
      </c>
      <c r="BX37" s="2">
        <f t="shared" si="29"/>
        <v>0</v>
      </c>
      <c r="BY37" s="2">
        <f t="shared" si="30"/>
        <v>0</v>
      </c>
      <c r="BZ37" s="2">
        <f t="shared" si="31"/>
        <v>0</v>
      </c>
      <c r="CA37" s="2">
        <f t="shared" si="32"/>
        <v>0</v>
      </c>
      <c r="CB37" s="2">
        <f t="shared" si="33"/>
        <v>0</v>
      </c>
      <c r="CC37" s="2">
        <f t="shared" si="34"/>
        <v>0</v>
      </c>
      <c r="CD37" s="2">
        <f t="shared" si="35"/>
        <v>0</v>
      </c>
      <c r="CE37" s="2">
        <f t="shared" si="36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КА-17  -  α_рс</v>
      </c>
      <c r="B38" s="10" t="s">
        <v>2730</v>
      </c>
      <c r="C38" s="18">
        <v>1.8</v>
      </c>
      <c r="D38" s="18">
        <v>1.2</v>
      </c>
      <c r="E38" s="22" t="s">
        <v>2486</v>
      </c>
      <c r="F38" s="22">
        <v>3</v>
      </c>
      <c r="G38" s="22"/>
      <c r="H38" s="20">
        <f t="shared" ca="1" si="17"/>
        <v>0</v>
      </c>
      <c r="I38" s="16" t="str">
        <f t="shared" si="18"/>
        <v>17K002KI0L04</v>
      </c>
      <c r="J38" s="54">
        <v>1.3718108576697705</v>
      </c>
      <c r="K38" s="54">
        <v>1.8694792521919616</v>
      </c>
      <c r="L38" s="54">
        <v>1.8132656352039038</v>
      </c>
      <c r="M38" s="54">
        <v>2.0595664831323295</v>
      </c>
      <c r="N38" s="54">
        <v>1.5600574702810968</v>
      </c>
      <c r="O38" s="54">
        <v>1.4405766272005158</v>
      </c>
      <c r="P38" s="54">
        <v>1.3507707037868739</v>
      </c>
      <c r="Q38" s="54">
        <v>1.2992531402221006</v>
      </c>
      <c r="R38" s="54">
        <v>1.4740477315781213</v>
      </c>
      <c r="S38" s="54">
        <v>1.6278907608647322</v>
      </c>
      <c r="T38" s="54">
        <v>1.322747535557389</v>
      </c>
      <c r="U38" s="54">
        <v>1.4141115474518631</v>
      </c>
      <c r="V38" s="54">
        <v>1.370519469310149</v>
      </c>
      <c r="W38" s="56">
        <v>1.441659395082086</v>
      </c>
      <c r="X38" s="2">
        <f t="shared" ca="1" si="19"/>
        <v>0</v>
      </c>
      <c r="Y38" s="2">
        <f t="shared" ca="1" si="19"/>
        <v>2</v>
      </c>
      <c r="Z38" s="2">
        <f t="shared" ca="1" si="19"/>
        <v>2</v>
      </c>
      <c r="AA38" s="2">
        <f t="shared" ca="1" si="19"/>
        <v>42</v>
      </c>
      <c r="AB38" s="2">
        <f t="shared" ca="1" si="19"/>
        <v>0</v>
      </c>
      <c r="AC38" s="2">
        <f t="shared" ca="1" si="19"/>
        <v>0</v>
      </c>
      <c r="AD38" s="2">
        <f t="shared" ca="1" si="19"/>
        <v>0</v>
      </c>
      <c r="AE38" s="2">
        <f t="shared" ca="1" si="19"/>
        <v>0</v>
      </c>
      <c r="AF38" s="2">
        <f t="shared" ca="1" si="19"/>
        <v>0</v>
      </c>
      <c r="AG38" s="2">
        <f t="shared" ca="1" si="19"/>
        <v>40</v>
      </c>
      <c r="AH38" s="2">
        <f t="shared" ca="1" si="19"/>
        <v>0</v>
      </c>
      <c r="AI38" s="2">
        <f t="shared" ca="1" si="19"/>
        <v>0</v>
      </c>
      <c r="AJ38" s="2">
        <f t="shared" ca="1" si="19"/>
        <v>0</v>
      </c>
      <c r="AK38" s="2">
        <f t="shared" ca="1" si="19"/>
        <v>0</v>
      </c>
      <c r="AL38" s="55">
        <v>1.7127607662637727</v>
      </c>
      <c r="AM38" s="55">
        <v>1.9733772531906448</v>
      </c>
      <c r="AN38" s="55">
        <v>1.8916178695131445</v>
      </c>
      <c r="AO38" s="55">
        <v>1.9707014478777682</v>
      </c>
      <c r="AP38" s="55">
        <v>1.7510860818372513</v>
      </c>
      <c r="AQ38" s="55">
        <v>1.7236564484668393</v>
      </c>
      <c r="AR38" s="55">
        <v>1.7128192598870018</v>
      </c>
      <c r="AS38" s="55">
        <v>1.7117337855926982</v>
      </c>
      <c r="AT38" s="55">
        <v>1.7292372205162889</v>
      </c>
      <c r="AU38" s="55">
        <v>1.846902676742928</v>
      </c>
      <c r="AV38" s="55">
        <v>1.711984989968127</v>
      </c>
      <c r="AW38" s="55">
        <v>1.7167670517482414</v>
      </c>
      <c r="AX38" s="55">
        <v>1.7161114474714378</v>
      </c>
      <c r="AY38" s="55">
        <v>1.7189073946899485</v>
      </c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1</v>
      </c>
      <c r="BD38" s="2">
        <f t="shared" ca="1" si="20"/>
        <v>1</v>
      </c>
      <c r="BE38" s="2">
        <f t="shared" ca="1" si="20"/>
        <v>1</v>
      </c>
      <c r="BF38" s="2">
        <f t="shared" ca="1" si="20"/>
        <v>1</v>
      </c>
      <c r="BG38" s="2">
        <f t="shared" ca="1" si="20"/>
        <v>0</v>
      </c>
      <c r="BH38" s="2">
        <f t="shared" ca="1" si="20"/>
        <v>0</v>
      </c>
      <c r="BI38" s="2">
        <f t="shared" ca="1" si="20"/>
        <v>1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KI</v>
      </c>
      <c r="BO38" s="2">
        <f t="shared" si="37"/>
        <v>0</v>
      </c>
      <c r="BP38" s="2">
        <f t="shared" si="2"/>
        <v>0</v>
      </c>
      <c r="BR38" s="2">
        <f t="shared" si="23"/>
        <v>0</v>
      </c>
      <c r="BS38" s="2">
        <f t="shared" si="24"/>
        <v>1</v>
      </c>
      <c r="BT38" s="2">
        <f t="shared" si="25"/>
        <v>1</v>
      </c>
      <c r="BU38" s="2">
        <f t="shared" si="26"/>
        <v>1</v>
      </c>
      <c r="BV38" s="2">
        <f t="shared" si="27"/>
        <v>0</v>
      </c>
      <c r="BW38" s="2">
        <f t="shared" si="28"/>
        <v>0</v>
      </c>
      <c r="BX38" s="2">
        <f t="shared" si="29"/>
        <v>0</v>
      </c>
      <c r="BY38" s="2">
        <f t="shared" si="30"/>
        <v>0</v>
      </c>
      <c r="BZ38" s="2">
        <f t="shared" si="31"/>
        <v>0</v>
      </c>
      <c r="CA38" s="2">
        <f t="shared" si="32"/>
        <v>0</v>
      </c>
      <c r="CB38" s="2">
        <f t="shared" si="33"/>
        <v>0</v>
      </c>
      <c r="CC38" s="2">
        <f t="shared" si="34"/>
        <v>0</v>
      </c>
      <c r="CD38" s="2">
        <f t="shared" si="35"/>
        <v>0</v>
      </c>
      <c r="CE38" s="2">
        <f t="shared" si="36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КА-18  -  α_рс</v>
      </c>
      <c r="B39" s="10" t="s">
        <v>2731</v>
      </c>
      <c r="C39" s="18">
        <v>1.8</v>
      </c>
      <c r="D39" s="18">
        <v>1.2</v>
      </c>
      <c r="E39" s="22" t="s">
        <v>2486</v>
      </c>
      <c r="F39" s="22">
        <v>3</v>
      </c>
      <c r="G39" s="22"/>
      <c r="H39" s="20">
        <f t="shared" ca="1" si="17"/>
        <v>0</v>
      </c>
      <c r="I39" s="16" t="str">
        <f t="shared" si="18"/>
        <v>18K002KI0L04</v>
      </c>
      <c r="J39" s="54">
        <v>1.3329197792103746</v>
      </c>
      <c r="K39" s="54">
        <v>1.3318249680287473</v>
      </c>
      <c r="L39" s="54">
        <v>1.3507667771963801</v>
      </c>
      <c r="M39" s="54">
        <v>1.3298184422779016</v>
      </c>
      <c r="N39" s="54">
        <v>1.5379184734383118</v>
      </c>
      <c r="O39" s="54">
        <v>1.6525434108153418</v>
      </c>
      <c r="P39" s="54">
        <v>1.7393892888040736</v>
      </c>
      <c r="Q39" s="54">
        <v>1.4960970848449244</v>
      </c>
      <c r="R39" s="54">
        <v>1.391768045864517</v>
      </c>
      <c r="S39" s="54">
        <v>1.465499950229918</v>
      </c>
      <c r="T39" s="54">
        <v>1.4793110687354132</v>
      </c>
      <c r="U39" s="54">
        <v>1.4175283177054387</v>
      </c>
      <c r="V39" s="54">
        <v>0</v>
      </c>
      <c r="W39" s="56">
        <v>0</v>
      </c>
      <c r="X39" s="2">
        <f t="shared" ca="1" si="19"/>
        <v>0</v>
      </c>
      <c r="Y39" s="2">
        <f t="shared" ca="1" si="19"/>
        <v>0</v>
      </c>
      <c r="Z39" s="2">
        <f t="shared" ca="1" si="19"/>
        <v>0</v>
      </c>
      <c r="AA39" s="2">
        <f t="shared" ca="1" si="19"/>
        <v>0</v>
      </c>
      <c r="AB39" s="2">
        <f t="shared" ca="1" si="19"/>
        <v>40</v>
      </c>
      <c r="AC39" s="2">
        <f t="shared" ca="1" si="19"/>
        <v>40</v>
      </c>
      <c r="AD39" s="2">
        <f t="shared" ca="1" si="19"/>
        <v>40</v>
      </c>
      <c r="AE39" s="2">
        <f t="shared" ca="1" si="19"/>
        <v>0</v>
      </c>
      <c r="AF39" s="2">
        <f t="shared" ca="1" si="19"/>
        <v>0</v>
      </c>
      <c r="AG39" s="2">
        <f t="shared" ca="1" si="19"/>
        <v>0</v>
      </c>
      <c r="AH39" s="2">
        <f t="shared" ca="1" si="19"/>
        <v>0</v>
      </c>
      <c r="AI39" s="2">
        <f t="shared" ca="1" si="19"/>
        <v>0</v>
      </c>
      <c r="AJ39" s="2">
        <f t="shared" ca="1" si="19"/>
        <v>0</v>
      </c>
      <c r="AK39" s="2">
        <f t="shared" ca="1" si="19"/>
        <v>0</v>
      </c>
      <c r="AL39" s="55">
        <v>1.3158070675786113</v>
      </c>
      <c r="AM39" s="55">
        <v>1.3067210754314909</v>
      </c>
      <c r="AN39" s="55">
        <v>1.3110628599459684</v>
      </c>
      <c r="AO39" s="55">
        <v>1.3058214542084836</v>
      </c>
      <c r="AP39" s="55">
        <v>1.3891731668462131</v>
      </c>
      <c r="AQ39" s="55">
        <v>1.4336501683859419</v>
      </c>
      <c r="AR39" s="55">
        <v>1.4636783754827172</v>
      </c>
      <c r="AS39" s="55">
        <v>1.3642885983448954</v>
      </c>
      <c r="AT39" s="55">
        <v>1.3369078066226598</v>
      </c>
      <c r="AU39" s="55">
        <v>1.3522793438088281</v>
      </c>
      <c r="AV39" s="55">
        <v>1.3599695077851823</v>
      </c>
      <c r="AW39" s="55">
        <v>1.3594785983057556</v>
      </c>
      <c r="AX39" s="55">
        <v>0</v>
      </c>
      <c r="AY39" s="55">
        <v>0</v>
      </c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1</v>
      </c>
      <c r="BE39" s="2">
        <f t="shared" ca="1" si="20"/>
        <v>1</v>
      </c>
      <c r="BF39" s="2">
        <f t="shared" ca="1" si="20"/>
        <v>1</v>
      </c>
      <c r="BG39" s="2">
        <f t="shared" ca="1" si="20"/>
        <v>0</v>
      </c>
      <c r="BH39" s="2">
        <f t="shared" ca="1" si="20"/>
        <v>0</v>
      </c>
      <c r="BI39" s="2">
        <f t="shared" ca="1" si="20"/>
        <v>0</v>
      </c>
      <c r="BJ39" s="2">
        <f t="shared" ca="1" si="20"/>
        <v>0</v>
      </c>
      <c r="BK39" s="2">
        <f t="shared" ca="1" si="20"/>
        <v>0</v>
      </c>
      <c r="BL39" s="2">
        <f t="shared" ca="1" si="20"/>
        <v>0</v>
      </c>
      <c r="BM39" s="2">
        <f t="shared" ca="1" si="20"/>
        <v>0</v>
      </c>
      <c r="BN39" s="2" t="str">
        <f t="shared" si="21"/>
        <v>KI</v>
      </c>
      <c r="BP39" s="2">
        <f t="shared" si="2"/>
        <v>1</v>
      </c>
      <c r="BR39" s="2">
        <f t="shared" si="23"/>
        <v>0</v>
      </c>
      <c r="BS39" s="2">
        <f t="shared" si="24"/>
        <v>0</v>
      </c>
      <c r="BT39" s="2">
        <f t="shared" si="25"/>
        <v>0</v>
      </c>
      <c r="BU39" s="2">
        <f t="shared" si="26"/>
        <v>0</v>
      </c>
      <c r="BV39" s="2">
        <f t="shared" si="27"/>
        <v>0</v>
      </c>
      <c r="BW39" s="2">
        <f t="shared" si="28"/>
        <v>0</v>
      </c>
      <c r="BX39" s="2">
        <f t="shared" si="29"/>
        <v>0</v>
      </c>
      <c r="BY39" s="2">
        <f t="shared" si="30"/>
        <v>0</v>
      </c>
      <c r="BZ39" s="2">
        <f t="shared" si="31"/>
        <v>0</v>
      </c>
      <c r="CA39" s="2">
        <f t="shared" si="32"/>
        <v>0</v>
      </c>
      <c r="CB39" s="2">
        <f t="shared" si="33"/>
        <v>0</v>
      </c>
      <c r="CC39" s="2">
        <f t="shared" si="34"/>
        <v>0</v>
      </c>
      <c r="CD39" s="2">
        <f t="shared" si="35"/>
        <v>0</v>
      </c>
      <c r="CE39" s="2">
        <f t="shared" si="36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КА-19  -  α_рс</v>
      </c>
      <c r="B40" s="10" t="s">
        <v>2732</v>
      </c>
      <c r="C40" s="18">
        <v>1.8</v>
      </c>
      <c r="D40" s="18">
        <v>1.2</v>
      </c>
      <c r="E40" s="22" t="s">
        <v>2486</v>
      </c>
      <c r="F40" s="22">
        <v>3</v>
      </c>
      <c r="G40" s="22"/>
      <c r="H40" s="20">
        <f t="shared" ca="1" si="17"/>
        <v>0</v>
      </c>
      <c r="I40" s="16" t="str">
        <f t="shared" si="18"/>
        <v>19K002KI0L04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54">
        <v>0</v>
      </c>
      <c r="T40" s="54">
        <v>0</v>
      </c>
      <c r="U40" s="54">
        <v>0</v>
      </c>
      <c r="V40" s="54">
        <v>0</v>
      </c>
      <c r="W40" s="56">
        <v>0</v>
      </c>
      <c r="X40" s="2">
        <f t="shared" ca="1" si="19"/>
        <v>0</v>
      </c>
      <c r="Y40" s="2">
        <f t="shared" ca="1" si="19"/>
        <v>0</v>
      </c>
      <c r="Z40" s="2">
        <f t="shared" ca="1" si="19"/>
        <v>0</v>
      </c>
      <c r="AA40" s="2">
        <f t="shared" ca="1" si="19"/>
        <v>0</v>
      </c>
      <c r="AB40" s="2">
        <f t="shared" ca="1" si="19"/>
        <v>0</v>
      </c>
      <c r="AC40" s="2">
        <f t="shared" ca="1" si="19"/>
        <v>0</v>
      </c>
      <c r="AD40" s="2">
        <f t="shared" ca="1" si="19"/>
        <v>0</v>
      </c>
      <c r="AE40" s="2">
        <f t="shared" ca="1" si="19"/>
        <v>0</v>
      </c>
      <c r="AF40" s="2">
        <f t="shared" ca="1" si="19"/>
        <v>0</v>
      </c>
      <c r="AG40" s="2">
        <f t="shared" ca="1" si="19"/>
        <v>0</v>
      </c>
      <c r="AH40" s="2">
        <f t="shared" ca="1" si="19"/>
        <v>0</v>
      </c>
      <c r="AI40" s="2">
        <f t="shared" ca="1" si="19"/>
        <v>0</v>
      </c>
      <c r="AJ40" s="2">
        <f t="shared" ca="1" si="19"/>
        <v>0</v>
      </c>
      <c r="AK40" s="2">
        <f t="shared" ca="1" si="19"/>
        <v>0</v>
      </c>
      <c r="AL40" s="55">
        <v>0</v>
      </c>
      <c r="AM40" s="55">
        <v>0</v>
      </c>
      <c r="AN40" s="55">
        <v>0</v>
      </c>
      <c r="AO40" s="55">
        <v>0</v>
      </c>
      <c r="AP40" s="55">
        <v>0</v>
      </c>
      <c r="AQ40" s="55">
        <v>0</v>
      </c>
      <c r="AR40" s="55">
        <v>0</v>
      </c>
      <c r="AS40" s="55">
        <v>0</v>
      </c>
      <c r="AT40" s="55">
        <v>0</v>
      </c>
      <c r="AU40" s="55">
        <v>0</v>
      </c>
      <c r="AV40" s="55">
        <v>0</v>
      </c>
      <c r="AW40" s="55">
        <v>0</v>
      </c>
      <c r="AX40" s="55">
        <v>0</v>
      </c>
      <c r="AY40" s="55">
        <v>0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0</v>
      </c>
      <c r="BI40" s="2">
        <f t="shared" ca="1" si="20"/>
        <v>0</v>
      </c>
      <c r="BJ40" s="2">
        <f t="shared" ca="1" si="20"/>
        <v>0</v>
      </c>
      <c r="BK40" s="2">
        <f t="shared" ca="1" si="20"/>
        <v>0</v>
      </c>
      <c r="BL40" s="2">
        <f t="shared" ca="1" si="20"/>
        <v>0</v>
      </c>
      <c r="BM40" s="2">
        <f t="shared" ca="1" si="20"/>
        <v>0</v>
      </c>
      <c r="BN40" s="2" t="str">
        <f t="shared" si="21"/>
        <v>KI</v>
      </c>
      <c r="BP40" s="2">
        <f t="shared" ref="BP40:BP71" si="38">IF(AND(COUNTIF(J40:W40,"&gt;0")&gt;6,SUM(BR40:CE40)=0),1,0)</f>
        <v>0</v>
      </c>
      <c r="BR40" s="2">
        <f t="shared" si="23"/>
        <v>0</v>
      </c>
      <c r="BS40" s="2">
        <f t="shared" si="24"/>
        <v>0</v>
      </c>
      <c r="BT40" s="2">
        <f t="shared" si="25"/>
        <v>0</v>
      </c>
      <c r="BU40" s="2">
        <f t="shared" si="26"/>
        <v>0</v>
      </c>
      <c r="BV40" s="2">
        <f t="shared" si="27"/>
        <v>0</v>
      </c>
      <c r="BW40" s="2">
        <f t="shared" si="28"/>
        <v>0</v>
      </c>
      <c r="BX40" s="2">
        <f t="shared" si="29"/>
        <v>0</v>
      </c>
      <c r="BY40" s="2">
        <f t="shared" si="30"/>
        <v>0</v>
      </c>
      <c r="BZ40" s="2">
        <f t="shared" si="31"/>
        <v>0</v>
      </c>
      <c r="CA40" s="2">
        <f t="shared" si="32"/>
        <v>0</v>
      </c>
      <c r="CB40" s="2">
        <f t="shared" si="33"/>
        <v>0</v>
      </c>
      <c r="CC40" s="2">
        <f t="shared" si="34"/>
        <v>0</v>
      </c>
      <c r="CD40" s="2">
        <f t="shared" si="35"/>
        <v>0</v>
      </c>
      <c r="CE40" s="2">
        <f t="shared" si="36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КА-20  -  α_рс</v>
      </c>
      <c r="B41" s="10" t="s">
        <v>2733</v>
      </c>
      <c r="C41" s="18">
        <v>1.8</v>
      </c>
      <c r="D41" s="18">
        <v>1.2</v>
      </c>
      <c r="E41" s="22" t="s">
        <v>2486</v>
      </c>
      <c r="F41" s="22">
        <v>3</v>
      </c>
      <c r="G41" s="22"/>
      <c r="H41" s="20">
        <f t="shared" ca="1" si="17"/>
        <v>0</v>
      </c>
      <c r="I41" s="16" t="str">
        <f t="shared" si="18"/>
        <v>20K002KI0L04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6">
        <v>0</v>
      </c>
      <c r="X41" s="2">
        <f t="shared" ca="1" si="19"/>
        <v>0</v>
      </c>
      <c r="Y41" s="2">
        <f t="shared" ca="1" si="19"/>
        <v>0</v>
      </c>
      <c r="Z41" s="2">
        <f t="shared" ref="Z41:AK62" ca="1" si="39">IF(L41&lt;&gt;"",IF(LEFT($E41,2)="+-",IF(OR(L41&lt;MIN($C41:$D41),L41&gt;MAX($C41:$D41)),1,0),IF(AND(1*$E41&gt;0,L41&gt;MAX($C41:$D41)),1,IF(AND(1*$E41&lt;0,L41&lt;MIN($C41:$D41)),1,0)))+10*IF(SUM(OFFSET($A$144,MATCH(MID($A41,1,SEARCH(" ",$A41)-1)&amp;"  -  ЧЧР",$A$144:$A$170,0)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$144,IFERROR(MATCH("КА-"&amp;MID($A41,4,2)*1&amp;"А  -  ЧЧР",$A$144:$A$170,0),MATCH("КА-"&amp;MID($A41,4,2)*1&amp;"  -  ЧЧР",$A$144:$A$170,0))-1,COLUMN(L41)-1,,)+OFFSET($A$144,IFERROR(MATCH("КА-"&amp;MID($A41,4,2)*1&amp;"Б  -  ЧЧР",$A$144:$A$170,0),MATCH("КА-"&amp;MID($A41,4,2)*1&amp;"  -  ЧЧР",$A$144:$A$170,0))-1,COLUMN(L41)-1,,)=48,1,0),1),1)),0),0)*IF($G41&gt;0,IF(COLUMN(V$7)-COLUMN($J$7)&gt;=$D$2+$G41,IF(SUM(OFFSET(V41,,-1,,-$G41))&gt;=$G41*21,2,1),1),2)</f>
        <v>0</v>
      </c>
      <c r="AA41" s="2">
        <f t="shared" ca="1" si="39"/>
        <v>0</v>
      </c>
      <c r="AB41" s="2">
        <f t="shared" ca="1" si="39"/>
        <v>0</v>
      </c>
      <c r="AC41" s="2">
        <f t="shared" ca="1" si="39"/>
        <v>0</v>
      </c>
      <c r="AD41" s="2">
        <f t="shared" ca="1" si="39"/>
        <v>0</v>
      </c>
      <c r="AE41" s="2">
        <f t="shared" ca="1" si="39"/>
        <v>0</v>
      </c>
      <c r="AF41" s="2">
        <f t="shared" ca="1" si="39"/>
        <v>0</v>
      </c>
      <c r="AG41" s="2">
        <f t="shared" ca="1" si="39"/>
        <v>0</v>
      </c>
      <c r="AH41" s="2">
        <f t="shared" ca="1" si="39"/>
        <v>0</v>
      </c>
      <c r="AI41" s="2">
        <f t="shared" ca="1" si="39"/>
        <v>0</v>
      </c>
      <c r="AJ41" s="2">
        <f t="shared" ca="1" si="39"/>
        <v>0</v>
      </c>
      <c r="AK41" s="2">
        <f t="shared" ca="1" si="39"/>
        <v>0</v>
      </c>
      <c r="AL41" s="55">
        <v>0</v>
      </c>
      <c r="AM41" s="55">
        <v>0</v>
      </c>
      <c r="AN41" s="55">
        <v>0</v>
      </c>
      <c r="AO41" s="55">
        <v>0</v>
      </c>
      <c r="AP41" s="55">
        <v>0</v>
      </c>
      <c r="AQ41" s="55">
        <v>0</v>
      </c>
      <c r="AR41" s="55">
        <v>0</v>
      </c>
      <c r="AS41" s="55">
        <v>0</v>
      </c>
      <c r="AT41" s="55">
        <v>0</v>
      </c>
      <c r="AU41" s="55">
        <v>0</v>
      </c>
      <c r="AV41" s="55">
        <v>0</v>
      </c>
      <c r="AW41" s="55">
        <v>0</v>
      </c>
      <c r="AX41" s="55">
        <v>0</v>
      </c>
      <c r="AY41" s="55">
        <v>0</v>
      </c>
      <c r="AZ41" s="2">
        <f t="shared" ca="1" si="20"/>
        <v>0</v>
      </c>
      <c r="BA41" s="2">
        <f t="shared" ca="1" si="20"/>
        <v>0</v>
      </c>
      <c r="BB41" s="2">
        <f t="shared" ref="BB41:BM62" ca="1" si="40">COUNTIF(OFFSET(J41,,$D$2+2,COUNTIF(OFFSET($H41,1-ROW($H41),2+4*$D$2,172),"="&amp;OFFSET($H41,,2+4*$D$2))),"&gt;20")</f>
        <v>0</v>
      </c>
      <c r="BC41" s="2">
        <f t="shared" ca="1" si="40"/>
        <v>0</v>
      </c>
      <c r="BD41" s="2">
        <f t="shared" ca="1" si="40"/>
        <v>0</v>
      </c>
      <c r="BE41" s="2">
        <f t="shared" ca="1" si="40"/>
        <v>0</v>
      </c>
      <c r="BF41" s="2">
        <f t="shared" ca="1" si="40"/>
        <v>0</v>
      </c>
      <c r="BG41" s="2">
        <f t="shared" ca="1" si="40"/>
        <v>0</v>
      </c>
      <c r="BH41" s="2">
        <f t="shared" ca="1" si="40"/>
        <v>0</v>
      </c>
      <c r="BI41" s="2">
        <f t="shared" ca="1" si="40"/>
        <v>0</v>
      </c>
      <c r="BJ41" s="2">
        <f t="shared" ca="1" si="40"/>
        <v>0</v>
      </c>
      <c r="BK41" s="2">
        <f t="shared" ca="1" si="40"/>
        <v>0</v>
      </c>
      <c r="BL41" s="2">
        <f t="shared" ca="1" si="40"/>
        <v>0</v>
      </c>
      <c r="BM41" s="2">
        <f t="shared" ca="1" si="40"/>
        <v>0</v>
      </c>
      <c r="BN41" s="2" t="str">
        <f t="shared" si="21"/>
        <v>KI</v>
      </c>
      <c r="BP41" s="2">
        <f t="shared" si="38"/>
        <v>0</v>
      </c>
      <c r="BR41" s="2">
        <f t="shared" si="23"/>
        <v>0</v>
      </c>
      <c r="BS41" s="2">
        <f t="shared" si="24"/>
        <v>0</v>
      </c>
      <c r="BT41" s="2">
        <f t="shared" si="25"/>
        <v>0</v>
      </c>
      <c r="BU41" s="2">
        <f t="shared" si="26"/>
        <v>0</v>
      </c>
      <c r="BV41" s="2">
        <f t="shared" si="27"/>
        <v>0</v>
      </c>
      <c r="BW41" s="2">
        <f t="shared" si="28"/>
        <v>0</v>
      </c>
      <c r="BX41" s="2">
        <f t="shared" si="29"/>
        <v>0</v>
      </c>
      <c r="BY41" s="2">
        <f t="shared" si="30"/>
        <v>0</v>
      </c>
      <c r="BZ41" s="2">
        <f t="shared" si="31"/>
        <v>0</v>
      </c>
      <c r="CA41" s="2">
        <f t="shared" si="32"/>
        <v>0</v>
      </c>
      <c r="CB41" s="2">
        <f t="shared" si="33"/>
        <v>0</v>
      </c>
      <c r="CC41" s="2">
        <f t="shared" si="34"/>
        <v>0</v>
      </c>
      <c r="CD41" s="2">
        <f t="shared" si="35"/>
        <v>0</v>
      </c>
      <c r="CE41" s="2">
        <f t="shared" si="36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КА-4  -  Гшл</v>
      </c>
      <c r="B42" s="10" t="s">
        <v>2734</v>
      </c>
      <c r="C42" s="18">
        <v>2.5</v>
      </c>
      <c r="D42" s="18">
        <v>0.1</v>
      </c>
      <c r="E42" s="22" t="s">
        <v>2486</v>
      </c>
      <c r="F42" s="22">
        <v>1</v>
      </c>
      <c r="G42" s="22">
        <v>1</v>
      </c>
      <c r="H42" s="20">
        <f t="shared" ca="1" si="17"/>
        <v>0</v>
      </c>
      <c r="I42" s="16" t="str">
        <f t="shared" si="18"/>
        <v>04K002SH0N04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54">
        <v>0</v>
      </c>
      <c r="T42" s="54">
        <v>0</v>
      </c>
      <c r="U42" s="54">
        <v>0</v>
      </c>
      <c r="V42" s="54">
        <v>0</v>
      </c>
      <c r="W42" s="56">
        <v>0</v>
      </c>
      <c r="X42" s="2">
        <f t="shared" ref="X42:AE100" ca="1" si="41">IF(J42&lt;&gt;"",IF(LEFT($E42,2)="+-",IF(OR(J42&lt;MIN($C42:$D42),J42&gt;MAX($C42:$D42)),1,0),IF(AND(1*$E42&gt;0,J42&gt;MAX($C42:$D42)),1,IF(AND(1*$E42&lt;0,J42&lt;MIN($C42:$D42)),1,0)))+10*IF(SUM(OFFSET($A$144,MATCH(MID($A42,1,SEARCH(" ",$A42)-1)&amp;"  -  ЧЧР",$A$144:$A$170,0)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$144,IFERROR(MATCH("КА-"&amp;MID($A42,4,2)*1&amp;"А  -  ЧЧР",$A$144:$A$170,0),MATCH("КА-"&amp;MID($A42,4,2)*1&amp;"  -  ЧЧР",$A$144:$A$170,0))-1,COLUMN(J42)-1,,)+OFFSET($A$144,IFERROR(MATCH("КА-"&amp;MID($A42,4,2)*1&amp;"Б  -  ЧЧР",$A$144:$A$170,0),MATCH("КА-"&amp;MID($A42,4,2)*1&amp;"  -  ЧЧР",$A$144:$A$170,0))-1,COLUMN(J42)-1,,)=48,1,0),1),1)),0),0)*IF($G42&gt;0,IF(COLUMN(T$7)-COLUMN($J$7)&gt;=$D$2+$G42,IF(SUM(OFFSET(T42,,-1,,-$G42))&gt;=$G42*21,2,1),1),2)</f>
        <v>0</v>
      </c>
      <c r="Y42" s="2">
        <f t="shared" ca="1" si="41"/>
        <v>0</v>
      </c>
      <c r="Z42" s="2">
        <f t="shared" ca="1" si="39"/>
        <v>0</v>
      </c>
      <c r="AA42" s="2">
        <f t="shared" ca="1" si="39"/>
        <v>0</v>
      </c>
      <c r="AB42" s="2">
        <f t="shared" ca="1" si="39"/>
        <v>0</v>
      </c>
      <c r="AC42" s="2">
        <f t="shared" ca="1" si="39"/>
        <v>0</v>
      </c>
      <c r="AD42" s="2">
        <f t="shared" ca="1" si="39"/>
        <v>0</v>
      </c>
      <c r="AE42" s="2">
        <f t="shared" ca="1" si="39"/>
        <v>0</v>
      </c>
      <c r="AF42" s="2">
        <f t="shared" ca="1" si="39"/>
        <v>0</v>
      </c>
      <c r="AG42" s="2">
        <f t="shared" ca="1" si="39"/>
        <v>0</v>
      </c>
      <c r="AH42" s="2">
        <f t="shared" ca="1" si="39"/>
        <v>0</v>
      </c>
      <c r="AI42" s="2">
        <f t="shared" ca="1" si="39"/>
        <v>0</v>
      </c>
      <c r="AJ42" s="2">
        <f t="shared" ca="1" si="39"/>
        <v>0</v>
      </c>
      <c r="AK42" s="2">
        <f t="shared" ca="1" si="39"/>
        <v>0</v>
      </c>
      <c r="AL42" s="55">
        <v>0</v>
      </c>
      <c r="AM42" s="55">
        <v>0</v>
      </c>
      <c r="AN42" s="55">
        <v>0</v>
      </c>
      <c r="AO42" s="55">
        <v>0</v>
      </c>
      <c r="AP42" s="55">
        <v>0</v>
      </c>
      <c r="AQ42" s="55">
        <v>0</v>
      </c>
      <c r="AR42" s="55">
        <v>0</v>
      </c>
      <c r="AS42" s="55">
        <v>0</v>
      </c>
      <c r="AT42" s="55">
        <v>0</v>
      </c>
      <c r="AU42" s="55">
        <v>0</v>
      </c>
      <c r="AV42" s="55">
        <v>0</v>
      </c>
      <c r="AW42" s="55">
        <v>0</v>
      </c>
      <c r="AX42" s="55">
        <v>0</v>
      </c>
      <c r="AY42" s="55">
        <v>0</v>
      </c>
      <c r="AZ42" s="2">
        <f t="shared" ref="AZ42:BG100" ca="1" si="42">COUNTIF(OFFSET(H42,,$D$2+2,COUNTIF(OFFSET($H42,1-ROW($H42),2+4*$D$2,172),"="&amp;OFFSET($H42,,2+4*$D$2))),"&gt;20")</f>
        <v>0</v>
      </c>
      <c r="BA42" s="2">
        <f t="shared" ca="1" si="42"/>
        <v>0</v>
      </c>
      <c r="BB42" s="2">
        <f t="shared" ca="1" si="40"/>
        <v>0</v>
      </c>
      <c r="BC42" s="2">
        <f t="shared" ca="1" si="40"/>
        <v>0</v>
      </c>
      <c r="BD42" s="2">
        <f t="shared" ca="1" si="40"/>
        <v>0</v>
      </c>
      <c r="BE42" s="2">
        <f t="shared" ca="1" si="40"/>
        <v>0</v>
      </c>
      <c r="BF42" s="2">
        <f t="shared" ca="1" si="40"/>
        <v>0</v>
      </c>
      <c r="BG42" s="2">
        <f t="shared" ca="1" si="40"/>
        <v>0</v>
      </c>
      <c r="BH42" s="2">
        <f t="shared" ca="1" si="40"/>
        <v>0</v>
      </c>
      <c r="BI42" s="2">
        <f t="shared" ca="1" si="40"/>
        <v>0</v>
      </c>
      <c r="BJ42" s="2">
        <f t="shared" ca="1" si="40"/>
        <v>0</v>
      </c>
      <c r="BK42" s="2">
        <f t="shared" ca="1" si="40"/>
        <v>0</v>
      </c>
      <c r="BL42" s="2">
        <f t="shared" ca="1" si="40"/>
        <v>0</v>
      </c>
      <c r="BM42" s="2">
        <f t="shared" ca="1" si="40"/>
        <v>0</v>
      </c>
      <c r="BN42" s="2" t="str">
        <f t="shared" si="21"/>
        <v>SH</v>
      </c>
      <c r="BP42" s="2">
        <f t="shared" si="38"/>
        <v>0</v>
      </c>
      <c r="BR42" s="2">
        <f t="shared" ref="BR42:BR58" si="43">IF(AND(J144 &gt;0,J42&gt;$C42,J42 &gt;0.1),1,0)</f>
        <v>0</v>
      </c>
      <c r="BS42" s="2">
        <f t="shared" ref="BS42:BS58" si="44">IF(AND(K144 &gt;0,K42&gt;$C42,K42 &gt;0.1),1,0)</f>
        <v>0</v>
      </c>
      <c r="BT42" s="2">
        <f t="shared" ref="BT42:BT58" si="45">IF(AND(L144 &gt;0,L42&gt;$C42,L42 &gt;0.1),1,0)</f>
        <v>0</v>
      </c>
      <c r="BU42" s="2">
        <f t="shared" ref="BU42:BU58" si="46">IF(AND(M144 &gt;0,M42&gt;$C42,M42 &gt;0.1),1,0)</f>
        <v>0</v>
      </c>
      <c r="BV42" s="2">
        <f t="shared" ref="BV42:BV58" si="47">IF(AND(N144 &gt;0,N42&gt;$C42,N42 &gt;0.1),1,0)</f>
        <v>0</v>
      </c>
      <c r="BW42" s="2">
        <f t="shared" ref="BW42:BW58" si="48">IF(AND(O144 &gt;0,O42&gt;$C42,O42 &gt;0.1),1,0)</f>
        <v>0</v>
      </c>
      <c r="BX42" s="2">
        <f t="shared" ref="BX42:BX58" si="49">IF(AND(P144 &gt;0,P42&gt;$C42,P42 &gt;0.1),1,0)</f>
        <v>0</v>
      </c>
      <c r="BY42" s="2">
        <f t="shared" ref="BY42:BY58" si="50">IF(AND(Q144 &gt;0,Q42&gt;$C42,Q42 &gt;0.1),1,0)</f>
        <v>0</v>
      </c>
      <c r="BZ42" s="2">
        <f t="shared" ref="BZ42:BZ58" si="51">IF(AND(R144 &gt;0,R42&gt;$C42,R42 &gt;0.1),1,0)</f>
        <v>0</v>
      </c>
      <c r="CA42" s="2">
        <f t="shared" ref="CA42:CA58" si="52">IF(AND(S144 &gt;0,S42&gt;$C42,S42 &gt;0.1),1,0)</f>
        <v>0</v>
      </c>
      <c r="CB42" s="2">
        <f t="shared" ref="CB42:CB58" si="53">IF(AND(T144 &gt;0,T42&gt;$C42,T42 &gt;0.1),1,0)</f>
        <v>0</v>
      </c>
      <c r="CC42" s="2">
        <f t="shared" ref="CC42:CC58" si="54">IF(AND(U144 &gt;0,U42&gt;$C42,U42 &gt;0.1),1,0)</f>
        <v>0</v>
      </c>
      <c r="CD42" s="2">
        <f t="shared" ref="CD42:CD58" si="55">IF(AND(V144 &gt;0,V42&gt;$C42,V42 &gt;0.1),1,0)</f>
        <v>0</v>
      </c>
      <c r="CE42" s="2">
        <f t="shared" ref="CE42:CE58" si="56">IF(AND(W144 &gt;0,W42&gt;$C42,W42 &gt;0.1),1,0)</f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КА-5  -  Гшл</v>
      </c>
      <c r="B43" s="10" t="s">
        <v>2735</v>
      </c>
      <c r="C43" s="18">
        <v>2.5</v>
      </c>
      <c r="D43" s="18">
        <v>0.1</v>
      </c>
      <c r="E43" s="22" t="s">
        <v>2486</v>
      </c>
      <c r="F43" s="22">
        <v>1</v>
      </c>
      <c r="G43" s="22">
        <v>1</v>
      </c>
      <c r="H43" s="20">
        <f t="shared" ca="1" si="17"/>
        <v>0</v>
      </c>
      <c r="I43" s="16" t="str">
        <f t="shared" si="18"/>
        <v>05K002SH0N04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1.4</v>
      </c>
      <c r="R43" s="54">
        <v>1.4</v>
      </c>
      <c r="S43" s="54">
        <v>1.4</v>
      </c>
      <c r="T43" s="54">
        <v>1.4</v>
      </c>
      <c r="U43" s="54">
        <v>1.4</v>
      </c>
      <c r="V43" s="54">
        <v>1.4000000000000004</v>
      </c>
      <c r="W43" s="56">
        <v>1.4</v>
      </c>
      <c r="X43" s="2">
        <f t="shared" ca="1" si="41"/>
        <v>0</v>
      </c>
      <c r="Y43" s="2">
        <f t="shared" ca="1" si="41"/>
        <v>0</v>
      </c>
      <c r="Z43" s="2">
        <f t="shared" ca="1" si="39"/>
        <v>0</v>
      </c>
      <c r="AA43" s="2">
        <f t="shared" ca="1" si="39"/>
        <v>0</v>
      </c>
      <c r="AB43" s="2">
        <f t="shared" ca="1" si="39"/>
        <v>0</v>
      </c>
      <c r="AC43" s="2">
        <f t="shared" ca="1" si="39"/>
        <v>0</v>
      </c>
      <c r="AD43" s="2">
        <f t="shared" ca="1" si="39"/>
        <v>0</v>
      </c>
      <c r="AE43" s="2">
        <f t="shared" ca="1" si="39"/>
        <v>0</v>
      </c>
      <c r="AF43" s="2">
        <f t="shared" ca="1" si="39"/>
        <v>0</v>
      </c>
      <c r="AG43" s="2">
        <f t="shared" ca="1" si="39"/>
        <v>0</v>
      </c>
      <c r="AH43" s="2">
        <f t="shared" ca="1" si="39"/>
        <v>0</v>
      </c>
      <c r="AI43" s="2">
        <f t="shared" ca="1" si="39"/>
        <v>0</v>
      </c>
      <c r="AJ43" s="2">
        <f t="shared" ca="1" si="39"/>
        <v>0</v>
      </c>
      <c r="AK43" s="2">
        <f t="shared" ca="1" si="39"/>
        <v>0</v>
      </c>
      <c r="AL43" s="55">
        <v>0</v>
      </c>
      <c r="AM43" s="55">
        <v>0</v>
      </c>
      <c r="AN43" s="55">
        <v>0</v>
      </c>
      <c r="AO43" s="55">
        <v>0</v>
      </c>
      <c r="AP43" s="55">
        <v>0</v>
      </c>
      <c r="AQ43" s="55">
        <v>0</v>
      </c>
      <c r="AR43" s="55">
        <v>0</v>
      </c>
      <c r="AS43" s="55">
        <v>1.2</v>
      </c>
      <c r="AT43" s="55">
        <v>1.2</v>
      </c>
      <c r="AU43" s="55">
        <v>1.2</v>
      </c>
      <c r="AV43" s="55">
        <v>1.2</v>
      </c>
      <c r="AW43" s="55">
        <v>1.2</v>
      </c>
      <c r="AX43" s="55">
        <v>1.1999999999999997</v>
      </c>
      <c r="AY43" s="55">
        <v>1.2</v>
      </c>
      <c r="AZ43" s="2">
        <f t="shared" ca="1" si="42"/>
        <v>0</v>
      </c>
      <c r="BA43" s="2">
        <f t="shared" ca="1" si="42"/>
        <v>0</v>
      </c>
      <c r="BB43" s="2">
        <f t="shared" ca="1" si="40"/>
        <v>0</v>
      </c>
      <c r="BC43" s="2">
        <f t="shared" ca="1" si="40"/>
        <v>0</v>
      </c>
      <c r="BD43" s="2">
        <f t="shared" ca="1" si="40"/>
        <v>0</v>
      </c>
      <c r="BE43" s="2">
        <f t="shared" ca="1" si="40"/>
        <v>0</v>
      </c>
      <c r="BF43" s="2">
        <f t="shared" ca="1" si="40"/>
        <v>0</v>
      </c>
      <c r="BG43" s="2">
        <f t="shared" ca="1" si="40"/>
        <v>0</v>
      </c>
      <c r="BH43" s="2">
        <f t="shared" ca="1" si="40"/>
        <v>0</v>
      </c>
      <c r="BI43" s="2">
        <f t="shared" ca="1" si="40"/>
        <v>0</v>
      </c>
      <c r="BJ43" s="2">
        <f t="shared" ca="1" si="40"/>
        <v>0</v>
      </c>
      <c r="BK43" s="2">
        <f t="shared" ca="1" si="40"/>
        <v>0</v>
      </c>
      <c r="BL43" s="2">
        <f t="shared" ca="1" si="40"/>
        <v>0</v>
      </c>
      <c r="BM43" s="2">
        <f t="shared" ca="1" si="40"/>
        <v>0</v>
      </c>
      <c r="BN43" s="2" t="str">
        <f t="shared" si="21"/>
        <v>SH</v>
      </c>
      <c r="BO43" s="2">
        <f>IF(AND(COUNTIF(J43:W43,"&gt;0")&gt;6,COUNTIF(J43:W43,"&gt;0")=SUM(BR43:CE43)),SUM(BR43:CE43),0)</f>
        <v>0</v>
      </c>
      <c r="BP43" s="2">
        <f t="shared" si="38"/>
        <v>1</v>
      </c>
      <c r="BR43" s="2">
        <f t="shared" si="43"/>
        <v>0</v>
      </c>
      <c r="BS43" s="2">
        <f t="shared" si="44"/>
        <v>0</v>
      </c>
      <c r="BT43" s="2">
        <f t="shared" si="45"/>
        <v>0</v>
      </c>
      <c r="BU43" s="2">
        <f t="shared" si="46"/>
        <v>0</v>
      </c>
      <c r="BV43" s="2">
        <f t="shared" si="47"/>
        <v>0</v>
      </c>
      <c r="BW43" s="2">
        <f t="shared" si="48"/>
        <v>0</v>
      </c>
      <c r="BX43" s="2">
        <f t="shared" si="49"/>
        <v>0</v>
      </c>
      <c r="BY43" s="2">
        <f t="shared" si="50"/>
        <v>0</v>
      </c>
      <c r="BZ43" s="2">
        <f t="shared" si="51"/>
        <v>0</v>
      </c>
      <c r="CA43" s="2">
        <f t="shared" si="52"/>
        <v>0</v>
      </c>
      <c r="CB43" s="2">
        <f t="shared" si="53"/>
        <v>0</v>
      </c>
      <c r="CC43" s="2">
        <f t="shared" si="54"/>
        <v>0</v>
      </c>
      <c r="CD43" s="2">
        <f t="shared" si="55"/>
        <v>0</v>
      </c>
      <c r="CE43" s="2">
        <f t="shared" si="56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КА-6  -  Гшл</v>
      </c>
      <c r="B44" s="10" t="s">
        <v>2736</v>
      </c>
      <c r="C44" s="18">
        <v>2.5</v>
      </c>
      <c r="D44" s="18">
        <v>0.1</v>
      </c>
      <c r="E44" s="22" t="s">
        <v>2486</v>
      </c>
      <c r="F44" s="22">
        <v>1</v>
      </c>
      <c r="G44" s="22">
        <v>1</v>
      </c>
      <c r="H44" s="20">
        <f t="shared" ca="1" si="17"/>
        <v>0</v>
      </c>
      <c r="I44" s="16" t="str">
        <f t="shared" si="18"/>
        <v>06K002SH0N04</v>
      </c>
      <c r="J44" s="54">
        <v>1.5</v>
      </c>
      <c r="K44" s="54">
        <v>1.5</v>
      </c>
      <c r="L44" s="54">
        <v>1.5</v>
      </c>
      <c r="M44" s="54">
        <v>1.5</v>
      </c>
      <c r="N44" s="54">
        <v>1.5</v>
      </c>
      <c r="O44" s="54">
        <v>1.5</v>
      </c>
      <c r="P44" s="54">
        <v>1.5</v>
      </c>
      <c r="Q44" s="54">
        <v>1.5</v>
      </c>
      <c r="R44" s="54">
        <v>1.5</v>
      </c>
      <c r="S44" s="54">
        <v>1.5</v>
      </c>
      <c r="T44" s="54">
        <v>1.5</v>
      </c>
      <c r="U44" s="54">
        <v>1.5</v>
      </c>
      <c r="V44" s="54">
        <v>1.4999999999999998</v>
      </c>
      <c r="W44" s="56">
        <v>1.5</v>
      </c>
      <c r="X44" s="2">
        <f t="shared" ca="1" si="41"/>
        <v>0</v>
      </c>
      <c r="Y44" s="2">
        <f t="shared" ca="1" si="41"/>
        <v>0</v>
      </c>
      <c r="Z44" s="2">
        <f t="shared" ca="1" si="39"/>
        <v>0</v>
      </c>
      <c r="AA44" s="2">
        <f t="shared" ca="1" si="39"/>
        <v>0</v>
      </c>
      <c r="AB44" s="2">
        <f t="shared" ca="1" si="39"/>
        <v>0</v>
      </c>
      <c r="AC44" s="2">
        <f t="shared" ca="1" si="39"/>
        <v>0</v>
      </c>
      <c r="AD44" s="2">
        <f t="shared" ca="1" si="39"/>
        <v>0</v>
      </c>
      <c r="AE44" s="2">
        <f t="shared" ca="1" si="39"/>
        <v>0</v>
      </c>
      <c r="AF44" s="2">
        <f t="shared" ca="1" si="39"/>
        <v>0</v>
      </c>
      <c r="AG44" s="2">
        <f t="shared" ca="1" si="39"/>
        <v>0</v>
      </c>
      <c r="AH44" s="2">
        <f t="shared" ca="1" si="39"/>
        <v>0</v>
      </c>
      <c r="AI44" s="2">
        <f t="shared" ca="1" si="39"/>
        <v>0</v>
      </c>
      <c r="AJ44" s="2">
        <f t="shared" ca="1" si="39"/>
        <v>0</v>
      </c>
      <c r="AK44" s="2">
        <f t="shared" ca="1" si="39"/>
        <v>0</v>
      </c>
      <c r="AL44" s="55">
        <v>1.2</v>
      </c>
      <c r="AM44" s="55">
        <v>1.2</v>
      </c>
      <c r="AN44" s="55">
        <v>1.2</v>
      </c>
      <c r="AO44" s="55">
        <v>1.2</v>
      </c>
      <c r="AP44" s="55">
        <v>1.2</v>
      </c>
      <c r="AQ44" s="55">
        <v>1.2</v>
      </c>
      <c r="AR44" s="55">
        <v>1.2</v>
      </c>
      <c r="AS44" s="55">
        <v>1.2</v>
      </c>
      <c r="AT44" s="55">
        <v>1.2</v>
      </c>
      <c r="AU44" s="55">
        <v>1.2</v>
      </c>
      <c r="AV44" s="55">
        <v>1.2</v>
      </c>
      <c r="AW44" s="55">
        <v>1.2</v>
      </c>
      <c r="AX44" s="55">
        <v>1.2</v>
      </c>
      <c r="AY44" s="55">
        <v>1.2</v>
      </c>
      <c r="AZ44" s="2">
        <f t="shared" ca="1" si="42"/>
        <v>0</v>
      </c>
      <c r="BA44" s="2">
        <f t="shared" ca="1" si="42"/>
        <v>0</v>
      </c>
      <c r="BB44" s="2">
        <f t="shared" ca="1" si="40"/>
        <v>0</v>
      </c>
      <c r="BC44" s="2">
        <f t="shared" ca="1" si="40"/>
        <v>0</v>
      </c>
      <c r="BD44" s="2">
        <f t="shared" ca="1" si="40"/>
        <v>0</v>
      </c>
      <c r="BE44" s="2">
        <f t="shared" ca="1" si="40"/>
        <v>0</v>
      </c>
      <c r="BF44" s="2">
        <f t="shared" ca="1" si="40"/>
        <v>0</v>
      </c>
      <c r="BG44" s="2">
        <f t="shared" ca="1" si="40"/>
        <v>0</v>
      </c>
      <c r="BH44" s="2">
        <f t="shared" ca="1" si="40"/>
        <v>0</v>
      </c>
      <c r="BI44" s="2">
        <f t="shared" ca="1" si="40"/>
        <v>0</v>
      </c>
      <c r="BJ44" s="2">
        <f t="shared" ca="1" si="40"/>
        <v>0</v>
      </c>
      <c r="BK44" s="2">
        <f t="shared" ca="1" si="40"/>
        <v>0</v>
      </c>
      <c r="BL44" s="2">
        <f t="shared" ca="1" si="40"/>
        <v>0</v>
      </c>
      <c r="BM44" s="2">
        <f t="shared" ca="1" si="40"/>
        <v>0</v>
      </c>
      <c r="BN44" s="2" t="str">
        <f t="shared" si="21"/>
        <v>SH</v>
      </c>
      <c r="BO44" s="2">
        <f>IF(AND(COUNTIF(J44:W44,"&gt;0")&gt;6,COUNTIF(J44:W44,"&gt;0")=SUM(BR44:CE44)),SUM(BR44:CE44),0)</f>
        <v>0</v>
      </c>
      <c r="BP44" s="2">
        <f t="shared" si="38"/>
        <v>1</v>
      </c>
      <c r="BR44" s="2">
        <f t="shared" si="43"/>
        <v>0</v>
      </c>
      <c r="BS44" s="2">
        <f t="shared" si="44"/>
        <v>0</v>
      </c>
      <c r="BT44" s="2">
        <f t="shared" si="45"/>
        <v>0</v>
      </c>
      <c r="BU44" s="2">
        <f t="shared" si="46"/>
        <v>0</v>
      </c>
      <c r="BV44" s="2">
        <f t="shared" si="47"/>
        <v>0</v>
      </c>
      <c r="BW44" s="2">
        <f t="shared" si="48"/>
        <v>0</v>
      </c>
      <c r="BX44" s="2">
        <f t="shared" si="49"/>
        <v>0</v>
      </c>
      <c r="BY44" s="2">
        <f t="shared" si="50"/>
        <v>0</v>
      </c>
      <c r="BZ44" s="2">
        <f t="shared" si="51"/>
        <v>0</v>
      </c>
      <c r="CA44" s="2">
        <f t="shared" si="52"/>
        <v>0</v>
      </c>
      <c r="CB44" s="2">
        <f t="shared" si="53"/>
        <v>0</v>
      </c>
      <c r="CC44" s="2">
        <f t="shared" si="54"/>
        <v>0</v>
      </c>
      <c r="CD44" s="2">
        <f t="shared" si="55"/>
        <v>0</v>
      </c>
      <c r="CE44" s="2">
        <f t="shared" si="56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КА-7  -  Гшл</v>
      </c>
      <c r="B45" s="10" t="s">
        <v>2737</v>
      </c>
      <c r="C45" s="18">
        <v>2.5</v>
      </c>
      <c r="D45" s="18">
        <v>0.1</v>
      </c>
      <c r="E45" s="22" t="s">
        <v>2486</v>
      </c>
      <c r="F45" s="22">
        <v>1</v>
      </c>
      <c r="G45" s="22">
        <v>1</v>
      </c>
      <c r="H45" s="20">
        <f t="shared" ca="1" si="17"/>
        <v>0</v>
      </c>
      <c r="I45" s="16" t="str">
        <f t="shared" si="18"/>
        <v>07K002SH0N04</v>
      </c>
      <c r="J45" s="54">
        <v>1.3</v>
      </c>
      <c r="K45" s="54">
        <v>1.3</v>
      </c>
      <c r="L45" s="54">
        <v>1.3</v>
      </c>
      <c r="M45" s="54">
        <v>1.3</v>
      </c>
      <c r="N45" s="54">
        <v>1.3</v>
      </c>
      <c r="O45" s="54">
        <v>1.3</v>
      </c>
      <c r="P45" s="54">
        <v>1.3</v>
      </c>
      <c r="Q45" s="54">
        <v>1.3</v>
      </c>
      <c r="R45" s="54">
        <v>1.3</v>
      </c>
      <c r="S45" s="54">
        <v>1.3</v>
      </c>
      <c r="T45" s="54">
        <v>1.3</v>
      </c>
      <c r="U45" s="54">
        <v>1.3</v>
      </c>
      <c r="V45" s="54">
        <v>1.3</v>
      </c>
      <c r="W45" s="56">
        <v>0</v>
      </c>
      <c r="X45" s="2">
        <f t="shared" ca="1" si="41"/>
        <v>0</v>
      </c>
      <c r="Y45" s="2">
        <f t="shared" ca="1" si="41"/>
        <v>0</v>
      </c>
      <c r="Z45" s="2">
        <f t="shared" ca="1" si="39"/>
        <v>0</v>
      </c>
      <c r="AA45" s="2">
        <f t="shared" ca="1" si="39"/>
        <v>0</v>
      </c>
      <c r="AB45" s="2">
        <f t="shared" ca="1" si="39"/>
        <v>0</v>
      </c>
      <c r="AC45" s="2">
        <f t="shared" ca="1" si="39"/>
        <v>0</v>
      </c>
      <c r="AD45" s="2">
        <f t="shared" ca="1" si="39"/>
        <v>0</v>
      </c>
      <c r="AE45" s="2">
        <f t="shared" ca="1" si="39"/>
        <v>0</v>
      </c>
      <c r="AF45" s="2">
        <f t="shared" ca="1" si="39"/>
        <v>0</v>
      </c>
      <c r="AG45" s="2">
        <f t="shared" ca="1" si="39"/>
        <v>0</v>
      </c>
      <c r="AH45" s="2">
        <f t="shared" ca="1" si="39"/>
        <v>0</v>
      </c>
      <c r="AI45" s="2">
        <f t="shared" ca="1" si="39"/>
        <v>0</v>
      </c>
      <c r="AJ45" s="2">
        <f t="shared" ca="1" si="39"/>
        <v>0</v>
      </c>
      <c r="AK45" s="2">
        <f t="shared" ca="1" si="39"/>
        <v>0</v>
      </c>
      <c r="AL45" s="55">
        <v>1.2</v>
      </c>
      <c r="AM45" s="55">
        <v>1.2</v>
      </c>
      <c r="AN45" s="55">
        <v>1.2</v>
      </c>
      <c r="AO45" s="55">
        <v>1.2</v>
      </c>
      <c r="AP45" s="55">
        <v>1.2</v>
      </c>
      <c r="AQ45" s="55">
        <v>1.2</v>
      </c>
      <c r="AR45" s="55">
        <v>1.2</v>
      </c>
      <c r="AS45" s="55">
        <v>1.2</v>
      </c>
      <c r="AT45" s="55">
        <v>1.2</v>
      </c>
      <c r="AU45" s="55">
        <v>1.2</v>
      </c>
      <c r="AV45" s="55">
        <v>1.2</v>
      </c>
      <c r="AW45" s="55">
        <v>1.2</v>
      </c>
      <c r="AX45" s="55">
        <v>1.2</v>
      </c>
      <c r="AY45" s="55">
        <v>0</v>
      </c>
      <c r="AZ45" s="2">
        <f t="shared" ca="1" si="42"/>
        <v>0</v>
      </c>
      <c r="BA45" s="2">
        <f t="shared" ca="1" si="42"/>
        <v>0</v>
      </c>
      <c r="BB45" s="2">
        <f t="shared" ca="1" si="40"/>
        <v>0</v>
      </c>
      <c r="BC45" s="2">
        <f t="shared" ca="1" si="40"/>
        <v>0</v>
      </c>
      <c r="BD45" s="2">
        <f t="shared" ca="1" si="40"/>
        <v>0</v>
      </c>
      <c r="BE45" s="2">
        <f t="shared" ca="1" si="40"/>
        <v>0</v>
      </c>
      <c r="BF45" s="2">
        <f t="shared" ca="1" si="40"/>
        <v>0</v>
      </c>
      <c r="BG45" s="2">
        <f t="shared" ca="1" si="40"/>
        <v>0</v>
      </c>
      <c r="BH45" s="2">
        <f t="shared" ca="1" si="40"/>
        <v>0</v>
      </c>
      <c r="BI45" s="2">
        <f t="shared" ca="1" si="40"/>
        <v>0</v>
      </c>
      <c r="BJ45" s="2">
        <f t="shared" ca="1" si="40"/>
        <v>0</v>
      </c>
      <c r="BK45" s="2">
        <f t="shared" ca="1" si="40"/>
        <v>0</v>
      </c>
      <c r="BL45" s="2">
        <f t="shared" ca="1" si="40"/>
        <v>0</v>
      </c>
      <c r="BM45" s="2">
        <f t="shared" ca="1" si="40"/>
        <v>0</v>
      </c>
      <c r="BN45" s="2" t="str">
        <f t="shared" si="21"/>
        <v>SH</v>
      </c>
      <c r="BP45" s="2">
        <f t="shared" si="38"/>
        <v>1</v>
      </c>
      <c r="BR45" s="2">
        <f t="shared" si="43"/>
        <v>0</v>
      </c>
      <c r="BS45" s="2">
        <f t="shared" si="44"/>
        <v>0</v>
      </c>
      <c r="BT45" s="2">
        <f t="shared" si="45"/>
        <v>0</v>
      </c>
      <c r="BU45" s="2">
        <f t="shared" si="46"/>
        <v>0</v>
      </c>
      <c r="BV45" s="2">
        <f t="shared" si="47"/>
        <v>0</v>
      </c>
      <c r="BW45" s="2">
        <f t="shared" si="48"/>
        <v>0</v>
      </c>
      <c r="BX45" s="2">
        <f t="shared" si="49"/>
        <v>0</v>
      </c>
      <c r="BY45" s="2">
        <f t="shared" si="50"/>
        <v>0</v>
      </c>
      <c r="BZ45" s="2">
        <f t="shared" si="51"/>
        <v>0</v>
      </c>
      <c r="CA45" s="2">
        <f t="shared" si="52"/>
        <v>0</v>
      </c>
      <c r="CB45" s="2">
        <f t="shared" si="53"/>
        <v>0</v>
      </c>
      <c r="CC45" s="2">
        <f t="shared" si="54"/>
        <v>0</v>
      </c>
      <c r="CD45" s="2">
        <f t="shared" si="55"/>
        <v>0</v>
      </c>
      <c r="CE45" s="2">
        <f t="shared" si="56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КА-8  -  Гшл</v>
      </c>
      <c r="B46" s="10" t="s">
        <v>2738</v>
      </c>
      <c r="C46" s="18">
        <v>2.5</v>
      </c>
      <c r="D46" s="18">
        <v>0.1</v>
      </c>
      <c r="E46" s="22" t="s">
        <v>2486</v>
      </c>
      <c r="F46" s="22">
        <v>1</v>
      </c>
      <c r="G46" s="22">
        <v>1</v>
      </c>
      <c r="H46" s="20">
        <f t="shared" ca="1" si="17"/>
        <v>0</v>
      </c>
      <c r="I46" s="16" t="str">
        <f t="shared" si="18"/>
        <v>08K002SH0N04</v>
      </c>
      <c r="J46" s="54">
        <v>1.4</v>
      </c>
      <c r="K46" s="54">
        <v>1.4</v>
      </c>
      <c r="L46" s="54">
        <v>1.4</v>
      </c>
      <c r="M46" s="54">
        <v>1.4</v>
      </c>
      <c r="N46" s="54">
        <v>1.4</v>
      </c>
      <c r="O46" s="54">
        <v>0</v>
      </c>
      <c r="P46" s="54">
        <v>0</v>
      </c>
      <c r="Q46" s="54">
        <v>1.4</v>
      </c>
      <c r="R46" s="54">
        <v>1.4</v>
      </c>
      <c r="S46" s="54">
        <v>1.4</v>
      </c>
      <c r="T46" s="54">
        <v>1.4</v>
      </c>
      <c r="U46" s="54">
        <v>1.4</v>
      </c>
      <c r="V46" s="54">
        <v>1.3999999999999997</v>
      </c>
      <c r="W46" s="56">
        <v>1.4</v>
      </c>
      <c r="X46" s="2">
        <f t="shared" ca="1" si="41"/>
        <v>0</v>
      </c>
      <c r="Y46" s="2">
        <f t="shared" ca="1" si="41"/>
        <v>0</v>
      </c>
      <c r="Z46" s="2">
        <f t="shared" ca="1" si="39"/>
        <v>0</v>
      </c>
      <c r="AA46" s="2">
        <f t="shared" ca="1" si="39"/>
        <v>0</v>
      </c>
      <c r="AB46" s="2">
        <f t="shared" ca="1" si="39"/>
        <v>0</v>
      </c>
      <c r="AC46" s="2">
        <f t="shared" ca="1" si="39"/>
        <v>0</v>
      </c>
      <c r="AD46" s="2">
        <f t="shared" ca="1" si="39"/>
        <v>0</v>
      </c>
      <c r="AE46" s="2">
        <f t="shared" ca="1" si="39"/>
        <v>0</v>
      </c>
      <c r="AF46" s="2">
        <f t="shared" ca="1" si="39"/>
        <v>0</v>
      </c>
      <c r="AG46" s="2">
        <f t="shared" ca="1" si="39"/>
        <v>0</v>
      </c>
      <c r="AH46" s="2">
        <f t="shared" ca="1" si="39"/>
        <v>0</v>
      </c>
      <c r="AI46" s="2">
        <f t="shared" ca="1" si="39"/>
        <v>0</v>
      </c>
      <c r="AJ46" s="2">
        <f t="shared" ca="1" si="39"/>
        <v>0</v>
      </c>
      <c r="AK46" s="2">
        <f t="shared" ca="1" si="39"/>
        <v>0</v>
      </c>
      <c r="AL46" s="55">
        <v>1.2</v>
      </c>
      <c r="AM46" s="55">
        <v>1.2</v>
      </c>
      <c r="AN46" s="55">
        <v>1.2</v>
      </c>
      <c r="AO46" s="55">
        <v>1.2</v>
      </c>
      <c r="AP46" s="55">
        <v>1.2</v>
      </c>
      <c r="AQ46" s="55">
        <v>0</v>
      </c>
      <c r="AR46" s="55">
        <v>0</v>
      </c>
      <c r="AS46" s="55">
        <v>1.2</v>
      </c>
      <c r="AT46" s="55">
        <v>1.2</v>
      </c>
      <c r="AU46" s="55">
        <v>1.2</v>
      </c>
      <c r="AV46" s="55">
        <v>1.2</v>
      </c>
      <c r="AW46" s="55">
        <v>1.2</v>
      </c>
      <c r="AX46" s="55">
        <v>1.1999999999999997</v>
      </c>
      <c r="AY46" s="55">
        <v>1.2</v>
      </c>
      <c r="AZ46" s="2">
        <f t="shared" ca="1" si="42"/>
        <v>0</v>
      </c>
      <c r="BA46" s="2">
        <f t="shared" ca="1" si="42"/>
        <v>0</v>
      </c>
      <c r="BB46" s="2">
        <f t="shared" ca="1" si="40"/>
        <v>0</v>
      </c>
      <c r="BC46" s="2">
        <f t="shared" ca="1" si="40"/>
        <v>0</v>
      </c>
      <c r="BD46" s="2">
        <f t="shared" ca="1" si="40"/>
        <v>0</v>
      </c>
      <c r="BE46" s="2">
        <f t="shared" ca="1" si="40"/>
        <v>0</v>
      </c>
      <c r="BF46" s="2">
        <f t="shared" ca="1" si="40"/>
        <v>0</v>
      </c>
      <c r="BG46" s="2">
        <f t="shared" ca="1" si="40"/>
        <v>0</v>
      </c>
      <c r="BH46" s="2">
        <f t="shared" ca="1" si="40"/>
        <v>0</v>
      </c>
      <c r="BI46" s="2">
        <f t="shared" ca="1" si="40"/>
        <v>0</v>
      </c>
      <c r="BJ46" s="2">
        <f t="shared" ca="1" si="40"/>
        <v>0</v>
      </c>
      <c r="BK46" s="2">
        <f t="shared" ca="1" si="40"/>
        <v>0</v>
      </c>
      <c r="BL46" s="2">
        <f t="shared" ca="1" si="40"/>
        <v>0</v>
      </c>
      <c r="BM46" s="2">
        <f t="shared" ca="1" si="40"/>
        <v>0</v>
      </c>
      <c r="BN46" s="2" t="str">
        <f t="shared" si="21"/>
        <v>SH</v>
      </c>
      <c r="BO46" s="2">
        <f t="shared" ref="BO46:BO55" si="57">IF(AND(COUNTIF(J46:W46,"&gt;0")&gt;6,COUNTIF(J46:W46,"&gt;0")=SUM(BR46:CE46)),SUM(BR46:CE46),0)</f>
        <v>0</v>
      </c>
      <c r="BP46" s="2">
        <f t="shared" si="38"/>
        <v>1</v>
      </c>
      <c r="BR46" s="2">
        <f t="shared" si="43"/>
        <v>0</v>
      </c>
      <c r="BS46" s="2">
        <f t="shared" si="44"/>
        <v>0</v>
      </c>
      <c r="BT46" s="2">
        <f t="shared" si="45"/>
        <v>0</v>
      </c>
      <c r="BU46" s="2">
        <f t="shared" si="46"/>
        <v>0</v>
      </c>
      <c r="BV46" s="2">
        <f t="shared" si="47"/>
        <v>0</v>
      </c>
      <c r="BW46" s="2">
        <f t="shared" si="48"/>
        <v>0</v>
      </c>
      <c r="BX46" s="2">
        <f t="shared" si="49"/>
        <v>0</v>
      </c>
      <c r="BY46" s="2">
        <f t="shared" si="50"/>
        <v>0</v>
      </c>
      <c r="BZ46" s="2">
        <f t="shared" si="51"/>
        <v>0</v>
      </c>
      <c r="CA46" s="2">
        <f t="shared" si="52"/>
        <v>0</v>
      </c>
      <c r="CB46" s="2">
        <f t="shared" si="53"/>
        <v>0</v>
      </c>
      <c r="CC46" s="2">
        <f t="shared" si="54"/>
        <v>0</v>
      </c>
      <c r="CD46" s="2">
        <f t="shared" si="55"/>
        <v>0</v>
      </c>
      <c r="CE46" s="2">
        <f t="shared" si="56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КА-9  -  Гшл</v>
      </c>
      <c r="B47" s="10" t="s">
        <v>2739</v>
      </c>
      <c r="C47" s="18">
        <v>2.5</v>
      </c>
      <c r="D47" s="18">
        <v>0.1</v>
      </c>
      <c r="E47" s="22" t="s">
        <v>2486</v>
      </c>
      <c r="F47" s="22">
        <v>1</v>
      </c>
      <c r="G47" s="22">
        <v>1</v>
      </c>
      <c r="H47" s="20">
        <f t="shared" ca="1" si="17"/>
        <v>0</v>
      </c>
      <c r="I47" s="16" t="str">
        <f t="shared" si="18"/>
        <v>09K002SH0N04</v>
      </c>
      <c r="J47" s="54">
        <v>1.5</v>
      </c>
      <c r="K47" s="54">
        <v>1.5</v>
      </c>
      <c r="L47" s="54">
        <v>1.5</v>
      </c>
      <c r="M47" s="54">
        <v>1.5</v>
      </c>
      <c r="N47" s="54">
        <v>1.5</v>
      </c>
      <c r="O47" s="54">
        <v>1.5</v>
      </c>
      <c r="P47" s="54">
        <v>1.5</v>
      </c>
      <c r="Q47" s="54">
        <v>1.5</v>
      </c>
      <c r="R47" s="54">
        <v>1.5</v>
      </c>
      <c r="S47" s="54">
        <v>1.5</v>
      </c>
      <c r="T47" s="54">
        <v>1.5</v>
      </c>
      <c r="U47" s="54">
        <v>1.5</v>
      </c>
      <c r="V47" s="54">
        <v>1.5000000000000002</v>
      </c>
      <c r="W47" s="56">
        <v>1.5</v>
      </c>
      <c r="X47" s="2">
        <f t="shared" ca="1" si="41"/>
        <v>0</v>
      </c>
      <c r="Y47" s="2">
        <f t="shared" ca="1" si="41"/>
        <v>0</v>
      </c>
      <c r="Z47" s="2">
        <f t="shared" ca="1" si="39"/>
        <v>0</v>
      </c>
      <c r="AA47" s="2">
        <f t="shared" ca="1" si="39"/>
        <v>0</v>
      </c>
      <c r="AB47" s="2">
        <f t="shared" ca="1" si="39"/>
        <v>0</v>
      </c>
      <c r="AC47" s="2">
        <f t="shared" ca="1" si="39"/>
        <v>0</v>
      </c>
      <c r="AD47" s="2">
        <f t="shared" ca="1" si="39"/>
        <v>0</v>
      </c>
      <c r="AE47" s="2">
        <f t="shared" ca="1" si="39"/>
        <v>0</v>
      </c>
      <c r="AF47" s="2">
        <f t="shared" ca="1" si="39"/>
        <v>0</v>
      </c>
      <c r="AG47" s="2">
        <f t="shared" ca="1" si="39"/>
        <v>0</v>
      </c>
      <c r="AH47" s="2">
        <f t="shared" ca="1" si="39"/>
        <v>0</v>
      </c>
      <c r="AI47" s="2">
        <f t="shared" ca="1" si="39"/>
        <v>0</v>
      </c>
      <c r="AJ47" s="2">
        <f t="shared" ca="1" si="39"/>
        <v>0</v>
      </c>
      <c r="AK47" s="2">
        <f t="shared" ca="1" si="39"/>
        <v>0</v>
      </c>
      <c r="AL47" s="55">
        <v>1.2</v>
      </c>
      <c r="AM47" s="55">
        <v>1.2</v>
      </c>
      <c r="AN47" s="55">
        <v>1.2</v>
      </c>
      <c r="AO47" s="55">
        <v>1.2</v>
      </c>
      <c r="AP47" s="55">
        <v>1.2</v>
      </c>
      <c r="AQ47" s="55">
        <v>1.2</v>
      </c>
      <c r="AR47" s="55">
        <v>1.2</v>
      </c>
      <c r="AS47" s="55">
        <v>1.2</v>
      </c>
      <c r="AT47" s="55">
        <v>1.2</v>
      </c>
      <c r="AU47" s="55">
        <v>1.2</v>
      </c>
      <c r="AV47" s="55">
        <v>1.2</v>
      </c>
      <c r="AW47" s="55">
        <v>1.2</v>
      </c>
      <c r="AX47" s="55">
        <v>1.1999999999999997</v>
      </c>
      <c r="AY47" s="55">
        <v>1.2</v>
      </c>
      <c r="AZ47" s="2">
        <f t="shared" ca="1" si="42"/>
        <v>0</v>
      </c>
      <c r="BA47" s="2">
        <f t="shared" ca="1" si="42"/>
        <v>0</v>
      </c>
      <c r="BB47" s="2">
        <f t="shared" ca="1" si="40"/>
        <v>0</v>
      </c>
      <c r="BC47" s="2">
        <f t="shared" ca="1" si="40"/>
        <v>0</v>
      </c>
      <c r="BD47" s="2">
        <f t="shared" ca="1" si="40"/>
        <v>0</v>
      </c>
      <c r="BE47" s="2">
        <f t="shared" ca="1" si="40"/>
        <v>0</v>
      </c>
      <c r="BF47" s="2">
        <f t="shared" ca="1" si="40"/>
        <v>0</v>
      </c>
      <c r="BG47" s="2">
        <f t="shared" ca="1" si="40"/>
        <v>0</v>
      </c>
      <c r="BH47" s="2">
        <f t="shared" ca="1" si="40"/>
        <v>0</v>
      </c>
      <c r="BI47" s="2">
        <f t="shared" ca="1" si="40"/>
        <v>0</v>
      </c>
      <c r="BJ47" s="2">
        <f t="shared" ca="1" si="40"/>
        <v>0</v>
      </c>
      <c r="BK47" s="2">
        <f t="shared" ca="1" si="40"/>
        <v>0</v>
      </c>
      <c r="BL47" s="2">
        <f t="shared" ca="1" si="40"/>
        <v>0</v>
      </c>
      <c r="BM47" s="2">
        <f t="shared" ca="1" si="40"/>
        <v>0</v>
      </c>
      <c r="BN47" s="2" t="str">
        <f t="shared" si="21"/>
        <v>SH</v>
      </c>
      <c r="BO47" s="2">
        <f t="shared" si="57"/>
        <v>0</v>
      </c>
      <c r="BP47" s="2">
        <f t="shared" si="38"/>
        <v>1</v>
      </c>
      <c r="BR47" s="2">
        <f t="shared" si="43"/>
        <v>0</v>
      </c>
      <c r="BS47" s="2">
        <f t="shared" si="44"/>
        <v>0</v>
      </c>
      <c r="BT47" s="2">
        <f t="shared" si="45"/>
        <v>0</v>
      </c>
      <c r="BU47" s="2">
        <f t="shared" si="46"/>
        <v>0</v>
      </c>
      <c r="BV47" s="2">
        <f t="shared" si="47"/>
        <v>0</v>
      </c>
      <c r="BW47" s="2">
        <f t="shared" si="48"/>
        <v>0</v>
      </c>
      <c r="BX47" s="2">
        <f t="shared" si="49"/>
        <v>0</v>
      </c>
      <c r="BY47" s="2">
        <f t="shared" si="50"/>
        <v>0</v>
      </c>
      <c r="BZ47" s="2">
        <f t="shared" si="51"/>
        <v>0</v>
      </c>
      <c r="CA47" s="2">
        <f t="shared" si="52"/>
        <v>0</v>
      </c>
      <c r="CB47" s="2">
        <f t="shared" si="53"/>
        <v>0</v>
      </c>
      <c r="CC47" s="2">
        <f t="shared" si="54"/>
        <v>0</v>
      </c>
      <c r="CD47" s="2">
        <f t="shared" si="55"/>
        <v>0</v>
      </c>
      <c r="CE47" s="2">
        <f t="shared" si="56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КА-10  -  Гшл</v>
      </c>
      <c r="B48" s="10" t="s">
        <v>2740</v>
      </c>
      <c r="C48" s="18">
        <v>2.5</v>
      </c>
      <c r="D48" s="18">
        <v>0.1</v>
      </c>
      <c r="E48" s="22" t="s">
        <v>2486</v>
      </c>
      <c r="F48" s="22">
        <v>1</v>
      </c>
      <c r="G48" s="22">
        <v>1</v>
      </c>
      <c r="H48" s="20">
        <f t="shared" ca="1" si="17"/>
        <v>0</v>
      </c>
      <c r="I48" s="16" t="str">
        <f t="shared" si="18"/>
        <v>10K002SH0N04</v>
      </c>
      <c r="J48" s="54">
        <v>1.2</v>
      </c>
      <c r="K48" s="54">
        <v>1.2</v>
      </c>
      <c r="L48" s="54">
        <v>1.2</v>
      </c>
      <c r="M48" s="54">
        <v>1.2</v>
      </c>
      <c r="N48" s="54">
        <v>1.2</v>
      </c>
      <c r="O48" s="54">
        <v>1.2</v>
      </c>
      <c r="P48" s="54">
        <v>1.2</v>
      </c>
      <c r="Q48" s="54">
        <v>1.2</v>
      </c>
      <c r="R48" s="54">
        <v>1.2</v>
      </c>
      <c r="S48" s="54">
        <v>1.2</v>
      </c>
      <c r="T48" s="54">
        <v>1.2</v>
      </c>
      <c r="U48" s="54">
        <v>1.2</v>
      </c>
      <c r="V48" s="54">
        <v>1.1999999999999997</v>
      </c>
      <c r="W48" s="56">
        <v>1.2</v>
      </c>
      <c r="X48" s="2">
        <f t="shared" ca="1" si="41"/>
        <v>0</v>
      </c>
      <c r="Y48" s="2">
        <f t="shared" ca="1" si="41"/>
        <v>0</v>
      </c>
      <c r="Z48" s="2">
        <f t="shared" ca="1" si="39"/>
        <v>0</v>
      </c>
      <c r="AA48" s="2">
        <f t="shared" ca="1" si="39"/>
        <v>0</v>
      </c>
      <c r="AB48" s="2">
        <f t="shared" ca="1" si="39"/>
        <v>0</v>
      </c>
      <c r="AC48" s="2">
        <f t="shared" ca="1" si="39"/>
        <v>0</v>
      </c>
      <c r="AD48" s="2">
        <f t="shared" ca="1" si="39"/>
        <v>0</v>
      </c>
      <c r="AE48" s="2">
        <f t="shared" ca="1" si="39"/>
        <v>0</v>
      </c>
      <c r="AF48" s="2">
        <f t="shared" ca="1" si="39"/>
        <v>0</v>
      </c>
      <c r="AG48" s="2">
        <f t="shared" ca="1" si="39"/>
        <v>0</v>
      </c>
      <c r="AH48" s="2">
        <f t="shared" ca="1" si="39"/>
        <v>0</v>
      </c>
      <c r="AI48" s="2">
        <f t="shared" ca="1" si="39"/>
        <v>0</v>
      </c>
      <c r="AJ48" s="2">
        <f t="shared" ca="1" si="39"/>
        <v>0</v>
      </c>
      <c r="AK48" s="2">
        <f t="shared" ca="1" si="39"/>
        <v>0</v>
      </c>
      <c r="AL48" s="55">
        <v>1.2</v>
      </c>
      <c r="AM48" s="55">
        <v>1.2</v>
      </c>
      <c r="AN48" s="55">
        <v>1.2</v>
      </c>
      <c r="AO48" s="55">
        <v>1.2</v>
      </c>
      <c r="AP48" s="55">
        <v>1.2</v>
      </c>
      <c r="AQ48" s="55">
        <v>1.2</v>
      </c>
      <c r="AR48" s="55">
        <v>1.2</v>
      </c>
      <c r="AS48" s="55">
        <v>1.2</v>
      </c>
      <c r="AT48" s="55">
        <v>1.2</v>
      </c>
      <c r="AU48" s="55">
        <v>1.2</v>
      </c>
      <c r="AV48" s="55">
        <v>1.2</v>
      </c>
      <c r="AW48" s="55">
        <v>1.2</v>
      </c>
      <c r="AX48" s="55">
        <v>1.1999999999999997</v>
      </c>
      <c r="AY48" s="55">
        <v>1.2</v>
      </c>
      <c r="AZ48" s="2">
        <f t="shared" ca="1" si="42"/>
        <v>0</v>
      </c>
      <c r="BA48" s="2">
        <f t="shared" ca="1" si="42"/>
        <v>0</v>
      </c>
      <c r="BB48" s="2">
        <f t="shared" ca="1" si="40"/>
        <v>0</v>
      </c>
      <c r="BC48" s="2">
        <f t="shared" ca="1" si="40"/>
        <v>0</v>
      </c>
      <c r="BD48" s="2">
        <f t="shared" ca="1" si="40"/>
        <v>0</v>
      </c>
      <c r="BE48" s="2">
        <f t="shared" ca="1" si="40"/>
        <v>0</v>
      </c>
      <c r="BF48" s="2">
        <f t="shared" ca="1" si="40"/>
        <v>0</v>
      </c>
      <c r="BG48" s="2">
        <f t="shared" ca="1" si="40"/>
        <v>0</v>
      </c>
      <c r="BH48" s="2">
        <f t="shared" ca="1" si="40"/>
        <v>0</v>
      </c>
      <c r="BI48" s="2">
        <f t="shared" ca="1" si="40"/>
        <v>0</v>
      </c>
      <c r="BJ48" s="2">
        <f t="shared" ca="1" si="40"/>
        <v>0</v>
      </c>
      <c r="BK48" s="2">
        <f t="shared" ca="1" si="40"/>
        <v>0</v>
      </c>
      <c r="BL48" s="2">
        <f t="shared" ca="1" si="40"/>
        <v>0</v>
      </c>
      <c r="BM48" s="2">
        <f t="shared" ca="1" si="40"/>
        <v>0</v>
      </c>
      <c r="BN48" s="2" t="str">
        <f t="shared" si="21"/>
        <v>SH</v>
      </c>
      <c r="BO48" s="2">
        <f t="shared" si="57"/>
        <v>0</v>
      </c>
      <c r="BP48" s="2">
        <f t="shared" si="38"/>
        <v>1</v>
      </c>
      <c r="BR48" s="2">
        <f t="shared" si="43"/>
        <v>0</v>
      </c>
      <c r="BS48" s="2">
        <f t="shared" si="44"/>
        <v>0</v>
      </c>
      <c r="BT48" s="2">
        <f t="shared" si="45"/>
        <v>0</v>
      </c>
      <c r="BU48" s="2">
        <f t="shared" si="46"/>
        <v>0</v>
      </c>
      <c r="BV48" s="2">
        <f t="shared" si="47"/>
        <v>0</v>
      </c>
      <c r="BW48" s="2">
        <f t="shared" si="48"/>
        <v>0</v>
      </c>
      <c r="BX48" s="2">
        <f t="shared" si="49"/>
        <v>0</v>
      </c>
      <c r="BY48" s="2">
        <f t="shared" si="50"/>
        <v>0</v>
      </c>
      <c r="BZ48" s="2">
        <f t="shared" si="51"/>
        <v>0</v>
      </c>
      <c r="CA48" s="2">
        <f t="shared" si="52"/>
        <v>0</v>
      </c>
      <c r="CB48" s="2">
        <f t="shared" si="53"/>
        <v>0</v>
      </c>
      <c r="CC48" s="2">
        <f t="shared" si="54"/>
        <v>0</v>
      </c>
      <c r="CD48" s="2">
        <f t="shared" si="55"/>
        <v>0</v>
      </c>
      <c r="CE48" s="2">
        <f t="shared" si="56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КА-11  -  Гшл</v>
      </c>
      <c r="B49" s="10" t="s">
        <v>2741</v>
      </c>
      <c r="C49" s="18">
        <v>2.5</v>
      </c>
      <c r="D49" s="18">
        <v>0.1</v>
      </c>
      <c r="E49" s="22" t="s">
        <v>2486</v>
      </c>
      <c r="F49" s="22">
        <v>1</v>
      </c>
      <c r="G49" s="22">
        <v>1</v>
      </c>
      <c r="H49" s="20">
        <f t="shared" ca="1" si="17"/>
        <v>0</v>
      </c>
      <c r="I49" s="16" t="str">
        <f t="shared" si="18"/>
        <v>11K002SH0N04</v>
      </c>
      <c r="J49" s="54">
        <v>1.3</v>
      </c>
      <c r="K49" s="54">
        <v>1.3</v>
      </c>
      <c r="L49" s="54">
        <v>1.3</v>
      </c>
      <c r="M49" s="54">
        <v>1.3</v>
      </c>
      <c r="N49" s="54">
        <v>1.3</v>
      </c>
      <c r="O49" s="54">
        <v>1.3</v>
      </c>
      <c r="P49" s="54">
        <v>1.3</v>
      </c>
      <c r="Q49" s="54">
        <v>1.3</v>
      </c>
      <c r="R49" s="54">
        <v>1.3</v>
      </c>
      <c r="S49" s="54">
        <v>1.3</v>
      </c>
      <c r="T49" s="54">
        <v>1.3</v>
      </c>
      <c r="U49" s="54">
        <v>1.3</v>
      </c>
      <c r="V49" s="54">
        <v>1.3</v>
      </c>
      <c r="W49" s="56">
        <v>1.3</v>
      </c>
      <c r="X49" s="2">
        <f t="shared" ca="1" si="41"/>
        <v>0</v>
      </c>
      <c r="Y49" s="2">
        <f t="shared" ca="1" si="41"/>
        <v>0</v>
      </c>
      <c r="Z49" s="2">
        <f t="shared" ca="1" si="39"/>
        <v>0</v>
      </c>
      <c r="AA49" s="2">
        <f t="shared" ca="1" si="39"/>
        <v>0</v>
      </c>
      <c r="AB49" s="2">
        <f t="shared" ca="1" si="39"/>
        <v>0</v>
      </c>
      <c r="AC49" s="2">
        <f t="shared" ca="1" si="39"/>
        <v>0</v>
      </c>
      <c r="AD49" s="2">
        <f t="shared" ca="1" si="39"/>
        <v>0</v>
      </c>
      <c r="AE49" s="2">
        <f t="shared" ca="1" si="39"/>
        <v>0</v>
      </c>
      <c r="AF49" s="2">
        <f t="shared" ca="1" si="39"/>
        <v>0</v>
      </c>
      <c r="AG49" s="2">
        <f t="shared" ca="1" si="39"/>
        <v>0</v>
      </c>
      <c r="AH49" s="2">
        <f t="shared" ca="1" si="39"/>
        <v>0</v>
      </c>
      <c r="AI49" s="2">
        <f t="shared" ca="1" si="39"/>
        <v>0</v>
      </c>
      <c r="AJ49" s="2">
        <f t="shared" ca="1" si="39"/>
        <v>0</v>
      </c>
      <c r="AK49" s="2">
        <f t="shared" ca="1" si="39"/>
        <v>0</v>
      </c>
      <c r="AL49" s="55">
        <v>1.2</v>
      </c>
      <c r="AM49" s="55">
        <v>1.2</v>
      </c>
      <c r="AN49" s="55">
        <v>1.2</v>
      </c>
      <c r="AO49" s="55">
        <v>1.2</v>
      </c>
      <c r="AP49" s="55">
        <v>1.2</v>
      </c>
      <c r="AQ49" s="55">
        <v>1.2</v>
      </c>
      <c r="AR49" s="55">
        <v>1.2</v>
      </c>
      <c r="AS49" s="55">
        <v>1.2</v>
      </c>
      <c r="AT49" s="55">
        <v>1.2</v>
      </c>
      <c r="AU49" s="55">
        <v>1.2</v>
      </c>
      <c r="AV49" s="55">
        <v>1.2</v>
      </c>
      <c r="AW49" s="55">
        <v>1.2</v>
      </c>
      <c r="AX49" s="55">
        <v>1.2</v>
      </c>
      <c r="AY49" s="55">
        <v>1.2</v>
      </c>
      <c r="AZ49" s="2">
        <f t="shared" ca="1" si="42"/>
        <v>0</v>
      </c>
      <c r="BA49" s="2">
        <f t="shared" ca="1" si="42"/>
        <v>0</v>
      </c>
      <c r="BB49" s="2">
        <f t="shared" ca="1" si="40"/>
        <v>0</v>
      </c>
      <c r="BC49" s="2">
        <f t="shared" ca="1" si="40"/>
        <v>0</v>
      </c>
      <c r="BD49" s="2">
        <f t="shared" ca="1" si="40"/>
        <v>0</v>
      </c>
      <c r="BE49" s="2">
        <f t="shared" ca="1" si="40"/>
        <v>0</v>
      </c>
      <c r="BF49" s="2">
        <f t="shared" ca="1" si="40"/>
        <v>0</v>
      </c>
      <c r="BG49" s="2">
        <f t="shared" ca="1" si="40"/>
        <v>0</v>
      </c>
      <c r="BH49" s="2">
        <f t="shared" ca="1" si="40"/>
        <v>0</v>
      </c>
      <c r="BI49" s="2">
        <f t="shared" ca="1" si="40"/>
        <v>0</v>
      </c>
      <c r="BJ49" s="2">
        <f t="shared" ca="1" si="40"/>
        <v>0</v>
      </c>
      <c r="BK49" s="2">
        <f t="shared" ca="1" si="40"/>
        <v>0</v>
      </c>
      <c r="BL49" s="2">
        <f t="shared" ca="1" si="40"/>
        <v>0</v>
      </c>
      <c r="BM49" s="2">
        <f t="shared" ca="1" si="40"/>
        <v>0</v>
      </c>
      <c r="BN49" s="2" t="str">
        <f t="shared" si="21"/>
        <v>SH</v>
      </c>
      <c r="BO49" s="2">
        <f t="shared" si="57"/>
        <v>0</v>
      </c>
      <c r="BP49" s="2">
        <f t="shared" si="38"/>
        <v>1</v>
      </c>
      <c r="BR49" s="2">
        <f t="shared" si="43"/>
        <v>0</v>
      </c>
      <c r="BS49" s="2">
        <f t="shared" si="44"/>
        <v>0</v>
      </c>
      <c r="BT49" s="2">
        <f t="shared" si="45"/>
        <v>0</v>
      </c>
      <c r="BU49" s="2">
        <f t="shared" si="46"/>
        <v>0</v>
      </c>
      <c r="BV49" s="2">
        <f t="shared" si="47"/>
        <v>0</v>
      </c>
      <c r="BW49" s="2">
        <f t="shared" si="48"/>
        <v>0</v>
      </c>
      <c r="BX49" s="2">
        <f t="shared" si="49"/>
        <v>0</v>
      </c>
      <c r="BY49" s="2">
        <f t="shared" si="50"/>
        <v>0</v>
      </c>
      <c r="BZ49" s="2">
        <f t="shared" si="51"/>
        <v>0</v>
      </c>
      <c r="CA49" s="2">
        <f t="shared" si="52"/>
        <v>0</v>
      </c>
      <c r="CB49" s="2">
        <f t="shared" si="53"/>
        <v>0</v>
      </c>
      <c r="CC49" s="2">
        <f t="shared" si="54"/>
        <v>0</v>
      </c>
      <c r="CD49" s="2">
        <f t="shared" si="55"/>
        <v>0</v>
      </c>
      <c r="CE49" s="2">
        <f t="shared" si="56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КА-12  -  Гшл</v>
      </c>
      <c r="B50" s="10" t="s">
        <v>2742</v>
      </c>
      <c r="C50" s="18">
        <v>2.5</v>
      </c>
      <c r="D50" s="18">
        <v>0.1</v>
      </c>
      <c r="E50" s="22" t="s">
        <v>2486</v>
      </c>
      <c r="F50" s="22">
        <v>1</v>
      </c>
      <c r="G50" s="22">
        <v>1</v>
      </c>
      <c r="H50" s="20">
        <f t="shared" ca="1" si="17"/>
        <v>0</v>
      </c>
      <c r="I50" s="16" t="str">
        <f t="shared" si="18"/>
        <v>12K002SH0N04</v>
      </c>
      <c r="J50" s="54">
        <v>1.1000000000000003</v>
      </c>
      <c r="K50" s="54">
        <v>1.1000000000000001</v>
      </c>
      <c r="L50" s="54">
        <v>1.1000000000000001</v>
      </c>
      <c r="M50" s="54">
        <v>1.1000000000000001</v>
      </c>
      <c r="N50" s="54">
        <v>1.0999999999999999</v>
      </c>
      <c r="O50" s="54">
        <v>1.1000000000000003</v>
      </c>
      <c r="P50" s="54">
        <v>1.1000000000000001</v>
      </c>
      <c r="Q50" s="54">
        <v>1.0999999999999999</v>
      </c>
      <c r="R50" s="54">
        <v>1.1000000000000001</v>
      </c>
      <c r="S50" s="54">
        <v>1.0999999999999999</v>
      </c>
      <c r="T50" s="54">
        <v>1.1000000000000001</v>
      </c>
      <c r="U50" s="54">
        <v>1.0999999999999999</v>
      </c>
      <c r="V50" s="54">
        <v>1.0999999999999999</v>
      </c>
      <c r="W50" s="56">
        <v>1.1000000000000001</v>
      </c>
      <c r="X50" s="2">
        <f t="shared" ca="1" si="41"/>
        <v>0</v>
      </c>
      <c r="Y50" s="2">
        <f t="shared" ca="1" si="41"/>
        <v>0</v>
      </c>
      <c r="Z50" s="2">
        <f t="shared" ca="1" si="39"/>
        <v>0</v>
      </c>
      <c r="AA50" s="2">
        <f t="shared" ca="1" si="39"/>
        <v>0</v>
      </c>
      <c r="AB50" s="2">
        <f t="shared" ca="1" si="39"/>
        <v>0</v>
      </c>
      <c r="AC50" s="2">
        <f t="shared" ca="1" si="39"/>
        <v>0</v>
      </c>
      <c r="AD50" s="2">
        <f t="shared" ca="1" si="39"/>
        <v>0</v>
      </c>
      <c r="AE50" s="2">
        <f t="shared" ca="1" si="39"/>
        <v>0</v>
      </c>
      <c r="AF50" s="2">
        <f t="shared" ca="1" si="39"/>
        <v>0</v>
      </c>
      <c r="AG50" s="2">
        <f t="shared" ca="1" si="39"/>
        <v>0</v>
      </c>
      <c r="AH50" s="2">
        <f t="shared" ca="1" si="39"/>
        <v>0</v>
      </c>
      <c r="AI50" s="2">
        <f t="shared" ca="1" si="39"/>
        <v>0</v>
      </c>
      <c r="AJ50" s="2">
        <f t="shared" ca="1" si="39"/>
        <v>0</v>
      </c>
      <c r="AK50" s="2">
        <f t="shared" ca="1" si="39"/>
        <v>0</v>
      </c>
      <c r="AL50" s="55">
        <v>1.2</v>
      </c>
      <c r="AM50" s="55">
        <v>1.2</v>
      </c>
      <c r="AN50" s="55">
        <v>1.2</v>
      </c>
      <c r="AO50" s="55">
        <v>1.2</v>
      </c>
      <c r="AP50" s="55">
        <v>1.2</v>
      </c>
      <c r="AQ50" s="55">
        <v>1.2</v>
      </c>
      <c r="AR50" s="55">
        <v>1.2</v>
      </c>
      <c r="AS50" s="55">
        <v>1.2</v>
      </c>
      <c r="AT50" s="55">
        <v>1.2</v>
      </c>
      <c r="AU50" s="55">
        <v>1.2</v>
      </c>
      <c r="AV50" s="55">
        <v>1.2</v>
      </c>
      <c r="AW50" s="55">
        <v>1.2</v>
      </c>
      <c r="AX50" s="55">
        <v>1.1999999999999997</v>
      </c>
      <c r="AY50" s="55">
        <v>1.2</v>
      </c>
      <c r="AZ50" s="2">
        <f t="shared" ca="1" si="42"/>
        <v>0</v>
      </c>
      <c r="BA50" s="2">
        <f t="shared" ca="1" si="42"/>
        <v>0</v>
      </c>
      <c r="BB50" s="2">
        <f t="shared" ca="1" si="40"/>
        <v>0</v>
      </c>
      <c r="BC50" s="2">
        <f t="shared" ca="1" si="40"/>
        <v>0</v>
      </c>
      <c r="BD50" s="2">
        <f t="shared" ca="1" si="40"/>
        <v>0</v>
      </c>
      <c r="BE50" s="2">
        <f t="shared" ca="1" si="40"/>
        <v>0</v>
      </c>
      <c r="BF50" s="2">
        <f t="shared" ca="1" si="40"/>
        <v>0</v>
      </c>
      <c r="BG50" s="2">
        <f t="shared" ca="1" si="40"/>
        <v>0</v>
      </c>
      <c r="BH50" s="2">
        <f t="shared" ca="1" si="40"/>
        <v>0</v>
      </c>
      <c r="BI50" s="2">
        <f t="shared" ca="1" si="40"/>
        <v>0</v>
      </c>
      <c r="BJ50" s="2">
        <f t="shared" ca="1" si="40"/>
        <v>0</v>
      </c>
      <c r="BK50" s="2">
        <f t="shared" ca="1" si="40"/>
        <v>0</v>
      </c>
      <c r="BL50" s="2">
        <f t="shared" ca="1" si="40"/>
        <v>0</v>
      </c>
      <c r="BM50" s="2">
        <f t="shared" ca="1" si="40"/>
        <v>0</v>
      </c>
      <c r="BN50" s="2" t="str">
        <f t="shared" si="21"/>
        <v>SH</v>
      </c>
      <c r="BO50" s="2">
        <f t="shared" si="57"/>
        <v>0</v>
      </c>
      <c r="BP50" s="2">
        <f t="shared" si="38"/>
        <v>1</v>
      </c>
      <c r="BR50" s="2">
        <f t="shared" si="43"/>
        <v>0</v>
      </c>
      <c r="BS50" s="2">
        <f t="shared" si="44"/>
        <v>0</v>
      </c>
      <c r="BT50" s="2">
        <f t="shared" si="45"/>
        <v>0</v>
      </c>
      <c r="BU50" s="2">
        <f t="shared" si="46"/>
        <v>0</v>
      </c>
      <c r="BV50" s="2">
        <f t="shared" si="47"/>
        <v>0</v>
      </c>
      <c r="BW50" s="2">
        <f t="shared" si="48"/>
        <v>0</v>
      </c>
      <c r="BX50" s="2">
        <f t="shared" si="49"/>
        <v>0</v>
      </c>
      <c r="BY50" s="2">
        <f t="shared" si="50"/>
        <v>0</v>
      </c>
      <c r="BZ50" s="2">
        <f t="shared" si="51"/>
        <v>0</v>
      </c>
      <c r="CA50" s="2">
        <f t="shared" si="52"/>
        <v>0</v>
      </c>
      <c r="CB50" s="2">
        <f t="shared" si="53"/>
        <v>0</v>
      </c>
      <c r="CC50" s="2">
        <f t="shared" si="54"/>
        <v>0</v>
      </c>
      <c r="CD50" s="2">
        <f t="shared" si="55"/>
        <v>0</v>
      </c>
      <c r="CE50" s="2">
        <f t="shared" si="56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КА-13  -  Гшл</v>
      </c>
      <c r="B51" s="10" t="s">
        <v>2743</v>
      </c>
      <c r="C51" s="18">
        <v>2.5</v>
      </c>
      <c r="D51" s="18">
        <v>0.1</v>
      </c>
      <c r="E51" s="22" t="s">
        <v>2486</v>
      </c>
      <c r="F51" s="22">
        <v>1</v>
      </c>
      <c r="G51" s="22">
        <v>1</v>
      </c>
      <c r="H51" s="20">
        <f t="shared" ca="1" si="17"/>
        <v>0</v>
      </c>
      <c r="I51" s="16" t="str">
        <f t="shared" si="18"/>
        <v>13K002SH0N04</v>
      </c>
      <c r="J51" s="54">
        <v>1.4</v>
      </c>
      <c r="K51" s="54">
        <v>1.4</v>
      </c>
      <c r="L51" s="54">
        <v>1.4</v>
      </c>
      <c r="M51" s="54">
        <v>1.4</v>
      </c>
      <c r="N51" s="54">
        <v>1.4</v>
      </c>
      <c r="O51" s="54">
        <v>1.4</v>
      </c>
      <c r="P51" s="54">
        <v>1.4</v>
      </c>
      <c r="Q51" s="54">
        <v>1.4</v>
      </c>
      <c r="R51" s="54">
        <v>1.4</v>
      </c>
      <c r="S51" s="54">
        <v>1.4</v>
      </c>
      <c r="T51" s="54">
        <v>1.4</v>
      </c>
      <c r="U51" s="54">
        <v>1.4</v>
      </c>
      <c r="V51" s="54">
        <v>1.3999999999999997</v>
      </c>
      <c r="W51" s="56">
        <v>1.4</v>
      </c>
      <c r="X51" s="2">
        <f t="shared" ca="1" si="41"/>
        <v>0</v>
      </c>
      <c r="Y51" s="2">
        <f t="shared" ca="1" si="41"/>
        <v>0</v>
      </c>
      <c r="Z51" s="2">
        <f t="shared" ca="1" si="39"/>
        <v>0</v>
      </c>
      <c r="AA51" s="2">
        <f t="shared" ca="1" si="39"/>
        <v>0</v>
      </c>
      <c r="AB51" s="2">
        <f t="shared" ca="1" si="39"/>
        <v>0</v>
      </c>
      <c r="AC51" s="2">
        <f t="shared" ca="1" si="39"/>
        <v>0</v>
      </c>
      <c r="AD51" s="2">
        <f t="shared" ca="1" si="39"/>
        <v>0</v>
      </c>
      <c r="AE51" s="2">
        <f t="shared" ca="1" si="39"/>
        <v>0</v>
      </c>
      <c r="AF51" s="2">
        <f t="shared" ca="1" si="39"/>
        <v>0</v>
      </c>
      <c r="AG51" s="2">
        <f t="shared" ca="1" si="39"/>
        <v>0</v>
      </c>
      <c r="AH51" s="2">
        <f t="shared" ca="1" si="39"/>
        <v>0</v>
      </c>
      <c r="AI51" s="2">
        <f t="shared" ca="1" si="39"/>
        <v>0</v>
      </c>
      <c r="AJ51" s="2">
        <f t="shared" ca="1" si="39"/>
        <v>0</v>
      </c>
      <c r="AK51" s="2">
        <f t="shared" ca="1" si="39"/>
        <v>0</v>
      </c>
      <c r="AL51" s="55">
        <v>1.2</v>
      </c>
      <c r="AM51" s="55">
        <v>1.2</v>
      </c>
      <c r="AN51" s="55">
        <v>1.2</v>
      </c>
      <c r="AO51" s="55">
        <v>1.2</v>
      </c>
      <c r="AP51" s="55">
        <v>1.2</v>
      </c>
      <c r="AQ51" s="55">
        <v>1.2</v>
      </c>
      <c r="AR51" s="55">
        <v>1.2</v>
      </c>
      <c r="AS51" s="55">
        <v>1.2</v>
      </c>
      <c r="AT51" s="55">
        <v>1.2</v>
      </c>
      <c r="AU51" s="55">
        <v>1.2</v>
      </c>
      <c r="AV51" s="55">
        <v>1.2</v>
      </c>
      <c r="AW51" s="55">
        <v>1.2</v>
      </c>
      <c r="AX51" s="55">
        <v>1.2</v>
      </c>
      <c r="AY51" s="55">
        <v>1.2</v>
      </c>
      <c r="AZ51" s="2">
        <f t="shared" ca="1" si="42"/>
        <v>0</v>
      </c>
      <c r="BA51" s="2">
        <f t="shared" ca="1" si="42"/>
        <v>0</v>
      </c>
      <c r="BB51" s="2">
        <f t="shared" ca="1" si="40"/>
        <v>0</v>
      </c>
      <c r="BC51" s="2">
        <f t="shared" ca="1" si="40"/>
        <v>0</v>
      </c>
      <c r="BD51" s="2">
        <f t="shared" ca="1" si="40"/>
        <v>0</v>
      </c>
      <c r="BE51" s="2">
        <f t="shared" ca="1" si="40"/>
        <v>0</v>
      </c>
      <c r="BF51" s="2">
        <f t="shared" ca="1" si="40"/>
        <v>0</v>
      </c>
      <c r="BG51" s="2">
        <f t="shared" ca="1" si="40"/>
        <v>0</v>
      </c>
      <c r="BH51" s="2">
        <f t="shared" ca="1" si="40"/>
        <v>0</v>
      </c>
      <c r="BI51" s="2">
        <f t="shared" ca="1" si="40"/>
        <v>0</v>
      </c>
      <c r="BJ51" s="2">
        <f t="shared" ca="1" si="40"/>
        <v>0</v>
      </c>
      <c r="BK51" s="2">
        <f t="shared" ca="1" si="40"/>
        <v>0</v>
      </c>
      <c r="BL51" s="2">
        <f t="shared" ca="1" si="40"/>
        <v>0</v>
      </c>
      <c r="BM51" s="2">
        <f t="shared" ca="1" si="40"/>
        <v>0</v>
      </c>
      <c r="BN51" s="2" t="str">
        <f t="shared" si="21"/>
        <v>SH</v>
      </c>
      <c r="BO51" s="2">
        <f t="shared" si="57"/>
        <v>0</v>
      </c>
      <c r="BP51" s="2">
        <f t="shared" si="38"/>
        <v>1</v>
      </c>
      <c r="BR51" s="2">
        <f t="shared" si="43"/>
        <v>0</v>
      </c>
      <c r="BS51" s="2">
        <f t="shared" si="44"/>
        <v>0</v>
      </c>
      <c r="BT51" s="2">
        <f t="shared" si="45"/>
        <v>0</v>
      </c>
      <c r="BU51" s="2">
        <f t="shared" si="46"/>
        <v>0</v>
      </c>
      <c r="BV51" s="2">
        <f t="shared" si="47"/>
        <v>0</v>
      </c>
      <c r="BW51" s="2">
        <f t="shared" si="48"/>
        <v>0</v>
      </c>
      <c r="BX51" s="2">
        <f t="shared" si="49"/>
        <v>0</v>
      </c>
      <c r="BY51" s="2">
        <f t="shared" si="50"/>
        <v>0</v>
      </c>
      <c r="BZ51" s="2">
        <f t="shared" si="51"/>
        <v>0</v>
      </c>
      <c r="CA51" s="2">
        <f t="shared" si="52"/>
        <v>0</v>
      </c>
      <c r="CB51" s="2">
        <f t="shared" si="53"/>
        <v>0</v>
      </c>
      <c r="CC51" s="2">
        <f t="shared" si="54"/>
        <v>0</v>
      </c>
      <c r="CD51" s="2">
        <f t="shared" si="55"/>
        <v>0</v>
      </c>
      <c r="CE51" s="2">
        <f t="shared" si="56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КА-14  -  Гшл</v>
      </c>
      <c r="B52" s="10" t="s">
        <v>2744</v>
      </c>
      <c r="C52" s="18">
        <v>2.5</v>
      </c>
      <c r="D52" s="18">
        <v>0.1</v>
      </c>
      <c r="E52" s="22" t="s">
        <v>2486</v>
      </c>
      <c r="F52" s="22">
        <v>1</v>
      </c>
      <c r="G52" s="22">
        <v>1</v>
      </c>
      <c r="H52" s="20">
        <f t="shared" ca="1" si="17"/>
        <v>0</v>
      </c>
      <c r="I52" s="16" t="str">
        <f t="shared" si="18"/>
        <v>14K002SH0N04</v>
      </c>
      <c r="J52" s="54">
        <v>1.7</v>
      </c>
      <c r="K52" s="54">
        <v>1.7</v>
      </c>
      <c r="L52" s="54">
        <v>1.7</v>
      </c>
      <c r="M52" s="54">
        <v>1.7</v>
      </c>
      <c r="N52" s="54">
        <v>1.7</v>
      </c>
      <c r="O52" s="54">
        <v>1.7</v>
      </c>
      <c r="P52" s="54">
        <v>1.7</v>
      </c>
      <c r="Q52" s="54">
        <v>1.7</v>
      </c>
      <c r="R52" s="54">
        <v>1.7</v>
      </c>
      <c r="S52" s="54">
        <v>1.7</v>
      </c>
      <c r="T52" s="54">
        <v>1.7</v>
      </c>
      <c r="U52" s="54">
        <v>1.7</v>
      </c>
      <c r="V52" s="54">
        <v>1.7</v>
      </c>
      <c r="W52" s="56">
        <v>1.7</v>
      </c>
      <c r="X52" s="2">
        <f t="shared" ca="1" si="41"/>
        <v>0</v>
      </c>
      <c r="Y52" s="2">
        <f t="shared" ca="1" si="41"/>
        <v>0</v>
      </c>
      <c r="Z52" s="2">
        <f t="shared" ca="1" si="39"/>
        <v>0</v>
      </c>
      <c r="AA52" s="2">
        <f t="shared" ca="1" si="39"/>
        <v>0</v>
      </c>
      <c r="AB52" s="2">
        <f t="shared" ca="1" si="39"/>
        <v>0</v>
      </c>
      <c r="AC52" s="2">
        <f t="shared" ca="1" si="39"/>
        <v>0</v>
      </c>
      <c r="AD52" s="2">
        <f t="shared" ca="1" si="39"/>
        <v>0</v>
      </c>
      <c r="AE52" s="2">
        <f t="shared" ca="1" si="39"/>
        <v>0</v>
      </c>
      <c r="AF52" s="2">
        <f t="shared" ca="1" si="39"/>
        <v>0</v>
      </c>
      <c r="AG52" s="2">
        <f t="shared" ca="1" si="39"/>
        <v>0</v>
      </c>
      <c r="AH52" s="2">
        <f t="shared" ca="1" si="39"/>
        <v>0</v>
      </c>
      <c r="AI52" s="2">
        <f t="shared" ca="1" si="39"/>
        <v>0</v>
      </c>
      <c r="AJ52" s="2">
        <f t="shared" ca="1" si="39"/>
        <v>0</v>
      </c>
      <c r="AK52" s="2">
        <f t="shared" ca="1" si="39"/>
        <v>0</v>
      </c>
      <c r="AL52" s="55">
        <v>1.2</v>
      </c>
      <c r="AM52" s="55">
        <v>1.2</v>
      </c>
      <c r="AN52" s="55">
        <v>1.2</v>
      </c>
      <c r="AO52" s="55">
        <v>1.2</v>
      </c>
      <c r="AP52" s="55">
        <v>1.2</v>
      </c>
      <c r="AQ52" s="55">
        <v>1.2</v>
      </c>
      <c r="AR52" s="55">
        <v>1.2</v>
      </c>
      <c r="AS52" s="55">
        <v>1.2</v>
      </c>
      <c r="AT52" s="55">
        <v>1.2</v>
      </c>
      <c r="AU52" s="55">
        <v>1.2</v>
      </c>
      <c r="AV52" s="55">
        <v>1.2</v>
      </c>
      <c r="AW52" s="55">
        <v>1.2</v>
      </c>
      <c r="AX52" s="55">
        <v>1.2</v>
      </c>
      <c r="AY52" s="55">
        <v>1.2</v>
      </c>
      <c r="AZ52" s="2">
        <f t="shared" ca="1" si="42"/>
        <v>0</v>
      </c>
      <c r="BA52" s="2">
        <f t="shared" ca="1" si="42"/>
        <v>0</v>
      </c>
      <c r="BB52" s="2">
        <f t="shared" ca="1" si="40"/>
        <v>0</v>
      </c>
      <c r="BC52" s="2">
        <f t="shared" ca="1" si="40"/>
        <v>0</v>
      </c>
      <c r="BD52" s="2">
        <f t="shared" ca="1" si="40"/>
        <v>0</v>
      </c>
      <c r="BE52" s="2">
        <f t="shared" ca="1" si="40"/>
        <v>0</v>
      </c>
      <c r="BF52" s="2">
        <f t="shared" ca="1" si="40"/>
        <v>0</v>
      </c>
      <c r="BG52" s="2">
        <f t="shared" ca="1" si="40"/>
        <v>0</v>
      </c>
      <c r="BH52" s="2">
        <f t="shared" ca="1" si="40"/>
        <v>0</v>
      </c>
      <c r="BI52" s="2">
        <f t="shared" ca="1" si="40"/>
        <v>0</v>
      </c>
      <c r="BJ52" s="2">
        <f t="shared" ca="1" si="40"/>
        <v>0</v>
      </c>
      <c r="BK52" s="2">
        <f t="shared" ca="1" si="40"/>
        <v>0</v>
      </c>
      <c r="BL52" s="2">
        <f t="shared" ca="1" si="40"/>
        <v>0</v>
      </c>
      <c r="BM52" s="2">
        <f t="shared" ca="1" si="40"/>
        <v>0</v>
      </c>
      <c r="BN52" s="2" t="str">
        <f t="shared" si="21"/>
        <v>SH</v>
      </c>
      <c r="BO52" s="2">
        <f t="shared" si="57"/>
        <v>0</v>
      </c>
      <c r="BP52" s="2">
        <f t="shared" si="38"/>
        <v>1</v>
      </c>
      <c r="BR52" s="2">
        <f t="shared" si="43"/>
        <v>0</v>
      </c>
      <c r="BS52" s="2">
        <f t="shared" si="44"/>
        <v>0</v>
      </c>
      <c r="BT52" s="2">
        <f t="shared" si="45"/>
        <v>0</v>
      </c>
      <c r="BU52" s="2">
        <f t="shared" si="46"/>
        <v>0</v>
      </c>
      <c r="BV52" s="2">
        <f t="shared" si="47"/>
        <v>0</v>
      </c>
      <c r="BW52" s="2">
        <f t="shared" si="48"/>
        <v>0</v>
      </c>
      <c r="BX52" s="2">
        <f t="shared" si="49"/>
        <v>0</v>
      </c>
      <c r="BY52" s="2">
        <f t="shared" si="50"/>
        <v>0</v>
      </c>
      <c r="BZ52" s="2">
        <f t="shared" si="51"/>
        <v>0</v>
      </c>
      <c r="CA52" s="2">
        <f t="shared" si="52"/>
        <v>0</v>
      </c>
      <c r="CB52" s="2">
        <f t="shared" si="53"/>
        <v>0</v>
      </c>
      <c r="CC52" s="2">
        <f t="shared" si="54"/>
        <v>0</v>
      </c>
      <c r="CD52" s="2">
        <f t="shared" si="55"/>
        <v>0</v>
      </c>
      <c r="CE52" s="2">
        <f t="shared" si="56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КА-15  -  Гшл</v>
      </c>
      <c r="B53" s="10" t="s">
        <v>2745</v>
      </c>
      <c r="C53" s="18">
        <v>2.5</v>
      </c>
      <c r="D53" s="18">
        <v>0.1</v>
      </c>
      <c r="E53" s="22" t="s">
        <v>2486</v>
      </c>
      <c r="F53" s="22">
        <v>1</v>
      </c>
      <c r="G53" s="22">
        <v>1</v>
      </c>
      <c r="H53" s="20">
        <f t="shared" ca="1" si="17"/>
        <v>0</v>
      </c>
      <c r="I53" s="16" t="str">
        <f t="shared" si="18"/>
        <v>15K002SH0N04</v>
      </c>
      <c r="J53" s="54">
        <v>1.9</v>
      </c>
      <c r="K53" s="54">
        <v>1.9</v>
      </c>
      <c r="L53" s="54">
        <v>1.9</v>
      </c>
      <c r="M53" s="54">
        <v>1.9</v>
      </c>
      <c r="N53" s="54">
        <v>1.9</v>
      </c>
      <c r="O53" s="54">
        <v>1.9</v>
      </c>
      <c r="P53" s="54">
        <v>1.9</v>
      </c>
      <c r="Q53" s="54">
        <v>1.9</v>
      </c>
      <c r="R53" s="54">
        <v>1.9</v>
      </c>
      <c r="S53" s="54">
        <v>1.9</v>
      </c>
      <c r="T53" s="54">
        <v>1.9</v>
      </c>
      <c r="U53" s="54">
        <v>1.9</v>
      </c>
      <c r="V53" s="54">
        <v>1.8999999999999997</v>
      </c>
      <c r="W53" s="56">
        <v>1.9</v>
      </c>
      <c r="X53" s="2">
        <f t="shared" ca="1" si="41"/>
        <v>0</v>
      </c>
      <c r="Y53" s="2">
        <f t="shared" ca="1" si="41"/>
        <v>0</v>
      </c>
      <c r="Z53" s="2">
        <f t="shared" ca="1" si="39"/>
        <v>0</v>
      </c>
      <c r="AA53" s="2">
        <f t="shared" ca="1" si="39"/>
        <v>0</v>
      </c>
      <c r="AB53" s="2">
        <f t="shared" ca="1" si="39"/>
        <v>0</v>
      </c>
      <c r="AC53" s="2">
        <f t="shared" ca="1" si="39"/>
        <v>0</v>
      </c>
      <c r="AD53" s="2">
        <f t="shared" ca="1" si="39"/>
        <v>0</v>
      </c>
      <c r="AE53" s="2">
        <f t="shared" ca="1" si="39"/>
        <v>0</v>
      </c>
      <c r="AF53" s="2">
        <f t="shared" ca="1" si="39"/>
        <v>0</v>
      </c>
      <c r="AG53" s="2">
        <f t="shared" ca="1" si="39"/>
        <v>0</v>
      </c>
      <c r="AH53" s="2">
        <f t="shared" ca="1" si="39"/>
        <v>0</v>
      </c>
      <c r="AI53" s="2">
        <f t="shared" ca="1" si="39"/>
        <v>0</v>
      </c>
      <c r="AJ53" s="2">
        <f t="shared" ca="1" si="39"/>
        <v>0</v>
      </c>
      <c r="AK53" s="2">
        <f t="shared" ca="1" si="39"/>
        <v>0</v>
      </c>
      <c r="AL53" s="55">
        <v>1.9</v>
      </c>
      <c r="AM53" s="55">
        <v>1.9</v>
      </c>
      <c r="AN53" s="55">
        <v>1.9</v>
      </c>
      <c r="AO53" s="55">
        <v>1.9</v>
      </c>
      <c r="AP53" s="55">
        <v>1.9</v>
      </c>
      <c r="AQ53" s="55">
        <v>1.9</v>
      </c>
      <c r="AR53" s="55">
        <v>1.9</v>
      </c>
      <c r="AS53" s="55">
        <v>1.9</v>
      </c>
      <c r="AT53" s="55">
        <v>1.9</v>
      </c>
      <c r="AU53" s="55">
        <v>1.9</v>
      </c>
      <c r="AV53" s="55">
        <v>1.9</v>
      </c>
      <c r="AW53" s="55">
        <v>1.9</v>
      </c>
      <c r="AX53" s="55">
        <v>1.899999999999999</v>
      </c>
      <c r="AY53" s="55">
        <v>1.9</v>
      </c>
      <c r="AZ53" s="2">
        <f t="shared" ca="1" si="42"/>
        <v>0</v>
      </c>
      <c r="BA53" s="2">
        <f t="shared" ca="1" si="42"/>
        <v>0</v>
      </c>
      <c r="BB53" s="2">
        <f t="shared" ca="1" si="40"/>
        <v>0</v>
      </c>
      <c r="BC53" s="2">
        <f t="shared" ca="1" si="40"/>
        <v>0</v>
      </c>
      <c r="BD53" s="2">
        <f t="shared" ca="1" si="40"/>
        <v>0</v>
      </c>
      <c r="BE53" s="2">
        <f t="shared" ca="1" si="40"/>
        <v>0</v>
      </c>
      <c r="BF53" s="2">
        <f t="shared" ca="1" si="40"/>
        <v>0</v>
      </c>
      <c r="BG53" s="2">
        <f t="shared" ca="1" si="40"/>
        <v>0</v>
      </c>
      <c r="BH53" s="2">
        <f t="shared" ca="1" si="40"/>
        <v>0</v>
      </c>
      <c r="BI53" s="2">
        <f t="shared" ca="1" si="40"/>
        <v>0</v>
      </c>
      <c r="BJ53" s="2">
        <f t="shared" ca="1" si="40"/>
        <v>0</v>
      </c>
      <c r="BK53" s="2">
        <f t="shared" ca="1" si="40"/>
        <v>0</v>
      </c>
      <c r="BL53" s="2">
        <f t="shared" ca="1" si="40"/>
        <v>0</v>
      </c>
      <c r="BM53" s="2">
        <f t="shared" ca="1" si="40"/>
        <v>0</v>
      </c>
      <c r="BN53" s="2" t="str">
        <f t="shared" si="21"/>
        <v>SH</v>
      </c>
      <c r="BO53" s="2">
        <f t="shared" si="57"/>
        <v>0</v>
      </c>
      <c r="BP53" s="2">
        <f t="shared" si="38"/>
        <v>1</v>
      </c>
      <c r="BR53" s="2">
        <f t="shared" si="43"/>
        <v>0</v>
      </c>
      <c r="BS53" s="2">
        <f t="shared" si="44"/>
        <v>0</v>
      </c>
      <c r="BT53" s="2">
        <f t="shared" si="45"/>
        <v>0</v>
      </c>
      <c r="BU53" s="2">
        <f t="shared" si="46"/>
        <v>0</v>
      </c>
      <c r="BV53" s="2">
        <f t="shared" si="47"/>
        <v>0</v>
      </c>
      <c r="BW53" s="2">
        <f t="shared" si="48"/>
        <v>0</v>
      </c>
      <c r="BX53" s="2">
        <f t="shared" si="49"/>
        <v>0</v>
      </c>
      <c r="BY53" s="2">
        <f t="shared" si="50"/>
        <v>0</v>
      </c>
      <c r="BZ53" s="2">
        <f t="shared" si="51"/>
        <v>0</v>
      </c>
      <c r="CA53" s="2">
        <f t="shared" si="52"/>
        <v>0</v>
      </c>
      <c r="CB53" s="2">
        <f t="shared" si="53"/>
        <v>0</v>
      </c>
      <c r="CC53" s="2">
        <f t="shared" si="54"/>
        <v>0</v>
      </c>
      <c r="CD53" s="2">
        <f t="shared" si="55"/>
        <v>0</v>
      </c>
      <c r="CE53" s="2">
        <f t="shared" si="56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КА-16  -  Гшл</v>
      </c>
      <c r="B54" s="10" t="s">
        <v>2746</v>
      </c>
      <c r="C54" s="18">
        <v>2.5</v>
      </c>
      <c r="D54" s="18">
        <v>0.1</v>
      </c>
      <c r="E54" s="22" t="s">
        <v>2486</v>
      </c>
      <c r="F54" s="22">
        <v>1</v>
      </c>
      <c r="G54" s="22">
        <v>1</v>
      </c>
      <c r="H54" s="20">
        <f t="shared" ca="1" si="17"/>
        <v>0</v>
      </c>
      <c r="I54" s="16" t="str">
        <f t="shared" si="18"/>
        <v>16K002SH0N04</v>
      </c>
      <c r="J54" s="54">
        <v>2</v>
      </c>
      <c r="K54" s="54">
        <v>2</v>
      </c>
      <c r="L54" s="54">
        <v>2</v>
      </c>
      <c r="M54" s="54">
        <v>2</v>
      </c>
      <c r="N54" s="54">
        <v>2</v>
      </c>
      <c r="O54" s="54">
        <v>2</v>
      </c>
      <c r="P54" s="54">
        <v>2</v>
      </c>
      <c r="Q54" s="54">
        <v>2</v>
      </c>
      <c r="R54" s="54">
        <v>2</v>
      </c>
      <c r="S54" s="54">
        <v>2</v>
      </c>
      <c r="T54" s="54">
        <v>2</v>
      </c>
      <c r="U54" s="54">
        <v>2</v>
      </c>
      <c r="V54" s="54">
        <v>2</v>
      </c>
      <c r="W54" s="56">
        <v>2</v>
      </c>
      <c r="X54" s="2">
        <f t="shared" ca="1" si="41"/>
        <v>0</v>
      </c>
      <c r="Y54" s="2">
        <f t="shared" ca="1" si="41"/>
        <v>0</v>
      </c>
      <c r="Z54" s="2">
        <f t="shared" ca="1" si="39"/>
        <v>0</v>
      </c>
      <c r="AA54" s="2">
        <f t="shared" ca="1" si="39"/>
        <v>0</v>
      </c>
      <c r="AB54" s="2">
        <f t="shared" ca="1" si="39"/>
        <v>0</v>
      </c>
      <c r="AC54" s="2">
        <f t="shared" ca="1" si="39"/>
        <v>0</v>
      </c>
      <c r="AD54" s="2">
        <f t="shared" ca="1" si="39"/>
        <v>0</v>
      </c>
      <c r="AE54" s="2">
        <f t="shared" ca="1" si="39"/>
        <v>0</v>
      </c>
      <c r="AF54" s="2">
        <f t="shared" ca="1" si="39"/>
        <v>0</v>
      </c>
      <c r="AG54" s="2">
        <f t="shared" ca="1" si="39"/>
        <v>0</v>
      </c>
      <c r="AH54" s="2">
        <f t="shared" ca="1" si="39"/>
        <v>0</v>
      </c>
      <c r="AI54" s="2">
        <f t="shared" ca="1" si="39"/>
        <v>0</v>
      </c>
      <c r="AJ54" s="2">
        <f t="shared" ca="1" si="39"/>
        <v>0</v>
      </c>
      <c r="AK54" s="2">
        <f t="shared" ca="1" si="39"/>
        <v>0</v>
      </c>
      <c r="AL54" s="55">
        <v>2</v>
      </c>
      <c r="AM54" s="55">
        <v>2</v>
      </c>
      <c r="AN54" s="55">
        <v>2</v>
      </c>
      <c r="AO54" s="55">
        <v>2</v>
      </c>
      <c r="AP54" s="55">
        <v>2</v>
      </c>
      <c r="AQ54" s="55">
        <v>2</v>
      </c>
      <c r="AR54" s="55">
        <v>2</v>
      </c>
      <c r="AS54" s="55">
        <v>2</v>
      </c>
      <c r="AT54" s="55">
        <v>2</v>
      </c>
      <c r="AU54" s="55">
        <v>2</v>
      </c>
      <c r="AV54" s="55">
        <v>2</v>
      </c>
      <c r="AW54" s="55">
        <v>2</v>
      </c>
      <c r="AX54" s="55">
        <v>2</v>
      </c>
      <c r="AY54" s="55">
        <v>2</v>
      </c>
      <c r="AZ54" s="2">
        <f t="shared" ca="1" si="42"/>
        <v>0</v>
      </c>
      <c r="BA54" s="2">
        <f t="shared" ca="1" si="42"/>
        <v>0</v>
      </c>
      <c r="BB54" s="2">
        <f t="shared" ca="1" si="40"/>
        <v>0</v>
      </c>
      <c r="BC54" s="2">
        <f t="shared" ca="1" si="40"/>
        <v>0</v>
      </c>
      <c r="BD54" s="2">
        <f t="shared" ca="1" si="40"/>
        <v>0</v>
      </c>
      <c r="BE54" s="2">
        <f t="shared" ca="1" si="40"/>
        <v>0</v>
      </c>
      <c r="BF54" s="2">
        <f t="shared" ca="1" si="40"/>
        <v>0</v>
      </c>
      <c r="BG54" s="2">
        <f t="shared" ca="1" si="40"/>
        <v>0</v>
      </c>
      <c r="BH54" s="2">
        <f t="shared" ca="1" si="40"/>
        <v>0</v>
      </c>
      <c r="BI54" s="2">
        <f t="shared" ca="1" si="40"/>
        <v>0</v>
      </c>
      <c r="BJ54" s="2">
        <f t="shared" ca="1" si="40"/>
        <v>0</v>
      </c>
      <c r="BK54" s="2">
        <f t="shared" ca="1" si="40"/>
        <v>0</v>
      </c>
      <c r="BL54" s="2">
        <f t="shared" ca="1" si="40"/>
        <v>0</v>
      </c>
      <c r="BM54" s="2">
        <f t="shared" ca="1" si="40"/>
        <v>0</v>
      </c>
      <c r="BN54" s="2" t="str">
        <f t="shared" si="21"/>
        <v>SH</v>
      </c>
      <c r="BO54" s="2">
        <f t="shared" si="57"/>
        <v>0</v>
      </c>
      <c r="BP54" s="2">
        <f t="shared" si="38"/>
        <v>1</v>
      </c>
      <c r="BR54" s="2">
        <f t="shared" si="43"/>
        <v>0</v>
      </c>
      <c r="BS54" s="2">
        <f t="shared" si="44"/>
        <v>0</v>
      </c>
      <c r="BT54" s="2">
        <f t="shared" si="45"/>
        <v>0</v>
      </c>
      <c r="BU54" s="2">
        <f t="shared" si="46"/>
        <v>0</v>
      </c>
      <c r="BV54" s="2">
        <f t="shared" si="47"/>
        <v>0</v>
      </c>
      <c r="BW54" s="2">
        <f t="shared" si="48"/>
        <v>0</v>
      </c>
      <c r="BX54" s="2">
        <f t="shared" si="49"/>
        <v>0</v>
      </c>
      <c r="BY54" s="2">
        <f t="shared" si="50"/>
        <v>0</v>
      </c>
      <c r="BZ54" s="2">
        <f t="shared" si="51"/>
        <v>0</v>
      </c>
      <c r="CA54" s="2">
        <f t="shared" si="52"/>
        <v>0</v>
      </c>
      <c r="CB54" s="2">
        <f t="shared" si="53"/>
        <v>0</v>
      </c>
      <c r="CC54" s="2">
        <f t="shared" si="54"/>
        <v>0</v>
      </c>
      <c r="CD54" s="2">
        <f t="shared" si="55"/>
        <v>0</v>
      </c>
      <c r="CE54" s="2">
        <f t="shared" si="56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КА-17  -  Гшл</v>
      </c>
      <c r="B55" s="10" t="s">
        <v>2747</v>
      </c>
      <c r="C55" s="18">
        <v>2.5</v>
      </c>
      <c r="D55" s="18">
        <v>0.1</v>
      </c>
      <c r="E55" s="22" t="s">
        <v>2486</v>
      </c>
      <c r="F55" s="22">
        <v>1</v>
      </c>
      <c r="G55" s="22">
        <v>1</v>
      </c>
      <c r="H55" s="20">
        <f t="shared" ca="1" si="17"/>
        <v>0</v>
      </c>
      <c r="I55" s="16" t="str">
        <f t="shared" si="18"/>
        <v>17K002SH0L04</v>
      </c>
      <c r="J55" s="54">
        <v>1.7999999999999996</v>
      </c>
      <c r="K55" s="54">
        <v>1.8000000000000007</v>
      </c>
      <c r="L55" s="54">
        <v>1.7999999999999994</v>
      </c>
      <c r="M55" s="54">
        <v>1.8000000000000003</v>
      </c>
      <c r="N55" s="54">
        <v>1.8000000000000003</v>
      </c>
      <c r="O55" s="54">
        <v>1.8</v>
      </c>
      <c r="P55" s="54">
        <v>1.7999999999999994</v>
      </c>
      <c r="Q55" s="54">
        <v>1.8000000000000007</v>
      </c>
      <c r="R55" s="54">
        <v>1.8000000000000003</v>
      </c>
      <c r="S55" s="54">
        <v>1.7999999999999998</v>
      </c>
      <c r="T55" s="54">
        <v>1.7999999999999996</v>
      </c>
      <c r="U55" s="54">
        <v>1.7999999999999998</v>
      </c>
      <c r="V55" s="54">
        <v>1.7999999999999998</v>
      </c>
      <c r="W55" s="56">
        <v>1.8</v>
      </c>
      <c r="X55" s="2">
        <f t="shared" ca="1" si="41"/>
        <v>0</v>
      </c>
      <c r="Y55" s="2">
        <f t="shared" ca="1" si="41"/>
        <v>0</v>
      </c>
      <c r="Z55" s="2">
        <f t="shared" ca="1" si="39"/>
        <v>0</v>
      </c>
      <c r="AA55" s="2">
        <f t="shared" ca="1" si="39"/>
        <v>0</v>
      </c>
      <c r="AB55" s="2">
        <f t="shared" ca="1" si="39"/>
        <v>0</v>
      </c>
      <c r="AC55" s="2">
        <f t="shared" ca="1" si="39"/>
        <v>0</v>
      </c>
      <c r="AD55" s="2">
        <f t="shared" ca="1" si="39"/>
        <v>0</v>
      </c>
      <c r="AE55" s="2">
        <f t="shared" ca="1" si="39"/>
        <v>0</v>
      </c>
      <c r="AF55" s="2">
        <f t="shared" ca="1" si="39"/>
        <v>0</v>
      </c>
      <c r="AG55" s="2">
        <f t="shared" ca="1" si="39"/>
        <v>0</v>
      </c>
      <c r="AH55" s="2">
        <f t="shared" ca="1" si="39"/>
        <v>0</v>
      </c>
      <c r="AI55" s="2">
        <f t="shared" ca="1" si="39"/>
        <v>0</v>
      </c>
      <c r="AJ55" s="2">
        <f t="shared" ca="1" si="39"/>
        <v>0</v>
      </c>
      <c r="AK55" s="2">
        <f t="shared" ca="1" si="39"/>
        <v>0</v>
      </c>
      <c r="AL55" s="55">
        <v>1.4182505440489883</v>
      </c>
      <c r="AM55" s="55">
        <v>1.0710295379388182</v>
      </c>
      <c r="AN55" s="55">
        <v>1.07326022739287</v>
      </c>
      <c r="AO55" s="55">
        <v>1.0708707931760366</v>
      </c>
      <c r="AP55" s="55">
        <v>1.1791854401771407</v>
      </c>
      <c r="AQ55" s="55">
        <v>1.2036832298546303</v>
      </c>
      <c r="AR55" s="55">
        <v>1.3215886209472691</v>
      </c>
      <c r="AS55" s="55">
        <v>1.4158025850611622</v>
      </c>
      <c r="AT55" s="55">
        <v>1.351406401495582</v>
      </c>
      <c r="AU55" s="55">
        <v>1.1974878658491701</v>
      </c>
      <c r="AV55" s="55">
        <v>1.3902288366248727</v>
      </c>
      <c r="AW55" s="55">
        <v>1.2647588422286482</v>
      </c>
      <c r="AX55" s="55">
        <v>1.2730546766510946</v>
      </c>
      <c r="AY55" s="55">
        <v>1.2415421031278198</v>
      </c>
      <c r="AZ55" s="2">
        <f t="shared" ca="1" si="42"/>
        <v>0</v>
      </c>
      <c r="BA55" s="2">
        <f t="shared" ca="1" si="42"/>
        <v>0</v>
      </c>
      <c r="BB55" s="2">
        <f t="shared" ca="1" si="40"/>
        <v>0</v>
      </c>
      <c r="BC55" s="2">
        <f t="shared" ca="1" si="40"/>
        <v>0</v>
      </c>
      <c r="BD55" s="2">
        <f t="shared" ca="1" si="40"/>
        <v>0</v>
      </c>
      <c r="BE55" s="2">
        <f t="shared" ca="1" si="40"/>
        <v>0</v>
      </c>
      <c r="BF55" s="2">
        <f t="shared" ca="1" si="40"/>
        <v>0</v>
      </c>
      <c r="BG55" s="2">
        <f t="shared" ca="1" si="40"/>
        <v>0</v>
      </c>
      <c r="BH55" s="2">
        <f t="shared" ca="1" si="40"/>
        <v>0</v>
      </c>
      <c r="BI55" s="2">
        <f t="shared" ca="1" si="40"/>
        <v>0</v>
      </c>
      <c r="BJ55" s="2">
        <f t="shared" ca="1" si="40"/>
        <v>0</v>
      </c>
      <c r="BK55" s="2">
        <f t="shared" ca="1" si="40"/>
        <v>0</v>
      </c>
      <c r="BL55" s="2">
        <f t="shared" ca="1" si="40"/>
        <v>0</v>
      </c>
      <c r="BM55" s="2">
        <f t="shared" ca="1" si="40"/>
        <v>0</v>
      </c>
      <c r="BN55" s="2" t="str">
        <f t="shared" si="21"/>
        <v>SH</v>
      </c>
      <c r="BO55" s="2">
        <f t="shared" si="57"/>
        <v>0</v>
      </c>
      <c r="BP55" s="2">
        <f t="shared" si="38"/>
        <v>1</v>
      </c>
      <c r="BR55" s="2">
        <f t="shared" si="43"/>
        <v>0</v>
      </c>
      <c r="BS55" s="2">
        <f t="shared" si="44"/>
        <v>0</v>
      </c>
      <c r="BT55" s="2">
        <f t="shared" si="45"/>
        <v>0</v>
      </c>
      <c r="BU55" s="2">
        <f t="shared" si="46"/>
        <v>0</v>
      </c>
      <c r="BV55" s="2">
        <f t="shared" si="47"/>
        <v>0</v>
      </c>
      <c r="BW55" s="2">
        <f t="shared" si="48"/>
        <v>0</v>
      </c>
      <c r="BX55" s="2">
        <f t="shared" si="49"/>
        <v>0</v>
      </c>
      <c r="BY55" s="2">
        <f t="shared" si="50"/>
        <v>0</v>
      </c>
      <c r="BZ55" s="2">
        <f t="shared" si="51"/>
        <v>0</v>
      </c>
      <c r="CA55" s="2">
        <f t="shared" si="52"/>
        <v>0</v>
      </c>
      <c r="CB55" s="2">
        <f t="shared" si="53"/>
        <v>0</v>
      </c>
      <c r="CC55" s="2">
        <f t="shared" si="54"/>
        <v>0</v>
      </c>
      <c r="CD55" s="2">
        <f t="shared" si="55"/>
        <v>0</v>
      </c>
      <c r="CE55" s="2">
        <f t="shared" si="56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КА-18  -  Гшл</v>
      </c>
      <c r="B56" s="10" t="s">
        <v>2748</v>
      </c>
      <c r="C56" s="18">
        <v>2.5</v>
      </c>
      <c r="D56" s="18">
        <v>0.1</v>
      </c>
      <c r="E56" s="22" t="s">
        <v>2486</v>
      </c>
      <c r="F56" s="22">
        <v>1</v>
      </c>
      <c r="G56" s="22">
        <v>1</v>
      </c>
      <c r="H56" s="20">
        <f t="shared" ca="1" si="17"/>
        <v>0</v>
      </c>
      <c r="I56" s="16" t="str">
        <f t="shared" si="18"/>
        <v>18K002SH0L04</v>
      </c>
      <c r="J56" s="54">
        <v>1.4999999999999998</v>
      </c>
      <c r="K56" s="54">
        <v>1.4999999999999991</v>
      </c>
      <c r="L56" s="54">
        <v>1.5000000000000004</v>
      </c>
      <c r="M56" s="54">
        <v>1.4999999999999998</v>
      </c>
      <c r="N56" s="54">
        <v>1.5</v>
      </c>
      <c r="O56" s="54">
        <v>1.5000000000000002</v>
      </c>
      <c r="P56" s="54">
        <v>1.5000000000000002</v>
      </c>
      <c r="Q56" s="54">
        <v>1.4999999999999998</v>
      </c>
      <c r="R56" s="54">
        <v>1.5000000000000002</v>
      </c>
      <c r="S56" s="54">
        <v>1.5000000000000002</v>
      </c>
      <c r="T56" s="54">
        <v>1.5000000000000004</v>
      </c>
      <c r="U56" s="54">
        <v>1.4999999999999998</v>
      </c>
      <c r="V56" s="54">
        <v>0</v>
      </c>
      <c r="W56" s="56">
        <v>0</v>
      </c>
      <c r="X56" s="2">
        <f t="shared" ca="1" si="41"/>
        <v>0</v>
      </c>
      <c r="Y56" s="2">
        <f t="shared" ca="1" si="41"/>
        <v>0</v>
      </c>
      <c r="Z56" s="2">
        <f t="shared" ca="1" si="39"/>
        <v>0</v>
      </c>
      <c r="AA56" s="2">
        <f t="shared" ca="1" si="39"/>
        <v>0</v>
      </c>
      <c r="AB56" s="2">
        <f t="shared" ca="1" si="39"/>
        <v>0</v>
      </c>
      <c r="AC56" s="2">
        <f t="shared" ca="1" si="39"/>
        <v>0</v>
      </c>
      <c r="AD56" s="2">
        <f t="shared" ca="1" si="39"/>
        <v>0</v>
      </c>
      <c r="AE56" s="2">
        <f t="shared" ca="1" si="39"/>
        <v>0</v>
      </c>
      <c r="AF56" s="2">
        <f t="shared" ca="1" si="39"/>
        <v>0</v>
      </c>
      <c r="AG56" s="2">
        <f t="shared" ca="1" si="39"/>
        <v>0</v>
      </c>
      <c r="AH56" s="2">
        <f t="shared" ca="1" si="39"/>
        <v>0</v>
      </c>
      <c r="AI56" s="2">
        <f t="shared" ca="1" si="39"/>
        <v>0</v>
      </c>
      <c r="AJ56" s="2">
        <f t="shared" ca="1" si="39"/>
        <v>0</v>
      </c>
      <c r="AK56" s="2">
        <f t="shared" ca="1" si="39"/>
        <v>0</v>
      </c>
      <c r="AL56" s="55">
        <v>2.1328582859739273</v>
      </c>
      <c r="AM56" s="55">
        <v>2.3098171899376743</v>
      </c>
      <c r="AN56" s="55">
        <v>2.2149779412022723</v>
      </c>
      <c r="AO56" s="55">
        <v>2.3301752821144053</v>
      </c>
      <c r="AP56" s="55">
        <v>1.3539060961332914</v>
      </c>
      <c r="AQ56" s="55">
        <v>1.2104228801453056</v>
      </c>
      <c r="AR56" s="55">
        <v>1.1869796997694055</v>
      </c>
      <c r="AS56" s="55">
        <v>1.5205703478736543</v>
      </c>
      <c r="AT56" s="55">
        <v>1.8075792621667572</v>
      </c>
      <c r="AU56" s="55">
        <v>1.6318220610441276</v>
      </c>
      <c r="AV56" s="55">
        <v>1.5551716284881696</v>
      </c>
      <c r="AW56" s="55">
        <v>1.5389349913155419</v>
      </c>
      <c r="AX56" s="55">
        <v>0</v>
      </c>
      <c r="AY56" s="55">
        <v>0</v>
      </c>
      <c r="AZ56" s="2">
        <f t="shared" ca="1" si="42"/>
        <v>0</v>
      </c>
      <c r="BA56" s="2">
        <f t="shared" ca="1" si="42"/>
        <v>0</v>
      </c>
      <c r="BB56" s="2">
        <f t="shared" ca="1" si="40"/>
        <v>0</v>
      </c>
      <c r="BC56" s="2">
        <f t="shared" ca="1" si="40"/>
        <v>0</v>
      </c>
      <c r="BD56" s="2">
        <f t="shared" ca="1" si="40"/>
        <v>0</v>
      </c>
      <c r="BE56" s="2">
        <f t="shared" ca="1" si="40"/>
        <v>0</v>
      </c>
      <c r="BF56" s="2">
        <f t="shared" ca="1" si="40"/>
        <v>0</v>
      </c>
      <c r="BG56" s="2">
        <f t="shared" ca="1" si="40"/>
        <v>0</v>
      </c>
      <c r="BH56" s="2">
        <f t="shared" ca="1" si="40"/>
        <v>0</v>
      </c>
      <c r="BI56" s="2">
        <f t="shared" ca="1" si="40"/>
        <v>0</v>
      </c>
      <c r="BJ56" s="2">
        <f t="shared" ca="1" si="40"/>
        <v>0</v>
      </c>
      <c r="BK56" s="2">
        <f t="shared" ca="1" si="40"/>
        <v>0</v>
      </c>
      <c r="BL56" s="2">
        <f t="shared" ca="1" si="40"/>
        <v>0</v>
      </c>
      <c r="BM56" s="2">
        <f t="shared" ca="1" si="40"/>
        <v>0</v>
      </c>
      <c r="BN56" s="2" t="str">
        <f t="shared" si="21"/>
        <v>SH</v>
      </c>
      <c r="BP56" s="2">
        <f t="shared" si="38"/>
        <v>1</v>
      </c>
      <c r="BR56" s="2">
        <f t="shared" si="43"/>
        <v>0</v>
      </c>
      <c r="BS56" s="2">
        <f t="shared" si="44"/>
        <v>0</v>
      </c>
      <c r="BT56" s="2">
        <f t="shared" si="45"/>
        <v>0</v>
      </c>
      <c r="BU56" s="2">
        <f t="shared" si="46"/>
        <v>0</v>
      </c>
      <c r="BV56" s="2">
        <f t="shared" si="47"/>
        <v>0</v>
      </c>
      <c r="BW56" s="2">
        <f t="shared" si="48"/>
        <v>0</v>
      </c>
      <c r="BX56" s="2">
        <f t="shared" si="49"/>
        <v>0</v>
      </c>
      <c r="BY56" s="2">
        <f t="shared" si="50"/>
        <v>0</v>
      </c>
      <c r="BZ56" s="2">
        <f t="shared" si="51"/>
        <v>0</v>
      </c>
      <c r="CA56" s="2">
        <f t="shared" si="52"/>
        <v>0</v>
      </c>
      <c r="CB56" s="2">
        <f t="shared" si="53"/>
        <v>0</v>
      </c>
      <c r="CC56" s="2">
        <f t="shared" si="54"/>
        <v>0</v>
      </c>
      <c r="CD56" s="2">
        <f t="shared" si="55"/>
        <v>0</v>
      </c>
      <c r="CE56" s="2">
        <f t="shared" si="56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КА-19  -  Гшл</v>
      </c>
      <c r="B57" s="10" t="s">
        <v>2749</v>
      </c>
      <c r="C57" s="18">
        <v>2.5</v>
      </c>
      <c r="D57" s="18">
        <v>0.1</v>
      </c>
      <c r="E57" s="22" t="s">
        <v>2486</v>
      </c>
      <c r="F57" s="22">
        <v>1</v>
      </c>
      <c r="G57" s="22">
        <v>1</v>
      </c>
      <c r="H57" s="20">
        <f t="shared" ca="1" si="17"/>
        <v>0</v>
      </c>
      <c r="I57" s="16" t="str">
        <f t="shared" si="18"/>
        <v>19K002SH0L04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6">
        <v>0</v>
      </c>
      <c r="X57" s="2">
        <f t="shared" ca="1" si="41"/>
        <v>0</v>
      </c>
      <c r="Y57" s="2">
        <f t="shared" ca="1" si="41"/>
        <v>0</v>
      </c>
      <c r="Z57" s="2">
        <f t="shared" ca="1" si="39"/>
        <v>0</v>
      </c>
      <c r="AA57" s="2">
        <f t="shared" ca="1" si="39"/>
        <v>0</v>
      </c>
      <c r="AB57" s="2">
        <f t="shared" ca="1" si="39"/>
        <v>0</v>
      </c>
      <c r="AC57" s="2">
        <f t="shared" ca="1" si="39"/>
        <v>0</v>
      </c>
      <c r="AD57" s="2">
        <f t="shared" ca="1" si="39"/>
        <v>0</v>
      </c>
      <c r="AE57" s="2">
        <f t="shared" ca="1" si="39"/>
        <v>0</v>
      </c>
      <c r="AF57" s="2">
        <f t="shared" ca="1" si="39"/>
        <v>0</v>
      </c>
      <c r="AG57" s="2">
        <f t="shared" ca="1" si="39"/>
        <v>0</v>
      </c>
      <c r="AH57" s="2">
        <f t="shared" ca="1" si="39"/>
        <v>0</v>
      </c>
      <c r="AI57" s="2">
        <f t="shared" ca="1" si="39"/>
        <v>0</v>
      </c>
      <c r="AJ57" s="2">
        <f t="shared" ca="1" si="39"/>
        <v>0</v>
      </c>
      <c r="AK57" s="2">
        <f t="shared" ca="1" si="39"/>
        <v>0</v>
      </c>
      <c r="AL57" s="55">
        <v>0</v>
      </c>
      <c r="AM57" s="55">
        <v>0</v>
      </c>
      <c r="AN57" s="55">
        <v>0</v>
      </c>
      <c r="AO57" s="55">
        <v>0</v>
      </c>
      <c r="AP57" s="55">
        <v>0</v>
      </c>
      <c r="AQ57" s="55">
        <v>0</v>
      </c>
      <c r="AR57" s="55">
        <v>0</v>
      </c>
      <c r="AS57" s="55">
        <v>0</v>
      </c>
      <c r="AT57" s="55">
        <v>0</v>
      </c>
      <c r="AU57" s="55">
        <v>0</v>
      </c>
      <c r="AV57" s="55">
        <v>0</v>
      </c>
      <c r="AW57" s="55">
        <v>0</v>
      </c>
      <c r="AX57" s="55">
        <v>0</v>
      </c>
      <c r="AY57" s="55">
        <v>0</v>
      </c>
      <c r="AZ57" s="2">
        <f t="shared" ca="1" si="42"/>
        <v>0</v>
      </c>
      <c r="BA57" s="2">
        <f t="shared" ca="1" si="42"/>
        <v>0</v>
      </c>
      <c r="BB57" s="2">
        <f t="shared" ca="1" si="40"/>
        <v>0</v>
      </c>
      <c r="BC57" s="2">
        <f t="shared" ca="1" si="40"/>
        <v>0</v>
      </c>
      <c r="BD57" s="2">
        <f t="shared" ca="1" si="40"/>
        <v>0</v>
      </c>
      <c r="BE57" s="2">
        <f t="shared" ca="1" si="40"/>
        <v>0</v>
      </c>
      <c r="BF57" s="2">
        <f t="shared" ca="1" si="40"/>
        <v>0</v>
      </c>
      <c r="BG57" s="2">
        <f t="shared" ca="1" si="40"/>
        <v>0</v>
      </c>
      <c r="BH57" s="2">
        <f t="shared" ca="1" si="40"/>
        <v>0</v>
      </c>
      <c r="BI57" s="2">
        <f t="shared" ca="1" si="40"/>
        <v>0</v>
      </c>
      <c r="BJ57" s="2">
        <f t="shared" ca="1" si="40"/>
        <v>0</v>
      </c>
      <c r="BK57" s="2">
        <f t="shared" ca="1" si="40"/>
        <v>0</v>
      </c>
      <c r="BL57" s="2">
        <f t="shared" ca="1" si="40"/>
        <v>0</v>
      </c>
      <c r="BM57" s="2">
        <f t="shared" ca="1" si="40"/>
        <v>0</v>
      </c>
      <c r="BN57" s="2" t="str">
        <f t="shared" si="21"/>
        <v>SH</v>
      </c>
      <c r="BP57" s="2">
        <f t="shared" si="38"/>
        <v>0</v>
      </c>
      <c r="BR57" s="2">
        <f t="shared" si="43"/>
        <v>0</v>
      </c>
      <c r="BS57" s="2">
        <f t="shared" si="44"/>
        <v>0</v>
      </c>
      <c r="BT57" s="2">
        <f t="shared" si="45"/>
        <v>0</v>
      </c>
      <c r="BU57" s="2">
        <f t="shared" si="46"/>
        <v>0</v>
      </c>
      <c r="BV57" s="2">
        <f t="shared" si="47"/>
        <v>0</v>
      </c>
      <c r="BW57" s="2">
        <f t="shared" si="48"/>
        <v>0</v>
      </c>
      <c r="BX57" s="2">
        <f t="shared" si="49"/>
        <v>0</v>
      </c>
      <c r="BY57" s="2">
        <f t="shared" si="50"/>
        <v>0</v>
      </c>
      <c r="BZ57" s="2">
        <f t="shared" si="51"/>
        <v>0</v>
      </c>
      <c r="CA57" s="2">
        <f t="shared" si="52"/>
        <v>0</v>
      </c>
      <c r="CB57" s="2">
        <f t="shared" si="53"/>
        <v>0</v>
      </c>
      <c r="CC57" s="2">
        <f t="shared" si="54"/>
        <v>0</v>
      </c>
      <c r="CD57" s="2">
        <f t="shared" si="55"/>
        <v>0</v>
      </c>
      <c r="CE57" s="2">
        <f t="shared" si="56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КА-20  -  Гшл</v>
      </c>
      <c r="B58" s="10" t="s">
        <v>2750</v>
      </c>
      <c r="C58" s="18">
        <v>2.5</v>
      </c>
      <c r="D58" s="18">
        <v>0.1</v>
      </c>
      <c r="E58" s="22" t="s">
        <v>2486</v>
      </c>
      <c r="F58" s="22">
        <v>1</v>
      </c>
      <c r="G58" s="22">
        <v>1</v>
      </c>
      <c r="H58" s="20">
        <f t="shared" ca="1" si="17"/>
        <v>0</v>
      </c>
      <c r="I58" s="16" t="str">
        <f t="shared" si="18"/>
        <v>20K002SH0L04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6">
        <v>0</v>
      </c>
      <c r="X58" s="2">
        <f t="shared" ca="1" si="41"/>
        <v>0</v>
      </c>
      <c r="Y58" s="2">
        <f t="shared" ca="1" si="41"/>
        <v>0</v>
      </c>
      <c r="Z58" s="2">
        <f t="shared" ca="1" si="39"/>
        <v>0</v>
      </c>
      <c r="AA58" s="2">
        <f t="shared" ca="1" si="39"/>
        <v>0</v>
      </c>
      <c r="AB58" s="2">
        <f t="shared" ca="1" si="39"/>
        <v>0</v>
      </c>
      <c r="AC58" s="2">
        <f t="shared" ca="1" si="39"/>
        <v>0</v>
      </c>
      <c r="AD58" s="2">
        <f t="shared" ca="1" si="39"/>
        <v>0</v>
      </c>
      <c r="AE58" s="2">
        <f t="shared" ca="1" si="39"/>
        <v>0</v>
      </c>
      <c r="AF58" s="2">
        <f t="shared" ca="1" si="39"/>
        <v>0</v>
      </c>
      <c r="AG58" s="2">
        <f t="shared" ca="1" si="39"/>
        <v>0</v>
      </c>
      <c r="AH58" s="2">
        <f t="shared" ca="1" si="39"/>
        <v>0</v>
      </c>
      <c r="AI58" s="2">
        <f t="shared" ca="1" si="39"/>
        <v>0</v>
      </c>
      <c r="AJ58" s="2">
        <f t="shared" ca="1" si="39"/>
        <v>0</v>
      </c>
      <c r="AK58" s="2">
        <f t="shared" ca="1" si="39"/>
        <v>0</v>
      </c>
      <c r="AL58" s="55">
        <v>0</v>
      </c>
      <c r="AM58" s="55">
        <v>0</v>
      </c>
      <c r="AN58" s="55">
        <v>0</v>
      </c>
      <c r="AO58" s="55">
        <v>0</v>
      </c>
      <c r="AP58" s="55">
        <v>0</v>
      </c>
      <c r="AQ58" s="55">
        <v>0</v>
      </c>
      <c r="AR58" s="55">
        <v>0</v>
      </c>
      <c r="AS58" s="55">
        <v>0</v>
      </c>
      <c r="AT58" s="55">
        <v>0</v>
      </c>
      <c r="AU58" s="55">
        <v>0</v>
      </c>
      <c r="AV58" s="55">
        <v>0</v>
      </c>
      <c r="AW58" s="55">
        <v>0</v>
      </c>
      <c r="AX58" s="55">
        <v>0</v>
      </c>
      <c r="AY58" s="55">
        <v>0</v>
      </c>
      <c r="AZ58" s="2">
        <f t="shared" ca="1" si="42"/>
        <v>0</v>
      </c>
      <c r="BA58" s="2">
        <f t="shared" ca="1" si="42"/>
        <v>0</v>
      </c>
      <c r="BB58" s="2">
        <f t="shared" ca="1" si="40"/>
        <v>0</v>
      </c>
      <c r="BC58" s="2">
        <f t="shared" ca="1" si="40"/>
        <v>0</v>
      </c>
      <c r="BD58" s="2">
        <f t="shared" ca="1" si="40"/>
        <v>0</v>
      </c>
      <c r="BE58" s="2">
        <f t="shared" ca="1" si="40"/>
        <v>0</v>
      </c>
      <c r="BF58" s="2">
        <f t="shared" ca="1" si="40"/>
        <v>0</v>
      </c>
      <c r="BG58" s="2">
        <f t="shared" ca="1" si="40"/>
        <v>0</v>
      </c>
      <c r="BH58" s="2">
        <f t="shared" ca="1" si="40"/>
        <v>0</v>
      </c>
      <c r="BI58" s="2">
        <f t="shared" ca="1" si="40"/>
        <v>0</v>
      </c>
      <c r="BJ58" s="2">
        <f t="shared" ca="1" si="40"/>
        <v>0</v>
      </c>
      <c r="BK58" s="2">
        <f t="shared" ca="1" si="40"/>
        <v>0</v>
      </c>
      <c r="BL58" s="2">
        <f t="shared" ca="1" si="40"/>
        <v>0</v>
      </c>
      <c r="BM58" s="2">
        <f t="shared" ca="1" si="40"/>
        <v>0</v>
      </c>
      <c r="BN58" s="2" t="str">
        <f t="shared" si="21"/>
        <v>SH</v>
      </c>
      <c r="BP58" s="2">
        <f t="shared" si="38"/>
        <v>0</v>
      </c>
      <c r="BR58" s="2">
        <f t="shared" si="43"/>
        <v>0</v>
      </c>
      <c r="BS58" s="2">
        <f t="shared" si="44"/>
        <v>0</v>
      </c>
      <c r="BT58" s="2">
        <f t="shared" si="45"/>
        <v>0</v>
      </c>
      <c r="BU58" s="2">
        <f t="shared" si="46"/>
        <v>0</v>
      </c>
      <c r="BV58" s="2">
        <f t="shared" si="47"/>
        <v>0</v>
      </c>
      <c r="BW58" s="2">
        <f t="shared" si="48"/>
        <v>0</v>
      </c>
      <c r="BX58" s="2">
        <f t="shared" si="49"/>
        <v>0</v>
      </c>
      <c r="BY58" s="2">
        <f t="shared" si="50"/>
        <v>0</v>
      </c>
      <c r="BZ58" s="2">
        <f t="shared" si="51"/>
        <v>0</v>
      </c>
      <c r="CA58" s="2">
        <f t="shared" si="52"/>
        <v>0</v>
      </c>
      <c r="CB58" s="2">
        <f t="shared" si="53"/>
        <v>0</v>
      </c>
      <c r="CC58" s="2">
        <f t="shared" si="54"/>
        <v>0</v>
      </c>
      <c r="CD58" s="2">
        <f t="shared" si="55"/>
        <v>0</v>
      </c>
      <c r="CE58" s="2">
        <f t="shared" si="56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КА-4  -  Гун</v>
      </c>
      <c r="B59" s="10" t="s">
        <v>2751</v>
      </c>
      <c r="C59" s="18">
        <v>2</v>
      </c>
      <c r="D59" s="18">
        <v>0.1</v>
      </c>
      <c r="E59" s="22" t="s">
        <v>2486</v>
      </c>
      <c r="F59" s="22">
        <v>1</v>
      </c>
      <c r="G59" s="22">
        <v>1</v>
      </c>
      <c r="H59" s="20">
        <f t="shared" ca="1" si="17"/>
        <v>0</v>
      </c>
      <c r="I59" s="16" t="str">
        <f t="shared" si="18"/>
        <v>04K002SG0N04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6">
        <v>0</v>
      </c>
      <c r="X59" s="2">
        <f t="shared" ca="1" si="41"/>
        <v>0</v>
      </c>
      <c r="Y59" s="2">
        <f t="shared" ca="1" si="41"/>
        <v>0</v>
      </c>
      <c r="Z59" s="2">
        <f t="shared" ca="1" si="39"/>
        <v>0</v>
      </c>
      <c r="AA59" s="2">
        <f t="shared" ca="1" si="39"/>
        <v>0</v>
      </c>
      <c r="AB59" s="2">
        <f t="shared" ca="1" si="39"/>
        <v>0</v>
      </c>
      <c r="AC59" s="2">
        <f t="shared" ca="1" si="39"/>
        <v>0</v>
      </c>
      <c r="AD59" s="2">
        <f t="shared" ca="1" si="39"/>
        <v>0</v>
      </c>
      <c r="AE59" s="2">
        <f t="shared" ca="1" si="39"/>
        <v>0</v>
      </c>
      <c r="AF59" s="2">
        <f t="shared" ca="1" si="39"/>
        <v>0</v>
      </c>
      <c r="AG59" s="2">
        <f t="shared" ca="1" si="39"/>
        <v>0</v>
      </c>
      <c r="AH59" s="2">
        <f t="shared" ca="1" si="39"/>
        <v>0</v>
      </c>
      <c r="AI59" s="2">
        <f t="shared" ca="1" si="39"/>
        <v>0</v>
      </c>
      <c r="AJ59" s="2">
        <f t="shared" ca="1" si="39"/>
        <v>0</v>
      </c>
      <c r="AK59" s="2">
        <f t="shared" ca="1" si="39"/>
        <v>0</v>
      </c>
      <c r="AL59" s="55">
        <v>0</v>
      </c>
      <c r="AM59" s="55">
        <v>0</v>
      </c>
      <c r="AN59" s="55">
        <v>0</v>
      </c>
      <c r="AO59" s="55">
        <v>0</v>
      </c>
      <c r="AP59" s="55">
        <v>0</v>
      </c>
      <c r="AQ59" s="55">
        <v>0</v>
      </c>
      <c r="AR59" s="55">
        <v>0</v>
      </c>
      <c r="AS59" s="55">
        <v>0</v>
      </c>
      <c r="AT59" s="55">
        <v>0</v>
      </c>
      <c r="AU59" s="55">
        <v>0</v>
      </c>
      <c r="AV59" s="55">
        <v>0</v>
      </c>
      <c r="AW59" s="55">
        <v>0</v>
      </c>
      <c r="AX59" s="55">
        <v>0</v>
      </c>
      <c r="AY59" s="55">
        <v>0</v>
      </c>
      <c r="AZ59" s="2">
        <f t="shared" ca="1" si="42"/>
        <v>0</v>
      </c>
      <c r="BA59" s="2">
        <f t="shared" ca="1" si="42"/>
        <v>0</v>
      </c>
      <c r="BB59" s="2">
        <f t="shared" ca="1" si="40"/>
        <v>0</v>
      </c>
      <c r="BC59" s="2">
        <f t="shared" ca="1" si="40"/>
        <v>0</v>
      </c>
      <c r="BD59" s="2">
        <f t="shared" ca="1" si="40"/>
        <v>0</v>
      </c>
      <c r="BE59" s="2">
        <f t="shared" ca="1" si="40"/>
        <v>0</v>
      </c>
      <c r="BF59" s="2">
        <f t="shared" ca="1" si="40"/>
        <v>0</v>
      </c>
      <c r="BG59" s="2">
        <f t="shared" ca="1" si="40"/>
        <v>0</v>
      </c>
      <c r="BH59" s="2">
        <f t="shared" ca="1" si="40"/>
        <v>0</v>
      </c>
      <c r="BI59" s="2">
        <f t="shared" ca="1" si="40"/>
        <v>0</v>
      </c>
      <c r="BJ59" s="2">
        <f t="shared" ca="1" si="40"/>
        <v>0</v>
      </c>
      <c r="BK59" s="2">
        <f t="shared" ca="1" si="40"/>
        <v>0</v>
      </c>
      <c r="BL59" s="2">
        <f t="shared" ca="1" si="40"/>
        <v>0</v>
      </c>
      <c r="BM59" s="2">
        <f t="shared" ca="1" si="40"/>
        <v>0</v>
      </c>
      <c r="BN59" s="2" t="str">
        <f t="shared" si="21"/>
        <v>SG</v>
      </c>
      <c r="BP59" s="2">
        <f t="shared" si="38"/>
        <v>0</v>
      </c>
      <c r="BR59" s="2">
        <f t="shared" ref="BR59:BR75" si="58">IF(AND(J144 &gt;0,J59&gt;$C59,J59 &gt;0.1),1,0)</f>
        <v>0</v>
      </c>
      <c r="BS59" s="2">
        <f t="shared" ref="BS59:BS75" si="59">IF(AND(K144 &gt;0,K59&gt;$C59,K59 &gt;0.1),1,0)</f>
        <v>0</v>
      </c>
      <c r="BT59" s="2">
        <f t="shared" ref="BT59:BT75" si="60">IF(AND(L144 &gt;0,L59&gt;$C59,L59 &gt;0.1),1,0)</f>
        <v>0</v>
      </c>
      <c r="BU59" s="2">
        <f t="shared" ref="BU59:BU75" si="61">IF(AND(M144 &gt;0,M59&gt;$C59,M59 &gt;0.1),1,0)</f>
        <v>0</v>
      </c>
      <c r="BV59" s="2">
        <f t="shared" ref="BV59:BV75" si="62">IF(AND(N144 &gt;0,N59&gt;$C59,N59 &gt;0.1),1,0)</f>
        <v>0</v>
      </c>
      <c r="BW59" s="2">
        <f t="shared" ref="BW59:BW75" si="63">IF(AND(O144 &gt;0,O59&gt;$C59,O59 &gt;0.1),1,0)</f>
        <v>0</v>
      </c>
      <c r="BX59" s="2">
        <f t="shared" ref="BX59:BX75" si="64">IF(AND(P144 &gt;0,P59&gt;$C59,P59 &gt;0.1),1,0)</f>
        <v>0</v>
      </c>
      <c r="BY59" s="2">
        <f t="shared" ref="BY59:BY75" si="65">IF(AND(Q144 &gt;0,Q59&gt;$C59,Q59 &gt;0.1),1,0)</f>
        <v>0</v>
      </c>
      <c r="BZ59" s="2">
        <f t="shared" ref="BZ59:BZ75" si="66">IF(AND(R144 &gt;0,R59&gt;$C59,R59 &gt;0.1),1,0)</f>
        <v>0</v>
      </c>
      <c r="CA59" s="2">
        <f t="shared" ref="CA59:CA75" si="67">IF(AND(S144 &gt;0,S59&gt;$C59,S59 &gt;0.1),1,0)</f>
        <v>0</v>
      </c>
      <c r="CB59" s="2">
        <f t="shared" ref="CB59:CB75" si="68">IF(AND(T144 &gt;0,T59&gt;$C59,T59 &gt;0.1),1,0)</f>
        <v>0</v>
      </c>
      <c r="CC59" s="2">
        <f t="shared" ref="CC59:CC75" si="69">IF(AND(U144 &gt;0,U59&gt;$C59,U59 &gt;0.1),1,0)</f>
        <v>0</v>
      </c>
      <c r="CD59" s="2">
        <f t="shared" ref="CD59:CD75" si="70">IF(AND(V144 &gt;0,V59&gt;$C59,V59 &gt;0.1),1,0)</f>
        <v>0</v>
      </c>
      <c r="CE59" s="2">
        <f t="shared" ref="CE59:CE75" si="71">IF(AND(W144 &gt;0,W59&gt;$C59,W59 &gt;0.1),1,0)</f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КА-5  -  Гун</v>
      </c>
      <c r="B60" s="10" t="s">
        <v>2752</v>
      </c>
      <c r="C60" s="18">
        <v>2</v>
      </c>
      <c r="D60" s="18">
        <v>0.1</v>
      </c>
      <c r="E60" s="22" t="s">
        <v>2486</v>
      </c>
      <c r="F60" s="22">
        <v>1</v>
      </c>
      <c r="G60" s="22">
        <v>1</v>
      </c>
      <c r="H60" s="20">
        <f t="shared" ca="1" si="17"/>
        <v>0</v>
      </c>
      <c r="I60" s="16" t="str">
        <f t="shared" si="18"/>
        <v>05K002SG0N04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0.6</v>
      </c>
      <c r="R60" s="54">
        <v>0.6</v>
      </c>
      <c r="S60" s="54">
        <v>0.6</v>
      </c>
      <c r="T60" s="54">
        <v>0.6</v>
      </c>
      <c r="U60" s="54">
        <v>0.6</v>
      </c>
      <c r="V60" s="54">
        <v>0.6</v>
      </c>
      <c r="W60" s="56">
        <v>0.6</v>
      </c>
      <c r="X60" s="2">
        <f t="shared" ca="1" si="41"/>
        <v>0</v>
      </c>
      <c r="Y60" s="2">
        <f t="shared" ca="1" si="41"/>
        <v>0</v>
      </c>
      <c r="Z60" s="2">
        <f t="shared" ca="1" si="39"/>
        <v>0</v>
      </c>
      <c r="AA60" s="2">
        <f t="shared" ca="1" si="39"/>
        <v>0</v>
      </c>
      <c r="AB60" s="2">
        <f t="shared" ca="1" si="39"/>
        <v>0</v>
      </c>
      <c r="AC60" s="2">
        <f t="shared" ca="1" si="39"/>
        <v>0</v>
      </c>
      <c r="AD60" s="2">
        <f t="shared" ca="1" si="39"/>
        <v>0</v>
      </c>
      <c r="AE60" s="2">
        <f t="shared" ca="1" si="39"/>
        <v>0</v>
      </c>
      <c r="AF60" s="2">
        <f t="shared" ca="1" si="39"/>
        <v>0</v>
      </c>
      <c r="AG60" s="2">
        <f t="shared" ca="1" si="39"/>
        <v>0</v>
      </c>
      <c r="AH60" s="2">
        <f t="shared" ca="1" si="39"/>
        <v>0</v>
      </c>
      <c r="AI60" s="2">
        <f t="shared" ca="1" si="39"/>
        <v>0</v>
      </c>
      <c r="AJ60" s="2">
        <f t="shared" ca="1" si="39"/>
        <v>0</v>
      </c>
      <c r="AK60" s="2">
        <f t="shared" ca="1" si="39"/>
        <v>0</v>
      </c>
      <c r="AL60" s="55">
        <v>0</v>
      </c>
      <c r="AM60" s="55">
        <v>0</v>
      </c>
      <c r="AN60" s="55">
        <v>0</v>
      </c>
      <c r="AO60" s="55">
        <v>0</v>
      </c>
      <c r="AP60" s="55">
        <v>0</v>
      </c>
      <c r="AQ60" s="55">
        <v>0</v>
      </c>
      <c r="AR60" s="55">
        <v>0</v>
      </c>
      <c r="AS60" s="55">
        <v>1.4642944902403323</v>
      </c>
      <c r="AT60" s="55">
        <v>1.1019879932061312</v>
      </c>
      <c r="AU60" s="55">
        <v>1.290883659681056</v>
      </c>
      <c r="AV60" s="55">
        <v>1.2506254599075934</v>
      </c>
      <c r="AW60" s="55">
        <v>1.21258540770384</v>
      </c>
      <c r="AX60" s="55">
        <v>1.045215046439651</v>
      </c>
      <c r="AY60" s="55">
        <v>0.8737776908464111</v>
      </c>
      <c r="AZ60" s="2">
        <f t="shared" ca="1" si="42"/>
        <v>0</v>
      </c>
      <c r="BA60" s="2">
        <f t="shared" ca="1" si="42"/>
        <v>0</v>
      </c>
      <c r="BB60" s="2">
        <f t="shared" ca="1" si="40"/>
        <v>0</v>
      </c>
      <c r="BC60" s="2">
        <f t="shared" ca="1" si="40"/>
        <v>0</v>
      </c>
      <c r="BD60" s="2">
        <f t="shared" ca="1" si="40"/>
        <v>0</v>
      </c>
      <c r="BE60" s="2">
        <f t="shared" ca="1" si="40"/>
        <v>0</v>
      </c>
      <c r="BF60" s="2">
        <f t="shared" ca="1" si="40"/>
        <v>0</v>
      </c>
      <c r="BG60" s="2">
        <f t="shared" ca="1" si="40"/>
        <v>0</v>
      </c>
      <c r="BH60" s="2">
        <f t="shared" ca="1" si="40"/>
        <v>0</v>
      </c>
      <c r="BI60" s="2">
        <f t="shared" ca="1" si="40"/>
        <v>0</v>
      </c>
      <c r="BJ60" s="2">
        <f t="shared" ca="1" si="40"/>
        <v>0</v>
      </c>
      <c r="BK60" s="2">
        <f t="shared" ca="1" si="40"/>
        <v>0</v>
      </c>
      <c r="BL60" s="2">
        <f t="shared" ca="1" si="40"/>
        <v>0</v>
      </c>
      <c r="BM60" s="2">
        <f t="shared" ca="1" si="40"/>
        <v>0</v>
      </c>
      <c r="BN60" s="2" t="str">
        <f t="shared" si="21"/>
        <v>SG</v>
      </c>
      <c r="BO60" s="2">
        <f>IF(AND(COUNTIF(J60:W60,"&gt;0")&gt;6,COUNTIF(J60:W60,"&gt;0")=SUM(BR60:CE60)),SUM(BR60:CE60),0)</f>
        <v>0</v>
      </c>
      <c r="BP60" s="2">
        <f t="shared" si="38"/>
        <v>1</v>
      </c>
      <c r="BR60" s="2">
        <f t="shared" si="58"/>
        <v>0</v>
      </c>
      <c r="BS60" s="2">
        <f t="shared" si="59"/>
        <v>0</v>
      </c>
      <c r="BT60" s="2">
        <f t="shared" si="60"/>
        <v>0</v>
      </c>
      <c r="BU60" s="2">
        <f t="shared" si="61"/>
        <v>0</v>
      </c>
      <c r="BV60" s="2">
        <f t="shared" si="62"/>
        <v>0</v>
      </c>
      <c r="BW60" s="2">
        <f t="shared" si="63"/>
        <v>0</v>
      </c>
      <c r="BX60" s="2">
        <f t="shared" si="64"/>
        <v>0</v>
      </c>
      <c r="BY60" s="2">
        <f t="shared" si="65"/>
        <v>0</v>
      </c>
      <c r="BZ60" s="2">
        <f t="shared" si="66"/>
        <v>0</v>
      </c>
      <c r="CA60" s="2">
        <f t="shared" si="67"/>
        <v>0</v>
      </c>
      <c r="CB60" s="2">
        <f t="shared" si="68"/>
        <v>0</v>
      </c>
      <c r="CC60" s="2">
        <f t="shared" si="69"/>
        <v>0</v>
      </c>
      <c r="CD60" s="2">
        <f t="shared" si="70"/>
        <v>0</v>
      </c>
      <c r="CE60" s="2">
        <f t="shared" si="71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КА-6  -  Гун</v>
      </c>
      <c r="B61" s="10" t="s">
        <v>2753</v>
      </c>
      <c r="C61" s="18">
        <v>2</v>
      </c>
      <c r="D61" s="18">
        <v>0.1</v>
      </c>
      <c r="E61" s="22" t="s">
        <v>2486</v>
      </c>
      <c r="F61" s="22">
        <v>1</v>
      </c>
      <c r="G61" s="22">
        <v>1</v>
      </c>
      <c r="H61" s="20">
        <f t="shared" ca="1" si="17"/>
        <v>0</v>
      </c>
      <c r="I61" s="16" t="str">
        <f t="shared" si="18"/>
        <v>06K002SG0N04</v>
      </c>
      <c r="J61" s="54">
        <v>0.8</v>
      </c>
      <c r="K61" s="54">
        <v>0.8</v>
      </c>
      <c r="L61" s="54">
        <v>0.8</v>
      </c>
      <c r="M61" s="54">
        <v>0.8</v>
      </c>
      <c r="N61" s="54">
        <v>0.8</v>
      </c>
      <c r="O61" s="54">
        <v>0.8</v>
      </c>
      <c r="P61" s="54">
        <v>0.6</v>
      </c>
      <c r="Q61" s="54">
        <v>0.6</v>
      </c>
      <c r="R61" s="54">
        <v>0.6</v>
      </c>
      <c r="S61" s="54">
        <v>0.6</v>
      </c>
      <c r="T61" s="54">
        <v>0.6</v>
      </c>
      <c r="U61" s="54">
        <v>0.6</v>
      </c>
      <c r="V61" s="54">
        <v>0.59999999999999987</v>
      </c>
      <c r="W61" s="56">
        <v>0.6</v>
      </c>
      <c r="X61" s="2">
        <f t="shared" ca="1" si="41"/>
        <v>0</v>
      </c>
      <c r="Y61" s="2">
        <f t="shared" ca="1" si="41"/>
        <v>0</v>
      </c>
      <c r="Z61" s="2">
        <f t="shared" ca="1" si="39"/>
        <v>0</v>
      </c>
      <c r="AA61" s="2">
        <f t="shared" ca="1" si="39"/>
        <v>0</v>
      </c>
      <c r="AB61" s="2">
        <f t="shared" ca="1" si="39"/>
        <v>0</v>
      </c>
      <c r="AC61" s="2">
        <f t="shared" ca="1" si="39"/>
        <v>0</v>
      </c>
      <c r="AD61" s="2">
        <f t="shared" ca="1" si="39"/>
        <v>0</v>
      </c>
      <c r="AE61" s="2">
        <f t="shared" ca="1" si="39"/>
        <v>0</v>
      </c>
      <c r="AF61" s="2">
        <f t="shared" ca="1" si="39"/>
        <v>0</v>
      </c>
      <c r="AG61" s="2">
        <f t="shared" ca="1" si="39"/>
        <v>0</v>
      </c>
      <c r="AH61" s="2">
        <f t="shared" ca="1" si="39"/>
        <v>0</v>
      </c>
      <c r="AI61" s="2">
        <f t="shared" ca="1" si="39"/>
        <v>0</v>
      </c>
      <c r="AJ61" s="2">
        <f t="shared" ca="1" si="39"/>
        <v>0</v>
      </c>
      <c r="AK61" s="2">
        <f t="shared" ca="1" si="39"/>
        <v>0</v>
      </c>
      <c r="AL61" s="55">
        <v>0.84261355393689941</v>
      </c>
      <c r="AM61" s="55">
        <v>0.83810905936922675</v>
      </c>
      <c r="AN61" s="55">
        <v>0.84192911010938176</v>
      </c>
      <c r="AO61" s="55">
        <v>0.83911464437744032</v>
      </c>
      <c r="AP61" s="55">
        <v>0.83947377466965978</v>
      </c>
      <c r="AQ61" s="55">
        <v>0.83464225725450047</v>
      </c>
      <c r="AR61" s="55">
        <v>0.83818005719360833</v>
      </c>
      <c r="AS61" s="55">
        <v>0.83539385186778359</v>
      </c>
      <c r="AT61" s="55">
        <v>0.84125355839419536</v>
      </c>
      <c r="AU61" s="55">
        <v>0.83700949905045152</v>
      </c>
      <c r="AV61" s="55">
        <v>0.84470768710275002</v>
      </c>
      <c r="AW61" s="55">
        <v>0.87032394100368804</v>
      </c>
      <c r="AX61" s="55">
        <v>0.90390961370436462</v>
      </c>
      <c r="AY61" s="55">
        <v>0.87440518958024915</v>
      </c>
      <c r="AZ61" s="2">
        <f t="shared" ca="1" si="42"/>
        <v>0</v>
      </c>
      <c r="BA61" s="2">
        <f t="shared" ca="1" si="42"/>
        <v>0</v>
      </c>
      <c r="BB61" s="2">
        <f t="shared" ca="1" si="40"/>
        <v>0</v>
      </c>
      <c r="BC61" s="2">
        <f t="shared" ca="1" si="40"/>
        <v>0</v>
      </c>
      <c r="BD61" s="2">
        <f t="shared" ca="1" si="40"/>
        <v>0</v>
      </c>
      <c r="BE61" s="2">
        <f t="shared" ca="1" si="40"/>
        <v>0</v>
      </c>
      <c r="BF61" s="2">
        <f t="shared" ca="1" si="40"/>
        <v>0</v>
      </c>
      <c r="BG61" s="2">
        <f t="shared" ca="1" si="40"/>
        <v>0</v>
      </c>
      <c r="BH61" s="2">
        <f t="shared" ca="1" si="40"/>
        <v>0</v>
      </c>
      <c r="BI61" s="2">
        <f t="shared" ca="1" si="40"/>
        <v>0</v>
      </c>
      <c r="BJ61" s="2">
        <f t="shared" ca="1" si="40"/>
        <v>0</v>
      </c>
      <c r="BK61" s="2">
        <f t="shared" ca="1" si="40"/>
        <v>0</v>
      </c>
      <c r="BL61" s="2">
        <f t="shared" ca="1" si="40"/>
        <v>0</v>
      </c>
      <c r="BM61" s="2">
        <f t="shared" ca="1" si="40"/>
        <v>0</v>
      </c>
      <c r="BN61" s="2" t="str">
        <f t="shared" si="21"/>
        <v>SG</v>
      </c>
      <c r="BO61" s="2">
        <f>IF(AND(COUNTIF(J61:W61,"&gt;0")&gt;6,COUNTIF(J61:W61,"&gt;0")=SUM(BR61:CE61)),SUM(BR61:CE61),0)</f>
        <v>0</v>
      </c>
      <c r="BP61" s="2">
        <f t="shared" si="38"/>
        <v>1</v>
      </c>
      <c r="BR61" s="2">
        <f t="shared" si="58"/>
        <v>0</v>
      </c>
      <c r="BS61" s="2">
        <f t="shared" si="59"/>
        <v>0</v>
      </c>
      <c r="BT61" s="2">
        <f t="shared" si="60"/>
        <v>0</v>
      </c>
      <c r="BU61" s="2">
        <f t="shared" si="61"/>
        <v>0</v>
      </c>
      <c r="BV61" s="2">
        <f t="shared" si="62"/>
        <v>0</v>
      </c>
      <c r="BW61" s="2">
        <f t="shared" si="63"/>
        <v>0</v>
      </c>
      <c r="BX61" s="2">
        <f t="shared" si="64"/>
        <v>0</v>
      </c>
      <c r="BY61" s="2">
        <f t="shared" si="65"/>
        <v>0</v>
      </c>
      <c r="BZ61" s="2">
        <f t="shared" si="66"/>
        <v>0</v>
      </c>
      <c r="CA61" s="2">
        <f t="shared" si="67"/>
        <v>0</v>
      </c>
      <c r="CB61" s="2">
        <f t="shared" si="68"/>
        <v>0</v>
      </c>
      <c r="CC61" s="2">
        <f t="shared" si="69"/>
        <v>0</v>
      </c>
      <c r="CD61" s="2">
        <f t="shared" si="70"/>
        <v>0</v>
      </c>
      <c r="CE61" s="2">
        <f t="shared" si="71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КА-7  -  Гун</v>
      </c>
      <c r="B62" s="10" t="s">
        <v>2754</v>
      </c>
      <c r="C62" s="18">
        <v>2</v>
      </c>
      <c r="D62" s="18">
        <v>0.1</v>
      </c>
      <c r="E62" s="22" t="s">
        <v>2486</v>
      </c>
      <c r="F62" s="22">
        <v>1</v>
      </c>
      <c r="G62" s="22">
        <v>1</v>
      </c>
      <c r="H62" s="20">
        <f t="shared" ca="1" si="17"/>
        <v>0</v>
      </c>
      <c r="I62" s="16" t="str">
        <f t="shared" si="18"/>
        <v>07K002SG0N04</v>
      </c>
      <c r="J62" s="54">
        <v>1</v>
      </c>
      <c r="K62" s="54">
        <v>1</v>
      </c>
      <c r="L62" s="54">
        <v>1</v>
      </c>
      <c r="M62" s="54">
        <v>1</v>
      </c>
      <c r="N62" s="54">
        <v>1</v>
      </c>
      <c r="O62" s="54">
        <v>1</v>
      </c>
      <c r="P62" s="54">
        <v>0.6</v>
      </c>
      <c r="Q62" s="54">
        <v>0.6</v>
      </c>
      <c r="R62" s="54">
        <v>0.6</v>
      </c>
      <c r="S62" s="54">
        <v>0.6</v>
      </c>
      <c r="T62" s="54">
        <v>0.6</v>
      </c>
      <c r="U62" s="54">
        <v>0.6</v>
      </c>
      <c r="V62" s="54">
        <v>0.60000000000000009</v>
      </c>
      <c r="W62" s="56">
        <v>0</v>
      </c>
      <c r="X62" s="2">
        <f t="shared" ca="1" si="41"/>
        <v>0</v>
      </c>
      <c r="Y62" s="2">
        <f t="shared" ca="1" si="41"/>
        <v>0</v>
      </c>
      <c r="Z62" s="2">
        <f t="shared" ca="1" si="39"/>
        <v>0</v>
      </c>
      <c r="AA62" s="2">
        <f t="shared" ca="1" si="39"/>
        <v>0</v>
      </c>
      <c r="AB62" s="2">
        <f t="shared" ca="1" si="39"/>
        <v>0</v>
      </c>
      <c r="AC62" s="2">
        <f t="shared" ref="AC62:AK90" ca="1" si="72">IF(O62&lt;&gt;"",IF(LEFT($E62,2)="+-",IF(OR(O62&lt;MIN($C62:$D62),O62&gt;MAX($C62:$D62)),1,0),IF(AND(1*$E62&gt;0,O62&gt;MAX($C62:$D62)),1,IF(AND(1*$E62&lt;0,O62&lt;MIN($C62:$D62)),1,0)))+10*IF(SUM(OFFSET($A$144,MATCH(MID($A62,1,SEARCH(" ",$A62)-1)&amp;"  -  ЧЧР",$A$144:$A$170,0)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$144,IFERROR(MATCH("КА-"&amp;MID($A62,4,2)*1&amp;"А  -  ЧЧР",$A$144:$A$170,0),MATCH("КА-"&amp;MID($A62,4,2)*1&amp;"  -  ЧЧР",$A$144:$A$170,0))-1,COLUMN(O62)-1,,)+OFFSET($A$144,IFERROR(MATCH("КА-"&amp;MID($A62,4,2)*1&amp;"Б  -  ЧЧР",$A$144:$A$170,0),MATCH("КА-"&amp;MID($A62,4,2)*1&amp;"  -  ЧЧР",$A$144:$A$170,0))-1,COLUMN(O62)-1,,)=48,1,0),1),1)),0),0)*IF($G62&gt;0,IF(COLUMN(Y$7)-COLUMN($J$7)&gt;=$D$2+$G62,IF(SUM(OFFSET(Y62,,-1,,-$G62))&gt;=$G62*21,2,1),1),2)</f>
        <v>0</v>
      </c>
      <c r="AD62" s="2">
        <f t="shared" ca="1" si="72"/>
        <v>0</v>
      </c>
      <c r="AE62" s="2">
        <f t="shared" ca="1" si="72"/>
        <v>0</v>
      </c>
      <c r="AF62" s="2">
        <f t="shared" ca="1" si="72"/>
        <v>0</v>
      </c>
      <c r="AG62" s="2">
        <f t="shared" ca="1" si="72"/>
        <v>0</v>
      </c>
      <c r="AH62" s="2">
        <f t="shared" ca="1" si="72"/>
        <v>0</v>
      </c>
      <c r="AI62" s="2">
        <f t="shared" ca="1" si="72"/>
        <v>0</v>
      </c>
      <c r="AJ62" s="2">
        <f t="shared" ca="1" si="72"/>
        <v>0</v>
      </c>
      <c r="AK62" s="2">
        <f t="shared" ca="1" si="72"/>
        <v>0</v>
      </c>
      <c r="AL62" s="55">
        <v>0.84324393117726171</v>
      </c>
      <c r="AM62" s="55">
        <v>0.84466399526044378</v>
      </c>
      <c r="AN62" s="55">
        <v>0.84510896519572365</v>
      </c>
      <c r="AO62" s="55">
        <v>0.84427077916208393</v>
      </c>
      <c r="AP62" s="55">
        <v>0.84228695708914203</v>
      </c>
      <c r="AQ62" s="55">
        <v>0.83808326527483024</v>
      </c>
      <c r="AR62" s="55">
        <v>0.84909419075271342</v>
      </c>
      <c r="AS62" s="55">
        <v>0.85862798810077268</v>
      </c>
      <c r="AT62" s="55">
        <v>0.95735760847016116</v>
      </c>
      <c r="AU62" s="55">
        <v>1.0646250395085906</v>
      </c>
      <c r="AV62" s="55">
        <v>1.0788831806633126</v>
      </c>
      <c r="AW62" s="55">
        <v>1.1678276471962803</v>
      </c>
      <c r="AX62" s="55">
        <v>1.4792514914440231</v>
      </c>
      <c r="AY62" s="55">
        <v>0</v>
      </c>
      <c r="AZ62" s="2">
        <f t="shared" ca="1" si="42"/>
        <v>0</v>
      </c>
      <c r="BA62" s="2">
        <f t="shared" ca="1" si="42"/>
        <v>0</v>
      </c>
      <c r="BB62" s="2">
        <f t="shared" ca="1" si="40"/>
        <v>0</v>
      </c>
      <c r="BC62" s="2">
        <f t="shared" ca="1" si="40"/>
        <v>0</v>
      </c>
      <c r="BD62" s="2">
        <f t="shared" ca="1" si="40"/>
        <v>0</v>
      </c>
      <c r="BE62" s="2">
        <f t="shared" ref="BE62:BM90" ca="1" si="73">COUNTIF(OFFSET(M62,,$D$2+2,COUNTIF(OFFSET($H62,1-ROW($H62),2+4*$D$2,172),"="&amp;OFFSET($H62,,2+4*$D$2))),"&gt;20")</f>
        <v>0</v>
      </c>
      <c r="BF62" s="2">
        <f t="shared" ca="1" si="73"/>
        <v>0</v>
      </c>
      <c r="BG62" s="2">
        <f t="shared" ca="1" si="73"/>
        <v>0</v>
      </c>
      <c r="BH62" s="2">
        <f t="shared" ca="1" si="73"/>
        <v>0</v>
      </c>
      <c r="BI62" s="2">
        <f t="shared" ca="1" si="73"/>
        <v>0</v>
      </c>
      <c r="BJ62" s="2">
        <f t="shared" ca="1" si="73"/>
        <v>0</v>
      </c>
      <c r="BK62" s="2">
        <f t="shared" ca="1" si="73"/>
        <v>0</v>
      </c>
      <c r="BL62" s="2">
        <f t="shared" ca="1" si="73"/>
        <v>0</v>
      </c>
      <c r="BM62" s="2">
        <f t="shared" ca="1" si="73"/>
        <v>0</v>
      </c>
      <c r="BN62" s="2" t="str">
        <f t="shared" si="21"/>
        <v>SG</v>
      </c>
      <c r="BP62" s="2">
        <f t="shared" si="38"/>
        <v>1</v>
      </c>
      <c r="BR62" s="2">
        <f t="shared" si="58"/>
        <v>0</v>
      </c>
      <c r="BS62" s="2">
        <f t="shared" si="59"/>
        <v>0</v>
      </c>
      <c r="BT62" s="2">
        <f t="shared" si="60"/>
        <v>0</v>
      </c>
      <c r="BU62" s="2">
        <f t="shared" si="61"/>
        <v>0</v>
      </c>
      <c r="BV62" s="2">
        <f t="shared" si="62"/>
        <v>0</v>
      </c>
      <c r="BW62" s="2">
        <f t="shared" si="63"/>
        <v>0</v>
      </c>
      <c r="BX62" s="2">
        <f t="shared" si="64"/>
        <v>0</v>
      </c>
      <c r="BY62" s="2">
        <f t="shared" si="65"/>
        <v>0</v>
      </c>
      <c r="BZ62" s="2">
        <f t="shared" si="66"/>
        <v>0</v>
      </c>
      <c r="CA62" s="2">
        <f t="shared" si="67"/>
        <v>0</v>
      </c>
      <c r="CB62" s="2">
        <f t="shared" si="68"/>
        <v>0</v>
      </c>
      <c r="CC62" s="2">
        <f t="shared" si="69"/>
        <v>0</v>
      </c>
      <c r="CD62" s="2">
        <f t="shared" si="70"/>
        <v>0</v>
      </c>
      <c r="CE62" s="2">
        <f t="shared" si="71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КА-8  -  Гун</v>
      </c>
      <c r="B63" s="10" t="s">
        <v>2755</v>
      </c>
      <c r="C63" s="18">
        <v>2</v>
      </c>
      <c r="D63" s="18">
        <v>0.1</v>
      </c>
      <c r="E63" s="22" t="s">
        <v>2486</v>
      </c>
      <c r="F63" s="22">
        <v>1</v>
      </c>
      <c r="G63" s="22">
        <v>1</v>
      </c>
      <c r="H63" s="20">
        <f t="shared" ca="1" si="17"/>
        <v>0</v>
      </c>
      <c r="I63" s="16" t="str">
        <f t="shared" si="18"/>
        <v>08K002SG0N04</v>
      </c>
      <c r="J63" s="54">
        <v>1</v>
      </c>
      <c r="K63" s="54">
        <v>1</v>
      </c>
      <c r="L63" s="54">
        <v>1</v>
      </c>
      <c r="M63" s="54">
        <v>1</v>
      </c>
      <c r="N63" s="54">
        <v>1</v>
      </c>
      <c r="O63" s="54">
        <v>0</v>
      </c>
      <c r="P63" s="54">
        <v>0</v>
      </c>
      <c r="Q63" s="54">
        <v>0.6</v>
      </c>
      <c r="R63" s="54">
        <v>0.6</v>
      </c>
      <c r="S63" s="54">
        <v>0.6</v>
      </c>
      <c r="T63" s="54">
        <v>0.6</v>
      </c>
      <c r="U63" s="54">
        <v>0.6</v>
      </c>
      <c r="V63" s="54">
        <v>0.59999999999999987</v>
      </c>
      <c r="W63" s="56">
        <v>0.6</v>
      </c>
      <c r="X63" s="2">
        <f t="shared" ca="1" si="41"/>
        <v>0</v>
      </c>
      <c r="Y63" s="2">
        <f t="shared" ca="1" si="41"/>
        <v>0</v>
      </c>
      <c r="Z63" s="2">
        <f t="shared" ca="1" si="41"/>
        <v>0</v>
      </c>
      <c r="AA63" s="2">
        <f t="shared" ca="1" si="41"/>
        <v>0</v>
      </c>
      <c r="AB63" s="2">
        <f t="shared" ca="1" si="41"/>
        <v>0</v>
      </c>
      <c r="AC63" s="2">
        <f t="shared" ca="1" si="72"/>
        <v>0</v>
      </c>
      <c r="AD63" s="2">
        <f t="shared" ca="1" si="72"/>
        <v>0</v>
      </c>
      <c r="AE63" s="2">
        <f t="shared" ca="1" si="72"/>
        <v>0</v>
      </c>
      <c r="AF63" s="2">
        <f t="shared" ca="1" si="72"/>
        <v>0</v>
      </c>
      <c r="AG63" s="2">
        <f t="shared" ca="1" si="72"/>
        <v>0</v>
      </c>
      <c r="AH63" s="2">
        <f t="shared" ca="1" si="72"/>
        <v>0</v>
      </c>
      <c r="AI63" s="2">
        <f t="shared" ca="1" si="72"/>
        <v>0</v>
      </c>
      <c r="AJ63" s="2">
        <f t="shared" ca="1" si="72"/>
        <v>0</v>
      </c>
      <c r="AK63" s="2">
        <f t="shared" ca="1" si="72"/>
        <v>0</v>
      </c>
      <c r="AL63" s="55">
        <v>1.2183608060565665</v>
      </c>
      <c r="AM63" s="55">
        <v>1.2197418839090028</v>
      </c>
      <c r="AN63" s="55">
        <v>1.209261614201421</v>
      </c>
      <c r="AO63" s="55">
        <v>1.2760071332079164</v>
      </c>
      <c r="AP63" s="55">
        <v>1.2712075956533933</v>
      </c>
      <c r="AQ63" s="55">
        <v>0</v>
      </c>
      <c r="AR63" s="55">
        <v>0</v>
      </c>
      <c r="AS63" s="55">
        <v>1.3437811914377629</v>
      </c>
      <c r="AT63" s="55">
        <v>1.3221824244531881</v>
      </c>
      <c r="AU63" s="55">
        <v>1.3591500740617239</v>
      </c>
      <c r="AV63" s="55">
        <v>1.3656481910906051</v>
      </c>
      <c r="AW63" s="55">
        <v>1.4348320098491318</v>
      </c>
      <c r="AX63" s="55">
        <v>1.4256914803754113</v>
      </c>
      <c r="AY63" s="55">
        <v>1.3853432286617415</v>
      </c>
      <c r="AZ63" s="2">
        <f t="shared" ca="1" si="42"/>
        <v>0</v>
      </c>
      <c r="BA63" s="2">
        <f t="shared" ca="1" si="42"/>
        <v>0</v>
      </c>
      <c r="BB63" s="2">
        <f t="shared" ca="1" si="42"/>
        <v>0</v>
      </c>
      <c r="BC63" s="2">
        <f t="shared" ca="1" si="42"/>
        <v>0</v>
      </c>
      <c r="BD63" s="2">
        <f t="shared" ca="1" si="42"/>
        <v>0</v>
      </c>
      <c r="BE63" s="2">
        <f t="shared" ca="1" si="73"/>
        <v>0</v>
      </c>
      <c r="BF63" s="2">
        <f t="shared" ca="1" si="73"/>
        <v>0</v>
      </c>
      <c r="BG63" s="2">
        <f t="shared" ca="1" si="73"/>
        <v>0</v>
      </c>
      <c r="BH63" s="2">
        <f t="shared" ca="1" si="73"/>
        <v>0</v>
      </c>
      <c r="BI63" s="2">
        <f t="shared" ca="1" si="73"/>
        <v>0</v>
      </c>
      <c r="BJ63" s="2">
        <f t="shared" ca="1" si="73"/>
        <v>0</v>
      </c>
      <c r="BK63" s="2">
        <f t="shared" ca="1" si="73"/>
        <v>0</v>
      </c>
      <c r="BL63" s="2">
        <f t="shared" ca="1" si="73"/>
        <v>0</v>
      </c>
      <c r="BM63" s="2">
        <f t="shared" ca="1" si="73"/>
        <v>0</v>
      </c>
      <c r="BN63" s="2" t="str">
        <f t="shared" si="21"/>
        <v>SG</v>
      </c>
      <c r="BO63" s="2">
        <f t="shared" ref="BO63:BO72" si="74">IF(AND(COUNTIF(J63:W63,"&gt;0")&gt;6,COUNTIF(J63:W63,"&gt;0")=SUM(BR63:CE63)),SUM(BR63:CE63),0)</f>
        <v>0</v>
      </c>
      <c r="BP63" s="2">
        <f t="shared" si="38"/>
        <v>1</v>
      </c>
      <c r="BR63" s="2">
        <f t="shared" si="58"/>
        <v>0</v>
      </c>
      <c r="BS63" s="2">
        <f t="shared" si="59"/>
        <v>0</v>
      </c>
      <c r="BT63" s="2">
        <f t="shared" si="60"/>
        <v>0</v>
      </c>
      <c r="BU63" s="2">
        <f t="shared" si="61"/>
        <v>0</v>
      </c>
      <c r="BV63" s="2">
        <f t="shared" si="62"/>
        <v>0</v>
      </c>
      <c r="BW63" s="2">
        <f t="shared" si="63"/>
        <v>0</v>
      </c>
      <c r="BX63" s="2">
        <f t="shared" si="64"/>
        <v>0</v>
      </c>
      <c r="BY63" s="2">
        <f t="shared" si="65"/>
        <v>0</v>
      </c>
      <c r="BZ63" s="2">
        <f t="shared" si="66"/>
        <v>0</v>
      </c>
      <c r="CA63" s="2">
        <f t="shared" si="67"/>
        <v>0</v>
      </c>
      <c r="CB63" s="2">
        <f t="shared" si="68"/>
        <v>0</v>
      </c>
      <c r="CC63" s="2">
        <f t="shared" si="69"/>
        <v>0</v>
      </c>
      <c r="CD63" s="2">
        <f t="shared" si="70"/>
        <v>0</v>
      </c>
      <c r="CE63" s="2">
        <f t="shared" si="71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КА-9  -  Гун</v>
      </c>
      <c r="B64" s="10" t="s">
        <v>2756</v>
      </c>
      <c r="C64" s="18">
        <v>2</v>
      </c>
      <c r="D64" s="18">
        <v>0.1</v>
      </c>
      <c r="E64" s="22" t="s">
        <v>2486</v>
      </c>
      <c r="F64" s="22">
        <v>1</v>
      </c>
      <c r="G64" s="22">
        <v>1</v>
      </c>
      <c r="H64" s="20">
        <f t="shared" ca="1" si="17"/>
        <v>0</v>
      </c>
      <c r="I64" s="16" t="str">
        <f t="shared" si="18"/>
        <v>09K002SG0N04</v>
      </c>
      <c r="J64" s="54">
        <v>0.9</v>
      </c>
      <c r="K64" s="54">
        <v>0.9</v>
      </c>
      <c r="L64" s="54">
        <v>0.9</v>
      </c>
      <c r="M64" s="54">
        <v>0.9</v>
      </c>
      <c r="N64" s="54">
        <v>0.9</v>
      </c>
      <c r="O64" s="54">
        <v>0.9</v>
      </c>
      <c r="P64" s="54">
        <v>0.5</v>
      </c>
      <c r="Q64" s="54">
        <v>0.5</v>
      </c>
      <c r="R64" s="54">
        <v>0.5</v>
      </c>
      <c r="S64" s="54">
        <v>0.5</v>
      </c>
      <c r="T64" s="54">
        <v>0.5</v>
      </c>
      <c r="U64" s="54">
        <v>0.5</v>
      </c>
      <c r="V64" s="54">
        <v>0.5</v>
      </c>
      <c r="W64" s="56">
        <v>0.5</v>
      </c>
      <c r="X64" s="2">
        <f t="shared" ca="1" si="41"/>
        <v>0</v>
      </c>
      <c r="Y64" s="2">
        <f t="shared" ca="1" si="41"/>
        <v>0</v>
      </c>
      <c r="Z64" s="2">
        <f t="shared" ca="1" si="41"/>
        <v>0</v>
      </c>
      <c r="AA64" s="2">
        <f t="shared" ca="1" si="41"/>
        <v>0</v>
      </c>
      <c r="AB64" s="2">
        <f t="shared" ca="1" si="41"/>
        <v>0</v>
      </c>
      <c r="AC64" s="2">
        <f t="shared" ca="1" si="72"/>
        <v>0</v>
      </c>
      <c r="AD64" s="2">
        <f t="shared" ca="1" si="72"/>
        <v>0</v>
      </c>
      <c r="AE64" s="2">
        <f t="shared" ca="1" si="72"/>
        <v>0</v>
      </c>
      <c r="AF64" s="2">
        <f t="shared" ca="1" si="72"/>
        <v>0</v>
      </c>
      <c r="AG64" s="2">
        <f t="shared" ca="1" si="72"/>
        <v>0</v>
      </c>
      <c r="AH64" s="2">
        <f t="shared" ca="1" si="72"/>
        <v>0</v>
      </c>
      <c r="AI64" s="2">
        <f t="shared" ca="1" si="72"/>
        <v>0</v>
      </c>
      <c r="AJ64" s="2">
        <f t="shared" ca="1" si="72"/>
        <v>0</v>
      </c>
      <c r="AK64" s="2">
        <f t="shared" ca="1" si="72"/>
        <v>0</v>
      </c>
      <c r="AL64" s="55">
        <v>1.3060626173209233</v>
      </c>
      <c r="AM64" s="55">
        <v>1.2495846708375216</v>
      </c>
      <c r="AN64" s="55">
        <v>1.2925509998315907</v>
      </c>
      <c r="AO64" s="55">
        <v>1.4022709829818727</v>
      </c>
      <c r="AP64" s="55">
        <v>1.2782378799223006</v>
      </c>
      <c r="AQ64" s="55">
        <v>1.1823958371698056</v>
      </c>
      <c r="AR64" s="55">
        <v>1.2718531345342126</v>
      </c>
      <c r="AS64" s="55">
        <v>1.2962251033693726</v>
      </c>
      <c r="AT64" s="55">
        <v>1.2910892130319997</v>
      </c>
      <c r="AU64" s="55">
        <v>1.2535975538579041</v>
      </c>
      <c r="AV64" s="55">
        <v>1.2935176347096924</v>
      </c>
      <c r="AW64" s="55">
        <v>1.3816593482008899</v>
      </c>
      <c r="AX64" s="55">
        <v>1.4118154081465588</v>
      </c>
      <c r="AY64" s="55">
        <v>1.3492671229411828</v>
      </c>
      <c r="AZ64" s="2">
        <f t="shared" ca="1" si="42"/>
        <v>0</v>
      </c>
      <c r="BA64" s="2">
        <f t="shared" ca="1" si="42"/>
        <v>0</v>
      </c>
      <c r="BB64" s="2">
        <f t="shared" ca="1" si="42"/>
        <v>0</v>
      </c>
      <c r="BC64" s="2">
        <f t="shared" ca="1" si="42"/>
        <v>0</v>
      </c>
      <c r="BD64" s="2">
        <f t="shared" ca="1" si="42"/>
        <v>0</v>
      </c>
      <c r="BE64" s="2">
        <f t="shared" ca="1" si="73"/>
        <v>0</v>
      </c>
      <c r="BF64" s="2">
        <f t="shared" ca="1" si="73"/>
        <v>0</v>
      </c>
      <c r="BG64" s="2">
        <f t="shared" ca="1" si="73"/>
        <v>0</v>
      </c>
      <c r="BH64" s="2">
        <f t="shared" ca="1" si="73"/>
        <v>0</v>
      </c>
      <c r="BI64" s="2">
        <f t="shared" ca="1" si="73"/>
        <v>0</v>
      </c>
      <c r="BJ64" s="2">
        <f t="shared" ca="1" si="73"/>
        <v>0</v>
      </c>
      <c r="BK64" s="2">
        <f t="shared" ca="1" si="73"/>
        <v>0</v>
      </c>
      <c r="BL64" s="2">
        <f t="shared" ca="1" si="73"/>
        <v>0</v>
      </c>
      <c r="BM64" s="2">
        <f t="shared" ca="1" si="73"/>
        <v>0</v>
      </c>
      <c r="BN64" s="2" t="str">
        <f t="shared" si="21"/>
        <v>SG</v>
      </c>
      <c r="BO64" s="2">
        <f t="shared" si="74"/>
        <v>0</v>
      </c>
      <c r="BP64" s="2">
        <f t="shared" si="38"/>
        <v>1</v>
      </c>
      <c r="BR64" s="2">
        <f t="shared" si="58"/>
        <v>0</v>
      </c>
      <c r="BS64" s="2">
        <f t="shared" si="59"/>
        <v>0</v>
      </c>
      <c r="BT64" s="2">
        <f t="shared" si="60"/>
        <v>0</v>
      </c>
      <c r="BU64" s="2">
        <f t="shared" si="61"/>
        <v>0</v>
      </c>
      <c r="BV64" s="2">
        <f t="shared" si="62"/>
        <v>0</v>
      </c>
      <c r="BW64" s="2">
        <f t="shared" si="63"/>
        <v>0</v>
      </c>
      <c r="BX64" s="2">
        <f t="shared" si="64"/>
        <v>0</v>
      </c>
      <c r="BY64" s="2">
        <f t="shared" si="65"/>
        <v>0</v>
      </c>
      <c r="BZ64" s="2">
        <f t="shared" si="66"/>
        <v>0</v>
      </c>
      <c r="CA64" s="2">
        <f t="shared" si="67"/>
        <v>0</v>
      </c>
      <c r="CB64" s="2">
        <f t="shared" si="68"/>
        <v>0</v>
      </c>
      <c r="CC64" s="2">
        <f t="shared" si="69"/>
        <v>0</v>
      </c>
      <c r="CD64" s="2">
        <f t="shared" si="70"/>
        <v>0</v>
      </c>
      <c r="CE64" s="2">
        <f t="shared" si="71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КА-10  -  Гун</v>
      </c>
      <c r="B65" s="10" t="s">
        <v>2757</v>
      </c>
      <c r="C65" s="18">
        <v>2</v>
      </c>
      <c r="D65" s="18">
        <v>0.1</v>
      </c>
      <c r="E65" s="22" t="s">
        <v>2486</v>
      </c>
      <c r="F65" s="22">
        <v>1</v>
      </c>
      <c r="G65" s="22">
        <v>1</v>
      </c>
      <c r="H65" s="20">
        <f t="shared" ca="1" si="17"/>
        <v>0</v>
      </c>
      <c r="I65" s="16" t="str">
        <f t="shared" si="18"/>
        <v>10K002SG0N04</v>
      </c>
      <c r="J65" s="54">
        <v>0.8</v>
      </c>
      <c r="K65" s="54">
        <v>0.8</v>
      </c>
      <c r="L65" s="54">
        <v>0.8</v>
      </c>
      <c r="M65" s="54">
        <v>0.8</v>
      </c>
      <c r="N65" s="54">
        <v>0.8</v>
      </c>
      <c r="O65" s="54">
        <v>0.8</v>
      </c>
      <c r="P65" s="54">
        <v>0.6</v>
      </c>
      <c r="Q65" s="54">
        <v>0.6</v>
      </c>
      <c r="R65" s="54">
        <v>0.6</v>
      </c>
      <c r="S65" s="54">
        <v>0.6</v>
      </c>
      <c r="T65" s="54">
        <v>0.6</v>
      </c>
      <c r="U65" s="54">
        <v>0.6</v>
      </c>
      <c r="V65" s="54">
        <v>0.59999999999999987</v>
      </c>
      <c r="W65" s="56">
        <v>0.6</v>
      </c>
      <c r="X65" s="2">
        <f t="shared" ca="1" si="41"/>
        <v>0</v>
      </c>
      <c r="Y65" s="2">
        <f t="shared" ca="1" si="41"/>
        <v>0</v>
      </c>
      <c r="Z65" s="2">
        <f t="shared" ca="1" si="41"/>
        <v>0</v>
      </c>
      <c r="AA65" s="2">
        <f t="shared" ca="1" si="41"/>
        <v>0</v>
      </c>
      <c r="AB65" s="2">
        <f t="shared" ca="1" si="41"/>
        <v>0</v>
      </c>
      <c r="AC65" s="2">
        <f t="shared" ca="1" si="72"/>
        <v>0</v>
      </c>
      <c r="AD65" s="2">
        <f t="shared" ca="1" si="72"/>
        <v>0</v>
      </c>
      <c r="AE65" s="2">
        <f t="shared" ca="1" si="72"/>
        <v>0</v>
      </c>
      <c r="AF65" s="2">
        <f t="shared" ca="1" si="72"/>
        <v>0</v>
      </c>
      <c r="AG65" s="2">
        <f t="shared" ca="1" si="72"/>
        <v>0</v>
      </c>
      <c r="AH65" s="2">
        <f t="shared" ca="1" si="72"/>
        <v>0</v>
      </c>
      <c r="AI65" s="2">
        <f t="shared" ca="1" si="72"/>
        <v>0</v>
      </c>
      <c r="AJ65" s="2">
        <f t="shared" ca="1" si="72"/>
        <v>0</v>
      </c>
      <c r="AK65" s="2">
        <f t="shared" ca="1" si="72"/>
        <v>0</v>
      </c>
      <c r="AL65" s="55">
        <v>1.3134002809011702</v>
      </c>
      <c r="AM65" s="55">
        <v>1.2512668670143043</v>
      </c>
      <c r="AN65" s="55">
        <v>1.2738550912361923</v>
      </c>
      <c r="AO65" s="55">
        <v>1.3349973370344632</v>
      </c>
      <c r="AP65" s="55">
        <v>1.2815597977956386</v>
      </c>
      <c r="AQ65" s="55">
        <v>1.1459990975207035</v>
      </c>
      <c r="AR65" s="55">
        <v>1.2402681319864297</v>
      </c>
      <c r="AS65" s="55">
        <v>1.2782166323228461</v>
      </c>
      <c r="AT65" s="55">
        <v>1.2708816430603032</v>
      </c>
      <c r="AU65" s="55">
        <v>1.2373846506742718</v>
      </c>
      <c r="AV65" s="55">
        <v>1.2986347212134797</v>
      </c>
      <c r="AW65" s="55">
        <v>1.3258335803074839</v>
      </c>
      <c r="AX65" s="55">
        <v>1.279229016519553</v>
      </c>
      <c r="AY65" s="55">
        <v>1.2654249466128649</v>
      </c>
      <c r="AZ65" s="2">
        <f t="shared" ca="1" si="42"/>
        <v>0</v>
      </c>
      <c r="BA65" s="2">
        <f t="shared" ca="1" si="42"/>
        <v>0</v>
      </c>
      <c r="BB65" s="2">
        <f t="shared" ca="1" si="42"/>
        <v>0</v>
      </c>
      <c r="BC65" s="2">
        <f t="shared" ca="1" si="42"/>
        <v>0</v>
      </c>
      <c r="BD65" s="2">
        <f t="shared" ca="1" si="42"/>
        <v>0</v>
      </c>
      <c r="BE65" s="2">
        <f t="shared" ca="1" si="73"/>
        <v>0</v>
      </c>
      <c r="BF65" s="2">
        <f t="shared" ca="1" si="73"/>
        <v>0</v>
      </c>
      <c r="BG65" s="2">
        <f t="shared" ca="1" si="73"/>
        <v>0</v>
      </c>
      <c r="BH65" s="2">
        <f t="shared" ca="1" si="73"/>
        <v>0</v>
      </c>
      <c r="BI65" s="2">
        <f t="shared" ca="1" si="73"/>
        <v>0</v>
      </c>
      <c r="BJ65" s="2">
        <f t="shared" ca="1" si="73"/>
        <v>0</v>
      </c>
      <c r="BK65" s="2">
        <f t="shared" ca="1" si="73"/>
        <v>0</v>
      </c>
      <c r="BL65" s="2">
        <f t="shared" ca="1" si="73"/>
        <v>0</v>
      </c>
      <c r="BM65" s="2">
        <f t="shared" ca="1" si="73"/>
        <v>0</v>
      </c>
      <c r="BN65" s="2" t="str">
        <f t="shared" si="21"/>
        <v>SG</v>
      </c>
      <c r="BO65" s="2">
        <f t="shared" si="74"/>
        <v>0</v>
      </c>
      <c r="BP65" s="2">
        <f t="shared" si="38"/>
        <v>1</v>
      </c>
      <c r="BR65" s="2">
        <f t="shared" si="58"/>
        <v>0</v>
      </c>
      <c r="BS65" s="2">
        <f t="shared" si="59"/>
        <v>0</v>
      </c>
      <c r="BT65" s="2">
        <f t="shared" si="60"/>
        <v>0</v>
      </c>
      <c r="BU65" s="2">
        <f t="shared" si="61"/>
        <v>0</v>
      </c>
      <c r="BV65" s="2">
        <f t="shared" si="62"/>
        <v>0</v>
      </c>
      <c r="BW65" s="2">
        <f t="shared" si="63"/>
        <v>0</v>
      </c>
      <c r="BX65" s="2">
        <f t="shared" si="64"/>
        <v>0</v>
      </c>
      <c r="BY65" s="2">
        <f t="shared" si="65"/>
        <v>0</v>
      </c>
      <c r="BZ65" s="2">
        <f t="shared" si="66"/>
        <v>0</v>
      </c>
      <c r="CA65" s="2">
        <f t="shared" si="67"/>
        <v>0</v>
      </c>
      <c r="CB65" s="2">
        <f t="shared" si="68"/>
        <v>0</v>
      </c>
      <c r="CC65" s="2">
        <f t="shared" si="69"/>
        <v>0</v>
      </c>
      <c r="CD65" s="2">
        <f t="shared" si="70"/>
        <v>0</v>
      </c>
      <c r="CE65" s="2">
        <f t="shared" si="71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КА-11  -  Гун</v>
      </c>
      <c r="B66" s="10" t="s">
        <v>2758</v>
      </c>
      <c r="C66" s="18">
        <v>2</v>
      </c>
      <c r="D66" s="18">
        <v>0.1</v>
      </c>
      <c r="E66" s="22" t="s">
        <v>2486</v>
      </c>
      <c r="F66" s="22">
        <v>1</v>
      </c>
      <c r="G66" s="22">
        <v>1</v>
      </c>
      <c r="H66" s="20">
        <f t="shared" ca="1" si="17"/>
        <v>0</v>
      </c>
      <c r="I66" s="16" t="str">
        <f t="shared" si="18"/>
        <v>11K002SG0N04</v>
      </c>
      <c r="J66" s="54">
        <v>1</v>
      </c>
      <c r="K66" s="54">
        <v>1</v>
      </c>
      <c r="L66" s="54">
        <v>1</v>
      </c>
      <c r="M66" s="54">
        <v>1</v>
      </c>
      <c r="N66" s="54">
        <v>1</v>
      </c>
      <c r="O66" s="54">
        <v>1</v>
      </c>
      <c r="P66" s="54">
        <v>0.5</v>
      </c>
      <c r="Q66" s="54">
        <v>0.5</v>
      </c>
      <c r="R66" s="54">
        <v>0.5</v>
      </c>
      <c r="S66" s="54">
        <v>0.5</v>
      </c>
      <c r="T66" s="54">
        <v>0.5</v>
      </c>
      <c r="U66" s="54">
        <v>0.5</v>
      </c>
      <c r="V66" s="54">
        <v>0.5</v>
      </c>
      <c r="W66" s="56">
        <v>0.5</v>
      </c>
      <c r="X66" s="2">
        <f t="shared" ca="1" si="41"/>
        <v>0</v>
      </c>
      <c r="Y66" s="2">
        <f t="shared" ca="1" si="41"/>
        <v>0</v>
      </c>
      <c r="Z66" s="2">
        <f t="shared" ca="1" si="41"/>
        <v>0</v>
      </c>
      <c r="AA66" s="2">
        <f t="shared" ca="1" si="41"/>
        <v>0</v>
      </c>
      <c r="AB66" s="2">
        <f t="shared" ca="1" si="41"/>
        <v>0</v>
      </c>
      <c r="AC66" s="2">
        <f t="shared" ca="1" si="72"/>
        <v>0</v>
      </c>
      <c r="AD66" s="2">
        <f t="shared" ca="1" si="72"/>
        <v>0</v>
      </c>
      <c r="AE66" s="2">
        <f t="shared" ca="1" si="72"/>
        <v>0</v>
      </c>
      <c r="AF66" s="2">
        <f t="shared" ca="1" si="72"/>
        <v>0</v>
      </c>
      <c r="AG66" s="2">
        <f t="shared" ca="1" si="72"/>
        <v>0</v>
      </c>
      <c r="AH66" s="2">
        <f t="shared" ca="1" si="72"/>
        <v>0</v>
      </c>
      <c r="AI66" s="2">
        <f t="shared" ca="1" si="72"/>
        <v>0</v>
      </c>
      <c r="AJ66" s="2">
        <f t="shared" ca="1" si="72"/>
        <v>0</v>
      </c>
      <c r="AK66" s="2">
        <f t="shared" ca="1" si="72"/>
        <v>0</v>
      </c>
      <c r="AL66" s="55">
        <v>1.1887212713021547</v>
      </c>
      <c r="AM66" s="55">
        <v>1.2562401941469652</v>
      </c>
      <c r="AN66" s="55">
        <v>1.2531104476237005</v>
      </c>
      <c r="AO66" s="55">
        <v>1.2734964437470644</v>
      </c>
      <c r="AP66" s="55">
        <v>1.2183628821114618</v>
      </c>
      <c r="AQ66" s="55">
        <v>1.1870456673636112</v>
      </c>
      <c r="AR66" s="55">
        <v>1.273614862929926</v>
      </c>
      <c r="AS66" s="55">
        <v>1.2661277026104405</v>
      </c>
      <c r="AT66" s="55">
        <v>1.2710913611132073</v>
      </c>
      <c r="AU66" s="55">
        <v>1.2372257865434535</v>
      </c>
      <c r="AV66" s="55">
        <v>1.2802540489575089</v>
      </c>
      <c r="AW66" s="55">
        <v>1.3828853979272508</v>
      </c>
      <c r="AX66" s="55">
        <v>1.3941715254330072</v>
      </c>
      <c r="AY66" s="55">
        <v>1.3620834739906695</v>
      </c>
      <c r="AZ66" s="2">
        <f t="shared" ca="1" si="42"/>
        <v>0</v>
      </c>
      <c r="BA66" s="2">
        <f t="shared" ca="1" si="42"/>
        <v>0</v>
      </c>
      <c r="BB66" s="2">
        <f t="shared" ca="1" si="42"/>
        <v>0</v>
      </c>
      <c r="BC66" s="2">
        <f t="shared" ca="1" si="42"/>
        <v>0</v>
      </c>
      <c r="BD66" s="2">
        <f t="shared" ca="1" si="42"/>
        <v>0</v>
      </c>
      <c r="BE66" s="2">
        <f t="shared" ca="1" si="73"/>
        <v>0</v>
      </c>
      <c r="BF66" s="2">
        <f t="shared" ca="1" si="73"/>
        <v>0</v>
      </c>
      <c r="BG66" s="2">
        <f t="shared" ca="1" si="73"/>
        <v>0</v>
      </c>
      <c r="BH66" s="2">
        <f t="shared" ca="1" si="73"/>
        <v>0</v>
      </c>
      <c r="BI66" s="2">
        <f t="shared" ca="1" si="73"/>
        <v>0</v>
      </c>
      <c r="BJ66" s="2">
        <f t="shared" ca="1" si="73"/>
        <v>0</v>
      </c>
      <c r="BK66" s="2">
        <f t="shared" ca="1" si="73"/>
        <v>0</v>
      </c>
      <c r="BL66" s="2">
        <f t="shared" ca="1" si="73"/>
        <v>0</v>
      </c>
      <c r="BM66" s="2">
        <f t="shared" ca="1" si="73"/>
        <v>0</v>
      </c>
      <c r="BN66" s="2" t="str">
        <f t="shared" si="21"/>
        <v>SG</v>
      </c>
      <c r="BO66" s="2">
        <f t="shared" si="74"/>
        <v>0</v>
      </c>
      <c r="BP66" s="2">
        <f t="shared" si="38"/>
        <v>1</v>
      </c>
      <c r="BR66" s="2">
        <f t="shared" si="58"/>
        <v>0</v>
      </c>
      <c r="BS66" s="2">
        <f t="shared" si="59"/>
        <v>0</v>
      </c>
      <c r="BT66" s="2">
        <f t="shared" si="60"/>
        <v>0</v>
      </c>
      <c r="BU66" s="2">
        <f t="shared" si="61"/>
        <v>0</v>
      </c>
      <c r="BV66" s="2">
        <f t="shared" si="62"/>
        <v>0</v>
      </c>
      <c r="BW66" s="2">
        <f t="shared" si="63"/>
        <v>0</v>
      </c>
      <c r="BX66" s="2">
        <f t="shared" si="64"/>
        <v>0</v>
      </c>
      <c r="BY66" s="2">
        <f t="shared" si="65"/>
        <v>0</v>
      </c>
      <c r="BZ66" s="2">
        <f t="shared" si="66"/>
        <v>0</v>
      </c>
      <c r="CA66" s="2">
        <f t="shared" si="67"/>
        <v>0</v>
      </c>
      <c r="CB66" s="2">
        <f t="shared" si="68"/>
        <v>0</v>
      </c>
      <c r="CC66" s="2">
        <f t="shared" si="69"/>
        <v>0</v>
      </c>
      <c r="CD66" s="2">
        <f t="shared" si="70"/>
        <v>0</v>
      </c>
      <c r="CE66" s="2">
        <f t="shared" si="71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КА-12  -  Гун</v>
      </c>
      <c r="B67" s="10" t="s">
        <v>2759</v>
      </c>
      <c r="C67" s="18">
        <v>2</v>
      </c>
      <c r="D67" s="18">
        <v>0.1</v>
      </c>
      <c r="E67" s="22" t="s">
        <v>2486</v>
      </c>
      <c r="F67" s="22">
        <v>1</v>
      </c>
      <c r="G67" s="22">
        <v>1</v>
      </c>
      <c r="H67" s="20">
        <f t="shared" ca="1" si="17"/>
        <v>0</v>
      </c>
      <c r="I67" s="16" t="str">
        <f t="shared" si="18"/>
        <v>12K002SG0N04</v>
      </c>
      <c r="J67" s="54">
        <v>1</v>
      </c>
      <c r="K67" s="54">
        <v>1</v>
      </c>
      <c r="L67" s="54">
        <v>1</v>
      </c>
      <c r="M67" s="54">
        <v>1</v>
      </c>
      <c r="N67" s="54">
        <v>1</v>
      </c>
      <c r="O67" s="54">
        <v>1</v>
      </c>
      <c r="P67" s="54">
        <v>0.6000000000000002</v>
      </c>
      <c r="Q67" s="54">
        <v>0.6</v>
      </c>
      <c r="R67" s="54">
        <v>0.6</v>
      </c>
      <c r="S67" s="54">
        <v>0.6</v>
      </c>
      <c r="T67" s="54">
        <v>0.59999999999999987</v>
      </c>
      <c r="U67" s="54">
        <v>0.6</v>
      </c>
      <c r="V67" s="54">
        <v>0.6</v>
      </c>
      <c r="W67" s="56">
        <v>0.6</v>
      </c>
      <c r="X67" s="2">
        <f t="shared" ca="1" si="41"/>
        <v>0</v>
      </c>
      <c r="Y67" s="2">
        <f t="shared" ca="1" si="41"/>
        <v>0</v>
      </c>
      <c r="Z67" s="2">
        <f t="shared" ca="1" si="41"/>
        <v>0</v>
      </c>
      <c r="AA67" s="2">
        <f t="shared" ca="1" si="41"/>
        <v>0</v>
      </c>
      <c r="AB67" s="2">
        <f t="shared" ca="1" si="41"/>
        <v>0</v>
      </c>
      <c r="AC67" s="2">
        <f t="shared" ca="1" si="72"/>
        <v>0</v>
      </c>
      <c r="AD67" s="2">
        <f t="shared" ca="1" si="72"/>
        <v>0</v>
      </c>
      <c r="AE67" s="2">
        <f t="shared" ca="1" si="72"/>
        <v>0</v>
      </c>
      <c r="AF67" s="2">
        <f t="shared" ca="1" si="72"/>
        <v>0</v>
      </c>
      <c r="AG67" s="2">
        <f t="shared" ca="1" si="72"/>
        <v>0</v>
      </c>
      <c r="AH67" s="2">
        <f t="shared" ca="1" si="72"/>
        <v>0</v>
      </c>
      <c r="AI67" s="2">
        <f t="shared" ca="1" si="72"/>
        <v>0</v>
      </c>
      <c r="AJ67" s="2">
        <f t="shared" ca="1" si="72"/>
        <v>0</v>
      </c>
      <c r="AK67" s="2">
        <f t="shared" ca="1" si="72"/>
        <v>0</v>
      </c>
      <c r="AL67" s="55">
        <v>1.2418865928734455</v>
      </c>
      <c r="AM67" s="55">
        <v>1.2556901170839396</v>
      </c>
      <c r="AN67" s="55">
        <v>1.2445581656222848</v>
      </c>
      <c r="AO67" s="55">
        <v>1.2904321816363022</v>
      </c>
      <c r="AP67" s="55">
        <v>1.3012494916963311</v>
      </c>
      <c r="AQ67" s="55">
        <v>1.1520725162990479</v>
      </c>
      <c r="AR67" s="55">
        <v>1.2451862812693459</v>
      </c>
      <c r="AS67" s="55">
        <v>1.2790637544880661</v>
      </c>
      <c r="AT67" s="55">
        <v>1.2872471573637103</v>
      </c>
      <c r="AU67" s="55">
        <v>1.2676784217809878</v>
      </c>
      <c r="AV67" s="55">
        <v>1.3733424907508469</v>
      </c>
      <c r="AW67" s="55">
        <v>1.4277597022896655</v>
      </c>
      <c r="AX67" s="55">
        <v>1.4011426541299692</v>
      </c>
      <c r="AY67" s="55">
        <v>1.4204461357121207</v>
      </c>
      <c r="AZ67" s="2">
        <f t="shared" ca="1" si="42"/>
        <v>0</v>
      </c>
      <c r="BA67" s="2">
        <f t="shared" ca="1" si="42"/>
        <v>0</v>
      </c>
      <c r="BB67" s="2">
        <f t="shared" ca="1" si="42"/>
        <v>0</v>
      </c>
      <c r="BC67" s="2">
        <f t="shared" ca="1" si="42"/>
        <v>0</v>
      </c>
      <c r="BD67" s="2">
        <f t="shared" ca="1" si="42"/>
        <v>0</v>
      </c>
      <c r="BE67" s="2">
        <f t="shared" ca="1" si="73"/>
        <v>0</v>
      </c>
      <c r="BF67" s="2">
        <f t="shared" ca="1" si="73"/>
        <v>0</v>
      </c>
      <c r="BG67" s="2">
        <f t="shared" ca="1" si="73"/>
        <v>0</v>
      </c>
      <c r="BH67" s="2">
        <f t="shared" ca="1" si="73"/>
        <v>0</v>
      </c>
      <c r="BI67" s="2">
        <f t="shared" ca="1" si="73"/>
        <v>0</v>
      </c>
      <c r="BJ67" s="2">
        <f t="shared" ca="1" si="73"/>
        <v>0</v>
      </c>
      <c r="BK67" s="2">
        <f t="shared" ca="1" si="73"/>
        <v>0</v>
      </c>
      <c r="BL67" s="2">
        <f t="shared" ca="1" si="73"/>
        <v>0</v>
      </c>
      <c r="BM67" s="2">
        <f t="shared" ca="1" si="73"/>
        <v>0</v>
      </c>
      <c r="BN67" s="2" t="str">
        <f t="shared" si="21"/>
        <v>SG</v>
      </c>
      <c r="BO67" s="2">
        <f t="shared" si="74"/>
        <v>0</v>
      </c>
      <c r="BP67" s="2">
        <f t="shared" si="38"/>
        <v>1</v>
      </c>
      <c r="BR67" s="2">
        <f t="shared" si="58"/>
        <v>0</v>
      </c>
      <c r="BS67" s="2">
        <f t="shared" si="59"/>
        <v>0</v>
      </c>
      <c r="BT67" s="2">
        <f t="shared" si="60"/>
        <v>0</v>
      </c>
      <c r="BU67" s="2">
        <f t="shared" si="61"/>
        <v>0</v>
      </c>
      <c r="BV67" s="2">
        <f t="shared" si="62"/>
        <v>0</v>
      </c>
      <c r="BW67" s="2">
        <f t="shared" si="63"/>
        <v>0</v>
      </c>
      <c r="BX67" s="2">
        <f t="shared" si="64"/>
        <v>0</v>
      </c>
      <c r="BY67" s="2">
        <f t="shared" si="65"/>
        <v>0</v>
      </c>
      <c r="BZ67" s="2">
        <f t="shared" si="66"/>
        <v>0</v>
      </c>
      <c r="CA67" s="2">
        <f t="shared" si="67"/>
        <v>0</v>
      </c>
      <c r="CB67" s="2">
        <f t="shared" si="68"/>
        <v>0</v>
      </c>
      <c r="CC67" s="2">
        <f t="shared" si="69"/>
        <v>0</v>
      </c>
      <c r="CD67" s="2">
        <f t="shared" si="70"/>
        <v>0</v>
      </c>
      <c r="CE67" s="2">
        <f t="shared" si="71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КА-13  -  Гун</v>
      </c>
      <c r="B68" s="10" t="s">
        <v>2760</v>
      </c>
      <c r="C68" s="18">
        <v>2</v>
      </c>
      <c r="D68" s="18">
        <v>0.1</v>
      </c>
      <c r="E68" s="22" t="s">
        <v>2486</v>
      </c>
      <c r="F68" s="22">
        <v>1</v>
      </c>
      <c r="G68" s="22">
        <v>1</v>
      </c>
      <c r="H68" s="20">
        <f t="shared" ca="1" si="17"/>
        <v>0</v>
      </c>
      <c r="I68" s="16" t="str">
        <f t="shared" si="18"/>
        <v>13K002SG0N04</v>
      </c>
      <c r="J68" s="54">
        <v>0.9</v>
      </c>
      <c r="K68" s="54">
        <v>0.9</v>
      </c>
      <c r="L68" s="54">
        <v>0.9</v>
      </c>
      <c r="M68" s="54">
        <v>0.9</v>
      </c>
      <c r="N68" s="54">
        <v>0.9</v>
      </c>
      <c r="O68" s="54">
        <v>0.9</v>
      </c>
      <c r="P68" s="54">
        <v>0.7</v>
      </c>
      <c r="Q68" s="54">
        <v>0.7</v>
      </c>
      <c r="R68" s="54">
        <v>0.7</v>
      </c>
      <c r="S68" s="54">
        <v>0.7</v>
      </c>
      <c r="T68" s="54">
        <v>0.7</v>
      </c>
      <c r="U68" s="54">
        <v>0.7</v>
      </c>
      <c r="V68" s="54">
        <v>0.7</v>
      </c>
      <c r="W68" s="56">
        <v>0.7</v>
      </c>
      <c r="X68" s="2">
        <f t="shared" ca="1" si="41"/>
        <v>0</v>
      </c>
      <c r="Y68" s="2">
        <f t="shared" ca="1" si="41"/>
        <v>0</v>
      </c>
      <c r="Z68" s="2">
        <f t="shared" ca="1" si="41"/>
        <v>0</v>
      </c>
      <c r="AA68" s="2">
        <f t="shared" ca="1" si="41"/>
        <v>0</v>
      </c>
      <c r="AB68" s="2">
        <f t="shared" ca="1" si="41"/>
        <v>0</v>
      </c>
      <c r="AC68" s="2">
        <f t="shared" ca="1" si="72"/>
        <v>0</v>
      </c>
      <c r="AD68" s="2">
        <f t="shared" ca="1" si="72"/>
        <v>0</v>
      </c>
      <c r="AE68" s="2">
        <f t="shared" ca="1" si="72"/>
        <v>0</v>
      </c>
      <c r="AF68" s="2">
        <f t="shared" ca="1" si="72"/>
        <v>0</v>
      </c>
      <c r="AG68" s="2">
        <f t="shared" ca="1" si="72"/>
        <v>0</v>
      </c>
      <c r="AH68" s="2">
        <f t="shared" ca="1" si="72"/>
        <v>0</v>
      </c>
      <c r="AI68" s="2">
        <f t="shared" ca="1" si="72"/>
        <v>0</v>
      </c>
      <c r="AJ68" s="2">
        <f t="shared" ca="1" si="72"/>
        <v>0</v>
      </c>
      <c r="AK68" s="2">
        <f t="shared" ca="1" si="72"/>
        <v>0</v>
      </c>
      <c r="AL68" s="55">
        <v>1.2195757890571783</v>
      </c>
      <c r="AM68" s="55">
        <v>1.2829283516577208</v>
      </c>
      <c r="AN68" s="55">
        <v>1.2835538099137624</v>
      </c>
      <c r="AO68" s="55">
        <v>1.2659135720244803</v>
      </c>
      <c r="AP68" s="55">
        <v>1.2037050943284089</v>
      </c>
      <c r="AQ68" s="55">
        <v>1.2060848427829975</v>
      </c>
      <c r="AR68" s="55">
        <v>1.3019858076670698</v>
      </c>
      <c r="AS68" s="55">
        <v>1.2564978330956904</v>
      </c>
      <c r="AT68" s="55">
        <v>1.2548852414773028</v>
      </c>
      <c r="AU68" s="55">
        <v>1.2253501766376218</v>
      </c>
      <c r="AV68" s="55">
        <v>1.2269960293338908</v>
      </c>
      <c r="AW68" s="55">
        <v>1.3235186999784991</v>
      </c>
      <c r="AX68" s="55">
        <v>1.3814416407640071</v>
      </c>
      <c r="AY68" s="55">
        <v>1.41732579829955</v>
      </c>
      <c r="AZ68" s="2">
        <f t="shared" ca="1" si="42"/>
        <v>0</v>
      </c>
      <c r="BA68" s="2">
        <f t="shared" ca="1" si="42"/>
        <v>0</v>
      </c>
      <c r="BB68" s="2">
        <f t="shared" ca="1" si="42"/>
        <v>0</v>
      </c>
      <c r="BC68" s="2">
        <f t="shared" ca="1" si="42"/>
        <v>0</v>
      </c>
      <c r="BD68" s="2">
        <f t="shared" ca="1" si="42"/>
        <v>0</v>
      </c>
      <c r="BE68" s="2">
        <f t="shared" ca="1" si="73"/>
        <v>0</v>
      </c>
      <c r="BF68" s="2">
        <f t="shared" ca="1" si="73"/>
        <v>0</v>
      </c>
      <c r="BG68" s="2">
        <f t="shared" ca="1" si="73"/>
        <v>0</v>
      </c>
      <c r="BH68" s="2">
        <f t="shared" ca="1" si="73"/>
        <v>0</v>
      </c>
      <c r="BI68" s="2">
        <f t="shared" ca="1" si="73"/>
        <v>0</v>
      </c>
      <c r="BJ68" s="2">
        <f t="shared" ca="1" si="73"/>
        <v>0</v>
      </c>
      <c r="BK68" s="2">
        <f t="shared" ca="1" si="73"/>
        <v>0</v>
      </c>
      <c r="BL68" s="2">
        <f t="shared" ca="1" si="73"/>
        <v>0</v>
      </c>
      <c r="BM68" s="2">
        <f t="shared" ca="1" si="73"/>
        <v>0</v>
      </c>
      <c r="BN68" s="2" t="str">
        <f t="shared" si="21"/>
        <v>SG</v>
      </c>
      <c r="BO68" s="2">
        <f t="shared" si="74"/>
        <v>0</v>
      </c>
      <c r="BP68" s="2">
        <f t="shared" si="38"/>
        <v>1</v>
      </c>
      <c r="BR68" s="2">
        <f t="shared" si="58"/>
        <v>0</v>
      </c>
      <c r="BS68" s="2">
        <f t="shared" si="59"/>
        <v>0</v>
      </c>
      <c r="BT68" s="2">
        <f t="shared" si="60"/>
        <v>0</v>
      </c>
      <c r="BU68" s="2">
        <f t="shared" si="61"/>
        <v>0</v>
      </c>
      <c r="BV68" s="2">
        <f t="shared" si="62"/>
        <v>0</v>
      </c>
      <c r="BW68" s="2">
        <f t="shared" si="63"/>
        <v>0</v>
      </c>
      <c r="BX68" s="2">
        <f t="shared" si="64"/>
        <v>0</v>
      </c>
      <c r="BY68" s="2">
        <f t="shared" si="65"/>
        <v>0</v>
      </c>
      <c r="BZ68" s="2">
        <f t="shared" si="66"/>
        <v>0</v>
      </c>
      <c r="CA68" s="2">
        <f t="shared" si="67"/>
        <v>0</v>
      </c>
      <c r="CB68" s="2">
        <f t="shared" si="68"/>
        <v>0</v>
      </c>
      <c r="CC68" s="2">
        <f t="shared" si="69"/>
        <v>0</v>
      </c>
      <c r="CD68" s="2">
        <f t="shared" si="70"/>
        <v>0</v>
      </c>
      <c r="CE68" s="2">
        <f t="shared" si="71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КА-14  -  Гун</v>
      </c>
      <c r="B69" s="10" t="s">
        <v>2761</v>
      </c>
      <c r="C69" s="18">
        <v>2</v>
      </c>
      <c r="D69" s="18">
        <v>0.1</v>
      </c>
      <c r="E69" s="22" t="s">
        <v>2486</v>
      </c>
      <c r="F69" s="22">
        <v>1</v>
      </c>
      <c r="G69" s="22">
        <v>1</v>
      </c>
      <c r="H69" s="20">
        <f t="shared" ca="1" si="17"/>
        <v>0</v>
      </c>
      <c r="I69" s="16" t="str">
        <f t="shared" si="18"/>
        <v>14K002SG0N04</v>
      </c>
      <c r="J69" s="54">
        <v>1.1000000000000001</v>
      </c>
      <c r="K69" s="54">
        <v>1.1000000000000001</v>
      </c>
      <c r="L69" s="54">
        <v>1.1000000000000001</v>
      </c>
      <c r="M69" s="54">
        <v>1.1000000000000001</v>
      </c>
      <c r="N69" s="54">
        <v>1.1000000000000001</v>
      </c>
      <c r="O69" s="54">
        <v>1.1000000000000001</v>
      </c>
      <c r="P69" s="54">
        <v>0.5</v>
      </c>
      <c r="Q69" s="54">
        <v>0.5</v>
      </c>
      <c r="R69" s="54">
        <v>0.5</v>
      </c>
      <c r="S69" s="54">
        <v>0.5</v>
      </c>
      <c r="T69" s="54">
        <v>0.5</v>
      </c>
      <c r="U69" s="54">
        <v>0.5</v>
      </c>
      <c r="V69" s="54">
        <v>0.5</v>
      </c>
      <c r="W69" s="56">
        <v>0.5</v>
      </c>
      <c r="X69" s="2">
        <f t="shared" ca="1" si="41"/>
        <v>0</v>
      </c>
      <c r="Y69" s="2">
        <f t="shared" ca="1" si="41"/>
        <v>0</v>
      </c>
      <c r="Z69" s="2">
        <f t="shared" ca="1" si="41"/>
        <v>0</v>
      </c>
      <c r="AA69" s="2">
        <f t="shared" ca="1" si="41"/>
        <v>0</v>
      </c>
      <c r="AB69" s="2">
        <f t="shared" ca="1" si="41"/>
        <v>0</v>
      </c>
      <c r="AC69" s="2">
        <f t="shared" ca="1" si="72"/>
        <v>0</v>
      </c>
      <c r="AD69" s="2">
        <f t="shared" ca="1" si="72"/>
        <v>0</v>
      </c>
      <c r="AE69" s="2">
        <f t="shared" ca="1" si="72"/>
        <v>0</v>
      </c>
      <c r="AF69" s="2">
        <f t="shared" ca="1" si="72"/>
        <v>0</v>
      </c>
      <c r="AG69" s="2">
        <f t="shared" ca="1" si="72"/>
        <v>0</v>
      </c>
      <c r="AH69" s="2">
        <f t="shared" ca="1" si="72"/>
        <v>0</v>
      </c>
      <c r="AI69" s="2">
        <f t="shared" ca="1" si="72"/>
        <v>0</v>
      </c>
      <c r="AJ69" s="2">
        <f t="shared" ca="1" si="72"/>
        <v>0</v>
      </c>
      <c r="AK69" s="2">
        <f t="shared" ca="1" si="72"/>
        <v>0</v>
      </c>
      <c r="AL69" s="55">
        <v>1.4401960175780768</v>
      </c>
      <c r="AM69" s="55">
        <v>1.4176976326312452</v>
      </c>
      <c r="AN69" s="55">
        <v>1.434898034744243</v>
      </c>
      <c r="AO69" s="55">
        <v>1.3582264221783229</v>
      </c>
      <c r="AP69" s="55">
        <v>1.2314647329448369</v>
      </c>
      <c r="AQ69" s="55">
        <v>1.3147408557391089</v>
      </c>
      <c r="AR69" s="55">
        <v>1.4044155664670726</v>
      </c>
      <c r="AS69" s="55">
        <v>1.2656290104259607</v>
      </c>
      <c r="AT69" s="55">
        <v>1.2803297765639197</v>
      </c>
      <c r="AU69" s="55">
        <v>1.3053627868493691</v>
      </c>
      <c r="AV69" s="55">
        <v>1.3352250672593788</v>
      </c>
      <c r="AW69" s="55">
        <v>1.426714712829497</v>
      </c>
      <c r="AX69" s="55">
        <v>1.5296312664918179</v>
      </c>
      <c r="AY69" s="55">
        <v>1.5223652185407726</v>
      </c>
      <c r="AZ69" s="2">
        <f t="shared" ca="1" si="42"/>
        <v>0</v>
      </c>
      <c r="BA69" s="2">
        <f t="shared" ca="1" si="42"/>
        <v>0</v>
      </c>
      <c r="BB69" s="2">
        <f t="shared" ca="1" si="42"/>
        <v>0</v>
      </c>
      <c r="BC69" s="2">
        <f t="shared" ca="1" si="42"/>
        <v>0</v>
      </c>
      <c r="BD69" s="2">
        <f t="shared" ca="1" si="42"/>
        <v>0</v>
      </c>
      <c r="BE69" s="2">
        <f t="shared" ca="1" si="73"/>
        <v>0</v>
      </c>
      <c r="BF69" s="2">
        <f t="shared" ca="1" si="73"/>
        <v>0</v>
      </c>
      <c r="BG69" s="2">
        <f t="shared" ca="1" si="73"/>
        <v>0</v>
      </c>
      <c r="BH69" s="2">
        <f t="shared" ca="1" si="73"/>
        <v>0</v>
      </c>
      <c r="BI69" s="2">
        <f t="shared" ca="1" si="73"/>
        <v>0</v>
      </c>
      <c r="BJ69" s="2">
        <f t="shared" ca="1" si="73"/>
        <v>0</v>
      </c>
      <c r="BK69" s="2">
        <f t="shared" ca="1" si="73"/>
        <v>0</v>
      </c>
      <c r="BL69" s="2">
        <f t="shared" ca="1" si="73"/>
        <v>0</v>
      </c>
      <c r="BM69" s="2">
        <f t="shared" ca="1" si="73"/>
        <v>0</v>
      </c>
      <c r="BN69" s="2" t="str">
        <f t="shared" si="21"/>
        <v>SG</v>
      </c>
      <c r="BO69" s="2">
        <f t="shared" si="74"/>
        <v>0</v>
      </c>
      <c r="BP69" s="2">
        <f t="shared" si="38"/>
        <v>1</v>
      </c>
      <c r="BR69" s="2">
        <f t="shared" si="58"/>
        <v>0</v>
      </c>
      <c r="BS69" s="2">
        <f t="shared" si="59"/>
        <v>0</v>
      </c>
      <c r="BT69" s="2">
        <f t="shared" si="60"/>
        <v>0</v>
      </c>
      <c r="BU69" s="2">
        <f t="shared" si="61"/>
        <v>0</v>
      </c>
      <c r="BV69" s="2">
        <f t="shared" si="62"/>
        <v>0</v>
      </c>
      <c r="BW69" s="2">
        <f t="shared" si="63"/>
        <v>0</v>
      </c>
      <c r="BX69" s="2">
        <f t="shared" si="64"/>
        <v>0</v>
      </c>
      <c r="BY69" s="2">
        <f t="shared" si="65"/>
        <v>0</v>
      </c>
      <c r="BZ69" s="2">
        <f t="shared" si="66"/>
        <v>0</v>
      </c>
      <c r="CA69" s="2">
        <f t="shared" si="67"/>
        <v>0</v>
      </c>
      <c r="CB69" s="2">
        <f t="shared" si="68"/>
        <v>0</v>
      </c>
      <c r="CC69" s="2">
        <f t="shared" si="69"/>
        <v>0</v>
      </c>
      <c r="CD69" s="2">
        <f t="shared" si="70"/>
        <v>0</v>
      </c>
      <c r="CE69" s="2">
        <f t="shared" si="71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КА-15  -  Гун</v>
      </c>
      <c r="B70" s="10" t="s">
        <v>2762</v>
      </c>
      <c r="C70" s="18">
        <v>2</v>
      </c>
      <c r="D70" s="18">
        <v>0.1</v>
      </c>
      <c r="E70" s="22" t="s">
        <v>2486</v>
      </c>
      <c r="F70" s="22">
        <v>1</v>
      </c>
      <c r="G70" s="22">
        <v>1</v>
      </c>
      <c r="H70" s="20">
        <f t="shared" ca="1" si="17"/>
        <v>0</v>
      </c>
      <c r="I70" s="16" t="str">
        <f t="shared" si="18"/>
        <v>15K002SG0N04</v>
      </c>
      <c r="J70" s="54">
        <v>0.9</v>
      </c>
      <c r="K70" s="54">
        <v>0.9</v>
      </c>
      <c r="L70" s="54">
        <v>0.9</v>
      </c>
      <c r="M70" s="54">
        <v>0.9</v>
      </c>
      <c r="N70" s="54">
        <v>0.9</v>
      </c>
      <c r="O70" s="54">
        <v>0.9</v>
      </c>
      <c r="P70" s="54">
        <v>0.7</v>
      </c>
      <c r="Q70" s="54">
        <v>0.7</v>
      </c>
      <c r="R70" s="54">
        <v>0.7</v>
      </c>
      <c r="S70" s="54">
        <v>0.7</v>
      </c>
      <c r="T70" s="54">
        <v>0.7</v>
      </c>
      <c r="U70" s="54">
        <v>0.7</v>
      </c>
      <c r="V70" s="54">
        <v>0.69999999999999962</v>
      </c>
      <c r="W70" s="56">
        <v>0.7</v>
      </c>
      <c r="X70" s="2">
        <f t="shared" ca="1" si="41"/>
        <v>0</v>
      </c>
      <c r="Y70" s="2">
        <f t="shared" ca="1" si="41"/>
        <v>0</v>
      </c>
      <c r="Z70" s="2">
        <f t="shared" ca="1" si="41"/>
        <v>0</v>
      </c>
      <c r="AA70" s="2">
        <f t="shared" ca="1" si="41"/>
        <v>0</v>
      </c>
      <c r="AB70" s="2">
        <f t="shared" ca="1" si="41"/>
        <v>0</v>
      </c>
      <c r="AC70" s="2">
        <f t="shared" ca="1" si="72"/>
        <v>0</v>
      </c>
      <c r="AD70" s="2">
        <f t="shared" ca="1" si="72"/>
        <v>0</v>
      </c>
      <c r="AE70" s="2">
        <f t="shared" ca="1" si="72"/>
        <v>0</v>
      </c>
      <c r="AF70" s="2">
        <f t="shared" ca="1" si="72"/>
        <v>0</v>
      </c>
      <c r="AG70" s="2">
        <f t="shared" ca="1" si="72"/>
        <v>0</v>
      </c>
      <c r="AH70" s="2">
        <f t="shared" ca="1" si="72"/>
        <v>0</v>
      </c>
      <c r="AI70" s="2">
        <f t="shared" ca="1" si="72"/>
        <v>0</v>
      </c>
      <c r="AJ70" s="2">
        <f t="shared" ca="1" si="72"/>
        <v>0</v>
      </c>
      <c r="AK70" s="2">
        <f t="shared" ca="1" si="72"/>
        <v>0</v>
      </c>
      <c r="AL70" s="55">
        <v>0.9</v>
      </c>
      <c r="AM70" s="55">
        <v>0.9</v>
      </c>
      <c r="AN70" s="55">
        <v>0.9</v>
      </c>
      <c r="AO70" s="55">
        <v>0.9</v>
      </c>
      <c r="AP70" s="55">
        <v>0.9</v>
      </c>
      <c r="AQ70" s="55">
        <v>0.9</v>
      </c>
      <c r="AR70" s="55">
        <v>0.7</v>
      </c>
      <c r="AS70" s="55">
        <v>0.7</v>
      </c>
      <c r="AT70" s="55">
        <v>0.7</v>
      </c>
      <c r="AU70" s="55">
        <v>0.7</v>
      </c>
      <c r="AV70" s="55">
        <v>0.7</v>
      </c>
      <c r="AW70" s="55">
        <v>0.7</v>
      </c>
      <c r="AX70" s="55">
        <v>0.70000000000000018</v>
      </c>
      <c r="AY70" s="55">
        <v>0.7</v>
      </c>
      <c r="AZ70" s="2">
        <f t="shared" ca="1" si="42"/>
        <v>0</v>
      </c>
      <c r="BA70" s="2">
        <f t="shared" ca="1" si="42"/>
        <v>0</v>
      </c>
      <c r="BB70" s="2">
        <f t="shared" ca="1" si="42"/>
        <v>0</v>
      </c>
      <c r="BC70" s="2">
        <f t="shared" ca="1" si="42"/>
        <v>0</v>
      </c>
      <c r="BD70" s="2">
        <f t="shared" ca="1" si="42"/>
        <v>0</v>
      </c>
      <c r="BE70" s="2">
        <f t="shared" ca="1" si="73"/>
        <v>0</v>
      </c>
      <c r="BF70" s="2">
        <f t="shared" ca="1" si="73"/>
        <v>0</v>
      </c>
      <c r="BG70" s="2">
        <f t="shared" ca="1" si="73"/>
        <v>0</v>
      </c>
      <c r="BH70" s="2">
        <f t="shared" ca="1" si="73"/>
        <v>0</v>
      </c>
      <c r="BI70" s="2">
        <f t="shared" ca="1" si="73"/>
        <v>0</v>
      </c>
      <c r="BJ70" s="2">
        <f t="shared" ca="1" si="73"/>
        <v>0</v>
      </c>
      <c r="BK70" s="2">
        <f t="shared" ca="1" si="73"/>
        <v>0</v>
      </c>
      <c r="BL70" s="2">
        <f t="shared" ca="1" si="73"/>
        <v>0</v>
      </c>
      <c r="BM70" s="2">
        <f t="shared" ca="1" si="73"/>
        <v>0</v>
      </c>
      <c r="BN70" s="2" t="str">
        <f t="shared" si="21"/>
        <v>SG</v>
      </c>
      <c r="BO70" s="2">
        <f t="shared" si="74"/>
        <v>0</v>
      </c>
      <c r="BP70" s="2">
        <f t="shared" si="38"/>
        <v>1</v>
      </c>
      <c r="BR70" s="2">
        <f t="shared" si="58"/>
        <v>0</v>
      </c>
      <c r="BS70" s="2">
        <f t="shared" si="59"/>
        <v>0</v>
      </c>
      <c r="BT70" s="2">
        <f t="shared" si="60"/>
        <v>0</v>
      </c>
      <c r="BU70" s="2">
        <f t="shared" si="61"/>
        <v>0</v>
      </c>
      <c r="BV70" s="2">
        <f t="shared" si="62"/>
        <v>0</v>
      </c>
      <c r="BW70" s="2">
        <f t="shared" si="63"/>
        <v>0</v>
      </c>
      <c r="BX70" s="2">
        <f t="shared" si="64"/>
        <v>0</v>
      </c>
      <c r="BY70" s="2">
        <f t="shared" si="65"/>
        <v>0</v>
      </c>
      <c r="BZ70" s="2">
        <f t="shared" si="66"/>
        <v>0</v>
      </c>
      <c r="CA70" s="2">
        <f t="shared" si="67"/>
        <v>0</v>
      </c>
      <c r="CB70" s="2">
        <f t="shared" si="68"/>
        <v>0</v>
      </c>
      <c r="CC70" s="2">
        <f t="shared" si="69"/>
        <v>0</v>
      </c>
      <c r="CD70" s="2">
        <f t="shared" si="70"/>
        <v>0</v>
      </c>
      <c r="CE70" s="2">
        <f t="shared" si="71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КА-16  -  Гун</v>
      </c>
      <c r="B71" s="10" t="s">
        <v>2763</v>
      </c>
      <c r="C71" s="18">
        <v>2</v>
      </c>
      <c r="D71" s="18">
        <v>0.1</v>
      </c>
      <c r="E71" s="22" t="s">
        <v>2486</v>
      </c>
      <c r="F71" s="22">
        <v>1</v>
      </c>
      <c r="G71" s="22">
        <v>1</v>
      </c>
      <c r="H71" s="20">
        <f t="shared" ca="1" si="17"/>
        <v>0</v>
      </c>
      <c r="I71" s="16" t="str">
        <f t="shared" si="18"/>
        <v>16K002SG0N04</v>
      </c>
      <c r="J71" s="54">
        <v>1.1000000000000001</v>
      </c>
      <c r="K71" s="54">
        <v>1.1000000000000001</v>
      </c>
      <c r="L71" s="54">
        <v>1.0999999999999999</v>
      </c>
      <c r="M71" s="54">
        <v>1.1000000000000003</v>
      </c>
      <c r="N71" s="54">
        <v>1.0999999999999999</v>
      </c>
      <c r="O71" s="54">
        <v>1.1000000000000003</v>
      </c>
      <c r="P71" s="54">
        <v>0.59999999999999987</v>
      </c>
      <c r="Q71" s="54">
        <v>0.6</v>
      </c>
      <c r="R71" s="54">
        <v>0.6</v>
      </c>
      <c r="S71" s="54">
        <v>0.6</v>
      </c>
      <c r="T71" s="54">
        <v>0.6</v>
      </c>
      <c r="U71" s="54">
        <v>0.60000000000000009</v>
      </c>
      <c r="V71" s="54">
        <v>0.60000000000000009</v>
      </c>
      <c r="W71" s="56">
        <v>0.6000000000000002</v>
      </c>
      <c r="X71" s="2">
        <f t="shared" ca="1" si="41"/>
        <v>0</v>
      </c>
      <c r="Y71" s="2">
        <f t="shared" ca="1" si="41"/>
        <v>0</v>
      </c>
      <c r="Z71" s="2">
        <f t="shared" ca="1" si="41"/>
        <v>0</v>
      </c>
      <c r="AA71" s="2">
        <f t="shared" ca="1" si="41"/>
        <v>0</v>
      </c>
      <c r="AB71" s="2">
        <f t="shared" ca="1" si="41"/>
        <v>0</v>
      </c>
      <c r="AC71" s="2">
        <f t="shared" ca="1" si="72"/>
        <v>0</v>
      </c>
      <c r="AD71" s="2">
        <f t="shared" ca="1" si="72"/>
        <v>0</v>
      </c>
      <c r="AE71" s="2">
        <f t="shared" ca="1" si="72"/>
        <v>0</v>
      </c>
      <c r="AF71" s="2">
        <f t="shared" ca="1" si="72"/>
        <v>0</v>
      </c>
      <c r="AG71" s="2">
        <f t="shared" ca="1" si="72"/>
        <v>0</v>
      </c>
      <c r="AH71" s="2">
        <f t="shared" ca="1" si="72"/>
        <v>0</v>
      </c>
      <c r="AI71" s="2">
        <f t="shared" ca="1" si="72"/>
        <v>0</v>
      </c>
      <c r="AJ71" s="2">
        <f t="shared" ca="1" si="72"/>
        <v>0</v>
      </c>
      <c r="AK71" s="2">
        <f t="shared" ca="1" si="72"/>
        <v>0</v>
      </c>
      <c r="AL71" s="55">
        <v>1.1000000000000001</v>
      </c>
      <c r="AM71" s="55">
        <v>1.1000000000000001</v>
      </c>
      <c r="AN71" s="55">
        <v>1.0999999999999999</v>
      </c>
      <c r="AO71" s="55">
        <v>1.1000000000000003</v>
      </c>
      <c r="AP71" s="55">
        <v>1.0999999999999999</v>
      </c>
      <c r="AQ71" s="55">
        <v>1.1000000000000003</v>
      </c>
      <c r="AR71" s="55">
        <v>0.59999999999999987</v>
      </c>
      <c r="AS71" s="55">
        <v>0.6</v>
      </c>
      <c r="AT71" s="55">
        <v>0.6</v>
      </c>
      <c r="AU71" s="55">
        <v>0.6</v>
      </c>
      <c r="AV71" s="55">
        <v>0.6</v>
      </c>
      <c r="AW71" s="55">
        <v>0.60000000000000009</v>
      </c>
      <c r="AX71" s="55">
        <v>0.6000000000000002</v>
      </c>
      <c r="AY71" s="55">
        <v>0.6000000000000002</v>
      </c>
      <c r="AZ71" s="2">
        <f t="shared" ca="1" si="42"/>
        <v>0</v>
      </c>
      <c r="BA71" s="2">
        <f t="shared" ca="1" si="42"/>
        <v>0</v>
      </c>
      <c r="BB71" s="2">
        <f t="shared" ca="1" si="42"/>
        <v>0</v>
      </c>
      <c r="BC71" s="2">
        <f t="shared" ca="1" si="42"/>
        <v>0</v>
      </c>
      <c r="BD71" s="2">
        <f t="shared" ca="1" si="42"/>
        <v>0</v>
      </c>
      <c r="BE71" s="2">
        <f t="shared" ca="1" si="73"/>
        <v>0</v>
      </c>
      <c r="BF71" s="2">
        <f t="shared" ca="1" si="73"/>
        <v>0</v>
      </c>
      <c r="BG71" s="2">
        <f t="shared" ca="1" si="73"/>
        <v>0</v>
      </c>
      <c r="BH71" s="2">
        <f t="shared" ca="1" si="73"/>
        <v>0</v>
      </c>
      <c r="BI71" s="2">
        <f t="shared" ca="1" si="73"/>
        <v>0</v>
      </c>
      <c r="BJ71" s="2">
        <f t="shared" ca="1" si="73"/>
        <v>0</v>
      </c>
      <c r="BK71" s="2">
        <f t="shared" ca="1" si="73"/>
        <v>0</v>
      </c>
      <c r="BL71" s="2">
        <f t="shared" ca="1" si="73"/>
        <v>0</v>
      </c>
      <c r="BM71" s="2">
        <f t="shared" ca="1" si="73"/>
        <v>0</v>
      </c>
      <c r="BN71" s="2" t="str">
        <f t="shared" si="21"/>
        <v>SG</v>
      </c>
      <c r="BO71" s="2">
        <f t="shared" si="74"/>
        <v>0</v>
      </c>
      <c r="BP71" s="2">
        <f t="shared" si="38"/>
        <v>1</v>
      </c>
      <c r="BR71" s="2">
        <f t="shared" si="58"/>
        <v>0</v>
      </c>
      <c r="BS71" s="2">
        <f t="shared" si="59"/>
        <v>0</v>
      </c>
      <c r="BT71" s="2">
        <f t="shared" si="60"/>
        <v>0</v>
      </c>
      <c r="BU71" s="2">
        <f t="shared" si="61"/>
        <v>0</v>
      </c>
      <c r="BV71" s="2">
        <f t="shared" si="62"/>
        <v>0</v>
      </c>
      <c r="BW71" s="2">
        <f t="shared" si="63"/>
        <v>0</v>
      </c>
      <c r="BX71" s="2">
        <f t="shared" si="64"/>
        <v>0</v>
      </c>
      <c r="BY71" s="2">
        <f t="shared" si="65"/>
        <v>0</v>
      </c>
      <c r="BZ71" s="2">
        <f t="shared" si="66"/>
        <v>0</v>
      </c>
      <c r="CA71" s="2">
        <f t="shared" si="67"/>
        <v>0</v>
      </c>
      <c r="CB71" s="2">
        <f t="shared" si="68"/>
        <v>0</v>
      </c>
      <c r="CC71" s="2">
        <f t="shared" si="69"/>
        <v>0</v>
      </c>
      <c r="CD71" s="2">
        <f t="shared" si="70"/>
        <v>0</v>
      </c>
      <c r="CE71" s="2">
        <f t="shared" si="71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КА-17  -  Гун</v>
      </c>
      <c r="B72" s="10" t="s">
        <v>2764</v>
      </c>
      <c r="C72" s="18">
        <v>2</v>
      </c>
      <c r="D72" s="18">
        <v>0.1</v>
      </c>
      <c r="E72" s="22" t="s">
        <v>2486</v>
      </c>
      <c r="F72" s="22">
        <v>1</v>
      </c>
      <c r="G72" s="22">
        <v>1</v>
      </c>
      <c r="H72" s="20">
        <f t="shared" ca="1" si="17"/>
        <v>0</v>
      </c>
      <c r="I72" s="16" t="str">
        <f t="shared" si="18"/>
        <v>17K002SG0L04</v>
      </c>
      <c r="J72" s="54">
        <v>0.89999999999999969</v>
      </c>
      <c r="K72" s="54">
        <v>0.89999999999999969</v>
      </c>
      <c r="L72" s="54">
        <v>0.89999999999999991</v>
      </c>
      <c r="M72" s="54">
        <v>0.9</v>
      </c>
      <c r="N72" s="54">
        <v>0.9</v>
      </c>
      <c r="O72" s="54">
        <v>0.9</v>
      </c>
      <c r="P72" s="54">
        <v>0.5</v>
      </c>
      <c r="Q72" s="54">
        <v>0.5</v>
      </c>
      <c r="R72" s="54">
        <v>0.5</v>
      </c>
      <c r="S72" s="54">
        <v>0.5</v>
      </c>
      <c r="T72" s="54">
        <v>0.5</v>
      </c>
      <c r="U72" s="54">
        <v>0.5</v>
      </c>
      <c r="V72" s="54">
        <v>0.5</v>
      </c>
      <c r="W72" s="56">
        <v>0.5</v>
      </c>
      <c r="X72" s="2">
        <f t="shared" ca="1" si="41"/>
        <v>0</v>
      </c>
      <c r="Y72" s="2">
        <f t="shared" ca="1" si="41"/>
        <v>0</v>
      </c>
      <c r="Z72" s="2">
        <f t="shared" ca="1" si="41"/>
        <v>0</v>
      </c>
      <c r="AA72" s="2">
        <f t="shared" ca="1" si="41"/>
        <v>0</v>
      </c>
      <c r="AB72" s="2">
        <f t="shared" ca="1" si="41"/>
        <v>0</v>
      </c>
      <c r="AC72" s="2">
        <f t="shared" ca="1" si="72"/>
        <v>0</v>
      </c>
      <c r="AD72" s="2">
        <f t="shared" ca="1" si="72"/>
        <v>0</v>
      </c>
      <c r="AE72" s="2">
        <f t="shared" ca="1" si="72"/>
        <v>0</v>
      </c>
      <c r="AF72" s="2">
        <f t="shared" ca="1" si="72"/>
        <v>0</v>
      </c>
      <c r="AG72" s="2">
        <f t="shared" ca="1" si="72"/>
        <v>0</v>
      </c>
      <c r="AH72" s="2">
        <f t="shared" ca="1" si="72"/>
        <v>0</v>
      </c>
      <c r="AI72" s="2">
        <f t="shared" ca="1" si="72"/>
        <v>0</v>
      </c>
      <c r="AJ72" s="2">
        <f t="shared" ca="1" si="72"/>
        <v>0</v>
      </c>
      <c r="AK72" s="2">
        <f t="shared" ca="1" si="72"/>
        <v>0</v>
      </c>
      <c r="AL72" s="55">
        <v>0.9228880454633257</v>
      </c>
      <c r="AM72" s="55">
        <v>1.0627641505738796</v>
      </c>
      <c r="AN72" s="55">
        <v>0.99312282797569917</v>
      </c>
      <c r="AO72" s="55">
        <v>1.0604849428227667</v>
      </c>
      <c r="AP72" s="55">
        <v>0.90302275754883687</v>
      </c>
      <c r="AQ72" s="55">
        <v>0.89749260036074374</v>
      </c>
      <c r="AR72" s="55">
        <v>0.92095938620890228</v>
      </c>
      <c r="AS72" s="55">
        <v>0.96074849315078648</v>
      </c>
      <c r="AT72" s="55">
        <v>0.89617947752557914</v>
      </c>
      <c r="AU72" s="55">
        <v>0.96225917828520802</v>
      </c>
      <c r="AV72" s="55">
        <v>0.94868048193729226</v>
      </c>
      <c r="AW72" s="55">
        <v>0.9074658965035175</v>
      </c>
      <c r="AX72" s="55">
        <v>0.91311737056713393</v>
      </c>
      <c r="AY72" s="55">
        <v>0.90318521062010304</v>
      </c>
      <c r="AZ72" s="2">
        <f t="shared" ca="1" si="42"/>
        <v>0</v>
      </c>
      <c r="BA72" s="2">
        <f t="shared" ca="1" si="42"/>
        <v>0</v>
      </c>
      <c r="BB72" s="2">
        <f t="shared" ca="1" si="42"/>
        <v>0</v>
      </c>
      <c r="BC72" s="2">
        <f t="shared" ca="1" si="42"/>
        <v>0</v>
      </c>
      <c r="BD72" s="2">
        <f t="shared" ca="1" si="42"/>
        <v>0</v>
      </c>
      <c r="BE72" s="2">
        <f t="shared" ca="1" si="73"/>
        <v>0</v>
      </c>
      <c r="BF72" s="2">
        <f t="shared" ca="1" si="73"/>
        <v>0</v>
      </c>
      <c r="BG72" s="2">
        <f t="shared" ca="1" si="73"/>
        <v>0</v>
      </c>
      <c r="BH72" s="2">
        <f t="shared" ca="1" si="73"/>
        <v>0</v>
      </c>
      <c r="BI72" s="2">
        <f t="shared" ca="1" si="73"/>
        <v>0</v>
      </c>
      <c r="BJ72" s="2">
        <f t="shared" ca="1" si="73"/>
        <v>0</v>
      </c>
      <c r="BK72" s="2">
        <f t="shared" ca="1" si="73"/>
        <v>0</v>
      </c>
      <c r="BL72" s="2">
        <f t="shared" ca="1" si="73"/>
        <v>0</v>
      </c>
      <c r="BM72" s="2">
        <f t="shared" ca="1" si="73"/>
        <v>0</v>
      </c>
      <c r="BN72" s="2" t="str">
        <f t="shared" si="21"/>
        <v>SG</v>
      </c>
      <c r="BO72" s="2">
        <f t="shared" si="74"/>
        <v>0</v>
      </c>
      <c r="BP72" s="2">
        <f t="shared" ref="BP72:BP103" si="75">IF(AND(COUNTIF(J72:W72,"&gt;0")&gt;6,SUM(BR72:CE72)=0),1,0)</f>
        <v>1</v>
      </c>
      <c r="BR72" s="2">
        <f t="shared" si="58"/>
        <v>0</v>
      </c>
      <c r="BS72" s="2">
        <f t="shared" si="59"/>
        <v>0</v>
      </c>
      <c r="BT72" s="2">
        <f t="shared" si="60"/>
        <v>0</v>
      </c>
      <c r="BU72" s="2">
        <f t="shared" si="61"/>
        <v>0</v>
      </c>
      <c r="BV72" s="2">
        <f t="shared" si="62"/>
        <v>0</v>
      </c>
      <c r="BW72" s="2">
        <f t="shared" si="63"/>
        <v>0</v>
      </c>
      <c r="BX72" s="2">
        <f t="shared" si="64"/>
        <v>0</v>
      </c>
      <c r="BY72" s="2">
        <f t="shared" si="65"/>
        <v>0</v>
      </c>
      <c r="BZ72" s="2">
        <f t="shared" si="66"/>
        <v>0</v>
      </c>
      <c r="CA72" s="2">
        <f t="shared" si="67"/>
        <v>0</v>
      </c>
      <c r="CB72" s="2">
        <f t="shared" si="68"/>
        <v>0</v>
      </c>
      <c r="CC72" s="2">
        <f t="shared" si="69"/>
        <v>0</v>
      </c>
      <c r="CD72" s="2">
        <f t="shared" si="70"/>
        <v>0</v>
      </c>
      <c r="CE72" s="2">
        <f t="shared" si="71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КА-18  -  Гун</v>
      </c>
      <c r="B73" s="10" t="s">
        <v>2765</v>
      </c>
      <c r="C73" s="18">
        <v>2</v>
      </c>
      <c r="D73" s="18">
        <v>0.1</v>
      </c>
      <c r="E73" s="22" t="s">
        <v>2486</v>
      </c>
      <c r="F73" s="22">
        <v>1</v>
      </c>
      <c r="G73" s="22">
        <v>1</v>
      </c>
      <c r="H73" s="20">
        <f t="shared" ref="H73:H136" ca="1" si="76">IF(COUNTIF(OFFSET(H73,,2+$D$2+$B$3-$B$2,,$C$3-$B$3+1),"=42")+COUNTIF(OFFSET(H73,,2+$D$2+$B$3-$B$2,,$C$3-$B$3+1),"=21")&gt;0,1,0)</f>
        <v>0</v>
      </c>
      <c r="I73" s="16" t="str">
        <f t="shared" ref="I73:I136" si="77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18K002SG0L04</v>
      </c>
      <c r="J73" s="54">
        <v>1</v>
      </c>
      <c r="K73" s="54">
        <v>1</v>
      </c>
      <c r="L73" s="54">
        <v>1</v>
      </c>
      <c r="M73" s="54">
        <v>1</v>
      </c>
      <c r="N73" s="54">
        <v>1</v>
      </c>
      <c r="O73" s="54">
        <v>1</v>
      </c>
      <c r="P73" s="54">
        <v>0.80000000000000016</v>
      </c>
      <c r="Q73" s="54">
        <v>0.79999999999999982</v>
      </c>
      <c r="R73" s="54">
        <v>0.79999999999999993</v>
      </c>
      <c r="S73" s="54">
        <v>0.79999999999999993</v>
      </c>
      <c r="T73" s="54">
        <v>0.79999999999999982</v>
      </c>
      <c r="U73" s="54">
        <v>0.79999999999999993</v>
      </c>
      <c r="V73" s="54">
        <v>0</v>
      </c>
      <c r="W73" s="56">
        <v>0</v>
      </c>
      <c r="X73" s="2">
        <f t="shared" ca="1" si="41"/>
        <v>0</v>
      </c>
      <c r="Y73" s="2">
        <f t="shared" ca="1" si="41"/>
        <v>0</v>
      </c>
      <c r="Z73" s="2">
        <f t="shared" ca="1" si="41"/>
        <v>0</v>
      </c>
      <c r="AA73" s="2">
        <f t="shared" ca="1" si="41"/>
        <v>0</v>
      </c>
      <c r="AB73" s="2">
        <f t="shared" ca="1" si="41"/>
        <v>0</v>
      </c>
      <c r="AC73" s="2">
        <f t="shared" ca="1" si="72"/>
        <v>0</v>
      </c>
      <c r="AD73" s="2">
        <f t="shared" ca="1" si="72"/>
        <v>0</v>
      </c>
      <c r="AE73" s="2">
        <f t="shared" ca="1" si="72"/>
        <v>0</v>
      </c>
      <c r="AF73" s="2">
        <f t="shared" ca="1" si="72"/>
        <v>0</v>
      </c>
      <c r="AG73" s="2">
        <f t="shared" ca="1" si="72"/>
        <v>0</v>
      </c>
      <c r="AH73" s="2">
        <f t="shared" ca="1" si="72"/>
        <v>0</v>
      </c>
      <c r="AI73" s="2">
        <f t="shared" ca="1" si="72"/>
        <v>0</v>
      </c>
      <c r="AJ73" s="2">
        <f t="shared" ca="1" si="72"/>
        <v>0</v>
      </c>
      <c r="AK73" s="2">
        <f t="shared" ca="1" si="72"/>
        <v>0</v>
      </c>
      <c r="AL73" s="55">
        <v>0.53293091245077184</v>
      </c>
      <c r="AM73" s="55">
        <v>0.54357885548896345</v>
      </c>
      <c r="AN73" s="55">
        <v>0.53557993358717004</v>
      </c>
      <c r="AO73" s="55">
        <v>0.5454646577116502</v>
      </c>
      <c r="AP73" s="55">
        <v>0.62407136693869858</v>
      </c>
      <c r="AQ73" s="55">
        <v>0.79572678787752549</v>
      </c>
      <c r="AR73" s="55">
        <v>0.95039247112482761</v>
      </c>
      <c r="AS73" s="55">
        <v>0.56331938996613229</v>
      </c>
      <c r="AT73" s="55">
        <v>0.52797741775058782</v>
      </c>
      <c r="AU73" s="55">
        <v>0.54241461641423239</v>
      </c>
      <c r="AV73" s="55">
        <v>0.55313221090196019</v>
      </c>
      <c r="AW73" s="55">
        <v>0.55791254062791162</v>
      </c>
      <c r="AX73" s="55">
        <v>0</v>
      </c>
      <c r="AY73" s="55">
        <v>0</v>
      </c>
      <c r="AZ73" s="2">
        <f t="shared" ca="1" si="42"/>
        <v>0</v>
      </c>
      <c r="BA73" s="2">
        <f t="shared" ca="1" si="42"/>
        <v>0</v>
      </c>
      <c r="BB73" s="2">
        <f t="shared" ca="1" si="42"/>
        <v>0</v>
      </c>
      <c r="BC73" s="2">
        <f t="shared" ca="1" si="42"/>
        <v>0</v>
      </c>
      <c r="BD73" s="2">
        <f t="shared" ca="1" si="42"/>
        <v>0</v>
      </c>
      <c r="BE73" s="2">
        <f t="shared" ca="1" si="73"/>
        <v>0</v>
      </c>
      <c r="BF73" s="2">
        <f t="shared" ca="1" si="73"/>
        <v>0</v>
      </c>
      <c r="BG73" s="2">
        <f t="shared" ca="1" si="73"/>
        <v>0</v>
      </c>
      <c r="BH73" s="2">
        <f t="shared" ca="1" si="73"/>
        <v>0</v>
      </c>
      <c r="BI73" s="2">
        <f t="shared" ca="1" si="73"/>
        <v>0</v>
      </c>
      <c r="BJ73" s="2">
        <f t="shared" ca="1" si="73"/>
        <v>0</v>
      </c>
      <c r="BK73" s="2">
        <f t="shared" ca="1" si="73"/>
        <v>0</v>
      </c>
      <c r="BL73" s="2">
        <f t="shared" ca="1" si="73"/>
        <v>0</v>
      </c>
      <c r="BM73" s="2">
        <f t="shared" ca="1" si="73"/>
        <v>0</v>
      </c>
      <c r="BN73" s="2" t="str">
        <f t="shared" ref="BN73:BN136" si="78">MID(B73,7,2)</f>
        <v>SG</v>
      </c>
      <c r="BP73" s="2">
        <f t="shared" si="75"/>
        <v>1</v>
      </c>
      <c r="BR73" s="2">
        <f t="shared" si="58"/>
        <v>0</v>
      </c>
      <c r="BS73" s="2">
        <f t="shared" si="59"/>
        <v>0</v>
      </c>
      <c r="BT73" s="2">
        <f t="shared" si="60"/>
        <v>0</v>
      </c>
      <c r="BU73" s="2">
        <f t="shared" si="61"/>
        <v>0</v>
      </c>
      <c r="BV73" s="2">
        <f t="shared" si="62"/>
        <v>0</v>
      </c>
      <c r="BW73" s="2">
        <f t="shared" si="63"/>
        <v>0</v>
      </c>
      <c r="BX73" s="2">
        <f t="shared" si="64"/>
        <v>0</v>
      </c>
      <c r="BY73" s="2">
        <f t="shared" si="65"/>
        <v>0</v>
      </c>
      <c r="BZ73" s="2">
        <f t="shared" si="66"/>
        <v>0</v>
      </c>
      <c r="CA73" s="2">
        <f t="shared" si="67"/>
        <v>0</v>
      </c>
      <c r="CB73" s="2">
        <f t="shared" si="68"/>
        <v>0</v>
      </c>
      <c r="CC73" s="2">
        <f t="shared" si="69"/>
        <v>0</v>
      </c>
      <c r="CD73" s="2">
        <f t="shared" si="70"/>
        <v>0</v>
      </c>
      <c r="CE73" s="2">
        <f t="shared" si="71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КА-19  -  Гун</v>
      </c>
      <c r="B74" s="10" t="s">
        <v>2766</v>
      </c>
      <c r="C74" s="18">
        <v>2</v>
      </c>
      <c r="D74" s="18">
        <v>0.1</v>
      </c>
      <c r="E74" s="22" t="s">
        <v>2486</v>
      </c>
      <c r="F74" s="22">
        <v>1</v>
      </c>
      <c r="G74" s="22">
        <v>1</v>
      </c>
      <c r="H74" s="20">
        <f t="shared" ca="1" si="76"/>
        <v>0</v>
      </c>
      <c r="I74" s="16" t="str">
        <f t="shared" si="77"/>
        <v>19K002SG0L04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6">
        <v>0</v>
      </c>
      <c r="X74" s="2">
        <f t="shared" ca="1" si="41"/>
        <v>0</v>
      </c>
      <c r="Y74" s="2">
        <f t="shared" ca="1" si="41"/>
        <v>0</v>
      </c>
      <c r="Z74" s="2">
        <f t="shared" ca="1" si="41"/>
        <v>0</v>
      </c>
      <c r="AA74" s="2">
        <f t="shared" ca="1" si="41"/>
        <v>0</v>
      </c>
      <c r="AB74" s="2">
        <f t="shared" ca="1" si="41"/>
        <v>0</v>
      </c>
      <c r="AC74" s="2">
        <f t="shared" ca="1" si="72"/>
        <v>0</v>
      </c>
      <c r="AD74" s="2">
        <f t="shared" ca="1" si="72"/>
        <v>0</v>
      </c>
      <c r="AE74" s="2">
        <f t="shared" ca="1" si="72"/>
        <v>0</v>
      </c>
      <c r="AF74" s="2">
        <f t="shared" ca="1" si="72"/>
        <v>0</v>
      </c>
      <c r="AG74" s="2">
        <f t="shared" ca="1" si="72"/>
        <v>0</v>
      </c>
      <c r="AH74" s="2">
        <f t="shared" ca="1" si="72"/>
        <v>0</v>
      </c>
      <c r="AI74" s="2">
        <f t="shared" ca="1" si="72"/>
        <v>0</v>
      </c>
      <c r="AJ74" s="2">
        <f t="shared" ca="1" si="72"/>
        <v>0</v>
      </c>
      <c r="AK74" s="2">
        <f t="shared" ca="1" si="72"/>
        <v>0</v>
      </c>
      <c r="AL74" s="55">
        <v>0</v>
      </c>
      <c r="AM74" s="55">
        <v>0</v>
      </c>
      <c r="AN74" s="55">
        <v>0</v>
      </c>
      <c r="AO74" s="55">
        <v>0</v>
      </c>
      <c r="AP74" s="55">
        <v>0</v>
      </c>
      <c r="AQ74" s="55">
        <v>0</v>
      </c>
      <c r="AR74" s="55">
        <v>0</v>
      </c>
      <c r="AS74" s="55">
        <v>0</v>
      </c>
      <c r="AT74" s="55">
        <v>0</v>
      </c>
      <c r="AU74" s="55">
        <v>0</v>
      </c>
      <c r="AV74" s="55">
        <v>0</v>
      </c>
      <c r="AW74" s="55">
        <v>0</v>
      </c>
      <c r="AX74" s="55">
        <v>0</v>
      </c>
      <c r="AY74" s="55">
        <v>0</v>
      </c>
      <c r="AZ74" s="2">
        <f t="shared" ca="1" si="42"/>
        <v>0</v>
      </c>
      <c r="BA74" s="2">
        <f t="shared" ca="1" si="42"/>
        <v>0</v>
      </c>
      <c r="BB74" s="2">
        <f t="shared" ca="1" si="42"/>
        <v>0</v>
      </c>
      <c r="BC74" s="2">
        <f t="shared" ca="1" si="42"/>
        <v>0</v>
      </c>
      <c r="BD74" s="2">
        <f t="shared" ca="1" si="42"/>
        <v>0</v>
      </c>
      <c r="BE74" s="2">
        <f t="shared" ca="1" si="73"/>
        <v>0</v>
      </c>
      <c r="BF74" s="2">
        <f t="shared" ca="1" si="73"/>
        <v>0</v>
      </c>
      <c r="BG74" s="2">
        <f t="shared" ca="1" si="73"/>
        <v>0</v>
      </c>
      <c r="BH74" s="2">
        <f t="shared" ca="1" si="73"/>
        <v>0</v>
      </c>
      <c r="BI74" s="2">
        <f t="shared" ca="1" si="73"/>
        <v>0</v>
      </c>
      <c r="BJ74" s="2">
        <f t="shared" ca="1" si="73"/>
        <v>0</v>
      </c>
      <c r="BK74" s="2">
        <f t="shared" ca="1" si="73"/>
        <v>0</v>
      </c>
      <c r="BL74" s="2">
        <f t="shared" ca="1" si="73"/>
        <v>0</v>
      </c>
      <c r="BM74" s="2">
        <f t="shared" ca="1" si="73"/>
        <v>0</v>
      </c>
      <c r="BN74" s="2" t="str">
        <f t="shared" si="78"/>
        <v>SG</v>
      </c>
      <c r="BP74" s="2">
        <f t="shared" si="75"/>
        <v>0</v>
      </c>
      <c r="BR74" s="2">
        <f t="shared" si="58"/>
        <v>0</v>
      </c>
      <c r="BS74" s="2">
        <f t="shared" si="59"/>
        <v>0</v>
      </c>
      <c r="BT74" s="2">
        <f t="shared" si="60"/>
        <v>0</v>
      </c>
      <c r="BU74" s="2">
        <f t="shared" si="61"/>
        <v>0</v>
      </c>
      <c r="BV74" s="2">
        <f t="shared" si="62"/>
        <v>0</v>
      </c>
      <c r="BW74" s="2">
        <f t="shared" si="63"/>
        <v>0</v>
      </c>
      <c r="BX74" s="2">
        <f t="shared" si="64"/>
        <v>0</v>
      </c>
      <c r="BY74" s="2">
        <f t="shared" si="65"/>
        <v>0</v>
      </c>
      <c r="BZ74" s="2">
        <f t="shared" si="66"/>
        <v>0</v>
      </c>
      <c r="CA74" s="2">
        <f t="shared" si="67"/>
        <v>0</v>
      </c>
      <c r="CB74" s="2">
        <f t="shared" si="68"/>
        <v>0</v>
      </c>
      <c r="CC74" s="2">
        <f t="shared" si="69"/>
        <v>0</v>
      </c>
      <c r="CD74" s="2">
        <f t="shared" si="70"/>
        <v>0</v>
      </c>
      <c r="CE74" s="2">
        <f t="shared" si="71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КА-20  -  Гун</v>
      </c>
      <c r="B75" s="10" t="s">
        <v>2767</v>
      </c>
      <c r="C75" s="18">
        <v>2</v>
      </c>
      <c r="D75" s="18">
        <v>0.1</v>
      </c>
      <c r="E75" s="22" t="s">
        <v>2486</v>
      </c>
      <c r="F75" s="22">
        <v>1</v>
      </c>
      <c r="G75" s="22">
        <v>1</v>
      </c>
      <c r="H75" s="20">
        <f t="shared" ca="1" si="76"/>
        <v>0</v>
      </c>
      <c r="I75" s="16" t="str">
        <f t="shared" si="77"/>
        <v>20K002SG0L04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6">
        <v>0</v>
      </c>
      <c r="X75" s="2">
        <f t="shared" ca="1" si="41"/>
        <v>0</v>
      </c>
      <c r="Y75" s="2">
        <f t="shared" ca="1" si="41"/>
        <v>0</v>
      </c>
      <c r="Z75" s="2">
        <f t="shared" ca="1" si="41"/>
        <v>0</v>
      </c>
      <c r="AA75" s="2">
        <f t="shared" ca="1" si="41"/>
        <v>0</v>
      </c>
      <c r="AB75" s="2">
        <f t="shared" ca="1" si="41"/>
        <v>0</v>
      </c>
      <c r="AC75" s="2">
        <f t="shared" ca="1" si="72"/>
        <v>0</v>
      </c>
      <c r="AD75" s="2">
        <f t="shared" ca="1" si="72"/>
        <v>0</v>
      </c>
      <c r="AE75" s="2">
        <f t="shared" ca="1" si="72"/>
        <v>0</v>
      </c>
      <c r="AF75" s="2">
        <f t="shared" ca="1" si="72"/>
        <v>0</v>
      </c>
      <c r="AG75" s="2">
        <f t="shared" ca="1" si="72"/>
        <v>0</v>
      </c>
      <c r="AH75" s="2">
        <f t="shared" ca="1" si="72"/>
        <v>0</v>
      </c>
      <c r="AI75" s="2">
        <f t="shared" ca="1" si="72"/>
        <v>0</v>
      </c>
      <c r="AJ75" s="2">
        <f t="shared" ca="1" si="72"/>
        <v>0</v>
      </c>
      <c r="AK75" s="2">
        <f t="shared" ca="1" si="72"/>
        <v>0</v>
      </c>
      <c r="AL75" s="55">
        <v>0</v>
      </c>
      <c r="AM75" s="55">
        <v>0</v>
      </c>
      <c r="AN75" s="55">
        <v>0</v>
      </c>
      <c r="AO75" s="55">
        <v>0</v>
      </c>
      <c r="AP75" s="55">
        <v>0</v>
      </c>
      <c r="AQ75" s="55">
        <v>0</v>
      </c>
      <c r="AR75" s="55">
        <v>0</v>
      </c>
      <c r="AS75" s="55">
        <v>0</v>
      </c>
      <c r="AT75" s="55">
        <v>0</v>
      </c>
      <c r="AU75" s="55">
        <v>0</v>
      </c>
      <c r="AV75" s="55">
        <v>0</v>
      </c>
      <c r="AW75" s="55">
        <v>0</v>
      </c>
      <c r="AX75" s="55">
        <v>0</v>
      </c>
      <c r="AY75" s="55">
        <v>0</v>
      </c>
      <c r="AZ75" s="2">
        <f t="shared" ca="1" si="42"/>
        <v>0</v>
      </c>
      <c r="BA75" s="2">
        <f t="shared" ca="1" si="42"/>
        <v>0</v>
      </c>
      <c r="BB75" s="2">
        <f t="shared" ca="1" si="42"/>
        <v>0</v>
      </c>
      <c r="BC75" s="2">
        <f t="shared" ca="1" si="42"/>
        <v>0</v>
      </c>
      <c r="BD75" s="2">
        <f t="shared" ca="1" si="42"/>
        <v>0</v>
      </c>
      <c r="BE75" s="2">
        <f t="shared" ca="1" si="73"/>
        <v>0</v>
      </c>
      <c r="BF75" s="2">
        <f t="shared" ca="1" si="73"/>
        <v>0</v>
      </c>
      <c r="BG75" s="2">
        <f t="shared" ca="1" si="73"/>
        <v>0</v>
      </c>
      <c r="BH75" s="2">
        <f t="shared" ca="1" si="73"/>
        <v>0</v>
      </c>
      <c r="BI75" s="2">
        <f t="shared" ca="1" si="73"/>
        <v>0</v>
      </c>
      <c r="BJ75" s="2">
        <f t="shared" ca="1" si="73"/>
        <v>0</v>
      </c>
      <c r="BK75" s="2">
        <f t="shared" ca="1" si="73"/>
        <v>0</v>
      </c>
      <c r="BL75" s="2">
        <f t="shared" ca="1" si="73"/>
        <v>0</v>
      </c>
      <c r="BM75" s="2">
        <f t="shared" ca="1" si="73"/>
        <v>0</v>
      </c>
      <c r="BN75" s="2" t="str">
        <f t="shared" si="78"/>
        <v>SG</v>
      </c>
      <c r="BP75" s="2">
        <f t="shared" si="75"/>
        <v>0</v>
      </c>
      <c r="BR75" s="2">
        <f t="shared" si="58"/>
        <v>0</v>
      </c>
      <c r="BS75" s="2">
        <f t="shared" si="59"/>
        <v>0</v>
      </c>
      <c r="BT75" s="2">
        <f t="shared" si="60"/>
        <v>0</v>
      </c>
      <c r="BU75" s="2">
        <f t="shared" si="61"/>
        <v>0</v>
      </c>
      <c r="BV75" s="2">
        <f t="shared" si="62"/>
        <v>0</v>
      </c>
      <c r="BW75" s="2">
        <f t="shared" si="63"/>
        <v>0</v>
      </c>
      <c r="BX75" s="2">
        <f t="shared" si="64"/>
        <v>0</v>
      </c>
      <c r="BY75" s="2">
        <f t="shared" si="65"/>
        <v>0</v>
      </c>
      <c r="BZ75" s="2">
        <f t="shared" si="66"/>
        <v>0</v>
      </c>
      <c r="CA75" s="2">
        <f t="shared" si="67"/>
        <v>0</v>
      </c>
      <c r="CB75" s="2">
        <f t="shared" si="68"/>
        <v>0</v>
      </c>
      <c r="CC75" s="2">
        <f t="shared" si="69"/>
        <v>0</v>
      </c>
      <c r="CD75" s="2">
        <f t="shared" si="70"/>
        <v>0</v>
      </c>
      <c r="CE75" s="2">
        <f t="shared" si="71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КА-4  -  Δα_рс</v>
      </c>
      <c r="B76" s="10" t="s">
        <v>2768</v>
      </c>
      <c r="C76" s="18">
        <v>30</v>
      </c>
      <c r="D76" s="18">
        <v>8</v>
      </c>
      <c r="E76" s="22" t="s">
        <v>608</v>
      </c>
      <c r="F76" s="22">
        <v>1</v>
      </c>
      <c r="G76" s="22"/>
      <c r="H76" s="20">
        <f t="shared" ca="1" si="76"/>
        <v>0</v>
      </c>
      <c r="I76" s="16" t="str">
        <f t="shared" si="77"/>
        <v>04K102SV0N04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6">
        <v>0</v>
      </c>
      <c r="X76" s="2">
        <f t="shared" ca="1" si="41"/>
        <v>0</v>
      </c>
      <c r="Y76" s="2">
        <f t="shared" ca="1" si="41"/>
        <v>0</v>
      </c>
      <c r="Z76" s="2">
        <f t="shared" ca="1" si="41"/>
        <v>0</v>
      </c>
      <c r="AA76" s="2">
        <f t="shared" ca="1" si="41"/>
        <v>0</v>
      </c>
      <c r="AB76" s="2">
        <f t="shared" ca="1" si="41"/>
        <v>0</v>
      </c>
      <c r="AC76" s="2">
        <f t="shared" ca="1" si="72"/>
        <v>0</v>
      </c>
      <c r="AD76" s="2">
        <f t="shared" ca="1" si="72"/>
        <v>0</v>
      </c>
      <c r="AE76" s="2">
        <f t="shared" ca="1" si="72"/>
        <v>0</v>
      </c>
      <c r="AF76" s="2">
        <f t="shared" ca="1" si="72"/>
        <v>0</v>
      </c>
      <c r="AG76" s="2">
        <f t="shared" ca="1" si="72"/>
        <v>0</v>
      </c>
      <c r="AH76" s="2">
        <f t="shared" ca="1" si="72"/>
        <v>0</v>
      </c>
      <c r="AI76" s="2">
        <f t="shared" ca="1" si="72"/>
        <v>0</v>
      </c>
      <c r="AJ76" s="2">
        <f t="shared" ca="1" si="72"/>
        <v>0</v>
      </c>
      <c r="AK76" s="2">
        <f t="shared" ca="1" si="72"/>
        <v>0</v>
      </c>
      <c r="AL76" s="55">
        <v>0</v>
      </c>
      <c r="AM76" s="55">
        <v>0</v>
      </c>
      <c r="AN76" s="55">
        <v>0</v>
      </c>
      <c r="AO76" s="55">
        <v>0</v>
      </c>
      <c r="AP76" s="55">
        <v>0</v>
      </c>
      <c r="AQ76" s="55">
        <v>0</v>
      </c>
      <c r="AR76" s="55">
        <v>0</v>
      </c>
      <c r="AS76" s="55">
        <v>0</v>
      </c>
      <c r="AT76" s="55">
        <v>0</v>
      </c>
      <c r="AU76" s="55">
        <v>0</v>
      </c>
      <c r="AV76" s="55">
        <v>0</v>
      </c>
      <c r="AW76" s="55">
        <v>0</v>
      </c>
      <c r="AX76" s="55">
        <v>0</v>
      </c>
      <c r="AY76" s="55">
        <v>0</v>
      </c>
      <c r="AZ76" s="2">
        <f t="shared" ca="1" si="42"/>
        <v>0</v>
      </c>
      <c r="BA76" s="2">
        <f t="shared" ca="1" si="42"/>
        <v>0</v>
      </c>
      <c r="BB76" s="2">
        <f t="shared" ca="1" si="42"/>
        <v>0</v>
      </c>
      <c r="BC76" s="2">
        <f t="shared" ca="1" si="42"/>
        <v>0</v>
      </c>
      <c r="BD76" s="2">
        <f t="shared" ca="1" si="42"/>
        <v>0</v>
      </c>
      <c r="BE76" s="2">
        <f t="shared" ca="1" si="73"/>
        <v>0</v>
      </c>
      <c r="BF76" s="2">
        <f t="shared" ca="1" si="73"/>
        <v>0</v>
      </c>
      <c r="BG76" s="2">
        <f t="shared" ca="1" si="73"/>
        <v>0</v>
      </c>
      <c r="BH76" s="2">
        <f t="shared" ca="1" si="73"/>
        <v>1</v>
      </c>
      <c r="BI76" s="2">
        <f t="shared" ca="1" si="73"/>
        <v>0</v>
      </c>
      <c r="BJ76" s="2">
        <f t="shared" ca="1" si="73"/>
        <v>0</v>
      </c>
      <c r="BK76" s="2">
        <f t="shared" ca="1" si="73"/>
        <v>0</v>
      </c>
      <c r="BL76" s="2">
        <f t="shared" ca="1" si="73"/>
        <v>0</v>
      </c>
      <c r="BM76" s="2">
        <f t="shared" ca="1" si="73"/>
        <v>0</v>
      </c>
      <c r="BN76" s="2" t="str">
        <f t="shared" si="78"/>
        <v>SV</v>
      </c>
      <c r="BP76" s="2">
        <f t="shared" si="75"/>
        <v>0</v>
      </c>
      <c r="BR76" s="2">
        <f t="shared" ref="BR76:BR92" si="79">IF(AND(J144 &gt;0,J76&gt;$C76,J76 &gt;1),1,0)</f>
        <v>0</v>
      </c>
      <c r="BS76" s="2">
        <f t="shared" ref="BS76:BS92" si="80">IF(AND(K144 &gt;0,K76&gt;$C76,K76 &gt;1),1,0)</f>
        <v>0</v>
      </c>
      <c r="BT76" s="2">
        <f t="shared" ref="BT76:BT92" si="81">IF(AND(L144 &gt;0,L76&gt;$C76,L76 &gt;1),1,0)</f>
        <v>0</v>
      </c>
      <c r="BU76" s="2">
        <f t="shared" ref="BU76:BU92" si="82">IF(AND(M144 &gt;0,M76&gt;$C76,M76 &gt;1),1,0)</f>
        <v>0</v>
      </c>
      <c r="BV76" s="2">
        <f t="shared" ref="BV76:BV92" si="83">IF(AND(N144 &gt;0,N76&gt;$C76,N76 &gt;1),1,0)</f>
        <v>0</v>
      </c>
      <c r="BW76" s="2">
        <f t="shared" ref="BW76:BW92" si="84">IF(AND(O144 &gt;0,O76&gt;$C76,O76 &gt;1),1,0)</f>
        <v>0</v>
      </c>
      <c r="BX76" s="2">
        <f t="shared" ref="BX76:BX92" si="85">IF(AND(P144 &gt;0,P76&gt;$C76,P76 &gt;1),1,0)</f>
        <v>0</v>
      </c>
      <c r="BY76" s="2">
        <f t="shared" ref="BY76:BY92" si="86">IF(AND(Q144 &gt;0,Q76&gt;$C76,Q76 &gt;1),1,0)</f>
        <v>0</v>
      </c>
      <c r="BZ76" s="2">
        <f t="shared" ref="BZ76:BZ92" si="87">IF(AND(R144 &gt;0,R76&gt;$C76,R76 &gt;1),1,0)</f>
        <v>0</v>
      </c>
      <c r="CA76" s="2">
        <f t="shared" ref="CA76:CA92" si="88">IF(AND(S144 &gt;0,S76&gt;$C76,S76 &gt;1),1,0)</f>
        <v>0</v>
      </c>
      <c r="CB76" s="2">
        <f t="shared" ref="CB76:CB92" si="89">IF(AND(T144 &gt;0,T76&gt;$C76,T76 &gt;1),1,0)</f>
        <v>0</v>
      </c>
      <c r="CC76" s="2">
        <f t="shared" ref="CC76:CC92" si="90">IF(AND(U144 &gt;0,U76&gt;$C76,U76 &gt;1),1,0)</f>
        <v>0</v>
      </c>
      <c r="CD76" s="2">
        <f t="shared" ref="CD76:CD92" si="91">IF(AND(V144 &gt;0,V76&gt;$C76,V76 &gt;1),1,0)</f>
        <v>0</v>
      </c>
      <c r="CE76" s="2">
        <f t="shared" ref="CE76:CE92" si="92">IF(AND(W144 &gt;0,W76&gt;$C76,W76 &gt;1),1,0)</f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КА-5  -  Δα_рс</v>
      </c>
      <c r="B77" s="10" t="s">
        <v>2769</v>
      </c>
      <c r="C77" s="18">
        <v>30</v>
      </c>
      <c r="D77" s="18">
        <v>8</v>
      </c>
      <c r="E77" s="22" t="s">
        <v>608</v>
      </c>
      <c r="F77" s="22">
        <v>1</v>
      </c>
      <c r="G77" s="22"/>
      <c r="H77" s="20">
        <f t="shared" ca="1" si="76"/>
        <v>0</v>
      </c>
      <c r="I77" s="16" t="str">
        <f t="shared" si="77"/>
        <v>05K102SV0N04</v>
      </c>
      <c r="J77" s="54">
        <v>0</v>
      </c>
      <c r="K77" s="54">
        <v>0</v>
      </c>
      <c r="L77" s="54">
        <v>0</v>
      </c>
      <c r="M77" s="54">
        <v>0</v>
      </c>
      <c r="N77" s="54">
        <v>0</v>
      </c>
      <c r="O77" s="54">
        <v>0</v>
      </c>
      <c r="P77" s="54">
        <v>0</v>
      </c>
      <c r="Q77" s="54">
        <v>28.499921072399996</v>
      </c>
      <c r="R77" s="54">
        <v>26.300419517613289</v>
      </c>
      <c r="S77" s="54">
        <v>27.379063008179383</v>
      </c>
      <c r="T77" s="54">
        <v>27.131875576730568</v>
      </c>
      <c r="U77" s="54">
        <v>26.704647142562955</v>
      </c>
      <c r="V77" s="54">
        <v>25.994352120142665</v>
      </c>
      <c r="W77" s="56">
        <v>24.64556921941573</v>
      </c>
      <c r="X77" s="2">
        <f t="shared" ca="1" si="41"/>
        <v>0</v>
      </c>
      <c r="Y77" s="2">
        <f t="shared" ca="1" si="41"/>
        <v>0</v>
      </c>
      <c r="Z77" s="2">
        <f t="shared" ca="1" si="41"/>
        <v>0</v>
      </c>
      <c r="AA77" s="2">
        <f t="shared" ca="1" si="41"/>
        <v>0</v>
      </c>
      <c r="AB77" s="2">
        <f t="shared" ca="1" si="41"/>
        <v>0</v>
      </c>
      <c r="AC77" s="2">
        <f t="shared" ca="1" si="72"/>
        <v>0</v>
      </c>
      <c r="AD77" s="2">
        <f t="shared" ca="1" si="72"/>
        <v>0</v>
      </c>
      <c r="AE77" s="2">
        <f t="shared" ca="1" si="72"/>
        <v>0</v>
      </c>
      <c r="AF77" s="2">
        <f t="shared" ca="1" si="72"/>
        <v>0</v>
      </c>
      <c r="AG77" s="2">
        <f t="shared" ca="1" si="72"/>
        <v>0</v>
      </c>
      <c r="AH77" s="2">
        <f t="shared" ca="1" si="72"/>
        <v>0</v>
      </c>
      <c r="AI77" s="2">
        <f t="shared" ca="1" si="72"/>
        <v>0</v>
      </c>
      <c r="AJ77" s="2">
        <f t="shared" ca="1" si="72"/>
        <v>0</v>
      </c>
      <c r="AK77" s="2">
        <f t="shared" ca="1" si="72"/>
        <v>0</v>
      </c>
      <c r="AL77" s="55">
        <v>0</v>
      </c>
      <c r="AM77" s="55">
        <v>0</v>
      </c>
      <c r="AN77" s="55">
        <v>0</v>
      </c>
      <c r="AO77" s="55">
        <v>0</v>
      </c>
      <c r="AP77" s="55">
        <v>0</v>
      </c>
      <c r="AQ77" s="55">
        <v>0</v>
      </c>
      <c r="AR77" s="55">
        <v>0</v>
      </c>
      <c r="AS77" s="55">
        <v>14.104575344517444</v>
      </c>
      <c r="AT77" s="55">
        <v>13.206733270831419</v>
      </c>
      <c r="AU77" s="55">
        <v>13.674841014651815</v>
      </c>
      <c r="AV77" s="55">
        <v>13.575076020473254</v>
      </c>
      <c r="AW77" s="55">
        <v>13.480807881112455</v>
      </c>
      <c r="AX77" s="55">
        <v>13.041935252450543</v>
      </c>
      <c r="AY77" s="55">
        <v>12.362207728947164</v>
      </c>
      <c r="AZ77" s="2">
        <f t="shared" ca="1" si="42"/>
        <v>0</v>
      </c>
      <c r="BA77" s="2">
        <f t="shared" ca="1" si="42"/>
        <v>0</v>
      </c>
      <c r="BB77" s="2">
        <f t="shared" ca="1" si="42"/>
        <v>0</v>
      </c>
      <c r="BC77" s="2">
        <f t="shared" ca="1" si="42"/>
        <v>0</v>
      </c>
      <c r="BD77" s="2">
        <f t="shared" ca="1" si="42"/>
        <v>0</v>
      </c>
      <c r="BE77" s="2">
        <f t="shared" ca="1" si="73"/>
        <v>0</v>
      </c>
      <c r="BF77" s="2">
        <f t="shared" ca="1" si="73"/>
        <v>0</v>
      </c>
      <c r="BG77" s="2">
        <f t="shared" ca="1" si="73"/>
        <v>0</v>
      </c>
      <c r="BH77" s="2">
        <f t="shared" ca="1" si="73"/>
        <v>1</v>
      </c>
      <c r="BI77" s="2">
        <f t="shared" ca="1" si="73"/>
        <v>0</v>
      </c>
      <c r="BJ77" s="2">
        <f t="shared" ca="1" si="73"/>
        <v>0</v>
      </c>
      <c r="BK77" s="2">
        <f t="shared" ca="1" si="73"/>
        <v>0</v>
      </c>
      <c r="BL77" s="2">
        <f t="shared" ca="1" si="73"/>
        <v>0</v>
      </c>
      <c r="BM77" s="2">
        <f t="shared" ca="1" si="73"/>
        <v>0</v>
      </c>
      <c r="BN77" s="2" t="str">
        <f t="shared" si="78"/>
        <v>SV</v>
      </c>
      <c r="BO77" s="2">
        <f>IF(AND(COUNTIF(J77:W77,"&gt;0")&gt;6,COUNTIF(J77:W77,"&gt;0")=SUM(BR77:CE77)),SUM(BR77:CE77),0)</f>
        <v>0</v>
      </c>
      <c r="BP77" s="2">
        <f t="shared" si="75"/>
        <v>1</v>
      </c>
      <c r="BQ77" s="127"/>
      <c r="BR77" s="2">
        <f t="shared" si="79"/>
        <v>0</v>
      </c>
      <c r="BS77" s="2">
        <f t="shared" si="80"/>
        <v>0</v>
      </c>
      <c r="BT77" s="2">
        <f t="shared" si="81"/>
        <v>0</v>
      </c>
      <c r="BU77" s="2">
        <f t="shared" si="82"/>
        <v>0</v>
      </c>
      <c r="BV77" s="2">
        <f t="shared" si="83"/>
        <v>0</v>
      </c>
      <c r="BW77" s="2">
        <f t="shared" si="84"/>
        <v>0</v>
      </c>
      <c r="BX77" s="2">
        <f t="shared" si="85"/>
        <v>0</v>
      </c>
      <c r="BY77" s="2">
        <f t="shared" si="86"/>
        <v>0</v>
      </c>
      <c r="BZ77" s="2">
        <f t="shared" si="87"/>
        <v>0</v>
      </c>
      <c r="CA77" s="2">
        <f t="shared" si="88"/>
        <v>0</v>
      </c>
      <c r="CB77" s="2">
        <f t="shared" si="89"/>
        <v>0</v>
      </c>
      <c r="CC77" s="2">
        <f t="shared" si="90"/>
        <v>0</v>
      </c>
      <c r="CD77" s="2">
        <f t="shared" si="91"/>
        <v>0</v>
      </c>
      <c r="CE77" s="2">
        <f t="shared" si="92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КА-6  -  Δα_рс</v>
      </c>
      <c r="B78" s="10" t="s">
        <v>2770</v>
      </c>
      <c r="C78" s="18">
        <v>30</v>
      </c>
      <c r="D78" s="18">
        <v>8</v>
      </c>
      <c r="E78" s="22" t="s">
        <v>608</v>
      </c>
      <c r="F78" s="22">
        <v>1</v>
      </c>
      <c r="G78" s="22"/>
      <c r="H78" s="20">
        <f t="shared" ca="1" si="76"/>
        <v>0</v>
      </c>
      <c r="I78" s="16" t="str">
        <f t="shared" si="77"/>
        <v>06K102SV0N04</v>
      </c>
      <c r="J78" s="54">
        <v>10.129571322205891</v>
      </c>
      <c r="K78" s="54">
        <v>9.8385636247133981</v>
      </c>
      <c r="L78" s="54">
        <v>10.089359590224834</v>
      </c>
      <c r="M78" s="54">
        <v>9.9344267505835351</v>
      </c>
      <c r="N78" s="54">
        <v>10.462661910018284</v>
      </c>
      <c r="O78" s="54">
        <v>9.9396817956118362</v>
      </c>
      <c r="P78" s="54">
        <v>9.8417422151733582</v>
      </c>
      <c r="Q78" s="54">
        <v>9.6345835393547219</v>
      </c>
      <c r="R78" s="54">
        <v>10.038304253997349</v>
      </c>
      <c r="S78" s="54">
        <v>9.7691293437627866</v>
      </c>
      <c r="T78" s="54">
        <v>10.421404244585339</v>
      </c>
      <c r="U78" s="54">
        <v>11.049837683378575</v>
      </c>
      <c r="V78" s="54">
        <v>11.21872153473412</v>
      </c>
      <c r="W78" s="56">
        <v>11.207613055577134</v>
      </c>
      <c r="X78" s="2">
        <f t="shared" ca="1" si="41"/>
        <v>0</v>
      </c>
      <c r="Y78" s="2">
        <f t="shared" ca="1" si="41"/>
        <v>0</v>
      </c>
      <c r="Z78" s="2">
        <f t="shared" ca="1" si="41"/>
        <v>0</v>
      </c>
      <c r="AA78" s="2">
        <f t="shared" ca="1" si="41"/>
        <v>0</v>
      </c>
      <c r="AB78" s="2">
        <f t="shared" ca="1" si="41"/>
        <v>0</v>
      </c>
      <c r="AC78" s="2">
        <f t="shared" ca="1" si="72"/>
        <v>0</v>
      </c>
      <c r="AD78" s="2">
        <f t="shared" ca="1" si="72"/>
        <v>0</v>
      </c>
      <c r="AE78" s="2">
        <f t="shared" ca="1" si="72"/>
        <v>0</v>
      </c>
      <c r="AF78" s="2">
        <f t="shared" ca="1" si="72"/>
        <v>0</v>
      </c>
      <c r="AG78" s="2">
        <f t="shared" ca="1" si="72"/>
        <v>0</v>
      </c>
      <c r="AH78" s="2">
        <f t="shared" ca="1" si="72"/>
        <v>0</v>
      </c>
      <c r="AI78" s="2">
        <f t="shared" ca="1" si="72"/>
        <v>0</v>
      </c>
      <c r="AJ78" s="2">
        <f t="shared" ca="1" si="72"/>
        <v>0</v>
      </c>
      <c r="AK78" s="2">
        <f t="shared" ca="1" si="72"/>
        <v>0</v>
      </c>
      <c r="AL78" s="55">
        <v>11.204596137665179</v>
      </c>
      <c r="AM78" s="55">
        <v>10.874490350970582</v>
      </c>
      <c r="AN78" s="55">
        <v>11.150877362555448</v>
      </c>
      <c r="AO78" s="55">
        <v>10.940998391366756</v>
      </c>
      <c r="AP78" s="55">
        <v>10.964750786029899</v>
      </c>
      <c r="AQ78" s="55">
        <v>10.319098712371327</v>
      </c>
      <c r="AR78" s="55">
        <v>10.879186051615921</v>
      </c>
      <c r="AS78" s="55">
        <v>10.654955337615847</v>
      </c>
      <c r="AT78" s="55">
        <v>11.097856487497362</v>
      </c>
      <c r="AU78" s="55">
        <v>10.801766909887219</v>
      </c>
      <c r="AV78" s="55">
        <v>11.535583886316298</v>
      </c>
      <c r="AW78" s="55">
        <v>12.310138059708144</v>
      </c>
      <c r="AX78" s="55">
        <v>12.393761015566378</v>
      </c>
      <c r="AY78" s="55">
        <v>12.371668070027656</v>
      </c>
      <c r="AZ78" s="2">
        <f t="shared" ca="1" si="42"/>
        <v>0</v>
      </c>
      <c r="BA78" s="2">
        <f t="shared" ca="1" si="42"/>
        <v>0</v>
      </c>
      <c r="BB78" s="2">
        <f t="shared" ca="1" si="42"/>
        <v>0</v>
      </c>
      <c r="BC78" s="2">
        <f t="shared" ca="1" si="42"/>
        <v>0</v>
      </c>
      <c r="BD78" s="2">
        <f t="shared" ca="1" si="42"/>
        <v>0</v>
      </c>
      <c r="BE78" s="2">
        <f t="shared" ca="1" si="73"/>
        <v>0</v>
      </c>
      <c r="BF78" s="2">
        <f t="shared" ca="1" si="73"/>
        <v>0</v>
      </c>
      <c r="BG78" s="2">
        <f t="shared" ca="1" si="73"/>
        <v>0</v>
      </c>
      <c r="BH78" s="2">
        <f t="shared" ca="1" si="73"/>
        <v>1</v>
      </c>
      <c r="BI78" s="2">
        <f t="shared" ca="1" si="73"/>
        <v>0</v>
      </c>
      <c r="BJ78" s="2">
        <f t="shared" ca="1" si="73"/>
        <v>0</v>
      </c>
      <c r="BK78" s="2">
        <f t="shared" ca="1" si="73"/>
        <v>0</v>
      </c>
      <c r="BL78" s="2">
        <f t="shared" ca="1" si="73"/>
        <v>0</v>
      </c>
      <c r="BM78" s="2">
        <f t="shared" ca="1" si="73"/>
        <v>0</v>
      </c>
      <c r="BN78" s="2" t="str">
        <f t="shared" si="78"/>
        <v>SV</v>
      </c>
      <c r="BO78" s="2">
        <f>IF(AND(COUNTIF(J78:W78,"&gt;0")&gt;6,COUNTIF(J78:W78,"&gt;0")=SUM(BR78:CE78)),SUM(BR78:CE78),0)</f>
        <v>0</v>
      </c>
      <c r="BP78" s="2">
        <f t="shared" si="75"/>
        <v>1</v>
      </c>
      <c r="BR78" s="2">
        <f t="shared" si="79"/>
        <v>0</v>
      </c>
      <c r="BS78" s="2">
        <f t="shared" si="80"/>
        <v>0</v>
      </c>
      <c r="BT78" s="2">
        <f t="shared" si="81"/>
        <v>0</v>
      </c>
      <c r="BU78" s="2">
        <f t="shared" si="82"/>
        <v>0</v>
      </c>
      <c r="BV78" s="2">
        <f t="shared" si="83"/>
        <v>0</v>
      </c>
      <c r="BW78" s="2">
        <f t="shared" si="84"/>
        <v>0</v>
      </c>
      <c r="BX78" s="2">
        <f t="shared" si="85"/>
        <v>0</v>
      </c>
      <c r="BY78" s="2">
        <f t="shared" si="86"/>
        <v>0</v>
      </c>
      <c r="BZ78" s="2">
        <f t="shared" si="87"/>
        <v>0</v>
      </c>
      <c r="CA78" s="2">
        <f t="shared" si="88"/>
        <v>0</v>
      </c>
      <c r="CB78" s="2">
        <f t="shared" si="89"/>
        <v>0</v>
      </c>
      <c r="CC78" s="2">
        <f t="shared" si="90"/>
        <v>0</v>
      </c>
      <c r="CD78" s="2">
        <f t="shared" si="91"/>
        <v>0</v>
      </c>
      <c r="CE78" s="2">
        <f t="shared" si="92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КА-7  -  Δα_рс</v>
      </c>
      <c r="B79" s="10" t="s">
        <v>2771</v>
      </c>
      <c r="C79" s="18">
        <v>30</v>
      </c>
      <c r="D79" s="18">
        <v>8</v>
      </c>
      <c r="E79" s="22" t="s">
        <v>608</v>
      </c>
      <c r="F79" s="22">
        <v>1</v>
      </c>
      <c r="G79" s="22"/>
      <c r="H79" s="20">
        <f t="shared" ca="1" si="76"/>
        <v>0</v>
      </c>
      <c r="I79" s="16" t="str">
        <f t="shared" si="77"/>
        <v>07K102SV0N04</v>
      </c>
      <c r="J79" s="54">
        <v>10.592084590166193</v>
      </c>
      <c r="K79" s="54">
        <v>10.849067650161489</v>
      </c>
      <c r="L79" s="54">
        <v>10.963087201398947</v>
      </c>
      <c r="M79" s="54">
        <v>10.763675881660308</v>
      </c>
      <c r="N79" s="54">
        <v>11.101524205045141</v>
      </c>
      <c r="O79" s="54">
        <v>10.899041803181003</v>
      </c>
      <c r="P79" s="54">
        <v>11.230251126676611</v>
      </c>
      <c r="Q79" s="54">
        <v>11.41686168971013</v>
      </c>
      <c r="R79" s="54">
        <v>12.068361927274687</v>
      </c>
      <c r="S79" s="54">
        <v>12.334816954111311</v>
      </c>
      <c r="T79" s="54">
        <v>12.374139787039331</v>
      </c>
      <c r="U79" s="54">
        <v>12.506149409782955</v>
      </c>
      <c r="V79" s="54">
        <v>13.581514784735722</v>
      </c>
      <c r="W79" s="56">
        <v>0</v>
      </c>
      <c r="X79" s="2">
        <f t="shared" ca="1" si="41"/>
        <v>0</v>
      </c>
      <c r="Y79" s="2">
        <f t="shared" ca="1" si="41"/>
        <v>0</v>
      </c>
      <c r="Z79" s="2">
        <f t="shared" ca="1" si="41"/>
        <v>0</v>
      </c>
      <c r="AA79" s="2">
        <f t="shared" ca="1" si="41"/>
        <v>0</v>
      </c>
      <c r="AB79" s="2">
        <f t="shared" ca="1" si="41"/>
        <v>0</v>
      </c>
      <c r="AC79" s="2">
        <f t="shared" ca="1" si="72"/>
        <v>0</v>
      </c>
      <c r="AD79" s="2">
        <f t="shared" ca="1" si="72"/>
        <v>0</v>
      </c>
      <c r="AE79" s="2">
        <f t="shared" ca="1" si="72"/>
        <v>0</v>
      </c>
      <c r="AF79" s="2">
        <f t="shared" ca="1" si="72"/>
        <v>0</v>
      </c>
      <c r="AG79" s="2">
        <f t="shared" ca="1" si="72"/>
        <v>0</v>
      </c>
      <c r="AH79" s="2">
        <f t="shared" ca="1" si="72"/>
        <v>0</v>
      </c>
      <c r="AI79" s="2">
        <f t="shared" ca="1" si="72"/>
        <v>0</v>
      </c>
      <c r="AJ79" s="2">
        <f t="shared" ca="1" si="72"/>
        <v>0</v>
      </c>
      <c r="AK79" s="2">
        <f t="shared" ca="1" si="72"/>
        <v>0</v>
      </c>
      <c r="AL79" s="55">
        <v>11.254071480780082</v>
      </c>
      <c r="AM79" s="55">
        <v>11.521867217940516</v>
      </c>
      <c r="AN79" s="55">
        <v>11.635035978101376</v>
      </c>
      <c r="AO79" s="55">
        <v>11.398420493414232</v>
      </c>
      <c r="AP79" s="55">
        <v>11.178963088011043</v>
      </c>
      <c r="AQ79" s="55">
        <v>10.87278436424833</v>
      </c>
      <c r="AR79" s="55">
        <v>11.935447684282934</v>
      </c>
      <c r="AS79" s="55">
        <v>12.133806701959953</v>
      </c>
      <c r="AT79" s="55">
        <v>12.850740656352134</v>
      </c>
      <c r="AU79" s="55">
        <v>13.115133986420469</v>
      </c>
      <c r="AV79" s="55">
        <v>13.150277527978119</v>
      </c>
      <c r="AW79" s="55">
        <v>13.369508318444034</v>
      </c>
      <c r="AX79" s="55">
        <v>14.137107453113584</v>
      </c>
      <c r="AY79" s="55">
        <v>0</v>
      </c>
      <c r="AZ79" s="2">
        <f t="shared" ca="1" si="42"/>
        <v>0</v>
      </c>
      <c r="BA79" s="2">
        <f t="shared" ca="1" si="42"/>
        <v>0</v>
      </c>
      <c r="BB79" s="2">
        <f t="shared" ca="1" si="42"/>
        <v>0</v>
      </c>
      <c r="BC79" s="2">
        <f t="shared" ca="1" si="42"/>
        <v>0</v>
      </c>
      <c r="BD79" s="2">
        <f t="shared" ca="1" si="42"/>
        <v>0</v>
      </c>
      <c r="BE79" s="2">
        <f t="shared" ca="1" si="73"/>
        <v>0</v>
      </c>
      <c r="BF79" s="2">
        <f t="shared" ca="1" si="73"/>
        <v>0</v>
      </c>
      <c r="BG79" s="2">
        <f t="shared" ca="1" si="73"/>
        <v>0</v>
      </c>
      <c r="BH79" s="2">
        <f t="shared" ca="1" si="73"/>
        <v>1</v>
      </c>
      <c r="BI79" s="2">
        <f t="shared" ca="1" si="73"/>
        <v>0</v>
      </c>
      <c r="BJ79" s="2">
        <f t="shared" ca="1" si="73"/>
        <v>0</v>
      </c>
      <c r="BK79" s="2">
        <f t="shared" ca="1" si="73"/>
        <v>0</v>
      </c>
      <c r="BL79" s="2">
        <f t="shared" ca="1" si="73"/>
        <v>0</v>
      </c>
      <c r="BM79" s="2">
        <f t="shared" ca="1" si="73"/>
        <v>0</v>
      </c>
      <c r="BN79" s="2" t="str">
        <f t="shared" si="78"/>
        <v>SV</v>
      </c>
      <c r="BP79" s="2">
        <f t="shared" si="75"/>
        <v>1</v>
      </c>
      <c r="BR79" s="2">
        <f t="shared" si="79"/>
        <v>0</v>
      </c>
      <c r="BS79" s="2">
        <f t="shared" si="80"/>
        <v>0</v>
      </c>
      <c r="BT79" s="2">
        <f t="shared" si="81"/>
        <v>0</v>
      </c>
      <c r="BU79" s="2">
        <f t="shared" si="82"/>
        <v>0</v>
      </c>
      <c r="BV79" s="2">
        <f t="shared" si="83"/>
        <v>0</v>
      </c>
      <c r="BW79" s="2">
        <f t="shared" si="84"/>
        <v>0</v>
      </c>
      <c r="BX79" s="2">
        <f t="shared" si="85"/>
        <v>0</v>
      </c>
      <c r="BY79" s="2">
        <f t="shared" si="86"/>
        <v>0</v>
      </c>
      <c r="BZ79" s="2">
        <f t="shared" si="87"/>
        <v>0</v>
      </c>
      <c r="CA79" s="2">
        <f t="shared" si="88"/>
        <v>0</v>
      </c>
      <c r="CB79" s="2">
        <f t="shared" si="89"/>
        <v>0</v>
      </c>
      <c r="CC79" s="2">
        <f t="shared" si="90"/>
        <v>0</v>
      </c>
      <c r="CD79" s="2">
        <f t="shared" si="91"/>
        <v>0</v>
      </c>
      <c r="CE79" s="2">
        <f t="shared" si="92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КА-8  -  Δα_рс</v>
      </c>
      <c r="B80" s="10" t="s">
        <v>2772</v>
      </c>
      <c r="C80" s="18">
        <v>30</v>
      </c>
      <c r="D80" s="18">
        <v>8</v>
      </c>
      <c r="E80" s="22" t="s">
        <v>608</v>
      </c>
      <c r="F80" s="22">
        <v>1</v>
      </c>
      <c r="G80" s="22"/>
      <c r="H80" s="20">
        <f t="shared" ca="1" si="76"/>
        <v>0</v>
      </c>
      <c r="I80" s="16" t="str">
        <f t="shared" si="77"/>
        <v>08K102SV0N04</v>
      </c>
      <c r="J80" s="54">
        <v>15.484426195333825</v>
      </c>
      <c r="K80" s="54">
        <v>15.498176582757338</v>
      </c>
      <c r="L80" s="54">
        <v>15.39738095408959</v>
      </c>
      <c r="M80" s="54">
        <v>16.096874971177282</v>
      </c>
      <c r="N80" s="54">
        <v>16.831307477906659</v>
      </c>
      <c r="O80" s="54">
        <v>0</v>
      </c>
      <c r="P80" s="54">
        <v>0</v>
      </c>
      <c r="Q80" s="54">
        <v>16.809265316904028</v>
      </c>
      <c r="R80" s="54">
        <v>16.509477274968059</v>
      </c>
      <c r="S80" s="54">
        <v>16.899070742581941</v>
      </c>
      <c r="T80" s="54">
        <v>16.960737260125047</v>
      </c>
      <c r="U80" s="54">
        <v>17.601345984803849</v>
      </c>
      <c r="V80" s="54">
        <v>17.66372021102276</v>
      </c>
      <c r="W80" s="56">
        <v>17.206915936426675</v>
      </c>
      <c r="X80" s="2">
        <f t="shared" ca="1" si="41"/>
        <v>0</v>
      </c>
      <c r="Y80" s="2">
        <f t="shared" ca="1" si="41"/>
        <v>0</v>
      </c>
      <c r="Z80" s="2">
        <f t="shared" ca="1" si="41"/>
        <v>0</v>
      </c>
      <c r="AA80" s="2">
        <f t="shared" ca="1" si="41"/>
        <v>0</v>
      </c>
      <c r="AB80" s="2">
        <f t="shared" ca="1" si="41"/>
        <v>0</v>
      </c>
      <c r="AC80" s="2">
        <f t="shared" ca="1" si="72"/>
        <v>0</v>
      </c>
      <c r="AD80" s="2">
        <f t="shared" ca="1" si="72"/>
        <v>0</v>
      </c>
      <c r="AE80" s="2">
        <f t="shared" ca="1" si="72"/>
        <v>0</v>
      </c>
      <c r="AF80" s="2">
        <f t="shared" ca="1" si="72"/>
        <v>0</v>
      </c>
      <c r="AG80" s="2">
        <f t="shared" ca="1" si="72"/>
        <v>0</v>
      </c>
      <c r="AH80" s="2">
        <f t="shared" ca="1" si="72"/>
        <v>0</v>
      </c>
      <c r="AI80" s="2">
        <f t="shared" ca="1" si="72"/>
        <v>0</v>
      </c>
      <c r="AJ80" s="2">
        <f t="shared" ca="1" si="72"/>
        <v>0</v>
      </c>
      <c r="AK80" s="2">
        <f t="shared" ca="1" si="72"/>
        <v>0</v>
      </c>
      <c r="AL80" s="55">
        <v>10.958097913778863</v>
      </c>
      <c r="AM80" s="55">
        <v>10.967833530773063</v>
      </c>
      <c r="AN80" s="55">
        <v>10.893955080192628</v>
      </c>
      <c r="AO80" s="55">
        <v>11.350305135814891</v>
      </c>
      <c r="AP80" s="55">
        <v>11.318101372426804</v>
      </c>
      <c r="AQ80" s="55">
        <v>0</v>
      </c>
      <c r="AR80" s="55">
        <v>0</v>
      </c>
      <c r="AS80" s="55">
        <v>11.853376419835115</v>
      </c>
      <c r="AT80" s="55">
        <v>11.695844979930897</v>
      </c>
      <c r="AU80" s="55">
        <v>11.963705133595591</v>
      </c>
      <c r="AV80" s="55">
        <v>12.010353215385466</v>
      </c>
      <c r="AW80" s="55">
        <v>12.572923943552725</v>
      </c>
      <c r="AX80" s="55">
        <v>12.492405154968296</v>
      </c>
      <c r="AY80" s="55">
        <v>12.158739678401446</v>
      </c>
      <c r="AZ80" s="2">
        <f t="shared" ca="1" si="42"/>
        <v>0</v>
      </c>
      <c r="BA80" s="2">
        <f t="shared" ca="1" si="42"/>
        <v>0</v>
      </c>
      <c r="BB80" s="2">
        <f t="shared" ca="1" si="42"/>
        <v>0</v>
      </c>
      <c r="BC80" s="2">
        <f t="shared" ca="1" si="42"/>
        <v>0</v>
      </c>
      <c r="BD80" s="2">
        <f t="shared" ca="1" si="42"/>
        <v>0</v>
      </c>
      <c r="BE80" s="2">
        <f t="shared" ca="1" si="73"/>
        <v>0</v>
      </c>
      <c r="BF80" s="2">
        <f t="shared" ca="1" si="73"/>
        <v>0</v>
      </c>
      <c r="BG80" s="2">
        <f t="shared" ca="1" si="73"/>
        <v>0</v>
      </c>
      <c r="BH80" s="2">
        <f t="shared" ca="1" si="73"/>
        <v>1</v>
      </c>
      <c r="BI80" s="2">
        <f t="shared" ca="1" si="73"/>
        <v>0</v>
      </c>
      <c r="BJ80" s="2">
        <f t="shared" ca="1" si="73"/>
        <v>0</v>
      </c>
      <c r="BK80" s="2">
        <f t="shared" ca="1" si="73"/>
        <v>0</v>
      </c>
      <c r="BL80" s="2">
        <f t="shared" ca="1" si="73"/>
        <v>0</v>
      </c>
      <c r="BM80" s="2">
        <f t="shared" ca="1" si="73"/>
        <v>0</v>
      </c>
      <c r="BN80" s="2" t="str">
        <f t="shared" si="78"/>
        <v>SV</v>
      </c>
      <c r="BO80" s="2">
        <f t="shared" ref="BO80:BO89" si="93">IF(AND(COUNTIF(J80:W80,"&gt;0")&gt;6,COUNTIF(J80:W80,"&gt;0")=SUM(BR80:CE80)),SUM(BR80:CE80),0)</f>
        <v>0</v>
      </c>
      <c r="BP80" s="2">
        <f t="shared" si="75"/>
        <v>1</v>
      </c>
      <c r="BR80" s="2">
        <f t="shared" si="79"/>
        <v>0</v>
      </c>
      <c r="BS80" s="2">
        <f t="shared" si="80"/>
        <v>0</v>
      </c>
      <c r="BT80" s="2">
        <f t="shared" si="81"/>
        <v>0</v>
      </c>
      <c r="BU80" s="2">
        <f t="shared" si="82"/>
        <v>0</v>
      </c>
      <c r="BV80" s="2">
        <f t="shared" si="83"/>
        <v>0</v>
      </c>
      <c r="BW80" s="2">
        <f t="shared" si="84"/>
        <v>0</v>
      </c>
      <c r="BX80" s="2">
        <f t="shared" si="85"/>
        <v>0</v>
      </c>
      <c r="BY80" s="2">
        <f t="shared" si="86"/>
        <v>0</v>
      </c>
      <c r="BZ80" s="2">
        <f t="shared" si="87"/>
        <v>0</v>
      </c>
      <c r="CA80" s="2">
        <f t="shared" si="88"/>
        <v>0</v>
      </c>
      <c r="CB80" s="2">
        <f t="shared" si="89"/>
        <v>0</v>
      </c>
      <c r="CC80" s="2">
        <f t="shared" si="90"/>
        <v>0</v>
      </c>
      <c r="CD80" s="2">
        <f t="shared" si="91"/>
        <v>0</v>
      </c>
      <c r="CE80" s="2">
        <f t="shared" si="92"/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КА-9  -  Δα_рс</v>
      </c>
      <c r="B81" s="10" t="s">
        <v>2773</v>
      </c>
      <c r="C81" s="18">
        <v>30</v>
      </c>
      <c r="D81" s="18">
        <v>8</v>
      </c>
      <c r="E81" s="22" t="s">
        <v>608</v>
      </c>
      <c r="F81" s="22">
        <v>1</v>
      </c>
      <c r="G81" s="22"/>
      <c r="H81" s="20">
        <f t="shared" ca="1" si="76"/>
        <v>0</v>
      </c>
      <c r="I81" s="16" t="str">
        <f t="shared" si="77"/>
        <v>09K102SV0N04</v>
      </c>
      <c r="J81" s="54">
        <v>10.189913809855501</v>
      </c>
      <c r="K81" s="54">
        <v>9.8404230076351897</v>
      </c>
      <c r="L81" s="54">
        <v>10.101769241985746</v>
      </c>
      <c r="M81" s="54">
        <v>10.870703746563557</v>
      </c>
      <c r="N81" s="54">
        <v>10.560528168807231</v>
      </c>
      <c r="O81" s="54">
        <v>10.054113590996788</v>
      </c>
      <c r="P81" s="54">
        <v>9.9785447463375139</v>
      </c>
      <c r="Q81" s="54">
        <v>10.130688312755343</v>
      </c>
      <c r="R81" s="54">
        <v>10.098730470945974</v>
      </c>
      <c r="S81" s="54">
        <v>9.8641042644742605</v>
      </c>
      <c r="T81" s="54">
        <v>10.106904406207375</v>
      </c>
      <c r="U81" s="54">
        <v>10.605800659776714</v>
      </c>
      <c r="V81" s="54">
        <v>10.910740055719675</v>
      </c>
      <c r="W81" s="56">
        <v>10.480436085273141</v>
      </c>
      <c r="X81" s="2">
        <f t="shared" ca="1" si="41"/>
        <v>0</v>
      </c>
      <c r="Y81" s="2">
        <f t="shared" ca="1" si="41"/>
        <v>0</v>
      </c>
      <c r="Z81" s="2">
        <f t="shared" ca="1" si="41"/>
        <v>0</v>
      </c>
      <c r="AA81" s="2">
        <f t="shared" ca="1" si="41"/>
        <v>0</v>
      </c>
      <c r="AB81" s="2">
        <f t="shared" ca="1" si="41"/>
        <v>0</v>
      </c>
      <c r="AC81" s="2">
        <f t="shared" ca="1" si="72"/>
        <v>0</v>
      </c>
      <c r="AD81" s="2">
        <f t="shared" ca="1" si="72"/>
        <v>0</v>
      </c>
      <c r="AE81" s="2">
        <f t="shared" ca="1" si="72"/>
        <v>0</v>
      </c>
      <c r="AF81" s="2">
        <f t="shared" ca="1" si="72"/>
        <v>0</v>
      </c>
      <c r="AG81" s="2">
        <f t="shared" ca="1" si="72"/>
        <v>0</v>
      </c>
      <c r="AH81" s="2">
        <f t="shared" ca="1" si="72"/>
        <v>0</v>
      </c>
      <c r="AI81" s="2">
        <f t="shared" ca="1" si="72"/>
        <v>0</v>
      </c>
      <c r="AJ81" s="2">
        <f t="shared" ca="1" si="72"/>
        <v>0</v>
      </c>
      <c r="AK81" s="2">
        <f t="shared" ca="1" si="72"/>
        <v>0</v>
      </c>
      <c r="AL81" s="55">
        <v>11.573838414795501</v>
      </c>
      <c r="AM81" s="55">
        <v>11.1731128107311</v>
      </c>
      <c r="AN81" s="55">
        <v>11.47172579806001</v>
      </c>
      <c r="AO81" s="55">
        <v>12.300869518360914</v>
      </c>
      <c r="AP81" s="55">
        <v>11.365466959240331</v>
      </c>
      <c r="AQ81" s="55">
        <v>10.710698587415754</v>
      </c>
      <c r="AR81" s="55">
        <v>11.322605014564603</v>
      </c>
      <c r="AS81" s="55">
        <v>11.499492446035076</v>
      </c>
      <c r="AT81" s="55">
        <v>11.46067849929408</v>
      </c>
      <c r="AU81" s="55">
        <v>11.200052016534155</v>
      </c>
      <c r="AV81" s="55">
        <v>11.479031038673037</v>
      </c>
      <c r="AW81" s="55">
        <v>12.128099954288555</v>
      </c>
      <c r="AX81" s="55">
        <v>12.380692723673533</v>
      </c>
      <c r="AY81" s="55">
        <v>11.892704786713818</v>
      </c>
      <c r="AZ81" s="2">
        <f t="shared" ca="1" si="42"/>
        <v>0</v>
      </c>
      <c r="BA81" s="2">
        <f t="shared" ca="1" si="42"/>
        <v>0</v>
      </c>
      <c r="BB81" s="2">
        <f t="shared" ca="1" si="42"/>
        <v>0</v>
      </c>
      <c r="BC81" s="2">
        <f t="shared" ca="1" si="42"/>
        <v>0</v>
      </c>
      <c r="BD81" s="2">
        <f t="shared" ca="1" si="42"/>
        <v>0</v>
      </c>
      <c r="BE81" s="2">
        <f t="shared" ca="1" si="73"/>
        <v>0</v>
      </c>
      <c r="BF81" s="2">
        <f t="shared" ca="1" si="73"/>
        <v>0</v>
      </c>
      <c r="BG81" s="2">
        <f t="shared" ca="1" si="73"/>
        <v>0</v>
      </c>
      <c r="BH81" s="2">
        <f t="shared" ca="1" si="73"/>
        <v>1</v>
      </c>
      <c r="BI81" s="2">
        <f t="shared" ca="1" si="73"/>
        <v>0</v>
      </c>
      <c r="BJ81" s="2">
        <f t="shared" ca="1" si="73"/>
        <v>0</v>
      </c>
      <c r="BK81" s="2">
        <f t="shared" ca="1" si="73"/>
        <v>0</v>
      </c>
      <c r="BL81" s="2">
        <f t="shared" ca="1" si="73"/>
        <v>0</v>
      </c>
      <c r="BM81" s="2">
        <f t="shared" ca="1" si="73"/>
        <v>0</v>
      </c>
      <c r="BN81" s="2" t="str">
        <f t="shared" si="78"/>
        <v>SV</v>
      </c>
      <c r="BO81" s="2">
        <f t="shared" si="93"/>
        <v>0</v>
      </c>
      <c r="BP81" s="2">
        <f t="shared" si="75"/>
        <v>1</v>
      </c>
      <c r="BR81" s="2">
        <f t="shared" si="79"/>
        <v>0</v>
      </c>
      <c r="BS81" s="2">
        <f t="shared" si="80"/>
        <v>0</v>
      </c>
      <c r="BT81" s="2">
        <f t="shared" si="81"/>
        <v>0</v>
      </c>
      <c r="BU81" s="2">
        <f t="shared" si="82"/>
        <v>0</v>
      </c>
      <c r="BV81" s="2">
        <f t="shared" si="83"/>
        <v>0</v>
      </c>
      <c r="BW81" s="2">
        <f t="shared" si="84"/>
        <v>0</v>
      </c>
      <c r="BX81" s="2">
        <f t="shared" si="85"/>
        <v>0</v>
      </c>
      <c r="BY81" s="2">
        <f t="shared" si="86"/>
        <v>0</v>
      </c>
      <c r="BZ81" s="2">
        <f t="shared" si="87"/>
        <v>0</v>
      </c>
      <c r="CA81" s="2">
        <f t="shared" si="88"/>
        <v>0</v>
      </c>
      <c r="CB81" s="2">
        <f t="shared" si="89"/>
        <v>0</v>
      </c>
      <c r="CC81" s="2">
        <f t="shared" si="90"/>
        <v>0</v>
      </c>
      <c r="CD81" s="2">
        <f t="shared" si="91"/>
        <v>0</v>
      </c>
      <c r="CE81" s="2">
        <f t="shared" si="92"/>
        <v>0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КА-10  -  Δα_рс</v>
      </c>
      <c r="B82" s="10" t="s">
        <v>2774</v>
      </c>
      <c r="C82" s="18">
        <v>30</v>
      </c>
      <c r="D82" s="18">
        <v>8</v>
      </c>
      <c r="E82" s="22" t="s">
        <v>608</v>
      </c>
      <c r="F82" s="22">
        <v>1</v>
      </c>
      <c r="G82" s="22"/>
      <c r="H82" s="20">
        <f t="shared" ca="1" si="76"/>
        <v>0</v>
      </c>
      <c r="I82" s="16" t="str">
        <f t="shared" si="77"/>
        <v>10K102SV0N04</v>
      </c>
      <c r="J82" s="54">
        <v>10.107765138772058</v>
      </c>
      <c r="K82" s="54">
        <v>9.7266261144870754</v>
      </c>
      <c r="L82" s="54">
        <v>9.8641839764432131</v>
      </c>
      <c r="M82" s="54">
        <v>10.286243729211666</v>
      </c>
      <c r="N82" s="54">
        <v>10.452980056561774</v>
      </c>
      <c r="O82" s="54">
        <v>9.7097301001240055</v>
      </c>
      <c r="P82" s="54">
        <v>9.6622382486814953</v>
      </c>
      <c r="Q82" s="54">
        <v>9.8920361428826737</v>
      </c>
      <c r="R82" s="54">
        <v>9.8472237132967475</v>
      </c>
      <c r="S82" s="54">
        <v>9.6451945020784589</v>
      </c>
      <c r="T82" s="54">
        <v>10.018034200719246</v>
      </c>
      <c r="U82" s="54">
        <v>10.11162121913919</v>
      </c>
      <c r="V82" s="54">
        <v>9.9096613138527232</v>
      </c>
      <c r="W82" s="56">
        <v>9.8207435781535306</v>
      </c>
      <c r="X82" s="2">
        <f t="shared" ca="1" si="41"/>
        <v>0</v>
      </c>
      <c r="Y82" s="2">
        <f t="shared" ca="1" si="41"/>
        <v>0</v>
      </c>
      <c r="Z82" s="2">
        <f t="shared" ca="1" si="41"/>
        <v>0</v>
      </c>
      <c r="AA82" s="2">
        <f t="shared" ca="1" si="41"/>
        <v>0</v>
      </c>
      <c r="AB82" s="2">
        <f t="shared" ca="1" si="41"/>
        <v>0</v>
      </c>
      <c r="AC82" s="2">
        <f t="shared" ca="1" si="72"/>
        <v>0</v>
      </c>
      <c r="AD82" s="2">
        <f t="shared" ca="1" si="72"/>
        <v>0</v>
      </c>
      <c r="AE82" s="2">
        <f t="shared" ca="1" si="72"/>
        <v>0</v>
      </c>
      <c r="AF82" s="2">
        <f t="shared" ca="1" si="72"/>
        <v>0</v>
      </c>
      <c r="AG82" s="2">
        <f t="shared" ca="1" si="72"/>
        <v>0</v>
      </c>
      <c r="AH82" s="2">
        <f t="shared" ca="1" si="72"/>
        <v>0</v>
      </c>
      <c r="AI82" s="2">
        <f t="shared" ca="1" si="72"/>
        <v>0</v>
      </c>
      <c r="AJ82" s="2">
        <f t="shared" ca="1" si="72"/>
        <v>0</v>
      </c>
      <c r="AK82" s="2">
        <f t="shared" ca="1" si="72"/>
        <v>0</v>
      </c>
      <c r="AL82" s="55">
        <v>11.629292029397547</v>
      </c>
      <c r="AM82" s="55">
        <v>11.184405696364019</v>
      </c>
      <c r="AN82" s="55">
        <v>11.336044510141599</v>
      </c>
      <c r="AO82" s="55">
        <v>11.790142395244544</v>
      </c>
      <c r="AP82" s="55">
        <v>11.388660953910478</v>
      </c>
      <c r="AQ82" s="55">
        <v>10.482510506628916</v>
      </c>
      <c r="AR82" s="55">
        <v>11.110569208984693</v>
      </c>
      <c r="AS82" s="55">
        <v>11.365324320281852</v>
      </c>
      <c r="AT82" s="55">
        <v>11.316083217487879</v>
      </c>
      <c r="AU82" s="55">
        <v>11.091211880076042</v>
      </c>
      <c r="AV82" s="55">
        <v>11.517702877435207</v>
      </c>
      <c r="AW82" s="55">
        <v>11.723255371538993</v>
      </c>
      <c r="AX82" s="55">
        <v>11.384866506380206</v>
      </c>
      <c r="AY82" s="55">
        <v>11.279451432345953</v>
      </c>
      <c r="AZ82" s="2">
        <f t="shared" ca="1" si="42"/>
        <v>0</v>
      </c>
      <c r="BA82" s="2">
        <f t="shared" ca="1" si="42"/>
        <v>0</v>
      </c>
      <c r="BB82" s="2">
        <f t="shared" ca="1" si="42"/>
        <v>0</v>
      </c>
      <c r="BC82" s="2">
        <f t="shared" ca="1" si="42"/>
        <v>0</v>
      </c>
      <c r="BD82" s="2">
        <f t="shared" ca="1" si="42"/>
        <v>0</v>
      </c>
      <c r="BE82" s="2">
        <f t="shared" ca="1" si="73"/>
        <v>0</v>
      </c>
      <c r="BF82" s="2">
        <f t="shared" ca="1" si="73"/>
        <v>0</v>
      </c>
      <c r="BG82" s="2">
        <f t="shared" ca="1" si="73"/>
        <v>0</v>
      </c>
      <c r="BH82" s="2">
        <f t="shared" ca="1" si="73"/>
        <v>1</v>
      </c>
      <c r="BI82" s="2">
        <f t="shared" ca="1" si="73"/>
        <v>0</v>
      </c>
      <c r="BJ82" s="2">
        <f t="shared" ca="1" si="73"/>
        <v>0</v>
      </c>
      <c r="BK82" s="2">
        <f t="shared" ca="1" si="73"/>
        <v>0</v>
      </c>
      <c r="BL82" s="2">
        <f t="shared" ca="1" si="73"/>
        <v>0</v>
      </c>
      <c r="BM82" s="2">
        <f t="shared" ca="1" si="73"/>
        <v>0</v>
      </c>
      <c r="BN82" s="2" t="str">
        <f t="shared" si="78"/>
        <v>SV</v>
      </c>
      <c r="BO82" s="2">
        <f t="shared" si="93"/>
        <v>0</v>
      </c>
      <c r="BP82" s="2">
        <f t="shared" si="75"/>
        <v>1</v>
      </c>
      <c r="BR82" s="2">
        <f t="shared" si="79"/>
        <v>0</v>
      </c>
      <c r="BS82" s="2">
        <f t="shared" si="80"/>
        <v>0</v>
      </c>
      <c r="BT82" s="2">
        <f t="shared" si="81"/>
        <v>0</v>
      </c>
      <c r="BU82" s="2">
        <f t="shared" si="82"/>
        <v>0</v>
      </c>
      <c r="BV82" s="2">
        <f t="shared" si="83"/>
        <v>0</v>
      </c>
      <c r="BW82" s="2">
        <f t="shared" si="84"/>
        <v>0</v>
      </c>
      <c r="BX82" s="2">
        <f t="shared" si="85"/>
        <v>0</v>
      </c>
      <c r="BY82" s="2">
        <f t="shared" si="86"/>
        <v>0</v>
      </c>
      <c r="BZ82" s="2">
        <f t="shared" si="87"/>
        <v>0</v>
      </c>
      <c r="CA82" s="2">
        <f t="shared" si="88"/>
        <v>0</v>
      </c>
      <c r="CB82" s="2">
        <f t="shared" si="89"/>
        <v>0</v>
      </c>
      <c r="CC82" s="2">
        <f t="shared" si="90"/>
        <v>0</v>
      </c>
      <c r="CD82" s="2">
        <f t="shared" si="91"/>
        <v>0</v>
      </c>
      <c r="CE82" s="2">
        <f t="shared" si="92"/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КА-11  -  Δα_рс</v>
      </c>
      <c r="B83" s="10" t="s">
        <v>2775</v>
      </c>
      <c r="C83" s="18">
        <v>30</v>
      </c>
      <c r="D83" s="18">
        <v>8</v>
      </c>
      <c r="E83" s="22" t="s">
        <v>608</v>
      </c>
      <c r="F83" s="22">
        <v>1</v>
      </c>
      <c r="G83" s="22"/>
      <c r="H83" s="20">
        <f t="shared" ca="1" si="76"/>
        <v>0</v>
      </c>
      <c r="I83" s="16" t="str">
        <f t="shared" si="77"/>
        <v>11K102SV0N04</v>
      </c>
      <c r="J83" s="54">
        <v>9.9550839652706351</v>
      </c>
      <c r="K83" s="54">
        <v>10.379251399174986</v>
      </c>
      <c r="L83" s="54">
        <v>10.359148894558524</v>
      </c>
      <c r="M83" s="54">
        <v>10.526459015508404</v>
      </c>
      <c r="N83" s="54">
        <v>10.693521709328587</v>
      </c>
      <c r="O83" s="54">
        <v>10.59235344173721</v>
      </c>
      <c r="P83" s="54">
        <v>10.489904603174638</v>
      </c>
      <c r="Q83" s="54">
        <v>10.441564657158398</v>
      </c>
      <c r="R83" s="54">
        <v>10.477274106574603</v>
      </c>
      <c r="S83" s="54">
        <v>10.259151610469756</v>
      </c>
      <c r="T83" s="54">
        <v>10.532423178177309</v>
      </c>
      <c r="U83" s="54">
        <v>11.148297991146023</v>
      </c>
      <c r="V83" s="54">
        <v>11.334533194460217</v>
      </c>
      <c r="W83" s="56">
        <v>11.101395108811939</v>
      </c>
      <c r="X83" s="2">
        <f t="shared" ca="1" si="41"/>
        <v>0</v>
      </c>
      <c r="Y83" s="2">
        <f t="shared" ca="1" si="41"/>
        <v>0</v>
      </c>
      <c r="Z83" s="2">
        <f t="shared" ca="1" si="41"/>
        <v>0</v>
      </c>
      <c r="AA83" s="2">
        <f t="shared" ca="1" si="41"/>
        <v>0</v>
      </c>
      <c r="AB83" s="2">
        <f t="shared" ca="1" si="41"/>
        <v>0</v>
      </c>
      <c r="AC83" s="2">
        <f t="shared" ca="1" si="72"/>
        <v>0</v>
      </c>
      <c r="AD83" s="2">
        <f t="shared" ca="1" si="72"/>
        <v>0</v>
      </c>
      <c r="AE83" s="2">
        <f t="shared" ca="1" si="72"/>
        <v>0</v>
      </c>
      <c r="AF83" s="2">
        <f t="shared" ca="1" si="72"/>
        <v>0</v>
      </c>
      <c r="AG83" s="2">
        <f t="shared" ca="1" si="72"/>
        <v>0</v>
      </c>
      <c r="AH83" s="2">
        <f t="shared" ca="1" si="72"/>
        <v>0</v>
      </c>
      <c r="AI83" s="2">
        <f t="shared" ca="1" si="72"/>
        <v>0</v>
      </c>
      <c r="AJ83" s="2">
        <f t="shared" ca="1" si="72"/>
        <v>0</v>
      </c>
      <c r="AK83" s="2">
        <f t="shared" ca="1" si="72"/>
        <v>0</v>
      </c>
      <c r="AL83" s="55">
        <v>10.750221795739352</v>
      </c>
      <c r="AM83" s="55">
        <v>11.217792536317281</v>
      </c>
      <c r="AN83" s="55">
        <v>11.196781984732951</v>
      </c>
      <c r="AO83" s="55">
        <v>11.333636845011243</v>
      </c>
      <c r="AP83" s="55">
        <v>10.958110781124585</v>
      </c>
      <c r="AQ83" s="55">
        <v>10.739752120117846</v>
      </c>
      <c r="AR83" s="55">
        <v>11.33443181429441</v>
      </c>
      <c r="AS83" s="55">
        <v>11.284169159813178</v>
      </c>
      <c r="AT83" s="55">
        <v>11.317491092514164</v>
      </c>
      <c r="AU83" s="55">
        <v>11.090145396579487</v>
      </c>
      <c r="AV83" s="55">
        <v>11.378983123012659</v>
      </c>
      <c r="AW83" s="55">
        <v>12.138376872107314</v>
      </c>
      <c r="AX83" s="55">
        <v>12.2445096855158</v>
      </c>
      <c r="AY83" s="55">
        <v>11.984820787762306</v>
      </c>
      <c r="AZ83" s="2">
        <f t="shared" ca="1" si="42"/>
        <v>0</v>
      </c>
      <c r="BA83" s="2">
        <f t="shared" ca="1" si="42"/>
        <v>0</v>
      </c>
      <c r="BB83" s="2">
        <f t="shared" ca="1" si="42"/>
        <v>0</v>
      </c>
      <c r="BC83" s="2">
        <f t="shared" ca="1" si="42"/>
        <v>0</v>
      </c>
      <c r="BD83" s="2">
        <f t="shared" ca="1" si="42"/>
        <v>0</v>
      </c>
      <c r="BE83" s="2">
        <f t="shared" ca="1" si="73"/>
        <v>0</v>
      </c>
      <c r="BF83" s="2">
        <f t="shared" ca="1" si="73"/>
        <v>0</v>
      </c>
      <c r="BG83" s="2">
        <f t="shared" ca="1" si="73"/>
        <v>0</v>
      </c>
      <c r="BH83" s="2">
        <f t="shared" ca="1" si="73"/>
        <v>1</v>
      </c>
      <c r="BI83" s="2">
        <f t="shared" ca="1" si="73"/>
        <v>0</v>
      </c>
      <c r="BJ83" s="2">
        <f t="shared" ca="1" si="73"/>
        <v>0</v>
      </c>
      <c r="BK83" s="2">
        <f t="shared" ca="1" si="73"/>
        <v>0</v>
      </c>
      <c r="BL83" s="2">
        <f t="shared" ca="1" si="73"/>
        <v>0</v>
      </c>
      <c r="BM83" s="2">
        <f t="shared" ca="1" si="73"/>
        <v>0</v>
      </c>
      <c r="BN83" s="2" t="str">
        <f t="shared" si="78"/>
        <v>SV</v>
      </c>
      <c r="BO83" s="2">
        <f t="shared" si="93"/>
        <v>0</v>
      </c>
      <c r="BP83" s="2">
        <f t="shared" si="75"/>
        <v>1</v>
      </c>
      <c r="BR83" s="2">
        <f t="shared" si="79"/>
        <v>0</v>
      </c>
      <c r="BS83" s="2">
        <f t="shared" si="80"/>
        <v>0</v>
      </c>
      <c r="BT83" s="2">
        <f t="shared" si="81"/>
        <v>0</v>
      </c>
      <c r="BU83" s="2">
        <f t="shared" si="82"/>
        <v>0</v>
      </c>
      <c r="BV83" s="2">
        <f t="shared" si="83"/>
        <v>0</v>
      </c>
      <c r="BW83" s="2">
        <f t="shared" si="84"/>
        <v>0</v>
      </c>
      <c r="BX83" s="2">
        <f t="shared" si="85"/>
        <v>0</v>
      </c>
      <c r="BY83" s="2">
        <f t="shared" si="86"/>
        <v>0</v>
      </c>
      <c r="BZ83" s="2">
        <f t="shared" si="87"/>
        <v>0</v>
      </c>
      <c r="CA83" s="2">
        <f t="shared" si="88"/>
        <v>0</v>
      </c>
      <c r="CB83" s="2">
        <f t="shared" si="89"/>
        <v>0</v>
      </c>
      <c r="CC83" s="2">
        <f t="shared" si="90"/>
        <v>0</v>
      </c>
      <c r="CD83" s="2">
        <f t="shared" si="91"/>
        <v>0</v>
      </c>
      <c r="CE83" s="2">
        <f t="shared" si="92"/>
        <v>0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КА-12  -  Δα_рс</v>
      </c>
      <c r="B84" s="10" t="s">
        <v>2776</v>
      </c>
      <c r="C84" s="18">
        <v>30</v>
      </c>
      <c r="D84" s="18">
        <v>8</v>
      </c>
      <c r="E84" s="22" t="s">
        <v>608</v>
      </c>
      <c r="F84" s="22">
        <v>1</v>
      </c>
      <c r="G84" s="22"/>
      <c r="H84" s="20">
        <f t="shared" ca="1" si="76"/>
        <v>0</v>
      </c>
      <c r="I84" s="16" t="str">
        <f t="shared" si="77"/>
        <v>12K102SV0N04</v>
      </c>
      <c r="J84" s="54">
        <v>10.604611324437069</v>
      </c>
      <c r="K84" s="54">
        <v>10.695452887219398</v>
      </c>
      <c r="L84" s="54">
        <v>10.62231579706599</v>
      </c>
      <c r="M84" s="54">
        <v>10.96451320501656</v>
      </c>
      <c r="N84" s="54">
        <v>11.605521735255618</v>
      </c>
      <c r="O84" s="54">
        <v>10.686897434291735</v>
      </c>
      <c r="P84" s="54">
        <v>10.626458686578632</v>
      </c>
      <c r="Q84" s="54">
        <v>10.851625389926047</v>
      </c>
      <c r="R84" s="54">
        <v>10.908622532662955</v>
      </c>
      <c r="S84" s="54">
        <v>10.77582853433322</v>
      </c>
      <c r="T84" s="54">
        <v>11.497004271030281</v>
      </c>
      <c r="U84" s="54">
        <v>11.833019221280498</v>
      </c>
      <c r="V84" s="54">
        <v>11.738738926785414</v>
      </c>
      <c r="W84" s="56">
        <v>11.876237755425475</v>
      </c>
      <c r="X84" s="2">
        <f t="shared" ca="1" si="41"/>
        <v>0</v>
      </c>
      <c r="Y84" s="2">
        <f t="shared" ca="1" si="41"/>
        <v>0</v>
      </c>
      <c r="Z84" s="2">
        <f t="shared" ca="1" si="41"/>
        <v>0</v>
      </c>
      <c r="AA84" s="2">
        <f t="shared" ca="1" si="41"/>
        <v>0</v>
      </c>
      <c r="AB84" s="2">
        <f t="shared" ca="1" si="41"/>
        <v>0</v>
      </c>
      <c r="AC84" s="2">
        <f t="shared" ca="1" si="72"/>
        <v>0</v>
      </c>
      <c r="AD84" s="2">
        <f t="shared" ca="1" si="72"/>
        <v>0</v>
      </c>
      <c r="AE84" s="2">
        <f t="shared" ca="1" si="72"/>
        <v>0</v>
      </c>
      <c r="AF84" s="2">
        <f t="shared" ca="1" si="72"/>
        <v>0</v>
      </c>
      <c r="AG84" s="2">
        <f t="shared" ca="1" si="72"/>
        <v>0</v>
      </c>
      <c r="AH84" s="2">
        <f t="shared" ca="1" si="72"/>
        <v>0</v>
      </c>
      <c r="AI84" s="2">
        <f t="shared" ca="1" si="72"/>
        <v>0</v>
      </c>
      <c r="AJ84" s="2">
        <f t="shared" ca="1" si="72"/>
        <v>0</v>
      </c>
      <c r="AK84" s="2">
        <f t="shared" ca="1" si="72"/>
        <v>0</v>
      </c>
      <c r="AL84" s="55">
        <v>11.121434228148734</v>
      </c>
      <c r="AM84" s="55">
        <v>11.214099770011082</v>
      </c>
      <c r="AN84" s="55">
        <v>11.139368976740522</v>
      </c>
      <c r="AO84" s="55">
        <v>11.455713054176572</v>
      </c>
      <c r="AP84" s="55">
        <v>11.5374637281533</v>
      </c>
      <c r="AQ84" s="55">
        <v>10.521229390082874</v>
      </c>
      <c r="AR84" s="55">
        <v>11.143585630103791</v>
      </c>
      <c r="AS84" s="55">
        <v>11.371011203810049</v>
      </c>
      <c r="AT84" s="55">
        <v>11.431642570898223</v>
      </c>
      <c r="AU84" s="55">
        <v>11.29457941664497</v>
      </c>
      <c r="AV84" s="55">
        <v>12.065743633561461</v>
      </c>
      <c r="AW84" s="55">
        <v>12.514519477248845</v>
      </c>
      <c r="AX84" s="55">
        <v>12.301481325524708</v>
      </c>
      <c r="AY84" s="55">
        <v>12.453216154012088</v>
      </c>
      <c r="AZ84" s="2">
        <f t="shared" ca="1" si="42"/>
        <v>0</v>
      </c>
      <c r="BA84" s="2">
        <f t="shared" ca="1" si="42"/>
        <v>0</v>
      </c>
      <c r="BB84" s="2">
        <f t="shared" ca="1" si="42"/>
        <v>0</v>
      </c>
      <c r="BC84" s="2">
        <f t="shared" ca="1" si="42"/>
        <v>0</v>
      </c>
      <c r="BD84" s="2">
        <f t="shared" ca="1" si="42"/>
        <v>0</v>
      </c>
      <c r="BE84" s="2">
        <f t="shared" ca="1" si="73"/>
        <v>0</v>
      </c>
      <c r="BF84" s="2">
        <f t="shared" ca="1" si="73"/>
        <v>0</v>
      </c>
      <c r="BG84" s="2">
        <f t="shared" ca="1" si="73"/>
        <v>0</v>
      </c>
      <c r="BH84" s="2">
        <f t="shared" ca="1" si="73"/>
        <v>1</v>
      </c>
      <c r="BI84" s="2">
        <f t="shared" ca="1" si="73"/>
        <v>0</v>
      </c>
      <c r="BJ84" s="2">
        <f t="shared" ca="1" si="73"/>
        <v>0</v>
      </c>
      <c r="BK84" s="2">
        <f t="shared" ca="1" si="73"/>
        <v>0</v>
      </c>
      <c r="BL84" s="2">
        <f t="shared" ca="1" si="73"/>
        <v>0</v>
      </c>
      <c r="BM84" s="2">
        <f t="shared" ca="1" si="73"/>
        <v>0</v>
      </c>
      <c r="BN84" s="2" t="str">
        <f t="shared" si="78"/>
        <v>SV</v>
      </c>
      <c r="BO84" s="2">
        <f t="shared" si="93"/>
        <v>0</v>
      </c>
      <c r="BP84" s="2">
        <f t="shared" si="75"/>
        <v>1</v>
      </c>
      <c r="BR84" s="2">
        <f t="shared" si="79"/>
        <v>0</v>
      </c>
      <c r="BS84" s="2">
        <f t="shared" si="80"/>
        <v>0</v>
      </c>
      <c r="BT84" s="2">
        <f t="shared" si="81"/>
        <v>0</v>
      </c>
      <c r="BU84" s="2">
        <f t="shared" si="82"/>
        <v>0</v>
      </c>
      <c r="BV84" s="2">
        <f t="shared" si="83"/>
        <v>0</v>
      </c>
      <c r="BW84" s="2">
        <f t="shared" si="84"/>
        <v>0</v>
      </c>
      <c r="BX84" s="2">
        <f t="shared" si="85"/>
        <v>0</v>
      </c>
      <c r="BY84" s="2">
        <f t="shared" si="86"/>
        <v>0</v>
      </c>
      <c r="BZ84" s="2">
        <f t="shared" si="87"/>
        <v>0</v>
      </c>
      <c r="CA84" s="2">
        <f t="shared" si="88"/>
        <v>0</v>
      </c>
      <c r="CB84" s="2">
        <f t="shared" si="89"/>
        <v>0</v>
      </c>
      <c r="CC84" s="2">
        <f t="shared" si="90"/>
        <v>0</v>
      </c>
      <c r="CD84" s="2">
        <f t="shared" si="91"/>
        <v>0</v>
      </c>
      <c r="CE84" s="2">
        <f t="shared" si="92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КА-13  -  Δα_рс</v>
      </c>
      <c r="B85" s="10" t="s">
        <v>2777</v>
      </c>
      <c r="C85" s="18">
        <v>30</v>
      </c>
      <c r="D85" s="18">
        <v>8</v>
      </c>
      <c r="E85" s="22" t="s">
        <v>608</v>
      </c>
      <c r="F85" s="22">
        <v>1</v>
      </c>
      <c r="G85" s="22"/>
      <c r="H85" s="20">
        <f t="shared" ca="1" si="76"/>
        <v>0</v>
      </c>
      <c r="I85" s="16" t="str">
        <f t="shared" si="77"/>
        <v>13K102SV0N04</v>
      </c>
      <c r="J85" s="54">
        <v>11.679302442253016</v>
      </c>
      <c r="K85" s="54">
        <v>12.153328613222525</v>
      </c>
      <c r="L85" s="54">
        <v>12.156226668533211</v>
      </c>
      <c r="M85" s="54">
        <v>12.062774761981954</v>
      </c>
      <c r="N85" s="54">
        <v>12.205419324522524</v>
      </c>
      <c r="O85" s="54">
        <v>12.338489519387785</v>
      </c>
      <c r="P85" s="54">
        <v>12.2947798102739</v>
      </c>
      <c r="Q85" s="54">
        <v>11.95280239448104</v>
      </c>
      <c r="R85" s="54">
        <v>11.942277269326935</v>
      </c>
      <c r="S85" s="54">
        <v>11.724259633501202</v>
      </c>
      <c r="T85" s="54">
        <v>11.735136723044839</v>
      </c>
      <c r="U85" s="54">
        <v>12.36057114885876</v>
      </c>
      <c r="V85" s="54">
        <v>12.94881395458137</v>
      </c>
      <c r="W85" s="56">
        <v>13.241041858825909</v>
      </c>
      <c r="X85" s="2">
        <f t="shared" ca="1" si="41"/>
        <v>0</v>
      </c>
      <c r="Y85" s="2">
        <f t="shared" ca="1" si="41"/>
        <v>0</v>
      </c>
      <c r="Z85" s="2">
        <f t="shared" ca="1" si="41"/>
        <v>0</v>
      </c>
      <c r="AA85" s="2">
        <f t="shared" ca="1" si="41"/>
        <v>0</v>
      </c>
      <c r="AB85" s="2">
        <f t="shared" ca="1" si="41"/>
        <v>0</v>
      </c>
      <c r="AC85" s="2">
        <f t="shared" ca="1" si="72"/>
        <v>0</v>
      </c>
      <c r="AD85" s="2">
        <f t="shared" ca="1" si="72"/>
        <v>0</v>
      </c>
      <c r="AE85" s="2">
        <f t="shared" ca="1" si="72"/>
        <v>0</v>
      </c>
      <c r="AF85" s="2">
        <f t="shared" ca="1" si="72"/>
        <v>0</v>
      </c>
      <c r="AG85" s="2">
        <f t="shared" ca="1" si="72"/>
        <v>0</v>
      </c>
      <c r="AH85" s="2">
        <f t="shared" ca="1" si="72"/>
        <v>0</v>
      </c>
      <c r="AI85" s="2">
        <f t="shared" ca="1" si="72"/>
        <v>0</v>
      </c>
      <c r="AJ85" s="2">
        <f t="shared" ca="1" si="72"/>
        <v>0</v>
      </c>
      <c r="AK85" s="2">
        <f t="shared" ca="1" si="72"/>
        <v>0</v>
      </c>
      <c r="AL85" s="55">
        <v>10.966664560777035</v>
      </c>
      <c r="AM85" s="55">
        <v>11.399003654635317</v>
      </c>
      <c r="AN85" s="55">
        <v>11.403730489097118</v>
      </c>
      <c r="AO85" s="55">
        <v>11.282731662658486</v>
      </c>
      <c r="AP85" s="55">
        <v>10.85473971269151</v>
      </c>
      <c r="AQ85" s="55">
        <v>10.871522404868101</v>
      </c>
      <c r="AR85" s="55">
        <v>11.543028358041294</v>
      </c>
      <c r="AS85" s="55">
        <v>11.219522112940208</v>
      </c>
      <c r="AT85" s="55">
        <v>11.208696495232594</v>
      </c>
      <c r="AU85" s="55">
        <v>11.007387255263531</v>
      </c>
      <c r="AV85" s="55">
        <v>11.018994296804513</v>
      </c>
      <c r="AW85" s="55">
        <v>11.705760908865757</v>
      </c>
      <c r="AX85" s="55">
        <v>12.145333010807509</v>
      </c>
      <c r="AY85" s="55">
        <v>12.427061055677727</v>
      </c>
      <c r="AZ85" s="2">
        <f t="shared" ca="1" si="42"/>
        <v>0</v>
      </c>
      <c r="BA85" s="2">
        <f t="shared" ca="1" si="42"/>
        <v>0</v>
      </c>
      <c r="BB85" s="2">
        <f t="shared" ca="1" si="42"/>
        <v>0</v>
      </c>
      <c r="BC85" s="2">
        <f t="shared" ca="1" si="42"/>
        <v>0</v>
      </c>
      <c r="BD85" s="2">
        <f t="shared" ca="1" si="42"/>
        <v>0</v>
      </c>
      <c r="BE85" s="2">
        <f t="shared" ca="1" si="73"/>
        <v>0</v>
      </c>
      <c r="BF85" s="2">
        <f t="shared" ca="1" si="73"/>
        <v>0</v>
      </c>
      <c r="BG85" s="2">
        <f t="shared" ca="1" si="73"/>
        <v>0</v>
      </c>
      <c r="BH85" s="2">
        <f t="shared" ca="1" si="73"/>
        <v>1</v>
      </c>
      <c r="BI85" s="2">
        <f t="shared" ca="1" si="73"/>
        <v>0</v>
      </c>
      <c r="BJ85" s="2">
        <f t="shared" ca="1" si="73"/>
        <v>0</v>
      </c>
      <c r="BK85" s="2">
        <f t="shared" ca="1" si="73"/>
        <v>0</v>
      </c>
      <c r="BL85" s="2">
        <f t="shared" ca="1" si="73"/>
        <v>0</v>
      </c>
      <c r="BM85" s="2">
        <f t="shared" ca="1" si="73"/>
        <v>0</v>
      </c>
      <c r="BN85" s="2" t="str">
        <f t="shared" si="78"/>
        <v>SV</v>
      </c>
      <c r="BO85" s="2">
        <f t="shared" si="93"/>
        <v>0</v>
      </c>
      <c r="BP85" s="2">
        <f t="shared" si="75"/>
        <v>1</v>
      </c>
      <c r="BR85" s="2">
        <f t="shared" si="79"/>
        <v>0</v>
      </c>
      <c r="BS85" s="2">
        <f t="shared" si="80"/>
        <v>0</v>
      </c>
      <c r="BT85" s="2">
        <f t="shared" si="81"/>
        <v>0</v>
      </c>
      <c r="BU85" s="2">
        <f t="shared" si="82"/>
        <v>0</v>
      </c>
      <c r="BV85" s="2">
        <f t="shared" si="83"/>
        <v>0</v>
      </c>
      <c r="BW85" s="2">
        <f t="shared" si="84"/>
        <v>0</v>
      </c>
      <c r="BX85" s="2">
        <f t="shared" si="85"/>
        <v>0</v>
      </c>
      <c r="BY85" s="2">
        <f t="shared" si="86"/>
        <v>0</v>
      </c>
      <c r="BZ85" s="2">
        <f t="shared" si="87"/>
        <v>0</v>
      </c>
      <c r="CA85" s="2">
        <f t="shared" si="88"/>
        <v>0</v>
      </c>
      <c r="CB85" s="2">
        <f t="shared" si="89"/>
        <v>0</v>
      </c>
      <c r="CC85" s="2">
        <f t="shared" si="90"/>
        <v>0</v>
      </c>
      <c r="CD85" s="2">
        <f t="shared" si="91"/>
        <v>0</v>
      </c>
      <c r="CE85" s="2">
        <f t="shared" si="92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КА-14  -  Δα_рс</v>
      </c>
      <c r="B86" s="10" t="s">
        <v>2778</v>
      </c>
      <c r="C86" s="18">
        <v>30</v>
      </c>
      <c r="D86" s="18">
        <v>8</v>
      </c>
      <c r="E86" s="22" t="s">
        <v>608</v>
      </c>
      <c r="F86" s="22">
        <v>1</v>
      </c>
      <c r="G86" s="22"/>
      <c r="H86" s="20">
        <f t="shared" ca="1" si="76"/>
        <v>0</v>
      </c>
      <c r="I86" s="16" t="str">
        <f t="shared" si="77"/>
        <v>14K102SV0N04</v>
      </c>
      <c r="J86" s="54">
        <v>13.913069628329094</v>
      </c>
      <c r="K86" s="54">
        <v>13.709916532765199</v>
      </c>
      <c r="L86" s="54">
        <v>13.866989086454055</v>
      </c>
      <c r="M86" s="54">
        <v>13.239216838549783</v>
      </c>
      <c r="N86" s="54">
        <v>12.86595047868849</v>
      </c>
      <c r="O86" s="54">
        <v>13.677040120313011</v>
      </c>
      <c r="P86" s="54">
        <v>13.586574902556817</v>
      </c>
      <c r="Q86" s="54">
        <v>12.454271074095839</v>
      </c>
      <c r="R86" s="54">
        <v>12.569442363743008</v>
      </c>
      <c r="S86" s="54">
        <v>12.750734194003769</v>
      </c>
      <c r="T86" s="54">
        <v>13.005825078941358</v>
      </c>
      <c r="U86" s="54">
        <v>13.685594316322208</v>
      </c>
      <c r="V86" s="54">
        <v>14.918200427389538</v>
      </c>
      <c r="W86" s="56">
        <v>14.707839679002632</v>
      </c>
      <c r="X86" s="2">
        <f t="shared" ca="1" si="41"/>
        <v>0</v>
      </c>
      <c r="Y86" s="2">
        <f t="shared" ca="1" si="41"/>
        <v>0</v>
      </c>
      <c r="Z86" s="2">
        <f t="shared" ca="1" si="41"/>
        <v>0</v>
      </c>
      <c r="AA86" s="2">
        <f t="shared" ca="1" si="41"/>
        <v>0</v>
      </c>
      <c r="AB86" s="2">
        <f t="shared" ca="1" si="41"/>
        <v>0</v>
      </c>
      <c r="AC86" s="2">
        <f t="shared" ca="1" si="72"/>
        <v>0</v>
      </c>
      <c r="AD86" s="2">
        <f t="shared" ca="1" si="72"/>
        <v>0</v>
      </c>
      <c r="AE86" s="2">
        <f t="shared" ca="1" si="72"/>
        <v>0</v>
      </c>
      <c r="AF86" s="2">
        <f t="shared" ca="1" si="72"/>
        <v>0</v>
      </c>
      <c r="AG86" s="2">
        <f t="shared" ca="1" si="72"/>
        <v>0</v>
      </c>
      <c r="AH86" s="2">
        <f t="shared" ca="1" si="72"/>
        <v>0</v>
      </c>
      <c r="AI86" s="2">
        <f t="shared" ca="1" si="72"/>
        <v>0</v>
      </c>
      <c r="AJ86" s="2">
        <f t="shared" ca="1" si="72"/>
        <v>0</v>
      </c>
      <c r="AK86" s="2">
        <f t="shared" ca="1" si="72"/>
        <v>0</v>
      </c>
      <c r="AL86" s="55">
        <v>12.615613169364293</v>
      </c>
      <c r="AM86" s="55">
        <v>12.430177822303799</v>
      </c>
      <c r="AN86" s="55">
        <v>12.57362418645366</v>
      </c>
      <c r="AO86" s="55">
        <v>11.95709868593954</v>
      </c>
      <c r="AP86" s="55">
        <v>11.050508920539775</v>
      </c>
      <c r="AQ86" s="55">
        <v>11.639423281613631</v>
      </c>
      <c r="AR86" s="55">
        <v>12.318845712767219</v>
      </c>
      <c r="AS86" s="55">
        <v>11.280821349442968</v>
      </c>
      <c r="AT86" s="55">
        <v>11.379465237122639</v>
      </c>
      <c r="AU86" s="55">
        <v>11.568549520199568</v>
      </c>
      <c r="AV86" s="55">
        <v>11.791779179189998</v>
      </c>
      <c r="AW86" s="55">
        <v>12.505760231540686</v>
      </c>
      <c r="AX86" s="55">
        <v>13.322280671868537</v>
      </c>
      <c r="AY86" s="55">
        <v>13.266842379275934</v>
      </c>
      <c r="AZ86" s="2">
        <f t="shared" ca="1" si="42"/>
        <v>0</v>
      </c>
      <c r="BA86" s="2">
        <f t="shared" ca="1" si="42"/>
        <v>0</v>
      </c>
      <c r="BB86" s="2">
        <f t="shared" ca="1" si="42"/>
        <v>0</v>
      </c>
      <c r="BC86" s="2">
        <f t="shared" ca="1" si="42"/>
        <v>0</v>
      </c>
      <c r="BD86" s="2">
        <f t="shared" ca="1" si="42"/>
        <v>0</v>
      </c>
      <c r="BE86" s="2">
        <f t="shared" ca="1" si="73"/>
        <v>0</v>
      </c>
      <c r="BF86" s="2">
        <f t="shared" ca="1" si="73"/>
        <v>0</v>
      </c>
      <c r="BG86" s="2">
        <f t="shared" ca="1" si="73"/>
        <v>0</v>
      </c>
      <c r="BH86" s="2">
        <f t="shared" ca="1" si="73"/>
        <v>1</v>
      </c>
      <c r="BI86" s="2">
        <f t="shared" ca="1" si="73"/>
        <v>0</v>
      </c>
      <c r="BJ86" s="2">
        <f t="shared" ca="1" si="73"/>
        <v>0</v>
      </c>
      <c r="BK86" s="2">
        <f t="shared" ca="1" si="73"/>
        <v>0</v>
      </c>
      <c r="BL86" s="2">
        <f t="shared" ca="1" si="73"/>
        <v>0</v>
      </c>
      <c r="BM86" s="2">
        <f t="shared" ca="1" si="73"/>
        <v>0</v>
      </c>
      <c r="BN86" s="2" t="str">
        <f t="shared" si="78"/>
        <v>SV</v>
      </c>
      <c r="BO86" s="2">
        <f t="shared" si="93"/>
        <v>0</v>
      </c>
      <c r="BP86" s="2">
        <f t="shared" si="75"/>
        <v>1</v>
      </c>
      <c r="BR86" s="2">
        <f t="shared" si="79"/>
        <v>0</v>
      </c>
      <c r="BS86" s="2">
        <f t="shared" si="80"/>
        <v>0</v>
      </c>
      <c r="BT86" s="2">
        <f t="shared" si="81"/>
        <v>0</v>
      </c>
      <c r="BU86" s="2">
        <f t="shared" si="82"/>
        <v>0</v>
      </c>
      <c r="BV86" s="2">
        <f t="shared" si="83"/>
        <v>0</v>
      </c>
      <c r="BW86" s="2">
        <f t="shared" si="84"/>
        <v>0</v>
      </c>
      <c r="BX86" s="2">
        <f t="shared" si="85"/>
        <v>0</v>
      </c>
      <c r="BY86" s="2">
        <f t="shared" si="86"/>
        <v>0</v>
      </c>
      <c r="BZ86" s="2">
        <f t="shared" si="87"/>
        <v>0</v>
      </c>
      <c r="CA86" s="2">
        <f t="shared" si="88"/>
        <v>0</v>
      </c>
      <c r="CB86" s="2">
        <f t="shared" si="89"/>
        <v>0</v>
      </c>
      <c r="CC86" s="2">
        <f t="shared" si="90"/>
        <v>0</v>
      </c>
      <c r="CD86" s="2">
        <f t="shared" si="91"/>
        <v>0</v>
      </c>
      <c r="CE86" s="2">
        <f t="shared" si="92"/>
        <v>0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КА-15  -  Δα_рс</v>
      </c>
      <c r="B87" s="10" t="s">
        <v>2779</v>
      </c>
      <c r="C87" s="18">
        <v>30</v>
      </c>
      <c r="D87" s="18">
        <v>8</v>
      </c>
      <c r="E87" s="22" t="s">
        <v>608</v>
      </c>
      <c r="F87" s="22">
        <v>1</v>
      </c>
      <c r="G87" s="22"/>
      <c r="H87" s="20">
        <f t="shared" ca="1" si="76"/>
        <v>0</v>
      </c>
      <c r="I87" s="16" t="str">
        <f t="shared" si="77"/>
        <v>15K102SV0N04</v>
      </c>
      <c r="J87" s="54">
        <v>10.479774272567596</v>
      </c>
      <c r="K87" s="54">
        <v>10.231320434795022</v>
      </c>
      <c r="L87" s="54">
        <v>10.492560168758171</v>
      </c>
      <c r="M87" s="54">
        <v>10.99859136941097</v>
      </c>
      <c r="N87" s="54">
        <v>11.526817342403193</v>
      </c>
      <c r="O87" s="54">
        <v>12.014003603344554</v>
      </c>
      <c r="P87" s="54">
        <v>11.983780425711547</v>
      </c>
      <c r="Q87" s="54">
        <v>11.241074785496291</v>
      </c>
      <c r="R87" s="54">
        <v>10.633020041662485</v>
      </c>
      <c r="S87" s="54">
        <v>10.623917526844126</v>
      </c>
      <c r="T87" s="54">
        <v>12.303407404185904</v>
      </c>
      <c r="U87" s="54">
        <v>11.842270883925805</v>
      </c>
      <c r="V87" s="54">
        <v>12.207863641574471</v>
      </c>
      <c r="W87" s="56">
        <v>12.012349649911426</v>
      </c>
      <c r="X87" s="2">
        <f t="shared" ca="1" si="41"/>
        <v>0</v>
      </c>
      <c r="Y87" s="2">
        <f t="shared" ca="1" si="41"/>
        <v>0</v>
      </c>
      <c r="Z87" s="2">
        <f t="shared" ca="1" si="41"/>
        <v>0</v>
      </c>
      <c r="AA87" s="2">
        <f t="shared" ca="1" si="41"/>
        <v>0</v>
      </c>
      <c r="AB87" s="2">
        <f t="shared" ca="1" si="41"/>
        <v>0</v>
      </c>
      <c r="AC87" s="2">
        <f t="shared" ca="1" si="72"/>
        <v>0</v>
      </c>
      <c r="AD87" s="2">
        <f t="shared" ca="1" si="72"/>
        <v>0</v>
      </c>
      <c r="AE87" s="2">
        <f t="shared" ca="1" si="72"/>
        <v>0</v>
      </c>
      <c r="AF87" s="2">
        <f t="shared" ca="1" si="72"/>
        <v>0</v>
      </c>
      <c r="AG87" s="2">
        <f t="shared" ca="1" si="72"/>
        <v>0</v>
      </c>
      <c r="AH87" s="2">
        <f t="shared" ca="1" si="72"/>
        <v>0</v>
      </c>
      <c r="AI87" s="2">
        <f t="shared" ca="1" si="72"/>
        <v>0</v>
      </c>
      <c r="AJ87" s="2">
        <f t="shared" ca="1" si="72"/>
        <v>0</v>
      </c>
      <c r="AK87" s="2">
        <f t="shared" ca="1" si="72"/>
        <v>0</v>
      </c>
      <c r="AL87" s="55">
        <v>10.525242974104309</v>
      </c>
      <c r="AM87" s="55">
        <v>10.265542532134651</v>
      </c>
      <c r="AN87" s="55">
        <v>10.534426258194644</v>
      </c>
      <c r="AO87" s="55">
        <v>11.055751554910579</v>
      </c>
      <c r="AP87" s="55">
        <v>11.572192569455863</v>
      </c>
      <c r="AQ87" s="55">
        <v>12.071612538814868</v>
      </c>
      <c r="AR87" s="55">
        <v>12.039113104377016</v>
      </c>
      <c r="AS87" s="55">
        <v>11.290348914166882</v>
      </c>
      <c r="AT87" s="55">
        <v>10.681602495569104</v>
      </c>
      <c r="AU87" s="55">
        <v>10.66951167681999</v>
      </c>
      <c r="AV87" s="55">
        <v>12.39711914104895</v>
      </c>
      <c r="AW87" s="55">
        <v>11.885675784049605</v>
      </c>
      <c r="AX87" s="55">
        <v>12.258517243059995</v>
      </c>
      <c r="AY87" s="55">
        <v>12.063669479392383</v>
      </c>
      <c r="AZ87" s="2">
        <f t="shared" ca="1" si="42"/>
        <v>0</v>
      </c>
      <c r="BA87" s="2">
        <f t="shared" ca="1" si="42"/>
        <v>0</v>
      </c>
      <c r="BB87" s="2">
        <f t="shared" ca="1" si="42"/>
        <v>0</v>
      </c>
      <c r="BC87" s="2">
        <f t="shared" ca="1" si="42"/>
        <v>0</v>
      </c>
      <c r="BD87" s="2">
        <f t="shared" ca="1" si="42"/>
        <v>0</v>
      </c>
      <c r="BE87" s="2">
        <f t="shared" ca="1" si="73"/>
        <v>0</v>
      </c>
      <c r="BF87" s="2">
        <f t="shared" ca="1" si="73"/>
        <v>0</v>
      </c>
      <c r="BG87" s="2">
        <f t="shared" ca="1" si="73"/>
        <v>0</v>
      </c>
      <c r="BH87" s="2">
        <f t="shared" ca="1" si="73"/>
        <v>1</v>
      </c>
      <c r="BI87" s="2">
        <f t="shared" ca="1" si="73"/>
        <v>0</v>
      </c>
      <c r="BJ87" s="2">
        <f t="shared" ca="1" si="73"/>
        <v>0</v>
      </c>
      <c r="BK87" s="2">
        <f t="shared" ca="1" si="73"/>
        <v>0</v>
      </c>
      <c r="BL87" s="2">
        <f t="shared" ca="1" si="73"/>
        <v>0</v>
      </c>
      <c r="BM87" s="2">
        <f t="shared" ca="1" si="73"/>
        <v>0</v>
      </c>
      <c r="BN87" s="2" t="str">
        <f t="shared" si="78"/>
        <v>SV</v>
      </c>
      <c r="BO87" s="2">
        <f t="shared" si="93"/>
        <v>0</v>
      </c>
      <c r="BP87" s="2">
        <f t="shared" si="75"/>
        <v>1</v>
      </c>
      <c r="BR87" s="2">
        <f t="shared" si="79"/>
        <v>0</v>
      </c>
      <c r="BS87" s="2">
        <f t="shared" si="80"/>
        <v>0</v>
      </c>
      <c r="BT87" s="2">
        <f t="shared" si="81"/>
        <v>0</v>
      </c>
      <c r="BU87" s="2">
        <f t="shared" si="82"/>
        <v>0</v>
      </c>
      <c r="BV87" s="2">
        <f t="shared" si="83"/>
        <v>0</v>
      </c>
      <c r="BW87" s="2">
        <f t="shared" si="84"/>
        <v>0</v>
      </c>
      <c r="BX87" s="2">
        <f t="shared" si="85"/>
        <v>0</v>
      </c>
      <c r="BY87" s="2">
        <f t="shared" si="86"/>
        <v>0</v>
      </c>
      <c r="BZ87" s="2">
        <f t="shared" si="87"/>
        <v>0</v>
      </c>
      <c r="CA87" s="2">
        <f t="shared" si="88"/>
        <v>0</v>
      </c>
      <c r="CB87" s="2">
        <f t="shared" si="89"/>
        <v>0</v>
      </c>
      <c r="CC87" s="2">
        <f t="shared" si="90"/>
        <v>0</v>
      </c>
      <c r="CD87" s="2">
        <f t="shared" si="91"/>
        <v>0</v>
      </c>
      <c r="CE87" s="2">
        <f t="shared" si="92"/>
        <v>0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КА-16  -  Δα_рс</v>
      </c>
      <c r="B88" s="10" t="s">
        <v>2780</v>
      </c>
      <c r="C88" s="18">
        <v>30</v>
      </c>
      <c r="D88" s="18">
        <v>8</v>
      </c>
      <c r="E88" s="22" t="s">
        <v>608</v>
      </c>
      <c r="F88" s="22">
        <v>1</v>
      </c>
      <c r="G88" s="22"/>
      <c r="H88" s="20">
        <f t="shared" ca="1" si="76"/>
        <v>0</v>
      </c>
      <c r="I88" s="16" t="str">
        <f t="shared" si="77"/>
        <v>16K102SV0N04</v>
      </c>
      <c r="J88" s="54">
        <v>10.839320185559274</v>
      </c>
      <c r="K88" s="54">
        <v>10.778262228806053</v>
      </c>
      <c r="L88" s="54">
        <v>10.725361325080135</v>
      </c>
      <c r="M88" s="54">
        <v>10.899572151807927</v>
      </c>
      <c r="N88" s="54">
        <v>11.440688912648746</v>
      </c>
      <c r="O88" s="54">
        <v>12.04628289448592</v>
      </c>
      <c r="P88" s="54">
        <v>11.86389666909708</v>
      </c>
      <c r="Q88" s="54">
        <v>11.06579908037912</v>
      </c>
      <c r="R88" s="54">
        <v>11.537991743285653</v>
      </c>
      <c r="S88" s="54">
        <v>10.713458684594485</v>
      </c>
      <c r="T88" s="54">
        <v>10.886968736423402</v>
      </c>
      <c r="U88" s="54">
        <v>11.555500750269635</v>
      </c>
      <c r="V88" s="54">
        <v>11.965895112799883</v>
      </c>
      <c r="W88" s="56">
        <v>11.782478610853131</v>
      </c>
      <c r="X88" s="2">
        <f t="shared" ca="1" si="41"/>
        <v>0</v>
      </c>
      <c r="Y88" s="2">
        <f t="shared" ca="1" si="41"/>
        <v>0</v>
      </c>
      <c r="Z88" s="2">
        <f t="shared" ca="1" si="41"/>
        <v>0</v>
      </c>
      <c r="AA88" s="2">
        <f t="shared" ca="1" si="41"/>
        <v>0</v>
      </c>
      <c r="AB88" s="2">
        <f t="shared" ca="1" si="41"/>
        <v>0</v>
      </c>
      <c r="AC88" s="2">
        <f t="shared" ca="1" si="72"/>
        <v>0</v>
      </c>
      <c r="AD88" s="2">
        <f t="shared" ca="1" si="72"/>
        <v>0</v>
      </c>
      <c r="AE88" s="2">
        <f t="shared" ca="1" si="72"/>
        <v>0</v>
      </c>
      <c r="AF88" s="2">
        <f t="shared" ca="1" si="72"/>
        <v>0</v>
      </c>
      <c r="AG88" s="2">
        <f t="shared" ca="1" si="72"/>
        <v>0</v>
      </c>
      <c r="AH88" s="2">
        <f t="shared" ca="1" si="72"/>
        <v>0</v>
      </c>
      <c r="AI88" s="2">
        <f t="shared" ca="1" si="72"/>
        <v>0</v>
      </c>
      <c r="AJ88" s="2">
        <f t="shared" ca="1" si="72"/>
        <v>0</v>
      </c>
      <c r="AK88" s="2">
        <f t="shared" ca="1" si="72"/>
        <v>0</v>
      </c>
      <c r="AL88" s="55">
        <v>10.974010860565794</v>
      </c>
      <c r="AM88" s="55">
        <v>10.902231472827633</v>
      </c>
      <c r="AN88" s="55">
        <v>10.853269739119799</v>
      </c>
      <c r="AO88" s="55">
        <v>11.046389020984597</v>
      </c>
      <c r="AP88" s="55">
        <v>11.579310249578043</v>
      </c>
      <c r="AQ88" s="55">
        <v>12.189940876485588</v>
      </c>
      <c r="AR88" s="55">
        <v>12.015133763140559</v>
      </c>
      <c r="AS88" s="55">
        <v>11.204435353495313</v>
      </c>
      <c r="AT88" s="55">
        <v>11.689389928471156</v>
      </c>
      <c r="AU88" s="55">
        <v>10.839091567391158</v>
      </c>
      <c r="AV88" s="55">
        <v>11.019585079409653</v>
      </c>
      <c r="AW88" s="55">
        <v>11.682358644979002</v>
      </c>
      <c r="AX88" s="55">
        <v>12.110639479327425</v>
      </c>
      <c r="AY88" s="55">
        <v>11.933742786234159</v>
      </c>
      <c r="AZ88" s="2">
        <f t="shared" ca="1" si="42"/>
        <v>0</v>
      </c>
      <c r="BA88" s="2">
        <f t="shared" ca="1" si="42"/>
        <v>0</v>
      </c>
      <c r="BB88" s="2">
        <f t="shared" ca="1" si="42"/>
        <v>0</v>
      </c>
      <c r="BC88" s="2">
        <f t="shared" ca="1" si="42"/>
        <v>0</v>
      </c>
      <c r="BD88" s="2">
        <f t="shared" ca="1" si="42"/>
        <v>0</v>
      </c>
      <c r="BE88" s="2">
        <f t="shared" ca="1" si="73"/>
        <v>0</v>
      </c>
      <c r="BF88" s="2">
        <f t="shared" ca="1" si="73"/>
        <v>0</v>
      </c>
      <c r="BG88" s="2">
        <f t="shared" ca="1" si="73"/>
        <v>0</v>
      </c>
      <c r="BH88" s="2">
        <f t="shared" ca="1" si="73"/>
        <v>1</v>
      </c>
      <c r="BI88" s="2">
        <f t="shared" ca="1" si="73"/>
        <v>0</v>
      </c>
      <c r="BJ88" s="2">
        <f t="shared" ca="1" si="73"/>
        <v>0</v>
      </c>
      <c r="BK88" s="2">
        <f t="shared" ca="1" si="73"/>
        <v>0</v>
      </c>
      <c r="BL88" s="2">
        <f t="shared" ca="1" si="73"/>
        <v>0</v>
      </c>
      <c r="BM88" s="2">
        <f t="shared" ca="1" si="73"/>
        <v>0</v>
      </c>
      <c r="BN88" s="2" t="str">
        <f t="shared" si="78"/>
        <v>SV</v>
      </c>
      <c r="BO88" s="2">
        <f t="shared" si="93"/>
        <v>0</v>
      </c>
      <c r="BP88" s="2">
        <f t="shared" si="75"/>
        <v>1</v>
      </c>
      <c r="BR88" s="2">
        <f t="shared" si="79"/>
        <v>0</v>
      </c>
      <c r="BS88" s="2">
        <f t="shared" si="80"/>
        <v>0</v>
      </c>
      <c r="BT88" s="2">
        <f t="shared" si="81"/>
        <v>0</v>
      </c>
      <c r="BU88" s="2">
        <f t="shared" si="82"/>
        <v>0</v>
      </c>
      <c r="BV88" s="2">
        <f t="shared" si="83"/>
        <v>0</v>
      </c>
      <c r="BW88" s="2">
        <f t="shared" si="84"/>
        <v>0</v>
      </c>
      <c r="BX88" s="2">
        <f t="shared" si="85"/>
        <v>0</v>
      </c>
      <c r="BY88" s="2">
        <f t="shared" si="86"/>
        <v>0</v>
      </c>
      <c r="BZ88" s="2">
        <f t="shared" si="87"/>
        <v>0</v>
      </c>
      <c r="CA88" s="2">
        <f t="shared" si="88"/>
        <v>0</v>
      </c>
      <c r="CB88" s="2">
        <f t="shared" si="89"/>
        <v>0</v>
      </c>
      <c r="CC88" s="2">
        <f t="shared" si="90"/>
        <v>0</v>
      </c>
      <c r="CD88" s="2">
        <f t="shared" si="91"/>
        <v>0</v>
      </c>
      <c r="CE88" s="2">
        <f t="shared" si="92"/>
        <v>0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КА-17  -  Δα_рс</v>
      </c>
      <c r="B89" s="10" t="s">
        <v>2781</v>
      </c>
      <c r="C89" s="18">
        <v>30</v>
      </c>
      <c r="D89" s="18">
        <v>8</v>
      </c>
      <c r="E89" s="22" t="s">
        <v>608</v>
      </c>
      <c r="F89" s="22">
        <v>1</v>
      </c>
      <c r="G89" s="22"/>
      <c r="H89" s="20">
        <f t="shared" ca="1" si="76"/>
        <v>0</v>
      </c>
      <c r="I89" s="16" t="str">
        <f t="shared" si="77"/>
        <v>17K102SV0L04</v>
      </c>
      <c r="J89" s="54">
        <v>21.952641961788792</v>
      </c>
      <c r="K89" s="54">
        <v>26.205526585110444</v>
      </c>
      <c r="L89" s="54">
        <v>25.303258739187861</v>
      </c>
      <c r="M89" s="54">
        <v>26.191043261903214</v>
      </c>
      <c r="N89" s="54">
        <v>23.495440735044458</v>
      </c>
      <c r="O89" s="54">
        <v>22.777786543585815</v>
      </c>
      <c r="P89" s="54">
        <v>22.027369927993099</v>
      </c>
      <c r="Q89" s="54">
        <v>21.509818082308108</v>
      </c>
      <c r="R89" s="54">
        <v>23.041281980407167</v>
      </c>
      <c r="S89" s="54">
        <v>24.750273940141238</v>
      </c>
      <c r="T89" s="54">
        <v>21.626585216849538</v>
      </c>
      <c r="U89" s="54">
        <v>22.388278513384012</v>
      </c>
      <c r="V89" s="54">
        <v>22.257672277382422</v>
      </c>
      <c r="W89" s="56">
        <v>22.476476995032435</v>
      </c>
      <c r="X89" s="2">
        <f t="shared" ca="1" si="41"/>
        <v>0</v>
      </c>
      <c r="Y89" s="2">
        <f t="shared" ca="1" si="41"/>
        <v>0</v>
      </c>
      <c r="Z89" s="2">
        <f t="shared" ca="1" si="41"/>
        <v>0</v>
      </c>
      <c r="AA89" s="2">
        <f t="shared" ca="1" si="41"/>
        <v>0</v>
      </c>
      <c r="AB89" s="2">
        <f t="shared" ca="1" si="41"/>
        <v>0</v>
      </c>
      <c r="AC89" s="2">
        <f t="shared" ca="1" si="72"/>
        <v>0</v>
      </c>
      <c r="AD89" s="2">
        <f t="shared" ca="1" si="72"/>
        <v>0</v>
      </c>
      <c r="AE89" s="2">
        <f t="shared" ca="1" si="72"/>
        <v>0</v>
      </c>
      <c r="AF89" s="2">
        <f t="shared" ca="1" si="72"/>
        <v>0</v>
      </c>
      <c r="AG89" s="2">
        <f t="shared" ca="1" si="72"/>
        <v>0</v>
      </c>
      <c r="AH89" s="2">
        <f t="shared" ca="1" si="72"/>
        <v>0</v>
      </c>
      <c r="AI89" s="2">
        <f t="shared" ca="1" si="72"/>
        <v>0</v>
      </c>
      <c r="AJ89" s="2">
        <f t="shared" ca="1" si="72"/>
        <v>0</v>
      </c>
      <c r="AK89" s="2">
        <f t="shared" ca="1" si="72"/>
        <v>0</v>
      </c>
      <c r="AL89" s="55">
        <v>12.127799228580901</v>
      </c>
      <c r="AM89" s="55">
        <v>14.431768422810842</v>
      </c>
      <c r="AN89" s="55">
        <v>13.956288319154456</v>
      </c>
      <c r="AO89" s="55">
        <v>14.416207001842341</v>
      </c>
      <c r="AP89" s="55">
        <v>12.966530723944917</v>
      </c>
      <c r="AQ89" s="55">
        <v>12.559841446790301</v>
      </c>
      <c r="AR89" s="55">
        <v>12.143007570620444</v>
      </c>
      <c r="AS89" s="55">
        <v>11.860784254101512</v>
      </c>
      <c r="AT89" s="55">
        <v>12.753527064977083</v>
      </c>
      <c r="AU89" s="55">
        <v>13.696242517228374</v>
      </c>
      <c r="AV89" s="55">
        <v>11.926097391713006</v>
      </c>
      <c r="AW89" s="55">
        <v>12.320738854791903</v>
      </c>
      <c r="AX89" s="55">
        <v>12.268919945335879</v>
      </c>
      <c r="AY89" s="55">
        <v>12.395021345121741</v>
      </c>
      <c r="AZ89" s="2">
        <f t="shared" ca="1" si="42"/>
        <v>0</v>
      </c>
      <c r="BA89" s="2">
        <f t="shared" ca="1" si="42"/>
        <v>0</v>
      </c>
      <c r="BB89" s="2">
        <f t="shared" ca="1" si="42"/>
        <v>0</v>
      </c>
      <c r="BC89" s="2">
        <f t="shared" ca="1" si="42"/>
        <v>0</v>
      </c>
      <c r="BD89" s="2">
        <f t="shared" ca="1" si="42"/>
        <v>0</v>
      </c>
      <c r="BE89" s="2">
        <f t="shared" ca="1" si="73"/>
        <v>0</v>
      </c>
      <c r="BF89" s="2">
        <f t="shared" ca="1" si="73"/>
        <v>0</v>
      </c>
      <c r="BG89" s="2">
        <f t="shared" ca="1" si="73"/>
        <v>0</v>
      </c>
      <c r="BH89" s="2">
        <f t="shared" ca="1" si="73"/>
        <v>1</v>
      </c>
      <c r="BI89" s="2">
        <f t="shared" ca="1" si="73"/>
        <v>0</v>
      </c>
      <c r="BJ89" s="2">
        <f t="shared" ca="1" si="73"/>
        <v>0</v>
      </c>
      <c r="BK89" s="2">
        <f t="shared" ca="1" si="73"/>
        <v>0</v>
      </c>
      <c r="BL89" s="2">
        <f t="shared" ca="1" si="73"/>
        <v>0</v>
      </c>
      <c r="BM89" s="2">
        <f t="shared" ca="1" si="73"/>
        <v>0</v>
      </c>
      <c r="BN89" s="2" t="str">
        <f t="shared" si="78"/>
        <v>SV</v>
      </c>
      <c r="BO89" s="2">
        <f t="shared" si="93"/>
        <v>0</v>
      </c>
      <c r="BP89" s="2">
        <f t="shared" si="75"/>
        <v>1</v>
      </c>
      <c r="BQ89" s="127"/>
      <c r="BR89" s="2">
        <f t="shared" si="79"/>
        <v>0</v>
      </c>
      <c r="BS89" s="2">
        <f t="shared" si="80"/>
        <v>0</v>
      </c>
      <c r="BT89" s="2">
        <f t="shared" si="81"/>
        <v>0</v>
      </c>
      <c r="BU89" s="2">
        <f t="shared" si="82"/>
        <v>0</v>
      </c>
      <c r="BV89" s="2">
        <f t="shared" si="83"/>
        <v>0</v>
      </c>
      <c r="BW89" s="2">
        <f t="shared" si="84"/>
        <v>0</v>
      </c>
      <c r="BX89" s="2">
        <f t="shared" si="85"/>
        <v>0</v>
      </c>
      <c r="BY89" s="2">
        <f t="shared" si="86"/>
        <v>0</v>
      </c>
      <c r="BZ89" s="2">
        <f t="shared" si="87"/>
        <v>0</v>
      </c>
      <c r="CA89" s="2">
        <f t="shared" si="88"/>
        <v>0</v>
      </c>
      <c r="CB89" s="2">
        <f t="shared" si="89"/>
        <v>0</v>
      </c>
      <c r="CC89" s="2">
        <f t="shared" si="90"/>
        <v>0</v>
      </c>
      <c r="CD89" s="2">
        <f t="shared" si="91"/>
        <v>0</v>
      </c>
      <c r="CE89" s="2">
        <f t="shared" si="92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КА-18  -  Δα_рс</v>
      </c>
      <c r="B90" s="10" t="s">
        <v>2782</v>
      </c>
      <c r="C90" s="18">
        <v>30</v>
      </c>
      <c r="D90" s="18">
        <v>8</v>
      </c>
      <c r="E90" s="22" t="s">
        <v>608</v>
      </c>
      <c r="F90" s="22">
        <v>1</v>
      </c>
      <c r="G90" s="22"/>
      <c r="H90" s="20">
        <f t="shared" ca="1" si="76"/>
        <v>0</v>
      </c>
      <c r="I90" s="16" t="str">
        <f t="shared" si="77"/>
        <v>18K102SV0L04</v>
      </c>
      <c r="J90" s="54">
        <v>13.503854633446229</v>
      </c>
      <c r="K90" s="54">
        <v>13.381862202894169</v>
      </c>
      <c r="L90" s="54">
        <v>13.440916542265672</v>
      </c>
      <c r="M90" s="54">
        <v>13.366367833537558</v>
      </c>
      <c r="N90" s="54">
        <v>14.42622467307898</v>
      </c>
      <c r="O90" s="54">
        <v>14.980344162237587</v>
      </c>
      <c r="P90" s="54">
        <v>15.365243193661829</v>
      </c>
      <c r="Q90" s="54">
        <v>14.118810522992565</v>
      </c>
      <c r="R90" s="54">
        <v>13.772234203533687</v>
      </c>
      <c r="S90" s="54">
        <v>13.965553355663197</v>
      </c>
      <c r="T90" s="54">
        <v>14.060506488820284</v>
      </c>
      <c r="U90" s="54">
        <v>14.070268728658043</v>
      </c>
      <c r="V90" s="54">
        <v>0</v>
      </c>
      <c r="W90" s="56">
        <v>0</v>
      </c>
      <c r="X90" s="2">
        <f t="shared" ca="1" si="41"/>
        <v>0</v>
      </c>
      <c r="Y90" s="2">
        <f t="shared" ca="1" si="41"/>
        <v>0</v>
      </c>
      <c r="Z90" s="2">
        <f t="shared" ca="1" si="41"/>
        <v>0</v>
      </c>
      <c r="AA90" s="2">
        <f t="shared" ca="1" si="41"/>
        <v>0</v>
      </c>
      <c r="AB90" s="2">
        <f t="shared" ca="1" si="41"/>
        <v>0</v>
      </c>
      <c r="AC90" s="2">
        <f t="shared" ca="1" si="72"/>
        <v>0</v>
      </c>
      <c r="AD90" s="2">
        <f t="shared" ca="1" si="72"/>
        <v>0</v>
      </c>
      <c r="AE90" s="2">
        <f t="shared" ca="1" si="72"/>
        <v>0</v>
      </c>
      <c r="AF90" s="2">
        <f t="shared" ref="AF90:AK132" ca="1" si="94">IF(R90&lt;&gt;"",IF(LEFT($E90,2)="+-",IF(OR(R90&lt;MIN($C90:$D90),R90&gt;MAX($C90:$D90)),1,0),IF(AND(1*$E90&gt;0,R90&gt;MAX($C90:$D90)),1,IF(AND(1*$E90&lt;0,R90&lt;MIN($C90:$D90)),1,0)))+10*IF(SUM(OFFSET($A$144,MATCH(MID($A90,1,SEARCH(" ",$A90)-1)&amp;"  -  ЧЧР",$A$144:$A$170,0)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$144,IFERROR(MATCH("КА-"&amp;MID($A90,4,2)*1&amp;"А  -  ЧЧР",$A$144:$A$170,0),MATCH("КА-"&amp;MID($A90,4,2)*1&amp;"  -  ЧЧР",$A$144:$A$170,0))-1,COLUMN(R90)-1,,)+OFFSET($A$144,IFERROR(MATCH("КА-"&amp;MID($A90,4,2)*1&amp;"Б  -  ЧЧР",$A$144:$A$170,0),MATCH("КА-"&amp;MID($A90,4,2)*1&amp;"  -  ЧЧР",$A$144:$A$170,0))-1,COLUMN(R90)-1,,)=48,1,0),1),1)),0),0)*IF($G90&gt;0,IF(COLUMN(AB$7)-COLUMN($J$7)&gt;=$D$2+$G90,IF(SUM(OFFSET(AB90,,-1,,-$G90))&gt;=$G90*21,2,1),1),2)</f>
        <v>0</v>
      </c>
      <c r="AG90" s="2">
        <f t="shared" ca="1" si="94"/>
        <v>0</v>
      </c>
      <c r="AH90" s="2">
        <f t="shared" ca="1" si="94"/>
        <v>0</v>
      </c>
      <c r="AI90" s="2">
        <f t="shared" ca="1" si="94"/>
        <v>0</v>
      </c>
      <c r="AJ90" s="2">
        <f t="shared" ca="1" si="94"/>
        <v>0</v>
      </c>
      <c r="AK90" s="2">
        <f t="shared" ca="1" si="94"/>
        <v>0</v>
      </c>
      <c r="AL90" s="55">
        <v>11.737660537463409</v>
      </c>
      <c r="AM90" s="55">
        <v>11.632799554663727</v>
      </c>
      <c r="AN90" s="55">
        <v>11.683576355928611</v>
      </c>
      <c r="AO90" s="55">
        <v>11.622299065014676</v>
      </c>
      <c r="AP90" s="55">
        <v>12.534186090945351</v>
      </c>
      <c r="AQ90" s="55">
        <v>13.018524024369087</v>
      </c>
      <c r="AR90" s="55">
        <v>13.360633800808774</v>
      </c>
      <c r="AS90" s="55">
        <v>12.272543470844017</v>
      </c>
      <c r="AT90" s="55">
        <v>11.967596281362468</v>
      </c>
      <c r="AU90" s="55">
        <v>12.140360877080161</v>
      </c>
      <c r="AV90" s="55">
        <v>12.224283020282774</v>
      </c>
      <c r="AW90" s="55">
        <v>12.246929217522702</v>
      </c>
      <c r="AX90" s="55">
        <v>0</v>
      </c>
      <c r="AY90" s="55">
        <v>0</v>
      </c>
      <c r="AZ90" s="2">
        <f t="shared" ca="1" si="42"/>
        <v>0</v>
      </c>
      <c r="BA90" s="2">
        <f t="shared" ca="1" si="42"/>
        <v>0</v>
      </c>
      <c r="BB90" s="2">
        <f t="shared" ca="1" si="42"/>
        <v>0</v>
      </c>
      <c r="BC90" s="2">
        <f t="shared" ca="1" si="42"/>
        <v>0</v>
      </c>
      <c r="BD90" s="2">
        <f t="shared" ca="1" si="42"/>
        <v>0</v>
      </c>
      <c r="BE90" s="2">
        <f t="shared" ca="1" si="73"/>
        <v>0</v>
      </c>
      <c r="BF90" s="2">
        <f t="shared" ca="1" si="73"/>
        <v>0</v>
      </c>
      <c r="BG90" s="2">
        <f t="shared" ca="1" si="73"/>
        <v>0</v>
      </c>
      <c r="BH90" s="2">
        <f t="shared" ref="BH90:BM132" ca="1" si="95">COUNTIF(OFFSET(P90,,$D$2+2,COUNTIF(OFFSET($H90,1-ROW($H90),2+4*$D$2,172),"="&amp;OFFSET($H90,,2+4*$D$2))),"&gt;20")</f>
        <v>1</v>
      </c>
      <c r="BI90" s="2">
        <f t="shared" ca="1" si="95"/>
        <v>0</v>
      </c>
      <c r="BJ90" s="2">
        <f t="shared" ca="1" si="95"/>
        <v>0</v>
      </c>
      <c r="BK90" s="2">
        <f t="shared" ca="1" si="95"/>
        <v>0</v>
      </c>
      <c r="BL90" s="2">
        <f t="shared" ca="1" si="95"/>
        <v>0</v>
      </c>
      <c r="BM90" s="2">
        <f t="shared" ca="1" si="95"/>
        <v>0</v>
      </c>
      <c r="BN90" s="2" t="str">
        <f t="shared" si="78"/>
        <v>SV</v>
      </c>
      <c r="BP90" s="2">
        <f t="shared" si="75"/>
        <v>1</v>
      </c>
      <c r="BR90" s="2">
        <f t="shared" si="79"/>
        <v>0</v>
      </c>
      <c r="BS90" s="2">
        <f t="shared" si="80"/>
        <v>0</v>
      </c>
      <c r="BT90" s="2">
        <f t="shared" si="81"/>
        <v>0</v>
      </c>
      <c r="BU90" s="2">
        <f t="shared" si="82"/>
        <v>0</v>
      </c>
      <c r="BV90" s="2">
        <f t="shared" si="83"/>
        <v>0</v>
      </c>
      <c r="BW90" s="2">
        <f t="shared" si="84"/>
        <v>0</v>
      </c>
      <c r="BX90" s="2">
        <f t="shared" si="85"/>
        <v>0</v>
      </c>
      <c r="BY90" s="2">
        <f t="shared" si="86"/>
        <v>0</v>
      </c>
      <c r="BZ90" s="2">
        <f t="shared" si="87"/>
        <v>0</v>
      </c>
      <c r="CA90" s="2">
        <f t="shared" si="88"/>
        <v>0</v>
      </c>
      <c r="CB90" s="2">
        <f t="shared" si="89"/>
        <v>0</v>
      </c>
      <c r="CC90" s="2">
        <f t="shared" si="90"/>
        <v>0</v>
      </c>
      <c r="CD90" s="2">
        <f t="shared" si="91"/>
        <v>0</v>
      </c>
      <c r="CE90" s="2">
        <f t="shared" si="92"/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КА-19  -  Δα_рс</v>
      </c>
      <c r="B91" s="10" t="s">
        <v>2783</v>
      </c>
      <c r="C91" s="18">
        <v>30</v>
      </c>
      <c r="D91" s="18">
        <v>8</v>
      </c>
      <c r="E91" s="22" t="s">
        <v>608</v>
      </c>
      <c r="F91" s="22">
        <v>1</v>
      </c>
      <c r="G91" s="22"/>
      <c r="H91" s="20">
        <f t="shared" ca="1" si="76"/>
        <v>0</v>
      </c>
      <c r="I91" s="16" t="str">
        <f t="shared" si="77"/>
        <v>19K102SV0L04</v>
      </c>
      <c r="J91" s="54">
        <v>0</v>
      </c>
      <c r="K91" s="54">
        <v>0</v>
      </c>
      <c r="L91" s="54">
        <v>0</v>
      </c>
      <c r="M91" s="54">
        <v>0</v>
      </c>
      <c r="N91" s="54">
        <v>0</v>
      </c>
      <c r="O91" s="54">
        <v>0</v>
      </c>
      <c r="P91" s="54">
        <v>0</v>
      </c>
      <c r="Q91" s="54">
        <v>0</v>
      </c>
      <c r="R91" s="54">
        <v>0</v>
      </c>
      <c r="S91" s="54">
        <v>0</v>
      </c>
      <c r="T91" s="54">
        <v>0</v>
      </c>
      <c r="U91" s="54">
        <v>0</v>
      </c>
      <c r="V91" s="54">
        <v>0</v>
      </c>
      <c r="W91" s="56">
        <v>0</v>
      </c>
      <c r="X91" s="2">
        <f t="shared" ca="1" si="41"/>
        <v>0</v>
      </c>
      <c r="Y91" s="2">
        <f t="shared" ca="1" si="41"/>
        <v>0</v>
      </c>
      <c r="Z91" s="2">
        <f t="shared" ca="1" si="41"/>
        <v>0</v>
      </c>
      <c r="AA91" s="2">
        <f t="shared" ca="1" si="41"/>
        <v>0</v>
      </c>
      <c r="AB91" s="2">
        <f t="shared" ca="1" si="41"/>
        <v>0</v>
      </c>
      <c r="AC91" s="2">
        <f t="shared" ca="1" si="41"/>
        <v>0</v>
      </c>
      <c r="AD91" s="2">
        <f t="shared" ca="1" si="41"/>
        <v>0</v>
      </c>
      <c r="AE91" s="2">
        <f t="shared" ca="1" si="41"/>
        <v>0</v>
      </c>
      <c r="AF91" s="2">
        <f t="shared" ca="1" si="94"/>
        <v>0</v>
      </c>
      <c r="AG91" s="2">
        <f t="shared" ca="1" si="94"/>
        <v>0</v>
      </c>
      <c r="AH91" s="2">
        <f t="shared" ca="1" si="94"/>
        <v>0</v>
      </c>
      <c r="AI91" s="2">
        <f t="shared" ca="1" si="94"/>
        <v>0</v>
      </c>
      <c r="AJ91" s="2">
        <f t="shared" ca="1" si="94"/>
        <v>0</v>
      </c>
      <c r="AK91" s="2">
        <f t="shared" ca="1" si="94"/>
        <v>0</v>
      </c>
      <c r="AL91" s="55">
        <v>0</v>
      </c>
      <c r="AM91" s="55">
        <v>0</v>
      </c>
      <c r="AN91" s="55">
        <v>0</v>
      </c>
      <c r="AO91" s="55">
        <v>0</v>
      </c>
      <c r="AP91" s="55">
        <v>0</v>
      </c>
      <c r="AQ91" s="55">
        <v>0</v>
      </c>
      <c r="AR91" s="55">
        <v>0</v>
      </c>
      <c r="AS91" s="55">
        <v>0</v>
      </c>
      <c r="AT91" s="55">
        <v>0</v>
      </c>
      <c r="AU91" s="55">
        <v>0</v>
      </c>
      <c r="AV91" s="55">
        <v>0</v>
      </c>
      <c r="AW91" s="55">
        <v>0</v>
      </c>
      <c r="AX91" s="55">
        <v>0</v>
      </c>
      <c r="AY91" s="55">
        <v>0</v>
      </c>
      <c r="AZ91" s="2">
        <f t="shared" ca="1" si="42"/>
        <v>0</v>
      </c>
      <c r="BA91" s="2">
        <f t="shared" ca="1" si="42"/>
        <v>0</v>
      </c>
      <c r="BB91" s="2">
        <f t="shared" ca="1" si="42"/>
        <v>0</v>
      </c>
      <c r="BC91" s="2">
        <f t="shared" ca="1" si="42"/>
        <v>0</v>
      </c>
      <c r="BD91" s="2">
        <f t="shared" ca="1" si="42"/>
        <v>0</v>
      </c>
      <c r="BE91" s="2">
        <f t="shared" ca="1" si="42"/>
        <v>0</v>
      </c>
      <c r="BF91" s="2">
        <f t="shared" ca="1" si="42"/>
        <v>0</v>
      </c>
      <c r="BG91" s="2">
        <f t="shared" ca="1" si="42"/>
        <v>0</v>
      </c>
      <c r="BH91" s="2">
        <f t="shared" ca="1" si="95"/>
        <v>1</v>
      </c>
      <c r="BI91" s="2">
        <f t="shared" ca="1" si="95"/>
        <v>0</v>
      </c>
      <c r="BJ91" s="2">
        <f t="shared" ca="1" si="95"/>
        <v>0</v>
      </c>
      <c r="BK91" s="2">
        <f t="shared" ca="1" si="95"/>
        <v>0</v>
      </c>
      <c r="BL91" s="2">
        <f t="shared" ca="1" si="95"/>
        <v>0</v>
      </c>
      <c r="BM91" s="2">
        <f t="shared" ca="1" si="95"/>
        <v>0</v>
      </c>
      <c r="BN91" s="2" t="str">
        <f t="shared" si="78"/>
        <v>SV</v>
      </c>
      <c r="BP91" s="2">
        <f t="shared" si="75"/>
        <v>0</v>
      </c>
      <c r="BR91" s="2">
        <f t="shared" si="79"/>
        <v>0</v>
      </c>
      <c r="BS91" s="2">
        <f t="shared" si="80"/>
        <v>0</v>
      </c>
      <c r="BT91" s="2">
        <f t="shared" si="81"/>
        <v>0</v>
      </c>
      <c r="BU91" s="2">
        <f t="shared" si="82"/>
        <v>0</v>
      </c>
      <c r="BV91" s="2">
        <f t="shared" si="83"/>
        <v>0</v>
      </c>
      <c r="BW91" s="2">
        <f t="shared" si="84"/>
        <v>0</v>
      </c>
      <c r="BX91" s="2">
        <f t="shared" si="85"/>
        <v>0</v>
      </c>
      <c r="BY91" s="2">
        <f t="shared" si="86"/>
        <v>0</v>
      </c>
      <c r="BZ91" s="2">
        <f t="shared" si="87"/>
        <v>0</v>
      </c>
      <c r="CA91" s="2">
        <f t="shared" si="88"/>
        <v>0</v>
      </c>
      <c r="CB91" s="2">
        <f t="shared" si="89"/>
        <v>0</v>
      </c>
      <c r="CC91" s="2">
        <f t="shared" si="90"/>
        <v>0</v>
      </c>
      <c r="CD91" s="2">
        <f t="shared" si="91"/>
        <v>0</v>
      </c>
      <c r="CE91" s="2">
        <f t="shared" si="92"/>
        <v>0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КА-20  -  Δα_рс</v>
      </c>
      <c r="B92" s="10" t="s">
        <v>2784</v>
      </c>
      <c r="C92" s="18">
        <v>30</v>
      </c>
      <c r="D92" s="18">
        <v>8</v>
      </c>
      <c r="E92" s="22" t="s">
        <v>608</v>
      </c>
      <c r="F92" s="22">
        <v>1</v>
      </c>
      <c r="G92" s="22"/>
      <c r="H92" s="20">
        <f t="shared" ca="1" si="76"/>
        <v>0</v>
      </c>
      <c r="I92" s="16" t="str">
        <f t="shared" si="77"/>
        <v>20K102SV0L04</v>
      </c>
      <c r="J92" s="54">
        <v>0</v>
      </c>
      <c r="K92" s="54">
        <v>0</v>
      </c>
      <c r="L92" s="54">
        <v>0</v>
      </c>
      <c r="M92" s="54">
        <v>0</v>
      </c>
      <c r="N92" s="54">
        <v>0</v>
      </c>
      <c r="O92" s="54">
        <v>0</v>
      </c>
      <c r="P92" s="54">
        <v>0</v>
      </c>
      <c r="Q92" s="54">
        <v>0</v>
      </c>
      <c r="R92" s="54">
        <v>0</v>
      </c>
      <c r="S92" s="54">
        <v>0</v>
      </c>
      <c r="T92" s="54">
        <v>0</v>
      </c>
      <c r="U92" s="54">
        <v>0</v>
      </c>
      <c r="V92" s="54">
        <v>0</v>
      </c>
      <c r="W92" s="56">
        <v>0</v>
      </c>
      <c r="X92" s="2">
        <f t="shared" ca="1" si="41"/>
        <v>0</v>
      </c>
      <c r="Y92" s="2">
        <f t="shared" ca="1" si="41"/>
        <v>0</v>
      </c>
      <c r="Z92" s="2">
        <f t="shared" ca="1" si="41"/>
        <v>0</v>
      </c>
      <c r="AA92" s="2">
        <f t="shared" ca="1" si="41"/>
        <v>0</v>
      </c>
      <c r="AB92" s="2">
        <f t="shared" ca="1" si="41"/>
        <v>0</v>
      </c>
      <c r="AC92" s="2">
        <f t="shared" ca="1" si="41"/>
        <v>0</v>
      </c>
      <c r="AD92" s="2">
        <f t="shared" ca="1" si="41"/>
        <v>0</v>
      </c>
      <c r="AE92" s="2">
        <f t="shared" ca="1" si="41"/>
        <v>0</v>
      </c>
      <c r="AF92" s="2">
        <f t="shared" ca="1" si="94"/>
        <v>0</v>
      </c>
      <c r="AG92" s="2">
        <f t="shared" ca="1" si="94"/>
        <v>0</v>
      </c>
      <c r="AH92" s="2">
        <f t="shared" ca="1" si="94"/>
        <v>0</v>
      </c>
      <c r="AI92" s="2">
        <f t="shared" ca="1" si="94"/>
        <v>0</v>
      </c>
      <c r="AJ92" s="2">
        <f t="shared" ca="1" si="94"/>
        <v>0</v>
      </c>
      <c r="AK92" s="2">
        <f t="shared" ca="1" si="94"/>
        <v>0</v>
      </c>
      <c r="AL92" s="55">
        <v>0</v>
      </c>
      <c r="AM92" s="55">
        <v>0</v>
      </c>
      <c r="AN92" s="55">
        <v>0</v>
      </c>
      <c r="AO92" s="55">
        <v>0</v>
      </c>
      <c r="AP92" s="55">
        <v>0</v>
      </c>
      <c r="AQ92" s="55">
        <v>0</v>
      </c>
      <c r="AR92" s="55">
        <v>0</v>
      </c>
      <c r="AS92" s="55">
        <v>0</v>
      </c>
      <c r="AT92" s="55">
        <v>0</v>
      </c>
      <c r="AU92" s="55">
        <v>0</v>
      </c>
      <c r="AV92" s="55">
        <v>0</v>
      </c>
      <c r="AW92" s="55">
        <v>0</v>
      </c>
      <c r="AX92" s="55">
        <v>0</v>
      </c>
      <c r="AY92" s="55">
        <v>0</v>
      </c>
      <c r="AZ92" s="2">
        <f t="shared" ca="1" si="42"/>
        <v>0</v>
      </c>
      <c r="BA92" s="2">
        <f t="shared" ca="1" si="42"/>
        <v>0</v>
      </c>
      <c r="BB92" s="2">
        <f t="shared" ca="1" si="42"/>
        <v>0</v>
      </c>
      <c r="BC92" s="2">
        <f t="shared" ca="1" si="42"/>
        <v>0</v>
      </c>
      <c r="BD92" s="2">
        <f t="shared" ca="1" si="42"/>
        <v>0</v>
      </c>
      <c r="BE92" s="2">
        <f t="shared" ca="1" si="42"/>
        <v>0</v>
      </c>
      <c r="BF92" s="2">
        <f t="shared" ca="1" si="42"/>
        <v>0</v>
      </c>
      <c r="BG92" s="2">
        <f t="shared" ca="1" si="42"/>
        <v>0</v>
      </c>
      <c r="BH92" s="2">
        <f t="shared" ca="1" si="95"/>
        <v>1</v>
      </c>
      <c r="BI92" s="2">
        <f t="shared" ca="1" si="95"/>
        <v>0</v>
      </c>
      <c r="BJ92" s="2">
        <f t="shared" ca="1" si="95"/>
        <v>0</v>
      </c>
      <c r="BK92" s="2">
        <f t="shared" ca="1" si="95"/>
        <v>0</v>
      </c>
      <c r="BL92" s="2">
        <f t="shared" ca="1" si="95"/>
        <v>0</v>
      </c>
      <c r="BM92" s="2">
        <f t="shared" ca="1" si="95"/>
        <v>0</v>
      </c>
      <c r="BN92" s="2" t="str">
        <f t="shared" si="78"/>
        <v>SV</v>
      </c>
      <c r="BP92" s="2">
        <f t="shared" si="75"/>
        <v>0</v>
      </c>
      <c r="BR92" s="2">
        <f t="shared" si="79"/>
        <v>0</v>
      </c>
      <c r="BS92" s="2">
        <f t="shared" si="80"/>
        <v>0</v>
      </c>
      <c r="BT92" s="2">
        <f t="shared" si="81"/>
        <v>0</v>
      </c>
      <c r="BU92" s="2">
        <f t="shared" si="82"/>
        <v>0</v>
      </c>
      <c r="BV92" s="2">
        <f t="shared" si="83"/>
        <v>0</v>
      </c>
      <c r="BW92" s="2">
        <f t="shared" si="84"/>
        <v>0</v>
      </c>
      <c r="BX92" s="2">
        <f t="shared" si="85"/>
        <v>0</v>
      </c>
      <c r="BY92" s="2">
        <f t="shared" si="86"/>
        <v>0</v>
      </c>
      <c r="BZ92" s="2">
        <f t="shared" si="87"/>
        <v>0</v>
      </c>
      <c r="CA92" s="2">
        <f t="shared" si="88"/>
        <v>0</v>
      </c>
      <c r="CB92" s="2">
        <f t="shared" si="89"/>
        <v>0</v>
      </c>
      <c r="CC92" s="2">
        <f t="shared" si="90"/>
        <v>0</v>
      </c>
      <c r="CD92" s="2">
        <f t="shared" si="91"/>
        <v>0</v>
      </c>
      <c r="CE92" s="2">
        <f t="shared" si="92"/>
        <v>0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ТА-3  -  Тпв</v>
      </c>
      <c r="B93" s="10" t="s">
        <v>2785</v>
      </c>
      <c r="C93" s="18">
        <v>230</v>
      </c>
      <c r="D93" s="18">
        <v>115</v>
      </c>
      <c r="E93" s="22" t="s">
        <v>607</v>
      </c>
      <c r="F93" s="22">
        <v>3</v>
      </c>
      <c r="G93" s="22"/>
      <c r="H93" s="20">
        <f t="shared" ca="1" si="76"/>
        <v>0</v>
      </c>
      <c r="I93" s="16" t="str">
        <f t="shared" si="77"/>
        <v>03T002TW0N04</v>
      </c>
      <c r="J93" s="54">
        <v>209.62709645542193</v>
      </c>
      <c r="K93" s="54">
        <v>209.95791624010218</v>
      </c>
      <c r="L93" s="54">
        <v>209.20931670945617</v>
      </c>
      <c r="M93" s="54">
        <v>208.10275233265935</v>
      </c>
      <c r="N93" s="54">
        <v>212.1225345492845</v>
      </c>
      <c r="O93" s="54">
        <v>211.58142037360255</v>
      </c>
      <c r="P93" s="54">
        <v>209.25573753822798</v>
      </c>
      <c r="Q93" s="54">
        <v>207.33653542937503</v>
      </c>
      <c r="R93" s="54">
        <v>195.74287501647035</v>
      </c>
      <c r="S93" s="54">
        <v>195.24398807746638</v>
      </c>
      <c r="T93" s="54">
        <v>196.63074371196629</v>
      </c>
      <c r="U93" s="54">
        <v>199.29660312463292</v>
      </c>
      <c r="V93" s="54">
        <v>202.80519053267977</v>
      </c>
      <c r="W93" s="56">
        <v>200.16361115488235</v>
      </c>
      <c r="X93" s="2">
        <f t="shared" ca="1" si="41"/>
        <v>0</v>
      </c>
      <c r="Y93" s="2">
        <f t="shared" ca="1" si="41"/>
        <v>0</v>
      </c>
      <c r="Z93" s="2">
        <f t="shared" ca="1" si="41"/>
        <v>0</v>
      </c>
      <c r="AA93" s="2">
        <f t="shared" ca="1" si="41"/>
        <v>0</v>
      </c>
      <c r="AB93" s="2">
        <f t="shared" ca="1" si="41"/>
        <v>0</v>
      </c>
      <c r="AC93" s="2">
        <f t="shared" ca="1" si="41"/>
        <v>0</v>
      </c>
      <c r="AD93" s="2">
        <f t="shared" ca="1" si="41"/>
        <v>0</v>
      </c>
      <c r="AE93" s="2">
        <f t="shared" ca="1" si="41"/>
        <v>0</v>
      </c>
      <c r="AF93" s="2">
        <f t="shared" ca="1" si="94"/>
        <v>40</v>
      </c>
      <c r="AG93" s="2">
        <f t="shared" ca="1" si="94"/>
        <v>0</v>
      </c>
      <c r="AH93" s="2">
        <f t="shared" ca="1" si="94"/>
        <v>0</v>
      </c>
      <c r="AI93" s="2">
        <f t="shared" ca="1" si="94"/>
        <v>0</v>
      </c>
      <c r="AJ93" s="2">
        <f t="shared" ca="1" si="94"/>
        <v>0</v>
      </c>
      <c r="AK93" s="2">
        <f t="shared" ca="1" si="94"/>
        <v>0</v>
      </c>
      <c r="AL93" s="55">
        <v>202.49833062352283</v>
      </c>
      <c r="AM93" s="55">
        <v>201.71367731673419</v>
      </c>
      <c r="AN93" s="55">
        <v>203.04271445956962</v>
      </c>
      <c r="AO93" s="55">
        <v>201.29087017799202</v>
      </c>
      <c r="AP93" s="55">
        <v>202.01473546333361</v>
      </c>
      <c r="AQ93" s="55">
        <v>202.04589851600178</v>
      </c>
      <c r="AR93" s="55">
        <v>199.47697957652207</v>
      </c>
      <c r="AS93" s="55">
        <v>202.74075288597072</v>
      </c>
      <c r="AT93" s="55">
        <v>203.10518068942116</v>
      </c>
      <c r="AU93" s="55">
        <v>203.11884971033402</v>
      </c>
      <c r="AV93" s="55">
        <v>203.47631178590353</v>
      </c>
      <c r="AW93" s="55">
        <v>202.27229826195759</v>
      </c>
      <c r="AX93" s="55">
        <v>202.46120908882975</v>
      </c>
      <c r="AY93" s="55">
        <v>198.96622365676552</v>
      </c>
      <c r="AZ93" s="2">
        <f t="shared" ca="1" si="42"/>
        <v>0</v>
      </c>
      <c r="BA93" s="2">
        <f t="shared" ca="1" si="42"/>
        <v>0</v>
      </c>
      <c r="BB93" s="2">
        <f t="shared" ca="1" si="42"/>
        <v>0</v>
      </c>
      <c r="BC93" s="2">
        <f t="shared" ca="1" si="42"/>
        <v>0</v>
      </c>
      <c r="BD93" s="2">
        <f t="shared" ca="1" si="42"/>
        <v>0</v>
      </c>
      <c r="BE93" s="2">
        <f t="shared" ca="1" si="42"/>
        <v>0</v>
      </c>
      <c r="BF93" s="2">
        <f t="shared" ca="1" si="42"/>
        <v>0</v>
      </c>
      <c r="BG93" s="2">
        <f t="shared" ca="1" si="42"/>
        <v>0</v>
      </c>
      <c r="BH93" s="2">
        <f t="shared" ca="1" si="95"/>
        <v>1</v>
      </c>
      <c r="BI93" s="2">
        <f t="shared" ca="1" si="95"/>
        <v>0</v>
      </c>
      <c r="BJ93" s="2">
        <f t="shared" ca="1" si="95"/>
        <v>0</v>
      </c>
      <c r="BK93" s="2">
        <f t="shared" ca="1" si="95"/>
        <v>0</v>
      </c>
      <c r="BL93" s="2">
        <f t="shared" ca="1" si="95"/>
        <v>0</v>
      </c>
      <c r="BM93" s="2">
        <f t="shared" ca="1" si="95"/>
        <v>0</v>
      </c>
      <c r="BN93" s="2" t="str">
        <f t="shared" si="78"/>
        <v>TW</v>
      </c>
      <c r="BO93" s="2">
        <f>IF(AND(COUNTIF(J93:W93,"&gt;0")&gt;6,COUNTIF(J93:W93,"&gt;0")=SUM(BR93:CE93)),SUM(BR93:CE93),0)</f>
        <v>0</v>
      </c>
      <c r="BP93" s="2">
        <f t="shared" si="75"/>
        <v>1</v>
      </c>
      <c r="BR93" s="2">
        <f t="shared" ref="BR93:BR102" si="96">IF(AND(J161 &gt;0,J93&lt;$D93,J93&gt;50),1,0)</f>
        <v>0</v>
      </c>
      <c r="BS93" s="2">
        <f t="shared" ref="BS93:BS102" si="97">IF(AND(K161 &gt;0,K93&lt;$D93,K93&gt;50),1,0)</f>
        <v>0</v>
      </c>
      <c r="BT93" s="2">
        <f t="shared" ref="BT93:BT102" si="98">IF(AND(L161 &gt;0,L93&lt;$D93,L93&gt;50),1,0)</f>
        <v>0</v>
      </c>
      <c r="BU93" s="2">
        <f t="shared" ref="BU93:BU102" si="99">IF(AND(M161 &gt;0,M93&lt;$D93,M93&gt;50),1,0)</f>
        <v>0</v>
      </c>
      <c r="BV93" s="2">
        <f t="shared" ref="BV93:BV102" si="100">IF(AND(N161 &gt;0,N93&lt;$D93,N93&gt;50),1,0)</f>
        <v>0</v>
      </c>
      <c r="BW93" s="2">
        <f t="shared" ref="BW93:BW102" si="101">IF(AND(O161 &gt;0,O93&lt;$D93,O93&gt;50),1,0)</f>
        <v>0</v>
      </c>
      <c r="BX93" s="2">
        <f t="shared" ref="BX93:BX102" si="102">IF(AND(P161 &gt;0,P93&lt;$D93,P93&gt;50),1,0)</f>
        <v>0</v>
      </c>
      <c r="BY93" s="2">
        <f t="shared" ref="BY93:BY102" si="103">IF(AND(Q161 &gt;0,Q93&lt;$D93,Q93&gt;50),1,0)</f>
        <v>0</v>
      </c>
      <c r="BZ93" s="2">
        <f t="shared" ref="BZ93:BZ102" si="104">IF(AND(R161 &gt;0,R93&lt;$D93,R93&gt;50),1,0)</f>
        <v>0</v>
      </c>
      <c r="CA93" s="2">
        <f t="shared" ref="CA93:CA102" si="105">IF(AND(S161 &gt;0,S93&lt;$D93,S93&gt;50),1,0)</f>
        <v>0</v>
      </c>
      <c r="CB93" s="2">
        <f t="shared" ref="CB93:CB102" si="106">IF(AND(T161 &gt;0,T93&lt;$D93,T93&gt;50),1,0)</f>
        <v>0</v>
      </c>
      <c r="CC93" s="2">
        <f t="shared" ref="CC93:CC102" si="107">IF(AND(U161 &gt;0,U93&lt;$D93,U93&gt;50),1,0)</f>
        <v>0</v>
      </c>
      <c r="CD93" s="2">
        <f t="shared" ref="CD93:CD102" si="108">IF(AND(V161 &gt;0,V93&lt;$D93,V93&gt;50),1,0)</f>
        <v>0</v>
      </c>
      <c r="CE93" s="2">
        <f t="shared" ref="CE93:CE102" si="109">IF(AND(W161 &gt;0,W93&lt;$D93,W93&gt;50),1,0)</f>
        <v>0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ТА-4  -  Тпв</v>
      </c>
      <c r="B94" s="10" t="s">
        <v>2786</v>
      </c>
      <c r="C94" s="18">
        <v>230</v>
      </c>
      <c r="D94" s="18">
        <v>115</v>
      </c>
      <c r="E94" s="22" t="s">
        <v>607</v>
      </c>
      <c r="F94" s="22">
        <v>3</v>
      </c>
      <c r="G94" s="22"/>
      <c r="H94" s="20">
        <f t="shared" ca="1" si="76"/>
        <v>0</v>
      </c>
      <c r="I94" s="16" t="str">
        <f t="shared" si="77"/>
        <v>04T002TW0N04</v>
      </c>
      <c r="J94" s="54">
        <v>211.08301172660484</v>
      </c>
      <c r="K94" s="54">
        <v>211.82488807802028</v>
      </c>
      <c r="L94" s="54">
        <v>211.92404029281431</v>
      </c>
      <c r="M94" s="54">
        <v>210.58941466624398</v>
      </c>
      <c r="N94" s="54">
        <v>204.51362574913637</v>
      </c>
      <c r="O94" s="54">
        <v>202.00211157618523</v>
      </c>
      <c r="P94" s="54">
        <v>199.4897882743154</v>
      </c>
      <c r="Q94" s="54">
        <v>200.94761929672077</v>
      </c>
      <c r="R94" s="54">
        <v>201.86729475636432</v>
      </c>
      <c r="S94" s="54">
        <v>201.96928279027682</v>
      </c>
      <c r="T94" s="54">
        <v>203.88294318614476</v>
      </c>
      <c r="U94" s="54">
        <v>204.88423416592636</v>
      </c>
      <c r="V94" s="54">
        <v>201.7882403971864</v>
      </c>
      <c r="W94" s="56">
        <v>202.96713718710089</v>
      </c>
      <c r="X94" s="2">
        <f t="shared" ca="1" si="41"/>
        <v>0</v>
      </c>
      <c r="Y94" s="2">
        <f t="shared" ca="1" si="41"/>
        <v>0</v>
      </c>
      <c r="Z94" s="2">
        <f t="shared" ca="1" si="41"/>
        <v>0</v>
      </c>
      <c r="AA94" s="2">
        <f t="shared" ca="1" si="41"/>
        <v>0</v>
      </c>
      <c r="AB94" s="2">
        <f t="shared" ca="1" si="41"/>
        <v>0</v>
      </c>
      <c r="AC94" s="2">
        <f t="shared" ca="1" si="41"/>
        <v>0</v>
      </c>
      <c r="AD94" s="2">
        <f t="shared" ca="1" si="41"/>
        <v>0</v>
      </c>
      <c r="AE94" s="2">
        <f t="shared" ca="1" si="41"/>
        <v>0</v>
      </c>
      <c r="AF94" s="2">
        <f t="shared" ca="1" si="94"/>
        <v>0</v>
      </c>
      <c r="AG94" s="2">
        <f t="shared" ca="1" si="94"/>
        <v>0</v>
      </c>
      <c r="AH94" s="2">
        <f t="shared" ca="1" si="94"/>
        <v>0</v>
      </c>
      <c r="AI94" s="2">
        <f t="shared" ca="1" si="94"/>
        <v>0</v>
      </c>
      <c r="AJ94" s="2">
        <f t="shared" ca="1" si="94"/>
        <v>0</v>
      </c>
      <c r="AK94" s="2">
        <f t="shared" ca="1" si="94"/>
        <v>0</v>
      </c>
      <c r="AL94" s="55">
        <v>202.021189286462</v>
      </c>
      <c r="AM94" s="55">
        <v>202.59588322251372</v>
      </c>
      <c r="AN94" s="55">
        <v>202.30701015955097</v>
      </c>
      <c r="AO94" s="55">
        <v>202.53472327115281</v>
      </c>
      <c r="AP94" s="55">
        <v>202.74115241983296</v>
      </c>
      <c r="AQ94" s="55">
        <v>200.27991341416029</v>
      </c>
      <c r="AR94" s="55">
        <v>199.12486479262205</v>
      </c>
      <c r="AS94" s="55">
        <v>200.28241184277081</v>
      </c>
      <c r="AT94" s="55">
        <v>199.19242695846845</v>
      </c>
      <c r="AU94" s="55">
        <v>200.49253450782743</v>
      </c>
      <c r="AV94" s="55">
        <v>201.33585246343051</v>
      </c>
      <c r="AW94" s="55">
        <v>199.35516562544311</v>
      </c>
      <c r="AX94" s="55">
        <v>196.63413010310501</v>
      </c>
      <c r="AY94" s="55">
        <v>197.04863519070031</v>
      </c>
      <c r="AZ94" s="2">
        <f t="shared" ca="1" si="42"/>
        <v>0</v>
      </c>
      <c r="BA94" s="2">
        <f t="shared" ca="1" si="42"/>
        <v>0</v>
      </c>
      <c r="BB94" s="2">
        <f t="shared" ca="1" si="42"/>
        <v>0</v>
      </c>
      <c r="BC94" s="2">
        <f t="shared" ca="1" si="42"/>
        <v>0</v>
      </c>
      <c r="BD94" s="2">
        <f t="shared" ca="1" si="42"/>
        <v>0</v>
      </c>
      <c r="BE94" s="2">
        <f t="shared" ca="1" si="42"/>
        <v>0</v>
      </c>
      <c r="BF94" s="2">
        <f t="shared" ca="1" si="42"/>
        <v>0</v>
      </c>
      <c r="BG94" s="2">
        <f t="shared" ca="1" si="42"/>
        <v>0</v>
      </c>
      <c r="BH94" s="2">
        <f t="shared" ca="1" si="95"/>
        <v>0</v>
      </c>
      <c r="BI94" s="2">
        <f t="shared" ca="1" si="95"/>
        <v>0</v>
      </c>
      <c r="BJ94" s="2">
        <f t="shared" ca="1" si="95"/>
        <v>0</v>
      </c>
      <c r="BK94" s="2">
        <f t="shared" ca="1" si="95"/>
        <v>0</v>
      </c>
      <c r="BL94" s="2">
        <f t="shared" ca="1" si="95"/>
        <v>0</v>
      </c>
      <c r="BM94" s="2">
        <f t="shared" ca="1" si="95"/>
        <v>0</v>
      </c>
      <c r="BN94" s="2" t="str">
        <f t="shared" si="78"/>
        <v>TW</v>
      </c>
      <c r="BO94" s="2">
        <f>IF(AND(COUNTIF(J94:W94,"&gt;0")&gt;6,COUNTIF(J94:W94,"&gt;0")=SUM(BR94:CE94)),SUM(BR94:CE94),0)</f>
        <v>0</v>
      </c>
      <c r="BP94" s="2">
        <f t="shared" si="75"/>
        <v>1</v>
      </c>
      <c r="BR94" s="2">
        <f t="shared" si="96"/>
        <v>0</v>
      </c>
      <c r="BS94" s="2">
        <f t="shared" si="97"/>
        <v>0</v>
      </c>
      <c r="BT94" s="2">
        <f t="shared" si="98"/>
        <v>0</v>
      </c>
      <c r="BU94" s="2">
        <f t="shared" si="99"/>
        <v>0</v>
      </c>
      <c r="BV94" s="2">
        <f t="shared" si="100"/>
        <v>0</v>
      </c>
      <c r="BW94" s="2">
        <f t="shared" si="101"/>
        <v>0</v>
      </c>
      <c r="BX94" s="2">
        <f t="shared" si="102"/>
        <v>0</v>
      </c>
      <c r="BY94" s="2">
        <f t="shared" si="103"/>
        <v>0</v>
      </c>
      <c r="BZ94" s="2">
        <f t="shared" si="104"/>
        <v>0</v>
      </c>
      <c r="CA94" s="2">
        <f t="shared" si="105"/>
        <v>0</v>
      </c>
      <c r="CB94" s="2">
        <f t="shared" si="106"/>
        <v>0</v>
      </c>
      <c r="CC94" s="2">
        <f t="shared" si="107"/>
        <v>0</v>
      </c>
      <c r="CD94" s="2">
        <f t="shared" si="108"/>
        <v>0</v>
      </c>
      <c r="CE94" s="2">
        <f t="shared" si="109"/>
        <v>0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ТА-5  -  Тпв</v>
      </c>
      <c r="B95" s="10" t="s">
        <v>2787</v>
      </c>
      <c r="C95" s="18">
        <v>230</v>
      </c>
      <c r="D95" s="18">
        <v>175</v>
      </c>
      <c r="E95" s="22" t="s">
        <v>607</v>
      </c>
      <c r="F95" s="22">
        <v>3</v>
      </c>
      <c r="G95" s="22"/>
      <c r="H95" s="20">
        <f t="shared" ca="1" si="76"/>
        <v>0</v>
      </c>
      <c r="I95" s="16" t="str">
        <f t="shared" si="77"/>
        <v>05T002TW0N04</v>
      </c>
      <c r="J95" s="54">
        <v>217.34956435499217</v>
      </c>
      <c r="K95" s="54">
        <v>216.1677251776452</v>
      </c>
      <c r="L95" s="54">
        <v>215.23495439008644</v>
      </c>
      <c r="M95" s="54">
        <v>215.53239606053268</v>
      </c>
      <c r="N95" s="54">
        <v>213.13441075938482</v>
      </c>
      <c r="O95" s="54">
        <v>209.4339103864958</v>
      </c>
      <c r="P95" s="54">
        <v>212.06762564330268</v>
      </c>
      <c r="Q95" s="54">
        <v>213.84723930250311</v>
      </c>
      <c r="R95" s="54">
        <v>212.81960659877765</v>
      </c>
      <c r="S95" s="54">
        <v>211.68384465728147</v>
      </c>
      <c r="T95" s="54">
        <v>212.6184649093492</v>
      </c>
      <c r="U95" s="54">
        <v>212.403445575441</v>
      </c>
      <c r="V95" s="54">
        <v>207.63978155971276</v>
      </c>
      <c r="W95" s="56">
        <v>205.93253890928244</v>
      </c>
      <c r="X95" s="2">
        <f t="shared" ca="1" si="41"/>
        <v>0</v>
      </c>
      <c r="Y95" s="2">
        <f t="shared" ca="1" si="41"/>
        <v>0</v>
      </c>
      <c r="Z95" s="2">
        <f t="shared" ca="1" si="41"/>
        <v>0</v>
      </c>
      <c r="AA95" s="2">
        <f t="shared" ca="1" si="41"/>
        <v>0</v>
      </c>
      <c r="AB95" s="2">
        <f t="shared" ca="1" si="41"/>
        <v>0</v>
      </c>
      <c r="AC95" s="2">
        <f t="shared" ca="1" si="41"/>
        <v>0</v>
      </c>
      <c r="AD95" s="2">
        <f t="shared" ca="1" si="41"/>
        <v>0</v>
      </c>
      <c r="AE95" s="2">
        <f t="shared" ca="1" si="41"/>
        <v>0</v>
      </c>
      <c r="AF95" s="2">
        <f t="shared" ca="1" si="94"/>
        <v>0</v>
      </c>
      <c r="AG95" s="2">
        <f t="shared" ca="1" si="94"/>
        <v>0</v>
      </c>
      <c r="AH95" s="2">
        <f t="shared" ca="1" si="94"/>
        <v>0</v>
      </c>
      <c r="AI95" s="2">
        <f t="shared" ca="1" si="94"/>
        <v>0</v>
      </c>
      <c r="AJ95" s="2">
        <f t="shared" ca="1" si="94"/>
        <v>0</v>
      </c>
      <c r="AK95" s="2">
        <f t="shared" ca="1" si="94"/>
        <v>0</v>
      </c>
      <c r="AL95" s="55">
        <v>203.5311988481898</v>
      </c>
      <c r="AM95" s="55">
        <v>203.61464220031476</v>
      </c>
      <c r="AN95" s="55">
        <v>204.1933775075081</v>
      </c>
      <c r="AO95" s="55">
        <v>202.78617303999053</v>
      </c>
      <c r="AP95" s="55">
        <v>203.67635825828023</v>
      </c>
      <c r="AQ95" s="55">
        <v>202.83219414767112</v>
      </c>
      <c r="AR95" s="55">
        <v>202.29186796306402</v>
      </c>
      <c r="AS95" s="55">
        <v>203.86647201457887</v>
      </c>
      <c r="AT95" s="55">
        <v>203.59965642589967</v>
      </c>
      <c r="AU95" s="55">
        <v>203.55435051490375</v>
      </c>
      <c r="AV95" s="55">
        <v>203.74377575812264</v>
      </c>
      <c r="AW95" s="55">
        <v>203.28124076218685</v>
      </c>
      <c r="AX95" s="55">
        <v>201.05772517948543</v>
      </c>
      <c r="AY95" s="55">
        <v>201.01128904334107</v>
      </c>
      <c r="AZ95" s="2">
        <f t="shared" ca="1" si="42"/>
        <v>0</v>
      </c>
      <c r="BA95" s="2">
        <f t="shared" ca="1" si="42"/>
        <v>0</v>
      </c>
      <c r="BB95" s="2">
        <f t="shared" ca="1" si="42"/>
        <v>0</v>
      </c>
      <c r="BC95" s="2">
        <f t="shared" ca="1" si="42"/>
        <v>0</v>
      </c>
      <c r="BD95" s="2">
        <f t="shared" ca="1" si="42"/>
        <v>0</v>
      </c>
      <c r="BE95" s="2">
        <f t="shared" ca="1" si="42"/>
        <v>0</v>
      </c>
      <c r="BF95" s="2">
        <f t="shared" ca="1" si="42"/>
        <v>0</v>
      </c>
      <c r="BG95" s="2">
        <f t="shared" ca="1" si="42"/>
        <v>0</v>
      </c>
      <c r="BH95" s="2">
        <f t="shared" ca="1" si="95"/>
        <v>0</v>
      </c>
      <c r="BI95" s="2">
        <f t="shared" ca="1" si="95"/>
        <v>0</v>
      </c>
      <c r="BJ95" s="2">
        <f t="shared" ca="1" si="95"/>
        <v>0</v>
      </c>
      <c r="BK95" s="2">
        <f t="shared" ca="1" si="95"/>
        <v>0</v>
      </c>
      <c r="BL95" s="2">
        <f t="shared" ca="1" si="95"/>
        <v>0</v>
      </c>
      <c r="BM95" s="2">
        <f t="shared" ca="1" si="95"/>
        <v>0</v>
      </c>
      <c r="BN95" s="2" t="str">
        <f t="shared" si="78"/>
        <v>TW</v>
      </c>
      <c r="BO95" s="2">
        <f>IF(AND(COUNTIF(J95:W95,"&gt;0")&gt;6,COUNTIF(J95:W95,"&gt;0")=SUM(BR95:CE95)),SUM(BR95:CE95),0)</f>
        <v>0</v>
      </c>
      <c r="BP95" s="2">
        <f t="shared" si="75"/>
        <v>1</v>
      </c>
      <c r="BR95" s="2">
        <f t="shared" si="96"/>
        <v>0</v>
      </c>
      <c r="BS95" s="2">
        <f t="shared" si="97"/>
        <v>0</v>
      </c>
      <c r="BT95" s="2">
        <f t="shared" si="98"/>
        <v>0</v>
      </c>
      <c r="BU95" s="2">
        <f t="shared" si="99"/>
        <v>0</v>
      </c>
      <c r="BV95" s="2">
        <f t="shared" si="100"/>
        <v>0</v>
      </c>
      <c r="BW95" s="2">
        <f t="shared" si="101"/>
        <v>0</v>
      </c>
      <c r="BX95" s="2">
        <f t="shared" si="102"/>
        <v>0</v>
      </c>
      <c r="BY95" s="2">
        <f t="shared" si="103"/>
        <v>0</v>
      </c>
      <c r="BZ95" s="2">
        <f t="shared" si="104"/>
        <v>0</v>
      </c>
      <c r="CA95" s="2">
        <f t="shared" si="105"/>
        <v>0</v>
      </c>
      <c r="CB95" s="2">
        <f t="shared" si="106"/>
        <v>0</v>
      </c>
      <c r="CC95" s="2">
        <f t="shared" si="107"/>
        <v>0</v>
      </c>
      <c r="CD95" s="2">
        <f t="shared" si="108"/>
        <v>0</v>
      </c>
      <c r="CE95" s="2">
        <f t="shared" si="109"/>
        <v>0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ТА-6  -  Тпв</v>
      </c>
      <c r="B96" s="10" t="s">
        <v>2788</v>
      </c>
      <c r="C96" s="18">
        <v>230</v>
      </c>
      <c r="D96" s="18">
        <v>175</v>
      </c>
      <c r="E96" s="22" t="s">
        <v>607</v>
      </c>
      <c r="F96" s="22">
        <v>3</v>
      </c>
      <c r="G96" s="22"/>
      <c r="H96" s="20">
        <f t="shared" ca="1" si="76"/>
        <v>0</v>
      </c>
      <c r="I96" s="16" t="str">
        <f t="shared" si="77"/>
        <v>06T002TW0N04</v>
      </c>
      <c r="J96" s="54">
        <v>214.14003021943651</v>
      </c>
      <c r="K96" s="54">
        <v>214.26174027087356</v>
      </c>
      <c r="L96" s="54">
        <v>214.53830454185027</v>
      </c>
      <c r="M96" s="54">
        <v>214.33801161420897</v>
      </c>
      <c r="N96" s="54">
        <v>208.3188709778282</v>
      </c>
      <c r="O96" s="54">
        <v>204.35858138186683</v>
      </c>
      <c r="P96" s="54">
        <v>207.68756294851997</v>
      </c>
      <c r="Q96" s="54">
        <v>212.97267941093185</v>
      </c>
      <c r="R96" s="54">
        <v>212.45659663397677</v>
      </c>
      <c r="S96" s="54">
        <v>212.52957066865554</v>
      </c>
      <c r="T96" s="54">
        <v>213.69715733348724</v>
      </c>
      <c r="U96" s="54">
        <v>210.07551891370136</v>
      </c>
      <c r="V96" s="54">
        <v>207.03119128173466</v>
      </c>
      <c r="W96" s="56">
        <v>209.00563602312499</v>
      </c>
      <c r="X96" s="2">
        <f t="shared" ca="1" si="41"/>
        <v>0</v>
      </c>
      <c r="Y96" s="2">
        <f t="shared" ca="1" si="41"/>
        <v>0</v>
      </c>
      <c r="Z96" s="2">
        <f t="shared" ca="1" si="41"/>
        <v>0</v>
      </c>
      <c r="AA96" s="2">
        <f t="shared" ca="1" si="41"/>
        <v>0</v>
      </c>
      <c r="AB96" s="2">
        <f t="shared" ca="1" si="41"/>
        <v>0</v>
      </c>
      <c r="AC96" s="2">
        <f t="shared" ca="1" si="41"/>
        <v>0</v>
      </c>
      <c r="AD96" s="2">
        <f t="shared" ca="1" si="41"/>
        <v>0</v>
      </c>
      <c r="AE96" s="2">
        <f t="shared" ca="1" si="41"/>
        <v>0</v>
      </c>
      <c r="AF96" s="2">
        <f t="shared" ca="1" si="94"/>
        <v>0</v>
      </c>
      <c r="AG96" s="2">
        <f t="shared" ca="1" si="94"/>
        <v>0</v>
      </c>
      <c r="AH96" s="2">
        <f t="shared" ca="1" si="94"/>
        <v>0</v>
      </c>
      <c r="AI96" s="2">
        <f t="shared" ca="1" si="94"/>
        <v>0</v>
      </c>
      <c r="AJ96" s="2">
        <f t="shared" ca="1" si="94"/>
        <v>0</v>
      </c>
      <c r="AK96" s="2">
        <f t="shared" ca="1" si="94"/>
        <v>0</v>
      </c>
      <c r="AL96" s="55">
        <v>204.01252192395006</v>
      </c>
      <c r="AM96" s="55">
        <v>203.74814878115811</v>
      </c>
      <c r="AN96" s="55">
        <v>203.98877448162133</v>
      </c>
      <c r="AO96" s="55">
        <v>204.62601191297969</v>
      </c>
      <c r="AP96" s="55">
        <v>204.09860676322606</v>
      </c>
      <c r="AQ96" s="55">
        <v>204.37491799123714</v>
      </c>
      <c r="AR96" s="55">
        <v>202.3067585322386</v>
      </c>
      <c r="AS96" s="55">
        <v>203.14999309073281</v>
      </c>
      <c r="AT96" s="55">
        <v>204.22284917164887</v>
      </c>
      <c r="AU96" s="55">
        <v>203.70342713081175</v>
      </c>
      <c r="AV96" s="55">
        <v>203.75293616507841</v>
      </c>
      <c r="AW96" s="55">
        <v>202.18148367657685</v>
      </c>
      <c r="AX96" s="55">
        <v>202.01701989023402</v>
      </c>
      <c r="AY96" s="55">
        <v>202.95435145582306</v>
      </c>
      <c r="AZ96" s="2">
        <f t="shared" ca="1" si="42"/>
        <v>0</v>
      </c>
      <c r="BA96" s="2">
        <f t="shared" ca="1" si="42"/>
        <v>0</v>
      </c>
      <c r="BB96" s="2">
        <f t="shared" ca="1" si="42"/>
        <v>0</v>
      </c>
      <c r="BC96" s="2">
        <f t="shared" ca="1" si="42"/>
        <v>0</v>
      </c>
      <c r="BD96" s="2">
        <f t="shared" ca="1" si="42"/>
        <v>0</v>
      </c>
      <c r="BE96" s="2">
        <f t="shared" ca="1" si="42"/>
        <v>0</v>
      </c>
      <c r="BF96" s="2">
        <f t="shared" ca="1" si="42"/>
        <v>0</v>
      </c>
      <c r="BG96" s="2">
        <f t="shared" ca="1" si="42"/>
        <v>0</v>
      </c>
      <c r="BH96" s="2">
        <f t="shared" ca="1" si="95"/>
        <v>0</v>
      </c>
      <c r="BI96" s="2">
        <f t="shared" ca="1" si="95"/>
        <v>0</v>
      </c>
      <c r="BJ96" s="2">
        <f t="shared" ca="1" si="95"/>
        <v>0</v>
      </c>
      <c r="BK96" s="2">
        <f t="shared" ca="1" si="95"/>
        <v>0</v>
      </c>
      <c r="BL96" s="2">
        <f t="shared" ca="1" si="95"/>
        <v>0</v>
      </c>
      <c r="BM96" s="2">
        <f t="shared" ca="1" si="95"/>
        <v>0</v>
      </c>
      <c r="BN96" s="2" t="str">
        <f t="shared" si="78"/>
        <v>TW</v>
      </c>
      <c r="BO96" s="2">
        <f>IF(AND(COUNTIF(J96:W96,"&gt;0")&gt;6,COUNTIF(J96:W96,"&gt;0")=SUM(BR96:CE96)),SUM(BR96:CE96),0)</f>
        <v>0</v>
      </c>
      <c r="BP96" s="2">
        <f t="shared" si="75"/>
        <v>1</v>
      </c>
      <c r="BR96" s="2">
        <f t="shared" si="96"/>
        <v>0</v>
      </c>
      <c r="BS96" s="2">
        <f t="shared" si="97"/>
        <v>0</v>
      </c>
      <c r="BT96" s="2">
        <f t="shared" si="98"/>
        <v>0</v>
      </c>
      <c r="BU96" s="2">
        <f t="shared" si="99"/>
        <v>0</v>
      </c>
      <c r="BV96" s="2">
        <f t="shared" si="100"/>
        <v>0</v>
      </c>
      <c r="BW96" s="2">
        <f t="shared" si="101"/>
        <v>0</v>
      </c>
      <c r="BX96" s="2">
        <f t="shared" si="102"/>
        <v>0</v>
      </c>
      <c r="BY96" s="2">
        <f t="shared" si="103"/>
        <v>0</v>
      </c>
      <c r="BZ96" s="2">
        <f t="shared" si="104"/>
        <v>0</v>
      </c>
      <c r="CA96" s="2">
        <f t="shared" si="105"/>
        <v>0</v>
      </c>
      <c r="CB96" s="2">
        <f t="shared" si="106"/>
        <v>0</v>
      </c>
      <c r="CC96" s="2">
        <f t="shared" si="107"/>
        <v>0</v>
      </c>
      <c r="CD96" s="2">
        <f t="shared" si="108"/>
        <v>0</v>
      </c>
      <c r="CE96" s="2">
        <f t="shared" si="109"/>
        <v>0</v>
      </c>
    </row>
    <row r="97" spans="1:83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ТА-7  -  Тпв</v>
      </c>
      <c r="B97" s="10" t="s">
        <v>2789</v>
      </c>
      <c r="C97" s="18">
        <v>230</v>
      </c>
      <c r="D97" s="18">
        <v>175</v>
      </c>
      <c r="E97" s="22" t="s">
        <v>607</v>
      </c>
      <c r="F97" s="22">
        <v>3</v>
      </c>
      <c r="G97" s="22"/>
      <c r="H97" s="20">
        <f t="shared" ca="1" si="76"/>
        <v>0</v>
      </c>
      <c r="I97" s="16" t="str">
        <f t="shared" si="77"/>
        <v>07T002TW0N04</v>
      </c>
      <c r="J97" s="54">
        <v>0</v>
      </c>
      <c r="K97" s="54">
        <v>0</v>
      </c>
      <c r="L97" s="54">
        <v>0</v>
      </c>
      <c r="M97" s="54">
        <v>0</v>
      </c>
      <c r="N97" s="54">
        <v>0</v>
      </c>
      <c r="O97" s="54">
        <v>0</v>
      </c>
      <c r="P97" s="54">
        <v>0</v>
      </c>
      <c r="Q97" s="54">
        <v>0</v>
      </c>
      <c r="R97" s="54">
        <v>0</v>
      </c>
      <c r="S97" s="54">
        <v>0</v>
      </c>
      <c r="T97" s="54">
        <v>0</v>
      </c>
      <c r="U97" s="54">
        <v>0</v>
      </c>
      <c r="V97" s="54">
        <v>0</v>
      </c>
      <c r="W97" s="56">
        <v>0</v>
      </c>
      <c r="X97" s="2">
        <f t="shared" ca="1" si="41"/>
        <v>2</v>
      </c>
      <c r="Y97" s="2">
        <f t="shared" ca="1" si="41"/>
        <v>2</v>
      </c>
      <c r="Z97" s="2">
        <f t="shared" ca="1" si="41"/>
        <v>2</v>
      </c>
      <c r="AA97" s="2">
        <f t="shared" ca="1" si="41"/>
        <v>2</v>
      </c>
      <c r="AB97" s="2">
        <f t="shared" ca="1" si="41"/>
        <v>2</v>
      </c>
      <c r="AC97" s="2">
        <f t="shared" ca="1" si="41"/>
        <v>2</v>
      </c>
      <c r="AD97" s="2">
        <f t="shared" ca="1" si="41"/>
        <v>2</v>
      </c>
      <c r="AE97" s="2">
        <f t="shared" ca="1" si="41"/>
        <v>2</v>
      </c>
      <c r="AF97" s="2">
        <f t="shared" ca="1" si="94"/>
        <v>2</v>
      </c>
      <c r="AG97" s="2">
        <f t="shared" ca="1" si="94"/>
        <v>2</v>
      </c>
      <c r="AH97" s="2">
        <f t="shared" ca="1" si="94"/>
        <v>2</v>
      </c>
      <c r="AI97" s="2">
        <f t="shared" ca="1" si="94"/>
        <v>2</v>
      </c>
      <c r="AJ97" s="2">
        <f t="shared" ca="1" si="94"/>
        <v>2</v>
      </c>
      <c r="AK97" s="2">
        <f t="shared" ca="1" si="94"/>
        <v>2</v>
      </c>
      <c r="AL97" s="55">
        <v>0</v>
      </c>
      <c r="AM97" s="55">
        <v>0</v>
      </c>
      <c r="AN97" s="55">
        <v>0</v>
      </c>
      <c r="AO97" s="55">
        <v>0</v>
      </c>
      <c r="AP97" s="55">
        <v>0</v>
      </c>
      <c r="AQ97" s="55">
        <v>0</v>
      </c>
      <c r="AR97" s="55">
        <v>0</v>
      </c>
      <c r="AS97" s="55">
        <v>0</v>
      </c>
      <c r="AT97" s="55">
        <v>0</v>
      </c>
      <c r="AU97" s="55">
        <v>0</v>
      </c>
      <c r="AV97" s="55">
        <v>0</v>
      </c>
      <c r="AW97" s="55">
        <v>0</v>
      </c>
      <c r="AX97" s="55">
        <v>0</v>
      </c>
      <c r="AY97" s="55">
        <v>0</v>
      </c>
      <c r="AZ97" s="2">
        <f t="shared" ca="1" si="42"/>
        <v>0</v>
      </c>
      <c r="BA97" s="2">
        <f t="shared" ca="1" si="42"/>
        <v>0</v>
      </c>
      <c r="BB97" s="2">
        <f t="shared" ca="1" si="42"/>
        <v>0</v>
      </c>
      <c r="BC97" s="2">
        <f t="shared" ca="1" si="42"/>
        <v>0</v>
      </c>
      <c r="BD97" s="2">
        <f t="shared" ca="1" si="42"/>
        <v>0</v>
      </c>
      <c r="BE97" s="2">
        <f t="shared" ca="1" si="42"/>
        <v>0</v>
      </c>
      <c r="BF97" s="2">
        <f t="shared" ca="1" si="42"/>
        <v>0</v>
      </c>
      <c r="BG97" s="2">
        <f t="shared" ca="1" si="42"/>
        <v>0</v>
      </c>
      <c r="BH97" s="2">
        <f t="shared" ca="1" si="95"/>
        <v>0</v>
      </c>
      <c r="BI97" s="2">
        <f t="shared" ca="1" si="95"/>
        <v>0</v>
      </c>
      <c r="BJ97" s="2">
        <f t="shared" ca="1" si="95"/>
        <v>0</v>
      </c>
      <c r="BK97" s="2">
        <f t="shared" ca="1" si="95"/>
        <v>0</v>
      </c>
      <c r="BL97" s="2">
        <f t="shared" ca="1" si="95"/>
        <v>0</v>
      </c>
      <c r="BM97" s="2">
        <f t="shared" ca="1" si="95"/>
        <v>0</v>
      </c>
      <c r="BN97" s="2" t="str">
        <f t="shared" si="78"/>
        <v>TW</v>
      </c>
      <c r="BP97" s="2">
        <f t="shared" si="75"/>
        <v>0</v>
      </c>
      <c r="BR97" s="2">
        <f t="shared" si="96"/>
        <v>0</v>
      </c>
      <c r="BS97" s="2">
        <f t="shared" si="97"/>
        <v>0</v>
      </c>
      <c r="BT97" s="2">
        <f t="shared" si="98"/>
        <v>0</v>
      </c>
      <c r="BU97" s="2">
        <f t="shared" si="99"/>
        <v>0</v>
      </c>
      <c r="BV97" s="2">
        <f t="shared" si="100"/>
        <v>0</v>
      </c>
      <c r="BW97" s="2">
        <f t="shared" si="101"/>
        <v>0</v>
      </c>
      <c r="BX97" s="2">
        <f t="shared" si="102"/>
        <v>0</v>
      </c>
      <c r="BY97" s="2">
        <f t="shared" si="103"/>
        <v>0</v>
      </c>
      <c r="BZ97" s="2">
        <f t="shared" si="104"/>
        <v>0</v>
      </c>
      <c r="CA97" s="2">
        <f t="shared" si="105"/>
        <v>0</v>
      </c>
      <c r="CB97" s="2">
        <f t="shared" si="106"/>
        <v>0</v>
      </c>
      <c r="CC97" s="2">
        <f t="shared" si="107"/>
        <v>0</v>
      </c>
      <c r="CD97" s="2">
        <f t="shared" si="108"/>
        <v>0</v>
      </c>
      <c r="CE97" s="2">
        <f t="shared" si="109"/>
        <v>0</v>
      </c>
    </row>
    <row r="98" spans="1:83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ТА-8  -  Тпв</v>
      </c>
      <c r="B98" s="10" t="s">
        <v>2790</v>
      </c>
      <c r="C98" s="18">
        <v>230</v>
      </c>
      <c r="D98" s="18">
        <v>175</v>
      </c>
      <c r="E98" s="22" t="s">
        <v>607</v>
      </c>
      <c r="F98" s="22">
        <v>3</v>
      </c>
      <c r="G98" s="22"/>
      <c r="H98" s="20">
        <f t="shared" ca="1" si="76"/>
        <v>0</v>
      </c>
      <c r="I98" s="16" t="str">
        <f t="shared" si="77"/>
        <v>08T002TW0N04</v>
      </c>
      <c r="J98" s="54">
        <v>0</v>
      </c>
      <c r="K98" s="54">
        <v>0</v>
      </c>
      <c r="L98" s="54">
        <v>0</v>
      </c>
      <c r="M98" s="54">
        <v>0</v>
      </c>
      <c r="N98" s="54">
        <v>0</v>
      </c>
      <c r="O98" s="54">
        <v>0</v>
      </c>
      <c r="P98" s="54">
        <v>0</v>
      </c>
      <c r="Q98" s="54">
        <v>0</v>
      </c>
      <c r="R98" s="54">
        <v>0</v>
      </c>
      <c r="S98" s="54">
        <v>0</v>
      </c>
      <c r="T98" s="54">
        <v>0</v>
      </c>
      <c r="U98" s="54">
        <v>0</v>
      </c>
      <c r="V98" s="54">
        <v>0</v>
      </c>
      <c r="W98" s="56">
        <v>0</v>
      </c>
      <c r="X98" s="2">
        <f t="shared" ca="1" si="41"/>
        <v>2</v>
      </c>
      <c r="Y98" s="2">
        <f t="shared" ca="1" si="41"/>
        <v>2</v>
      </c>
      <c r="Z98" s="2">
        <f t="shared" ca="1" si="41"/>
        <v>2</v>
      </c>
      <c r="AA98" s="2">
        <f t="shared" ca="1" si="41"/>
        <v>2</v>
      </c>
      <c r="AB98" s="2">
        <f t="shared" ca="1" si="41"/>
        <v>2</v>
      </c>
      <c r="AC98" s="2">
        <f t="shared" ca="1" si="41"/>
        <v>2</v>
      </c>
      <c r="AD98" s="2">
        <f t="shared" ca="1" si="41"/>
        <v>2</v>
      </c>
      <c r="AE98" s="2">
        <f t="shared" ca="1" si="41"/>
        <v>2</v>
      </c>
      <c r="AF98" s="2">
        <f t="shared" ca="1" si="94"/>
        <v>2</v>
      </c>
      <c r="AG98" s="2">
        <f t="shared" ca="1" si="94"/>
        <v>2</v>
      </c>
      <c r="AH98" s="2">
        <f t="shared" ca="1" si="94"/>
        <v>2</v>
      </c>
      <c r="AI98" s="2">
        <f t="shared" ca="1" si="94"/>
        <v>2</v>
      </c>
      <c r="AJ98" s="2">
        <f t="shared" ca="1" si="94"/>
        <v>2</v>
      </c>
      <c r="AK98" s="2">
        <f t="shared" ca="1" si="94"/>
        <v>2</v>
      </c>
      <c r="AL98" s="55">
        <v>0</v>
      </c>
      <c r="AM98" s="55">
        <v>0</v>
      </c>
      <c r="AN98" s="55">
        <v>0</v>
      </c>
      <c r="AO98" s="55">
        <v>0</v>
      </c>
      <c r="AP98" s="55">
        <v>0</v>
      </c>
      <c r="AQ98" s="55">
        <v>0</v>
      </c>
      <c r="AR98" s="55">
        <v>0</v>
      </c>
      <c r="AS98" s="55">
        <v>0</v>
      </c>
      <c r="AT98" s="55">
        <v>0</v>
      </c>
      <c r="AU98" s="55">
        <v>0</v>
      </c>
      <c r="AV98" s="55">
        <v>0</v>
      </c>
      <c r="AW98" s="55">
        <v>0</v>
      </c>
      <c r="AX98" s="55">
        <v>0</v>
      </c>
      <c r="AY98" s="55">
        <v>0</v>
      </c>
      <c r="AZ98" s="2">
        <f t="shared" ca="1" si="42"/>
        <v>0</v>
      </c>
      <c r="BA98" s="2">
        <f t="shared" ca="1" si="42"/>
        <v>0</v>
      </c>
      <c r="BB98" s="2">
        <f t="shared" ca="1" si="42"/>
        <v>0</v>
      </c>
      <c r="BC98" s="2">
        <f t="shared" ca="1" si="42"/>
        <v>0</v>
      </c>
      <c r="BD98" s="2">
        <f t="shared" ca="1" si="42"/>
        <v>0</v>
      </c>
      <c r="BE98" s="2">
        <f t="shared" ca="1" si="42"/>
        <v>0</v>
      </c>
      <c r="BF98" s="2">
        <f t="shared" ca="1" si="42"/>
        <v>0</v>
      </c>
      <c r="BG98" s="2">
        <f t="shared" ca="1" si="42"/>
        <v>0</v>
      </c>
      <c r="BH98" s="2">
        <f t="shared" ca="1" si="95"/>
        <v>0</v>
      </c>
      <c r="BI98" s="2">
        <f t="shared" ca="1" si="95"/>
        <v>0</v>
      </c>
      <c r="BJ98" s="2">
        <f t="shared" ca="1" si="95"/>
        <v>0</v>
      </c>
      <c r="BK98" s="2">
        <f t="shared" ca="1" si="95"/>
        <v>0</v>
      </c>
      <c r="BL98" s="2">
        <f t="shared" ca="1" si="95"/>
        <v>0</v>
      </c>
      <c r="BM98" s="2">
        <f t="shared" ca="1" si="95"/>
        <v>0</v>
      </c>
      <c r="BN98" s="2" t="str">
        <f t="shared" si="78"/>
        <v>TW</v>
      </c>
      <c r="BP98" s="2">
        <f t="shared" si="75"/>
        <v>0</v>
      </c>
      <c r="BR98" s="2">
        <f t="shared" si="96"/>
        <v>0</v>
      </c>
      <c r="BS98" s="2">
        <f t="shared" si="97"/>
        <v>0</v>
      </c>
      <c r="BT98" s="2">
        <f t="shared" si="98"/>
        <v>0</v>
      </c>
      <c r="BU98" s="2">
        <f t="shared" si="99"/>
        <v>0</v>
      </c>
      <c r="BV98" s="2">
        <f t="shared" si="100"/>
        <v>0</v>
      </c>
      <c r="BW98" s="2">
        <f t="shared" si="101"/>
        <v>0</v>
      </c>
      <c r="BX98" s="2">
        <f t="shared" si="102"/>
        <v>0</v>
      </c>
      <c r="BY98" s="2">
        <f t="shared" si="103"/>
        <v>0</v>
      </c>
      <c r="BZ98" s="2">
        <f t="shared" si="104"/>
        <v>0</v>
      </c>
      <c r="CA98" s="2">
        <f t="shared" si="105"/>
        <v>0</v>
      </c>
      <c r="CB98" s="2">
        <f t="shared" si="106"/>
        <v>0</v>
      </c>
      <c r="CC98" s="2">
        <f t="shared" si="107"/>
        <v>0</v>
      </c>
      <c r="CD98" s="2">
        <f t="shared" si="108"/>
        <v>0</v>
      </c>
      <c r="CE98" s="2">
        <f t="shared" si="109"/>
        <v>0</v>
      </c>
    </row>
    <row r="99" spans="1:83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ТА-9  -  Тпв</v>
      </c>
      <c r="B99" s="10" t="s">
        <v>2791</v>
      </c>
      <c r="C99" s="18">
        <v>230</v>
      </c>
      <c r="D99" s="18">
        <v>175</v>
      </c>
      <c r="E99" s="22" t="s">
        <v>607</v>
      </c>
      <c r="F99" s="22">
        <v>3</v>
      </c>
      <c r="G99" s="22"/>
      <c r="H99" s="20">
        <f t="shared" ca="1" si="76"/>
        <v>0</v>
      </c>
      <c r="I99" s="16" t="str">
        <f t="shared" si="77"/>
        <v>09T002TW0N04</v>
      </c>
      <c r="J99" s="54">
        <v>214.45625776734218</v>
      </c>
      <c r="K99" s="54">
        <v>213.99682401207789</v>
      </c>
      <c r="L99" s="54">
        <v>212.86296483359882</v>
      </c>
      <c r="M99" s="54">
        <v>213.62479979557219</v>
      </c>
      <c r="N99" s="54">
        <v>214.686706800287</v>
      </c>
      <c r="O99" s="54">
        <v>212.2243124360985</v>
      </c>
      <c r="P99" s="54">
        <v>213.77891636798299</v>
      </c>
      <c r="Q99" s="54">
        <v>214.61755081229907</v>
      </c>
      <c r="R99" s="54">
        <v>211.72616651751969</v>
      </c>
      <c r="S99" s="54">
        <v>211.52613564047709</v>
      </c>
      <c r="T99" s="54">
        <v>211.87342892722867</v>
      </c>
      <c r="U99" s="54">
        <v>212.38003360079171</v>
      </c>
      <c r="V99" s="54">
        <v>214.10832143117122</v>
      </c>
      <c r="W99" s="56">
        <v>212.58277818647667</v>
      </c>
      <c r="X99" s="2">
        <f t="shared" ca="1" si="41"/>
        <v>0</v>
      </c>
      <c r="Y99" s="2">
        <f t="shared" ca="1" si="41"/>
        <v>0</v>
      </c>
      <c r="Z99" s="2">
        <f t="shared" ca="1" si="41"/>
        <v>0</v>
      </c>
      <c r="AA99" s="2">
        <f t="shared" ca="1" si="41"/>
        <v>0</v>
      </c>
      <c r="AB99" s="2">
        <f t="shared" ca="1" si="41"/>
        <v>0</v>
      </c>
      <c r="AC99" s="2">
        <f t="shared" ca="1" si="41"/>
        <v>0</v>
      </c>
      <c r="AD99" s="2">
        <f t="shared" ca="1" si="41"/>
        <v>0</v>
      </c>
      <c r="AE99" s="2">
        <f t="shared" ca="1" si="41"/>
        <v>0</v>
      </c>
      <c r="AF99" s="2">
        <f t="shared" ca="1" si="94"/>
        <v>0</v>
      </c>
      <c r="AG99" s="2">
        <f t="shared" ca="1" si="94"/>
        <v>0</v>
      </c>
      <c r="AH99" s="2">
        <f t="shared" ca="1" si="94"/>
        <v>0</v>
      </c>
      <c r="AI99" s="2">
        <f t="shared" ca="1" si="94"/>
        <v>0</v>
      </c>
      <c r="AJ99" s="2">
        <f t="shared" ca="1" si="94"/>
        <v>0</v>
      </c>
      <c r="AK99" s="2">
        <f t="shared" ca="1" si="94"/>
        <v>0</v>
      </c>
      <c r="AL99" s="55">
        <v>212.75703992037222</v>
      </c>
      <c r="AM99" s="55">
        <v>213.14363229326884</v>
      </c>
      <c r="AN99" s="55">
        <v>212.55642589830541</v>
      </c>
      <c r="AO99" s="55">
        <v>214.33245028709152</v>
      </c>
      <c r="AP99" s="55">
        <v>215.07207569855316</v>
      </c>
      <c r="AQ99" s="55">
        <v>211.33681696360466</v>
      </c>
      <c r="AR99" s="55">
        <v>211.56517395099706</v>
      </c>
      <c r="AS99" s="55">
        <v>213.50032194765822</v>
      </c>
      <c r="AT99" s="55">
        <v>213.36655006629218</v>
      </c>
      <c r="AU99" s="55">
        <v>213.61330776566757</v>
      </c>
      <c r="AV99" s="55">
        <v>212.17775353700102</v>
      </c>
      <c r="AW99" s="55">
        <v>212.17593932330092</v>
      </c>
      <c r="AX99" s="55">
        <v>213.84765055617771</v>
      </c>
      <c r="AY99" s="55">
        <v>213.72260449684717</v>
      </c>
      <c r="AZ99" s="2">
        <f t="shared" ca="1" si="42"/>
        <v>0</v>
      </c>
      <c r="BA99" s="2">
        <f t="shared" ca="1" si="42"/>
        <v>0</v>
      </c>
      <c r="BB99" s="2">
        <f t="shared" ca="1" si="42"/>
        <v>0</v>
      </c>
      <c r="BC99" s="2">
        <f t="shared" ca="1" si="42"/>
        <v>0</v>
      </c>
      <c r="BD99" s="2">
        <f t="shared" ca="1" si="42"/>
        <v>0</v>
      </c>
      <c r="BE99" s="2">
        <f t="shared" ca="1" si="42"/>
        <v>0</v>
      </c>
      <c r="BF99" s="2">
        <f t="shared" ca="1" si="42"/>
        <v>0</v>
      </c>
      <c r="BG99" s="2">
        <f t="shared" ca="1" si="42"/>
        <v>0</v>
      </c>
      <c r="BH99" s="2">
        <f t="shared" ca="1" si="95"/>
        <v>0</v>
      </c>
      <c r="BI99" s="2">
        <f t="shared" ca="1" si="95"/>
        <v>0</v>
      </c>
      <c r="BJ99" s="2">
        <f t="shared" ca="1" si="95"/>
        <v>0</v>
      </c>
      <c r="BK99" s="2">
        <f t="shared" ca="1" si="95"/>
        <v>0</v>
      </c>
      <c r="BL99" s="2">
        <f t="shared" ca="1" si="95"/>
        <v>0</v>
      </c>
      <c r="BM99" s="2">
        <f t="shared" ca="1" si="95"/>
        <v>0</v>
      </c>
      <c r="BN99" s="2" t="str">
        <f t="shared" si="78"/>
        <v>TW</v>
      </c>
      <c r="BO99" s="2">
        <f>IF(AND(COUNTIF(J99:W99,"&gt;0")&gt;6,COUNTIF(J99:W99,"&gt;0")=SUM(BR99:CE99)),SUM(BR99:CE99),0)</f>
        <v>0</v>
      </c>
      <c r="BP99" s="2">
        <f t="shared" si="75"/>
        <v>1</v>
      </c>
      <c r="BR99" s="2">
        <f t="shared" si="96"/>
        <v>0</v>
      </c>
      <c r="BS99" s="2">
        <f t="shared" si="97"/>
        <v>0</v>
      </c>
      <c r="BT99" s="2">
        <f t="shared" si="98"/>
        <v>0</v>
      </c>
      <c r="BU99" s="2">
        <f t="shared" si="99"/>
        <v>0</v>
      </c>
      <c r="BV99" s="2">
        <f t="shared" si="100"/>
        <v>0</v>
      </c>
      <c r="BW99" s="2">
        <f t="shared" si="101"/>
        <v>0</v>
      </c>
      <c r="BX99" s="2">
        <f t="shared" si="102"/>
        <v>0</v>
      </c>
      <c r="BY99" s="2">
        <f t="shared" si="103"/>
        <v>0</v>
      </c>
      <c r="BZ99" s="2">
        <f t="shared" si="104"/>
        <v>0</v>
      </c>
      <c r="CA99" s="2">
        <f t="shared" si="105"/>
        <v>0</v>
      </c>
      <c r="CB99" s="2">
        <f t="shared" si="106"/>
        <v>0</v>
      </c>
      <c r="CC99" s="2">
        <f t="shared" si="107"/>
        <v>0</v>
      </c>
      <c r="CD99" s="2">
        <f t="shared" si="108"/>
        <v>0</v>
      </c>
      <c r="CE99" s="2">
        <f t="shared" si="109"/>
        <v>0</v>
      </c>
    </row>
    <row r="100" spans="1:83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ТА-10  -  Тпв</v>
      </c>
      <c r="B100" s="10" t="s">
        <v>2792</v>
      </c>
      <c r="C100" s="18">
        <v>230</v>
      </c>
      <c r="D100" s="18">
        <v>175</v>
      </c>
      <c r="E100" s="22" t="s">
        <v>607</v>
      </c>
      <c r="F100" s="22">
        <v>3</v>
      </c>
      <c r="G100" s="22"/>
      <c r="H100" s="20">
        <f t="shared" ca="1" si="76"/>
        <v>0</v>
      </c>
      <c r="I100" s="16" t="str">
        <f t="shared" si="77"/>
        <v>10T002TW0N04</v>
      </c>
      <c r="J100" s="54">
        <v>190.37444917679028</v>
      </c>
      <c r="K100" s="54">
        <v>190.48387590468252</v>
      </c>
      <c r="L100" s="54">
        <v>190.18721077807245</v>
      </c>
      <c r="M100" s="54">
        <v>191.41447131773529</v>
      </c>
      <c r="N100" s="54">
        <v>193.06064692873466</v>
      </c>
      <c r="O100" s="54">
        <v>199.94669042692021</v>
      </c>
      <c r="P100" s="54">
        <v>200.88582948687954</v>
      </c>
      <c r="Q100" s="54">
        <v>197.62112571965685</v>
      </c>
      <c r="R100" s="54">
        <v>194.61923727627945</v>
      </c>
      <c r="S100" s="54">
        <v>195.03858684535768</v>
      </c>
      <c r="T100" s="54">
        <v>195.05701472868827</v>
      </c>
      <c r="U100" s="54">
        <v>195.81691481938816</v>
      </c>
      <c r="V100" s="54">
        <v>195.92706039050483</v>
      </c>
      <c r="W100" s="56">
        <v>195.74455871582308</v>
      </c>
      <c r="X100" s="2">
        <f t="shared" ca="1" si="41"/>
        <v>0</v>
      </c>
      <c r="Y100" s="2">
        <f t="shared" ref="Y100:AH135" ca="1" si="110">IF(K100&lt;&gt;"",IF(LEFT($E100,2)="+-",IF(OR(K100&lt;MIN($C100:$D100),K100&gt;MAX($C100:$D100)),1,0),IF(AND(1*$E100&gt;0,K100&gt;MAX($C100:$D100)),1,IF(AND(1*$E100&lt;0,K100&lt;MIN($C100:$D100)),1,0)))+10*IF(SUM(OFFSET($A$144,MATCH(MID($A100,1,SEARCH(" ",$A100)-1)&amp;"  -  ЧЧР",$A$144:$A$170,0)-1,COLUMN(K100)-1,,-($D$3+$F100)))=24*($D$3+$F100),IF(AND(IF(LEFT($E100,2)="+-",IF(OR(K100&lt;MIN($C100:$D100),K100&gt;MAX($C100:$D100)),1,0),IF(AND(1*$E100&gt;0,K100&gt;MAX($C100:$D100)),1,IF(AND(1*$E100&lt;0,K100&lt;MIN($C100:$D100)),1,0)))=1,IF(COLUMN(U$7)-COLUMN($J$7)&gt;$D$2+$G100,IF(OR(OFFSET(U100,,-1)=21,OFFSET(U100,,-1)=42),1,0),0)=1),2,IF(COLUMN(K100)-COLUMN($J$7)&gt;=$D$3-1+$F100,IF(LEFT($E100,2)="+-",IF(OR(AND(K100&gt;MAX($C100:$D100),AVERAGE(OFFSET(K100,,,,-$D$3))-AVERAGE(OFFSET(K100,,-$D$3,,-$F100))&gt;1*SUBSTITUTE($E100,"+-","+")),AND(K100&lt;MIN($C100:$D100),AVERAGE(OFFSET(K100,,,,-$D$3))-AVERAGE(OFFSET(K100,,-$D$3,,-$F100))&lt;1*SUBSTITUTE($E100,"+-","-"))),2,0),IF(1*$E100&gt;0,IF(AVERAGE(OFFSET(K100,,,,-$D$3))-AVERAGE(OFFSET(K100,,-$D$3,,-$F100))&gt;1*$E100,2,0),IF(AVERAGE(OFFSET(K100,,,,-$D$3))-AVERAGE(OFFSET(K100,,-$D$3,,-$F100))&lt;1*$E100,2,0))),0)*IF($C$4="блоки",IF(OR(MID($B100,7,2)="TA",MID($B100,7,2)="KV"),IF(OFFSET($A$144,IFERROR(MATCH("КА-"&amp;MID($A100,4,2)*1&amp;"А  -  ЧЧР",$A$144:$A$170,0),MATCH("КА-"&amp;MID($A100,4,2)*1&amp;"  -  ЧЧР",$A$144:$A$170,0))-1,COLUMN(K100)-1,,)+OFFSET($A$144,IFERROR(MATCH("КА-"&amp;MID($A100,4,2)*1&amp;"Б  -  ЧЧР",$A$144:$A$170,0),MATCH("КА-"&amp;MID($A100,4,2)*1&amp;"  -  ЧЧР",$A$144:$A$170,0))-1,COLUMN(K100)-1,,)=48,1,0),1),1)),0),0)*IF($G100&gt;0,IF(COLUMN(U$7)-COLUMN($J$7)&gt;=$D$2+$G100,IF(SUM(OFFSET(U100,,-1,,-$G100))&gt;=$G100*21,2,1),1),2)</f>
        <v>0</v>
      </c>
      <c r="Z100" s="2">
        <f t="shared" ca="1" si="110"/>
        <v>0</v>
      </c>
      <c r="AA100" s="2">
        <f t="shared" ca="1" si="110"/>
        <v>0</v>
      </c>
      <c r="AB100" s="2">
        <f t="shared" ca="1" si="110"/>
        <v>0</v>
      </c>
      <c r="AC100" s="2">
        <f t="shared" ca="1" si="110"/>
        <v>0</v>
      </c>
      <c r="AD100" s="2">
        <f t="shared" ca="1" si="110"/>
        <v>0</v>
      </c>
      <c r="AE100" s="2">
        <f t="shared" ca="1" si="110"/>
        <v>0</v>
      </c>
      <c r="AF100" s="2">
        <f t="shared" ca="1" si="94"/>
        <v>0</v>
      </c>
      <c r="AG100" s="2">
        <f t="shared" ca="1" si="94"/>
        <v>0</v>
      </c>
      <c r="AH100" s="2">
        <f t="shared" ca="1" si="94"/>
        <v>0</v>
      </c>
      <c r="AI100" s="2">
        <f t="shared" ca="1" si="94"/>
        <v>0</v>
      </c>
      <c r="AJ100" s="2">
        <f t="shared" ca="1" si="94"/>
        <v>0</v>
      </c>
      <c r="AK100" s="2">
        <f t="shared" ca="1" si="94"/>
        <v>0</v>
      </c>
      <c r="AL100" s="55">
        <v>225.636880098517</v>
      </c>
      <c r="AM100" s="55">
        <v>225.62796786453984</v>
      </c>
      <c r="AN100" s="55">
        <v>225.38003512997338</v>
      </c>
      <c r="AO100" s="55">
        <v>225.0710564164099</v>
      </c>
      <c r="AP100" s="55">
        <v>225.33573813000936</v>
      </c>
      <c r="AQ100" s="55">
        <v>225.63104393090219</v>
      </c>
      <c r="AR100" s="55">
        <v>225.61479189050931</v>
      </c>
      <c r="AS100" s="55">
        <v>225.56079825482703</v>
      </c>
      <c r="AT100" s="55">
        <v>225.22828224351167</v>
      </c>
      <c r="AU100" s="55">
        <v>225.2841747742896</v>
      </c>
      <c r="AV100" s="55">
        <v>225.08505829644534</v>
      </c>
      <c r="AW100" s="55">
        <v>224.60610415218497</v>
      </c>
      <c r="AX100" s="55">
        <v>223.91438101182504</v>
      </c>
      <c r="AY100" s="55">
        <v>224.14173528230174</v>
      </c>
      <c r="AZ100" s="2">
        <f t="shared" ca="1" si="42"/>
        <v>0</v>
      </c>
      <c r="BA100" s="2">
        <f t="shared" ref="BA100:BJ135" ca="1" si="111">COUNTIF(OFFSET(I100,,$D$2+2,COUNTIF(OFFSET($H100,1-ROW($H100),2+4*$D$2,172),"="&amp;OFFSET($H100,,2+4*$D$2))),"&gt;20")</f>
        <v>0</v>
      </c>
      <c r="BB100" s="2">
        <f t="shared" ca="1" si="111"/>
        <v>0</v>
      </c>
      <c r="BC100" s="2">
        <f t="shared" ca="1" si="111"/>
        <v>0</v>
      </c>
      <c r="BD100" s="2">
        <f t="shared" ca="1" si="111"/>
        <v>0</v>
      </c>
      <c r="BE100" s="2">
        <f t="shared" ca="1" si="111"/>
        <v>0</v>
      </c>
      <c r="BF100" s="2">
        <f t="shared" ca="1" si="111"/>
        <v>0</v>
      </c>
      <c r="BG100" s="2">
        <f t="shared" ca="1" si="111"/>
        <v>0</v>
      </c>
      <c r="BH100" s="2">
        <f t="shared" ca="1" si="95"/>
        <v>0</v>
      </c>
      <c r="BI100" s="2">
        <f t="shared" ca="1" si="95"/>
        <v>0</v>
      </c>
      <c r="BJ100" s="2">
        <f t="shared" ca="1" si="95"/>
        <v>0</v>
      </c>
      <c r="BK100" s="2">
        <f t="shared" ca="1" si="95"/>
        <v>0</v>
      </c>
      <c r="BL100" s="2">
        <f t="shared" ca="1" si="95"/>
        <v>0</v>
      </c>
      <c r="BM100" s="2">
        <f t="shared" ca="1" si="95"/>
        <v>0</v>
      </c>
      <c r="BN100" s="2" t="str">
        <f t="shared" si="78"/>
        <v>TW</v>
      </c>
      <c r="BO100" s="2">
        <f>IF(AND(COUNTIF(J100:W100,"&gt;0")&gt;6,COUNTIF(J100:W100,"&gt;0")=SUM(BR100:CE100)),SUM(BR100:CE100),0)</f>
        <v>0</v>
      </c>
      <c r="BP100" s="2">
        <f t="shared" si="75"/>
        <v>1</v>
      </c>
      <c r="BR100" s="2">
        <f t="shared" si="96"/>
        <v>0</v>
      </c>
      <c r="BS100" s="2">
        <f t="shared" si="97"/>
        <v>0</v>
      </c>
      <c r="BT100" s="2">
        <f t="shared" si="98"/>
        <v>0</v>
      </c>
      <c r="BU100" s="2">
        <f t="shared" si="99"/>
        <v>0</v>
      </c>
      <c r="BV100" s="2">
        <f t="shared" si="100"/>
        <v>0</v>
      </c>
      <c r="BW100" s="2">
        <f t="shared" si="101"/>
        <v>0</v>
      </c>
      <c r="BX100" s="2">
        <f t="shared" si="102"/>
        <v>0</v>
      </c>
      <c r="BY100" s="2">
        <f t="shared" si="103"/>
        <v>0</v>
      </c>
      <c r="BZ100" s="2">
        <f t="shared" si="104"/>
        <v>0</v>
      </c>
      <c r="CA100" s="2">
        <f t="shared" si="105"/>
        <v>0</v>
      </c>
      <c r="CB100" s="2">
        <f t="shared" si="106"/>
        <v>0</v>
      </c>
      <c r="CC100" s="2">
        <f t="shared" si="107"/>
        <v>0</v>
      </c>
      <c r="CD100" s="2">
        <f t="shared" si="108"/>
        <v>0</v>
      </c>
      <c r="CE100" s="2">
        <f t="shared" si="109"/>
        <v>0</v>
      </c>
    </row>
    <row r="101" spans="1:83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ТА-11  -  Тпв</v>
      </c>
      <c r="B101" s="10" t="s">
        <v>2793</v>
      </c>
      <c r="C101" s="18">
        <v>230</v>
      </c>
      <c r="D101" s="18">
        <v>175</v>
      </c>
      <c r="E101" s="22" t="s">
        <v>607</v>
      </c>
      <c r="F101" s="22">
        <v>3</v>
      </c>
      <c r="G101" s="22"/>
      <c r="H101" s="20">
        <f t="shared" ca="1" si="76"/>
        <v>0</v>
      </c>
      <c r="I101" s="16" t="str">
        <f t="shared" si="77"/>
        <v>11T002TW0L04</v>
      </c>
      <c r="J101" s="54">
        <v>215.02573067381346</v>
      </c>
      <c r="K101" s="54">
        <v>216.48551847473007</v>
      </c>
      <c r="L101" s="54">
        <v>212.18623951811165</v>
      </c>
      <c r="M101" s="54">
        <v>211.98510516195</v>
      </c>
      <c r="N101" s="54">
        <v>206.09718910447043</v>
      </c>
      <c r="O101" s="54">
        <v>215.46135921828207</v>
      </c>
      <c r="P101" s="54">
        <v>216.36291902333036</v>
      </c>
      <c r="Q101" s="54">
        <v>214.76335365419814</v>
      </c>
      <c r="R101" s="54">
        <v>214.52335325551428</v>
      </c>
      <c r="S101" s="54">
        <v>214.26886013554821</v>
      </c>
      <c r="T101" s="54">
        <v>214.12742989572953</v>
      </c>
      <c r="U101" s="54">
        <v>214.25849780559173</v>
      </c>
      <c r="V101" s="54">
        <v>217.17507651607306</v>
      </c>
      <c r="W101" s="56">
        <v>217.04178512065656</v>
      </c>
      <c r="X101" s="2">
        <f t="shared" ref="X101:AB143" ca="1" si="112">IF(J101&lt;&gt;"",IF(LEFT($E101,2)="+-",IF(OR(J101&lt;MIN($C101:$D101),J101&gt;MAX($C101:$D101)),1,0),IF(AND(1*$E101&gt;0,J101&gt;MAX($C101:$D101)),1,IF(AND(1*$E101&lt;0,J101&lt;MIN($C101:$D101)),1,0)))+10*IF(SUM(OFFSET($A$144,MATCH(MID($A101,1,SEARCH(" ",$A101)-1)&amp;"  -  ЧЧР",$A$144:$A$170,0)-1,COLUMN(J101)-1,,-($D$3+$F101)))=24*($D$3+$F101),IF(AND(IF(LEFT($E101,2)="+-",IF(OR(J101&lt;MIN($C101:$D101),J101&gt;MAX($C101:$D101)),1,0),IF(AND(1*$E101&gt;0,J101&gt;MAX($C101:$D101)),1,IF(AND(1*$E101&lt;0,J101&lt;MIN($C101:$D101)),1,0)))=1,IF(COLUMN(T$7)-COLUMN($J$7)&gt;$D$2+$G101,IF(OR(OFFSET(T101,,-1)=21,OFFSET(T101,,-1)=42),1,0),0)=1),2,IF(COLUMN(J101)-COLUMN($J$7)&gt;=$D$3-1+$F101,IF(LEFT($E101,2)="+-",IF(OR(AND(J101&gt;MAX($C101:$D101),AVERAGE(OFFSET(J101,,,,-$D$3))-AVERAGE(OFFSET(J101,,-$D$3,,-$F101))&gt;1*SUBSTITUTE($E101,"+-","+")),AND(J101&lt;MIN($C101:$D101),AVERAGE(OFFSET(J101,,,,-$D$3))-AVERAGE(OFFSET(J101,,-$D$3,,-$F101))&lt;1*SUBSTITUTE($E101,"+-","-"))),2,0),IF(1*$E101&gt;0,IF(AVERAGE(OFFSET(J101,,,,-$D$3))-AVERAGE(OFFSET(J101,,-$D$3,,-$F101))&gt;1*$E101,2,0),IF(AVERAGE(OFFSET(J101,,,,-$D$3))-AVERAGE(OFFSET(J101,,-$D$3,,-$F101))&lt;1*$E101,2,0))),0)*IF($C$4="блоки",IF(OR(MID($B101,7,2)="TA",MID($B101,7,2)="KV"),IF(OFFSET($A$144,IFERROR(MATCH("КА-"&amp;MID($A101,4,2)*1&amp;"А  -  ЧЧР",$A$144:$A$170,0),MATCH("КА-"&amp;MID($A101,4,2)*1&amp;"  -  ЧЧР",$A$144:$A$170,0))-1,COLUMN(J101)-1,,)+OFFSET($A$144,IFERROR(MATCH("КА-"&amp;MID($A101,4,2)*1&amp;"Б  -  ЧЧР",$A$144:$A$170,0),MATCH("КА-"&amp;MID($A101,4,2)*1&amp;"  -  ЧЧР",$A$144:$A$170,0))-1,COLUMN(J101)-1,,)=48,1,0),1),1)),0),0)*IF($G101&gt;0,IF(COLUMN(T$7)-COLUMN($J$7)&gt;=$D$2+$G101,IF(SUM(OFFSET(T101,,-1,,-$G101))&gt;=$G101*21,2,1),1),2)</f>
        <v>0</v>
      </c>
      <c r="Y101" s="2">
        <f t="shared" ca="1" si="110"/>
        <v>0</v>
      </c>
      <c r="Z101" s="2">
        <f t="shared" ca="1" si="110"/>
        <v>0</v>
      </c>
      <c r="AA101" s="2">
        <f t="shared" ca="1" si="110"/>
        <v>0</v>
      </c>
      <c r="AB101" s="2">
        <f t="shared" ca="1" si="110"/>
        <v>0</v>
      </c>
      <c r="AC101" s="2">
        <f t="shared" ca="1" si="110"/>
        <v>0</v>
      </c>
      <c r="AD101" s="2">
        <f t="shared" ca="1" si="110"/>
        <v>0</v>
      </c>
      <c r="AE101" s="2">
        <f t="shared" ca="1" si="110"/>
        <v>0</v>
      </c>
      <c r="AF101" s="2">
        <f t="shared" ca="1" si="94"/>
        <v>0</v>
      </c>
      <c r="AG101" s="2">
        <f t="shared" ca="1" si="94"/>
        <v>0</v>
      </c>
      <c r="AH101" s="2">
        <f t="shared" ca="1" si="94"/>
        <v>0</v>
      </c>
      <c r="AI101" s="2">
        <f t="shared" ca="1" si="94"/>
        <v>0</v>
      </c>
      <c r="AJ101" s="2">
        <f t="shared" ca="1" si="94"/>
        <v>0</v>
      </c>
      <c r="AK101" s="2">
        <f t="shared" ca="1" si="94"/>
        <v>0</v>
      </c>
      <c r="AL101" s="55">
        <v>223.05697998512781</v>
      </c>
      <c r="AM101" s="55">
        <v>223.38425621012573</v>
      </c>
      <c r="AN101" s="55">
        <v>219.35070296432576</v>
      </c>
      <c r="AO101" s="55">
        <v>218.22523063212321</v>
      </c>
      <c r="AP101" s="55">
        <v>210.18655906428174</v>
      </c>
      <c r="AQ101" s="55">
        <v>219.89496922213121</v>
      </c>
      <c r="AR101" s="55">
        <v>220.53138607033438</v>
      </c>
      <c r="AS101" s="55">
        <v>220.49913482356115</v>
      </c>
      <c r="AT101" s="55">
        <v>221.2480932982314</v>
      </c>
      <c r="AU101" s="55">
        <v>220.53697196149537</v>
      </c>
      <c r="AV101" s="55">
        <v>220.70698571687709</v>
      </c>
      <c r="AW101" s="55">
        <v>218.12929880699542</v>
      </c>
      <c r="AX101" s="55">
        <v>218.14810515565324</v>
      </c>
      <c r="AY101" s="55">
        <v>217.96320809226</v>
      </c>
      <c r="AZ101" s="2">
        <f t="shared" ref="AZ101:BD164" ca="1" si="113">COUNTIF(OFFSET(H101,,$D$2+2,COUNTIF(OFFSET($H101,1-ROW($H101),2+4*$D$2,172),"="&amp;OFFSET($H101,,2+4*$D$2))),"&gt;20")</f>
        <v>0</v>
      </c>
      <c r="BA101" s="2">
        <f t="shared" ca="1" si="111"/>
        <v>0</v>
      </c>
      <c r="BB101" s="2">
        <f t="shared" ca="1" si="111"/>
        <v>0</v>
      </c>
      <c r="BC101" s="2">
        <f t="shared" ca="1" si="111"/>
        <v>0</v>
      </c>
      <c r="BD101" s="2">
        <f t="shared" ca="1" si="111"/>
        <v>0</v>
      </c>
      <c r="BE101" s="2">
        <f t="shared" ca="1" si="111"/>
        <v>0</v>
      </c>
      <c r="BF101" s="2">
        <f t="shared" ca="1" si="111"/>
        <v>0</v>
      </c>
      <c r="BG101" s="2">
        <f t="shared" ca="1" si="111"/>
        <v>0</v>
      </c>
      <c r="BH101" s="2">
        <f t="shared" ca="1" si="95"/>
        <v>0</v>
      </c>
      <c r="BI101" s="2">
        <f t="shared" ca="1" si="95"/>
        <v>0</v>
      </c>
      <c r="BJ101" s="2">
        <f t="shared" ca="1" si="95"/>
        <v>0</v>
      </c>
      <c r="BK101" s="2">
        <f t="shared" ca="1" si="95"/>
        <v>0</v>
      </c>
      <c r="BL101" s="2">
        <f t="shared" ca="1" si="95"/>
        <v>0</v>
      </c>
      <c r="BM101" s="2">
        <f t="shared" ca="1" si="95"/>
        <v>0</v>
      </c>
      <c r="BN101" s="2" t="str">
        <f t="shared" si="78"/>
        <v>TW</v>
      </c>
      <c r="BO101" s="2">
        <f>IF(AND(COUNTIF(J101:W101,"&gt;0")&gt;6,COUNTIF(J101:W101,"&gt;0")=SUM(BR101:CE101)),SUM(BR101:CE101),0)</f>
        <v>0</v>
      </c>
      <c r="BP101" s="2">
        <f t="shared" si="75"/>
        <v>1</v>
      </c>
      <c r="BR101" s="2">
        <f t="shared" si="96"/>
        <v>0</v>
      </c>
      <c r="BS101" s="2">
        <f t="shared" si="97"/>
        <v>0</v>
      </c>
      <c r="BT101" s="2">
        <f t="shared" si="98"/>
        <v>0</v>
      </c>
      <c r="BU101" s="2">
        <f t="shared" si="99"/>
        <v>0</v>
      </c>
      <c r="BV101" s="2">
        <f t="shared" si="100"/>
        <v>0</v>
      </c>
      <c r="BW101" s="2">
        <f t="shared" si="101"/>
        <v>0</v>
      </c>
      <c r="BX101" s="2">
        <f t="shared" si="102"/>
        <v>0</v>
      </c>
      <c r="BY101" s="2">
        <f t="shared" si="103"/>
        <v>0</v>
      </c>
      <c r="BZ101" s="2">
        <f t="shared" si="104"/>
        <v>0</v>
      </c>
      <c r="CA101" s="2">
        <f t="shared" si="105"/>
        <v>0</v>
      </c>
      <c r="CB101" s="2">
        <f t="shared" si="106"/>
        <v>0</v>
      </c>
      <c r="CC101" s="2">
        <f t="shared" si="107"/>
        <v>0</v>
      </c>
      <c r="CD101" s="2">
        <f t="shared" si="108"/>
        <v>0</v>
      </c>
      <c r="CE101" s="2">
        <f t="shared" si="109"/>
        <v>0</v>
      </c>
    </row>
    <row r="102" spans="1:83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ТА-12  -  Тпв</v>
      </c>
      <c r="B102" s="10" t="s">
        <v>2794</v>
      </c>
      <c r="C102" s="18">
        <v>230</v>
      </c>
      <c r="D102" s="18">
        <v>175</v>
      </c>
      <c r="E102" s="22" t="s">
        <v>607</v>
      </c>
      <c r="F102" s="22">
        <v>3</v>
      </c>
      <c r="G102" s="22"/>
      <c r="H102" s="20">
        <f t="shared" ca="1" si="76"/>
        <v>0</v>
      </c>
      <c r="I102" s="16" t="str">
        <f t="shared" si="77"/>
        <v>12T002TW0L04</v>
      </c>
      <c r="J102" s="54">
        <v>0</v>
      </c>
      <c r="K102" s="54">
        <v>0</v>
      </c>
      <c r="L102" s="54">
        <v>0</v>
      </c>
      <c r="M102" s="54">
        <v>156.90209365000007</v>
      </c>
      <c r="N102" s="54">
        <v>156.90209365000004</v>
      </c>
      <c r="O102" s="54">
        <v>156.90209365000001</v>
      </c>
      <c r="P102" s="54">
        <v>0</v>
      </c>
      <c r="Q102" s="54">
        <v>0</v>
      </c>
      <c r="R102" s="54">
        <v>0</v>
      </c>
      <c r="S102" s="54">
        <v>0</v>
      </c>
      <c r="T102" s="54">
        <v>0</v>
      </c>
      <c r="U102" s="54">
        <v>0</v>
      </c>
      <c r="V102" s="54">
        <v>0</v>
      </c>
      <c r="W102" s="56">
        <v>0</v>
      </c>
      <c r="X102" s="2">
        <f t="shared" ca="1" si="112"/>
        <v>2</v>
      </c>
      <c r="Y102" s="2">
        <f t="shared" ca="1" si="110"/>
        <v>2</v>
      </c>
      <c r="Z102" s="2">
        <f t="shared" ca="1" si="110"/>
        <v>2</v>
      </c>
      <c r="AA102" s="2">
        <f t="shared" ca="1" si="110"/>
        <v>2</v>
      </c>
      <c r="AB102" s="2">
        <f t="shared" ca="1" si="110"/>
        <v>2</v>
      </c>
      <c r="AC102" s="2">
        <f t="shared" ca="1" si="110"/>
        <v>2</v>
      </c>
      <c r="AD102" s="2">
        <f t="shared" ca="1" si="110"/>
        <v>2</v>
      </c>
      <c r="AE102" s="2">
        <f t="shared" ca="1" si="110"/>
        <v>2</v>
      </c>
      <c r="AF102" s="2">
        <f t="shared" ca="1" si="94"/>
        <v>2</v>
      </c>
      <c r="AG102" s="2">
        <f t="shared" ca="1" si="94"/>
        <v>2</v>
      </c>
      <c r="AH102" s="2">
        <f t="shared" ca="1" si="94"/>
        <v>2</v>
      </c>
      <c r="AI102" s="2">
        <f t="shared" ca="1" si="94"/>
        <v>2</v>
      </c>
      <c r="AJ102" s="2">
        <f t="shared" ca="1" si="94"/>
        <v>2</v>
      </c>
      <c r="AK102" s="2">
        <f t="shared" ca="1" si="94"/>
        <v>2</v>
      </c>
      <c r="AL102" s="55">
        <v>0</v>
      </c>
      <c r="AM102" s="55">
        <v>0</v>
      </c>
      <c r="AN102" s="55">
        <v>0</v>
      </c>
      <c r="AO102" s="55">
        <v>162.6</v>
      </c>
      <c r="AP102" s="55">
        <v>162.59999999999997</v>
      </c>
      <c r="AQ102" s="55">
        <v>162.6</v>
      </c>
      <c r="AR102" s="55">
        <v>0</v>
      </c>
      <c r="AS102" s="55">
        <v>0</v>
      </c>
      <c r="AT102" s="55">
        <v>0</v>
      </c>
      <c r="AU102" s="55">
        <v>0</v>
      </c>
      <c r="AV102" s="55">
        <v>0</v>
      </c>
      <c r="AW102" s="55">
        <v>0</v>
      </c>
      <c r="AX102" s="55">
        <v>0</v>
      </c>
      <c r="AY102" s="55">
        <v>0</v>
      </c>
      <c r="AZ102" s="2">
        <f t="shared" ca="1" si="113"/>
        <v>0</v>
      </c>
      <c r="BA102" s="2">
        <f t="shared" ca="1" si="111"/>
        <v>0</v>
      </c>
      <c r="BB102" s="2">
        <f t="shared" ca="1" si="111"/>
        <v>0</v>
      </c>
      <c r="BC102" s="2">
        <f t="shared" ca="1" si="111"/>
        <v>0</v>
      </c>
      <c r="BD102" s="2">
        <f t="shared" ca="1" si="111"/>
        <v>0</v>
      </c>
      <c r="BE102" s="2">
        <f t="shared" ca="1" si="111"/>
        <v>0</v>
      </c>
      <c r="BF102" s="2">
        <f t="shared" ca="1" si="111"/>
        <v>0</v>
      </c>
      <c r="BG102" s="2">
        <f t="shared" ca="1" si="111"/>
        <v>0</v>
      </c>
      <c r="BH102" s="2">
        <f t="shared" ca="1" si="95"/>
        <v>0</v>
      </c>
      <c r="BI102" s="2">
        <f t="shared" ca="1" si="95"/>
        <v>0</v>
      </c>
      <c r="BJ102" s="2">
        <f t="shared" ca="1" si="95"/>
        <v>0</v>
      </c>
      <c r="BK102" s="2">
        <f t="shared" ca="1" si="95"/>
        <v>0</v>
      </c>
      <c r="BL102" s="2">
        <f t="shared" ca="1" si="95"/>
        <v>0</v>
      </c>
      <c r="BM102" s="2">
        <f t="shared" ca="1" si="95"/>
        <v>0</v>
      </c>
      <c r="BN102" s="2" t="str">
        <f t="shared" si="78"/>
        <v>TW</v>
      </c>
      <c r="BP102" s="2">
        <f t="shared" si="75"/>
        <v>0</v>
      </c>
      <c r="BR102" s="2">
        <f t="shared" si="96"/>
        <v>0</v>
      </c>
      <c r="BS102" s="2">
        <f t="shared" si="97"/>
        <v>0</v>
      </c>
      <c r="BT102" s="2">
        <f t="shared" si="98"/>
        <v>0</v>
      </c>
      <c r="BU102" s="2">
        <f t="shared" si="99"/>
        <v>1</v>
      </c>
      <c r="BV102" s="2">
        <f t="shared" si="100"/>
        <v>1</v>
      </c>
      <c r="BW102" s="2">
        <f t="shared" si="101"/>
        <v>1</v>
      </c>
      <c r="BX102" s="2">
        <f t="shared" si="102"/>
        <v>0</v>
      </c>
      <c r="BY102" s="2">
        <f t="shared" si="103"/>
        <v>0</v>
      </c>
      <c r="BZ102" s="2">
        <f t="shared" si="104"/>
        <v>0</v>
      </c>
      <c r="CA102" s="2">
        <f t="shared" si="105"/>
        <v>0</v>
      </c>
      <c r="CB102" s="2">
        <f t="shared" si="106"/>
        <v>0</v>
      </c>
      <c r="CC102" s="2">
        <f t="shared" si="107"/>
        <v>0</v>
      </c>
      <c r="CD102" s="2">
        <f t="shared" si="108"/>
        <v>0</v>
      </c>
      <c r="CE102" s="2">
        <f t="shared" si="109"/>
        <v>0</v>
      </c>
    </row>
    <row r="103" spans="1:83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ТА-3  -  Р₀</v>
      </c>
      <c r="B103" s="10" t="s">
        <v>2795</v>
      </c>
      <c r="C103" s="18">
        <v>95</v>
      </c>
      <c r="D103" s="18">
        <v>85</v>
      </c>
      <c r="E103" s="22" t="s">
        <v>117</v>
      </c>
      <c r="F103" s="22">
        <v>3</v>
      </c>
      <c r="G103" s="22"/>
      <c r="H103" s="20">
        <f t="shared" ca="1" si="76"/>
        <v>0</v>
      </c>
      <c r="I103" s="16" t="str">
        <f t="shared" si="77"/>
        <v>03T002PP0N04</v>
      </c>
      <c r="J103" s="54">
        <v>85.841442813661175</v>
      </c>
      <c r="K103" s="54">
        <v>86.713530115345037</v>
      </c>
      <c r="L103" s="54">
        <v>86.685108328716225</v>
      </c>
      <c r="M103" s="54">
        <v>87.323123468678745</v>
      </c>
      <c r="N103" s="54">
        <v>86.9744148706164</v>
      </c>
      <c r="O103" s="54">
        <v>86.7641060732727</v>
      </c>
      <c r="P103" s="54">
        <v>87.731493011619932</v>
      </c>
      <c r="Q103" s="54">
        <v>86.721105500674668</v>
      </c>
      <c r="R103" s="54">
        <v>87.937179609742117</v>
      </c>
      <c r="S103" s="54">
        <v>88.290581723274286</v>
      </c>
      <c r="T103" s="54">
        <v>88.843716147669568</v>
      </c>
      <c r="U103" s="54">
        <v>88.532365373741925</v>
      </c>
      <c r="V103" s="54">
        <v>90.375128184662159</v>
      </c>
      <c r="W103" s="56">
        <v>90.136561353286325</v>
      </c>
      <c r="X103" s="2">
        <f t="shared" ca="1" si="112"/>
        <v>0</v>
      </c>
      <c r="Y103" s="2">
        <f t="shared" ca="1" si="110"/>
        <v>0</v>
      </c>
      <c r="Z103" s="2">
        <f t="shared" ca="1" si="110"/>
        <v>0</v>
      </c>
      <c r="AA103" s="2">
        <f t="shared" ca="1" si="110"/>
        <v>0</v>
      </c>
      <c r="AB103" s="2">
        <f t="shared" ca="1" si="110"/>
        <v>0</v>
      </c>
      <c r="AC103" s="2">
        <f t="shared" ca="1" si="110"/>
        <v>0</v>
      </c>
      <c r="AD103" s="2">
        <f t="shared" ca="1" si="110"/>
        <v>0</v>
      </c>
      <c r="AE103" s="2">
        <f t="shared" ca="1" si="110"/>
        <v>0</v>
      </c>
      <c r="AF103" s="2">
        <f t="shared" ca="1" si="94"/>
        <v>0</v>
      </c>
      <c r="AG103" s="2">
        <f t="shared" ca="1" si="94"/>
        <v>0</v>
      </c>
      <c r="AH103" s="2">
        <f t="shared" ca="1" si="94"/>
        <v>0</v>
      </c>
      <c r="AI103" s="2">
        <f t="shared" ca="1" si="94"/>
        <v>0</v>
      </c>
      <c r="AJ103" s="2">
        <f t="shared" ca="1" si="94"/>
        <v>0</v>
      </c>
      <c r="AK103" s="2">
        <f t="shared" ca="1" si="94"/>
        <v>0</v>
      </c>
      <c r="AL103" s="55">
        <v>90</v>
      </c>
      <c r="AM103" s="55">
        <v>90</v>
      </c>
      <c r="AN103" s="55">
        <v>90</v>
      </c>
      <c r="AO103" s="55">
        <v>90</v>
      </c>
      <c r="AP103" s="55">
        <v>90</v>
      </c>
      <c r="AQ103" s="55">
        <v>90</v>
      </c>
      <c r="AR103" s="55">
        <v>90</v>
      </c>
      <c r="AS103" s="55">
        <v>90</v>
      </c>
      <c r="AT103" s="55">
        <v>90</v>
      </c>
      <c r="AU103" s="55">
        <v>90</v>
      </c>
      <c r="AV103" s="55">
        <v>90</v>
      </c>
      <c r="AW103" s="55">
        <v>90</v>
      </c>
      <c r="AX103" s="55">
        <v>90.000000000000043</v>
      </c>
      <c r="AY103" s="55">
        <v>90</v>
      </c>
      <c r="AZ103" s="2">
        <f t="shared" ca="1" si="113"/>
        <v>0</v>
      </c>
      <c r="BA103" s="2">
        <f t="shared" ca="1" si="111"/>
        <v>0</v>
      </c>
      <c r="BB103" s="2">
        <f t="shared" ca="1" si="111"/>
        <v>0</v>
      </c>
      <c r="BC103" s="2">
        <f t="shared" ca="1" si="111"/>
        <v>0</v>
      </c>
      <c r="BD103" s="2">
        <f t="shared" ca="1" si="111"/>
        <v>0</v>
      </c>
      <c r="BE103" s="2">
        <f t="shared" ca="1" si="111"/>
        <v>0</v>
      </c>
      <c r="BF103" s="2">
        <f t="shared" ca="1" si="111"/>
        <v>0</v>
      </c>
      <c r="BG103" s="2">
        <f t="shared" ca="1" si="111"/>
        <v>0</v>
      </c>
      <c r="BH103" s="2">
        <f t="shared" ca="1" si="95"/>
        <v>0</v>
      </c>
      <c r="BI103" s="2">
        <f t="shared" ca="1" si="95"/>
        <v>0</v>
      </c>
      <c r="BJ103" s="2">
        <f t="shared" ca="1" si="95"/>
        <v>0</v>
      </c>
      <c r="BK103" s="2">
        <f t="shared" ca="1" si="95"/>
        <v>0</v>
      </c>
      <c r="BL103" s="2">
        <f t="shared" ca="1" si="95"/>
        <v>0</v>
      </c>
      <c r="BM103" s="2">
        <f t="shared" ca="1" si="95"/>
        <v>0</v>
      </c>
      <c r="BN103" s="2" t="str">
        <f t="shared" si="78"/>
        <v>PP</v>
      </c>
      <c r="BO103" s="2">
        <f>IF(AND(COUNTIF(J103:W103,"&gt;0")&gt;6,COUNTIF(J103:W103,"&gt;0")=SUM(BR103:CE103)),SUM(BR103:CE103),0)</f>
        <v>0</v>
      </c>
      <c r="BP103" s="2">
        <f t="shared" si="75"/>
        <v>1</v>
      </c>
      <c r="BR103" s="2">
        <f t="shared" ref="BR103:BR112" si="114">IF(AND(J161 &gt;0,J103&lt;$D103,J103 &gt;20),1,0)</f>
        <v>0</v>
      </c>
      <c r="BS103" s="2">
        <f t="shared" ref="BS103:BS112" si="115">IF(AND(K161 &gt;0,K103&lt;$D103,K103 &gt;20),1,0)</f>
        <v>0</v>
      </c>
      <c r="BT103" s="2">
        <f t="shared" ref="BT103:BT112" si="116">IF(AND(L161 &gt;0,L103&lt;$D103,L103 &gt;20),1,0)</f>
        <v>0</v>
      </c>
      <c r="BU103" s="2">
        <f t="shared" ref="BU103:BU112" si="117">IF(AND(M161 &gt;0,M103&lt;$D103,M103 &gt;20),1,0)</f>
        <v>0</v>
      </c>
      <c r="BV103" s="2">
        <f t="shared" ref="BV103:BV112" si="118">IF(AND(N161 &gt;0,N103&lt;$D103,N103 &gt;20),1,0)</f>
        <v>0</v>
      </c>
      <c r="BW103" s="2">
        <f t="shared" ref="BW103:BW112" si="119">IF(AND(O161 &gt;0,O103&lt;$D103,O103 &gt;20),1,0)</f>
        <v>0</v>
      </c>
      <c r="BX103" s="2">
        <f t="shared" ref="BX103:BX112" si="120">IF(AND(P161 &gt;0,P103&lt;$D103,P103 &gt;20),1,0)</f>
        <v>0</v>
      </c>
      <c r="BY103" s="2">
        <f t="shared" ref="BY103:BY112" si="121">IF(AND(Q161 &gt;0,Q103&lt;$D103,Q103 &gt;20),1,0)</f>
        <v>0</v>
      </c>
      <c r="BZ103" s="2">
        <f t="shared" ref="BZ103:BZ112" si="122">IF(AND(R161 &gt;0,R103&lt;$D103,R103 &gt;20),1,0)</f>
        <v>0</v>
      </c>
      <c r="CA103" s="2">
        <f t="shared" ref="CA103:CA112" si="123">IF(AND(S161 &gt;0,S103&lt;$D103,S103 &gt;20),1,0)</f>
        <v>0</v>
      </c>
      <c r="CB103" s="2">
        <f t="shared" ref="CB103:CB112" si="124">IF(AND(T161 &gt;0,T103&lt;$D103,T103 &gt;20),1,0)</f>
        <v>0</v>
      </c>
      <c r="CC103" s="2">
        <f t="shared" ref="CC103:CC112" si="125">IF(AND(U161 &gt;0,U103&lt;$D103,U103 &gt;20),1,0)</f>
        <v>0</v>
      </c>
      <c r="CD103" s="2">
        <f t="shared" ref="CD103:CD112" si="126">IF(AND(V161 &gt;0,V103&lt;$D103,V103 &gt;20),1,0)</f>
        <v>0</v>
      </c>
      <c r="CE103" s="2">
        <f t="shared" ref="CE103:CE112" si="127">IF(AND(W161 &gt;0,W103&lt;$D103,W103 &gt;20),1,0)</f>
        <v>0</v>
      </c>
    </row>
    <row r="104" spans="1:83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ТА-4  -  Р₀</v>
      </c>
      <c r="B104" s="10" t="s">
        <v>2796</v>
      </c>
      <c r="C104" s="18">
        <v>95</v>
      </c>
      <c r="D104" s="18">
        <v>85</v>
      </c>
      <c r="E104" s="22" t="s">
        <v>117</v>
      </c>
      <c r="F104" s="22">
        <v>3</v>
      </c>
      <c r="G104" s="22"/>
      <c r="H104" s="20">
        <f t="shared" ca="1" si="76"/>
        <v>0</v>
      </c>
      <c r="I104" s="16" t="str">
        <f t="shared" si="77"/>
        <v>04T002PP0N04</v>
      </c>
      <c r="J104" s="54">
        <v>86.376407228374717</v>
      </c>
      <c r="K104" s="54">
        <v>87.262382771605687</v>
      </c>
      <c r="L104" s="54">
        <v>87.330872292169644</v>
      </c>
      <c r="M104" s="54">
        <v>87.95415584094323</v>
      </c>
      <c r="N104" s="54">
        <v>87.890609294248975</v>
      </c>
      <c r="O104" s="54">
        <v>87.718482610518279</v>
      </c>
      <c r="P104" s="54">
        <v>88.243765422482895</v>
      </c>
      <c r="Q104" s="54">
        <v>87.486364132613829</v>
      </c>
      <c r="R104" s="54">
        <v>89.465848224372195</v>
      </c>
      <c r="S104" s="54">
        <v>89.587605991488033</v>
      </c>
      <c r="T104" s="54">
        <v>90.590248956482441</v>
      </c>
      <c r="U104" s="54">
        <v>90.155850552269257</v>
      </c>
      <c r="V104" s="54">
        <v>92.023356052985122</v>
      </c>
      <c r="W104" s="56">
        <v>91.361850443435117</v>
      </c>
      <c r="X104" s="2">
        <f t="shared" ca="1" si="112"/>
        <v>0</v>
      </c>
      <c r="Y104" s="2">
        <f t="shared" ca="1" si="110"/>
        <v>0</v>
      </c>
      <c r="Z104" s="2">
        <f t="shared" ca="1" si="110"/>
        <v>0</v>
      </c>
      <c r="AA104" s="2">
        <f t="shared" ca="1" si="110"/>
        <v>0</v>
      </c>
      <c r="AB104" s="2">
        <f t="shared" ca="1" si="110"/>
        <v>0</v>
      </c>
      <c r="AC104" s="2">
        <f t="shared" ca="1" si="110"/>
        <v>0</v>
      </c>
      <c r="AD104" s="2">
        <f t="shared" ca="1" si="110"/>
        <v>0</v>
      </c>
      <c r="AE104" s="2">
        <f t="shared" ca="1" si="110"/>
        <v>0</v>
      </c>
      <c r="AF104" s="2">
        <f t="shared" ca="1" si="94"/>
        <v>0</v>
      </c>
      <c r="AG104" s="2">
        <f t="shared" ca="1" si="94"/>
        <v>0</v>
      </c>
      <c r="AH104" s="2">
        <f t="shared" ca="1" si="94"/>
        <v>0</v>
      </c>
      <c r="AI104" s="2">
        <f t="shared" ca="1" si="94"/>
        <v>0</v>
      </c>
      <c r="AJ104" s="2">
        <f t="shared" ca="1" si="94"/>
        <v>0</v>
      </c>
      <c r="AK104" s="2">
        <f t="shared" ca="1" si="94"/>
        <v>0</v>
      </c>
      <c r="AL104" s="55">
        <v>90</v>
      </c>
      <c r="AM104" s="55">
        <v>90</v>
      </c>
      <c r="AN104" s="55">
        <v>90</v>
      </c>
      <c r="AO104" s="55">
        <v>90</v>
      </c>
      <c r="AP104" s="55">
        <v>90</v>
      </c>
      <c r="AQ104" s="55">
        <v>90</v>
      </c>
      <c r="AR104" s="55">
        <v>90</v>
      </c>
      <c r="AS104" s="55">
        <v>90</v>
      </c>
      <c r="AT104" s="55">
        <v>90</v>
      </c>
      <c r="AU104" s="55">
        <v>90</v>
      </c>
      <c r="AV104" s="55">
        <v>90</v>
      </c>
      <c r="AW104" s="55">
        <v>90</v>
      </c>
      <c r="AX104" s="55">
        <v>89.999999999999986</v>
      </c>
      <c r="AY104" s="55">
        <v>90</v>
      </c>
      <c r="AZ104" s="2">
        <f t="shared" ca="1" si="113"/>
        <v>0</v>
      </c>
      <c r="BA104" s="2">
        <f t="shared" ca="1" si="111"/>
        <v>0</v>
      </c>
      <c r="BB104" s="2">
        <f t="shared" ca="1" si="111"/>
        <v>0</v>
      </c>
      <c r="BC104" s="2">
        <f t="shared" ca="1" si="111"/>
        <v>0</v>
      </c>
      <c r="BD104" s="2">
        <f t="shared" ca="1" si="111"/>
        <v>0</v>
      </c>
      <c r="BE104" s="2">
        <f t="shared" ca="1" si="111"/>
        <v>0</v>
      </c>
      <c r="BF104" s="2">
        <f t="shared" ca="1" si="111"/>
        <v>0</v>
      </c>
      <c r="BG104" s="2">
        <f t="shared" ca="1" si="111"/>
        <v>0</v>
      </c>
      <c r="BH104" s="2">
        <f t="shared" ca="1" si="95"/>
        <v>0</v>
      </c>
      <c r="BI104" s="2">
        <f t="shared" ca="1" si="95"/>
        <v>0</v>
      </c>
      <c r="BJ104" s="2">
        <f t="shared" ca="1" si="95"/>
        <v>0</v>
      </c>
      <c r="BK104" s="2">
        <f t="shared" ca="1" si="95"/>
        <v>0</v>
      </c>
      <c r="BL104" s="2">
        <f t="shared" ca="1" si="95"/>
        <v>0</v>
      </c>
      <c r="BM104" s="2">
        <f t="shared" ca="1" si="95"/>
        <v>0</v>
      </c>
      <c r="BN104" s="2" t="str">
        <f t="shared" si="78"/>
        <v>PP</v>
      </c>
      <c r="BO104" s="2">
        <f>IF(AND(COUNTIF(J104:W104,"&gt;0")&gt;6,COUNTIF(J104:W104,"&gt;0")=SUM(BR104:CE104)),SUM(BR104:CE104),0)</f>
        <v>0</v>
      </c>
      <c r="BP104" s="2">
        <f t="shared" ref="BP104:BP135" si="128">IF(AND(COUNTIF(J104:W104,"&gt;0")&gt;6,SUM(BR104:CE104)=0),1,0)</f>
        <v>1</v>
      </c>
      <c r="BR104" s="2">
        <f t="shared" si="114"/>
        <v>0</v>
      </c>
      <c r="BS104" s="2">
        <f t="shared" si="115"/>
        <v>0</v>
      </c>
      <c r="BT104" s="2">
        <f t="shared" si="116"/>
        <v>0</v>
      </c>
      <c r="BU104" s="2">
        <f t="shared" si="117"/>
        <v>0</v>
      </c>
      <c r="BV104" s="2">
        <f t="shared" si="118"/>
        <v>0</v>
      </c>
      <c r="BW104" s="2">
        <f t="shared" si="119"/>
        <v>0</v>
      </c>
      <c r="BX104" s="2">
        <f t="shared" si="120"/>
        <v>0</v>
      </c>
      <c r="BY104" s="2">
        <f t="shared" si="121"/>
        <v>0</v>
      </c>
      <c r="BZ104" s="2">
        <f t="shared" si="122"/>
        <v>0</v>
      </c>
      <c r="CA104" s="2">
        <f t="shared" si="123"/>
        <v>0</v>
      </c>
      <c r="CB104" s="2">
        <f t="shared" si="124"/>
        <v>0</v>
      </c>
      <c r="CC104" s="2">
        <f t="shared" si="125"/>
        <v>0</v>
      </c>
      <c r="CD104" s="2">
        <f t="shared" si="126"/>
        <v>0</v>
      </c>
      <c r="CE104" s="2">
        <f t="shared" si="127"/>
        <v>0</v>
      </c>
    </row>
    <row r="105" spans="1:83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ТА-5  -  Р₀</v>
      </c>
      <c r="B105" s="10" t="s">
        <v>2797</v>
      </c>
      <c r="C105" s="18">
        <v>95</v>
      </c>
      <c r="D105" s="18">
        <v>85</v>
      </c>
      <c r="E105" s="22" t="s">
        <v>117</v>
      </c>
      <c r="F105" s="22">
        <v>3</v>
      </c>
      <c r="G105" s="22"/>
      <c r="H105" s="20">
        <f t="shared" ca="1" si="76"/>
        <v>0</v>
      </c>
      <c r="I105" s="16" t="str">
        <f t="shared" si="77"/>
        <v>05T002PP0N04</v>
      </c>
      <c r="J105" s="54">
        <v>89.354077604962541</v>
      </c>
      <c r="K105" s="54">
        <v>91.311033357804178</v>
      </c>
      <c r="L105" s="54">
        <v>91.515468542829126</v>
      </c>
      <c r="M105" s="54">
        <v>91.734235850020411</v>
      </c>
      <c r="N105" s="54">
        <v>91.020831461828422</v>
      </c>
      <c r="O105" s="54">
        <v>90.812598617920415</v>
      </c>
      <c r="P105" s="54">
        <v>90.397698717791556</v>
      </c>
      <c r="Q105" s="54">
        <v>90.499201965608307</v>
      </c>
      <c r="R105" s="54">
        <v>90.831227899947038</v>
      </c>
      <c r="S105" s="54">
        <v>91.098802915378229</v>
      </c>
      <c r="T105" s="54">
        <v>91.26462104899457</v>
      </c>
      <c r="U105" s="54">
        <v>90.722711058718104</v>
      </c>
      <c r="V105" s="54">
        <v>92.685029603955897</v>
      </c>
      <c r="W105" s="56">
        <v>91.861645333736746</v>
      </c>
      <c r="X105" s="2">
        <f t="shared" ca="1" si="112"/>
        <v>0</v>
      </c>
      <c r="Y105" s="2">
        <f t="shared" ca="1" si="110"/>
        <v>0</v>
      </c>
      <c r="Z105" s="2">
        <f t="shared" ca="1" si="110"/>
        <v>0</v>
      </c>
      <c r="AA105" s="2">
        <f t="shared" ca="1" si="110"/>
        <v>0</v>
      </c>
      <c r="AB105" s="2">
        <f t="shared" ca="1" si="110"/>
        <v>0</v>
      </c>
      <c r="AC105" s="2">
        <f t="shared" ca="1" si="110"/>
        <v>0</v>
      </c>
      <c r="AD105" s="2">
        <f t="shared" ca="1" si="110"/>
        <v>0</v>
      </c>
      <c r="AE105" s="2">
        <f t="shared" ca="1" si="110"/>
        <v>0</v>
      </c>
      <c r="AF105" s="2">
        <f t="shared" ca="1" si="94"/>
        <v>0</v>
      </c>
      <c r="AG105" s="2">
        <f t="shared" ca="1" si="94"/>
        <v>0</v>
      </c>
      <c r="AH105" s="2">
        <f t="shared" ca="1" si="94"/>
        <v>0</v>
      </c>
      <c r="AI105" s="2">
        <f t="shared" ca="1" si="94"/>
        <v>0</v>
      </c>
      <c r="AJ105" s="2">
        <f t="shared" ca="1" si="94"/>
        <v>0</v>
      </c>
      <c r="AK105" s="2">
        <f t="shared" ca="1" si="94"/>
        <v>0</v>
      </c>
      <c r="AL105" s="55">
        <v>90</v>
      </c>
      <c r="AM105" s="55">
        <v>90</v>
      </c>
      <c r="AN105" s="55">
        <v>90</v>
      </c>
      <c r="AO105" s="55">
        <v>90</v>
      </c>
      <c r="AP105" s="55">
        <v>90</v>
      </c>
      <c r="AQ105" s="55">
        <v>90</v>
      </c>
      <c r="AR105" s="55">
        <v>90</v>
      </c>
      <c r="AS105" s="55">
        <v>90</v>
      </c>
      <c r="AT105" s="55">
        <v>90</v>
      </c>
      <c r="AU105" s="55">
        <v>90</v>
      </c>
      <c r="AV105" s="55">
        <v>90</v>
      </c>
      <c r="AW105" s="55">
        <v>90</v>
      </c>
      <c r="AX105" s="55">
        <v>90</v>
      </c>
      <c r="AY105" s="55">
        <v>90</v>
      </c>
      <c r="AZ105" s="2">
        <f t="shared" ca="1" si="113"/>
        <v>0</v>
      </c>
      <c r="BA105" s="2">
        <f t="shared" ca="1" si="111"/>
        <v>0</v>
      </c>
      <c r="BB105" s="2">
        <f t="shared" ca="1" si="111"/>
        <v>0</v>
      </c>
      <c r="BC105" s="2">
        <f t="shared" ca="1" si="111"/>
        <v>0</v>
      </c>
      <c r="BD105" s="2">
        <f t="shared" ca="1" si="111"/>
        <v>0</v>
      </c>
      <c r="BE105" s="2">
        <f t="shared" ca="1" si="111"/>
        <v>0</v>
      </c>
      <c r="BF105" s="2">
        <f t="shared" ca="1" si="111"/>
        <v>0</v>
      </c>
      <c r="BG105" s="2">
        <f t="shared" ca="1" si="111"/>
        <v>0</v>
      </c>
      <c r="BH105" s="2">
        <f t="shared" ca="1" si="95"/>
        <v>0</v>
      </c>
      <c r="BI105" s="2">
        <f t="shared" ca="1" si="95"/>
        <v>0</v>
      </c>
      <c r="BJ105" s="2">
        <f t="shared" ca="1" si="95"/>
        <v>0</v>
      </c>
      <c r="BK105" s="2">
        <f t="shared" ca="1" si="95"/>
        <v>0</v>
      </c>
      <c r="BL105" s="2">
        <f t="shared" ca="1" si="95"/>
        <v>0</v>
      </c>
      <c r="BM105" s="2">
        <f t="shared" ca="1" si="95"/>
        <v>0</v>
      </c>
      <c r="BN105" s="2" t="str">
        <f t="shared" si="78"/>
        <v>PP</v>
      </c>
      <c r="BO105" s="2">
        <f>IF(AND(COUNTIF(J105:W105,"&gt;0")&gt;6,COUNTIF(J105:W105,"&gt;0")=SUM(BR105:CE105)),SUM(BR105:CE105),0)</f>
        <v>0</v>
      </c>
      <c r="BP105" s="2">
        <f t="shared" si="128"/>
        <v>1</v>
      </c>
      <c r="BR105" s="2">
        <f t="shared" si="114"/>
        <v>0</v>
      </c>
      <c r="BS105" s="2">
        <f t="shared" si="115"/>
        <v>0</v>
      </c>
      <c r="BT105" s="2">
        <f t="shared" si="116"/>
        <v>0</v>
      </c>
      <c r="BU105" s="2">
        <f t="shared" si="117"/>
        <v>0</v>
      </c>
      <c r="BV105" s="2">
        <f t="shared" si="118"/>
        <v>0</v>
      </c>
      <c r="BW105" s="2">
        <f t="shared" si="119"/>
        <v>0</v>
      </c>
      <c r="BX105" s="2">
        <f t="shared" si="120"/>
        <v>0</v>
      </c>
      <c r="BY105" s="2">
        <f t="shared" si="121"/>
        <v>0</v>
      </c>
      <c r="BZ105" s="2">
        <f t="shared" si="122"/>
        <v>0</v>
      </c>
      <c r="CA105" s="2">
        <f t="shared" si="123"/>
        <v>0</v>
      </c>
      <c r="CB105" s="2">
        <f t="shared" si="124"/>
        <v>0</v>
      </c>
      <c r="CC105" s="2">
        <f t="shared" si="125"/>
        <v>0</v>
      </c>
      <c r="CD105" s="2">
        <f t="shared" si="126"/>
        <v>0</v>
      </c>
      <c r="CE105" s="2">
        <f t="shared" si="127"/>
        <v>0</v>
      </c>
    </row>
    <row r="106" spans="1:83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ТА-6  -  Р₀</v>
      </c>
      <c r="B106" s="10" t="s">
        <v>2798</v>
      </c>
      <c r="C106" s="18">
        <v>95</v>
      </c>
      <c r="D106" s="18">
        <v>85</v>
      </c>
      <c r="E106" s="22" t="s">
        <v>117</v>
      </c>
      <c r="F106" s="22">
        <v>3</v>
      </c>
      <c r="G106" s="22"/>
      <c r="H106" s="20">
        <f t="shared" ca="1" si="76"/>
        <v>0</v>
      </c>
      <c r="I106" s="16" t="str">
        <f t="shared" si="77"/>
        <v>06T002PP0N04</v>
      </c>
      <c r="J106" s="54">
        <v>93.146218089303886</v>
      </c>
      <c r="K106" s="54">
        <v>93.690717770941689</v>
      </c>
      <c r="L106" s="54">
        <v>93.674733510651151</v>
      </c>
      <c r="M106" s="54">
        <v>94.023288912732795</v>
      </c>
      <c r="N106" s="54">
        <v>93.817598639227484</v>
      </c>
      <c r="O106" s="54">
        <v>93.11129248385329</v>
      </c>
      <c r="P106" s="54">
        <v>92.121506422112759</v>
      </c>
      <c r="Q106" s="54">
        <v>92.186498761525357</v>
      </c>
      <c r="R106" s="54">
        <v>91.902306724869462</v>
      </c>
      <c r="S106" s="54">
        <v>91.818664749988017</v>
      </c>
      <c r="T106" s="54">
        <v>91.802796283703259</v>
      </c>
      <c r="U106" s="54">
        <v>91.666380698628345</v>
      </c>
      <c r="V106" s="54">
        <v>92.834752939216955</v>
      </c>
      <c r="W106" s="56">
        <v>91.177253360630061</v>
      </c>
      <c r="X106" s="2">
        <f t="shared" ca="1" si="112"/>
        <v>0</v>
      </c>
      <c r="Y106" s="2">
        <f t="shared" ca="1" si="110"/>
        <v>0</v>
      </c>
      <c r="Z106" s="2">
        <f t="shared" ca="1" si="110"/>
        <v>0</v>
      </c>
      <c r="AA106" s="2">
        <f t="shared" ca="1" si="110"/>
        <v>0</v>
      </c>
      <c r="AB106" s="2">
        <f t="shared" ca="1" si="110"/>
        <v>0</v>
      </c>
      <c r="AC106" s="2">
        <f t="shared" ca="1" si="110"/>
        <v>0</v>
      </c>
      <c r="AD106" s="2">
        <f t="shared" ca="1" si="110"/>
        <v>0</v>
      </c>
      <c r="AE106" s="2">
        <f t="shared" ca="1" si="110"/>
        <v>0</v>
      </c>
      <c r="AF106" s="2">
        <f t="shared" ca="1" si="94"/>
        <v>0</v>
      </c>
      <c r="AG106" s="2">
        <f t="shared" ca="1" si="94"/>
        <v>0</v>
      </c>
      <c r="AH106" s="2">
        <f t="shared" ca="1" si="94"/>
        <v>0</v>
      </c>
      <c r="AI106" s="2">
        <f t="shared" ca="1" si="94"/>
        <v>0</v>
      </c>
      <c r="AJ106" s="2">
        <f t="shared" ca="1" si="94"/>
        <v>0</v>
      </c>
      <c r="AK106" s="2">
        <f t="shared" ca="1" si="94"/>
        <v>0</v>
      </c>
      <c r="AL106" s="55">
        <v>90</v>
      </c>
      <c r="AM106" s="55">
        <v>90</v>
      </c>
      <c r="AN106" s="55">
        <v>90</v>
      </c>
      <c r="AO106" s="55">
        <v>90</v>
      </c>
      <c r="AP106" s="55">
        <v>90</v>
      </c>
      <c r="AQ106" s="55">
        <v>90</v>
      </c>
      <c r="AR106" s="55">
        <v>90</v>
      </c>
      <c r="AS106" s="55">
        <v>90</v>
      </c>
      <c r="AT106" s="55">
        <v>90</v>
      </c>
      <c r="AU106" s="55">
        <v>90</v>
      </c>
      <c r="AV106" s="55">
        <v>90</v>
      </c>
      <c r="AW106" s="55">
        <v>90</v>
      </c>
      <c r="AX106" s="55">
        <v>90.000000000000028</v>
      </c>
      <c r="AY106" s="55">
        <v>90</v>
      </c>
      <c r="AZ106" s="2">
        <f t="shared" ca="1" si="113"/>
        <v>0</v>
      </c>
      <c r="BA106" s="2">
        <f t="shared" ca="1" si="111"/>
        <v>0</v>
      </c>
      <c r="BB106" s="2">
        <f t="shared" ca="1" si="111"/>
        <v>0</v>
      </c>
      <c r="BC106" s="2">
        <f t="shared" ca="1" si="111"/>
        <v>0</v>
      </c>
      <c r="BD106" s="2">
        <f t="shared" ca="1" si="111"/>
        <v>0</v>
      </c>
      <c r="BE106" s="2">
        <f t="shared" ca="1" si="111"/>
        <v>0</v>
      </c>
      <c r="BF106" s="2">
        <f t="shared" ca="1" si="111"/>
        <v>0</v>
      </c>
      <c r="BG106" s="2">
        <f t="shared" ca="1" si="111"/>
        <v>0</v>
      </c>
      <c r="BH106" s="2">
        <f t="shared" ca="1" si="95"/>
        <v>0</v>
      </c>
      <c r="BI106" s="2">
        <f t="shared" ca="1" si="95"/>
        <v>0</v>
      </c>
      <c r="BJ106" s="2">
        <f t="shared" ca="1" si="95"/>
        <v>0</v>
      </c>
      <c r="BK106" s="2">
        <f t="shared" ca="1" si="95"/>
        <v>0</v>
      </c>
      <c r="BL106" s="2">
        <f t="shared" ca="1" si="95"/>
        <v>0</v>
      </c>
      <c r="BM106" s="2">
        <f t="shared" ca="1" si="95"/>
        <v>0</v>
      </c>
      <c r="BN106" s="2" t="str">
        <f t="shared" si="78"/>
        <v>PP</v>
      </c>
      <c r="BO106" s="2">
        <f>IF(AND(COUNTIF(J106:W106,"&gt;0")&gt;6,COUNTIF(J106:W106,"&gt;0")=SUM(BR106:CE106)),SUM(BR106:CE106),0)</f>
        <v>0</v>
      </c>
      <c r="BP106" s="2">
        <f t="shared" si="128"/>
        <v>1</v>
      </c>
      <c r="BR106" s="2">
        <f t="shared" si="114"/>
        <v>0</v>
      </c>
      <c r="BS106" s="2">
        <f t="shared" si="115"/>
        <v>0</v>
      </c>
      <c r="BT106" s="2">
        <f t="shared" si="116"/>
        <v>0</v>
      </c>
      <c r="BU106" s="2">
        <f t="shared" si="117"/>
        <v>0</v>
      </c>
      <c r="BV106" s="2">
        <f t="shared" si="118"/>
        <v>0</v>
      </c>
      <c r="BW106" s="2">
        <f t="shared" si="119"/>
        <v>0</v>
      </c>
      <c r="BX106" s="2">
        <f t="shared" si="120"/>
        <v>0</v>
      </c>
      <c r="BY106" s="2">
        <f t="shared" si="121"/>
        <v>0</v>
      </c>
      <c r="BZ106" s="2">
        <f t="shared" si="122"/>
        <v>0</v>
      </c>
      <c r="CA106" s="2">
        <f t="shared" si="123"/>
        <v>0</v>
      </c>
      <c r="CB106" s="2">
        <f t="shared" si="124"/>
        <v>0</v>
      </c>
      <c r="CC106" s="2">
        <f t="shared" si="125"/>
        <v>0</v>
      </c>
      <c r="CD106" s="2">
        <f t="shared" si="126"/>
        <v>0</v>
      </c>
      <c r="CE106" s="2">
        <f t="shared" si="127"/>
        <v>0</v>
      </c>
    </row>
    <row r="107" spans="1:83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ТА-7  -  Р₀</v>
      </c>
      <c r="B107" s="10" t="s">
        <v>2799</v>
      </c>
      <c r="C107" s="18">
        <v>95</v>
      </c>
      <c r="D107" s="18">
        <v>85</v>
      </c>
      <c r="E107" s="22" t="s">
        <v>117</v>
      </c>
      <c r="F107" s="22">
        <v>3</v>
      </c>
      <c r="G107" s="22"/>
      <c r="H107" s="20">
        <f t="shared" ca="1" si="76"/>
        <v>0</v>
      </c>
      <c r="I107" s="16" t="str">
        <f t="shared" si="77"/>
        <v>07T002PP0N04</v>
      </c>
      <c r="J107" s="54">
        <v>0</v>
      </c>
      <c r="K107" s="54">
        <v>0</v>
      </c>
      <c r="L107" s="54">
        <v>0</v>
      </c>
      <c r="M107" s="54">
        <v>0</v>
      </c>
      <c r="N107" s="54">
        <v>0</v>
      </c>
      <c r="O107" s="54">
        <v>0</v>
      </c>
      <c r="P107" s="54">
        <v>0</v>
      </c>
      <c r="Q107" s="54">
        <v>0</v>
      </c>
      <c r="R107" s="54">
        <v>0</v>
      </c>
      <c r="S107" s="54">
        <v>0</v>
      </c>
      <c r="T107" s="54">
        <v>0</v>
      </c>
      <c r="U107" s="54">
        <v>0</v>
      </c>
      <c r="V107" s="54">
        <v>0</v>
      </c>
      <c r="W107" s="56">
        <v>0</v>
      </c>
      <c r="X107" s="2">
        <f t="shared" ca="1" si="112"/>
        <v>2</v>
      </c>
      <c r="Y107" s="2">
        <f t="shared" ca="1" si="110"/>
        <v>2</v>
      </c>
      <c r="Z107" s="2">
        <f t="shared" ca="1" si="110"/>
        <v>2</v>
      </c>
      <c r="AA107" s="2">
        <f t="shared" ca="1" si="110"/>
        <v>2</v>
      </c>
      <c r="AB107" s="2">
        <f t="shared" ca="1" si="110"/>
        <v>2</v>
      </c>
      <c r="AC107" s="2">
        <f t="shared" ca="1" si="110"/>
        <v>2</v>
      </c>
      <c r="AD107" s="2">
        <f t="shared" ca="1" si="110"/>
        <v>2</v>
      </c>
      <c r="AE107" s="2">
        <f t="shared" ca="1" si="110"/>
        <v>2</v>
      </c>
      <c r="AF107" s="2">
        <f t="shared" ca="1" si="94"/>
        <v>2</v>
      </c>
      <c r="AG107" s="2">
        <f t="shared" ca="1" si="94"/>
        <v>2</v>
      </c>
      <c r="AH107" s="2">
        <f t="shared" ca="1" si="94"/>
        <v>2</v>
      </c>
      <c r="AI107" s="2">
        <f t="shared" ca="1" si="94"/>
        <v>2</v>
      </c>
      <c r="AJ107" s="2">
        <f t="shared" ca="1" si="94"/>
        <v>2</v>
      </c>
      <c r="AK107" s="2">
        <f t="shared" ca="1" si="94"/>
        <v>2</v>
      </c>
      <c r="AL107" s="55">
        <v>0</v>
      </c>
      <c r="AM107" s="55">
        <v>0</v>
      </c>
      <c r="AN107" s="55">
        <v>0</v>
      </c>
      <c r="AO107" s="55">
        <v>0</v>
      </c>
      <c r="AP107" s="55">
        <v>0</v>
      </c>
      <c r="AQ107" s="55">
        <v>0</v>
      </c>
      <c r="AR107" s="55">
        <v>0</v>
      </c>
      <c r="AS107" s="55">
        <v>0</v>
      </c>
      <c r="AT107" s="55">
        <v>0</v>
      </c>
      <c r="AU107" s="55">
        <v>0</v>
      </c>
      <c r="AV107" s="55">
        <v>0</v>
      </c>
      <c r="AW107" s="55">
        <v>0</v>
      </c>
      <c r="AX107" s="55">
        <v>0</v>
      </c>
      <c r="AY107" s="55">
        <v>0</v>
      </c>
      <c r="AZ107" s="2">
        <f t="shared" ca="1" si="113"/>
        <v>0</v>
      </c>
      <c r="BA107" s="2">
        <f t="shared" ca="1" si="111"/>
        <v>0</v>
      </c>
      <c r="BB107" s="2">
        <f t="shared" ca="1" si="111"/>
        <v>0</v>
      </c>
      <c r="BC107" s="2">
        <f t="shared" ca="1" si="111"/>
        <v>0</v>
      </c>
      <c r="BD107" s="2">
        <f t="shared" ca="1" si="111"/>
        <v>0</v>
      </c>
      <c r="BE107" s="2">
        <f t="shared" ca="1" si="111"/>
        <v>0</v>
      </c>
      <c r="BF107" s="2">
        <f t="shared" ca="1" si="111"/>
        <v>0</v>
      </c>
      <c r="BG107" s="2">
        <f t="shared" ca="1" si="111"/>
        <v>0</v>
      </c>
      <c r="BH107" s="2">
        <f t="shared" ca="1" si="95"/>
        <v>0</v>
      </c>
      <c r="BI107" s="2">
        <f t="shared" ca="1" si="95"/>
        <v>0</v>
      </c>
      <c r="BJ107" s="2">
        <f t="shared" ca="1" si="95"/>
        <v>0</v>
      </c>
      <c r="BK107" s="2">
        <f t="shared" ca="1" si="95"/>
        <v>0</v>
      </c>
      <c r="BL107" s="2">
        <f t="shared" ca="1" si="95"/>
        <v>0</v>
      </c>
      <c r="BM107" s="2">
        <f t="shared" ca="1" si="95"/>
        <v>0</v>
      </c>
      <c r="BN107" s="2" t="str">
        <f t="shared" si="78"/>
        <v>PP</v>
      </c>
      <c r="BP107" s="2">
        <f t="shared" si="128"/>
        <v>0</v>
      </c>
      <c r="BR107" s="2">
        <f t="shared" si="114"/>
        <v>0</v>
      </c>
      <c r="BS107" s="2">
        <f t="shared" si="115"/>
        <v>0</v>
      </c>
      <c r="BT107" s="2">
        <f t="shared" si="116"/>
        <v>0</v>
      </c>
      <c r="BU107" s="2">
        <f t="shared" si="117"/>
        <v>0</v>
      </c>
      <c r="BV107" s="2">
        <f t="shared" si="118"/>
        <v>0</v>
      </c>
      <c r="BW107" s="2">
        <f t="shared" si="119"/>
        <v>0</v>
      </c>
      <c r="BX107" s="2">
        <f t="shared" si="120"/>
        <v>0</v>
      </c>
      <c r="BY107" s="2">
        <f t="shared" si="121"/>
        <v>0</v>
      </c>
      <c r="BZ107" s="2">
        <f t="shared" si="122"/>
        <v>0</v>
      </c>
      <c r="CA107" s="2">
        <f t="shared" si="123"/>
        <v>0</v>
      </c>
      <c r="CB107" s="2">
        <f t="shared" si="124"/>
        <v>0</v>
      </c>
      <c r="CC107" s="2">
        <f t="shared" si="125"/>
        <v>0</v>
      </c>
      <c r="CD107" s="2">
        <f t="shared" si="126"/>
        <v>0</v>
      </c>
      <c r="CE107" s="2">
        <f t="shared" si="127"/>
        <v>0</v>
      </c>
    </row>
    <row r="108" spans="1:83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ТА-8  -  Р₀</v>
      </c>
      <c r="B108" s="10" t="s">
        <v>2800</v>
      </c>
      <c r="C108" s="18">
        <v>95</v>
      </c>
      <c r="D108" s="18">
        <v>85</v>
      </c>
      <c r="E108" s="22" t="s">
        <v>117</v>
      </c>
      <c r="F108" s="22">
        <v>3</v>
      </c>
      <c r="G108" s="22"/>
      <c r="H108" s="20">
        <f t="shared" ca="1" si="76"/>
        <v>0</v>
      </c>
      <c r="I108" s="16" t="str">
        <f t="shared" si="77"/>
        <v>08T002PP0N04</v>
      </c>
      <c r="J108" s="54">
        <v>0</v>
      </c>
      <c r="K108" s="54">
        <v>0</v>
      </c>
      <c r="L108" s="54">
        <v>0</v>
      </c>
      <c r="M108" s="54">
        <v>0</v>
      </c>
      <c r="N108" s="54">
        <v>0</v>
      </c>
      <c r="O108" s="54">
        <v>0</v>
      </c>
      <c r="P108" s="54">
        <v>0</v>
      </c>
      <c r="Q108" s="54">
        <v>0</v>
      </c>
      <c r="R108" s="54">
        <v>0</v>
      </c>
      <c r="S108" s="54">
        <v>0</v>
      </c>
      <c r="T108" s="54">
        <v>0</v>
      </c>
      <c r="U108" s="54">
        <v>0</v>
      </c>
      <c r="V108" s="54">
        <v>0</v>
      </c>
      <c r="W108" s="56">
        <v>0</v>
      </c>
      <c r="X108" s="2">
        <f t="shared" ca="1" si="112"/>
        <v>2</v>
      </c>
      <c r="Y108" s="2">
        <f t="shared" ca="1" si="110"/>
        <v>2</v>
      </c>
      <c r="Z108" s="2">
        <f t="shared" ca="1" si="110"/>
        <v>2</v>
      </c>
      <c r="AA108" s="2">
        <f t="shared" ca="1" si="110"/>
        <v>2</v>
      </c>
      <c r="AB108" s="2">
        <f t="shared" ca="1" si="110"/>
        <v>2</v>
      </c>
      <c r="AC108" s="2">
        <f t="shared" ca="1" si="110"/>
        <v>2</v>
      </c>
      <c r="AD108" s="2">
        <f t="shared" ca="1" si="110"/>
        <v>2</v>
      </c>
      <c r="AE108" s="2">
        <f t="shared" ca="1" si="110"/>
        <v>2</v>
      </c>
      <c r="AF108" s="2">
        <f t="shared" ca="1" si="94"/>
        <v>2</v>
      </c>
      <c r="AG108" s="2">
        <f t="shared" ca="1" si="94"/>
        <v>2</v>
      </c>
      <c r="AH108" s="2">
        <f t="shared" ca="1" si="94"/>
        <v>2</v>
      </c>
      <c r="AI108" s="2">
        <f t="shared" ca="1" si="94"/>
        <v>2</v>
      </c>
      <c r="AJ108" s="2">
        <f t="shared" ca="1" si="94"/>
        <v>2</v>
      </c>
      <c r="AK108" s="2">
        <f t="shared" ca="1" si="94"/>
        <v>2</v>
      </c>
      <c r="AL108" s="55">
        <v>0</v>
      </c>
      <c r="AM108" s="55">
        <v>0</v>
      </c>
      <c r="AN108" s="55">
        <v>0</v>
      </c>
      <c r="AO108" s="55">
        <v>0</v>
      </c>
      <c r="AP108" s="55">
        <v>0</v>
      </c>
      <c r="AQ108" s="55">
        <v>0</v>
      </c>
      <c r="AR108" s="55">
        <v>0</v>
      </c>
      <c r="AS108" s="55">
        <v>0</v>
      </c>
      <c r="AT108" s="55">
        <v>0</v>
      </c>
      <c r="AU108" s="55">
        <v>0</v>
      </c>
      <c r="AV108" s="55">
        <v>0</v>
      </c>
      <c r="AW108" s="55">
        <v>0</v>
      </c>
      <c r="AX108" s="55">
        <v>0</v>
      </c>
      <c r="AY108" s="55">
        <v>0</v>
      </c>
      <c r="AZ108" s="2">
        <f t="shared" ca="1" si="113"/>
        <v>0</v>
      </c>
      <c r="BA108" s="2">
        <f t="shared" ca="1" si="111"/>
        <v>0</v>
      </c>
      <c r="BB108" s="2">
        <f t="shared" ca="1" si="111"/>
        <v>0</v>
      </c>
      <c r="BC108" s="2">
        <f t="shared" ca="1" si="111"/>
        <v>0</v>
      </c>
      <c r="BD108" s="2">
        <f t="shared" ca="1" si="111"/>
        <v>0</v>
      </c>
      <c r="BE108" s="2">
        <f t="shared" ca="1" si="111"/>
        <v>0</v>
      </c>
      <c r="BF108" s="2">
        <f t="shared" ca="1" si="111"/>
        <v>0</v>
      </c>
      <c r="BG108" s="2">
        <f t="shared" ca="1" si="111"/>
        <v>0</v>
      </c>
      <c r="BH108" s="2">
        <f t="shared" ca="1" si="95"/>
        <v>0</v>
      </c>
      <c r="BI108" s="2">
        <f t="shared" ca="1" si="95"/>
        <v>0</v>
      </c>
      <c r="BJ108" s="2">
        <f t="shared" ca="1" si="95"/>
        <v>0</v>
      </c>
      <c r="BK108" s="2">
        <f t="shared" ca="1" si="95"/>
        <v>0</v>
      </c>
      <c r="BL108" s="2">
        <f t="shared" ca="1" si="95"/>
        <v>0</v>
      </c>
      <c r="BM108" s="2">
        <f t="shared" ca="1" si="95"/>
        <v>0</v>
      </c>
      <c r="BN108" s="2" t="str">
        <f t="shared" si="78"/>
        <v>PP</v>
      </c>
      <c r="BP108" s="2">
        <f t="shared" si="128"/>
        <v>0</v>
      </c>
      <c r="BR108" s="2">
        <f t="shared" si="114"/>
        <v>0</v>
      </c>
      <c r="BS108" s="2">
        <f t="shared" si="115"/>
        <v>0</v>
      </c>
      <c r="BT108" s="2">
        <f t="shared" si="116"/>
        <v>0</v>
      </c>
      <c r="BU108" s="2">
        <f t="shared" si="117"/>
        <v>0</v>
      </c>
      <c r="BV108" s="2">
        <f t="shared" si="118"/>
        <v>0</v>
      </c>
      <c r="BW108" s="2">
        <f t="shared" si="119"/>
        <v>0</v>
      </c>
      <c r="BX108" s="2">
        <f t="shared" si="120"/>
        <v>0</v>
      </c>
      <c r="BY108" s="2">
        <f t="shared" si="121"/>
        <v>0</v>
      </c>
      <c r="BZ108" s="2">
        <f t="shared" si="122"/>
        <v>0</v>
      </c>
      <c r="CA108" s="2">
        <f t="shared" si="123"/>
        <v>0</v>
      </c>
      <c r="CB108" s="2">
        <f t="shared" si="124"/>
        <v>0</v>
      </c>
      <c r="CC108" s="2">
        <f t="shared" si="125"/>
        <v>0</v>
      </c>
      <c r="CD108" s="2">
        <f t="shared" si="126"/>
        <v>0</v>
      </c>
      <c r="CE108" s="2">
        <f t="shared" si="127"/>
        <v>0</v>
      </c>
    </row>
    <row r="109" spans="1:83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ТА-9  -  Р₀</v>
      </c>
      <c r="B109" s="10" t="s">
        <v>2801</v>
      </c>
      <c r="C109" s="18">
        <v>95</v>
      </c>
      <c r="D109" s="18">
        <v>85</v>
      </c>
      <c r="E109" s="22" t="s">
        <v>117</v>
      </c>
      <c r="F109" s="22">
        <v>3</v>
      </c>
      <c r="G109" s="22"/>
      <c r="H109" s="20">
        <f t="shared" ca="1" si="76"/>
        <v>0</v>
      </c>
      <c r="I109" s="16" t="str">
        <f t="shared" si="77"/>
        <v>09T002PP0N04</v>
      </c>
      <c r="J109" s="54">
        <v>95.307212021414472</v>
      </c>
      <c r="K109" s="54">
        <v>95.370665287386288</v>
      </c>
      <c r="L109" s="54">
        <v>95.318777576974895</v>
      </c>
      <c r="M109" s="54">
        <v>95.200866831748755</v>
      </c>
      <c r="N109" s="54">
        <v>94.901959893350949</v>
      </c>
      <c r="O109" s="54">
        <v>95.068016347382994</v>
      </c>
      <c r="P109" s="54">
        <v>94.897682966857346</v>
      </c>
      <c r="Q109" s="54">
        <v>94.992907291663627</v>
      </c>
      <c r="R109" s="54">
        <v>94.166840516655228</v>
      </c>
      <c r="S109" s="54">
        <v>93.876060998898794</v>
      </c>
      <c r="T109" s="54">
        <v>93.399488935703687</v>
      </c>
      <c r="U109" s="54">
        <v>92.077185809402721</v>
      </c>
      <c r="V109" s="54">
        <v>93.540876233159949</v>
      </c>
      <c r="W109" s="56">
        <v>92.441487674316463</v>
      </c>
      <c r="X109" s="2">
        <f t="shared" ca="1" si="112"/>
        <v>2</v>
      </c>
      <c r="Y109" s="2">
        <f t="shared" ca="1" si="110"/>
        <v>2</v>
      </c>
      <c r="Z109" s="2">
        <f t="shared" ca="1" si="110"/>
        <v>2</v>
      </c>
      <c r="AA109" s="2">
        <f t="shared" ca="1" si="110"/>
        <v>2</v>
      </c>
      <c r="AB109" s="2">
        <f t="shared" ca="1" si="110"/>
        <v>0</v>
      </c>
      <c r="AC109" s="2">
        <f t="shared" ca="1" si="110"/>
        <v>2</v>
      </c>
      <c r="AD109" s="2">
        <f t="shared" ca="1" si="110"/>
        <v>0</v>
      </c>
      <c r="AE109" s="2">
        <f t="shared" ca="1" si="110"/>
        <v>0</v>
      </c>
      <c r="AF109" s="2">
        <f t="shared" ca="1" si="94"/>
        <v>0</v>
      </c>
      <c r="AG109" s="2">
        <f t="shared" ca="1" si="94"/>
        <v>0</v>
      </c>
      <c r="AH109" s="2">
        <f t="shared" ca="1" si="94"/>
        <v>0</v>
      </c>
      <c r="AI109" s="2">
        <f t="shared" ca="1" si="94"/>
        <v>0</v>
      </c>
      <c r="AJ109" s="2">
        <f t="shared" ca="1" si="94"/>
        <v>0</v>
      </c>
      <c r="AK109" s="2">
        <f t="shared" ca="1" si="94"/>
        <v>0</v>
      </c>
      <c r="AL109" s="55">
        <v>90</v>
      </c>
      <c r="AM109" s="55">
        <v>90</v>
      </c>
      <c r="AN109" s="55">
        <v>90</v>
      </c>
      <c r="AO109" s="55">
        <v>90</v>
      </c>
      <c r="AP109" s="55">
        <v>90</v>
      </c>
      <c r="AQ109" s="55">
        <v>90</v>
      </c>
      <c r="AR109" s="55">
        <v>90</v>
      </c>
      <c r="AS109" s="55">
        <v>90</v>
      </c>
      <c r="AT109" s="55">
        <v>90</v>
      </c>
      <c r="AU109" s="55">
        <v>90</v>
      </c>
      <c r="AV109" s="55">
        <v>90</v>
      </c>
      <c r="AW109" s="55">
        <v>90</v>
      </c>
      <c r="AX109" s="55">
        <v>90</v>
      </c>
      <c r="AY109" s="55">
        <v>90</v>
      </c>
      <c r="AZ109" s="2">
        <f t="shared" ca="1" si="113"/>
        <v>0</v>
      </c>
      <c r="BA109" s="2">
        <f t="shared" ca="1" si="111"/>
        <v>0</v>
      </c>
      <c r="BB109" s="2">
        <f t="shared" ca="1" si="111"/>
        <v>0</v>
      </c>
      <c r="BC109" s="2">
        <f t="shared" ca="1" si="111"/>
        <v>0</v>
      </c>
      <c r="BD109" s="2">
        <f t="shared" ca="1" si="111"/>
        <v>0</v>
      </c>
      <c r="BE109" s="2">
        <f t="shared" ca="1" si="111"/>
        <v>0</v>
      </c>
      <c r="BF109" s="2">
        <f t="shared" ca="1" si="111"/>
        <v>0</v>
      </c>
      <c r="BG109" s="2">
        <f t="shared" ca="1" si="111"/>
        <v>0</v>
      </c>
      <c r="BH109" s="2">
        <f t="shared" ca="1" si="95"/>
        <v>0</v>
      </c>
      <c r="BI109" s="2">
        <f t="shared" ca="1" si="95"/>
        <v>0</v>
      </c>
      <c r="BJ109" s="2">
        <f t="shared" ca="1" si="95"/>
        <v>0</v>
      </c>
      <c r="BK109" s="2">
        <f t="shared" ca="1" si="95"/>
        <v>0</v>
      </c>
      <c r="BL109" s="2">
        <f t="shared" ca="1" si="95"/>
        <v>0</v>
      </c>
      <c r="BM109" s="2">
        <f t="shared" ca="1" si="95"/>
        <v>0</v>
      </c>
      <c r="BN109" s="2" t="str">
        <f t="shared" si="78"/>
        <v>PP</v>
      </c>
      <c r="BO109" s="2">
        <f>IF(AND(COUNTIF(J109:W109,"&gt;0")&gt;6,COUNTIF(J109:W109,"&gt;0")=SUM(BR109:CE109)),SUM(BR109:CE109),0)</f>
        <v>0</v>
      </c>
      <c r="BP109" s="2">
        <f t="shared" si="128"/>
        <v>1</v>
      </c>
      <c r="BR109" s="2">
        <f t="shared" si="114"/>
        <v>0</v>
      </c>
      <c r="BS109" s="2">
        <f t="shared" si="115"/>
        <v>0</v>
      </c>
      <c r="BT109" s="2">
        <f t="shared" si="116"/>
        <v>0</v>
      </c>
      <c r="BU109" s="2">
        <f t="shared" si="117"/>
        <v>0</v>
      </c>
      <c r="BV109" s="2">
        <f t="shared" si="118"/>
        <v>0</v>
      </c>
      <c r="BW109" s="2">
        <f t="shared" si="119"/>
        <v>0</v>
      </c>
      <c r="BX109" s="2">
        <f t="shared" si="120"/>
        <v>0</v>
      </c>
      <c r="BY109" s="2">
        <f t="shared" si="121"/>
        <v>0</v>
      </c>
      <c r="BZ109" s="2">
        <f t="shared" si="122"/>
        <v>0</v>
      </c>
      <c r="CA109" s="2">
        <f t="shared" si="123"/>
        <v>0</v>
      </c>
      <c r="CB109" s="2">
        <f t="shared" si="124"/>
        <v>0</v>
      </c>
      <c r="CC109" s="2">
        <f t="shared" si="125"/>
        <v>0</v>
      </c>
      <c r="CD109" s="2">
        <f t="shared" si="126"/>
        <v>0</v>
      </c>
      <c r="CE109" s="2">
        <f t="shared" si="127"/>
        <v>0</v>
      </c>
    </row>
    <row r="110" spans="1:83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ТА-10  -  Р₀</v>
      </c>
      <c r="B110" s="10" t="s">
        <v>2802</v>
      </c>
      <c r="C110" s="18">
        <v>95</v>
      </c>
      <c r="D110" s="18">
        <v>85</v>
      </c>
      <c r="E110" s="22" t="s">
        <v>117</v>
      </c>
      <c r="F110" s="22">
        <v>3</v>
      </c>
      <c r="G110" s="22"/>
      <c r="H110" s="20">
        <f t="shared" ca="1" si="76"/>
        <v>0</v>
      </c>
      <c r="I110" s="16" t="str">
        <f t="shared" si="77"/>
        <v>10T002PP0N04</v>
      </c>
      <c r="J110" s="54">
        <v>92.942652992474137</v>
      </c>
      <c r="K110" s="54">
        <v>92.817702102746352</v>
      </c>
      <c r="L110" s="54">
        <v>92.789116994199503</v>
      </c>
      <c r="M110" s="54">
        <v>92.924169996511097</v>
      </c>
      <c r="N110" s="54">
        <v>92.604964883924012</v>
      </c>
      <c r="O110" s="54">
        <v>92.684631693849241</v>
      </c>
      <c r="P110" s="54">
        <v>92.351322900872617</v>
      </c>
      <c r="Q110" s="54">
        <v>93.153731091043639</v>
      </c>
      <c r="R110" s="54">
        <v>91.276871969775243</v>
      </c>
      <c r="S110" s="54">
        <v>91.041035879719914</v>
      </c>
      <c r="T110" s="54">
        <v>90.927568855231243</v>
      </c>
      <c r="U110" s="54">
        <v>89.745032299031536</v>
      </c>
      <c r="V110" s="54">
        <v>90.927978287114186</v>
      </c>
      <c r="W110" s="56">
        <v>89.667431895781704</v>
      </c>
      <c r="X110" s="2">
        <f t="shared" ca="1" si="112"/>
        <v>0</v>
      </c>
      <c r="Y110" s="2">
        <f t="shared" ca="1" si="110"/>
        <v>0</v>
      </c>
      <c r="Z110" s="2">
        <f t="shared" ca="1" si="110"/>
        <v>0</v>
      </c>
      <c r="AA110" s="2">
        <f t="shared" ca="1" si="110"/>
        <v>0</v>
      </c>
      <c r="AB110" s="2">
        <f t="shared" ca="1" si="110"/>
        <v>0</v>
      </c>
      <c r="AC110" s="2">
        <f t="shared" ca="1" si="110"/>
        <v>0</v>
      </c>
      <c r="AD110" s="2">
        <f t="shared" ca="1" si="110"/>
        <v>0</v>
      </c>
      <c r="AE110" s="2">
        <f t="shared" ca="1" si="110"/>
        <v>0</v>
      </c>
      <c r="AF110" s="2">
        <f t="shared" ca="1" si="94"/>
        <v>0</v>
      </c>
      <c r="AG110" s="2">
        <f t="shared" ca="1" si="94"/>
        <v>0</v>
      </c>
      <c r="AH110" s="2">
        <f t="shared" ca="1" si="94"/>
        <v>0</v>
      </c>
      <c r="AI110" s="2">
        <f t="shared" ca="1" si="94"/>
        <v>0</v>
      </c>
      <c r="AJ110" s="2">
        <f t="shared" ca="1" si="94"/>
        <v>0</v>
      </c>
      <c r="AK110" s="2">
        <f t="shared" ca="1" si="94"/>
        <v>0</v>
      </c>
      <c r="AL110" s="55">
        <v>90</v>
      </c>
      <c r="AM110" s="55">
        <v>90</v>
      </c>
      <c r="AN110" s="55">
        <v>90</v>
      </c>
      <c r="AO110" s="55">
        <v>90</v>
      </c>
      <c r="AP110" s="55">
        <v>90</v>
      </c>
      <c r="AQ110" s="55">
        <v>90</v>
      </c>
      <c r="AR110" s="55">
        <v>90</v>
      </c>
      <c r="AS110" s="55">
        <v>90</v>
      </c>
      <c r="AT110" s="55">
        <v>90</v>
      </c>
      <c r="AU110" s="55">
        <v>90</v>
      </c>
      <c r="AV110" s="55">
        <v>90</v>
      </c>
      <c r="AW110" s="55">
        <v>90</v>
      </c>
      <c r="AX110" s="55">
        <v>90</v>
      </c>
      <c r="AY110" s="55">
        <v>90</v>
      </c>
      <c r="AZ110" s="2">
        <f t="shared" ca="1" si="113"/>
        <v>0</v>
      </c>
      <c r="BA110" s="2">
        <f t="shared" ca="1" si="111"/>
        <v>0</v>
      </c>
      <c r="BB110" s="2">
        <f t="shared" ca="1" si="111"/>
        <v>0</v>
      </c>
      <c r="BC110" s="2">
        <f t="shared" ca="1" si="111"/>
        <v>0</v>
      </c>
      <c r="BD110" s="2">
        <f t="shared" ca="1" si="111"/>
        <v>0</v>
      </c>
      <c r="BE110" s="2">
        <f t="shared" ca="1" si="111"/>
        <v>0</v>
      </c>
      <c r="BF110" s="2">
        <f t="shared" ca="1" si="111"/>
        <v>0</v>
      </c>
      <c r="BG110" s="2">
        <f t="shared" ca="1" si="111"/>
        <v>0</v>
      </c>
      <c r="BH110" s="2">
        <f t="shared" ca="1" si="95"/>
        <v>0</v>
      </c>
      <c r="BI110" s="2">
        <f t="shared" ca="1" si="95"/>
        <v>0</v>
      </c>
      <c r="BJ110" s="2">
        <f t="shared" ca="1" si="95"/>
        <v>0</v>
      </c>
      <c r="BK110" s="2">
        <f t="shared" ca="1" si="95"/>
        <v>0</v>
      </c>
      <c r="BL110" s="2">
        <f t="shared" ca="1" si="95"/>
        <v>0</v>
      </c>
      <c r="BM110" s="2">
        <f t="shared" ca="1" si="95"/>
        <v>0</v>
      </c>
      <c r="BN110" s="2" t="str">
        <f t="shared" si="78"/>
        <v>PP</v>
      </c>
      <c r="BO110" s="2">
        <f>IF(AND(COUNTIF(J110:W110,"&gt;0")&gt;6,COUNTIF(J110:W110,"&gt;0")=SUM(BR110:CE110)),SUM(BR110:CE110),0)</f>
        <v>0</v>
      </c>
      <c r="BP110" s="2">
        <f t="shared" si="128"/>
        <v>1</v>
      </c>
      <c r="BR110" s="2">
        <f t="shared" si="114"/>
        <v>0</v>
      </c>
      <c r="BS110" s="2">
        <f t="shared" si="115"/>
        <v>0</v>
      </c>
      <c r="BT110" s="2">
        <f t="shared" si="116"/>
        <v>0</v>
      </c>
      <c r="BU110" s="2">
        <f t="shared" si="117"/>
        <v>0</v>
      </c>
      <c r="BV110" s="2">
        <f t="shared" si="118"/>
        <v>0</v>
      </c>
      <c r="BW110" s="2">
        <f t="shared" si="119"/>
        <v>0</v>
      </c>
      <c r="BX110" s="2">
        <f t="shared" si="120"/>
        <v>0</v>
      </c>
      <c r="BY110" s="2">
        <f t="shared" si="121"/>
        <v>0</v>
      </c>
      <c r="BZ110" s="2">
        <f t="shared" si="122"/>
        <v>0</v>
      </c>
      <c r="CA110" s="2">
        <f t="shared" si="123"/>
        <v>0</v>
      </c>
      <c r="CB110" s="2">
        <f t="shared" si="124"/>
        <v>0</v>
      </c>
      <c r="CC110" s="2">
        <f t="shared" si="125"/>
        <v>0</v>
      </c>
      <c r="CD110" s="2">
        <f t="shared" si="126"/>
        <v>0</v>
      </c>
      <c r="CE110" s="2">
        <f t="shared" si="127"/>
        <v>0</v>
      </c>
    </row>
    <row r="111" spans="1:83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ТА-11  -  Р₀</v>
      </c>
      <c r="B111" s="10" t="s">
        <v>2803</v>
      </c>
      <c r="C111" s="18">
        <v>132</v>
      </c>
      <c r="D111" s="18">
        <v>125</v>
      </c>
      <c r="E111" s="22" t="s">
        <v>117</v>
      </c>
      <c r="F111" s="22">
        <v>3</v>
      </c>
      <c r="G111" s="22"/>
      <c r="H111" s="20">
        <f t="shared" ca="1" si="76"/>
        <v>0</v>
      </c>
      <c r="I111" s="16" t="str">
        <f t="shared" si="77"/>
        <v>11T002PP0L04</v>
      </c>
      <c r="J111" s="54">
        <v>129.53853964497327</v>
      </c>
      <c r="K111" s="54">
        <v>129.23121050075864</v>
      </c>
      <c r="L111" s="54">
        <v>130.06853270809452</v>
      </c>
      <c r="M111" s="54">
        <v>129.67588866645536</v>
      </c>
      <c r="N111" s="54">
        <v>133.00409166141716</v>
      </c>
      <c r="O111" s="54">
        <v>132.29588494890493</v>
      </c>
      <c r="P111" s="54">
        <v>133.00313975512526</v>
      </c>
      <c r="Q111" s="54">
        <v>132.72369496870789</v>
      </c>
      <c r="R111" s="54">
        <v>132.93718637005537</v>
      </c>
      <c r="S111" s="54">
        <v>131.64818414958845</v>
      </c>
      <c r="T111" s="54">
        <v>132.31002928280833</v>
      </c>
      <c r="U111" s="54">
        <v>129.37955414950085</v>
      </c>
      <c r="V111" s="54">
        <v>130.26500245355996</v>
      </c>
      <c r="W111" s="56">
        <v>131.28524816607427</v>
      </c>
      <c r="X111" s="2">
        <f t="shared" ca="1" si="112"/>
        <v>0</v>
      </c>
      <c r="Y111" s="2">
        <f t="shared" ca="1" si="110"/>
        <v>0</v>
      </c>
      <c r="Z111" s="2">
        <f t="shared" ca="1" si="110"/>
        <v>0</v>
      </c>
      <c r="AA111" s="2">
        <f t="shared" ca="1" si="110"/>
        <v>0</v>
      </c>
      <c r="AB111" s="2">
        <f t="shared" ca="1" si="110"/>
        <v>2</v>
      </c>
      <c r="AC111" s="2">
        <f t="shared" ca="1" si="110"/>
        <v>2</v>
      </c>
      <c r="AD111" s="2">
        <f t="shared" ca="1" si="110"/>
        <v>2</v>
      </c>
      <c r="AE111" s="2">
        <f t="shared" ca="1" si="110"/>
        <v>2</v>
      </c>
      <c r="AF111" s="2">
        <f t="shared" ca="1" si="94"/>
        <v>2</v>
      </c>
      <c r="AG111" s="2">
        <f t="shared" ca="1" si="94"/>
        <v>0</v>
      </c>
      <c r="AH111" s="2">
        <f t="shared" ca="1" si="94"/>
        <v>2</v>
      </c>
      <c r="AI111" s="2">
        <f t="shared" ca="1" si="94"/>
        <v>0</v>
      </c>
      <c r="AJ111" s="2">
        <f t="shared" ca="1" si="94"/>
        <v>0</v>
      </c>
      <c r="AK111" s="2">
        <f t="shared" ca="1" si="94"/>
        <v>0</v>
      </c>
      <c r="AL111" s="55">
        <v>130</v>
      </c>
      <c r="AM111" s="55">
        <v>130</v>
      </c>
      <c r="AN111" s="55">
        <v>130</v>
      </c>
      <c r="AO111" s="55">
        <v>130</v>
      </c>
      <c r="AP111" s="55">
        <v>130</v>
      </c>
      <c r="AQ111" s="55">
        <v>130</v>
      </c>
      <c r="AR111" s="55">
        <v>130</v>
      </c>
      <c r="AS111" s="55">
        <v>130</v>
      </c>
      <c r="AT111" s="55">
        <v>130</v>
      </c>
      <c r="AU111" s="55">
        <v>130</v>
      </c>
      <c r="AV111" s="55">
        <v>130</v>
      </c>
      <c r="AW111" s="55">
        <v>130</v>
      </c>
      <c r="AX111" s="55">
        <v>129.99999999999997</v>
      </c>
      <c r="AY111" s="55">
        <v>130</v>
      </c>
      <c r="AZ111" s="2">
        <f t="shared" ca="1" si="113"/>
        <v>0</v>
      </c>
      <c r="BA111" s="2">
        <f t="shared" ca="1" si="111"/>
        <v>0</v>
      </c>
      <c r="BB111" s="2">
        <f t="shared" ca="1" si="111"/>
        <v>0</v>
      </c>
      <c r="BC111" s="2">
        <f t="shared" ca="1" si="111"/>
        <v>0</v>
      </c>
      <c r="BD111" s="2">
        <f t="shared" ca="1" si="111"/>
        <v>0</v>
      </c>
      <c r="BE111" s="2">
        <f t="shared" ca="1" si="111"/>
        <v>0</v>
      </c>
      <c r="BF111" s="2">
        <f t="shared" ca="1" si="111"/>
        <v>0</v>
      </c>
      <c r="BG111" s="2">
        <f t="shared" ca="1" si="111"/>
        <v>0</v>
      </c>
      <c r="BH111" s="2">
        <f t="shared" ca="1" si="95"/>
        <v>0</v>
      </c>
      <c r="BI111" s="2">
        <f t="shared" ca="1" si="95"/>
        <v>0</v>
      </c>
      <c r="BJ111" s="2">
        <f t="shared" ca="1" si="95"/>
        <v>0</v>
      </c>
      <c r="BK111" s="2">
        <f t="shared" ca="1" si="95"/>
        <v>0</v>
      </c>
      <c r="BL111" s="2">
        <f t="shared" ca="1" si="95"/>
        <v>0</v>
      </c>
      <c r="BM111" s="2">
        <f t="shared" ca="1" si="95"/>
        <v>0</v>
      </c>
      <c r="BN111" s="2" t="str">
        <f t="shared" si="78"/>
        <v>PP</v>
      </c>
      <c r="BO111" s="2">
        <f>IF(AND(COUNTIF(J111:W111,"&gt;0")&gt;6,COUNTIF(J111:W111,"&gt;0")=SUM(BR111:CE111)),SUM(BR111:CE111),0)</f>
        <v>0</v>
      </c>
      <c r="BP111" s="2">
        <f t="shared" si="128"/>
        <v>1</v>
      </c>
      <c r="BR111" s="2">
        <f t="shared" si="114"/>
        <v>0</v>
      </c>
      <c r="BS111" s="2">
        <f t="shared" si="115"/>
        <v>0</v>
      </c>
      <c r="BT111" s="2">
        <f t="shared" si="116"/>
        <v>0</v>
      </c>
      <c r="BU111" s="2">
        <f t="shared" si="117"/>
        <v>0</v>
      </c>
      <c r="BV111" s="2">
        <f t="shared" si="118"/>
        <v>0</v>
      </c>
      <c r="BW111" s="2">
        <f t="shared" si="119"/>
        <v>0</v>
      </c>
      <c r="BX111" s="2">
        <f t="shared" si="120"/>
        <v>0</v>
      </c>
      <c r="BY111" s="2">
        <f t="shared" si="121"/>
        <v>0</v>
      </c>
      <c r="BZ111" s="2">
        <f t="shared" si="122"/>
        <v>0</v>
      </c>
      <c r="CA111" s="2">
        <f t="shared" si="123"/>
        <v>0</v>
      </c>
      <c r="CB111" s="2">
        <f t="shared" si="124"/>
        <v>0</v>
      </c>
      <c r="CC111" s="2">
        <f t="shared" si="125"/>
        <v>0</v>
      </c>
      <c r="CD111" s="2">
        <f t="shared" si="126"/>
        <v>0</v>
      </c>
      <c r="CE111" s="2">
        <f t="shared" si="127"/>
        <v>0</v>
      </c>
    </row>
    <row r="112" spans="1:83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ТА-12  -  Р₀</v>
      </c>
      <c r="B112" s="10" t="s">
        <v>2804</v>
      </c>
      <c r="C112" s="18">
        <v>132</v>
      </c>
      <c r="D112" s="18">
        <v>125</v>
      </c>
      <c r="E112" s="22" t="s">
        <v>117</v>
      </c>
      <c r="F112" s="22">
        <v>3</v>
      </c>
      <c r="G112" s="22"/>
      <c r="H112" s="20">
        <f t="shared" ca="1" si="76"/>
        <v>0</v>
      </c>
      <c r="I112" s="16" t="str">
        <f t="shared" si="77"/>
        <v>12T002PP0L04</v>
      </c>
      <c r="J112" s="54">
        <v>0</v>
      </c>
      <c r="K112" s="54">
        <v>0</v>
      </c>
      <c r="L112" s="54">
        <v>0</v>
      </c>
      <c r="M112" s="54">
        <v>117.72681102890022</v>
      </c>
      <c r="N112" s="54">
        <v>126.87242785360186</v>
      </c>
      <c r="O112" s="54">
        <v>129.53846975143099</v>
      </c>
      <c r="P112" s="54">
        <v>0</v>
      </c>
      <c r="Q112" s="54">
        <v>0</v>
      </c>
      <c r="R112" s="54">
        <v>0</v>
      </c>
      <c r="S112" s="54">
        <v>0</v>
      </c>
      <c r="T112" s="54">
        <v>0</v>
      </c>
      <c r="U112" s="54">
        <v>0</v>
      </c>
      <c r="V112" s="54">
        <v>0</v>
      </c>
      <c r="W112" s="56">
        <v>0</v>
      </c>
      <c r="X112" s="2">
        <f t="shared" ca="1" si="112"/>
        <v>2</v>
      </c>
      <c r="Y112" s="2">
        <f t="shared" ca="1" si="110"/>
        <v>2</v>
      </c>
      <c r="Z112" s="2">
        <f t="shared" ca="1" si="110"/>
        <v>2</v>
      </c>
      <c r="AA112" s="2">
        <f t="shared" ca="1" si="110"/>
        <v>2</v>
      </c>
      <c r="AB112" s="2">
        <f t="shared" ca="1" si="110"/>
        <v>0</v>
      </c>
      <c r="AC112" s="2">
        <f t="shared" ca="1" si="110"/>
        <v>0</v>
      </c>
      <c r="AD112" s="2">
        <f t="shared" ca="1" si="110"/>
        <v>2</v>
      </c>
      <c r="AE112" s="2">
        <f t="shared" ca="1" si="110"/>
        <v>2</v>
      </c>
      <c r="AF112" s="2">
        <f t="shared" ca="1" si="94"/>
        <v>2</v>
      </c>
      <c r="AG112" s="2">
        <f t="shared" ca="1" si="94"/>
        <v>2</v>
      </c>
      <c r="AH112" s="2">
        <f t="shared" ca="1" si="94"/>
        <v>2</v>
      </c>
      <c r="AI112" s="2">
        <f t="shared" ca="1" si="94"/>
        <v>2</v>
      </c>
      <c r="AJ112" s="2">
        <f t="shared" ca="1" si="94"/>
        <v>2</v>
      </c>
      <c r="AK112" s="2">
        <f t="shared" ca="1" si="94"/>
        <v>2</v>
      </c>
      <c r="AL112" s="55">
        <v>0</v>
      </c>
      <c r="AM112" s="55">
        <v>0</v>
      </c>
      <c r="AN112" s="55">
        <v>0</v>
      </c>
      <c r="AO112" s="55">
        <v>130</v>
      </c>
      <c r="AP112" s="55">
        <v>130</v>
      </c>
      <c r="AQ112" s="55">
        <v>130</v>
      </c>
      <c r="AR112" s="55">
        <v>0</v>
      </c>
      <c r="AS112" s="55">
        <v>0</v>
      </c>
      <c r="AT112" s="55">
        <v>0</v>
      </c>
      <c r="AU112" s="55">
        <v>0</v>
      </c>
      <c r="AV112" s="55">
        <v>0</v>
      </c>
      <c r="AW112" s="55">
        <v>0</v>
      </c>
      <c r="AX112" s="55">
        <v>0</v>
      </c>
      <c r="AY112" s="55">
        <v>0</v>
      </c>
      <c r="AZ112" s="2">
        <f t="shared" ca="1" si="113"/>
        <v>0</v>
      </c>
      <c r="BA112" s="2">
        <f t="shared" ca="1" si="111"/>
        <v>0</v>
      </c>
      <c r="BB112" s="2">
        <f t="shared" ca="1" si="111"/>
        <v>0</v>
      </c>
      <c r="BC112" s="2">
        <f t="shared" ca="1" si="111"/>
        <v>0</v>
      </c>
      <c r="BD112" s="2">
        <f t="shared" ca="1" si="111"/>
        <v>1</v>
      </c>
      <c r="BE112" s="2">
        <f t="shared" ca="1" si="111"/>
        <v>0</v>
      </c>
      <c r="BF112" s="2">
        <f t="shared" ca="1" si="111"/>
        <v>0</v>
      </c>
      <c r="BG112" s="2">
        <f t="shared" ca="1" si="111"/>
        <v>0</v>
      </c>
      <c r="BH112" s="2">
        <f t="shared" ca="1" si="95"/>
        <v>0</v>
      </c>
      <c r="BI112" s="2">
        <f t="shared" ca="1" si="95"/>
        <v>0</v>
      </c>
      <c r="BJ112" s="2">
        <f t="shared" ca="1" si="95"/>
        <v>0</v>
      </c>
      <c r="BK112" s="2">
        <f t="shared" ca="1" si="95"/>
        <v>0</v>
      </c>
      <c r="BL112" s="2">
        <f t="shared" ca="1" si="95"/>
        <v>0</v>
      </c>
      <c r="BM112" s="2">
        <f t="shared" ca="1" si="95"/>
        <v>0</v>
      </c>
      <c r="BN112" s="2" t="str">
        <f t="shared" si="78"/>
        <v>PP</v>
      </c>
      <c r="BP112" s="2">
        <f t="shared" si="128"/>
        <v>0</v>
      </c>
      <c r="BR112" s="2">
        <f t="shared" si="114"/>
        <v>0</v>
      </c>
      <c r="BS112" s="2">
        <f t="shared" si="115"/>
        <v>0</v>
      </c>
      <c r="BT112" s="2">
        <f t="shared" si="116"/>
        <v>0</v>
      </c>
      <c r="BU112" s="2">
        <f t="shared" si="117"/>
        <v>1</v>
      </c>
      <c r="BV112" s="2">
        <f t="shared" si="118"/>
        <v>0</v>
      </c>
      <c r="BW112" s="2">
        <f t="shared" si="119"/>
        <v>0</v>
      </c>
      <c r="BX112" s="2">
        <f t="shared" si="120"/>
        <v>0</v>
      </c>
      <c r="BY112" s="2">
        <f t="shared" si="121"/>
        <v>0</v>
      </c>
      <c r="BZ112" s="2">
        <f t="shared" si="122"/>
        <v>0</v>
      </c>
      <c r="CA112" s="2">
        <f t="shared" si="123"/>
        <v>0</v>
      </c>
      <c r="CB112" s="2">
        <f t="shared" si="124"/>
        <v>0</v>
      </c>
      <c r="CC112" s="2">
        <f t="shared" si="125"/>
        <v>0</v>
      </c>
      <c r="CD112" s="2">
        <f t="shared" si="126"/>
        <v>0</v>
      </c>
      <c r="CE112" s="2">
        <f t="shared" si="127"/>
        <v>0</v>
      </c>
    </row>
    <row r="113" spans="1:83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ТА-3  -  Т₀</v>
      </c>
      <c r="B113" s="10" t="s">
        <v>2805</v>
      </c>
      <c r="C113" s="18">
        <v>520</v>
      </c>
      <c r="D113" s="18">
        <v>495</v>
      </c>
      <c r="E113" s="22" t="s">
        <v>117</v>
      </c>
      <c r="F113" s="22">
        <v>3</v>
      </c>
      <c r="G113" s="22"/>
      <c r="H113" s="20">
        <f t="shared" ca="1" si="76"/>
        <v>0</v>
      </c>
      <c r="I113" s="16" t="str">
        <f t="shared" si="77"/>
        <v>03T002TP0N04</v>
      </c>
      <c r="J113" s="54">
        <v>497.9485082962434</v>
      </c>
      <c r="K113" s="54">
        <v>498.16962226719727</v>
      </c>
      <c r="L113" s="54">
        <v>496.74341563887958</v>
      </c>
      <c r="M113" s="54">
        <v>496.14641962468835</v>
      </c>
      <c r="N113" s="54">
        <v>497.74726784653092</v>
      </c>
      <c r="O113" s="54">
        <v>504.14885081593832</v>
      </c>
      <c r="P113" s="54">
        <v>501.96143910774924</v>
      </c>
      <c r="Q113" s="54">
        <v>501.36283451643811</v>
      </c>
      <c r="R113" s="54">
        <v>502.42270888970182</v>
      </c>
      <c r="S113" s="54">
        <v>503.02370681823442</v>
      </c>
      <c r="T113" s="54">
        <v>502.57995536200377</v>
      </c>
      <c r="U113" s="54">
        <v>498.11816706863669</v>
      </c>
      <c r="V113" s="54">
        <v>498.55092416266046</v>
      </c>
      <c r="W113" s="56">
        <v>500.30919359928248</v>
      </c>
      <c r="X113" s="2">
        <f t="shared" ca="1" si="112"/>
        <v>0</v>
      </c>
      <c r="Y113" s="2">
        <f t="shared" ca="1" si="110"/>
        <v>0</v>
      </c>
      <c r="Z113" s="2">
        <f t="shared" ca="1" si="110"/>
        <v>0</v>
      </c>
      <c r="AA113" s="2">
        <f t="shared" ca="1" si="110"/>
        <v>0</v>
      </c>
      <c r="AB113" s="2">
        <f t="shared" ca="1" si="110"/>
        <v>0</v>
      </c>
      <c r="AC113" s="2">
        <f t="shared" ca="1" si="110"/>
        <v>0</v>
      </c>
      <c r="AD113" s="2">
        <f t="shared" ca="1" si="110"/>
        <v>0</v>
      </c>
      <c r="AE113" s="2">
        <f t="shared" ca="1" si="110"/>
        <v>0</v>
      </c>
      <c r="AF113" s="2">
        <f t="shared" ca="1" si="94"/>
        <v>0</v>
      </c>
      <c r="AG113" s="2">
        <f t="shared" ca="1" si="94"/>
        <v>0</v>
      </c>
      <c r="AH113" s="2">
        <f t="shared" ca="1" si="94"/>
        <v>0</v>
      </c>
      <c r="AI113" s="2">
        <f t="shared" ca="1" si="94"/>
        <v>0</v>
      </c>
      <c r="AJ113" s="2">
        <f t="shared" ca="1" si="94"/>
        <v>0</v>
      </c>
      <c r="AK113" s="2">
        <f t="shared" ca="1" si="94"/>
        <v>0</v>
      </c>
      <c r="AL113" s="55">
        <v>500</v>
      </c>
      <c r="AM113" s="55">
        <v>500</v>
      </c>
      <c r="AN113" s="55">
        <v>500</v>
      </c>
      <c r="AO113" s="55">
        <v>500</v>
      </c>
      <c r="AP113" s="55">
        <v>500</v>
      </c>
      <c r="AQ113" s="55">
        <v>500</v>
      </c>
      <c r="AR113" s="55">
        <v>500</v>
      </c>
      <c r="AS113" s="55">
        <v>500</v>
      </c>
      <c r="AT113" s="55">
        <v>500</v>
      </c>
      <c r="AU113" s="55">
        <v>500</v>
      </c>
      <c r="AV113" s="55">
        <v>500</v>
      </c>
      <c r="AW113" s="55">
        <v>500</v>
      </c>
      <c r="AX113" s="55">
        <v>500</v>
      </c>
      <c r="AY113" s="55">
        <v>500</v>
      </c>
      <c r="AZ113" s="2">
        <f t="shared" ca="1" si="113"/>
        <v>0</v>
      </c>
      <c r="BA113" s="2">
        <f t="shared" ca="1" si="111"/>
        <v>0</v>
      </c>
      <c r="BB113" s="2">
        <f t="shared" ca="1" si="111"/>
        <v>0</v>
      </c>
      <c r="BC113" s="2">
        <f t="shared" ca="1" si="111"/>
        <v>0</v>
      </c>
      <c r="BD113" s="2">
        <f t="shared" ca="1" si="111"/>
        <v>1</v>
      </c>
      <c r="BE113" s="2">
        <f t="shared" ca="1" si="111"/>
        <v>0</v>
      </c>
      <c r="BF113" s="2">
        <f t="shared" ca="1" si="111"/>
        <v>0</v>
      </c>
      <c r="BG113" s="2">
        <f t="shared" ca="1" si="111"/>
        <v>0</v>
      </c>
      <c r="BH113" s="2">
        <f t="shared" ca="1" si="95"/>
        <v>0</v>
      </c>
      <c r="BI113" s="2">
        <f t="shared" ca="1" si="95"/>
        <v>0</v>
      </c>
      <c r="BJ113" s="2">
        <f t="shared" ca="1" si="95"/>
        <v>0</v>
      </c>
      <c r="BK113" s="2">
        <f t="shared" ca="1" si="95"/>
        <v>0</v>
      </c>
      <c r="BL113" s="2">
        <f t="shared" ca="1" si="95"/>
        <v>0</v>
      </c>
      <c r="BM113" s="2">
        <f t="shared" ca="1" si="95"/>
        <v>0</v>
      </c>
      <c r="BN113" s="2" t="str">
        <f t="shared" si="78"/>
        <v>TP</v>
      </c>
      <c r="BO113" s="2">
        <f>IF(AND(COUNTIF(J113:W113,"&gt;0")&gt;6,COUNTIF(J113:W113,"&gt;0")=SUM(BR113:CE113)),SUM(BR113:CE113),0)</f>
        <v>0</v>
      </c>
      <c r="BP113" s="2">
        <f t="shared" si="128"/>
        <v>1</v>
      </c>
      <c r="BR113" s="2">
        <f t="shared" ref="BR113:BR122" si="129">IF(AND(J161 &gt;0,J113&lt;$D113,J113 &gt;50),1,0)</f>
        <v>0</v>
      </c>
      <c r="BS113" s="2">
        <f t="shared" ref="BS113:BS122" si="130">IF(AND(K161 &gt;0,K113&lt;$D113,K113 &gt;50),1,0)</f>
        <v>0</v>
      </c>
      <c r="BT113" s="2">
        <f t="shared" ref="BT113:BT122" si="131">IF(AND(L161 &gt;0,L113&lt;$D113,L113 &gt;50),1,0)</f>
        <v>0</v>
      </c>
      <c r="BU113" s="2">
        <f t="shared" ref="BU113:BU122" si="132">IF(AND(M161 &gt;0,M113&lt;$D113,M113 &gt;50),1,0)</f>
        <v>0</v>
      </c>
      <c r="BV113" s="2">
        <f t="shared" ref="BV113:BV122" si="133">IF(AND(N161 &gt;0,N113&lt;$D113,N113 &gt;50),1,0)</f>
        <v>0</v>
      </c>
      <c r="BW113" s="2">
        <f t="shared" ref="BW113:BW122" si="134">IF(AND(O161 &gt;0,O113&lt;$D113,O113 &gt;50),1,0)</f>
        <v>0</v>
      </c>
      <c r="BX113" s="2">
        <f t="shared" ref="BX113:BX122" si="135">IF(AND(P161 &gt;0,P113&lt;$D113,P113 &gt;50),1,0)</f>
        <v>0</v>
      </c>
      <c r="BY113" s="2">
        <f t="shared" ref="BY113:BY122" si="136">IF(AND(Q161 &gt;0,Q113&lt;$D113,Q113 &gt;50),1,0)</f>
        <v>0</v>
      </c>
      <c r="BZ113" s="2">
        <f t="shared" ref="BZ113:BZ122" si="137">IF(AND(R161 &gt;0,R113&lt;$D113,R113 &gt;50),1,0)</f>
        <v>0</v>
      </c>
      <c r="CA113" s="2">
        <f t="shared" ref="CA113:CA122" si="138">IF(AND(S161 &gt;0,S113&lt;$D113,S113 &gt;50),1,0)</f>
        <v>0</v>
      </c>
      <c r="CB113" s="2">
        <f t="shared" ref="CB113:CB122" si="139">IF(AND(T161 &gt;0,T113&lt;$D113,T113 &gt;50),1,0)</f>
        <v>0</v>
      </c>
      <c r="CC113" s="2">
        <f t="shared" ref="CC113:CC122" si="140">IF(AND(U161 &gt;0,U113&lt;$D113,U113 &gt;50),1,0)</f>
        <v>0</v>
      </c>
      <c r="CD113" s="2">
        <f t="shared" ref="CD113:CD122" si="141">IF(AND(V161 &gt;0,V113&lt;$D113,V113 &gt;50),1,0)</f>
        <v>0</v>
      </c>
      <c r="CE113" s="2">
        <f t="shared" ref="CE113:CE122" si="142">IF(AND(W161 &gt;0,W113&lt;$D113,W113 &gt;50),1,0)</f>
        <v>0</v>
      </c>
    </row>
    <row r="114" spans="1:83" x14ac:dyDescent="0.25">
      <c r="A114" s="10" t="str">
        <f>IF(AND(MID(B114,11,2)="10",MID(B114,7,2)="SV",MID(B114,3,1)="T"),"ТА-1  -  "&amp;VLOOKUP("SVT",Справочники!$B$100:$C$115,2,FALSE),IF(MID(B114,1,2)="00",VLOOKUP(MID(B114,7,2),Справочники!$B$100:$C$115,2,FALSE),IF(MID(B114,3,1)="K","КА",IF(MID(B114,3,1)="T","ТА","-"))&amp;"-"&amp;MID(B114,1,2)*1&amp;IF(MID(B114,IF(MID(B114,11,2)="09",10,9),1)="A","А","")&amp;IF(MID(B114,IF(MID(B114,11,2)="09",10,9),1)="B","Б","")&amp;"  -  "&amp;VLOOKUP(IF(AND(MID(B114,7,2)="SV",MID(B114,3,1)="T"),"SVT",MID(B114,7,2)),Справочники!$B$100:$C$115,2,FALSE)))</f>
        <v>ТА-4  -  Т₀</v>
      </c>
      <c r="B114" s="10" t="s">
        <v>2806</v>
      </c>
      <c r="C114" s="18">
        <v>520</v>
      </c>
      <c r="D114" s="18">
        <v>495</v>
      </c>
      <c r="E114" s="22" t="s">
        <v>117</v>
      </c>
      <c r="F114" s="22">
        <v>3</v>
      </c>
      <c r="G114" s="22"/>
      <c r="H114" s="20">
        <f t="shared" ca="1" si="76"/>
        <v>0</v>
      </c>
      <c r="I114" s="16" t="str">
        <f t="shared" si="77"/>
        <v>04T002TP0N04</v>
      </c>
      <c r="J114" s="54">
        <v>495.83296102083204</v>
      </c>
      <c r="K114" s="54">
        <v>496.04261496213934</v>
      </c>
      <c r="L114" s="54">
        <v>494.57998455887827</v>
      </c>
      <c r="M114" s="54">
        <v>493.97782053240189</v>
      </c>
      <c r="N114" s="54">
        <v>495.68878111236711</v>
      </c>
      <c r="O114" s="54">
        <v>502.07577032809741</v>
      </c>
      <c r="P114" s="54">
        <v>499.83780943371977</v>
      </c>
      <c r="Q114" s="54">
        <v>499.36216953449514</v>
      </c>
      <c r="R114" s="54">
        <v>501.1889154353546</v>
      </c>
      <c r="S114" s="54">
        <v>499.99425617685642</v>
      </c>
      <c r="T114" s="54">
        <v>499.20962614376572</v>
      </c>
      <c r="U114" s="54">
        <v>498.84904129224657</v>
      </c>
      <c r="V114" s="54">
        <v>498.2536897275566</v>
      </c>
      <c r="W114" s="56">
        <v>500.29427658990102</v>
      </c>
      <c r="X114" s="2">
        <f t="shared" ca="1" si="112"/>
        <v>0</v>
      </c>
      <c r="Y114" s="2">
        <f t="shared" ca="1" si="110"/>
        <v>0</v>
      </c>
      <c r="Z114" s="2">
        <f t="shared" ca="1" si="110"/>
        <v>2</v>
      </c>
      <c r="AA114" s="2">
        <f t="shared" ca="1" si="110"/>
        <v>2</v>
      </c>
      <c r="AB114" s="2">
        <f t="shared" ca="1" si="110"/>
        <v>0</v>
      </c>
      <c r="AC114" s="2">
        <f t="shared" ca="1" si="110"/>
        <v>0</v>
      </c>
      <c r="AD114" s="2">
        <f t="shared" ca="1" si="110"/>
        <v>0</v>
      </c>
      <c r="AE114" s="2">
        <f t="shared" ca="1" si="110"/>
        <v>0</v>
      </c>
      <c r="AF114" s="2">
        <f t="shared" ca="1" si="94"/>
        <v>0</v>
      </c>
      <c r="AG114" s="2">
        <f t="shared" ca="1" si="94"/>
        <v>0</v>
      </c>
      <c r="AH114" s="2">
        <f t="shared" ca="1" si="94"/>
        <v>0</v>
      </c>
      <c r="AI114" s="2">
        <f t="shared" ca="1" si="94"/>
        <v>0</v>
      </c>
      <c r="AJ114" s="2">
        <f t="shared" ca="1" si="94"/>
        <v>0</v>
      </c>
      <c r="AK114" s="2">
        <f t="shared" ca="1" si="94"/>
        <v>0</v>
      </c>
      <c r="AL114" s="55">
        <v>500</v>
      </c>
      <c r="AM114" s="55">
        <v>500</v>
      </c>
      <c r="AN114" s="55">
        <v>500</v>
      </c>
      <c r="AO114" s="55">
        <v>500</v>
      </c>
      <c r="AP114" s="55">
        <v>500</v>
      </c>
      <c r="AQ114" s="55">
        <v>500</v>
      </c>
      <c r="AR114" s="55">
        <v>500</v>
      </c>
      <c r="AS114" s="55">
        <v>500</v>
      </c>
      <c r="AT114" s="55">
        <v>500</v>
      </c>
      <c r="AU114" s="55">
        <v>500</v>
      </c>
      <c r="AV114" s="55">
        <v>500</v>
      </c>
      <c r="AW114" s="55">
        <v>500</v>
      </c>
      <c r="AX114" s="55">
        <v>500.00000000000006</v>
      </c>
      <c r="AY114" s="55">
        <v>500</v>
      </c>
      <c r="AZ114" s="2">
        <f t="shared" ca="1" si="113"/>
        <v>0</v>
      </c>
      <c r="BA114" s="2">
        <f t="shared" ca="1" si="111"/>
        <v>0</v>
      </c>
      <c r="BB114" s="2">
        <f t="shared" ca="1" si="111"/>
        <v>0</v>
      </c>
      <c r="BC114" s="2">
        <f t="shared" ca="1" si="111"/>
        <v>0</v>
      </c>
      <c r="BD114" s="2">
        <f t="shared" ca="1" si="111"/>
        <v>1</v>
      </c>
      <c r="BE114" s="2">
        <f t="shared" ca="1" si="111"/>
        <v>0</v>
      </c>
      <c r="BF114" s="2">
        <f t="shared" ca="1" si="111"/>
        <v>0</v>
      </c>
      <c r="BG114" s="2">
        <f t="shared" ca="1" si="111"/>
        <v>0</v>
      </c>
      <c r="BH114" s="2">
        <f t="shared" ca="1" si="95"/>
        <v>0</v>
      </c>
      <c r="BI114" s="2">
        <f t="shared" ca="1" si="95"/>
        <v>0</v>
      </c>
      <c r="BJ114" s="2">
        <f t="shared" ca="1" si="95"/>
        <v>0</v>
      </c>
      <c r="BK114" s="2">
        <f t="shared" ca="1" si="95"/>
        <v>0</v>
      </c>
      <c r="BL114" s="2">
        <f t="shared" ca="1" si="95"/>
        <v>0</v>
      </c>
      <c r="BM114" s="2">
        <f t="shared" ca="1" si="95"/>
        <v>0</v>
      </c>
      <c r="BN114" s="2" t="str">
        <f t="shared" si="78"/>
        <v>TP</v>
      </c>
      <c r="BO114" s="2">
        <f>IF(AND(COUNTIF(J114:W114,"&gt;0")&gt;6,COUNTIF(J114:W114,"&gt;0")=SUM(BR114:CE114)),SUM(BR114:CE114),0)</f>
        <v>0</v>
      </c>
      <c r="BP114" s="2">
        <f t="shared" si="128"/>
        <v>0</v>
      </c>
      <c r="BR114" s="2">
        <f t="shared" si="129"/>
        <v>0</v>
      </c>
      <c r="BS114" s="2">
        <f t="shared" si="130"/>
        <v>0</v>
      </c>
      <c r="BT114" s="2">
        <f t="shared" si="131"/>
        <v>1</v>
      </c>
      <c r="BU114" s="2">
        <f t="shared" si="132"/>
        <v>1</v>
      </c>
      <c r="BV114" s="2">
        <f t="shared" si="133"/>
        <v>0</v>
      </c>
      <c r="BW114" s="2">
        <f t="shared" si="134"/>
        <v>0</v>
      </c>
      <c r="BX114" s="2">
        <f t="shared" si="135"/>
        <v>0</v>
      </c>
      <c r="BY114" s="2">
        <f t="shared" si="136"/>
        <v>0</v>
      </c>
      <c r="BZ114" s="2">
        <f t="shared" si="137"/>
        <v>0</v>
      </c>
      <c r="CA114" s="2">
        <f t="shared" si="138"/>
        <v>0</v>
      </c>
      <c r="CB114" s="2">
        <f t="shared" si="139"/>
        <v>0</v>
      </c>
      <c r="CC114" s="2">
        <f t="shared" si="140"/>
        <v>0</v>
      </c>
      <c r="CD114" s="2">
        <f t="shared" si="141"/>
        <v>0</v>
      </c>
      <c r="CE114" s="2">
        <f t="shared" si="142"/>
        <v>0</v>
      </c>
    </row>
    <row r="115" spans="1:83" x14ac:dyDescent="0.25">
      <c r="A115" s="10" t="str">
        <f>IF(AND(MID(B115,11,2)="10",MID(B115,7,2)="SV",MID(B115,3,1)="T"),"ТА-1  -  "&amp;VLOOKUP("SVT",Справочники!$B$100:$C$115,2,FALSE),IF(MID(B115,1,2)="00",VLOOKUP(MID(B115,7,2),Справочники!$B$100:$C$115,2,FALSE),IF(MID(B115,3,1)="K","КА",IF(MID(B115,3,1)="T","ТА","-"))&amp;"-"&amp;MID(B115,1,2)*1&amp;IF(MID(B115,IF(MID(B115,11,2)="09",10,9),1)="A","А","")&amp;IF(MID(B115,IF(MID(B115,11,2)="09",10,9),1)="B","Б","")&amp;"  -  "&amp;VLOOKUP(IF(AND(MID(B115,7,2)="SV",MID(B115,3,1)="T"),"SVT",MID(B115,7,2)),Справочники!$B$100:$C$115,2,FALSE)))</f>
        <v>ТА-5  -  Т₀</v>
      </c>
      <c r="B115" s="10" t="s">
        <v>2807</v>
      </c>
      <c r="C115" s="18">
        <v>520</v>
      </c>
      <c r="D115" s="18">
        <v>495</v>
      </c>
      <c r="E115" s="22" t="s">
        <v>117</v>
      </c>
      <c r="F115" s="22">
        <v>3</v>
      </c>
      <c r="G115" s="22"/>
      <c r="H115" s="20">
        <f t="shared" ca="1" si="76"/>
        <v>0</v>
      </c>
      <c r="I115" s="16" t="str">
        <f t="shared" si="77"/>
        <v>05T002TP0N04</v>
      </c>
      <c r="J115" s="54">
        <v>497.92866287463733</v>
      </c>
      <c r="K115" s="54">
        <v>497.97493642563165</v>
      </c>
      <c r="L115" s="54">
        <v>497.59282107568521</v>
      </c>
      <c r="M115" s="54">
        <v>499.95536365433088</v>
      </c>
      <c r="N115" s="54">
        <v>498.89383580937113</v>
      </c>
      <c r="O115" s="54">
        <v>497.14764639369042</v>
      </c>
      <c r="P115" s="54">
        <v>498.21425114977512</v>
      </c>
      <c r="Q115" s="54">
        <v>498.83781048607756</v>
      </c>
      <c r="R115" s="54">
        <v>498.56740062587971</v>
      </c>
      <c r="S115" s="54">
        <v>497.64919006680003</v>
      </c>
      <c r="T115" s="54">
        <v>498.41029957772582</v>
      </c>
      <c r="U115" s="54">
        <v>497.46885766507683</v>
      </c>
      <c r="V115" s="54">
        <v>499.02398271506337</v>
      </c>
      <c r="W115" s="56">
        <v>497.3821540963059</v>
      </c>
      <c r="X115" s="2">
        <f t="shared" ca="1" si="112"/>
        <v>0</v>
      </c>
      <c r="Y115" s="2">
        <f t="shared" ca="1" si="110"/>
        <v>0</v>
      </c>
      <c r="Z115" s="2">
        <f t="shared" ca="1" si="110"/>
        <v>0</v>
      </c>
      <c r="AA115" s="2">
        <f t="shared" ca="1" si="110"/>
        <v>0</v>
      </c>
      <c r="AB115" s="2">
        <f t="shared" ca="1" si="110"/>
        <v>0</v>
      </c>
      <c r="AC115" s="2">
        <f t="shared" ca="1" si="110"/>
        <v>0</v>
      </c>
      <c r="AD115" s="2">
        <f t="shared" ca="1" si="110"/>
        <v>0</v>
      </c>
      <c r="AE115" s="2">
        <f t="shared" ca="1" si="110"/>
        <v>0</v>
      </c>
      <c r="AF115" s="2">
        <f t="shared" ca="1" si="94"/>
        <v>0</v>
      </c>
      <c r="AG115" s="2">
        <f t="shared" ca="1" si="94"/>
        <v>0</v>
      </c>
      <c r="AH115" s="2">
        <f t="shared" ca="1" si="94"/>
        <v>0</v>
      </c>
      <c r="AI115" s="2">
        <f t="shared" ca="1" si="94"/>
        <v>0</v>
      </c>
      <c r="AJ115" s="2">
        <f t="shared" ca="1" si="94"/>
        <v>0</v>
      </c>
      <c r="AK115" s="2">
        <f t="shared" ca="1" si="94"/>
        <v>0</v>
      </c>
      <c r="AL115" s="55">
        <v>500</v>
      </c>
      <c r="AM115" s="55">
        <v>500</v>
      </c>
      <c r="AN115" s="55">
        <v>500</v>
      </c>
      <c r="AO115" s="55">
        <v>500</v>
      </c>
      <c r="AP115" s="55">
        <v>500</v>
      </c>
      <c r="AQ115" s="55">
        <v>500</v>
      </c>
      <c r="AR115" s="55">
        <v>500</v>
      </c>
      <c r="AS115" s="55">
        <v>500</v>
      </c>
      <c r="AT115" s="55">
        <v>500</v>
      </c>
      <c r="AU115" s="55">
        <v>500</v>
      </c>
      <c r="AV115" s="55">
        <v>500</v>
      </c>
      <c r="AW115" s="55">
        <v>500</v>
      </c>
      <c r="AX115" s="55">
        <v>500</v>
      </c>
      <c r="AY115" s="55">
        <v>500</v>
      </c>
      <c r="AZ115" s="2">
        <f t="shared" ca="1" si="113"/>
        <v>0</v>
      </c>
      <c r="BA115" s="2">
        <f t="shared" ca="1" si="111"/>
        <v>0</v>
      </c>
      <c r="BB115" s="2">
        <f t="shared" ca="1" si="111"/>
        <v>0</v>
      </c>
      <c r="BC115" s="2">
        <f t="shared" ca="1" si="111"/>
        <v>0</v>
      </c>
      <c r="BD115" s="2">
        <f t="shared" ca="1" si="111"/>
        <v>2</v>
      </c>
      <c r="BE115" s="2">
        <f t="shared" ca="1" si="111"/>
        <v>1</v>
      </c>
      <c r="BF115" s="2">
        <f t="shared" ca="1" si="111"/>
        <v>0</v>
      </c>
      <c r="BG115" s="2">
        <f t="shared" ca="1" si="111"/>
        <v>0</v>
      </c>
      <c r="BH115" s="2">
        <f t="shared" ca="1" si="95"/>
        <v>0</v>
      </c>
      <c r="BI115" s="2">
        <f t="shared" ca="1" si="95"/>
        <v>0</v>
      </c>
      <c r="BJ115" s="2">
        <f t="shared" ca="1" si="95"/>
        <v>0</v>
      </c>
      <c r="BK115" s="2">
        <f t="shared" ca="1" si="95"/>
        <v>0</v>
      </c>
      <c r="BL115" s="2">
        <f t="shared" ca="1" si="95"/>
        <v>0</v>
      </c>
      <c r="BM115" s="2">
        <f t="shared" ca="1" si="95"/>
        <v>0</v>
      </c>
      <c r="BN115" s="2" t="str">
        <f t="shared" si="78"/>
        <v>TP</v>
      </c>
      <c r="BO115" s="2">
        <f>IF(AND(COUNTIF(J115:W115,"&gt;0")&gt;6,COUNTIF(J115:W115,"&gt;0")=SUM(BR115:CE115)),SUM(BR115:CE115),0)</f>
        <v>0</v>
      </c>
      <c r="BP115" s="2">
        <f t="shared" si="128"/>
        <v>1</v>
      </c>
      <c r="BR115" s="2">
        <f t="shared" si="129"/>
        <v>0</v>
      </c>
      <c r="BS115" s="2">
        <f t="shared" si="130"/>
        <v>0</v>
      </c>
      <c r="BT115" s="2">
        <f t="shared" si="131"/>
        <v>0</v>
      </c>
      <c r="BU115" s="2">
        <f t="shared" si="132"/>
        <v>0</v>
      </c>
      <c r="BV115" s="2">
        <f t="shared" si="133"/>
        <v>0</v>
      </c>
      <c r="BW115" s="2">
        <f t="shared" si="134"/>
        <v>0</v>
      </c>
      <c r="BX115" s="2">
        <f t="shared" si="135"/>
        <v>0</v>
      </c>
      <c r="BY115" s="2">
        <f t="shared" si="136"/>
        <v>0</v>
      </c>
      <c r="BZ115" s="2">
        <f t="shared" si="137"/>
        <v>0</v>
      </c>
      <c r="CA115" s="2">
        <f t="shared" si="138"/>
        <v>0</v>
      </c>
      <c r="CB115" s="2">
        <f t="shared" si="139"/>
        <v>0</v>
      </c>
      <c r="CC115" s="2">
        <f t="shared" si="140"/>
        <v>0</v>
      </c>
      <c r="CD115" s="2">
        <f t="shared" si="141"/>
        <v>0</v>
      </c>
      <c r="CE115" s="2">
        <f t="shared" si="142"/>
        <v>0</v>
      </c>
    </row>
    <row r="116" spans="1:83" x14ac:dyDescent="0.25">
      <c r="A116" s="10" t="str">
        <f>IF(AND(MID(B116,11,2)="10",MID(B116,7,2)="SV",MID(B116,3,1)="T"),"ТА-1  -  "&amp;VLOOKUP("SVT",Справочники!$B$100:$C$115,2,FALSE),IF(MID(B116,1,2)="00",VLOOKUP(MID(B116,7,2),Справочники!$B$100:$C$115,2,FALSE),IF(MID(B116,3,1)="K","КА",IF(MID(B116,3,1)="T","ТА","-"))&amp;"-"&amp;MID(B116,1,2)*1&amp;IF(MID(B116,IF(MID(B116,11,2)="09",10,9),1)="A","А","")&amp;IF(MID(B116,IF(MID(B116,11,2)="09",10,9),1)="B","Б","")&amp;"  -  "&amp;VLOOKUP(IF(AND(MID(B116,7,2)="SV",MID(B116,3,1)="T"),"SVT",MID(B116,7,2)),Справочники!$B$100:$C$115,2,FALSE)))</f>
        <v>ТА-6  -  Т₀</v>
      </c>
      <c r="B116" s="10" t="s">
        <v>2808</v>
      </c>
      <c r="C116" s="18">
        <v>520</v>
      </c>
      <c r="D116" s="18">
        <v>495</v>
      </c>
      <c r="E116" s="22" t="s">
        <v>117</v>
      </c>
      <c r="F116" s="22">
        <v>3</v>
      </c>
      <c r="G116" s="22"/>
      <c r="H116" s="20">
        <f t="shared" ca="1" si="76"/>
        <v>0</v>
      </c>
      <c r="I116" s="16" t="str">
        <f t="shared" si="77"/>
        <v>06T002TP0N04</v>
      </c>
      <c r="J116" s="54">
        <v>492.89896557899465</v>
      </c>
      <c r="K116" s="54">
        <v>493.53375021623197</v>
      </c>
      <c r="L116" s="54">
        <v>494.70162249841047</v>
      </c>
      <c r="M116" s="54">
        <v>496.0984827565452</v>
      </c>
      <c r="N116" s="54">
        <v>496.89084627809973</v>
      </c>
      <c r="O116" s="54">
        <v>494.46070118399012</v>
      </c>
      <c r="P116" s="54">
        <v>494.30910290328148</v>
      </c>
      <c r="Q116" s="54">
        <v>495.3293848155011</v>
      </c>
      <c r="R116" s="54">
        <v>496.06299253517238</v>
      </c>
      <c r="S116" s="54">
        <v>496.36497126957084</v>
      </c>
      <c r="T116" s="54">
        <v>496.12820543326683</v>
      </c>
      <c r="U116" s="54">
        <v>495.99384894083232</v>
      </c>
      <c r="V116" s="54">
        <v>494.68678133525196</v>
      </c>
      <c r="W116" s="56">
        <v>495.97609596357995</v>
      </c>
      <c r="X116" s="2">
        <f t="shared" ca="1" si="112"/>
        <v>2</v>
      </c>
      <c r="Y116" s="2">
        <f t="shared" ca="1" si="110"/>
        <v>2</v>
      </c>
      <c r="Z116" s="2">
        <f t="shared" ca="1" si="110"/>
        <v>2</v>
      </c>
      <c r="AA116" s="2">
        <f t="shared" ca="1" si="110"/>
        <v>0</v>
      </c>
      <c r="AB116" s="2">
        <f t="shared" ca="1" si="110"/>
        <v>0</v>
      </c>
      <c r="AC116" s="2">
        <f t="shared" ca="1" si="110"/>
        <v>2</v>
      </c>
      <c r="AD116" s="2">
        <f t="shared" ca="1" si="110"/>
        <v>2</v>
      </c>
      <c r="AE116" s="2">
        <f t="shared" ca="1" si="110"/>
        <v>0</v>
      </c>
      <c r="AF116" s="2">
        <f t="shared" ca="1" si="94"/>
        <v>0</v>
      </c>
      <c r="AG116" s="2">
        <f t="shared" ca="1" si="94"/>
        <v>0</v>
      </c>
      <c r="AH116" s="2">
        <f t="shared" ca="1" si="94"/>
        <v>0</v>
      </c>
      <c r="AI116" s="2">
        <f t="shared" ca="1" si="94"/>
        <v>0</v>
      </c>
      <c r="AJ116" s="2">
        <f t="shared" ca="1" si="94"/>
        <v>2</v>
      </c>
      <c r="AK116" s="2">
        <f t="shared" ca="1" si="94"/>
        <v>0</v>
      </c>
      <c r="AL116" s="55">
        <v>500</v>
      </c>
      <c r="AM116" s="55">
        <v>500</v>
      </c>
      <c r="AN116" s="55">
        <v>500</v>
      </c>
      <c r="AO116" s="55">
        <v>500</v>
      </c>
      <c r="AP116" s="55">
        <v>500</v>
      </c>
      <c r="AQ116" s="55">
        <v>500</v>
      </c>
      <c r="AR116" s="55">
        <v>500</v>
      </c>
      <c r="AS116" s="55">
        <v>500</v>
      </c>
      <c r="AT116" s="55">
        <v>500</v>
      </c>
      <c r="AU116" s="55">
        <v>500</v>
      </c>
      <c r="AV116" s="55">
        <v>500</v>
      </c>
      <c r="AW116" s="55">
        <v>500</v>
      </c>
      <c r="AX116" s="55">
        <v>500</v>
      </c>
      <c r="AY116" s="55">
        <v>500</v>
      </c>
      <c r="AZ116" s="2">
        <f t="shared" ca="1" si="113"/>
        <v>0</v>
      </c>
      <c r="BA116" s="2">
        <f t="shared" ca="1" si="111"/>
        <v>0</v>
      </c>
      <c r="BB116" s="2">
        <f t="shared" ca="1" si="111"/>
        <v>0</v>
      </c>
      <c r="BC116" s="2">
        <f t="shared" ca="1" si="111"/>
        <v>0</v>
      </c>
      <c r="BD116" s="2">
        <f t="shared" ca="1" si="111"/>
        <v>2</v>
      </c>
      <c r="BE116" s="2">
        <f t="shared" ca="1" si="111"/>
        <v>1</v>
      </c>
      <c r="BF116" s="2">
        <f t="shared" ca="1" si="111"/>
        <v>0</v>
      </c>
      <c r="BG116" s="2">
        <f t="shared" ca="1" si="111"/>
        <v>0</v>
      </c>
      <c r="BH116" s="2">
        <f t="shared" ca="1" si="95"/>
        <v>0</v>
      </c>
      <c r="BI116" s="2">
        <f t="shared" ca="1" si="95"/>
        <v>0</v>
      </c>
      <c r="BJ116" s="2">
        <f t="shared" ca="1" si="95"/>
        <v>0</v>
      </c>
      <c r="BK116" s="2">
        <f t="shared" ca="1" si="95"/>
        <v>1</v>
      </c>
      <c r="BL116" s="2">
        <f t="shared" ca="1" si="95"/>
        <v>1</v>
      </c>
      <c r="BM116" s="2">
        <f t="shared" ca="1" si="95"/>
        <v>0</v>
      </c>
      <c r="BN116" s="2" t="str">
        <f t="shared" si="78"/>
        <v>TP</v>
      </c>
      <c r="BO116" s="2">
        <f>IF(AND(COUNTIF(J116:W116,"&gt;0")&gt;6,COUNTIF(J116:W116,"&gt;0")=SUM(BR116:CE116)),SUM(BR116:CE116),0)</f>
        <v>0</v>
      </c>
      <c r="BP116" s="2">
        <f t="shared" si="128"/>
        <v>0</v>
      </c>
      <c r="BR116" s="2">
        <f t="shared" si="129"/>
        <v>1</v>
      </c>
      <c r="BS116" s="2">
        <f t="shared" si="130"/>
        <v>1</v>
      </c>
      <c r="BT116" s="2">
        <f t="shared" si="131"/>
        <v>1</v>
      </c>
      <c r="BU116" s="2">
        <f t="shared" si="132"/>
        <v>0</v>
      </c>
      <c r="BV116" s="2">
        <f t="shared" si="133"/>
        <v>0</v>
      </c>
      <c r="BW116" s="2">
        <f t="shared" si="134"/>
        <v>1</v>
      </c>
      <c r="BX116" s="2">
        <f t="shared" si="135"/>
        <v>1</v>
      </c>
      <c r="BY116" s="2">
        <f t="shared" si="136"/>
        <v>0</v>
      </c>
      <c r="BZ116" s="2">
        <f t="shared" si="137"/>
        <v>0</v>
      </c>
      <c r="CA116" s="2">
        <f t="shared" si="138"/>
        <v>0</v>
      </c>
      <c r="CB116" s="2">
        <f t="shared" si="139"/>
        <v>0</v>
      </c>
      <c r="CC116" s="2">
        <f t="shared" si="140"/>
        <v>0</v>
      </c>
      <c r="CD116" s="2">
        <f t="shared" si="141"/>
        <v>1</v>
      </c>
      <c r="CE116" s="2">
        <f t="shared" si="142"/>
        <v>0</v>
      </c>
    </row>
    <row r="117" spans="1:83" x14ac:dyDescent="0.25">
      <c r="A117" s="10" t="str">
        <f>IF(AND(MID(B117,11,2)="10",MID(B117,7,2)="SV",MID(B117,3,1)="T"),"ТА-1  -  "&amp;VLOOKUP("SVT",Справочники!$B$100:$C$115,2,FALSE),IF(MID(B117,1,2)="00",VLOOKUP(MID(B117,7,2),Справочники!$B$100:$C$115,2,FALSE),IF(MID(B117,3,1)="K","КА",IF(MID(B117,3,1)="T","ТА","-"))&amp;"-"&amp;MID(B117,1,2)*1&amp;IF(MID(B117,IF(MID(B117,11,2)="09",10,9),1)="A","А","")&amp;IF(MID(B117,IF(MID(B117,11,2)="09",10,9),1)="B","Б","")&amp;"  -  "&amp;VLOOKUP(IF(AND(MID(B117,7,2)="SV",MID(B117,3,1)="T"),"SVT",MID(B117,7,2)),Справочники!$B$100:$C$115,2,FALSE)))</f>
        <v>ТА-7  -  Т₀</v>
      </c>
      <c r="B117" s="10" t="s">
        <v>2809</v>
      </c>
      <c r="C117" s="18">
        <v>545</v>
      </c>
      <c r="D117" s="18">
        <v>535</v>
      </c>
      <c r="E117" s="22" t="s">
        <v>117</v>
      </c>
      <c r="F117" s="22">
        <v>3</v>
      </c>
      <c r="G117" s="22"/>
      <c r="H117" s="20">
        <f t="shared" ca="1" si="76"/>
        <v>0</v>
      </c>
      <c r="I117" s="16" t="str">
        <f t="shared" si="77"/>
        <v>07T002TP0N04</v>
      </c>
      <c r="J117" s="54">
        <v>0</v>
      </c>
      <c r="K117" s="54">
        <v>0</v>
      </c>
      <c r="L117" s="54">
        <v>0</v>
      </c>
      <c r="M117" s="54">
        <v>0</v>
      </c>
      <c r="N117" s="54">
        <v>0</v>
      </c>
      <c r="O117" s="54">
        <v>0</v>
      </c>
      <c r="P117" s="54">
        <v>0</v>
      </c>
      <c r="Q117" s="54">
        <v>0</v>
      </c>
      <c r="R117" s="54">
        <v>0</v>
      </c>
      <c r="S117" s="54">
        <v>0</v>
      </c>
      <c r="T117" s="54">
        <v>0</v>
      </c>
      <c r="U117" s="54">
        <v>0</v>
      </c>
      <c r="V117" s="54">
        <v>0</v>
      </c>
      <c r="W117" s="56">
        <v>0</v>
      </c>
      <c r="X117" s="2">
        <f t="shared" ca="1" si="112"/>
        <v>2</v>
      </c>
      <c r="Y117" s="2">
        <f t="shared" ca="1" si="110"/>
        <v>2</v>
      </c>
      <c r="Z117" s="2">
        <f t="shared" ca="1" si="110"/>
        <v>2</v>
      </c>
      <c r="AA117" s="2">
        <f t="shared" ca="1" si="110"/>
        <v>2</v>
      </c>
      <c r="AB117" s="2">
        <f t="shared" ca="1" si="110"/>
        <v>2</v>
      </c>
      <c r="AC117" s="2">
        <f t="shared" ca="1" si="110"/>
        <v>2</v>
      </c>
      <c r="AD117" s="2">
        <f t="shared" ca="1" si="110"/>
        <v>2</v>
      </c>
      <c r="AE117" s="2">
        <f t="shared" ca="1" si="110"/>
        <v>2</v>
      </c>
      <c r="AF117" s="2">
        <f t="shared" ca="1" si="94"/>
        <v>2</v>
      </c>
      <c r="AG117" s="2">
        <f t="shared" ca="1" si="94"/>
        <v>2</v>
      </c>
      <c r="AH117" s="2">
        <f t="shared" ca="1" si="94"/>
        <v>2</v>
      </c>
      <c r="AI117" s="2">
        <f t="shared" ca="1" si="94"/>
        <v>2</v>
      </c>
      <c r="AJ117" s="2">
        <f t="shared" ca="1" si="94"/>
        <v>2</v>
      </c>
      <c r="AK117" s="2">
        <f t="shared" ca="1" si="94"/>
        <v>2</v>
      </c>
      <c r="AL117" s="55">
        <v>0</v>
      </c>
      <c r="AM117" s="55">
        <v>0</v>
      </c>
      <c r="AN117" s="55">
        <v>0</v>
      </c>
      <c r="AO117" s="55">
        <v>0</v>
      </c>
      <c r="AP117" s="55">
        <v>0</v>
      </c>
      <c r="AQ117" s="55">
        <v>0</v>
      </c>
      <c r="AR117" s="55">
        <v>0</v>
      </c>
      <c r="AS117" s="55">
        <v>0</v>
      </c>
      <c r="AT117" s="55">
        <v>0</v>
      </c>
      <c r="AU117" s="55">
        <v>0</v>
      </c>
      <c r="AV117" s="55">
        <v>0</v>
      </c>
      <c r="AW117" s="55">
        <v>0</v>
      </c>
      <c r="AX117" s="55">
        <v>0</v>
      </c>
      <c r="AY117" s="55">
        <v>0</v>
      </c>
      <c r="AZ117" s="2">
        <f t="shared" ca="1" si="113"/>
        <v>0</v>
      </c>
      <c r="BA117" s="2">
        <f t="shared" ca="1" si="111"/>
        <v>0</v>
      </c>
      <c r="BB117" s="2">
        <f t="shared" ca="1" si="111"/>
        <v>0</v>
      </c>
      <c r="BC117" s="2">
        <f t="shared" ca="1" si="111"/>
        <v>0</v>
      </c>
      <c r="BD117" s="2">
        <f t="shared" ca="1" si="111"/>
        <v>2</v>
      </c>
      <c r="BE117" s="2">
        <f t="shared" ca="1" si="111"/>
        <v>1</v>
      </c>
      <c r="BF117" s="2">
        <f t="shared" ca="1" si="111"/>
        <v>0</v>
      </c>
      <c r="BG117" s="2">
        <f t="shared" ca="1" si="111"/>
        <v>0</v>
      </c>
      <c r="BH117" s="2">
        <f t="shared" ca="1" si="95"/>
        <v>0</v>
      </c>
      <c r="BI117" s="2">
        <f t="shared" ca="1" si="95"/>
        <v>0</v>
      </c>
      <c r="BJ117" s="2">
        <f t="shared" ca="1" si="95"/>
        <v>0</v>
      </c>
      <c r="BK117" s="2">
        <f t="shared" ca="1" si="95"/>
        <v>1</v>
      </c>
      <c r="BL117" s="2">
        <f t="shared" ca="1" si="95"/>
        <v>1</v>
      </c>
      <c r="BM117" s="2">
        <f t="shared" ca="1" si="95"/>
        <v>0</v>
      </c>
      <c r="BN117" s="2" t="str">
        <f t="shared" si="78"/>
        <v>TP</v>
      </c>
      <c r="BP117" s="2">
        <f t="shared" si="128"/>
        <v>0</v>
      </c>
      <c r="BR117" s="2">
        <f t="shared" si="129"/>
        <v>0</v>
      </c>
      <c r="BS117" s="2">
        <f t="shared" si="130"/>
        <v>0</v>
      </c>
      <c r="BT117" s="2">
        <f t="shared" si="131"/>
        <v>0</v>
      </c>
      <c r="BU117" s="2">
        <f t="shared" si="132"/>
        <v>0</v>
      </c>
      <c r="BV117" s="2">
        <f t="shared" si="133"/>
        <v>0</v>
      </c>
      <c r="BW117" s="2">
        <f t="shared" si="134"/>
        <v>0</v>
      </c>
      <c r="BX117" s="2">
        <f t="shared" si="135"/>
        <v>0</v>
      </c>
      <c r="BY117" s="2">
        <f t="shared" si="136"/>
        <v>0</v>
      </c>
      <c r="BZ117" s="2">
        <f t="shared" si="137"/>
        <v>0</v>
      </c>
      <c r="CA117" s="2">
        <f t="shared" si="138"/>
        <v>0</v>
      </c>
      <c r="CB117" s="2">
        <f t="shared" si="139"/>
        <v>0</v>
      </c>
      <c r="CC117" s="2">
        <f t="shared" si="140"/>
        <v>0</v>
      </c>
      <c r="CD117" s="2">
        <f t="shared" si="141"/>
        <v>0</v>
      </c>
      <c r="CE117" s="2">
        <f t="shared" si="142"/>
        <v>0</v>
      </c>
    </row>
    <row r="118" spans="1:83" x14ac:dyDescent="0.25">
      <c r="A118" s="10" t="str">
        <f>IF(AND(MID(B118,11,2)="10",MID(B118,7,2)="SV",MID(B118,3,1)="T"),"ТА-1  -  "&amp;VLOOKUP("SVT",Справочники!$B$100:$C$115,2,FALSE),IF(MID(B118,1,2)="00",VLOOKUP(MID(B118,7,2),Справочники!$B$100:$C$115,2,FALSE),IF(MID(B118,3,1)="K","КА",IF(MID(B118,3,1)="T","ТА","-"))&amp;"-"&amp;MID(B118,1,2)*1&amp;IF(MID(B118,IF(MID(B118,11,2)="09",10,9),1)="A","А","")&amp;IF(MID(B118,IF(MID(B118,11,2)="09",10,9),1)="B","Б","")&amp;"  -  "&amp;VLOOKUP(IF(AND(MID(B118,7,2)="SV",MID(B118,3,1)="T"),"SVT",MID(B118,7,2)),Справочники!$B$100:$C$115,2,FALSE)))</f>
        <v>ТА-8  -  Т₀</v>
      </c>
      <c r="B118" s="10" t="s">
        <v>2810</v>
      </c>
      <c r="C118" s="18">
        <v>545</v>
      </c>
      <c r="D118" s="18">
        <v>535</v>
      </c>
      <c r="E118" s="22" t="s">
        <v>117</v>
      </c>
      <c r="F118" s="22">
        <v>3</v>
      </c>
      <c r="G118" s="22"/>
      <c r="H118" s="20">
        <f t="shared" ca="1" si="76"/>
        <v>0</v>
      </c>
      <c r="I118" s="16" t="str">
        <f t="shared" si="77"/>
        <v>08T002TP0N04</v>
      </c>
      <c r="J118" s="54">
        <v>0</v>
      </c>
      <c r="K118" s="54">
        <v>0</v>
      </c>
      <c r="L118" s="54">
        <v>0</v>
      </c>
      <c r="M118" s="54">
        <v>0</v>
      </c>
      <c r="N118" s="54">
        <v>0</v>
      </c>
      <c r="O118" s="54">
        <v>0</v>
      </c>
      <c r="P118" s="54">
        <v>0</v>
      </c>
      <c r="Q118" s="54">
        <v>0</v>
      </c>
      <c r="R118" s="54">
        <v>0</v>
      </c>
      <c r="S118" s="54">
        <v>0</v>
      </c>
      <c r="T118" s="54">
        <v>0</v>
      </c>
      <c r="U118" s="54">
        <v>0</v>
      </c>
      <c r="V118" s="54">
        <v>0</v>
      </c>
      <c r="W118" s="56">
        <v>0</v>
      </c>
      <c r="X118" s="2">
        <f t="shared" ca="1" si="112"/>
        <v>2</v>
      </c>
      <c r="Y118" s="2">
        <f t="shared" ca="1" si="110"/>
        <v>2</v>
      </c>
      <c r="Z118" s="2">
        <f t="shared" ca="1" si="110"/>
        <v>2</v>
      </c>
      <c r="AA118" s="2">
        <f t="shared" ca="1" si="110"/>
        <v>2</v>
      </c>
      <c r="AB118" s="2">
        <f t="shared" ca="1" si="110"/>
        <v>2</v>
      </c>
      <c r="AC118" s="2">
        <f t="shared" ca="1" si="110"/>
        <v>2</v>
      </c>
      <c r="AD118" s="2">
        <f t="shared" ca="1" si="110"/>
        <v>2</v>
      </c>
      <c r="AE118" s="2">
        <f t="shared" ca="1" si="110"/>
        <v>2</v>
      </c>
      <c r="AF118" s="2">
        <f t="shared" ca="1" si="94"/>
        <v>2</v>
      </c>
      <c r="AG118" s="2">
        <f t="shared" ca="1" si="94"/>
        <v>2</v>
      </c>
      <c r="AH118" s="2">
        <f t="shared" ca="1" si="94"/>
        <v>2</v>
      </c>
      <c r="AI118" s="2">
        <f t="shared" ca="1" si="94"/>
        <v>2</v>
      </c>
      <c r="AJ118" s="2">
        <f t="shared" ca="1" si="94"/>
        <v>2</v>
      </c>
      <c r="AK118" s="2">
        <f t="shared" ca="1" si="94"/>
        <v>2</v>
      </c>
      <c r="AL118" s="55">
        <v>0</v>
      </c>
      <c r="AM118" s="55">
        <v>0</v>
      </c>
      <c r="AN118" s="55">
        <v>0</v>
      </c>
      <c r="AO118" s="55">
        <v>0</v>
      </c>
      <c r="AP118" s="55">
        <v>0</v>
      </c>
      <c r="AQ118" s="55">
        <v>0</v>
      </c>
      <c r="AR118" s="55">
        <v>0</v>
      </c>
      <c r="AS118" s="55">
        <v>0</v>
      </c>
      <c r="AT118" s="55">
        <v>0</v>
      </c>
      <c r="AU118" s="55">
        <v>0</v>
      </c>
      <c r="AV118" s="55">
        <v>0</v>
      </c>
      <c r="AW118" s="55">
        <v>0</v>
      </c>
      <c r="AX118" s="55">
        <v>0</v>
      </c>
      <c r="AY118" s="55">
        <v>0</v>
      </c>
      <c r="AZ118" s="2">
        <f t="shared" ca="1" si="113"/>
        <v>0</v>
      </c>
      <c r="BA118" s="2">
        <f t="shared" ca="1" si="111"/>
        <v>0</v>
      </c>
      <c r="BB118" s="2">
        <f t="shared" ca="1" si="111"/>
        <v>0</v>
      </c>
      <c r="BC118" s="2">
        <f t="shared" ca="1" si="111"/>
        <v>0</v>
      </c>
      <c r="BD118" s="2">
        <f t="shared" ca="1" si="111"/>
        <v>2</v>
      </c>
      <c r="BE118" s="2">
        <f t="shared" ca="1" si="111"/>
        <v>1</v>
      </c>
      <c r="BF118" s="2">
        <f t="shared" ca="1" si="111"/>
        <v>0</v>
      </c>
      <c r="BG118" s="2">
        <f t="shared" ca="1" si="111"/>
        <v>0</v>
      </c>
      <c r="BH118" s="2">
        <f t="shared" ca="1" si="95"/>
        <v>0</v>
      </c>
      <c r="BI118" s="2">
        <f t="shared" ca="1" si="95"/>
        <v>0</v>
      </c>
      <c r="BJ118" s="2">
        <f t="shared" ca="1" si="95"/>
        <v>0</v>
      </c>
      <c r="BK118" s="2">
        <f t="shared" ca="1" si="95"/>
        <v>1</v>
      </c>
      <c r="BL118" s="2">
        <f t="shared" ca="1" si="95"/>
        <v>1</v>
      </c>
      <c r="BM118" s="2">
        <f t="shared" ca="1" si="95"/>
        <v>0</v>
      </c>
      <c r="BN118" s="2" t="str">
        <f t="shared" si="78"/>
        <v>TP</v>
      </c>
      <c r="BP118" s="2">
        <f t="shared" si="128"/>
        <v>0</v>
      </c>
      <c r="BR118" s="2">
        <f t="shared" si="129"/>
        <v>0</v>
      </c>
      <c r="BS118" s="2">
        <f t="shared" si="130"/>
        <v>0</v>
      </c>
      <c r="BT118" s="2">
        <f t="shared" si="131"/>
        <v>0</v>
      </c>
      <c r="BU118" s="2">
        <f t="shared" si="132"/>
        <v>0</v>
      </c>
      <c r="BV118" s="2">
        <f t="shared" si="133"/>
        <v>0</v>
      </c>
      <c r="BW118" s="2">
        <f t="shared" si="134"/>
        <v>0</v>
      </c>
      <c r="BX118" s="2">
        <f t="shared" si="135"/>
        <v>0</v>
      </c>
      <c r="BY118" s="2">
        <f t="shared" si="136"/>
        <v>0</v>
      </c>
      <c r="BZ118" s="2">
        <f t="shared" si="137"/>
        <v>0</v>
      </c>
      <c r="CA118" s="2">
        <f t="shared" si="138"/>
        <v>0</v>
      </c>
      <c r="CB118" s="2">
        <f t="shared" si="139"/>
        <v>0</v>
      </c>
      <c r="CC118" s="2">
        <f t="shared" si="140"/>
        <v>0</v>
      </c>
      <c r="CD118" s="2">
        <f t="shared" si="141"/>
        <v>0</v>
      </c>
      <c r="CE118" s="2">
        <f t="shared" si="142"/>
        <v>0</v>
      </c>
    </row>
    <row r="119" spans="1:83" x14ac:dyDescent="0.25">
      <c r="A119" s="10" t="str">
        <f>IF(AND(MID(B119,11,2)="10",MID(B119,7,2)="SV",MID(B119,3,1)="T"),"ТА-1  -  "&amp;VLOOKUP("SVT",Справочники!$B$100:$C$115,2,FALSE),IF(MID(B119,1,2)="00",VLOOKUP(MID(B119,7,2),Справочники!$B$100:$C$115,2,FALSE),IF(MID(B119,3,1)="K","КА",IF(MID(B119,3,1)="T","ТА","-"))&amp;"-"&amp;MID(B119,1,2)*1&amp;IF(MID(B119,IF(MID(B119,11,2)="09",10,9),1)="A","А","")&amp;IF(MID(B119,IF(MID(B119,11,2)="09",10,9),1)="B","Б","")&amp;"  -  "&amp;VLOOKUP(IF(AND(MID(B119,7,2)="SV",MID(B119,3,1)="T"),"SVT",MID(B119,7,2)),Справочники!$B$100:$C$115,2,FALSE)))</f>
        <v>ТА-9  -  Т₀</v>
      </c>
      <c r="B119" s="10" t="s">
        <v>2811</v>
      </c>
      <c r="C119" s="18">
        <v>545</v>
      </c>
      <c r="D119" s="18">
        <v>535</v>
      </c>
      <c r="E119" s="22" t="s">
        <v>117</v>
      </c>
      <c r="F119" s="22">
        <v>3</v>
      </c>
      <c r="G119" s="22"/>
      <c r="H119" s="20">
        <f t="shared" ca="1" si="76"/>
        <v>0</v>
      </c>
      <c r="I119" s="16" t="str">
        <f t="shared" si="77"/>
        <v>09T002TP0N04</v>
      </c>
      <c r="J119" s="54">
        <v>532.98288441547686</v>
      </c>
      <c r="K119" s="54">
        <v>533.54291099049203</v>
      </c>
      <c r="L119" s="54">
        <v>534.93571353971095</v>
      </c>
      <c r="M119" s="54">
        <v>529.45705490664034</v>
      </c>
      <c r="N119" s="54">
        <v>529.50103557806665</v>
      </c>
      <c r="O119" s="54">
        <v>528.97157984362411</v>
      </c>
      <c r="P119" s="54">
        <v>530.64016286981507</v>
      </c>
      <c r="Q119" s="54">
        <v>530.37098703770698</v>
      </c>
      <c r="R119" s="54">
        <v>533.82207796911462</v>
      </c>
      <c r="S119" s="54">
        <v>535.10462093352885</v>
      </c>
      <c r="T119" s="54">
        <v>533.57446930607091</v>
      </c>
      <c r="U119" s="54">
        <v>532.44834839996429</v>
      </c>
      <c r="V119" s="54">
        <v>531.50818617664277</v>
      </c>
      <c r="W119" s="56">
        <v>533.62984423394357</v>
      </c>
      <c r="X119" s="2">
        <f t="shared" ca="1" si="112"/>
        <v>2</v>
      </c>
      <c r="Y119" s="2">
        <f t="shared" ca="1" si="110"/>
        <v>2</v>
      </c>
      <c r="Z119" s="2">
        <f t="shared" ca="1" si="110"/>
        <v>2</v>
      </c>
      <c r="AA119" s="2">
        <f t="shared" ca="1" si="110"/>
        <v>2</v>
      </c>
      <c r="AB119" s="2">
        <f t="shared" ca="1" si="110"/>
        <v>2</v>
      </c>
      <c r="AC119" s="2">
        <f t="shared" ca="1" si="110"/>
        <v>2</v>
      </c>
      <c r="AD119" s="2">
        <f t="shared" ca="1" si="110"/>
        <v>2</v>
      </c>
      <c r="AE119" s="2">
        <f t="shared" ca="1" si="110"/>
        <v>2</v>
      </c>
      <c r="AF119" s="2">
        <f t="shared" ca="1" si="94"/>
        <v>2</v>
      </c>
      <c r="AG119" s="2">
        <f t="shared" ca="1" si="94"/>
        <v>0</v>
      </c>
      <c r="AH119" s="2">
        <f t="shared" ca="1" si="94"/>
        <v>2</v>
      </c>
      <c r="AI119" s="2">
        <f t="shared" ca="1" si="94"/>
        <v>2</v>
      </c>
      <c r="AJ119" s="2">
        <f t="shared" ca="1" si="94"/>
        <v>2</v>
      </c>
      <c r="AK119" s="2">
        <f t="shared" ca="1" si="94"/>
        <v>2</v>
      </c>
      <c r="AL119" s="55">
        <v>535</v>
      </c>
      <c r="AM119" s="55">
        <v>535</v>
      </c>
      <c r="AN119" s="55">
        <v>535</v>
      </c>
      <c r="AO119" s="55">
        <v>535</v>
      </c>
      <c r="AP119" s="55">
        <v>535</v>
      </c>
      <c r="AQ119" s="55">
        <v>535</v>
      </c>
      <c r="AR119" s="55">
        <v>535</v>
      </c>
      <c r="AS119" s="55">
        <v>535</v>
      </c>
      <c r="AT119" s="55">
        <v>535</v>
      </c>
      <c r="AU119" s="55">
        <v>535</v>
      </c>
      <c r="AV119" s="55">
        <v>535</v>
      </c>
      <c r="AW119" s="55">
        <v>535</v>
      </c>
      <c r="AX119" s="55">
        <v>535.00000000000011</v>
      </c>
      <c r="AY119" s="55">
        <v>535</v>
      </c>
      <c r="AZ119" s="2">
        <f t="shared" ca="1" si="113"/>
        <v>0</v>
      </c>
      <c r="BA119" s="2">
        <f t="shared" ca="1" si="111"/>
        <v>0</v>
      </c>
      <c r="BB119" s="2">
        <f t="shared" ca="1" si="111"/>
        <v>0</v>
      </c>
      <c r="BC119" s="2">
        <f t="shared" ca="1" si="111"/>
        <v>0</v>
      </c>
      <c r="BD119" s="2">
        <f t="shared" ca="1" si="111"/>
        <v>2</v>
      </c>
      <c r="BE119" s="2">
        <f t="shared" ca="1" si="111"/>
        <v>1</v>
      </c>
      <c r="BF119" s="2">
        <f t="shared" ca="1" si="111"/>
        <v>0</v>
      </c>
      <c r="BG119" s="2">
        <f t="shared" ca="1" si="111"/>
        <v>0</v>
      </c>
      <c r="BH119" s="2">
        <f t="shared" ca="1" si="95"/>
        <v>0</v>
      </c>
      <c r="BI119" s="2">
        <f t="shared" ca="1" si="95"/>
        <v>0</v>
      </c>
      <c r="BJ119" s="2">
        <f t="shared" ca="1" si="95"/>
        <v>0</v>
      </c>
      <c r="BK119" s="2">
        <f t="shared" ca="1" si="95"/>
        <v>1</v>
      </c>
      <c r="BL119" s="2">
        <f t="shared" ca="1" si="95"/>
        <v>1</v>
      </c>
      <c r="BM119" s="2">
        <f t="shared" ca="1" si="95"/>
        <v>0</v>
      </c>
      <c r="BN119" s="2" t="str">
        <f t="shared" si="78"/>
        <v>TP</v>
      </c>
      <c r="BO119" s="2">
        <f>IF(AND(COUNTIF(J119:W119,"&gt;0")&gt;6,COUNTIF(J119:W119,"&gt;0")=SUM(BR119:CE119)),SUM(BR119:CE119),0)</f>
        <v>0</v>
      </c>
      <c r="BP119" s="2">
        <f t="shared" si="128"/>
        <v>0</v>
      </c>
      <c r="BR119" s="2">
        <f t="shared" si="129"/>
        <v>1</v>
      </c>
      <c r="BS119" s="2">
        <f t="shared" si="130"/>
        <v>1</v>
      </c>
      <c r="BT119" s="2">
        <f t="shared" si="131"/>
        <v>1</v>
      </c>
      <c r="BU119" s="2">
        <f t="shared" si="132"/>
        <v>1</v>
      </c>
      <c r="BV119" s="2">
        <f t="shared" si="133"/>
        <v>1</v>
      </c>
      <c r="BW119" s="2">
        <f t="shared" si="134"/>
        <v>1</v>
      </c>
      <c r="BX119" s="2">
        <f t="shared" si="135"/>
        <v>1</v>
      </c>
      <c r="BY119" s="2">
        <f t="shared" si="136"/>
        <v>1</v>
      </c>
      <c r="BZ119" s="2">
        <f t="shared" si="137"/>
        <v>1</v>
      </c>
      <c r="CA119" s="2">
        <f t="shared" si="138"/>
        <v>0</v>
      </c>
      <c r="CB119" s="2">
        <f t="shared" si="139"/>
        <v>1</v>
      </c>
      <c r="CC119" s="2">
        <f t="shared" si="140"/>
        <v>1</v>
      </c>
      <c r="CD119" s="2">
        <f t="shared" si="141"/>
        <v>1</v>
      </c>
      <c r="CE119" s="2">
        <f t="shared" si="142"/>
        <v>1</v>
      </c>
    </row>
    <row r="120" spans="1:83" x14ac:dyDescent="0.25">
      <c r="A120" s="10" t="str">
        <f>IF(AND(MID(B120,11,2)="10",MID(B120,7,2)="SV",MID(B120,3,1)="T"),"ТА-1  -  "&amp;VLOOKUP("SVT",Справочники!$B$100:$C$115,2,FALSE),IF(MID(B120,1,2)="00",VLOOKUP(MID(B120,7,2),Справочники!$B$100:$C$115,2,FALSE),IF(MID(B120,3,1)="K","КА",IF(MID(B120,3,1)="T","ТА","-"))&amp;"-"&amp;MID(B120,1,2)*1&amp;IF(MID(B120,IF(MID(B120,11,2)="09",10,9),1)="A","А","")&amp;IF(MID(B120,IF(MID(B120,11,2)="09",10,9),1)="B","Б","")&amp;"  -  "&amp;VLOOKUP(IF(AND(MID(B120,7,2)="SV",MID(B120,3,1)="T"),"SVT",MID(B120,7,2)),Справочники!$B$100:$C$115,2,FALSE)))</f>
        <v>ТА-10  -  Т₀</v>
      </c>
      <c r="B120" s="10" t="s">
        <v>2812</v>
      </c>
      <c r="C120" s="18">
        <v>545</v>
      </c>
      <c r="D120" s="18">
        <v>535</v>
      </c>
      <c r="E120" s="22" t="s">
        <v>117</v>
      </c>
      <c r="F120" s="22">
        <v>3</v>
      </c>
      <c r="G120" s="22"/>
      <c r="H120" s="20">
        <f t="shared" ca="1" si="76"/>
        <v>0</v>
      </c>
      <c r="I120" s="16" t="str">
        <f t="shared" si="77"/>
        <v>10T002TP0N04</v>
      </c>
      <c r="J120" s="54">
        <v>533.14047260260713</v>
      </c>
      <c r="K120" s="54">
        <v>532.88239251311279</v>
      </c>
      <c r="L120" s="54">
        <v>533.09747744120932</v>
      </c>
      <c r="M120" s="54">
        <v>529.39399243351829</v>
      </c>
      <c r="N120" s="54">
        <v>528.33287848999601</v>
      </c>
      <c r="O120" s="54">
        <v>530.5362939833808</v>
      </c>
      <c r="P120" s="54">
        <v>528.85625008960085</v>
      </c>
      <c r="Q120" s="54">
        <v>529.26806509224173</v>
      </c>
      <c r="R120" s="54">
        <v>528.15919333551778</v>
      </c>
      <c r="S120" s="54">
        <v>529.30342788254302</v>
      </c>
      <c r="T120" s="54">
        <v>528.37655288554947</v>
      </c>
      <c r="U120" s="54">
        <v>527.57574167627536</v>
      </c>
      <c r="V120" s="54">
        <v>526.94123675882918</v>
      </c>
      <c r="W120" s="56">
        <v>530.48930734624355</v>
      </c>
      <c r="X120" s="2">
        <f t="shared" ca="1" si="112"/>
        <v>2</v>
      </c>
      <c r="Y120" s="2">
        <f t="shared" ca="1" si="110"/>
        <v>2</v>
      </c>
      <c r="Z120" s="2">
        <f t="shared" ca="1" si="110"/>
        <v>2</v>
      </c>
      <c r="AA120" s="2">
        <f t="shared" ca="1" si="110"/>
        <v>2</v>
      </c>
      <c r="AB120" s="2">
        <f t="shared" ca="1" si="110"/>
        <v>2</v>
      </c>
      <c r="AC120" s="2">
        <f t="shared" ca="1" si="110"/>
        <v>2</v>
      </c>
      <c r="AD120" s="2">
        <f t="shared" ca="1" si="110"/>
        <v>2</v>
      </c>
      <c r="AE120" s="2">
        <f t="shared" ca="1" si="110"/>
        <v>2</v>
      </c>
      <c r="AF120" s="2">
        <f t="shared" ca="1" si="94"/>
        <v>2</v>
      </c>
      <c r="AG120" s="2">
        <f t="shared" ca="1" si="94"/>
        <v>2</v>
      </c>
      <c r="AH120" s="2">
        <f t="shared" ca="1" si="94"/>
        <v>2</v>
      </c>
      <c r="AI120" s="2">
        <f t="shared" ca="1" si="94"/>
        <v>2</v>
      </c>
      <c r="AJ120" s="2">
        <f t="shared" ca="1" si="94"/>
        <v>2</v>
      </c>
      <c r="AK120" s="2">
        <f t="shared" ca="1" si="94"/>
        <v>2</v>
      </c>
      <c r="AL120" s="55">
        <v>535</v>
      </c>
      <c r="AM120" s="55">
        <v>535</v>
      </c>
      <c r="AN120" s="55">
        <v>535</v>
      </c>
      <c r="AO120" s="55">
        <v>535</v>
      </c>
      <c r="AP120" s="55">
        <v>535</v>
      </c>
      <c r="AQ120" s="55">
        <v>535</v>
      </c>
      <c r="AR120" s="55">
        <v>535</v>
      </c>
      <c r="AS120" s="55">
        <v>535</v>
      </c>
      <c r="AT120" s="55">
        <v>535</v>
      </c>
      <c r="AU120" s="55">
        <v>535</v>
      </c>
      <c r="AV120" s="55">
        <v>535</v>
      </c>
      <c r="AW120" s="55">
        <v>535</v>
      </c>
      <c r="AX120" s="55">
        <v>535</v>
      </c>
      <c r="AY120" s="55">
        <v>535</v>
      </c>
      <c r="AZ120" s="2">
        <f t="shared" ca="1" si="113"/>
        <v>0</v>
      </c>
      <c r="BA120" s="2">
        <f t="shared" ca="1" si="111"/>
        <v>0</v>
      </c>
      <c r="BB120" s="2">
        <f t="shared" ca="1" si="111"/>
        <v>0</v>
      </c>
      <c r="BC120" s="2">
        <f t="shared" ca="1" si="111"/>
        <v>0</v>
      </c>
      <c r="BD120" s="2">
        <f t="shared" ca="1" si="111"/>
        <v>2</v>
      </c>
      <c r="BE120" s="2">
        <f t="shared" ca="1" si="111"/>
        <v>1</v>
      </c>
      <c r="BF120" s="2">
        <f t="shared" ca="1" si="111"/>
        <v>0</v>
      </c>
      <c r="BG120" s="2">
        <f t="shared" ca="1" si="111"/>
        <v>0</v>
      </c>
      <c r="BH120" s="2">
        <f t="shared" ca="1" si="95"/>
        <v>0</v>
      </c>
      <c r="BI120" s="2">
        <f t="shared" ca="1" si="95"/>
        <v>0</v>
      </c>
      <c r="BJ120" s="2">
        <f t="shared" ca="1" si="95"/>
        <v>0</v>
      </c>
      <c r="BK120" s="2">
        <f t="shared" ca="1" si="95"/>
        <v>1</v>
      </c>
      <c r="BL120" s="2">
        <f t="shared" ca="1" si="95"/>
        <v>1</v>
      </c>
      <c r="BM120" s="2">
        <f t="shared" ca="1" si="95"/>
        <v>0</v>
      </c>
      <c r="BN120" s="2" t="str">
        <f t="shared" si="78"/>
        <v>TP</v>
      </c>
      <c r="BO120" s="2">
        <f>IF(AND(COUNTIF(J120:W120,"&gt;0")&gt;6,COUNTIF(J120:W120,"&gt;0")=SUM(BR120:CE120)),SUM(BR120:CE120),0)</f>
        <v>14</v>
      </c>
      <c r="BP120" s="2">
        <f t="shared" si="128"/>
        <v>0</v>
      </c>
      <c r="BQ120" s="127">
        <v>45968</v>
      </c>
      <c r="BR120" s="2">
        <f t="shared" si="129"/>
        <v>1</v>
      </c>
      <c r="BS120" s="2">
        <f t="shared" si="130"/>
        <v>1</v>
      </c>
      <c r="BT120" s="2">
        <f t="shared" si="131"/>
        <v>1</v>
      </c>
      <c r="BU120" s="2">
        <f t="shared" si="132"/>
        <v>1</v>
      </c>
      <c r="BV120" s="2">
        <f t="shared" si="133"/>
        <v>1</v>
      </c>
      <c r="BW120" s="2">
        <f t="shared" si="134"/>
        <v>1</v>
      </c>
      <c r="BX120" s="2">
        <f t="shared" si="135"/>
        <v>1</v>
      </c>
      <c r="BY120" s="2">
        <f t="shared" si="136"/>
        <v>1</v>
      </c>
      <c r="BZ120" s="2">
        <f t="shared" si="137"/>
        <v>1</v>
      </c>
      <c r="CA120" s="2">
        <f t="shared" si="138"/>
        <v>1</v>
      </c>
      <c r="CB120" s="2">
        <f t="shared" si="139"/>
        <v>1</v>
      </c>
      <c r="CC120" s="2">
        <f t="shared" si="140"/>
        <v>1</v>
      </c>
      <c r="CD120" s="2">
        <f t="shared" si="141"/>
        <v>1</v>
      </c>
      <c r="CE120" s="2">
        <f t="shared" si="142"/>
        <v>1</v>
      </c>
    </row>
    <row r="121" spans="1:83" x14ac:dyDescent="0.25">
      <c r="A121" s="10" t="str">
        <f>IF(AND(MID(B121,11,2)="10",MID(B121,7,2)="SV",MID(B121,3,1)="T"),"ТА-1  -  "&amp;VLOOKUP("SVT",Справочники!$B$100:$C$115,2,FALSE),IF(MID(B121,1,2)="00",VLOOKUP(MID(B121,7,2),Справочники!$B$100:$C$115,2,FALSE),IF(MID(B121,3,1)="K","КА",IF(MID(B121,3,1)="T","ТА","-"))&amp;"-"&amp;MID(B121,1,2)*1&amp;IF(MID(B121,IF(MID(B121,11,2)="09",10,9),1)="A","А","")&amp;IF(MID(B121,IF(MID(B121,11,2)="09",10,9),1)="B","Б","")&amp;"  -  "&amp;VLOOKUP(IF(AND(MID(B121,7,2)="SV",MID(B121,3,1)="T"),"SVT",MID(B121,7,2)),Справочники!$B$100:$C$115,2,FALSE)))</f>
        <v>ТА-11  -  Т₀</v>
      </c>
      <c r="B121" s="10" t="s">
        <v>2813</v>
      </c>
      <c r="C121" s="18">
        <v>545</v>
      </c>
      <c r="D121" s="18">
        <v>535</v>
      </c>
      <c r="E121" s="22" t="s">
        <v>117</v>
      </c>
      <c r="F121" s="22">
        <v>3</v>
      </c>
      <c r="G121" s="22"/>
      <c r="H121" s="20">
        <f t="shared" ca="1" si="76"/>
        <v>0</v>
      </c>
      <c r="I121" s="16" t="str">
        <f t="shared" si="77"/>
        <v>11T002TP0L04</v>
      </c>
      <c r="J121" s="54">
        <v>540.92395925846427</v>
      </c>
      <c r="K121" s="54">
        <v>541.9443046488027</v>
      </c>
      <c r="L121" s="54">
        <v>540.54431377432911</v>
      </c>
      <c r="M121" s="54">
        <v>537.27114460237226</v>
      </c>
      <c r="N121" s="54">
        <v>534.37559956480868</v>
      </c>
      <c r="O121" s="54">
        <v>537.76505872387418</v>
      </c>
      <c r="P121" s="54">
        <v>538.05133685607746</v>
      </c>
      <c r="Q121" s="54">
        <v>541.35912946031419</v>
      </c>
      <c r="R121" s="54">
        <v>541.17206495374944</v>
      </c>
      <c r="S121" s="54">
        <v>542.29624052552867</v>
      </c>
      <c r="T121" s="54">
        <v>539.6035573768628</v>
      </c>
      <c r="U121" s="54">
        <v>540.46675316245353</v>
      </c>
      <c r="V121" s="54">
        <v>540.54278713151587</v>
      </c>
      <c r="W121" s="56">
        <v>539.74781556742073</v>
      </c>
      <c r="X121" s="2">
        <f t="shared" ca="1" si="112"/>
        <v>0</v>
      </c>
      <c r="Y121" s="2">
        <f t="shared" ca="1" si="110"/>
        <v>0</v>
      </c>
      <c r="Z121" s="2">
        <f t="shared" ca="1" si="110"/>
        <v>0</v>
      </c>
      <c r="AA121" s="2">
        <f t="shared" ca="1" si="110"/>
        <v>0</v>
      </c>
      <c r="AB121" s="2">
        <f t="shared" ca="1" si="110"/>
        <v>42</v>
      </c>
      <c r="AC121" s="2">
        <f t="shared" ca="1" si="110"/>
        <v>0</v>
      </c>
      <c r="AD121" s="2">
        <f t="shared" ca="1" si="110"/>
        <v>0</v>
      </c>
      <c r="AE121" s="2">
        <f t="shared" ca="1" si="110"/>
        <v>0</v>
      </c>
      <c r="AF121" s="2">
        <f t="shared" ca="1" si="94"/>
        <v>0</v>
      </c>
      <c r="AG121" s="2">
        <f t="shared" ca="1" si="94"/>
        <v>0</v>
      </c>
      <c r="AH121" s="2">
        <f t="shared" ca="1" si="94"/>
        <v>0</v>
      </c>
      <c r="AI121" s="2">
        <f t="shared" ca="1" si="94"/>
        <v>0</v>
      </c>
      <c r="AJ121" s="2">
        <f t="shared" ca="1" si="94"/>
        <v>0</v>
      </c>
      <c r="AK121" s="2">
        <f t="shared" ca="1" si="94"/>
        <v>0</v>
      </c>
      <c r="AL121" s="55">
        <v>545</v>
      </c>
      <c r="AM121" s="55">
        <v>545</v>
      </c>
      <c r="AN121" s="55">
        <v>545</v>
      </c>
      <c r="AO121" s="55">
        <v>545</v>
      </c>
      <c r="AP121" s="55">
        <v>545</v>
      </c>
      <c r="AQ121" s="55">
        <v>545</v>
      </c>
      <c r="AR121" s="55">
        <v>545</v>
      </c>
      <c r="AS121" s="55">
        <v>545</v>
      </c>
      <c r="AT121" s="55">
        <v>545</v>
      </c>
      <c r="AU121" s="55">
        <v>545</v>
      </c>
      <c r="AV121" s="55">
        <v>545</v>
      </c>
      <c r="AW121" s="55">
        <v>545</v>
      </c>
      <c r="AX121" s="55">
        <v>545</v>
      </c>
      <c r="AY121" s="55">
        <v>545</v>
      </c>
      <c r="AZ121" s="2">
        <f t="shared" ca="1" si="113"/>
        <v>0</v>
      </c>
      <c r="BA121" s="2">
        <f t="shared" ca="1" si="111"/>
        <v>0</v>
      </c>
      <c r="BB121" s="2">
        <f t="shared" ca="1" si="111"/>
        <v>0</v>
      </c>
      <c r="BC121" s="2">
        <f t="shared" ca="1" si="111"/>
        <v>0</v>
      </c>
      <c r="BD121" s="2">
        <f t="shared" ca="1" si="111"/>
        <v>2</v>
      </c>
      <c r="BE121" s="2">
        <f t="shared" ca="1" si="111"/>
        <v>1</v>
      </c>
      <c r="BF121" s="2">
        <f t="shared" ca="1" si="111"/>
        <v>0</v>
      </c>
      <c r="BG121" s="2">
        <f t="shared" ca="1" si="111"/>
        <v>0</v>
      </c>
      <c r="BH121" s="2">
        <f t="shared" ca="1" si="95"/>
        <v>0</v>
      </c>
      <c r="BI121" s="2">
        <f t="shared" ca="1" si="95"/>
        <v>0</v>
      </c>
      <c r="BJ121" s="2">
        <f t="shared" ca="1" si="95"/>
        <v>0</v>
      </c>
      <c r="BK121" s="2">
        <f t="shared" ca="1" si="95"/>
        <v>1</v>
      </c>
      <c r="BL121" s="2">
        <f t="shared" ca="1" si="95"/>
        <v>1</v>
      </c>
      <c r="BM121" s="2">
        <f t="shared" ca="1" si="95"/>
        <v>0</v>
      </c>
      <c r="BN121" s="2" t="str">
        <f t="shared" si="78"/>
        <v>TP</v>
      </c>
      <c r="BO121" s="2">
        <f>IF(AND(COUNTIF(J121:W121,"&gt;0")&gt;6,COUNTIF(J121:W121,"&gt;0")=SUM(BR121:CE121)),SUM(BR121:CE121),0)</f>
        <v>0</v>
      </c>
      <c r="BP121" s="2">
        <f t="shared" si="128"/>
        <v>0</v>
      </c>
      <c r="BR121" s="2">
        <f t="shared" si="129"/>
        <v>0</v>
      </c>
      <c r="BS121" s="2">
        <f t="shared" si="130"/>
        <v>0</v>
      </c>
      <c r="BT121" s="2">
        <f t="shared" si="131"/>
        <v>0</v>
      </c>
      <c r="BU121" s="2">
        <f t="shared" si="132"/>
        <v>0</v>
      </c>
      <c r="BV121" s="2">
        <f t="shared" si="133"/>
        <v>1</v>
      </c>
      <c r="BW121" s="2">
        <f t="shared" si="134"/>
        <v>0</v>
      </c>
      <c r="BX121" s="2">
        <f t="shared" si="135"/>
        <v>0</v>
      </c>
      <c r="BY121" s="2">
        <f t="shared" si="136"/>
        <v>0</v>
      </c>
      <c r="BZ121" s="2">
        <f t="shared" si="137"/>
        <v>0</v>
      </c>
      <c r="CA121" s="2">
        <f t="shared" si="138"/>
        <v>0</v>
      </c>
      <c r="CB121" s="2">
        <f t="shared" si="139"/>
        <v>0</v>
      </c>
      <c r="CC121" s="2">
        <f t="shared" si="140"/>
        <v>0</v>
      </c>
      <c r="CD121" s="2">
        <f t="shared" si="141"/>
        <v>0</v>
      </c>
      <c r="CE121" s="2">
        <f t="shared" si="142"/>
        <v>0</v>
      </c>
    </row>
    <row r="122" spans="1:83" x14ac:dyDescent="0.25">
      <c r="A122" s="10" t="str">
        <f>IF(AND(MID(B122,11,2)="10",MID(B122,7,2)="SV",MID(B122,3,1)="T"),"ТА-1  -  "&amp;VLOOKUP("SVT",Справочники!$B$100:$C$115,2,FALSE),IF(MID(B122,1,2)="00",VLOOKUP(MID(B122,7,2),Справочники!$B$100:$C$115,2,FALSE),IF(MID(B122,3,1)="K","КА",IF(MID(B122,3,1)="T","ТА","-"))&amp;"-"&amp;MID(B122,1,2)*1&amp;IF(MID(B122,IF(MID(B122,11,2)="09",10,9),1)="A","А","")&amp;IF(MID(B122,IF(MID(B122,11,2)="09",10,9),1)="B","Б","")&amp;"  -  "&amp;VLOOKUP(IF(AND(MID(B122,7,2)="SV",MID(B122,3,1)="T"),"SVT",MID(B122,7,2)),Справочники!$B$100:$C$115,2,FALSE)))</f>
        <v>ТА-12  -  Т₀</v>
      </c>
      <c r="B122" s="10" t="s">
        <v>2814</v>
      </c>
      <c r="C122" s="18">
        <v>545</v>
      </c>
      <c r="D122" s="18">
        <v>535</v>
      </c>
      <c r="E122" s="22" t="s">
        <v>117</v>
      </c>
      <c r="F122" s="22">
        <v>3</v>
      </c>
      <c r="G122" s="22"/>
      <c r="H122" s="20">
        <f t="shared" ca="1" si="76"/>
        <v>0</v>
      </c>
      <c r="I122" s="16" t="str">
        <f t="shared" si="77"/>
        <v>12T002TP0L04</v>
      </c>
      <c r="J122" s="54">
        <v>0</v>
      </c>
      <c r="K122" s="54">
        <v>0</v>
      </c>
      <c r="L122" s="54">
        <v>0</v>
      </c>
      <c r="M122" s="54">
        <v>537.3430051604895</v>
      </c>
      <c r="N122" s="54">
        <v>536.03745880413862</v>
      </c>
      <c r="O122" s="54">
        <v>523.045372881356</v>
      </c>
      <c r="P122" s="54">
        <v>0</v>
      </c>
      <c r="Q122" s="54">
        <v>0</v>
      </c>
      <c r="R122" s="54">
        <v>0</v>
      </c>
      <c r="S122" s="54">
        <v>0</v>
      </c>
      <c r="T122" s="54">
        <v>0</v>
      </c>
      <c r="U122" s="54">
        <v>0</v>
      </c>
      <c r="V122" s="54">
        <v>0</v>
      </c>
      <c r="W122" s="56">
        <v>0</v>
      </c>
      <c r="X122" s="2">
        <f t="shared" ca="1" si="112"/>
        <v>2</v>
      </c>
      <c r="Y122" s="2">
        <f t="shared" ca="1" si="110"/>
        <v>2</v>
      </c>
      <c r="Z122" s="2">
        <f t="shared" ca="1" si="110"/>
        <v>2</v>
      </c>
      <c r="AA122" s="2">
        <f t="shared" ca="1" si="110"/>
        <v>0</v>
      </c>
      <c r="AB122" s="2">
        <f t="shared" ca="1" si="110"/>
        <v>0</v>
      </c>
      <c r="AC122" s="2">
        <f t="shared" ca="1" si="110"/>
        <v>2</v>
      </c>
      <c r="AD122" s="2">
        <f t="shared" ca="1" si="110"/>
        <v>2</v>
      </c>
      <c r="AE122" s="2">
        <f t="shared" ca="1" si="110"/>
        <v>2</v>
      </c>
      <c r="AF122" s="2">
        <f t="shared" ca="1" si="94"/>
        <v>2</v>
      </c>
      <c r="AG122" s="2">
        <f t="shared" ca="1" si="94"/>
        <v>2</v>
      </c>
      <c r="AH122" s="2">
        <f t="shared" ca="1" si="94"/>
        <v>2</v>
      </c>
      <c r="AI122" s="2">
        <f t="shared" ca="1" si="94"/>
        <v>2</v>
      </c>
      <c r="AJ122" s="2">
        <f t="shared" ca="1" si="94"/>
        <v>2</v>
      </c>
      <c r="AK122" s="2">
        <f t="shared" ca="1" si="94"/>
        <v>2</v>
      </c>
      <c r="AL122" s="55">
        <v>0</v>
      </c>
      <c r="AM122" s="55">
        <v>0</v>
      </c>
      <c r="AN122" s="55">
        <v>0</v>
      </c>
      <c r="AO122" s="55">
        <v>545</v>
      </c>
      <c r="AP122" s="55">
        <v>545</v>
      </c>
      <c r="AQ122" s="55">
        <v>545</v>
      </c>
      <c r="AR122" s="55">
        <v>0</v>
      </c>
      <c r="AS122" s="55">
        <v>0</v>
      </c>
      <c r="AT122" s="55">
        <v>0</v>
      </c>
      <c r="AU122" s="55">
        <v>0</v>
      </c>
      <c r="AV122" s="55">
        <v>0</v>
      </c>
      <c r="AW122" s="55">
        <v>0</v>
      </c>
      <c r="AX122" s="55">
        <v>0</v>
      </c>
      <c r="AY122" s="55">
        <v>0</v>
      </c>
      <c r="AZ122" s="2">
        <f t="shared" ca="1" si="113"/>
        <v>0</v>
      </c>
      <c r="BA122" s="2">
        <f t="shared" ca="1" si="111"/>
        <v>0</v>
      </c>
      <c r="BB122" s="2">
        <f t="shared" ca="1" si="111"/>
        <v>0</v>
      </c>
      <c r="BC122" s="2">
        <f t="shared" ca="1" si="111"/>
        <v>0</v>
      </c>
      <c r="BD122" s="2">
        <f t="shared" ca="1" si="111"/>
        <v>2</v>
      </c>
      <c r="BE122" s="2">
        <f t="shared" ca="1" si="111"/>
        <v>1</v>
      </c>
      <c r="BF122" s="2">
        <f t="shared" ca="1" si="111"/>
        <v>0</v>
      </c>
      <c r="BG122" s="2">
        <f t="shared" ca="1" si="111"/>
        <v>0</v>
      </c>
      <c r="BH122" s="2">
        <f t="shared" ca="1" si="95"/>
        <v>0</v>
      </c>
      <c r="BI122" s="2">
        <f t="shared" ca="1" si="95"/>
        <v>0</v>
      </c>
      <c r="BJ122" s="2">
        <f t="shared" ca="1" si="95"/>
        <v>0</v>
      </c>
      <c r="BK122" s="2">
        <f t="shared" ca="1" si="95"/>
        <v>1</v>
      </c>
      <c r="BL122" s="2">
        <f t="shared" ca="1" si="95"/>
        <v>1</v>
      </c>
      <c r="BM122" s="2">
        <f t="shared" ca="1" si="95"/>
        <v>0</v>
      </c>
      <c r="BN122" s="2" t="str">
        <f t="shared" si="78"/>
        <v>TP</v>
      </c>
      <c r="BP122" s="2">
        <f t="shared" si="128"/>
        <v>0</v>
      </c>
      <c r="BR122" s="2">
        <f t="shared" si="129"/>
        <v>0</v>
      </c>
      <c r="BS122" s="2">
        <f t="shared" si="130"/>
        <v>0</v>
      </c>
      <c r="BT122" s="2">
        <f t="shared" si="131"/>
        <v>0</v>
      </c>
      <c r="BU122" s="2">
        <f t="shared" si="132"/>
        <v>0</v>
      </c>
      <c r="BV122" s="2">
        <f t="shared" si="133"/>
        <v>0</v>
      </c>
      <c r="BW122" s="2">
        <f t="shared" si="134"/>
        <v>1</v>
      </c>
      <c r="BX122" s="2">
        <f t="shared" si="135"/>
        <v>0</v>
      </c>
      <c r="BY122" s="2">
        <f t="shared" si="136"/>
        <v>0</v>
      </c>
      <c r="BZ122" s="2">
        <f t="shared" si="137"/>
        <v>0</v>
      </c>
      <c r="CA122" s="2">
        <f t="shared" si="138"/>
        <v>0</v>
      </c>
      <c r="CB122" s="2">
        <f t="shared" si="139"/>
        <v>0</v>
      </c>
      <c r="CC122" s="2">
        <f t="shared" si="140"/>
        <v>0</v>
      </c>
      <c r="CD122" s="2">
        <f t="shared" si="141"/>
        <v>0</v>
      </c>
      <c r="CE122" s="2">
        <f t="shared" si="142"/>
        <v>0</v>
      </c>
    </row>
    <row r="123" spans="1:83" x14ac:dyDescent="0.25">
      <c r="A123" s="10" t="str">
        <f>IF(AND(MID(B123,11,2)="10",MID(B123,7,2)="SV",MID(B123,3,1)="T"),"ТА-1  -  "&amp;VLOOKUP("SVT",Справочники!$B$100:$C$115,2,FALSE),IF(MID(B123,1,2)="00",VLOOKUP(MID(B123,7,2),Справочники!$B$100:$C$115,2,FALSE),IF(MID(B123,3,1)="K","КА",IF(MID(B123,3,1)="T","ТА","-"))&amp;"-"&amp;MID(B123,1,2)*1&amp;IF(MID(B123,IF(MID(B123,11,2)="09",10,9),1)="A","А","")&amp;IF(MID(B123,IF(MID(B123,11,2)="09",10,9),1)="B","Б","")&amp;"  -  "&amp;VLOOKUP(IF(AND(MID(B123,7,2)="SV",MID(B123,3,1)="T"),"SVT",MID(B123,7,2)),Справочники!$B$100:$C$115,2,FALSE)))</f>
        <v>ТА-3  -  δt_конд</v>
      </c>
      <c r="B123" s="10" t="s">
        <v>2815</v>
      </c>
      <c r="C123" s="18">
        <v>20</v>
      </c>
      <c r="D123" s="18">
        <v>5</v>
      </c>
      <c r="E123" s="22" t="s">
        <v>608</v>
      </c>
      <c r="F123" s="22">
        <v>3</v>
      </c>
      <c r="G123" s="22"/>
      <c r="H123" s="20">
        <f t="shared" ca="1" si="76"/>
        <v>0</v>
      </c>
      <c r="I123" s="16" t="str">
        <f t="shared" si="77"/>
        <v>03T002TA0N04</v>
      </c>
      <c r="J123" s="54">
        <v>15.213408354927697</v>
      </c>
      <c r="K123" s="54">
        <v>17.10775395837263</v>
      </c>
      <c r="L123" s="54">
        <v>14.637516811871603</v>
      </c>
      <c r="M123" s="54">
        <v>15.928087906734977</v>
      </c>
      <c r="N123" s="54">
        <v>17.744840028296437</v>
      </c>
      <c r="O123" s="54">
        <v>16.634829661660891</v>
      </c>
      <c r="P123" s="54">
        <v>16.03844697387553</v>
      </c>
      <c r="Q123" s="54">
        <v>17.912954513371286</v>
      </c>
      <c r="R123" s="54">
        <v>13.767612486056041</v>
      </c>
      <c r="S123" s="54">
        <v>15.448591277232424</v>
      </c>
      <c r="T123" s="54">
        <v>16.26331430647156</v>
      </c>
      <c r="U123" s="54">
        <v>17.503243793065888</v>
      </c>
      <c r="V123" s="54">
        <v>17.590675846105452</v>
      </c>
      <c r="W123" s="56">
        <v>13.840437595738145</v>
      </c>
      <c r="X123" s="2">
        <f t="shared" ca="1" si="112"/>
        <v>0</v>
      </c>
      <c r="Y123" s="2">
        <f t="shared" ca="1" si="110"/>
        <v>0</v>
      </c>
      <c r="Z123" s="2">
        <f t="shared" ca="1" si="110"/>
        <v>0</v>
      </c>
      <c r="AA123" s="2">
        <f t="shared" ca="1" si="110"/>
        <v>0</v>
      </c>
      <c r="AB123" s="2">
        <f t="shared" ca="1" si="110"/>
        <v>0</v>
      </c>
      <c r="AC123" s="2">
        <f t="shared" ca="1" si="110"/>
        <v>0</v>
      </c>
      <c r="AD123" s="2">
        <f t="shared" ca="1" si="110"/>
        <v>0</v>
      </c>
      <c r="AE123" s="2">
        <f t="shared" ca="1" si="110"/>
        <v>0</v>
      </c>
      <c r="AF123" s="2">
        <f t="shared" ca="1" si="94"/>
        <v>0</v>
      </c>
      <c r="AG123" s="2">
        <f t="shared" ca="1" si="94"/>
        <v>0</v>
      </c>
      <c r="AH123" s="2">
        <f t="shared" ca="1" si="94"/>
        <v>0</v>
      </c>
      <c r="AI123" s="2">
        <f t="shared" ca="1" si="94"/>
        <v>0</v>
      </c>
      <c r="AJ123" s="2">
        <f t="shared" ca="1" si="94"/>
        <v>0</v>
      </c>
      <c r="AK123" s="2">
        <f t="shared" ca="1" si="94"/>
        <v>0</v>
      </c>
      <c r="AL123" s="55">
        <v>13.175651090404122</v>
      </c>
      <c r="AM123" s="55">
        <v>13.06092794175356</v>
      </c>
      <c r="AN123" s="55">
        <v>13.789892358484451</v>
      </c>
      <c r="AO123" s="55">
        <v>14.635326035212808</v>
      </c>
      <c r="AP123" s="55">
        <v>16.273612529872334</v>
      </c>
      <c r="AQ123" s="55">
        <v>13.479952271050259</v>
      </c>
      <c r="AR123" s="55">
        <v>16.687932168405357</v>
      </c>
      <c r="AS123" s="55">
        <v>13.185285315835602</v>
      </c>
      <c r="AT123" s="55">
        <v>13.446146670243117</v>
      </c>
      <c r="AU123" s="55">
        <v>13.008598513673931</v>
      </c>
      <c r="AV123" s="55">
        <v>13.706593487941644</v>
      </c>
      <c r="AW123" s="55">
        <v>16.868705700739383</v>
      </c>
      <c r="AX123" s="55">
        <v>14.194715617070374</v>
      </c>
      <c r="AY123" s="55">
        <v>15.501536780101478</v>
      </c>
      <c r="AZ123" s="2">
        <f t="shared" ca="1" si="113"/>
        <v>0</v>
      </c>
      <c r="BA123" s="2">
        <f t="shared" ca="1" si="111"/>
        <v>0</v>
      </c>
      <c r="BB123" s="2">
        <f t="shared" ca="1" si="111"/>
        <v>0</v>
      </c>
      <c r="BC123" s="2">
        <f t="shared" ca="1" si="111"/>
        <v>0</v>
      </c>
      <c r="BD123" s="2">
        <f t="shared" ca="1" si="111"/>
        <v>1</v>
      </c>
      <c r="BE123" s="2">
        <f t="shared" ca="1" si="111"/>
        <v>1</v>
      </c>
      <c r="BF123" s="2">
        <f t="shared" ca="1" si="111"/>
        <v>0</v>
      </c>
      <c r="BG123" s="2">
        <f t="shared" ca="1" si="111"/>
        <v>0</v>
      </c>
      <c r="BH123" s="2">
        <f t="shared" ca="1" si="95"/>
        <v>0</v>
      </c>
      <c r="BI123" s="2">
        <f t="shared" ca="1" si="95"/>
        <v>0</v>
      </c>
      <c r="BJ123" s="2">
        <f t="shared" ca="1" si="95"/>
        <v>0</v>
      </c>
      <c r="BK123" s="2">
        <f t="shared" ca="1" si="95"/>
        <v>1</v>
      </c>
      <c r="BL123" s="2">
        <f t="shared" ca="1" si="95"/>
        <v>1</v>
      </c>
      <c r="BM123" s="2">
        <f t="shared" ca="1" si="95"/>
        <v>0</v>
      </c>
      <c r="BN123" s="2" t="str">
        <f t="shared" si="78"/>
        <v>TA</v>
      </c>
      <c r="BO123" s="2">
        <f>IF(AND(COUNTIF(J123:W123,"&gt;0")&gt;6,COUNTIF(J123:W123,"&gt;0")=SUM(BR123:CE123)),SUM(BR123:CE123),0)</f>
        <v>0</v>
      </c>
      <c r="BP123" s="2">
        <f t="shared" si="128"/>
        <v>1</v>
      </c>
      <c r="BR123" s="2">
        <f t="shared" ref="BR123:CE129" si="143">IF(AND(J161 &gt;0,J123&gt;$C123,J123&gt;0.1),1,0)</f>
        <v>0</v>
      </c>
      <c r="BS123" s="2">
        <f t="shared" si="143"/>
        <v>0</v>
      </c>
      <c r="BT123" s="2">
        <f t="shared" si="143"/>
        <v>0</v>
      </c>
      <c r="BU123" s="2">
        <f t="shared" si="143"/>
        <v>0</v>
      </c>
      <c r="BV123" s="2">
        <f t="shared" si="143"/>
        <v>0</v>
      </c>
      <c r="BW123" s="2">
        <f t="shared" si="143"/>
        <v>0</v>
      </c>
      <c r="BX123" s="2">
        <f t="shared" si="143"/>
        <v>0</v>
      </c>
      <c r="BY123" s="2">
        <f t="shared" si="143"/>
        <v>0</v>
      </c>
      <c r="BZ123" s="2">
        <f t="shared" si="143"/>
        <v>0</v>
      </c>
      <c r="CA123" s="2">
        <f t="shared" si="143"/>
        <v>0</v>
      </c>
      <c r="CB123" s="2">
        <f t="shared" si="143"/>
        <v>0</v>
      </c>
      <c r="CC123" s="2">
        <f t="shared" si="143"/>
        <v>0</v>
      </c>
      <c r="CD123" s="2">
        <f t="shared" si="143"/>
        <v>0</v>
      </c>
      <c r="CE123" s="2">
        <f t="shared" si="143"/>
        <v>0</v>
      </c>
    </row>
    <row r="124" spans="1:83" x14ac:dyDescent="0.25">
      <c r="A124" s="10" t="str">
        <f>IF(AND(MID(B124,11,2)="10",MID(B124,7,2)="SV",MID(B124,3,1)="T"),"ТА-1  -  "&amp;VLOOKUP("SVT",Справочники!$B$100:$C$115,2,FALSE),IF(MID(B124,1,2)="00",VLOOKUP(MID(B124,7,2),Справочники!$B$100:$C$115,2,FALSE),IF(MID(B124,3,1)="K","КА",IF(MID(B124,3,1)="T","ТА","-"))&amp;"-"&amp;MID(B124,1,2)*1&amp;IF(MID(B124,IF(MID(B124,11,2)="09",10,9),1)="A","А","")&amp;IF(MID(B124,IF(MID(B124,11,2)="09",10,9),1)="B","Б","")&amp;"  -  "&amp;VLOOKUP(IF(AND(MID(B124,7,2)="SV",MID(B124,3,1)="T"),"SVT",MID(B124,7,2)),Справочники!$B$100:$C$115,2,FALSE)))</f>
        <v>ТА-4  -  δt_конд</v>
      </c>
      <c r="B124" s="10" t="s">
        <v>2816</v>
      </c>
      <c r="C124" s="18">
        <v>20</v>
      </c>
      <c r="D124" s="18">
        <v>5</v>
      </c>
      <c r="E124" s="22" t="s">
        <v>608</v>
      </c>
      <c r="F124" s="22">
        <v>3</v>
      </c>
      <c r="G124" s="22"/>
      <c r="H124" s="20">
        <f t="shared" ca="1" si="76"/>
        <v>0</v>
      </c>
      <c r="I124" s="16" t="str">
        <f t="shared" si="77"/>
        <v>04T002TA0N04</v>
      </c>
      <c r="J124" s="54">
        <v>16.469181757145915</v>
      </c>
      <c r="K124" s="54">
        <v>8.6641466085010705</v>
      </c>
      <c r="L124" s="54">
        <v>4.4249798578133408</v>
      </c>
      <c r="M124" s="54">
        <v>6.3104073228383246</v>
      </c>
      <c r="N124" s="54">
        <v>14.482522522095863</v>
      </c>
      <c r="O124" s="54">
        <v>14.165011735818094</v>
      </c>
      <c r="P124" s="54">
        <v>12.326544516177457</v>
      </c>
      <c r="Q124" s="54">
        <v>11.609872387005426</v>
      </c>
      <c r="R124" s="54">
        <v>1.5133646027650514</v>
      </c>
      <c r="S124" s="54">
        <v>6.7811288122600786</v>
      </c>
      <c r="T124" s="54">
        <v>4.3834579347162421</v>
      </c>
      <c r="U124" s="54">
        <v>4.2160260333410875</v>
      </c>
      <c r="V124" s="54">
        <v>4.6942017939931979</v>
      </c>
      <c r="W124" s="56">
        <v>7.2711879915759425</v>
      </c>
      <c r="X124" s="2">
        <f t="shared" ca="1" si="112"/>
        <v>0</v>
      </c>
      <c r="Y124" s="2">
        <f t="shared" ca="1" si="110"/>
        <v>0</v>
      </c>
      <c r="Z124" s="2">
        <f t="shared" ca="1" si="110"/>
        <v>0</v>
      </c>
      <c r="AA124" s="2">
        <f t="shared" ca="1" si="110"/>
        <v>0</v>
      </c>
      <c r="AB124" s="2">
        <f t="shared" ca="1" si="110"/>
        <v>40</v>
      </c>
      <c r="AC124" s="2">
        <f t="shared" ca="1" si="110"/>
        <v>40</v>
      </c>
      <c r="AD124" s="2">
        <f t="shared" ca="1" si="110"/>
        <v>0</v>
      </c>
      <c r="AE124" s="2">
        <f t="shared" ca="1" si="110"/>
        <v>0</v>
      </c>
      <c r="AF124" s="2">
        <f t="shared" ca="1" si="94"/>
        <v>0</v>
      </c>
      <c r="AG124" s="2">
        <f t="shared" ca="1" si="94"/>
        <v>0</v>
      </c>
      <c r="AH124" s="2">
        <f t="shared" ca="1" si="94"/>
        <v>0</v>
      </c>
      <c r="AI124" s="2">
        <f t="shared" ca="1" si="94"/>
        <v>0</v>
      </c>
      <c r="AJ124" s="2">
        <f t="shared" ca="1" si="94"/>
        <v>0</v>
      </c>
      <c r="AK124" s="2">
        <f t="shared" ca="1" si="94"/>
        <v>0</v>
      </c>
      <c r="AL124" s="55">
        <v>12.320594746974031</v>
      </c>
      <c r="AM124" s="55">
        <v>13.151817129083899</v>
      </c>
      <c r="AN124" s="55">
        <v>11.906639654212507</v>
      </c>
      <c r="AO124" s="55">
        <v>13.588522053640576</v>
      </c>
      <c r="AP124" s="55">
        <v>15.498093488464928</v>
      </c>
      <c r="AQ124" s="55">
        <v>12.64575385694976</v>
      </c>
      <c r="AR124" s="55">
        <v>15.293936712646021</v>
      </c>
      <c r="AS124" s="55">
        <v>13.509436509229007</v>
      </c>
      <c r="AT124" s="55">
        <v>12.086946954155955</v>
      </c>
      <c r="AU124" s="55">
        <v>12.61698978557931</v>
      </c>
      <c r="AV124" s="55">
        <v>12.742700255164602</v>
      </c>
      <c r="AW124" s="55">
        <v>23.865423949927834</v>
      </c>
      <c r="AX124" s="55">
        <v>21.361916386592988</v>
      </c>
      <c r="AY124" s="55">
        <v>19.730596186200422</v>
      </c>
      <c r="AZ124" s="2">
        <f t="shared" ca="1" si="113"/>
        <v>0</v>
      </c>
      <c r="BA124" s="2">
        <f t="shared" ca="1" si="111"/>
        <v>0</v>
      </c>
      <c r="BB124" s="2">
        <f t="shared" ca="1" si="111"/>
        <v>0</v>
      </c>
      <c r="BC124" s="2">
        <f t="shared" ca="1" si="111"/>
        <v>0</v>
      </c>
      <c r="BD124" s="2">
        <f t="shared" ca="1" si="111"/>
        <v>1</v>
      </c>
      <c r="BE124" s="2">
        <f t="shared" ca="1" si="111"/>
        <v>1</v>
      </c>
      <c r="BF124" s="2">
        <f t="shared" ca="1" si="111"/>
        <v>0</v>
      </c>
      <c r="BG124" s="2">
        <f t="shared" ca="1" si="111"/>
        <v>0</v>
      </c>
      <c r="BH124" s="2">
        <f t="shared" ca="1" si="95"/>
        <v>0</v>
      </c>
      <c r="BI124" s="2">
        <f t="shared" ca="1" si="95"/>
        <v>0</v>
      </c>
      <c r="BJ124" s="2">
        <f t="shared" ca="1" si="95"/>
        <v>0</v>
      </c>
      <c r="BK124" s="2">
        <f t="shared" ca="1" si="95"/>
        <v>1</v>
      </c>
      <c r="BL124" s="2">
        <f t="shared" ca="1" si="95"/>
        <v>1</v>
      </c>
      <c r="BM124" s="2">
        <f t="shared" ca="1" si="95"/>
        <v>0</v>
      </c>
      <c r="BN124" s="2" t="str">
        <f t="shared" si="78"/>
        <v>TA</v>
      </c>
      <c r="BO124" s="2">
        <f>IF(AND(COUNTIF(J124:W124,"&gt;0")&gt;6,COUNTIF(J124:W124,"&gt;0")=SUM(BR124:CE124)),SUM(BR124:CE124),0)</f>
        <v>0</v>
      </c>
      <c r="BP124" s="2">
        <f t="shared" si="128"/>
        <v>1</v>
      </c>
      <c r="BR124" s="2">
        <f t="shared" si="143"/>
        <v>0</v>
      </c>
      <c r="BS124" s="2">
        <f t="shared" si="143"/>
        <v>0</v>
      </c>
      <c r="BT124" s="2">
        <f t="shared" si="143"/>
        <v>0</v>
      </c>
      <c r="BU124" s="2">
        <f t="shared" si="143"/>
        <v>0</v>
      </c>
      <c r="BV124" s="2">
        <f t="shared" si="143"/>
        <v>0</v>
      </c>
      <c r="BW124" s="2">
        <f t="shared" si="143"/>
        <v>0</v>
      </c>
      <c r="BX124" s="2">
        <f t="shared" si="143"/>
        <v>0</v>
      </c>
      <c r="BY124" s="2">
        <f t="shared" si="143"/>
        <v>0</v>
      </c>
      <c r="BZ124" s="2">
        <f t="shared" si="143"/>
        <v>0</v>
      </c>
      <c r="CA124" s="2">
        <f t="shared" si="143"/>
        <v>0</v>
      </c>
      <c r="CB124" s="2">
        <f t="shared" si="143"/>
        <v>0</v>
      </c>
      <c r="CC124" s="2">
        <f t="shared" si="143"/>
        <v>0</v>
      </c>
      <c r="CD124" s="2">
        <f t="shared" si="143"/>
        <v>0</v>
      </c>
      <c r="CE124" s="2">
        <f t="shared" si="143"/>
        <v>0</v>
      </c>
    </row>
    <row r="125" spans="1:83" x14ac:dyDescent="0.25">
      <c r="A125" s="10" t="str">
        <f>IF(AND(MID(B125,11,2)="10",MID(B125,7,2)="SV",MID(B125,3,1)="T"),"ТА-1  -  "&amp;VLOOKUP("SVT",Справочники!$B$100:$C$115,2,FALSE),IF(MID(B125,1,2)="00",VLOOKUP(MID(B125,7,2),Справочники!$B$100:$C$115,2,FALSE),IF(MID(B125,3,1)="K","КА",IF(MID(B125,3,1)="T","ТА","-"))&amp;"-"&amp;MID(B125,1,2)*1&amp;IF(MID(B125,IF(MID(B125,11,2)="09",10,9),1)="A","А","")&amp;IF(MID(B125,IF(MID(B125,11,2)="09",10,9),1)="B","Б","")&amp;"  -  "&amp;VLOOKUP(IF(AND(MID(B125,7,2)="SV",MID(B125,3,1)="T"),"SVT",MID(B125,7,2)),Справочники!$B$100:$C$115,2,FALSE)))</f>
        <v>ТА-5  -  δt_конд</v>
      </c>
      <c r="B125" s="10" t="s">
        <v>2817</v>
      </c>
      <c r="C125" s="18">
        <v>20</v>
      </c>
      <c r="D125" s="18">
        <v>5</v>
      </c>
      <c r="E125" s="22" t="s">
        <v>608</v>
      </c>
      <c r="F125" s="22">
        <v>3</v>
      </c>
      <c r="G125" s="22"/>
      <c r="H125" s="20">
        <f t="shared" ca="1" si="76"/>
        <v>0</v>
      </c>
      <c r="I125" s="16" t="str">
        <f t="shared" si="77"/>
        <v>05T002TA0N04</v>
      </c>
      <c r="J125" s="54">
        <v>17.401318800000013</v>
      </c>
      <c r="K125" s="54">
        <v>19.475809950695695</v>
      </c>
      <c r="L125" s="54">
        <v>19.77056755000001</v>
      </c>
      <c r="M125" s="54">
        <v>12.650338765694721</v>
      </c>
      <c r="N125" s="54">
        <v>18.09307192490256</v>
      </c>
      <c r="O125" s="54">
        <v>18.567110050708056</v>
      </c>
      <c r="P125" s="54">
        <v>18.01077175445797</v>
      </c>
      <c r="Q125" s="54">
        <v>15.598690970815012</v>
      </c>
      <c r="R125" s="54">
        <v>5.4834935200000228</v>
      </c>
      <c r="S125" s="54">
        <v>12.794849793528897</v>
      </c>
      <c r="T125" s="54">
        <v>11.591567660881463</v>
      </c>
      <c r="U125" s="54">
        <v>17.143594236657236</v>
      </c>
      <c r="V125" s="54">
        <v>19.219888707568529</v>
      </c>
      <c r="W125" s="56">
        <v>17.82345656516998</v>
      </c>
      <c r="X125" s="2">
        <f t="shared" ca="1" si="112"/>
        <v>0</v>
      </c>
      <c r="Y125" s="2">
        <f t="shared" ca="1" si="110"/>
        <v>0</v>
      </c>
      <c r="Z125" s="2">
        <f t="shared" ca="1" si="110"/>
        <v>0</v>
      </c>
      <c r="AA125" s="2">
        <f t="shared" ca="1" si="110"/>
        <v>0</v>
      </c>
      <c r="AB125" s="2">
        <f t="shared" ca="1" si="110"/>
        <v>0</v>
      </c>
      <c r="AC125" s="2">
        <f t="shared" ca="1" si="110"/>
        <v>0</v>
      </c>
      <c r="AD125" s="2">
        <f t="shared" ca="1" si="110"/>
        <v>0</v>
      </c>
      <c r="AE125" s="2">
        <f t="shared" ca="1" si="110"/>
        <v>0</v>
      </c>
      <c r="AF125" s="2">
        <f t="shared" ca="1" si="94"/>
        <v>0</v>
      </c>
      <c r="AG125" s="2">
        <f t="shared" ca="1" si="94"/>
        <v>0</v>
      </c>
      <c r="AH125" s="2">
        <f t="shared" ca="1" si="94"/>
        <v>0</v>
      </c>
      <c r="AI125" s="2">
        <f t="shared" ca="1" si="94"/>
        <v>40</v>
      </c>
      <c r="AJ125" s="2">
        <f t="shared" ca="1" si="94"/>
        <v>40</v>
      </c>
      <c r="AK125" s="2">
        <f t="shared" ca="1" si="94"/>
        <v>0</v>
      </c>
      <c r="AL125" s="55">
        <v>11.942954388095739</v>
      </c>
      <c r="AM125" s="55">
        <v>13.333721089294663</v>
      </c>
      <c r="AN125" s="55">
        <v>13.019460074879122</v>
      </c>
      <c r="AO125" s="55">
        <v>13.270585923184589</v>
      </c>
      <c r="AP125" s="55">
        <v>14.201453699827765</v>
      </c>
      <c r="AQ125" s="55">
        <v>13.699181945260952</v>
      </c>
      <c r="AR125" s="55">
        <v>15.94278515067329</v>
      </c>
      <c r="AS125" s="55">
        <v>13.117809852873737</v>
      </c>
      <c r="AT125" s="55">
        <v>12.364412078150039</v>
      </c>
      <c r="AU125" s="55">
        <v>12.672938973737802</v>
      </c>
      <c r="AV125" s="55">
        <v>13.043417105008329</v>
      </c>
      <c r="AW125" s="55">
        <v>18.085754436751973</v>
      </c>
      <c r="AX125" s="55">
        <v>13.199433926415754</v>
      </c>
      <c r="AY125" s="55">
        <v>15.269192912934574</v>
      </c>
      <c r="AZ125" s="2">
        <f t="shared" ca="1" si="113"/>
        <v>0</v>
      </c>
      <c r="BA125" s="2">
        <f t="shared" ca="1" si="111"/>
        <v>0</v>
      </c>
      <c r="BB125" s="2">
        <f t="shared" ca="1" si="111"/>
        <v>0</v>
      </c>
      <c r="BC125" s="2">
        <f t="shared" ca="1" si="111"/>
        <v>0</v>
      </c>
      <c r="BD125" s="2">
        <f t="shared" ca="1" si="111"/>
        <v>1</v>
      </c>
      <c r="BE125" s="2">
        <f t="shared" ca="1" si="111"/>
        <v>0</v>
      </c>
      <c r="BF125" s="2">
        <f t="shared" ca="1" si="111"/>
        <v>0</v>
      </c>
      <c r="BG125" s="2">
        <f t="shared" ca="1" si="111"/>
        <v>0</v>
      </c>
      <c r="BH125" s="2">
        <f t="shared" ca="1" si="95"/>
        <v>0</v>
      </c>
      <c r="BI125" s="2">
        <f t="shared" ca="1" si="95"/>
        <v>0</v>
      </c>
      <c r="BJ125" s="2">
        <f t="shared" ca="1" si="95"/>
        <v>0</v>
      </c>
      <c r="BK125" s="2">
        <f t="shared" ca="1" si="95"/>
        <v>1</v>
      </c>
      <c r="BL125" s="2">
        <f t="shared" ca="1" si="95"/>
        <v>1</v>
      </c>
      <c r="BM125" s="2">
        <f t="shared" ca="1" si="95"/>
        <v>0</v>
      </c>
      <c r="BN125" s="2" t="str">
        <f t="shared" si="78"/>
        <v>TA</v>
      </c>
      <c r="BO125" s="2">
        <f>IF(AND(COUNTIF(J125:W125,"&gt;0")&gt;6,COUNTIF(J125:W125,"&gt;0")=SUM(BR125:CE125)),SUM(BR125:CE125),0)</f>
        <v>0</v>
      </c>
      <c r="BP125" s="2">
        <f t="shared" si="128"/>
        <v>1</v>
      </c>
      <c r="BR125" s="2">
        <f t="shared" si="143"/>
        <v>0</v>
      </c>
      <c r="BS125" s="2">
        <f t="shared" si="143"/>
        <v>0</v>
      </c>
      <c r="BT125" s="2">
        <f t="shared" si="143"/>
        <v>0</v>
      </c>
      <c r="BU125" s="2">
        <f t="shared" si="143"/>
        <v>0</v>
      </c>
      <c r="BV125" s="2">
        <f t="shared" si="143"/>
        <v>0</v>
      </c>
      <c r="BW125" s="2">
        <f t="shared" si="143"/>
        <v>0</v>
      </c>
      <c r="BX125" s="2">
        <f t="shared" si="143"/>
        <v>0</v>
      </c>
      <c r="BY125" s="2">
        <f t="shared" si="143"/>
        <v>0</v>
      </c>
      <c r="BZ125" s="2">
        <f t="shared" si="143"/>
        <v>0</v>
      </c>
      <c r="CA125" s="2">
        <f t="shared" si="143"/>
        <v>0</v>
      </c>
      <c r="CB125" s="2">
        <f t="shared" si="143"/>
        <v>0</v>
      </c>
      <c r="CC125" s="2">
        <f t="shared" si="143"/>
        <v>0</v>
      </c>
      <c r="CD125" s="2">
        <f t="shared" si="143"/>
        <v>0</v>
      </c>
      <c r="CE125" s="2">
        <f t="shared" si="143"/>
        <v>0</v>
      </c>
    </row>
    <row r="126" spans="1:83" x14ac:dyDescent="0.25">
      <c r="A126" s="10" t="str">
        <f>IF(AND(MID(B126,11,2)="10",MID(B126,7,2)="SV",MID(B126,3,1)="T"),"ТА-1  -  "&amp;VLOOKUP("SVT",Справочники!$B$100:$C$115,2,FALSE),IF(MID(B126,1,2)="00",VLOOKUP(MID(B126,7,2),Справочники!$B$100:$C$115,2,FALSE),IF(MID(B126,3,1)="K","КА",IF(MID(B126,3,1)="T","ТА","-"))&amp;"-"&amp;MID(B126,1,2)*1&amp;IF(MID(B126,IF(MID(B126,11,2)="09",10,9),1)="A","А","")&amp;IF(MID(B126,IF(MID(B126,11,2)="09",10,9),1)="B","Б","")&amp;"  -  "&amp;VLOOKUP(IF(AND(MID(B126,7,2)="SV",MID(B126,3,1)="T"),"SVT",MID(B126,7,2)),Справочники!$B$100:$C$115,2,FALSE)))</f>
        <v>ТА-6  -  δt_конд</v>
      </c>
      <c r="B126" s="10" t="s">
        <v>2818</v>
      </c>
      <c r="C126" s="18">
        <v>20</v>
      </c>
      <c r="D126" s="18">
        <v>5</v>
      </c>
      <c r="E126" s="22" t="s">
        <v>608</v>
      </c>
      <c r="F126" s="22">
        <v>3</v>
      </c>
      <c r="G126" s="22"/>
      <c r="H126" s="20">
        <f t="shared" ca="1" si="76"/>
        <v>0</v>
      </c>
      <c r="I126" s="16" t="str">
        <f t="shared" si="77"/>
        <v>06T002TA0N04</v>
      </c>
      <c r="J126" s="54">
        <v>19.155434070000013</v>
      </c>
      <c r="K126" s="54">
        <v>23.624244210000025</v>
      </c>
      <c r="L126" s="54">
        <v>19.150923630000023</v>
      </c>
      <c r="M126" s="54">
        <v>22.940928094099853</v>
      </c>
      <c r="N126" s="54">
        <v>18.972913109005834</v>
      </c>
      <c r="O126" s="54">
        <v>17.162357394889781</v>
      </c>
      <c r="P126" s="54">
        <v>22.93447629960901</v>
      </c>
      <c r="Q126" s="54">
        <v>22.0629960268624</v>
      </c>
      <c r="R126" s="54">
        <v>14.518720990000022</v>
      </c>
      <c r="S126" s="54">
        <v>20.172198926954053</v>
      </c>
      <c r="T126" s="54">
        <v>20.768676860000028</v>
      </c>
      <c r="U126" s="54">
        <v>21.326424617364118</v>
      </c>
      <c r="V126" s="54">
        <v>18.942625612050584</v>
      </c>
      <c r="W126" s="56">
        <v>19.755153096375551</v>
      </c>
      <c r="X126" s="2">
        <f t="shared" ca="1" si="112"/>
        <v>0</v>
      </c>
      <c r="Y126" s="2">
        <f t="shared" ca="1" si="110"/>
        <v>2</v>
      </c>
      <c r="Z126" s="2">
        <f t="shared" ca="1" si="110"/>
        <v>0</v>
      </c>
      <c r="AA126" s="2">
        <f t="shared" ca="1" si="110"/>
        <v>2</v>
      </c>
      <c r="AB126" s="2">
        <f t="shared" ca="1" si="110"/>
        <v>0</v>
      </c>
      <c r="AC126" s="2">
        <f t="shared" ca="1" si="110"/>
        <v>0</v>
      </c>
      <c r="AD126" s="2">
        <f t="shared" ca="1" si="110"/>
        <v>2</v>
      </c>
      <c r="AE126" s="2">
        <f t="shared" ca="1" si="110"/>
        <v>2</v>
      </c>
      <c r="AF126" s="2">
        <f t="shared" ca="1" si="94"/>
        <v>0</v>
      </c>
      <c r="AG126" s="2">
        <f t="shared" ca="1" si="94"/>
        <v>2</v>
      </c>
      <c r="AH126" s="2">
        <f t="shared" ca="1" si="94"/>
        <v>2</v>
      </c>
      <c r="AI126" s="2">
        <f t="shared" ca="1" si="94"/>
        <v>2</v>
      </c>
      <c r="AJ126" s="2">
        <f t="shared" ca="1" si="94"/>
        <v>0</v>
      </c>
      <c r="AK126" s="2">
        <f t="shared" ca="1" si="94"/>
        <v>0</v>
      </c>
      <c r="AL126" s="55">
        <v>11.273232597514369</v>
      </c>
      <c r="AM126" s="55">
        <v>11.555160424484816</v>
      </c>
      <c r="AN126" s="55">
        <v>12.053140609011852</v>
      </c>
      <c r="AO126" s="55">
        <v>12.948100162289691</v>
      </c>
      <c r="AP126" s="55">
        <v>13.322020601026406</v>
      </c>
      <c r="AQ126" s="55">
        <v>12.64847981370594</v>
      </c>
      <c r="AR126" s="55">
        <v>14.247967436793431</v>
      </c>
      <c r="AS126" s="55">
        <v>12.440665021548421</v>
      </c>
      <c r="AT126" s="55">
        <v>11.179276001567663</v>
      </c>
      <c r="AU126" s="55">
        <v>11.111799558236985</v>
      </c>
      <c r="AV126" s="55">
        <v>11.415211406972125</v>
      </c>
      <c r="AW126" s="55">
        <v>13.148840967933305</v>
      </c>
      <c r="AX126" s="55">
        <v>14.418771161574528</v>
      </c>
      <c r="AY126" s="55">
        <v>13.171781031609934</v>
      </c>
      <c r="AZ126" s="2">
        <f t="shared" ca="1" si="113"/>
        <v>0</v>
      </c>
      <c r="BA126" s="2">
        <f t="shared" ca="1" si="111"/>
        <v>0</v>
      </c>
      <c r="BB126" s="2">
        <f t="shared" ca="1" si="111"/>
        <v>0</v>
      </c>
      <c r="BC126" s="2">
        <f t="shared" ca="1" si="111"/>
        <v>0</v>
      </c>
      <c r="BD126" s="2">
        <f t="shared" ca="1" si="111"/>
        <v>1</v>
      </c>
      <c r="BE126" s="2">
        <f t="shared" ca="1" si="111"/>
        <v>0</v>
      </c>
      <c r="BF126" s="2">
        <f t="shared" ca="1" si="111"/>
        <v>0</v>
      </c>
      <c r="BG126" s="2">
        <f t="shared" ca="1" si="111"/>
        <v>0</v>
      </c>
      <c r="BH126" s="2">
        <f t="shared" ca="1" si="95"/>
        <v>0</v>
      </c>
      <c r="BI126" s="2">
        <f t="shared" ca="1" si="95"/>
        <v>0</v>
      </c>
      <c r="BJ126" s="2">
        <f t="shared" ca="1" si="95"/>
        <v>0</v>
      </c>
      <c r="BK126" s="2">
        <f t="shared" ca="1" si="95"/>
        <v>0</v>
      </c>
      <c r="BL126" s="2">
        <f t="shared" ca="1" si="95"/>
        <v>0</v>
      </c>
      <c r="BM126" s="2">
        <f t="shared" ca="1" si="95"/>
        <v>0</v>
      </c>
      <c r="BN126" s="2" t="str">
        <f t="shared" si="78"/>
        <v>TA</v>
      </c>
      <c r="BO126" s="2">
        <f>IF(AND(COUNTIF(J126:W126,"&gt;0")&gt;6,COUNTIF(J126:W126,"&gt;0")=SUM(BR126:CE126)),SUM(BR126:CE126),0)</f>
        <v>0</v>
      </c>
      <c r="BP126" s="2">
        <f t="shared" si="128"/>
        <v>0</v>
      </c>
      <c r="BR126" s="2">
        <f t="shared" si="143"/>
        <v>0</v>
      </c>
      <c r="BS126" s="2">
        <f t="shared" si="143"/>
        <v>1</v>
      </c>
      <c r="BT126" s="2">
        <f t="shared" si="143"/>
        <v>0</v>
      </c>
      <c r="BU126" s="2">
        <f t="shared" si="143"/>
        <v>1</v>
      </c>
      <c r="BV126" s="2">
        <f t="shared" si="143"/>
        <v>0</v>
      </c>
      <c r="BW126" s="2">
        <f t="shared" si="143"/>
        <v>0</v>
      </c>
      <c r="BX126" s="2">
        <f t="shared" si="143"/>
        <v>1</v>
      </c>
      <c r="BY126" s="2">
        <f t="shared" si="143"/>
        <v>1</v>
      </c>
      <c r="BZ126" s="2">
        <f t="shared" si="143"/>
        <v>0</v>
      </c>
      <c r="CA126" s="2">
        <f t="shared" si="143"/>
        <v>1</v>
      </c>
      <c r="CB126" s="2">
        <f t="shared" si="143"/>
        <v>1</v>
      </c>
      <c r="CC126" s="2">
        <f t="shared" si="143"/>
        <v>1</v>
      </c>
      <c r="CD126" s="2">
        <f t="shared" si="143"/>
        <v>0</v>
      </c>
      <c r="CE126" s="2">
        <f t="shared" si="143"/>
        <v>0</v>
      </c>
    </row>
    <row r="127" spans="1:83" x14ac:dyDescent="0.25">
      <c r="A127" s="10" t="str">
        <f>IF(AND(MID(B127,11,2)="10",MID(B127,7,2)="SV",MID(B127,3,1)="T"),"ТА-1  -  "&amp;VLOOKUP("SVT",Справочники!$B$100:$C$115,2,FALSE),IF(MID(B127,1,2)="00",VLOOKUP(MID(B127,7,2),Справочники!$B$100:$C$115,2,FALSE),IF(MID(B127,3,1)="K","КА",IF(MID(B127,3,1)="T","ТА","-"))&amp;"-"&amp;MID(B127,1,2)*1&amp;IF(MID(B127,IF(MID(B127,11,2)="09",10,9),1)="A","А","")&amp;IF(MID(B127,IF(MID(B127,11,2)="09",10,9),1)="B","Б","")&amp;"  -  "&amp;VLOOKUP(IF(AND(MID(B127,7,2)="SV",MID(B127,3,1)="T"),"SVT",MID(B127,7,2)),Справочники!$B$100:$C$115,2,FALSE)))</f>
        <v>ТА-7  -  δt_конд</v>
      </c>
      <c r="B127" s="10" t="s">
        <v>2819</v>
      </c>
      <c r="C127" s="18">
        <v>20</v>
      </c>
      <c r="D127" s="18">
        <v>5</v>
      </c>
      <c r="E127" s="22" t="s">
        <v>608</v>
      </c>
      <c r="F127" s="22">
        <v>3</v>
      </c>
      <c r="G127" s="22"/>
      <c r="H127" s="20">
        <f t="shared" ca="1" si="76"/>
        <v>0</v>
      </c>
      <c r="I127" s="16" t="str">
        <f t="shared" si="77"/>
        <v>07T002TA0N04</v>
      </c>
      <c r="J127" s="54">
        <v>0</v>
      </c>
      <c r="K127" s="54">
        <v>0</v>
      </c>
      <c r="L127" s="54">
        <v>0</v>
      </c>
      <c r="M127" s="54">
        <v>0</v>
      </c>
      <c r="N127" s="54">
        <v>0</v>
      </c>
      <c r="O127" s="54">
        <v>0</v>
      </c>
      <c r="P127" s="54">
        <v>0</v>
      </c>
      <c r="Q127" s="54">
        <v>0</v>
      </c>
      <c r="R127" s="54">
        <v>0</v>
      </c>
      <c r="S127" s="54">
        <v>0</v>
      </c>
      <c r="T127" s="54">
        <v>0</v>
      </c>
      <c r="U127" s="54">
        <v>0</v>
      </c>
      <c r="V127" s="54">
        <v>0</v>
      </c>
      <c r="W127" s="56">
        <v>0</v>
      </c>
      <c r="X127" s="2">
        <f t="shared" ca="1" si="112"/>
        <v>0</v>
      </c>
      <c r="Y127" s="2">
        <f t="shared" ca="1" si="110"/>
        <v>0</v>
      </c>
      <c r="Z127" s="2">
        <f t="shared" ca="1" si="110"/>
        <v>0</v>
      </c>
      <c r="AA127" s="2">
        <f t="shared" ca="1" si="110"/>
        <v>0</v>
      </c>
      <c r="AB127" s="2">
        <f t="shared" ca="1" si="110"/>
        <v>0</v>
      </c>
      <c r="AC127" s="2">
        <f t="shared" ca="1" si="110"/>
        <v>0</v>
      </c>
      <c r="AD127" s="2">
        <f t="shared" ca="1" si="110"/>
        <v>0</v>
      </c>
      <c r="AE127" s="2">
        <f t="shared" ca="1" si="110"/>
        <v>0</v>
      </c>
      <c r="AF127" s="2">
        <f t="shared" ca="1" si="94"/>
        <v>0</v>
      </c>
      <c r="AG127" s="2">
        <f t="shared" ca="1" si="94"/>
        <v>0</v>
      </c>
      <c r="AH127" s="2">
        <f t="shared" ca="1" si="94"/>
        <v>0</v>
      </c>
      <c r="AI127" s="2">
        <f t="shared" ca="1" si="94"/>
        <v>0</v>
      </c>
      <c r="AJ127" s="2">
        <f t="shared" ca="1" si="94"/>
        <v>0</v>
      </c>
      <c r="AK127" s="2">
        <f t="shared" ca="1" si="94"/>
        <v>0</v>
      </c>
      <c r="AL127" s="55">
        <v>0</v>
      </c>
      <c r="AM127" s="55">
        <v>0</v>
      </c>
      <c r="AN127" s="55">
        <v>0</v>
      </c>
      <c r="AO127" s="55">
        <v>0</v>
      </c>
      <c r="AP127" s="55">
        <v>0</v>
      </c>
      <c r="AQ127" s="55">
        <v>0</v>
      </c>
      <c r="AR127" s="55">
        <v>0</v>
      </c>
      <c r="AS127" s="55">
        <v>0</v>
      </c>
      <c r="AT127" s="55">
        <v>0</v>
      </c>
      <c r="AU127" s="55">
        <v>0</v>
      </c>
      <c r="AV127" s="55">
        <v>0</v>
      </c>
      <c r="AW127" s="55">
        <v>0</v>
      </c>
      <c r="AX127" s="55">
        <v>0</v>
      </c>
      <c r="AY127" s="55">
        <v>0</v>
      </c>
      <c r="AZ127" s="2">
        <f t="shared" ca="1" si="113"/>
        <v>0</v>
      </c>
      <c r="BA127" s="2">
        <f t="shared" ca="1" si="111"/>
        <v>0</v>
      </c>
      <c r="BB127" s="2">
        <f t="shared" ca="1" si="111"/>
        <v>0</v>
      </c>
      <c r="BC127" s="2">
        <f t="shared" ca="1" si="111"/>
        <v>0</v>
      </c>
      <c r="BD127" s="2">
        <f t="shared" ca="1" si="111"/>
        <v>1</v>
      </c>
      <c r="BE127" s="2">
        <f t="shared" ca="1" si="111"/>
        <v>0</v>
      </c>
      <c r="BF127" s="2">
        <f t="shared" ca="1" si="111"/>
        <v>0</v>
      </c>
      <c r="BG127" s="2">
        <f t="shared" ca="1" si="111"/>
        <v>0</v>
      </c>
      <c r="BH127" s="2">
        <f t="shared" ca="1" si="95"/>
        <v>0</v>
      </c>
      <c r="BI127" s="2">
        <f t="shared" ca="1" si="95"/>
        <v>0</v>
      </c>
      <c r="BJ127" s="2">
        <f t="shared" ca="1" si="95"/>
        <v>0</v>
      </c>
      <c r="BK127" s="2">
        <f t="shared" ca="1" si="95"/>
        <v>0</v>
      </c>
      <c r="BL127" s="2">
        <f t="shared" ca="1" si="95"/>
        <v>0</v>
      </c>
      <c r="BM127" s="2">
        <f t="shared" ca="1" si="95"/>
        <v>0</v>
      </c>
      <c r="BN127" s="2" t="str">
        <f t="shared" si="78"/>
        <v>TA</v>
      </c>
      <c r="BP127" s="2">
        <f t="shared" si="128"/>
        <v>0</v>
      </c>
      <c r="BR127" s="2">
        <f t="shared" si="143"/>
        <v>0</v>
      </c>
      <c r="BS127" s="2">
        <f t="shared" si="143"/>
        <v>0</v>
      </c>
      <c r="BT127" s="2">
        <f t="shared" si="143"/>
        <v>0</v>
      </c>
      <c r="BU127" s="2">
        <f t="shared" si="143"/>
        <v>0</v>
      </c>
      <c r="BV127" s="2">
        <f t="shared" si="143"/>
        <v>0</v>
      </c>
      <c r="BW127" s="2">
        <f t="shared" si="143"/>
        <v>0</v>
      </c>
      <c r="BX127" s="2">
        <f t="shared" si="143"/>
        <v>0</v>
      </c>
      <c r="BY127" s="2">
        <f t="shared" si="143"/>
        <v>0</v>
      </c>
      <c r="BZ127" s="2">
        <f t="shared" si="143"/>
        <v>0</v>
      </c>
      <c r="CA127" s="2">
        <f t="shared" si="143"/>
        <v>0</v>
      </c>
      <c r="CB127" s="2">
        <f t="shared" si="143"/>
        <v>0</v>
      </c>
      <c r="CC127" s="2">
        <f t="shared" si="143"/>
        <v>0</v>
      </c>
      <c r="CD127" s="2">
        <f t="shared" si="143"/>
        <v>0</v>
      </c>
      <c r="CE127" s="2">
        <f t="shared" si="143"/>
        <v>0</v>
      </c>
    </row>
    <row r="128" spans="1:83" x14ac:dyDescent="0.25">
      <c r="A128" s="10" t="str">
        <f>IF(AND(MID(B128,11,2)="10",MID(B128,7,2)="SV",MID(B128,3,1)="T"),"ТА-1  -  "&amp;VLOOKUP("SVT",Справочники!$B$100:$C$115,2,FALSE),IF(MID(B128,1,2)="00",VLOOKUP(MID(B128,7,2),Справочники!$B$100:$C$115,2,FALSE),IF(MID(B128,3,1)="K","КА",IF(MID(B128,3,1)="T","ТА","-"))&amp;"-"&amp;MID(B128,1,2)*1&amp;IF(MID(B128,IF(MID(B128,11,2)="09",10,9),1)="A","А","")&amp;IF(MID(B128,IF(MID(B128,11,2)="09",10,9),1)="B","Б","")&amp;"  -  "&amp;VLOOKUP(IF(AND(MID(B128,7,2)="SV",MID(B128,3,1)="T"),"SVT",MID(B128,7,2)),Справочники!$B$100:$C$115,2,FALSE)))</f>
        <v>ТА-8  -  δt_конд</v>
      </c>
      <c r="B128" s="10" t="s">
        <v>2820</v>
      </c>
      <c r="C128" s="18">
        <v>20</v>
      </c>
      <c r="D128" s="18">
        <v>5</v>
      </c>
      <c r="E128" s="22" t="s">
        <v>608</v>
      </c>
      <c r="F128" s="22">
        <v>3</v>
      </c>
      <c r="G128" s="22"/>
      <c r="H128" s="20">
        <f t="shared" ca="1" si="76"/>
        <v>0</v>
      </c>
      <c r="I128" s="16" t="str">
        <f t="shared" si="77"/>
        <v>08T002TA0N04</v>
      </c>
      <c r="J128" s="54">
        <v>0</v>
      </c>
      <c r="K128" s="54">
        <v>0</v>
      </c>
      <c r="L128" s="54">
        <v>0</v>
      </c>
      <c r="M128" s="54">
        <v>0</v>
      </c>
      <c r="N128" s="54">
        <v>0</v>
      </c>
      <c r="O128" s="54">
        <v>0</v>
      </c>
      <c r="P128" s="54">
        <v>0</v>
      </c>
      <c r="Q128" s="54">
        <v>0</v>
      </c>
      <c r="R128" s="54">
        <v>0</v>
      </c>
      <c r="S128" s="54">
        <v>0</v>
      </c>
      <c r="T128" s="54">
        <v>0</v>
      </c>
      <c r="U128" s="54">
        <v>0</v>
      </c>
      <c r="V128" s="54">
        <v>0</v>
      </c>
      <c r="W128" s="56">
        <v>0</v>
      </c>
      <c r="X128" s="2">
        <f t="shared" ca="1" si="112"/>
        <v>0</v>
      </c>
      <c r="Y128" s="2">
        <f t="shared" ca="1" si="110"/>
        <v>0</v>
      </c>
      <c r="Z128" s="2">
        <f t="shared" ca="1" si="110"/>
        <v>0</v>
      </c>
      <c r="AA128" s="2">
        <f t="shared" ca="1" si="110"/>
        <v>0</v>
      </c>
      <c r="AB128" s="2">
        <f t="shared" ca="1" si="110"/>
        <v>0</v>
      </c>
      <c r="AC128" s="2">
        <f t="shared" ca="1" si="110"/>
        <v>0</v>
      </c>
      <c r="AD128" s="2">
        <f t="shared" ca="1" si="110"/>
        <v>0</v>
      </c>
      <c r="AE128" s="2">
        <f t="shared" ca="1" si="110"/>
        <v>0</v>
      </c>
      <c r="AF128" s="2">
        <f t="shared" ca="1" si="94"/>
        <v>0</v>
      </c>
      <c r="AG128" s="2">
        <f t="shared" ca="1" si="94"/>
        <v>0</v>
      </c>
      <c r="AH128" s="2">
        <f t="shared" ca="1" si="94"/>
        <v>0</v>
      </c>
      <c r="AI128" s="2">
        <f t="shared" ca="1" si="94"/>
        <v>0</v>
      </c>
      <c r="AJ128" s="2">
        <f t="shared" ca="1" si="94"/>
        <v>0</v>
      </c>
      <c r="AK128" s="2">
        <f t="shared" ca="1" si="94"/>
        <v>0</v>
      </c>
      <c r="AL128" s="55">
        <v>0</v>
      </c>
      <c r="AM128" s="55">
        <v>0</v>
      </c>
      <c r="AN128" s="55">
        <v>0</v>
      </c>
      <c r="AO128" s="55">
        <v>0</v>
      </c>
      <c r="AP128" s="55">
        <v>0</v>
      </c>
      <c r="AQ128" s="55">
        <v>0</v>
      </c>
      <c r="AR128" s="55">
        <v>0</v>
      </c>
      <c r="AS128" s="55">
        <v>0</v>
      </c>
      <c r="AT128" s="55">
        <v>0</v>
      </c>
      <c r="AU128" s="55">
        <v>0</v>
      </c>
      <c r="AV128" s="55">
        <v>0</v>
      </c>
      <c r="AW128" s="55">
        <v>0</v>
      </c>
      <c r="AX128" s="55">
        <v>0</v>
      </c>
      <c r="AY128" s="55">
        <v>0</v>
      </c>
      <c r="AZ128" s="2">
        <f t="shared" ca="1" si="113"/>
        <v>0</v>
      </c>
      <c r="BA128" s="2">
        <f t="shared" ca="1" si="111"/>
        <v>0</v>
      </c>
      <c r="BB128" s="2">
        <f t="shared" ca="1" si="111"/>
        <v>0</v>
      </c>
      <c r="BC128" s="2">
        <f t="shared" ca="1" si="111"/>
        <v>0</v>
      </c>
      <c r="BD128" s="2">
        <f t="shared" ca="1" si="111"/>
        <v>1</v>
      </c>
      <c r="BE128" s="2">
        <f t="shared" ca="1" si="111"/>
        <v>0</v>
      </c>
      <c r="BF128" s="2">
        <f t="shared" ca="1" si="111"/>
        <v>0</v>
      </c>
      <c r="BG128" s="2">
        <f t="shared" ca="1" si="111"/>
        <v>0</v>
      </c>
      <c r="BH128" s="2">
        <f t="shared" ca="1" si="95"/>
        <v>0</v>
      </c>
      <c r="BI128" s="2">
        <f t="shared" ca="1" si="95"/>
        <v>0</v>
      </c>
      <c r="BJ128" s="2">
        <f t="shared" ca="1" si="95"/>
        <v>0</v>
      </c>
      <c r="BK128" s="2">
        <f t="shared" ca="1" si="95"/>
        <v>0</v>
      </c>
      <c r="BL128" s="2">
        <f t="shared" ca="1" si="95"/>
        <v>0</v>
      </c>
      <c r="BM128" s="2">
        <f t="shared" ca="1" si="95"/>
        <v>0</v>
      </c>
      <c r="BN128" s="2" t="str">
        <f t="shared" si="78"/>
        <v>TA</v>
      </c>
      <c r="BP128" s="2">
        <f t="shared" si="128"/>
        <v>0</v>
      </c>
      <c r="BR128" s="2">
        <f t="shared" si="143"/>
        <v>0</v>
      </c>
      <c r="BS128" s="2">
        <f t="shared" si="143"/>
        <v>0</v>
      </c>
      <c r="BT128" s="2">
        <f t="shared" si="143"/>
        <v>0</v>
      </c>
      <c r="BU128" s="2">
        <f t="shared" si="143"/>
        <v>0</v>
      </c>
      <c r="BV128" s="2">
        <f t="shared" si="143"/>
        <v>0</v>
      </c>
      <c r="BW128" s="2">
        <f t="shared" si="143"/>
        <v>0</v>
      </c>
      <c r="BX128" s="2">
        <f t="shared" si="143"/>
        <v>0</v>
      </c>
      <c r="BY128" s="2">
        <f t="shared" si="143"/>
        <v>0</v>
      </c>
      <c r="BZ128" s="2">
        <f t="shared" si="143"/>
        <v>0</v>
      </c>
      <c r="CA128" s="2">
        <f t="shared" si="143"/>
        <v>0</v>
      </c>
      <c r="CB128" s="2">
        <f t="shared" si="143"/>
        <v>0</v>
      </c>
      <c r="CC128" s="2">
        <f t="shared" si="143"/>
        <v>0</v>
      </c>
      <c r="CD128" s="2">
        <f t="shared" si="143"/>
        <v>0</v>
      </c>
      <c r="CE128" s="2">
        <f t="shared" si="143"/>
        <v>0</v>
      </c>
    </row>
    <row r="129" spans="1:83" x14ac:dyDescent="0.25">
      <c r="A129" s="10" t="str">
        <f>IF(AND(MID(B129,11,2)="10",MID(B129,7,2)="SV",MID(B129,3,1)="T"),"ТА-1  -  "&amp;VLOOKUP("SVT",Справочники!$B$100:$C$115,2,FALSE),IF(MID(B129,1,2)="00",VLOOKUP(MID(B129,7,2),Справочники!$B$100:$C$115,2,FALSE),IF(MID(B129,3,1)="K","КА",IF(MID(B129,3,1)="T","ТА","-"))&amp;"-"&amp;MID(B129,1,2)*1&amp;IF(MID(B129,IF(MID(B129,11,2)="09",10,9),1)="A","А","")&amp;IF(MID(B129,IF(MID(B129,11,2)="09",10,9),1)="B","Б","")&amp;"  -  "&amp;VLOOKUP(IF(AND(MID(B129,7,2)="SV",MID(B129,3,1)="T"),"SVT",MID(B129,7,2)),Справочники!$B$100:$C$115,2,FALSE)))</f>
        <v>ТА-9  -  δt_конд</v>
      </c>
      <c r="B129" s="10" t="s">
        <v>2821</v>
      </c>
      <c r="C129" s="18">
        <v>20</v>
      </c>
      <c r="D129" s="18">
        <v>5</v>
      </c>
      <c r="E129" s="22" t="s">
        <v>608</v>
      </c>
      <c r="F129" s="22">
        <v>3</v>
      </c>
      <c r="G129" s="22"/>
      <c r="H129" s="20">
        <f t="shared" ca="1" si="76"/>
        <v>0</v>
      </c>
      <c r="I129" s="16" t="str">
        <f t="shared" si="77"/>
        <v>09T002TA0N04</v>
      </c>
      <c r="J129" s="54">
        <v>16.147716968815871</v>
      </c>
      <c r="K129" s="54">
        <v>18.372620703649837</v>
      </c>
      <c r="L129" s="54">
        <v>15.529679438293668</v>
      </c>
      <c r="M129" s="54">
        <v>18.59254764510117</v>
      </c>
      <c r="N129" s="54">
        <v>17.106109161576406</v>
      </c>
      <c r="O129" s="54">
        <v>17.960027446912797</v>
      </c>
      <c r="P129" s="54">
        <v>16.883398810059361</v>
      </c>
      <c r="Q129" s="54">
        <v>14.151919638554059</v>
      </c>
      <c r="R129" s="54">
        <v>12.771127802705648</v>
      </c>
      <c r="S129" s="54">
        <v>12.866749111419633</v>
      </c>
      <c r="T129" s="54">
        <v>15.056497911879529</v>
      </c>
      <c r="U129" s="54">
        <v>18.176251963388339</v>
      </c>
      <c r="V129" s="54">
        <v>18.509180588071171</v>
      </c>
      <c r="W129" s="56">
        <v>17.197074176680907</v>
      </c>
      <c r="X129" s="2">
        <f t="shared" ca="1" si="112"/>
        <v>0</v>
      </c>
      <c r="Y129" s="2">
        <f t="shared" ca="1" si="110"/>
        <v>0</v>
      </c>
      <c r="Z129" s="2">
        <f t="shared" ca="1" si="110"/>
        <v>0</v>
      </c>
      <c r="AA129" s="2">
        <f t="shared" ca="1" si="110"/>
        <v>0</v>
      </c>
      <c r="AB129" s="2">
        <f t="shared" ca="1" si="110"/>
        <v>0</v>
      </c>
      <c r="AC129" s="2">
        <f t="shared" ca="1" si="110"/>
        <v>0</v>
      </c>
      <c r="AD129" s="2">
        <f t="shared" ca="1" si="110"/>
        <v>0</v>
      </c>
      <c r="AE129" s="2">
        <f t="shared" ca="1" si="110"/>
        <v>0</v>
      </c>
      <c r="AF129" s="2">
        <f t="shared" ca="1" si="94"/>
        <v>0</v>
      </c>
      <c r="AG129" s="2">
        <f t="shared" ca="1" si="94"/>
        <v>0</v>
      </c>
      <c r="AH129" s="2">
        <f t="shared" ca="1" si="94"/>
        <v>0</v>
      </c>
      <c r="AI129" s="2">
        <f t="shared" ca="1" si="94"/>
        <v>0</v>
      </c>
      <c r="AJ129" s="2">
        <f t="shared" ca="1" si="94"/>
        <v>0</v>
      </c>
      <c r="AK129" s="2">
        <f t="shared" ca="1" si="94"/>
        <v>0</v>
      </c>
      <c r="AL129" s="55">
        <v>3.3038122049853436</v>
      </c>
      <c r="AM129" s="55">
        <v>3.1021669011562674</v>
      </c>
      <c r="AN129" s="55">
        <v>3.3203040203767245</v>
      </c>
      <c r="AO129" s="55">
        <v>3.8147377720658175</v>
      </c>
      <c r="AP129" s="55">
        <v>3.5447741404649613</v>
      </c>
      <c r="AQ129" s="55">
        <v>3.2632134103609274</v>
      </c>
      <c r="AR129" s="55">
        <v>4.2542661670949746</v>
      </c>
      <c r="AS129" s="55">
        <v>3.654174014493385</v>
      </c>
      <c r="AT129" s="55">
        <v>2.3958864521660814</v>
      </c>
      <c r="AU129" s="55">
        <v>2.6174218060090118</v>
      </c>
      <c r="AV129" s="55">
        <v>3.4898277875739376</v>
      </c>
      <c r="AW129" s="55">
        <v>3.6116250859563443</v>
      </c>
      <c r="AX129" s="55">
        <v>5.798006085443582</v>
      </c>
      <c r="AY129" s="55">
        <v>4.6606035637604188</v>
      </c>
      <c r="AZ129" s="2">
        <f t="shared" ca="1" si="113"/>
        <v>0</v>
      </c>
      <c r="BA129" s="2">
        <f t="shared" ca="1" si="111"/>
        <v>0</v>
      </c>
      <c r="BB129" s="2">
        <f t="shared" ca="1" si="111"/>
        <v>0</v>
      </c>
      <c r="BC129" s="2">
        <f t="shared" ca="1" si="111"/>
        <v>0</v>
      </c>
      <c r="BD129" s="2">
        <f t="shared" ca="1" si="111"/>
        <v>1</v>
      </c>
      <c r="BE129" s="2">
        <f t="shared" ca="1" si="111"/>
        <v>0</v>
      </c>
      <c r="BF129" s="2">
        <f t="shared" ca="1" si="111"/>
        <v>0</v>
      </c>
      <c r="BG129" s="2">
        <f t="shared" ca="1" si="111"/>
        <v>0</v>
      </c>
      <c r="BH129" s="2">
        <f t="shared" ca="1" si="95"/>
        <v>0</v>
      </c>
      <c r="BI129" s="2">
        <f t="shared" ca="1" si="95"/>
        <v>0</v>
      </c>
      <c r="BJ129" s="2">
        <f t="shared" ca="1" si="95"/>
        <v>0</v>
      </c>
      <c r="BK129" s="2">
        <f t="shared" ca="1" si="95"/>
        <v>0</v>
      </c>
      <c r="BL129" s="2">
        <f t="shared" ca="1" si="95"/>
        <v>0</v>
      </c>
      <c r="BM129" s="2">
        <f t="shared" ca="1" si="95"/>
        <v>0</v>
      </c>
      <c r="BN129" s="2" t="str">
        <f t="shared" si="78"/>
        <v>TA</v>
      </c>
      <c r="BO129" s="2">
        <f>IF(AND(COUNTIF(J129:W129,"&gt;0")&gt;6,COUNTIF(J129:W129,"&gt;0")=SUM(BR129:CE129)),SUM(BR129:CE129),0)</f>
        <v>0</v>
      </c>
      <c r="BP129" s="2">
        <f t="shared" si="128"/>
        <v>1</v>
      </c>
      <c r="BR129" s="2">
        <f t="shared" si="143"/>
        <v>0</v>
      </c>
      <c r="BS129" s="2">
        <f t="shared" si="143"/>
        <v>0</v>
      </c>
      <c r="BT129" s="2">
        <f t="shared" si="143"/>
        <v>0</v>
      </c>
      <c r="BU129" s="2">
        <f t="shared" si="143"/>
        <v>0</v>
      </c>
      <c r="BV129" s="2">
        <f t="shared" si="143"/>
        <v>0</v>
      </c>
      <c r="BW129" s="2">
        <f t="shared" si="143"/>
        <v>0</v>
      </c>
      <c r="BX129" s="2">
        <f t="shared" si="143"/>
        <v>0</v>
      </c>
      <c r="BY129" s="2">
        <f t="shared" si="143"/>
        <v>0</v>
      </c>
      <c r="BZ129" s="2">
        <f t="shared" si="143"/>
        <v>0</v>
      </c>
      <c r="CA129" s="2">
        <f t="shared" si="143"/>
        <v>0</v>
      </c>
      <c r="CB129" s="2">
        <f t="shared" si="143"/>
        <v>0</v>
      </c>
      <c r="CC129" s="2">
        <f t="shared" si="143"/>
        <v>0</v>
      </c>
      <c r="CD129" s="2">
        <f t="shared" si="143"/>
        <v>0</v>
      </c>
      <c r="CE129" s="2">
        <f t="shared" si="143"/>
        <v>0</v>
      </c>
    </row>
    <row r="130" spans="1:83" x14ac:dyDescent="0.25">
      <c r="A130" s="10" t="str">
        <f>IF(AND(MID(B130,11,2)="10",MID(B130,7,2)="SV",MID(B130,3,1)="T"),"ТА-1  -  "&amp;VLOOKUP("SVT",Справочники!$B$100:$C$115,2,FALSE),IF(MID(B130,1,2)="00",VLOOKUP(MID(B130,7,2),Справочники!$B$100:$C$115,2,FALSE),IF(MID(B130,3,1)="K","КА",IF(MID(B130,3,1)="T","ТА","-"))&amp;"-"&amp;MID(B130,1,2)*1&amp;IF(MID(B130,IF(MID(B130,11,2)="09",10,9),1)="A","А","")&amp;IF(MID(B130,IF(MID(B130,11,2)="09",10,9),1)="B","Б","")&amp;"  -  "&amp;VLOOKUP(IF(AND(MID(B130,7,2)="SV",MID(B130,3,1)="T"),"SVT",MID(B130,7,2)),Справочники!$B$100:$C$115,2,FALSE)))</f>
        <v>ТА-3  -  W</v>
      </c>
      <c r="B130" s="10" t="s">
        <v>2822</v>
      </c>
      <c r="C130" s="18">
        <v>98</v>
      </c>
      <c r="D130" s="18">
        <v>80</v>
      </c>
      <c r="E130" s="22" t="s">
        <v>118</v>
      </c>
      <c r="F130" s="22">
        <v>3</v>
      </c>
      <c r="G130" s="22"/>
      <c r="H130" s="20">
        <f t="shared" ca="1" si="76"/>
        <v>0</v>
      </c>
      <c r="I130" s="16" t="str">
        <f t="shared" si="77"/>
        <v>03T002KV0N04</v>
      </c>
      <c r="J130" s="54">
        <v>94.200609352490019</v>
      </c>
      <c r="K130" s="54">
        <v>93.642360127831736</v>
      </c>
      <c r="L130" s="54">
        <v>94.468246338127244</v>
      </c>
      <c r="M130" s="54">
        <v>93.777243413625669</v>
      </c>
      <c r="N130" s="54">
        <v>91.540381156919494</v>
      </c>
      <c r="O130" s="54">
        <v>92.226753670499988</v>
      </c>
      <c r="P130" s="54">
        <v>92.470661064434097</v>
      </c>
      <c r="Q130" s="54">
        <v>92.264132708178764</v>
      </c>
      <c r="R130" s="54">
        <v>93.832991659351123</v>
      </c>
      <c r="S130" s="54">
        <v>93.139206090299993</v>
      </c>
      <c r="T130" s="54">
        <v>93.147276395006003</v>
      </c>
      <c r="U130" s="54">
        <v>92.7218989050793</v>
      </c>
      <c r="V130" s="54">
        <v>92.544149219161881</v>
      </c>
      <c r="W130" s="56">
        <v>94.586188145700007</v>
      </c>
      <c r="X130" s="2">
        <f t="shared" ca="1" si="112"/>
        <v>0</v>
      </c>
      <c r="Y130" s="2">
        <f t="shared" ca="1" si="110"/>
        <v>0</v>
      </c>
      <c r="Z130" s="2">
        <f t="shared" ca="1" si="110"/>
        <v>0</v>
      </c>
      <c r="AA130" s="2">
        <f t="shared" ca="1" si="110"/>
        <v>0</v>
      </c>
      <c r="AB130" s="2">
        <f t="shared" ca="1" si="110"/>
        <v>0</v>
      </c>
      <c r="AC130" s="2">
        <f t="shared" ca="1" si="110"/>
        <v>0</v>
      </c>
      <c r="AD130" s="2">
        <f t="shared" ca="1" si="110"/>
        <v>0</v>
      </c>
      <c r="AE130" s="2">
        <f t="shared" ca="1" si="110"/>
        <v>0</v>
      </c>
      <c r="AF130" s="2">
        <f t="shared" ca="1" si="94"/>
        <v>0</v>
      </c>
      <c r="AG130" s="2">
        <f t="shared" ca="1" si="94"/>
        <v>0</v>
      </c>
      <c r="AH130" s="2">
        <f t="shared" ca="1" si="94"/>
        <v>0</v>
      </c>
      <c r="AI130" s="2">
        <f t="shared" ca="1" si="94"/>
        <v>0</v>
      </c>
      <c r="AJ130" s="2">
        <f t="shared" ca="1" si="94"/>
        <v>0</v>
      </c>
      <c r="AK130" s="2">
        <f t="shared" ca="1" si="94"/>
        <v>0</v>
      </c>
      <c r="AL130" s="55">
        <v>96.378519147115568</v>
      </c>
      <c r="AM130" s="55">
        <v>96.472508005105539</v>
      </c>
      <c r="AN130" s="55">
        <v>96.470750499207313</v>
      </c>
      <c r="AO130" s="55">
        <v>95.550640734198893</v>
      </c>
      <c r="AP130" s="55">
        <v>94.078932788156862</v>
      </c>
      <c r="AQ130" s="55">
        <v>96.117851892778589</v>
      </c>
      <c r="AR130" s="55">
        <v>93.804307492277289</v>
      </c>
      <c r="AS130" s="55">
        <v>96.334767923591016</v>
      </c>
      <c r="AT130" s="55">
        <v>96.147496952344952</v>
      </c>
      <c r="AU130" s="55">
        <v>96.563725086500511</v>
      </c>
      <c r="AV130" s="55">
        <v>96.003608005966527</v>
      </c>
      <c r="AW130" s="55">
        <v>94.563886727697025</v>
      </c>
      <c r="AX130" s="55">
        <v>95.368300473926965</v>
      </c>
      <c r="AY130" s="55">
        <v>94.652902552214982</v>
      </c>
      <c r="AZ130" s="2">
        <f t="shared" ca="1" si="113"/>
        <v>0</v>
      </c>
      <c r="BA130" s="2">
        <f t="shared" ca="1" si="111"/>
        <v>0</v>
      </c>
      <c r="BB130" s="2">
        <f t="shared" ca="1" si="111"/>
        <v>0</v>
      </c>
      <c r="BC130" s="2">
        <f t="shared" ca="1" si="111"/>
        <v>0</v>
      </c>
      <c r="BD130" s="2">
        <f t="shared" ca="1" si="111"/>
        <v>1</v>
      </c>
      <c r="BE130" s="2">
        <f t="shared" ca="1" si="111"/>
        <v>0</v>
      </c>
      <c r="BF130" s="2">
        <f t="shared" ca="1" si="111"/>
        <v>0</v>
      </c>
      <c r="BG130" s="2">
        <f t="shared" ca="1" si="111"/>
        <v>0</v>
      </c>
      <c r="BH130" s="2">
        <f t="shared" ca="1" si="95"/>
        <v>0</v>
      </c>
      <c r="BI130" s="2">
        <f t="shared" ca="1" si="95"/>
        <v>0</v>
      </c>
      <c r="BJ130" s="2">
        <f t="shared" ca="1" si="95"/>
        <v>0</v>
      </c>
      <c r="BK130" s="2">
        <f t="shared" ca="1" si="95"/>
        <v>0</v>
      </c>
      <c r="BL130" s="2">
        <f t="shared" ca="1" si="95"/>
        <v>0</v>
      </c>
      <c r="BM130" s="2">
        <f t="shared" ca="1" si="95"/>
        <v>0</v>
      </c>
      <c r="BN130" s="2" t="str">
        <f t="shared" si="78"/>
        <v>KV</v>
      </c>
      <c r="BO130" s="2">
        <f>IF(AND(COUNTIF(J130:W130,"&gt;0")&gt;6,COUNTIF(J130:W130,"&gt;0")=SUM(BR130:CE130)),SUM(BR130:CE130),0)</f>
        <v>0</v>
      </c>
      <c r="BP130" s="2">
        <f t="shared" si="128"/>
        <v>1</v>
      </c>
      <c r="BR130" s="2">
        <f t="shared" ref="BR130:CE136" si="144">IF(AND(J161 &gt;0,J130 &gt;0,J130&lt;$D130),1,0)</f>
        <v>0</v>
      </c>
      <c r="BS130" s="2">
        <f t="shared" si="144"/>
        <v>0</v>
      </c>
      <c r="BT130" s="2">
        <f t="shared" si="144"/>
        <v>0</v>
      </c>
      <c r="BU130" s="2">
        <f t="shared" si="144"/>
        <v>0</v>
      </c>
      <c r="BV130" s="2">
        <f t="shared" si="144"/>
        <v>0</v>
      </c>
      <c r="BW130" s="2">
        <f t="shared" si="144"/>
        <v>0</v>
      </c>
      <c r="BX130" s="2">
        <f t="shared" si="144"/>
        <v>0</v>
      </c>
      <c r="BY130" s="2">
        <f t="shared" si="144"/>
        <v>0</v>
      </c>
      <c r="BZ130" s="2">
        <f t="shared" si="144"/>
        <v>0</v>
      </c>
      <c r="CA130" s="2">
        <f t="shared" si="144"/>
        <v>0</v>
      </c>
      <c r="CB130" s="2">
        <f t="shared" si="144"/>
        <v>0</v>
      </c>
      <c r="CC130" s="2">
        <f t="shared" si="144"/>
        <v>0</v>
      </c>
      <c r="CD130" s="2">
        <f t="shared" si="144"/>
        <v>0</v>
      </c>
      <c r="CE130" s="2">
        <f t="shared" si="144"/>
        <v>0</v>
      </c>
    </row>
    <row r="131" spans="1:83" x14ac:dyDescent="0.25">
      <c r="A131" s="10" t="str">
        <f>IF(AND(MID(B131,11,2)="10",MID(B131,7,2)="SV",MID(B131,3,1)="T"),"ТА-1  -  "&amp;VLOOKUP("SVT",Справочники!$B$100:$C$115,2,FALSE),IF(MID(B131,1,2)="00",VLOOKUP(MID(B131,7,2),Справочники!$B$100:$C$115,2,FALSE),IF(MID(B131,3,1)="K","КА",IF(MID(B131,3,1)="T","ТА","-"))&amp;"-"&amp;MID(B131,1,2)*1&amp;IF(MID(B131,IF(MID(B131,11,2)="09",10,9),1)="A","А","")&amp;IF(MID(B131,IF(MID(B131,11,2)="09",10,9),1)="B","Б","")&amp;"  -  "&amp;VLOOKUP(IF(AND(MID(B131,7,2)="SV",MID(B131,3,1)="T"),"SVT",MID(B131,7,2)),Справочники!$B$100:$C$115,2,FALSE)))</f>
        <v>ТА-4  -  W</v>
      </c>
      <c r="B131" s="10" t="s">
        <v>2823</v>
      </c>
      <c r="C131" s="18">
        <v>98</v>
      </c>
      <c r="D131" s="18">
        <v>80</v>
      </c>
      <c r="E131" s="22" t="s">
        <v>118</v>
      </c>
      <c r="F131" s="22">
        <v>3</v>
      </c>
      <c r="G131" s="22"/>
      <c r="H131" s="20">
        <f t="shared" ca="1" si="76"/>
        <v>0</v>
      </c>
      <c r="I131" s="16" t="str">
        <f t="shared" si="77"/>
        <v>04T002KV0N04</v>
      </c>
      <c r="J131" s="54">
        <v>96.275149537800004</v>
      </c>
      <c r="K131" s="54">
        <v>97.682979880399998</v>
      </c>
      <c r="L131" s="54">
        <v>98.252534555969973</v>
      </c>
      <c r="M131" s="54">
        <v>97.770527460599993</v>
      </c>
      <c r="N131" s="54">
        <v>92.813302911300724</v>
      </c>
      <c r="O131" s="54">
        <v>93.022921396857342</v>
      </c>
      <c r="P131" s="54">
        <v>95.23696185005609</v>
      </c>
      <c r="Q131" s="54">
        <v>96.409280404592892</v>
      </c>
      <c r="R131" s="54">
        <v>98.492289204479349</v>
      </c>
      <c r="S131" s="54">
        <v>97.95865492660171</v>
      </c>
      <c r="T131" s="54">
        <v>98.226753670500003</v>
      </c>
      <c r="U131" s="54">
        <v>97.037595469920106</v>
      </c>
      <c r="V131" s="54">
        <v>96.163242739678466</v>
      </c>
      <c r="W131" s="56">
        <v>96.171174685402804</v>
      </c>
      <c r="X131" s="2">
        <f t="shared" ca="1" si="112"/>
        <v>0</v>
      </c>
      <c r="Y131" s="2">
        <f t="shared" ca="1" si="110"/>
        <v>0</v>
      </c>
      <c r="Z131" s="2">
        <f t="shared" ca="1" si="110"/>
        <v>0</v>
      </c>
      <c r="AA131" s="2">
        <f t="shared" ca="1" si="110"/>
        <v>0</v>
      </c>
      <c r="AB131" s="2">
        <f t="shared" ca="1" si="110"/>
        <v>40</v>
      </c>
      <c r="AC131" s="2">
        <f t="shared" ca="1" si="110"/>
        <v>0</v>
      </c>
      <c r="AD131" s="2">
        <f t="shared" ca="1" si="110"/>
        <v>0</v>
      </c>
      <c r="AE131" s="2">
        <f t="shared" ca="1" si="110"/>
        <v>0</v>
      </c>
      <c r="AF131" s="2">
        <f t="shared" ca="1" si="94"/>
        <v>0</v>
      </c>
      <c r="AG131" s="2">
        <f t="shared" ca="1" si="94"/>
        <v>0</v>
      </c>
      <c r="AH131" s="2">
        <f t="shared" ca="1" si="94"/>
        <v>0</v>
      </c>
      <c r="AI131" s="2">
        <f t="shared" ca="1" si="94"/>
        <v>0</v>
      </c>
      <c r="AJ131" s="2">
        <f t="shared" ca="1" si="94"/>
        <v>0</v>
      </c>
      <c r="AK131" s="2">
        <f t="shared" ca="1" si="94"/>
        <v>0</v>
      </c>
      <c r="AL131" s="55">
        <v>97.192958264568688</v>
      </c>
      <c r="AM131" s="55">
        <v>96.599967670885377</v>
      </c>
      <c r="AN131" s="55">
        <v>97.538968126856034</v>
      </c>
      <c r="AO131" s="55">
        <v>96.204116961127525</v>
      </c>
      <c r="AP131" s="55">
        <v>95.326340237110102</v>
      </c>
      <c r="AQ131" s="55">
        <v>96.968954464002081</v>
      </c>
      <c r="AR131" s="55">
        <v>94.876219930756591</v>
      </c>
      <c r="AS131" s="55">
        <v>96.183236254493451</v>
      </c>
      <c r="AT131" s="55">
        <v>97.395097234242584</v>
      </c>
      <c r="AU131" s="55">
        <v>97.013218496314565</v>
      </c>
      <c r="AV131" s="55">
        <v>96.965991971665758</v>
      </c>
      <c r="AW131" s="55">
        <v>91.058464931572999</v>
      </c>
      <c r="AX131" s="55">
        <v>90.427156668289044</v>
      </c>
      <c r="AY131" s="55">
        <v>92.077868179022246</v>
      </c>
      <c r="AZ131" s="2">
        <f t="shared" ca="1" si="113"/>
        <v>0</v>
      </c>
      <c r="BA131" s="2">
        <f t="shared" ca="1" si="111"/>
        <v>0</v>
      </c>
      <c r="BB131" s="2">
        <f t="shared" ca="1" si="111"/>
        <v>0</v>
      </c>
      <c r="BC131" s="2">
        <f t="shared" ca="1" si="111"/>
        <v>0</v>
      </c>
      <c r="BD131" s="2">
        <f t="shared" ca="1" si="111"/>
        <v>1</v>
      </c>
      <c r="BE131" s="2">
        <f t="shared" ca="1" si="111"/>
        <v>0</v>
      </c>
      <c r="BF131" s="2">
        <f t="shared" ca="1" si="111"/>
        <v>0</v>
      </c>
      <c r="BG131" s="2">
        <f t="shared" ca="1" si="111"/>
        <v>0</v>
      </c>
      <c r="BH131" s="2">
        <f t="shared" ca="1" si="95"/>
        <v>0</v>
      </c>
      <c r="BI131" s="2">
        <f t="shared" ca="1" si="95"/>
        <v>0</v>
      </c>
      <c r="BJ131" s="2">
        <f t="shared" ca="1" si="95"/>
        <v>0</v>
      </c>
      <c r="BK131" s="2">
        <f t="shared" ca="1" si="95"/>
        <v>0</v>
      </c>
      <c r="BL131" s="2">
        <f t="shared" ca="1" si="95"/>
        <v>0</v>
      </c>
      <c r="BM131" s="2">
        <f t="shared" ca="1" si="95"/>
        <v>0</v>
      </c>
      <c r="BN131" s="2" t="str">
        <f t="shared" si="78"/>
        <v>KV</v>
      </c>
      <c r="BO131" s="2">
        <f>IF(AND(COUNTIF(J131:W131,"&gt;0")&gt;6,COUNTIF(J131:W131,"&gt;0")=SUM(BR131:CE131)),SUM(BR131:CE131),0)</f>
        <v>0</v>
      </c>
      <c r="BP131" s="2">
        <f t="shared" si="128"/>
        <v>1</v>
      </c>
      <c r="BR131" s="2">
        <f t="shared" si="144"/>
        <v>0</v>
      </c>
      <c r="BS131" s="2">
        <f t="shared" si="144"/>
        <v>0</v>
      </c>
      <c r="BT131" s="2">
        <f t="shared" si="144"/>
        <v>0</v>
      </c>
      <c r="BU131" s="2">
        <f t="shared" si="144"/>
        <v>0</v>
      </c>
      <c r="BV131" s="2">
        <f t="shared" si="144"/>
        <v>0</v>
      </c>
      <c r="BW131" s="2">
        <f t="shared" si="144"/>
        <v>0</v>
      </c>
      <c r="BX131" s="2">
        <f t="shared" si="144"/>
        <v>0</v>
      </c>
      <c r="BY131" s="2">
        <f t="shared" si="144"/>
        <v>0</v>
      </c>
      <c r="BZ131" s="2">
        <f t="shared" si="144"/>
        <v>0</v>
      </c>
      <c r="CA131" s="2">
        <f t="shared" si="144"/>
        <v>0</v>
      </c>
      <c r="CB131" s="2">
        <f t="shared" si="144"/>
        <v>0</v>
      </c>
      <c r="CC131" s="2">
        <f t="shared" si="144"/>
        <v>0</v>
      </c>
      <c r="CD131" s="2">
        <f t="shared" si="144"/>
        <v>0</v>
      </c>
      <c r="CE131" s="2">
        <f t="shared" si="144"/>
        <v>0</v>
      </c>
    </row>
    <row r="132" spans="1:83" x14ac:dyDescent="0.25">
      <c r="A132" s="10" t="str">
        <f>IF(AND(MID(B132,11,2)="10",MID(B132,7,2)="SV",MID(B132,3,1)="T"),"ТА-1  -  "&amp;VLOOKUP("SVT",Справочники!$B$100:$C$115,2,FALSE),IF(MID(B132,1,2)="00",VLOOKUP(MID(B132,7,2),Справочники!$B$100:$C$115,2,FALSE),IF(MID(B132,3,1)="K","КА",IF(MID(B132,3,1)="T","ТА","-"))&amp;"-"&amp;MID(B132,1,2)*1&amp;IF(MID(B132,IF(MID(B132,11,2)="09",10,9),1)="A","А","")&amp;IF(MID(B132,IF(MID(B132,11,2)="09",10,9),1)="B","Б","")&amp;"  -  "&amp;VLOOKUP(IF(AND(MID(B132,7,2)="SV",MID(B132,3,1)="T"),"SVT",MID(B132,7,2)),Справочники!$B$100:$C$115,2,FALSE)))</f>
        <v>ТА-5  -  W</v>
      </c>
      <c r="B132" s="10" t="s">
        <v>2824</v>
      </c>
      <c r="C132" s="18">
        <v>98</v>
      </c>
      <c r="D132" s="18">
        <v>80</v>
      </c>
      <c r="E132" s="22" t="s">
        <v>118</v>
      </c>
      <c r="F132" s="22">
        <v>3</v>
      </c>
      <c r="G132" s="22"/>
      <c r="H132" s="20">
        <f t="shared" ca="1" si="76"/>
        <v>0</v>
      </c>
      <c r="I132" s="16" t="str">
        <f t="shared" si="77"/>
        <v>05T002KV0N04</v>
      </c>
      <c r="J132" s="54">
        <v>96.275149537800004</v>
      </c>
      <c r="K132" s="54">
        <v>95.682979880399998</v>
      </c>
      <c r="L132" s="54">
        <v>95.474315541960436</v>
      </c>
      <c r="M132" s="54">
        <v>96.815654619205162</v>
      </c>
      <c r="N132" s="54">
        <v>94.377316201996251</v>
      </c>
      <c r="O132" s="54">
        <v>94.226753670500003</v>
      </c>
      <c r="P132" s="54">
        <v>95.023432021748093</v>
      </c>
      <c r="Q132" s="54">
        <v>96.411092985300002</v>
      </c>
      <c r="R132" s="54">
        <v>98.205715353972806</v>
      </c>
      <c r="S132" s="54">
        <v>97.139206090300007</v>
      </c>
      <c r="T132" s="54">
        <v>97.375979662191043</v>
      </c>
      <c r="U132" s="54">
        <v>95.649544662021739</v>
      </c>
      <c r="V132" s="54">
        <v>94.047645874077347</v>
      </c>
      <c r="W132" s="56">
        <v>94.586188145700007</v>
      </c>
      <c r="X132" s="2">
        <f t="shared" ca="1" si="112"/>
        <v>0</v>
      </c>
      <c r="Y132" s="2">
        <f t="shared" ca="1" si="110"/>
        <v>0</v>
      </c>
      <c r="Z132" s="2">
        <f t="shared" ca="1" si="110"/>
        <v>0</v>
      </c>
      <c r="AA132" s="2">
        <f t="shared" ca="1" si="110"/>
        <v>0</v>
      </c>
      <c r="AB132" s="2">
        <f t="shared" ca="1" si="110"/>
        <v>0</v>
      </c>
      <c r="AC132" s="2">
        <f t="shared" ca="1" si="110"/>
        <v>0</v>
      </c>
      <c r="AD132" s="2">
        <f t="shared" ca="1" si="110"/>
        <v>0</v>
      </c>
      <c r="AE132" s="2">
        <f t="shared" ca="1" si="110"/>
        <v>0</v>
      </c>
      <c r="AF132" s="2">
        <f t="shared" ca="1" si="94"/>
        <v>0</v>
      </c>
      <c r="AG132" s="2">
        <f t="shared" ca="1" si="94"/>
        <v>0</v>
      </c>
      <c r="AH132" s="2">
        <f t="shared" ca="1" si="94"/>
        <v>0</v>
      </c>
      <c r="AI132" s="2">
        <f t="shared" ref="AI132:AK172" ca="1" si="145">IF(U132&lt;&gt;"",IF(LEFT($E132,2)="+-",IF(OR(U132&lt;MIN($C132:$D132),U132&gt;MAX($C132:$D132)),1,0),IF(AND(1*$E132&gt;0,U132&gt;MAX($C132:$D132)),1,IF(AND(1*$E132&lt;0,U132&lt;MIN($C132:$D132)),1,0)))+10*IF(SUM(OFFSET($A$144,MATCH(MID($A132,1,SEARCH(" ",$A132)-1)&amp;"  -  ЧЧР",$A$144:$A$170,0)-1,COLUMN(U132)-1,,-($D$3+$F132)))=24*($D$3+$F132),IF(AND(IF(LEFT($E132,2)="+-",IF(OR(U132&lt;MIN($C132:$D132),U132&gt;MAX($C132:$D132)),1,0),IF(AND(1*$E132&gt;0,U132&gt;MAX($C132:$D132)),1,IF(AND(1*$E132&lt;0,U132&lt;MIN($C132:$D132)),1,0)))=1,IF(COLUMN(AE$7)-COLUMN($J$7)&gt;$D$2+$G132,IF(OR(OFFSET(AE132,,-1)=21,OFFSET(AE132,,-1)=42),1,0),0)=1),2,IF(COLUMN(U132)-COLUMN($J$7)&gt;=$D$3-1+$F132,IF(LEFT($E132,2)="+-",IF(OR(AND(U132&gt;MAX($C132:$D132),AVERAGE(OFFSET(U132,,,,-$D$3))-AVERAGE(OFFSET(U132,,-$D$3,,-$F132))&gt;1*SUBSTITUTE($E132,"+-","+")),AND(U132&lt;MIN($C132:$D132),AVERAGE(OFFSET(U132,,,,-$D$3))-AVERAGE(OFFSET(U132,,-$D$3,,-$F132))&lt;1*SUBSTITUTE($E132,"+-","-"))),2,0),IF(1*$E132&gt;0,IF(AVERAGE(OFFSET(U132,,,,-$D$3))-AVERAGE(OFFSET(U132,,-$D$3,,-$F132))&gt;1*$E132,2,0),IF(AVERAGE(OFFSET(U132,,,,-$D$3))-AVERAGE(OFFSET(U132,,-$D$3,,-$F132))&lt;1*$E132,2,0))),0)*IF($C$4="блоки",IF(OR(MID($B132,7,2)="TA",MID($B132,7,2)="KV"),IF(OFFSET($A$144,IFERROR(MATCH("КА-"&amp;MID($A132,4,2)*1&amp;"А  -  ЧЧР",$A$144:$A$170,0),MATCH("КА-"&amp;MID($A132,4,2)*1&amp;"  -  ЧЧР",$A$144:$A$170,0))-1,COLUMN(U132)-1,,)+OFFSET($A$144,IFERROR(MATCH("КА-"&amp;MID($A132,4,2)*1&amp;"Б  -  ЧЧР",$A$144:$A$170,0),MATCH("КА-"&amp;MID($A132,4,2)*1&amp;"  -  ЧЧР",$A$144:$A$170,0))-1,COLUMN(U132)-1,,)=48,1,0),1),1)),0),0)*IF($G132&gt;0,IF(COLUMN(AE$7)-COLUMN($J$7)&gt;=$D$2+$G132,IF(SUM(OFFSET(AE132,,-1,,-$G132))&gt;=$G132*21,2,1),1),2)</f>
        <v>0</v>
      </c>
      <c r="AJ132" s="2">
        <f t="shared" ca="1" si="145"/>
        <v>0</v>
      </c>
      <c r="AK132" s="2">
        <f t="shared" ca="1" si="145"/>
        <v>0</v>
      </c>
      <c r="AL132" s="55">
        <v>97.510928648632827</v>
      </c>
      <c r="AM132" s="55">
        <v>96.487425256515309</v>
      </c>
      <c r="AN132" s="55">
        <v>96.760408575010729</v>
      </c>
      <c r="AO132" s="55">
        <v>96.371231168100792</v>
      </c>
      <c r="AP132" s="55">
        <v>95.524163596242872</v>
      </c>
      <c r="AQ132" s="55">
        <v>95.984694893762253</v>
      </c>
      <c r="AR132" s="55">
        <v>94.959917566913447</v>
      </c>
      <c r="AS132" s="55">
        <v>96.996724848216928</v>
      </c>
      <c r="AT132" s="55">
        <v>97.189853200228143</v>
      </c>
      <c r="AU132" s="55">
        <v>97.196738260995843</v>
      </c>
      <c r="AV132" s="55">
        <v>96.86464115607474</v>
      </c>
      <c r="AW132" s="55">
        <v>95.671409975055639</v>
      </c>
      <c r="AX132" s="55">
        <v>96.477839117235874</v>
      </c>
      <c r="AY132" s="55">
        <v>95.027305776970252</v>
      </c>
      <c r="AZ132" s="2">
        <f t="shared" ca="1" si="113"/>
        <v>0</v>
      </c>
      <c r="BA132" s="2">
        <f t="shared" ca="1" si="111"/>
        <v>1</v>
      </c>
      <c r="BB132" s="2">
        <f t="shared" ca="1" si="111"/>
        <v>0</v>
      </c>
      <c r="BC132" s="2">
        <f t="shared" ca="1" si="111"/>
        <v>0</v>
      </c>
      <c r="BD132" s="2">
        <f t="shared" ca="1" si="111"/>
        <v>0</v>
      </c>
      <c r="BE132" s="2">
        <f t="shared" ca="1" si="111"/>
        <v>0</v>
      </c>
      <c r="BF132" s="2">
        <f t="shared" ca="1" si="111"/>
        <v>0</v>
      </c>
      <c r="BG132" s="2">
        <f t="shared" ca="1" si="111"/>
        <v>0</v>
      </c>
      <c r="BH132" s="2">
        <f t="shared" ca="1" si="95"/>
        <v>0</v>
      </c>
      <c r="BI132" s="2">
        <f t="shared" ca="1" si="95"/>
        <v>0</v>
      </c>
      <c r="BJ132" s="2">
        <f t="shared" ca="1" si="95"/>
        <v>0</v>
      </c>
      <c r="BK132" s="2">
        <f t="shared" ref="BK132:BM172" ca="1" si="146">COUNTIF(OFFSET(S132,,$D$2+2,COUNTIF(OFFSET($H132,1-ROW($H132),2+4*$D$2,172),"="&amp;OFFSET($H132,,2+4*$D$2))),"&gt;20")</f>
        <v>0</v>
      </c>
      <c r="BL132" s="2">
        <f t="shared" ca="1" si="146"/>
        <v>0</v>
      </c>
      <c r="BM132" s="2">
        <f t="shared" ca="1" si="146"/>
        <v>0</v>
      </c>
      <c r="BN132" s="2" t="str">
        <f t="shared" si="78"/>
        <v>KV</v>
      </c>
      <c r="BO132" s="2">
        <f>IF(AND(COUNTIF(J132:W132,"&gt;0")&gt;6,COUNTIF(J132:W132,"&gt;0")=SUM(BR132:CE132)),SUM(BR132:CE132),0)</f>
        <v>0</v>
      </c>
      <c r="BP132" s="2">
        <f t="shared" si="128"/>
        <v>1</v>
      </c>
      <c r="BR132" s="2">
        <f t="shared" si="144"/>
        <v>0</v>
      </c>
      <c r="BS132" s="2">
        <f t="shared" si="144"/>
        <v>0</v>
      </c>
      <c r="BT132" s="2">
        <f t="shared" si="144"/>
        <v>0</v>
      </c>
      <c r="BU132" s="2">
        <f t="shared" si="144"/>
        <v>0</v>
      </c>
      <c r="BV132" s="2">
        <f t="shared" si="144"/>
        <v>0</v>
      </c>
      <c r="BW132" s="2">
        <f t="shared" si="144"/>
        <v>0</v>
      </c>
      <c r="BX132" s="2">
        <f t="shared" si="144"/>
        <v>0</v>
      </c>
      <c r="BY132" s="2">
        <f t="shared" si="144"/>
        <v>0</v>
      </c>
      <c r="BZ132" s="2">
        <f t="shared" si="144"/>
        <v>0</v>
      </c>
      <c r="CA132" s="2">
        <f t="shared" si="144"/>
        <v>0</v>
      </c>
      <c r="CB132" s="2">
        <f t="shared" si="144"/>
        <v>0</v>
      </c>
      <c r="CC132" s="2">
        <f t="shared" si="144"/>
        <v>0</v>
      </c>
      <c r="CD132" s="2">
        <f t="shared" si="144"/>
        <v>0</v>
      </c>
      <c r="CE132" s="2">
        <f t="shared" si="144"/>
        <v>0</v>
      </c>
    </row>
    <row r="133" spans="1:83" x14ac:dyDescent="0.25">
      <c r="A133" s="10" t="str">
        <f>IF(AND(MID(B133,11,2)="10",MID(B133,7,2)="SV",MID(B133,3,1)="T"),"ТА-1  -  "&amp;VLOOKUP("SVT",Справочники!$B$100:$C$115,2,FALSE),IF(MID(B133,1,2)="00",VLOOKUP(MID(B133,7,2),Справочники!$B$100:$C$115,2,FALSE),IF(MID(B133,3,1)="K","КА",IF(MID(B133,3,1)="T","ТА","-"))&amp;"-"&amp;MID(B133,1,2)*1&amp;IF(MID(B133,IF(MID(B133,11,2)="09",10,9),1)="A","А","")&amp;IF(MID(B133,IF(MID(B133,11,2)="09",10,9),1)="B","Б","")&amp;"  -  "&amp;VLOOKUP(IF(AND(MID(B133,7,2)="SV",MID(B133,3,1)="T"),"SVT",MID(B133,7,2)),Справочники!$B$100:$C$115,2,FALSE)))</f>
        <v>ТА-6  -  W</v>
      </c>
      <c r="B133" s="10" t="s">
        <v>2825</v>
      </c>
      <c r="C133" s="18">
        <v>98</v>
      </c>
      <c r="D133" s="18">
        <v>80</v>
      </c>
      <c r="E133" s="22" t="s">
        <v>118</v>
      </c>
      <c r="F133" s="22">
        <v>3</v>
      </c>
      <c r="G133" s="22"/>
      <c r="H133" s="20">
        <f t="shared" ca="1" si="76"/>
        <v>0</v>
      </c>
      <c r="I133" s="16" t="str">
        <f t="shared" si="77"/>
        <v>06T002KV0N04</v>
      </c>
      <c r="J133" s="54">
        <v>95.875149537799999</v>
      </c>
      <c r="K133" s="54">
        <v>94.682979880399998</v>
      </c>
      <c r="L133" s="54">
        <v>95.876224174456553</v>
      </c>
      <c r="M133" s="54">
        <v>94.535868414658097</v>
      </c>
      <c r="N133" s="54">
        <v>93.715147654484142</v>
      </c>
      <c r="O133" s="54">
        <v>94.226753670500003</v>
      </c>
      <c r="P133" s="54">
        <v>92.996896078555935</v>
      </c>
      <c r="Q133" s="54">
        <v>95.100198179411194</v>
      </c>
      <c r="R133" s="54">
        <v>97.042414355600002</v>
      </c>
      <c r="S133" s="54">
        <v>95.839206090299996</v>
      </c>
      <c r="T133" s="54">
        <v>95.726753670500003</v>
      </c>
      <c r="U133" s="54">
        <v>95.02393042579962</v>
      </c>
      <c r="V133" s="54">
        <v>94.450244698205978</v>
      </c>
      <c r="W133" s="56">
        <v>94.115133290163726</v>
      </c>
      <c r="X133" s="2">
        <f t="shared" ca="1" si="112"/>
        <v>0</v>
      </c>
      <c r="Y133" s="2">
        <f t="shared" ca="1" si="110"/>
        <v>0</v>
      </c>
      <c r="Z133" s="2">
        <f t="shared" ca="1" si="110"/>
        <v>0</v>
      </c>
      <c r="AA133" s="2">
        <f t="shared" ca="1" si="110"/>
        <v>0</v>
      </c>
      <c r="AB133" s="2">
        <f t="shared" ca="1" si="110"/>
        <v>0</v>
      </c>
      <c r="AC133" s="2">
        <f t="shared" ca="1" si="110"/>
        <v>0</v>
      </c>
      <c r="AD133" s="2">
        <f t="shared" ca="1" si="110"/>
        <v>0</v>
      </c>
      <c r="AE133" s="2">
        <f t="shared" ca="1" si="110"/>
        <v>0</v>
      </c>
      <c r="AF133" s="2">
        <f t="shared" ca="1" si="110"/>
        <v>0</v>
      </c>
      <c r="AG133" s="2">
        <f t="shared" ca="1" si="110"/>
        <v>0</v>
      </c>
      <c r="AH133" s="2">
        <f t="shared" ca="1" si="110"/>
        <v>0</v>
      </c>
      <c r="AI133" s="2">
        <f t="shared" ca="1" si="145"/>
        <v>0</v>
      </c>
      <c r="AJ133" s="2">
        <f t="shared" ca="1" si="145"/>
        <v>0</v>
      </c>
      <c r="AK133" s="2">
        <f t="shared" ca="1" si="145"/>
        <v>0</v>
      </c>
      <c r="AL133" s="55">
        <v>98.367510352774929</v>
      </c>
      <c r="AM133" s="55">
        <v>98.013252676094595</v>
      </c>
      <c r="AN133" s="55">
        <v>97.451362723274016</v>
      </c>
      <c r="AO133" s="55">
        <v>96.729876279704726</v>
      </c>
      <c r="AP133" s="55">
        <v>96.202976752001547</v>
      </c>
      <c r="AQ133" s="55">
        <v>96.875933845066115</v>
      </c>
      <c r="AR133" s="55">
        <v>95.568112597725531</v>
      </c>
      <c r="AS133" s="55">
        <v>97.136696930007616</v>
      </c>
      <c r="AT133" s="55">
        <v>98.559430850124656</v>
      </c>
      <c r="AU133" s="55">
        <v>98.709970919229335</v>
      </c>
      <c r="AV133" s="55">
        <v>98.20726741269138</v>
      </c>
      <c r="AW133" s="55">
        <v>96.594874629941074</v>
      </c>
      <c r="AX133" s="55">
        <v>95.402542671244788</v>
      </c>
      <c r="AY133" s="55">
        <v>96.384063634354774</v>
      </c>
      <c r="AZ133" s="2">
        <f t="shared" ca="1" si="113"/>
        <v>0</v>
      </c>
      <c r="BA133" s="2">
        <f t="shared" ca="1" si="111"/>
        <v>1</v>
      </c>
      <c r="BB133" s="2">
        <f t="shared" ca="1" si="111"/>
        <v>0</v>
      </c>
      <c r="BC133" s="2">
        <f t="shared" ca="1" si="111"/>
        <v>0</v>
      </c>
      <c r="BD133" s="2">
        <f t="shared" ca="1" si="111"/>
        <v>0</v>
      </c>
      <c r="BE133" s="2">
        <f t="shared" ca="1" si="111"/>
        <v>0</v>
      </c>
      <c r="BF133" s="2">
        <f t="shared" ca="1" si="111"/>
        <v>0</v>
      </c>
      <c r="BG133" s="2">
        <f t="shared" ca="1" si="111"/>
        <v>0</v>
      </c>
      <c r="BH133" s="2">
        <f t="shared" ca="1" si="111"/>
        <v>0</v>
      </c>
      <c r="BI133" s="2">
        <f t="shared" ca="1" si="111"/>
        <v>0</v>
      </c>
      <c r="BJ133" s="2">
        <f t="shared" ca="1" si="111"/>
        <v>0</v>
      </c>
      <c r="BK133" s="2">
        <f t="shared" ca="1" si="146"/>
        <v>0</v>
      </c>
      <c r="BL133" s="2">
        <f t="shared" ca="1" si="146"/>
        <v>0</v>
      </c>
      <c r="BM133" s="2">
        <f t="shared" ca="1" si="146"/>
        <v>0</v>
      </c>
      <c r="BN133" s="2" t="str">
        <f t="shared" si="78"/>
        <v>KV</v>
      </c>
      <c r="BO133" s="2">
        <f>IF(AND(COUNTIF(J133:W133,"&gt;0")&gt;6,COUNTIF(J133:W133,"&gt;0")=SUM(BR133:CE133)),SUM(BR133:CE133),0)</f>
        <v>0</v>
      </c>
      <c r="BP133" s="2">
        <f t="shared" si="128"/>
        <v>1</v>
      </c>
      <c r="BR133" s="2">
        <f t="shared" si="144"/>
        <v>0</v>
      </c>
      <c r="BS133" s="2">
        <f t="shared" si="144"/>
        <v>0</v>
      </c>
      <c r="BT133" s="2">
        <f t="shared" si="144"/>
        <v>0</v>
      </c>
      <c r="BU133" s="2">
        <f t="shared" si="144"/>
        <v>0</v>
      </c>
      <c r="BV133" s="2">
        <f t="shared" si="144"/>
        <v>0</v>
      </c>
      <c r="BW133" s="2">
        <f t="shared" si="144"/>
        <v>0</v>
      </c>
      <c r="BX133" s="2">
        <f t="shared" si="144"/>
        <v>0</v>
      </c>
      <c r="BY133" s="2">
        <f t="shared" si="144"/>
        <v>0</v>
      </c>
      <c r="BZ133" s="2">
        <f t="shared" si="144"/>
        <v>0</v>
      </c>
      <c r="CA133" s="2">
        <f t="shared" si="144"/>
        <v>0</v>
      </c>
      <c r="CB133" s="2">
        <f t="shared" si="144"/>
        <v>0</v>
      </c>
      <c r="CC133" s="2">
        <f t="shared" si="144"/>
        <v>0</v>
      </c>
      <c r="CD133" s="2">
        <f t="shared" si="144"/>
        <v>0</v>
      </c>
      <c r="CE133" s="2">
        <f t="shared" si="144"/>
        <v>0</v>
      </c>
    </row>
    <row r="134" spans="1:83" x14ac:dyDescent="0.25">
      <c r="A134" s="10" t="str">
        <f>IF(AND(MID(B134,11,2)="10",MID(B134,7,2)="SV",MID(B134,3,1)="T"),"ТА-1  -  "&amp;VLOOKUP("SVT",Справочники!$B$100:$C$115,2,FALSE),IF(MID(B134,1,2)="00",VLOOKUP(MID(B134,7,2),Справочники!$B$100:$C$115,2,FALSE),IF(MID(B134,3,1)="K","КА",IF(MID(B134,3,1)="T","ТА","-"))&amp;"-"&amp;MID(B134,1,2)*1&amp;IF(MID(B134,IF(MID(B134,11,2)="09",10,9),1)="A","А","")&amp;IF(MID(B134,IF(MID(B134,11,2)="09",10,9),1)="B","Б","")&amp;"  -  "&amp;VLOOKUP(IF(AND(MID(B134,7,2)="SV",MID(B134,3,1)="T"),"SVT",MID(B134,7,2)),Справочники!$B$100:$C$115,2,FALSE)))</f>
        <v>ТА-7  -  W</v>
      </c>
      <c r="B134" s="10" t="s">
        <v>2826</v>
      </c>
      <c r="C134" s="18">
        <v>98</v>
      </c>
      <c r="D134" s="18">
        <v>80</v>
      </c>
      <c r="E134" s="22" t="s">
        <v>118</v>
      </c>
      <c r="F134" s="22">
        <v>3</v>
      </c>
      <c r="G134" s="22"/>
      <c r="H134" s="20">
        <f t="shared" ca="1" si="76"/>
        <v>0</v>
      </c>
      <c r="I134" s="16" t="str">
        <f t="shared" si="77"/>
        <v>07T002KV0N04</v>
      </c>
      <c r="J134" s="54">
        <v>0</v>
      </c>
      <c r="K134" s="54">
        <v>0</v>
      </c>
      <c r="L134" s="54">
        <v>0</v>
      </c>
      <c r="M134" s="54">
        <v>0</v>
      </c>
      <c r="N134" s="54">
        <v>0</v>
      </c>
      <c r="O134" s="54">
        <v>0</v>
      </c>
      <c r="P134" s="54">
        <v>0</v>
      </c>
      <c r="Q134" s="54">
        <v>0</v>
      </c>
      <c r="R134" s="54">
        <v>0</v>
      </c>
      <c r="S134" s="54">
        <v>0</v>
      </c>
      <c r="T134" s="54">
        <v>0</v>
      </c>
      <c r="U134" s="54">
        <v>0</v>
      </c>
      <c r="V134" s="54">
        <v>0</v>
      </c>
      <c r="W134" s="56">
        <v>0</v>
      </c>
      <c r="X134" s="2">
        <f t="shared" ca="1" si="112"/>
        <v>2</v>
      </c>
      <c r="Y134" s="2">
        <f t="shared" ca="1" si="110"/>
        <v>2</v>
      </c>
      <c r="Z134" s="2">
        <f t="shared" ca="1" si="110"/>
        <v>2</v>
      </c>
      <c r="AA134" s="2">
        <f t="shared" ca="1" si="110"/>
        <v>2</v>
      </c>
      <c r="AB134" s="2">
        <f t="shared" ca="1" si="110"/>
        <v>2</v>
      </c>
      <c r="AC134" s="2">
        <f t="shared" ca="1" si="110"/>
        <v>2</v>
      </c>
      <c r="AD134" s="2">
        <f t="shared" ca="1" si="110"/>
        <v>2</v>
      </c>
      <c r="AE134" s="2">
        <f t="shared" ca="1" si="110"/>
        <v>2</v>
      </c>
      <c r="AF134" s="2">
        <f t="shared" ca="1" si="110"/>
        <v>2</v>
      </c>
      <c r="AG134" s="2">
        <f t="shared" ca="1" si="110"/>
        <v>2</v>
      </c>
      <c r="AH134" s="2">
        <f t="shared" ca="1" si="110"/>
        <v>2</v>
      </c>
      <c r="AI134" s="2">
        <f t="shared" ca="1" si="145"/>
        <v>2</v>
      </c>
      <c r="AJ134" s="2">
        <f t="shared" ca="1" si="145"/>
        <v>2</v>
      </c>
      <c r="AK134" s="2">
        <f t="shared" ca="1" si="145"/>
        <v>2</v>
      </c>
      <c r="AL134" s="55">
        <v>0</v>
      </c>
      <c r="AM134" s="55">
        <v>0</v>
      </c>
      <c r="AN134" s="55">
        <v>0</v>
      </c>
      <c r="AO134" s="55">
        <v>0</v>
      </c>
      <c r="AP134" s="55">
        <v>0</v>
      </c>
      <c r="AQ134" s="55">
        <v>0</v>
      </c>
      <c r="AR134" s="55">
        <v>0</v>
      </c>
      <c r="AS134" s="55">
        <v>0</v>
      </c>
      <c r="AT134" s="55">
        <v>0</v>
      </c>
      <c r="AU134" s="55">
        <v>0</v>
      </c>
      <c r="AV134" s="55">
        <v>0</v>
      </c>
      <c r="AW134" s="55">
        <v>0</v>
      </c>
      <c r="AX134" s="55">
        <v>0</v>
      </c>
      <c r="AY134" s="55">
        <v>0</v>
      </c>
      <c r="AZ134" s="2">
        <f t="shared" ca="1" si="113"/>
        <v>0</v>
      </c>
      <c r="BA134" s="2">
        <f t="shared" ca="1" si="111"/>
        <v>1</v>
      </c>
      <c r="BB134" s="2">
        <f t="shared" ca="1" si="111"/>
        <v>0</v>
      </c>
      <c r="BC134" s="2">
        <f t="shared" ca="1" si="111"/>
        <v>0</v>
      </c>
      <c r="BD134" s="2">
        <f t="shared" ca="1" si="111"/>
        <v>0</v>
      </c>
      <c r="BE134" s="2">
        <f t="shared" ca="1" si="111"/>
        <v>0</v>
      </c>
      <c r="BF134" s="2">
        <f t="shared" ca="1" si="111"/>
        <v>0</v>
      </c>
      <c r="BG134" s="2">
        <f t="shared" ca="1" si="111"/>
        <v>0</v>
      </c>
      <c r="BH134" s="2">
        <f t="shared" ca="1" si="111"/>
        <v>0</v>
      </c>
      <c r="BI134" s="2">
        <f t="shared" ca="1" si="111"/>
        <v>0</v>
      </c>
      <c r="BJ134" s="2">
        <f t="shared" ca="1" si="111"/>
        <v>0</v>
      </c>
      <c r="BK134" s="2">
        <f t="shared" ca="1" si="146"/>
        <v>0</v>
      </c>
      <c r="BL134" s="2">
        <f t="shared" ca="1" si="146"/>
        <v>0</v>
      </c>
      <c r="BM134" s="2">
        <f t="shared" ca="1" si="146"/>
        <v>0</v>
      </c>
      <c r="BN134" s="2" t="str">
        <f t="shared" si="78"/>
        <v>KV</v>
      </c>
      <c r="BP134" s="2">
        <f t="shared" si="128"/>
        <v>0</v>
      </c>
      <c r="BR134" s="2">
        <f t="shared" si="144"/>
        <v>0</v>
      </c>
      <c r="BS134" s="2">
        <f t="shared" si="144"/>
        <v>0</v>
      </c>
      <c r="BT134" s="2">
        <f t="shared" si="144"/>
        <v>0</v>
      </c>
      <c r="BU134" s="2">
        <f t="shared" si="144"/>
        <v>0</v>
      </c>
      <c r="BV134" s="2">
        <f t="shared" si="144"/>
        <v>0</v>
      </c>
      <c r="BW134" s="2">
        <f t="shared" si="144"/>
        <v>0</v>
      </c>
      <c r="BX134" s="2">
        <f t="shared" si="144"/>
        <v>0</v>
      </c>
      <c r="BY134" s="2">
        <f t="shared" si="144"/>
        <v>0</v>
      </c>
      <c r="BZ134" s="2">
        <f t="shared" si="144"/>
        <v>0</v>
      </c>
      <c r="CA134" s="2">
        <f t="shared" si="144"/>
        <v>0</v>
      </c>
      <c r="CB134" s="2">
        <f t="shared" si="144"/>
        <v>0</v>
      </c>
      <c r="CC134" s="2">
        <f t="shared" si="144"/>
        <v>0</v>
      </c>
      <c r="CD134" s="2">
        <f t="shared" si="144"/>
        <v>0</v>
      </c>
      <c r="CE134" s="2">
        <f t="shared" si="144"/>
        <v>0</v>
      </c>
    </row>
    <row r="135" spans="1:83" x14ac:dyDescent="0.25">
      <c r="A135" s="10" t="str">
        <f>IF(AND(MID(B135,11,2)="10",MID(B135,7,2)="SV",MID(B135,3,1)="T"),"ТА-1  -  "&amp;VLOOKUP("SVT",Справочники!$B$100:$C$115,2,FALSE),IF(MID(B135,1,2)="00",VLOOKUP(MID(B135,7,2),Справочники!$B$100:$C$115,2,FALSE),IF(MID(B135,3,1)="K","КА",IF(MID(B135,3,1)="T","ТА","-"))&amp;"-"&amp;MID(B135,1,2)*1&amp;IF(MID(B135,IF(MID(B135,11,2)="09",10,9),1)="A","А","")&amp;IF(MID(B135,IF(MID(B135,11,2)="09",10,9),1)="B","Б","")&amp;"  -  "&amp;VLOOKUP(IF(AND(MID(B135,7,2)="SV",MID(B135,3,1)="T"),"SVT",MID(B135,7,2)),Справочники!$B$100:$C$115,2,FALSE)))</f>
        <v>ТА-8  -  W</v>
      </c>
      <c r="B135" s="10" t="s">
        <v>2827</v>
      </c>
      <c r="C135" s="18">
        <v>98</v>
      </c>
      <c r="D135" s="18">
        <v>80</v>
      </c>
      <c r="E135" s="22" t="s">
        <v>118</v>
      </c>
      <c r="F135" s="22">
        <v>3</v>
      </c>
      <c r="G135" s="22"/>
      <c r="H135" s="20">
        <f t="shared" ca="1" si="76"/>
        <v>0</v>
      </c>
      <c r="I135" s="16" t="str">
        <f t="shared" si="77"/>
        <v>08T002KV0N04</v>
      </c>
      <c r="J135" s="54">
        <v>0</v>
      </c>
      <c r="K135" s="54">
        <v>0</v>
      </c>
      <c r="L135" s="54">
        <v>0</v>
      </c>
      <c r="M135" s="54">
        <v>0</v>
      </c>
      <c r="N135" s="54">
        <v>0</v>
      </c>
      <c r="O135" s="54">
        <v>0</v>
      </c>
      <c r="P135" s="54">
        <v>0</v>
      </c>
      <c r="Q135" s="54">
        <v>0</v>
      </c>
      <c r="R135" s="54">
        <v>0</v>
      </c>
      <c r="S135" s="54">
        <v>0</v>
      </c>
      <c r="T135" s="54">
        <v>0</v>
      </c>
      <c r="U135" s="54">
        <v>0</v>
      </c>
      <c r="V135" s="54">
        <v>0</v>
      </c>
      <c r="W135" s="56">
        <v>0</v>
      </c>
      <c r="X135" s="2">
        <f t="shared" ca="1" si="112"/>
        <v>2</v>
      </c>
      <c r="Y135" s="2">
        <f t="shared" ca="1" si="110"/>
        <v>2</v>
      </c>
      <c r="Z135" s="2">
        <f t="shared" ca="1" si="110"/>
        <v>2</v>
      </c>
      <c r="AA135" s="2">
        <f t="shared" ca="1" si="110"/>
        <v>2</v>
      </c>
      <c r="AB135" s="2">
        <f t="shared" ca="1" si="110"/>
        <v>2</v>
      </c>
      <c r="AC135" s="2">
        <f t="shared" ref="AC135:AH172" ca="1" si="147">IF(O135&lt;&gt;"",IF(LEFT($E135,2)="+-",IF(OR(O135&lt;MIN($C135:$D135),O135&gt;MAX($C135:$D135)),1,0),IF(AND(1*$E135&gt;0,O135&gt;MAX($C135:$D135)),1,IF(AND(1*$E135&lt;0,O135&lt;MIN($C135:$D135)),1,0)))+10*IF(SUM(OFFSET($A$144,MATCH(MID($A135,1,SEARCH(" ",$A135)-1)&amp;"  -  ЧЧР",$A$144:$A$170,0)-1,COLUMN(O135)-1,,-($D$3+$F135)))=24*($D$3+$F135),IF(AND(IF(LEFT($E135,2)="+-",IF(OR(O135&lt;MIN($C135:$D135),O135&gt;MAX($C135:$D135)),1,0),IF(AND(1*$E135&gt;0,O135&gt;MAX($C135:$D135)),1,IF(AND(1*$E135&lt;0,O135&lt;MIN($C135:$D135)),1,0)))=1,IF(COLUMN(Y$7)-COLUMN($J$7)&gt;$D$2+$G135,IF(OR(OFFSET(Y135,,-1)=21,OFFSET(Y135,,-1)=42),1,0),0)=1),2,IF(COLUMN(O135)-COLUMN($J$7)&gt;=$D$3-1+$F135,IF(LEFT($E135,2)="+-",IF(OR(AND(O135&gt;MAX($C135:$D135),AVERAGE(OFFSET(O135,,,,-$D$3))-AVERAGE(OFFSET(O135,,-$D$3,,-$F135))&gt;1*SUBSTITUTE($E135,"+-","+")),AND(O135&lt;MIN($C135:$D135),AVERAGE(OFFSET(O135,,,,-$D$3))-AVERAGE(OFFSET(O135,,-$D$3,,-$F135))&lt;1*SUBSTITUTE($E135,"+-","-"))),2,0),IF(1*$E135&gt;0,IF(AVERAGE(OFFSET(O135,,,,-$D$3))-AVERAGE(OFFSET(O135,,-$D$3,,-$F135))&gt;1*$E135,2,0),IF(AVERAGE(OFFSET(O135,,,,-$D$3))-AVERAGE(OFFSET(O135,,-$D$3,,-$F135))&lt;1*$E135,2,0))),0)*IF($C$4="блоки",IF(OR(MID($B135,7,2)="TA",MID($B135,7,2)="KV"),IF(OFFSET($A$144,IFERROR(MATCH("КА-"&amp;MID($A135,4,2)*1&amp;"А  -  ЧЧР",$A$144:$A$170,0),MATCH("КА-"&amp;MID($A135,4,2)*1&amp;"  -  ЧЧР",$A$144:$A$170,0))-1,COLUMN(O135)-1,,)+OFFSET($A$144,IFERROR(MATCH("КА-"&amp;MID($A135,4,2)*1&amp;"Б  -  ЧЧР",$A$144:$A$170,0),MATCH("КА-"&amp;MID($A135,4,2)*1&amp;"  -  ЧЧР",$A$144:$A$170,0))-1,COLUMN(O135)-1,,)=48,1,0),1),1)),0),0)*IF($G135&gt;0,IF(COLUMN(Y$7)-COLUMN($J$7)&gt;=$D$2+$G135,IF(SUM(OFFSET(Y135,,-1,,-$G135))&gt;=$G135*21,2,1),1),2)</f>
        <v>2</v>
      </c>
      <c r="AD135" s="2">
        <f t="shared" ca="1" si="147"/>
        <v>2</v>
      </c>
      <c r="AE135" s="2">
        <f t="shared" ca="1" si="147"/>
        <v>2</v>
      </c>
      <c r="AF135" s="2">
        <f t="shared" ca="1" si="147"/>
        <v>2</v>
      </c>
      <c r="AG135" s="2">
        <f t="shared" ca="1" si="147"/>
        <v>2</v>
      </c>
      <c r="AH135" s="2">
        <f t="shared" ca="1" si="147"/>
        <v>2</v>
      </c>
      <c r="AI135" s="2">
        <f t="shared" ca="1" si="145"/>
        <v>2</v>
      </c>
      <c r="AJ135" s="2">
        <f t="shared" ca="1" si="145"/>
        <v>2</v>
      </c>
      <c r="AK135" s="2">
        <f t="shared" ca="1" si="145"/>
        <v>2</v>
      </c>
      <c r="AL135" s="55">
        <v>0</v>
      </c>
      <c r="AM135" s="55">
        <v>0</v>
      </c>
      <c r="AN135" s="55">
        <v>0</v>
      </c>
      <c r="AO135" s="55">
        <v>0</v>
      </c>
      <c r="AP135" s="55">
        <v>0</v>
      </c>
      <c r="AQ135" s="55">
        <v>0</v>
      </c>
      <c r="AR135" s="55">
        <v>0</v>
      </c>
      <c r="AS135" s="55">
        <v>0</v>
      </c>
      <c r="AT135" s="55">
        <v>0</v>
      </c>
      <c r="AU135" s="55">
        <v>0</v>
      </c>
      <c r="AV135" s="55">
        <v>0</v>
      </c>
      <c r="AW135" s="55">
        <v>0</v>
      </c>
      <c r="AX135" s="55">
        <v>0</v>
      </c>
      <c r="AY135" s="55">
        <v>0</v>
      </c>
      <c r="AZ135" s="2">
        <f t="shared" ca="1" si="113"/>
        <v>0</v>
      </c>
      <c r="BA135" s="2">
        <f t="shared" ca="1" si="111"/>
        <v>1</v>
      </c>
      <c r="BB135" s="2">
        <f t="shared" ca="1" si="111"/>
        <v>0</v>
      </c>
      <c r="BC135" s="2">
        <f t="shared" ca="1" si="111"/>
        <v>0</v>
      </c>
      <c r="BD135" s="2">
        <f t="shared" ca="1" si="111"/>
        <v>0</v>
      </c>
      <c r="BE135" s="2">
        <f t="shared" ref="BE135:BJ172" ca="1" si="148">COUNTIF(OFFSET(M135,,$D$2+2,COUNTIF(OFFSET($H135,1-ROW($H135),2+4*$D$2,172),"="&amp;OFFSET($H135,,2+4*$D$2))),"&gt;20")</f>
        <v>0</v>
      </c>
      <c r="BF135" s="2">
        <f t="shared" ca="1" si="148"/>
        <v>0</v>
      </c>
      <c r="BG135" s="2">
        <f t="shared" ca="1" si="148"/>
        <v>0</v>
      </c>
      <c r="BH135" s="2">
        <f t="shared" ca="1" si="148"/>
        <v>0</v>
      </c>
      <c r="BI135" s="2">
        <f t="shared" ca="1" si="148"/>
        <v>0</v>
      </c>
      <c r="BJ135" s="2">
        <f t="shared" ca="1" si="148"/>
        <v>0</v>
      </c>
      <c r="BK135" s="2">
        <f t="shared" ca="1" si="146"/>
        <v>0</v>
      </c>
      <c r="BL135" s="2">
        <f t="shared" ca="1" si="146"/>
        <v>0</v>
      </c>
      <c r="BM135" s="2">
        <f t="shared" ca="1" si="146"/>
        <v>0</v>
      </c>
      <c r="BN135" s="2" t="str">
        <f t="shared" si="78"/>
        <v>KV</v>
      </c>
      <c r="BP135" s="2">
        <f t="shared" si="128"/>
        <v>0</v>
      </c>
      <c r="BR135" s="2">
        <f t="shared" si="144"/>
        <v>0</v>
      </c>
      <c r="BS135" s="2">
        <f t="shared" si="144"/>
        <v>0</v>
      </c>
      <c r="BT135" s="2">
        <f t="shared" si="144"/>
        <v>0</v>
      </c>
      <c r="BU135" s="2">
        <f t="shared" si="144"/>
        <v>0</v>
      </c>
      <c r="BV135" s="2">
        <f t="shared" si="144"/>
        <v>0</v>
      </c>
      <c r="BW135" s="2">
        <f t="shared" si="144"/>
        <v>0</v>
      </c>
      <c r="BX135" s="2">
        <f t="shared" si="144"/>
        <v>0</v>
      </c>
      <c r="BY135" s="2">
        <f t="shared" si="144"/>
        <v>0</v>
      </c>
      <c r="BZ135" s="2">
        <f t="shared" si="144"/>
        <v>0</v>
      </c>
      <c r="CA135" s="2">
        <f t="shared" si="144"/>
        <v>0</v>
      </c>
      <c r="CB135" s="2">
        <f t="shared" si="144"/>
        <v>0</v>
      </c>
      <c r="CC135" s="2">
        <f t="shared" si="144"/>
        <v>0</v>
      </c>
      <c r="CD135" s="2">
        <f t="shared" si="144"/>
        <v>0</v>
      </c>
      <c r="CE135" s="2">
        <f t="shared" si="144"/>
        <v>0</v>
      </c>
    </row>
    <row r="136" spans="1:83" x14ac:dyDescent="0.25">
      <c r="A136" s="10" t="str">
        <f>IF(AND(MID(B136,11,2)="10",MID(B136,7,2)="SV",MID(B136,3,1)="T"),"ТА-1  -  "&amp;VLOOKUP("SVT",Справочники!$B$100:$C$115,2,FALSE),IF(MID(B136,1,2)="00",VLOOKUP(MID(B136,7,2),Справочники!$B$100:$C$115,2,FALSE),IF(MID(B136,3,1)="K","КА",IF(MID(B136,3,1)="T","ТА","-"))&amp;"-"&amp;MID(B136,1,2)*1&amp;IF(MID(B136,IF(MID(B136,11,2)="09",10,9),1)="A","А","")&amp;IF(MID(B136,IF(MID(B136,11,2)="09",10,9),1)="B","Б","")&amp;"  -  "&amp;VLOOKUP(IF(AND(MID(B136,7,2)="SV",MID(B136,3,1)="T"),"SVT",MID(B136,7,2)),Справочники!$B$100:$C$115,2,FALSE)))</f>
        <v>ТА-9  -  W</v>
      </c>
      <c r="B136" s="10" t="s">
        <v>2828</v>
      </c>
      <c r="C136" s="18">
        <v>98</v>
      </c>
      <c r="D136" s="18">
        <v>80</v>
      </c>
      <c r="E136" s="22" t="s">
        <v>118</v>
      </c>
      <c r="F136" s="22">
        <v>3</v>
      </c>
      <c r="G136" s="22"/>
      <c r="H136" s="20">
        <f t="shared" ca="1" si="76"/>
        <v>0</v>
      </c>
      <c r="I136" s="16" t="str">
        <f t="shared" si="77"/>
        <v>09T002KV0N04</v>
      </c>
      <c r="J136" s="54">
        <v>95.27514953779999</v>
      </c>
      <c r="K136" s="54">
        <v>94.682979880399998</v>
      </c>
      <c r="L136" s="54">
        <v>95.477481694156836</v>
      </c>
      <c r="M136" s="54">
        <v>94.642195154898644</v>
      </c>
      <c r="N136" s="54">
        <v>93.996250510341639</v>
      </c>
      <c r="O136" s="54">
        <v>94.226753670500003</v>
      </c>
      <c r="P136" s="54">
        <v>94.388453240505029</v>
      </c>
      <c r="Q136" s="54">
        <v>95.411092985300002</v>
      </c>
      <c r="R136" s="54">
        <v>96.042414355600002</v>
      </c>
      <c r="S136" s="54">
        <v>96.139206090300007</v>
      </c>
      <c r="T136" s="54">
        <v>95.727945322463668</v>
      </c>
      <c r="U136" s="54">
        <v>94.850273425939008</v>
      </c>
      <c r="V136" s="54">
        <v>94.450244698206021</v>
      </c>
      <c r="W136" s="56">
        <v>95.014823558495593</v>
      </c>
      <c r="X136" s="2">
        <f t="shared" ca="1" si="112"/>
        <v>0</v>
      </c>
      <c r="Y136" s="2">
        <f t="shared" ca="1" si="112"/>
        <v>0</v>
      </c>
      <c r="Z136" s="2">
        <f t="shared" ca="1" si="112"/>
        <v>0</v>
      </c>
      <c r="AA136" s="2">
        <f t="shared" ca="1" si="112"/>
        <v>0</v>
      </c>
      <c r="AB136" s="2">
        <f t="shared" ca="1" si="112"/>
        <v>0</v>
      </c>
      <c r="AC136" s="2">
        <f t="shared" ca="1" si="147"/>
        <v>0</v>
      </c>
      <c r="AD136" s="2">
        <f t="shared" ca="1" si="147"/>
        <v>0</v>
      </c>
      <c r="AE136" s="2">
        <f t="shared" ca="1" si="147"/>
        <v>0</v>
      </c>
      <c r="AF136" s="2">
        <f t="shared" ca="1" si="147"/>
        <v>0</v>
      </c>
      <c r="AG136" s="2">
        <f t="shared" ca="1" si="147"/>
        <v>0</v>
      </c>
      <c r="AH136" s="2">
        <f t="shared" ca="1" si="147"/>
        <v>0</v>
      </c>
      <c r="AI136" s="2">
        <f t="shared" ca="1" si="145"/>
        <v>0</v>
      </c>
      <c r="AJ136" s="2">
        <f t="shared" ca="1" si="145"/>
        <v>0</v>
      </c>
      <c r="AK136" s="2">
        <f t="shared" ca="1" si="145"/>
        <v>0</v>
      </c>
      <c r="AL136" s="55">
        <v>97.428425705807783</v>
      </c>
      <c r="AM136" s="55">
        <v>97.429894027108134</v>
      </c>
      <c r="AN136" s="55">
        <v>97.449404167685245</v>
      </c>
      <c r="AO136" s="55">
        <v>97.454296011095394</v>
      </c>
      <c r="AP136" s="55">
        <v>96.9331256774975</v>
      </c>
      <c r="AQ136" s="55">
        <v>97.245138520053871</v>
      </c>
      <c r="AR136" s="55">
        <v>96.849689319589302</v>
      </c>
      <c r="AS136" s="55">
        <v>97.202663665589043</v>
      </c>
      <c r="AT136" s="55">
        <v>97.334482660361886</v>
      </c>
      <c r="AU136" s="55">
        <v>97.396050722915788</v>
      </c>
      <c r="AV136" s="55">
        <v>97.52115122691697</v>
      </c>
      <c r="AW136" s="55">
        <v>97.497935632679003</v>
      </c>
      <c r="AX136" s="55">
        <v>97.303978422966679</v>
      </c>
      <c r="AY136" s="55">
        <v>97.364499999293429</v>
      </c>
      <c r="AZ136" s="2">
        <f t="shared" ca="1" si="113"/>
        <v>0</v>
      </c>
      <c r="BA136" s="2">
        <f t="shared" ca="1" si="113"/>
        <v>1</v>
      </c>
      <c r="BB136" s="2">
        <f t="shared" ca="1" si="113"/>
        <v>0</v>
      </c>
      <c r="BC136" s="2">
        <f t="shared" ca="1" si="113"/>
        <v>0</v>
      </c>
      <c r="BD136" s="2">
        <f t="shared" ca="1" si="113"/>
        <v>0</v>
      </c>
      <c r="BE136" s="2">
        <f t="shared" ca="1" si="148"/>
        <v>0</v>
      </c>
      <c r="BF136" s="2">
        <f t="shared" ca="1" si="148"/>
        <v>0</v>
      </c>
      <c r="BG136" s="2">
        <f t="shared" ca="1" si="148"/>
        <v>0</v>
      </c>
      <c r="BH136" s="2">
        <f t="shared" ca="1" si="148"/>
        <v>0</v>
      </c>
      <c r="BI136" s="2">
        <f t="shared" ca="1" si="148"/>
        <v>0</v>
      </c>
      <c r="BJ136" s="2">
        <f t="shared" ca="1" si="148"/>
        <v>0</v>
      </c>
      <c r="BK136" s="2">
        <f t="shared" ca="1" si="146"/>
        <v>0</v>
      </c>
      <c r="BL136" s="2">
        <f t="shared" ca="1" si="146"/>
        <v>0</v>
      </c>
      <c r="BM136" s="2">
        <f t="shared" ca="1" si="146"/>
        <v>0</v>
      </c>
      <c r="BN136" s="2" t="str">
        <f t="shared" si="78"/>
        <v>KV</v>
      </c>
      <c r="BO136" s="2">
        <f>IF(AND(COUNTIF(J136:W136,"&gt;0")&gt;6,COUNTIF(J136:W136,"&gt;0")=SUM(BR136:CE136)),SUM(BR136:CE136),0)</f>
        <v>0</v>
      </c>
      <c r="BP136" s="2">
        <f t="shared" ref="BP136:BP170" si="149">IF(AND(COUNTIF(J136:W136,"&gt;0")&gt;6,SUM(BR136:CE136)=0),1,0)</f>
        <v>1</v>
      </c>
      <c r="BR136" s="2">
        <f t="shared" si="144"/>
        <v>0</v>
      </c>
      <c r="BS136" s="2">
        <f t="shared" si="144"/>
        <v>0</v>
      </c>
      <c r="BT136" s="2">
        <f t="shared" si="144"/>
        <v>0</v>
      </c>
      <c r="BU136" s="2">
        <f t="shared" si="144"/>
        <v>0</v>
      </c>
      <c r="BV136" s="2">
        <f t="shared" si="144"/>
        <v>0</v>
      </c>
      <c r="BW136" s="2">
        <f t="shared" si="144"/>
        <v>0</v>
      </c>
      <c r="BX136" s="2">
        <f t="shared" si="144"/>
        <v>0</v>
      </c>
      <c r="BY136" s="2">
        <f t="shared" si="144"/>
        <v>0</v>
      </c>
      <c r="BZ136" s="2">
        <f t="shared" si="144"/>
        <v>0</v>
      </c>
      <c r="CA136" s="2">
        <f t="shared" si="144"/>
        <v>0</v>
      </c>
      <c r="CB136" s="2">
        <f t="shared" si="144"/>
        <v>0</v>
      </c>
      <c r="CC136" s="2">
        <f t="shared" si="144"/>
        <v>0</v>
      </c>
      <c r="CD136" s="2">
        <f t="shared" si="144"/>
        <v>0</v>
      </c>
      <c r="CE136" s="2">
        <f t="shared" si="144"/>
        <v>0</v>
      </c>
    </row>
    <row r="137" spans="1:83" x14ac:dyDescent="0.25">
      <c r="A137" s="10" t="str">
        <f>IF(AND(MID(B137,11,2)="10",MID(B137,7,2)="SV",MID(B137,3,1)="T"),"ТА-1  -  "&amp;VLOOKUP("SVT",Справочники!$B$100:$C$115,2,FALSE),IF(MID(B137,1,2)="00",VLOOKUP(MID(B137,7,2),Справочники!$B$100:$C$115,2,FALSE),IF(MID(B137,3,1)="K","КА",IF(MID(B137,3,1)="T","ТА","-"))&amp;"-"&amp;MID(B137,1,2)*1&amp;IF(MID(B137,IF(MID(B137,11,2)="09",10,9),1)="A","А","")&amp;IF(MID(B137,IF(MID(B137,11,2)="09",10,9),1)="B","Б","")&amp;"  -  "&amp;VLOOKUP(IF(AND(MID(B137,7,2)="SV",MID(B137,3,1)="T"),"SVT",MID(B137,7,2)),Справочники!$B$100:$C$115,2,FALSE)))</f>
        <v>ТА-3  -  ΔV_конд</v>
      </c>
      <c r="B137" s="10" t="s">
        <v>2829</v>
      </c>
      <c r="C137" s="18">
        <v>30</v>
      </c>
      <c r="D137" s="18">
        <v>10</v>
      </c>
      <c r="E137" s="22" t="s">
        <v>608</v>
      </c>
      <c r="F137" s="22">
        <v>1</v>
      </c>
      <c r="G137" s="22"/>
      <c r="H137" s="20">
        <f t="shared" ref="H137:H171" ca="1" si="150">IF(COUNTIF(OFFSET(H137,,2+$D$2+$B$3-$B$2,,$C$3-$B$3+1),"=42")+COUNTIF(OFFSET(H137,,2+$D$2+$B$3-$B$2,,$C$3-$B$3+1),"=21")&gt;0,1,0)</f>
        <v>0</v>
      </c>
      <c r="I137" s="16" t="str">
        <f t="shared" ref="I137:I172" si="151">IF(MID(B137,7,2)="MX",REPLACE(B137,5,2,"01"),IF(AND(MID(B137,11,2)="20",MID(B137,7,2)="KV"),REPLACE(B137,5,2,"12"),IF(MID(B137,7,2)="MK",IF(MID(B137,11,2)="26",REPLACE(B137,5,2,"02"),IF(MID(B137,11,2)="06",REPLACE(B137,3,4,"S002"),REPLACE(B137,6,1,"2"))),REPLACE(B137,6,1,"2"))))</f>
        <v>03T002SV0N04</v>
      </c>
      <c r="J137" s="54">
        <v>9.6</v>
      </c>
      <c r="K137" s="54">
        <v>9.6</v>
      </c>
      <c r="L137" s="54">
        <v>9.6</v>
      </c>
      <c r="M137" s="54">
        <v>9.6</v>
      </c>
      <c r="N137" s="54">
        <v>9.6</v>
      </c>
      <c r="O137" s="54">
        <v>9.6</v>
      </c>
      <c r="P137" s="54">
        <v>9.6</v>
      </c>
      <c r="Q137" s="54">
        <v>9.6</v>
      </c>
      <c r="R137" s="54">
        <v>9.6</v>
      </c>
      <c r="S137" s="54">
        <v>9.6</v>
      </c>
      <c r="T137" s="54">
        <v>9.6</v>
      </c>
      <c r="U137" s="54">
        <v>9.6</v>
      </c>
      <c r="V137" s="54">
        <v>9.5999999999999961</v>
      </c>
      <c r="W137" s="56">
        <v>9.6</v>
      </c>
      <c r="X137" s="2">
        <f t="shared" ca="1" si="112"/>
        <v>0</v>
      </c>
      <c r="Y137" s="2">
        <f t="shared" ca="1" si="112"/>
        <v>0</v>
      </c>
      <c r="Z137" s="2">
        <f t="shared" ca="1" si="112"/>
        <v>0</v>
      </c>
      <c r="AA137" s="2">
        <f t="shared" ca="1" si="112"/>
        <v>0</v>
      </c>
      <c r="AB137" s="2">
        <f t="shared" ca="1" si="112"/>
        <v>0</v>
      </c>
      <c r="AC137" s="2">
        <f t="shared" ca="1" si="147"/>
        <v>0</v>
      </c>
      <c r="AD137" s="2">
        <f t="shared" ca="1" si="147"/>
        <v>0</v>
      </c>
      <c r="AE137" s="2">
        <f t="shared" ca="1" si="147"/>
        <v>0</v>
      </c>
      <c r="AF137" s="2">
        <f t="shared" ca="1" si="147"/>
        <v>0</v>
      </c>
      <c r="AG137" s="2">
        <f t="shared" ca="1" si="147"/>
        <v>0</v>
      </c>
      <c r="AH137" s="2">
        <f t="shared" ca="1" si="147"/>
        <v>0</v>
      </c>
      <c r="AI137" s="2">
        <f t="shared" ca="1" si="145"/>
        <v>0</v>
      </c>
      <c r="AJ137" s="2">
        <f t="shared" ca="1" si="145"/>
        <v>0</v>
      </c>
      <c r="AK137" s="2">
        <f t="shared" ca="1" si="145"/>
        <v>0</v>
      </c>
      <c r="AL137" s="55">
        <v>9.6</v>
      </c>
      <c r="AM137" s="55">
        <v>9.6</v>
      </c>
      <c r="AN137" s="55">
        <v>9.6</v>
      </c>
      <c r="AO137" s="55">
        <v>9.6</v>
      </c>
      <c r="AP137" s="55">
        <v>9.6</v>
      </c>
      <c r="AQ137" s="55">
        <v>9.6</v>
      </c>
      <c r="AR137" s="55">
        <v>9.6</v>
      </c>
      <c r="AS137" s="55">
        <v>9.6</v>
      </c>
      <c r="AT137" s="55">
        <v>9.6</v>
      </c>
      <c r="AU137" s="55">
        <v>9.6</v>
      </c>
      <c r="AV137" s="55">
        <v>9.6</v>
      </c>
      <c r="AW137" s="55">
        <v>9.6</v>
      </c>
      <c r="AX137" s="55">
        <v>9.6000000000000032</v>
      </c>
      <c r="AY137" s="55">
        <v>9.6</v>
      </c>
      <c r="AZ137" s="2">
        <f t="shared" ca="1" si="113"/>
        <v>0</v>
      </c>
      <c r="BA137" s="2">
        <f t="shared" ca="1" si="113"/>
        <v>1</v>
      </c>
      <c r="BB137" s="2">
        <f t="shared" ca="1" si="113"/>
        <v>0</v>
      </c>
      <c r="BC137" s="2">
        <f t="shared" ca="1" si="113"/>
        <v>0</v>
      </c>
      <c r="BD137" s="2">
        <f t="shared" ca="1" si="113"/>
        <v>0</v>
      </c>
      <c r="BE137" s="2">
        <f t="shared" ca="1" si="148"/>
        <v>0</v>
      </c>
      <c r="BF137" s="2">
        <f t="shared" ca="1" si="148"/>
        <v>0</v>
      </c>
      <c r="BG137" s="2">
        <f t="shared" ca="1" si="148"/>
        <v>0</v>
      </c>
      <c r="BH137" s="2">
        <f t="shared" ca="1" si="148"/>
        <v>0</v>
      </c>
      <c r="BI137" s="2">
        <f t="shared" ca="1" si="148"/>
        <v>0</v>
      </c>
      <c r="BJ137" s="2">
        <f t="shared" ca="1" si="148"/>
        <v>0</v>
      </c>
      <c r="BK137" s="2">
        <f t="shared" ca="1" si="146"/>
        <v>0</v>
      </c>
      <c r="BL137" s="2">
        <f t="shared" ca="1" si="146"/>
        <v>0</v>
      </c>
      <c r="BM137" s="2">
        <f t="shared" ca="1" si="146"/>
        <v>0</v>
      </c>
      <c r="BN137" s="2" t="str">
        <f t="shared" ref="BN137:BN172" si="152">MID(B137,7,2)</f>
        <v>SV</v>
      </c>
      <c r="BO137" s="2">
        <f>IF(AND(COUNTIF(J137:W137,"&gt;0")&gt;6,COUNTIF(J137:W137,"&gt;0")=SUM(BR137:CE137)),SUM(BR137:CE137),0)</f>
        <v>0</v>
      </c>
      <c r="BP137" s="2">
        <f t="shared" si="149"/>
        <v>1</v>
      </c>
      <c r="BR137" s="2">
        <f t="shared" ref="BR137:CE143" si="153">IF(AND(J161 &gt;0,J137&gt;$C137,J137&gt;1),1,0)</f>
        <v>0</v>
      </c>
      <c r="BS137" s="2">
        <f t="shared" si="153"/>
        <v>0</v>
      </c>
      <c r="BT137" s="2">
        <f t="shared" si="153"/>
        <v>0</v>
      </c>
      <c r="BU137" s="2">
        <f t="shared" si="153"/>
        <v>0</v>
      </c>
      <c r="BV137" s="2">
        <f t="shared" si="153"/>
        <v>0</v>
      </c>
      <c r="BW137" s="2">
        <f t="shared" si="153"/>
        <v>0</v>
      </c>
      <c r="BX137" s="2">
        <f t="shared" si="153"/>
        <v>0</v>
      </c>
      <c r="BY137" s="2">
        <f t="shared" si="153"/>
        <v>0</v>
      </c>
      <c r="BZ137" s="2">
        <f t="shared" si="153"/>
        <v>0</v>
      </c>
      <c r="CA137" s="2">
        <f t="shared" si="153"/>
        <v>0</v>
      </c>
      <c r="CB137" s="2">
        <f t="shared" si="153"/>
        <v>0</v>
      </c>
      <c r="CC137" s="2">
        <f t="shared" si="153"/>
        <v>0</v>
      </c>
      <c r="CD137" s="2">
        <f t="shared" si="153"/>
        <v>0</v>
      </c>
      <c r="CE137" s="2">
        <f t="shared" si="153"/>
        <v>0</v>
      </c>
    </row>
    <row r="138" spans="1:83" x14ac:dyDescent="0.25">
      <c r="A138" s="10" t="str">
        <f>IF(AND(MID(B138,11,2)="10",MID(B138,7,2)="SV",MID(B138,3,1)="T"),"ТА-1  -  "&amp;VLOOKUP("SVT",Справочники!$B$100:$C$115,2,FALSE),IF(MID(B138,1,2)="00",VLOOKUP(MID(B138,7,2),Справочники!$B$100:$C$115,2,FALSE),IF(MID(B138,3,1)="K","КА",IF(MID(B138,3,1)="T","ТА","-"))&amp;"-"&amp;MID(B138,1,2)*1&amp;IF(MID(B138,IF(MID(B138,11,2)="09",10,9),1)="A","А","")&amp;IF(MID(B138,IF(MID(B138,11,2)="09",10,9),1)="B","Б","")&amp;"  -  "&amp;VLOOKUP(IF(AND(MID(B138,7,2)="SV",MID(B138,3,1)="T"),"SVT",MID(B138,7,2)),Справочники!$B$100:$C$115,2,FALSE)))</f>
        <v>ТА-4  -  ΔV_конд</v>
      </c>
      <c r="B138" s="10" t="s">
        <v>2830</v>
      </c>
      <c r="C138" s="18">
        <v>30</v>
      </c>
      <c r="D138" s="18">
        <v>10</v>
      </c>
      <c r="E138" s="22" t="s">
        <v>608</v>
      </c>
      <c r="F138" s="22">
        <v>1</v>
      </c>
      <c r="G138" s="22"/>
      <c r="H138" s="20">
        <f t="shared" ca="1" si="150"/>
        <v>0</v>
      </c>
      <c r="I138" s="16" t="str">
        <f t="shared" si="151"/>
        <v>04T002SV0N04</v>
      </c>
      <c r="J138" s="54">
        <v>19.3</v>
      </c>
      <c r="K138" s="54">
        <v>26.1</v>
      </c>
      <c r="L138" s="54">
        <v>26.1</v>
      </c>
      <c r="M138" s="54">
        <v>26.1</v>
      </c>
      <c r="N138" s="54">
        <v>26.1</v>
      </c>
      <c r="O138" s="54">
        <v>26.1</v>
      </c>
      <c r="P138" s="54">
        <v>26.1</v>
      </c>
      <c r="Q138" s="54">
        <v>26.1</v>
      </c>
      <c r="R138" s="54">
        <v>26.1</v>
      </c>
      <c r="S138" s="54">
        <v>26.1</v>
      </c>
      <c r="T138" s="54">
        <v>26.1</v>
      </c>
      <c r="U138" s="54">
        <v>26.1</v>
      </c>
      <c r="V138" s="54">
        <v>26.1</v>
      </c>
      <c r="W138" s="56">
        <v>26.1</v>
      </c>
      <c r="X138" s="2">
        <f t="shared" ca="1" si="112"/>
        <v>0</v>
      </c>
      <c r="Y138" s="2">
        <f t="shared" ca="1" si="112"/>
        <v>40</v>
      </c>
      <c r="Z138" s="2">
        <f t="shared" ca="1" si="112"/>
        <v>0</v>
      </c>
      <c r="AA138" s="2">
        <f t="shared" ca="1" si="112"/>
        <v>0</v>
      </c>
      <c r="AB138" s="2">
        <f t="shared" ca="1" si="112"/>
        <v>0</v>
      </c>
      <c r="AC138" s="2">
        <f t="shared" ca="1" si="147"/>
        <v>0</v>
      </c>
      <c r="AD138" s="2">
        <f t="shared" ca="1" si="147"/>
        <v>0</v>
      </c>
      <c r="AE138" s="2">
        <f t="shared" ca="1" si="147"/>
        <v>0</v>
      </c>
      <c r="AF138" s="2">
        <f t="shared" ca="1" si="147"/>
        <v>0</v>
      </c>
      <c r="AG138" s="2">
        <f t="shared" ca="1" si="147"/>
        <v>0</v>
      </c>
      <c r="AH138" s="2">
        <f t="shared" ca="1" si="147"/>
        <v>0</v>
      </c>
      <c r="AI138" s="2">
        <f t="shared" ca="1" si="145"/>
        <v>0</v>
      </c>
      <c r="AJ138" s="2">
        <f t="shared" ca="1" si="145"/>
        <v>0</v>
      </c>
      <c r="AK138" s="2">
        <f t="shared" ca="1" si="145"/>
        <v>0</v>
      </c>
      <c r="AL138" s="55">
        <v>9.6</v>
      </c>
      <c r="AM138" s="55">
        <v>9.6</v>
      </c>
      <c r="AN138" s="55">
        <v>9.6</v>
      </c>
      <c r="AO138" s="55">
        <v>9.6</v>
      </c>
      <c r="AP138" s="55">
        <v>9.6</v>
      </c>
      <c r="AQ138" s="55">
        <v>9.6</v>
      </c>
      <c r="AR138" s="55">
        <v>9.6</v>
      </c>
      <c r="AS138" s="55">
        <v>9.6</v>
      </c>
      <c r="AT138" s="55">
        <v>9.6</v>
      </c>
      <c r="AU138" s="55">
        <v>9.6</v>
      </c>
      <c r="AV138" s="55">
        <v>9.6</v>
      </c>
      <c r="AW138" s="55">
        <v>9.6</v>
      </c>
      <c r="AX138" s="55">
        <v>9.6000000000000014</v>
      </c>
      <c r="AY138" s="55">
        <v>9.6</v>
      </c>
      <c r="AZ138" s="2">
        <f t="shared" ca="1" si="113"/>
        <v>0</v>
      </c>
      <c r="BA138" s="2">
        <f t="shared" ca="1" si="113"/>
        <v>1</v>
      </c>
      <c r="BB138" s="2">
        <f t="shared" ca="1" si="113"/>
        <v>0</v>
      </c>
      <c r="BC138" s="2">
        <f t="shared" ca="1" si="113"/>
        <v>0</v>
      </c>
      <c r="BD138" s="2">
        <f t="shared" ca="1" si="113"/>
        <v>0</v>
      </c>
      <c r="BE138" s="2">
        <f t="shared" ca="1" si="148"/>
        <v>0</v>
      </c>
      <c r="BF138" s="2">
        <f t="shared" ca="1" si="148"/>
        <v>0</v>
      </c>
      <c r="BG138" s="2">
        <f t="shared" ca="1" si="148"/>
        <v>0</v>
      </c>
      <c r="BH138" s="2">
        <f t="shared" ca="1" si="148"/>
        <v>0</v>
      </c>
      <c r="BI138" s="2">
        <f t="shared" ca="1" si="148"/>
        <v>0</v>
      </c>
      <c r="BJ138" s="2">
        <f t="shared" ca="1" si="148"/>
        <v>0</v>
      </c>
      <c r="BK138" s="2">
        <f t="shared" ca="1" si="146"/>
        <v>0</v>
      </c>
      <c r="BL138" s="2">
        <f t="shared" ca="1" si="146"/>
        <v>0</v>
      </c>
      <c r="BM138" s="2">
        <f t="shared" ca="1" si="146"/>
        <v>0</v>
      </c>
      <c r="BN138" s="2" t="str">
        <f t="shared" si="152"/>
        <v>SV</v>
      </c>
      <c r="BO138" s="2">
        <f>IF(AND(COUNTIF(J138:W138,"&gt;0")&gt;6,COUNTIF(J138:W138,"&gt;0")=SUM(BR138:CE138)),SUM(BR138:CE138),0)</f>
        <v>0</v>
      </c>
      <c r="BP138" s="2">
        <f t="shared" si="149"/>
        <v>1</v>
      </c>
      <c r="BR138" s="2">
        <f t="shared" si="153"/>
        <v>0</v>
      </c>
      <c r="BS138" s="2">
        <f t="shared" si="153"/>
        <v>0</v>
      </c>
      <c r="BT138" s="2">
        <f t="shared" si="153"/>
        <v>0</v>
      </c>
      <c r="BU138" s="2">
        <f t="shared" si="153"/>
        <v>0</v>
      </c>
      <c r="BV138" s="2">
        <f t="shared" si="153"/>
        <v>0</v>
      </c>
      <c r="BW138" s="2">
        <f t="shared" si="153"/>
        <v>0</v>
      </c>
      <c r="BX138" s="2">
        <f t="shared" si="153"/>
        <v>0</v>
      </c>
      <c r="BY138" s="2">
        <f t="shared" si="153"/>
        <v>0</v>
      </c>
      <c r="BZ138" s="2">
        <f t="shared" si="153"/>
        <v>0</v>
      </c>
      <c r="CA138" s="2">
        <f t="shared" si="153"/>
        <v>0</v>
      </c>
      <c r="CB138" s="2">
        <f t="shared" si="153"/>
        <v>0</v>
      </c>
      <c r="CC138" s="2">
        <f t="shared" si="153"/>
        <v>0</v>
      </c>
      <c r="CD138" s="2">
        <f t="shared" si="153"/>
        <v>0</v>
      </c>
      <c r="CE138" s="2">
        <f t="shared" si="153"/>
        <v>0</v>
      </c>
    </row>
    <row r="139" spans="1:83" x14ac:dyDescent="0.25">
      <c r="A139" s="10" t="str">
        <f>IF(AND(MID(B139,11,2)="10",MID(B139,7,2)="SV",MID(B139,3,1)="T"),"ТА-1  -  "&amp;VLOOKUP("SVT",Справочники!$B$100:$C$115,2,FALSE),IF(MID(B139,1,2)="00",VLOOKUP(MID(B139,7,2),Справочники!$B$100:$C$115,2,FALSE),IF(MID(B139,3,1)="K","КА",IF(MID(B139,3,1)="T","ТА","-"))&amp;"-"&amp;MID(B139,1,2)*1&amp;IF(MID(B139,IF(MID(B139,11,2)="09",10,9),1)="A","А","")&amp;IF(MID(B139,IF(MID(B139,11,2)="09",10,9),1)="B","Б","")&amp;"  -  "&amp;VLOOKUP(IF(AND(MID(B139,7,2)="SV",MID(B139,3,1)="T"),"SVT",MID(B139,7,2)),Справочники!$B$100:$C$115,2,FALSE)))</f>
        <v>ТА-5  -  ΔV_конд</v>
      </c>
      <c r="B139" s="10" t="s">
        <v>2831</v>
      </c>
      <c r="C139" s="18">
        <v>30</v>
      </c>
      <c r="D139" s="18">
        <v>10</v>
      </c>
      <c r="E139" s="22" t="s">
        <v>608</v>
      </c>
      <c r="F139" s="22">
        <v>1</v>
      </c>
      <c r="G139" s="22"/>
      <c r="H139" s="20">
        <f t="shared" ca="1" si="150"/>
        <v>0</v>
      </c>
      <c r="I139" s="16" t="str">
        <f t="shared" si="151"/>
        <v>05T002SV0N04</v>
      </c>
      <c r="J139" s="54">
        <v>13.5</v>
      </c>
      <c r="K139" s="54">
        <v>15.2</v>
      </c>
      <c r="L139" s="54">
        <v>15.2</v>
      </c>
      <c r="M139" s="54">
        <v>15.2</v>
      </c>
      <c r="N139" s="54">
        <v>15.2</v>
      </c>
      <c r="O139" s="54">
        <v>15.2</v>
      </c>
      <c r="P139" s="54">
        <v>15.2</v>
      </c>
      <c r="Q139" s="54">
        <v>15.2</v>
      </c>
      <c r="R139" s="54">
        <v>15.2</v>
      </c>
      <c r="S139" s="54">
        <v>15.2</v>
      </c>
      <c r="T139" s="54">
        <v>15.2</v>
      </c>
      <c r="U139" s="54">
        <v>15.2</v>
      </c>
      <c r="V139" s="54">
        <v>15.199999999999996</v>
      </c>
      <c r="W139" s="56">
        <v>15.2</v>
      </c>
      <c r="X139" s="2">
        <f t="shared" ca="1" si="112"/>
        <v>0</v>
      </c>
      <c r="Y139" s="2">
        <f t="shared" ca="1" si="112"/>
        <v>0</v>
      </c>
      <c r="Z139" s="2">
        <f t="shared" ca="1" si="112"/>
        <v>0</v>
      </c>
      <c r="AA139" s="2">
        <f t="shared" ca="1" si="112"/>
        <v>0</v>
      </c>
      <c r="AB139" s="2">
        <f t="shared" ca="1" si="112"/>
        <v>0</v>
      </c>
      <c r="AC139" s="2">
        <f t="shared" ca="1" si="147"/>
        <v>0</v>
      </c>
      <c r="AD139" s="2">
        <f t="shared" ca="1" si="147"/>
        <v>0</v>
      </c>
      <c r="AE139" s="2">
        <f t="shared" ca="1" si="147"/>
        <v>0</v>
      </c>
      <c r="AF139" s="2">
        <f t="shared" ca="1" si="147"/>
        <v>0</v>
      </c>
      <c r="AG139" s="2">
        <f t="shared" ca="1" si="147"/>
        <v>0</v>
      </c>
      <c r="AH139" s="2">
        <f t="shared" ca="1" si="147"/>
        <v>0</v>
      </c>
      <c r="AI139" s="2">
        <f t="shared" ca="1" si="145"/>
        <v>0</v>
      </c>
      <c r="AJ139" s="2">
        <f t="shared" ca="1" si="145"/>
        <v>0</v>
      </c>
      <c r="AK139" s="2">
        <f t="shared" ca="1" si="145"/>
        <v>0</v>
      </c>
      <c r="AL139" s="55">
        <v>9.6</v>
      </c>
      <c r="AM139" s="55">
        <v>9.6</v>
      </c>
      <c r="AN139" s="55">
        <v>9.6</v>
      </c>
      <c r="AO139" s="55">
        <v>9.6</v>
      </c>
      <c r="AP139" s="55">
        <v>9.6</v>
      </c>
      <c r="AQ139" s="55">
        <v>9.6</v>
      </c>
      <c r="AR139" s="55">
        <v>9.6</v>
      </c>
      <c r="AS139" s="55">
        <v>9.6</v>
      </c>
      <c r="AT139" s="55">
        <v>9.6</v>
      </c>
      <c r="AU139" s="55">
        <v>9.6</v>
      </c>
      <c r="AV139" s="55">
        <v>9.6</v>
      </c>
      <c r="AW139" s="55">
        <v>9.6</v>
      </c>
      <c r="AX139" s="55">
        <v>9.6</v>
      </c>
      <c r="AY139" s="55">
        <v>9.6</v>
      </c>
      <c r="AZ139" s="2">
        <f t="shared" ca="1" si="113"/>
        <v>0</v>
      </c>
      <c r="BA139" s="2">
        <f t="shared" ca="1" si="113"/>
        <v>0</v>
      </c>
      <c r="BB139" s="2">
        <f t="shared" ca="1" si="113"/>
        <v>0</v>
      </c>
      <c r="BC139" s="2">
        <f t="shared" ca="1" si="113"/>
        <v>0</v>
      </c>
      <c r="BD139" s="2">
        <f t="shared" ca="1" si="113"/>
        <v>0</v>
      </c>
      <c r="BE139" s="2">
        <f t="shared" ca="1" si="148"/>
        <v>0</v>
      </c>
      <c r="BF139" s="2">
        <f t="shared" ca="1" si="148"/>
        <v>0</v>
      </c>
      <c r="BG139" s="2">
        <f t="shared" ca="1" si="148"/>
        <v>0</v>
      </c>
      <c r="BH139" s="2">
        <f t="shared" ca="1" si="148"/>
        <v>0</v>
      </c>
      <c r="BI139" s="2">
        <f t="shared" ca="1" si="148"/>
        <v>0</v>
      </c>
      <c r="BJ139" s="2">
        <f t="shared" ca="1" si="148"/>
        <v>0</v>
      </c>
      <c r="BK139" s="2">
        <f t="shared" ca="1" si="146"/>
        <v>0</v>
      </c>
      <c r="BL139" s="2">
        <f t="shared" ca="1" si="146"/>
        <v>0</v>
      </c>
      <c r="BM139" s="2">
        <f t="shared" ca="1" si="146"/>
        <v>0</v>
      </c>
      <c r="BN139" s="2" t="str">
        <f t="shared" si="152"/>
        <v>SV</v>
      </c>
      <c r="BO139" s="2">
        <f>IF(AND(COUNTIF(J139:W139,"&gt;0")&gt;6,COUNTIF(J139:W139,"&gt;0")=SUM(BR139:CE139)),SUM(BR139:CE139),0)</f>
        <v>0</v>
      </c>
      <c r="BP139" s="2">
        <f t="shared" si="149"/>
        <v>1</v>
      </c>
      <c r="BR139" s="2">
        <f t="shared" si="153"/>
        <v>0</v>
      </c>
      <c r="BS139" s="2">
        <f t="shared" si="153"/>
        <v>0</v>
      </c>
      <c r="BT139" s="2">
        <f t="shared" si="153"/>
        <v>0</v>
      </c>
      <c r="BU139" s="2">
        <f t="shared" si="153"/>
        <v>0</v>
      </c>
      <c r="BV139" s="2">
        <f t="shared" si="153"/>
        <v>0</v>
      </c>
      <c r="BW139" s="2">
        <f t="shared" si="153"/>
        <v>0</v>
      </c>
      <c r="BX139" s="2">
        <f t="shared" si="153"/>
        <v>0</v>
      </c>
      <c r="BY139" s="2">
        <f t="shared" si="153"/>
        <v>0</v>
      </c>
      <c r="BZ139" s="2">
        <f t="shared" si="153"/>
        <v>0</v>
      </c>
      <c r="CA139" s="2">
        <f t="shared" si="153"/>
        <v>0</v>
      </c>
      <c r="CB139" s="2">
        <f t="shared" si="153"/>
        <v>0</v>
      </c>
      <c r="CC139" s="2">
        <f t="shared" si="153"/>
        <v>0</v>
      </c>
      <c r="CD139" s="2">
        <f t="shared" si="153"/>
        <v>0</v>
      </c>
      <c r="CE139" s="2">
        <f t="shared" si="153"/>
        <v>0</v>
      </c>
    </row>
    <row r="140" spans="1:83" x14ac:dyDescent="0.25">
      <c r="A140" s="10" t="str">
        <f>IF(AND(MID(B140,11,2)="10",MID(B140,7,2)="SV",MID(B140,3,1)="T"),"ТА-1  -  "&amp;VLOOKUP("SVT",Справочники!$B$100:$C$115,2,FALSE),IF(MID(B140,1,2)="00",VLOOKUP(MID(B140,7,2),Справочники!$B$100:$C$115,2,FALSE),IF(MID(B140,3,1)="K","КА",IF(MID(B140,3,1)="T","ТА","-"))&amp;"-"&amp;MID(B140,1,2)*1&amp;IF(MID(B140,IF(MID(B140,11,2)="09",10,9),1)="A","А","")&amp;IF(MID(B140,IF(MID(B140,11,2)="09",10,9),1)="B","Б","")&amp;"  -  "&amp;VLOOKUP(IF(AND(MID(B140,7,2)="SV",MID(B140,3,1)="T"),"SVT",MID(B140,7,2)),Справочники!$B$100:$C$115,2,FALSE)))</f>
        <v>ТА-6  -  ΔV_конд</v>
      </c>
      <c r="B140" s="10" t="s">
        <v>2832</v>
      </c>
      <c r="C140" s="18">
        <v>30</v>
      </c>
      <c r="D140" s="18">
        <v>10</v>
      </c>
      <c r="E140" s="22" t="s">
        <v>608</v>
      </c>
      <c r="F140" s="22">
        <v>1</v>
      </c>
      <c r="G140" s="22"/>
      <c r="H140" s="20">
        <f t="shared" ca="1" si="150"/>
        <v>0</v>
      </c>
      <c r="I140" s="16" t="str">
        <f t="shared" si="151"/>
        <v>06T002SV0N04</v>
      </c>
      <c r="J140" s="54">
        <v>11.5</v>
      </c>
      <c r="K140" s="54">
        <v>10.5</v>
      </c>
      <c r="L140" s="54">
        <v>10.5</v>
      </c>
      <c r="M140" s="54">
        <v>10.5</v>
      </c>
      <c r="N140" s="54">
        <v>10.5</v>
      </c>
      <c r="O140" s="54">
        <v>10.5</v>
      </c>
      <c r="P140" s="54">
        <v>10.5</v>
      </c>
      <c r="Q140" s="54">
        <v>10.5</v>
      </c>
      <c r="R140" s="54">
        <v>10.5</v>
      </c>
      <c r="S140" s="54">
        <v>10.5</v>
      </c>
      <c r="T140" s="54">
        <v>10.5</v>
      </c>
      <c r="U140" s="54">
        <v>10.5</v>
      </c>
      <c r="V140" s="54">
        <v>10.500000000000002</v>
      </c>
      <c r="W140" s="56">
        <v>10.5</v>
      </c>
      <c r="X140" s="2">
        <f t="shared" ca="1" si="112"/>
        <v>0</v>
      </c>
      <c r="Y140" s="2">
        <f t="shared" ca="1" si="112"/>
        <v>0</v>
      </c>
      <c r="Z140" s="2">
        <f t="shared" ca="1" si="112"/>
        <v>0</v>
      </c>
      <c r="AA140" s="2">
        <f t="shared" ca="1" si="112"/>
        <v>0</v>
      </c>
      <c r="AB140" s="2">
        <f t="shared" ca="1" si="112"/>
        <v>0</v>
      </c>
      <c r="AC140" s="2">
        <f t="shared" ca="1" si="147"/>
        <v>0</v>
      </c>
      <c r="AD140" s="2">
        <f t="shared" ca="1" si="147"/>
        <v>0</v>
      </c>
      <c r="AE140" s="2">
        <f t="shared" ca="1" si="147"/>
        <v>0</v>
      </c>
      <c r="AF140" s="2">
        <f t="shared" ca="1" si="147"/>
        <v>0</v>
      </c>
      <c r="AG140" s="2">
        <f t="shared" ca="1" si="147"/>
        <v>0</v>
      </c>
      <c r="AH140" s="2">
        <f t="shared" ca="1" si="147"/>
        <v>0</v>
      </c>
      <c r="AI140" s="2">
        <f t="shared" ca="1" si="145"/>
        <v>0</v>
      </c>
      <c r="AJ140" s="2">
        <f t="shared" ca="1" si="145"/>
        <v>0</v>
      </c>
      <c r="AK140" s="2">
        <f t="shared" ca="1" si="145"/>
        <v>0</v>
      </c>
      <c r="AL140" s="55">
        <v>9.6</v>
      </c>
      <c r="AM140" s="55">
        <v>9.6</v>
      </c>
      <c r="AN140" s="55">
        <v>9.6</v>
      </c>
      <c r="AO140" s="55">
        <v>9.6</v>
      </c>
      <c r="AP140" s="55">
        <v>9.6</v>
      </c>
      <c r="AQ140" s="55">
        <v>9.6</v>
      </c>
      <c r="AR140" s="55">
        <v>9.6</v>
      </c>
      <c r="AS140" s="55">
        <v>9.6</v>
      </c>
      <c r="AT140" s="55">
        <v>9.6</v>
      </c>
      <c r="AU140" s="55">
        <v>9.6</v>
      </c>
      <c r="AV140" s="55">
        <v>9.6</v>
      </c>
      <c r="AW140" s="55">
        <v>9.6</v>
      </c>
      <c r="AX140" s="55">
        <v>9.5999999999999961</v>
      </c>
      <c r="AY140" s="55">
        <v>9.6</v>
      </c>
      <c r="AZ140" s="2">
        <f t="shared" ca="1" si="113"/>
        <v>0</v>
      </c>
      <c r="BA140" s="2">
        <f t="shared" ca="1" si="113"/>
        <v>0</v>
      </c>
      <c r="BB140" s="2">
        <f t="shared" ca="1" si="113"/>
        <v>0</v>
      </c>
      <c r="BC140" s="2">
        <f t="shared" ca="1" si="113"/>
        <v>0</v>
      </c>
      <c r="BD140" s="2">
        <f t="shared" ca="1" si="113"/>
        <v>0</v>
      </c>
      <c r="BE140" s="2">
        <f t="shared" ca="1" si="148"/>
        <v>0</v>
      </c>
      <c r="BF140" s="2">
        <f t="shared" ca="1" si="148"/>
        <v>0</v>
      </c>
      <c r="BG140" s="2">
        <f t="shared" ca="1" si="148"/>
        <v>0</v>
      </c>
      <c r="BH140" s="2">
        <f t="shared" ca="1" si="148"/>
        <v>0</v>
      </c>
      <c r="BI140" s="2">
        <f t="shared" ca="1" si="148"/>
        <v>0</v>
      </c>
      <c r="BJ140" s="2">
        <f t="shared" ca="1" si="148"/>
        <v>0</v>
      </c>
      <c r="BK140" s="2">
        <f t="shared" ca="1" si="146"/>
        <v>0</v>
      </c>
      <c r="BL140" s="2">
        <f t="shared" ca="1" si="146"/>
        <v>0</v>
      </c>
      <c r="BM140" s="2">
        <f t="shared" ca="1" si="146"/>
        <v>0</v>
      </c>
      <c r="BN140" s="2" t="str">
        <f t="shared" si="152"/>
        <v>SV</v>
      </c>
      <c r="BO140" s="2">
        <f>IF(AND(COUNTIF(J140:W140,"&gt;0")&gt;6,COUNTIF(J140:W140,"&gt;0")=SUM(BR140:CE140)),SUM(BR140:CE140),0)</f>
        <v>0</v>
      </c>
      <c r="BP140" s="2">
        <f t="shared" si="149"/>
        <v>1</v>
      </c>
      <c r="BR140" s="2">
        <f t="shared" si="153"/>
        <v>0</v>
      </c>
      <c r="BS140" s="2">
        <f t="shared" si="153"/>
        <v>0</v>
      </c>
      <c r="BT140" s="2">
        <f t="shared" si="153"/>
        <v>0</v>
      </c>
      <c r="BU140" s="2">
        <f t="shared" si="153"/>
        <v>0</v>
      </c>
      <c r="BV140" s="2">
        <f t="shared" si="153"/>
        <v>0</v>
      </c>
      <c r="BW140" s="2">
        <f t="shared" si="153"/>
        <v>0</v>
      </c>
      <c r="BX140" s="2">
        <f t="shared" si="153"/>
        <v>0</v>
      </c>
      <c r="BY140" s="2">
        <f t="shared" si="153"/>
        <v>0</v>
      </c>
      <c r="BZ140" s="2">
        <f t="shared" si="153"/>
        <v>0</v>
      </c>
      <c r="CA140" s="2">
        <f t="shared" si="153"/>
        <v>0</v>
      </c>
      <c r="CB140" s="2">
        <f t="shared" si="153"/>
        <v>0</v>
      </c>
      <c r="CC140" s="2">
        <f t="shared" si="153"/>
        <v>0</v>
      </c>
      <c r="CD140" s="2">
        <f t="shared" si="153"/>
        <v>0</v>
      </c>
      <c r="CE140" s="2">
        <f t="shared" si="153"/>
        <v>0</v>
      </c>
    </row>
    <row r="141" spans="1:83" x14ac:dyDescent="0.25">
      <c r="A141" s="10" t="str">
        <f>IF(AND(MID(B141,11,2)="10",MID(B141,7,2)="SV",MID(B141,3,1)="T"),"ТА-1  -  "&amp;VLOOKUP("SVT",Справочники!$B$100:$C$115,2,FALSE),IF(MID(B141,1,2)="00",VLOOKUP(MID(B141,7,2),Справочники!$B$100:$C$115,2,FALSE),IF(MID(B141,3,1)="K","КА",IF(MID(B141,3,1)="T","ТА","-"))&amp;"-"&amp;MID(B141,1,2)*1&amp;IF(MID(B141,IF(MID(B141,11,2)="09",10,9),1)="A","А","")&amp;IF(MID(B141,IF(MID(B141,11,2)="09",10,9),1)="B","Б","")&amp;"  -  "&amp;VLOOKUP(IF(AND(MID(B141,7,2)="SV",MID(B141,3,1)="T"),"SVT",MID(B141,7,2)),Справочники!$B$100:$C$115,2,FALSE)))</f>
        <v>ТА-7  -  ΔV_конд</v>
      </c>
      <c r="B141" s="10" t="s">
        <v>2833</v>
      </c>
      <c r="C141" s="18">
        <v>30</v>
      </c>
      <c r="D141" s="18">
        <v>10</v>
      </c>
      <c r="E141" s="22" t="s">
        <v>608</v>
      </c>
      <c r="F141" s="22">
        <v>1</v>
      </c>
      <c r="G141" s="22"/>
      <c r="H141" s="20">
        <f t="shared" ca="1" si="150"/>
        <v>0</v>
      </c>
      <c r="I141" s="16" t="str">
        <f t="shared" si="151"/>
        <v>07T002SV0N04</v>
      </c>
      <c r="J141" s="54">
        <v>0</v>
      </c>
      <c r="K141" s="54">
        <v>0</v>
      </c>
      <c r="L141" s="54">
        <v>0</v>
      </c>
      <c r="M141" s="54">
        <v>0</v>
      </c>
      <c r="N141" s="54">
        <v>0</v>
      </c>
      <c r="O141" s="54">
        <v>0</v>
      </c>
      <c r="P141" s="54">
        <v>0</v>
      </c>
      <c r="Q141" s="54">
        <v>0</v>
      </c>
      <c r="R141" s="54">
        <v>0</v>
      </c>
      <c r="S141" s="54">
        <v>0</v>
      </c>
      <c r="T141" s="54">
        <v>0</v>
      </c>
      <c r="U141" s="54">
        <v>0</v>
      </c>
      <c r="V141" s="54">
        <v>0</v>
      </c>
      <c r="W141" s="56">
        <v>0</v>
      </c>
      <c r="X141" s="2">
        <f t="shared" ca="1" si="112"/>
        <v>0</v>
      </c>
      <c r="Y141" s="2">
        <f t="shared" ca="1" si="112"/>
        <v>0</v>
      </c>
      <c r="Z141" s="2">
        <f t="shared" ca="1" si="112"/>
        <v>0</v>
      </c>
      <c r="AA141" s="2">
        <f t="shared" ca="1" si="112"/>
        <v>0</v>
      </c>
      <c r="AB141" s="2">
        <f t="shared" ca="1" si="112"/>
        <v>0</v>
      </c>
      <c r="AC141" s="2">
        <f t="shared" ca="1" si="147"/>
        <v>0</v>
      </c>
      <c r="AD141" s="2">
        <f t="shared" ca="1" si="147"/>
        <v>0</v>
      </c>
      <c r="AE141" s="2">
        <f t="shared" ca="1" si="147"/>
        <v>0</v>
      </c>
      <c r="AF141" s="2">
        <f t="shared" ca="1" si="147"/>
        <v>0</v>
      </c>
      <c r="AG141" s="2">
        <f t="shared" ca="1" si="147"/>
        <v>0</v>
      </c>
      <c r="AH141" s="2">
        <f t="shared" ca="1" si="147"/>
        <v>0</v>
      </c>
      <c r="AI141" s="2">
        <f t="shared" ca="1" si="145"/>
        <v>0</v>
      </c>
      <c r="AJ141" s="2">
        <f t="shared" ca="1" si="145"/>
        <v>0</v>
      </c>
      <c r="AK141" s="2">
        <f t="shared" ca="1" si="145"/>
        <v>0</v>
      </c>
      <c r="AL141" s="55">
        <v>0</v>
      </c>
      <c r="AM141" s="55">
        <v>0</v>
      </c>
      <c r="AN141" s="55">
        <v>0</v>
      </c>
      <c r="AO141" s="55">
        <v>0</v>
      </c>
      <c r="AP141" s="55">
        <v>0</v>
      </c>
      <c r="AQ141" s="55">
        <v>0</v>
      </c>
      <c r="AR141" s="55">
        <v>0</v>
      </c>
      <c r="AS141" s="55">
        <v>0</v>
      </c>
      <c r="AT141" s="55">
        <v>0</v>
      </c>
      <c r="AU141" s="55">
        <v>0</v>
      </c>
      <c r="AV141" s="55">
        <v>0</v>
      </c>
      <c r="AW141" s="55">
        <v>0</v>
      </c>
      <c r="AX141" s="55">
        <v>0</v>
      </c>
      <c r="AY141" s="55">
        <v>0</v>
      </c>
      <c r="AZ141" s="2">
        <f t="shared" ca="1" si="113"/>
        <v>0</v>
      </c>
      <c r="BA141" s="2">
        <f t="shared" ca="1" si="113"/>
        <v>0</v>
      </c>
      <c r="BB141" s="2">
        <f t="shared" ca="1" si="113"/>
        <v>0</v>
      </c>
      <c r="BC141" s="2">
        <f t="shared" ca="1" si="113"/>
        <v>0</v>
      </c>
      <c r="BD141" s="2">
        <f t="shared" ca="1" si="113"/>
        <v>0</v>
      </c>
      <c r="BE141" s="2">
        <f t="shared" ca="1" si="148"/>
        <v>0</v>
      </c>
      <c r="BF141" s="2">
        <f t="shared" ca="1" si="148"/>
        <v>0</v>
      </c>
      <c r="BG141" s="2">
        <f t="shared" ca="1" si="148"/>
        <v>0</v>
      </c>
      <c r="BH141" s="2">
        <f t="shared" ca="1" si="148"/>
        <v>0</v>
      </c>
      <c r="BI141" s="2">
        <f t="shared" ca="1" si="148"/>
        <v>0</v>
      </c>
      <c r="BJ141" s="2">
        <f t="shared" ca="1" si="148"/>
        <v>0</v>
      </c>
      <c r="BK141" s="2">
        <f t="shared" ca="1" si="146"/>
        <v>0</v>
      </c>
      <c r="BL141" s="2">
        <f t="shared" ca="1" si="146"/>
        <v>0</v>
      </c>
      <c r="BM141" s="2">
        <f t="shared" ca="1" si="146"/>
        <v>0</v>
      </c>
      <c r="BN141" s="2" t="str">
        <f t="shared" si="152"/>
        <v>SV</v>
      </c>
      <c r="BP141" s="2">
        <f t="shared" si="149"/>
        <v>0</v>
      </c>
      <c r="BR141" s="2">
        <f t="shared" si="153"/>
        <v>0</v>
      </c>
      <c r="BS141" s="2">
        <f t="shared" si="153"/>
        <v>0</v>
      </c>
      <c r="BT141" s="2">
        <f t="shared" si="153"/>
        <v>0</v>
      </c>
      <c r="BU141" s="2">
        <f t="shared" si="153"/>
        <v>0</v>
      </c>
      <c r="BV141" s="2">
        <f t="shared" si="153"/>
        <v>0</v>
      </c>
      <c r="BW141" s="2">
        <f t="shared" si="153"/>
        <v>0</v>
      </c>
      <c r="BX141" s="2">
        <f t="shared" si="153"/>
        <v>0</v>
      </c>
      <c r="BY141" s="2">
        <f t="shared" si="153"/>
        <v>0</v>
      </c>
      <c r="BZ141" s="2">
        <f t="shared" si="153"/>
        <v>0</v>
      </c>
      <c r="CA141" s="2">
        <f t="shared" si="153"/>
        <v>0</v>
      </c>
      <c r="CB141" s="2">
        <f t="shared" si="153"/>
        <v>0</v>
      </c>
      <c r="CC141" s="2">
        <f t="shared" si="153"/>
        <v>0</v>
      </c>
      <c r="CD141" s="2">
        <f t="shared" si="153"/>
        <v>0</v>
      </c>
      <c r="CE141" s="2">
        <f t="shared" si="153"/>
        <v>0</v>
      </c>
    </row>
    <row r="142" spans="1:83" x14ac:dyDescent="0.25">
      <c r="A142" s="10" t="str">
        <f>IF(AND(MID(B142,11,2)="10",MID(B142,7,2)="SV",MID(B142,3,1)="T"),"ТА-1  -  "&amp;VLOOKUP("SVT",Справочники!$B$100:$C$115,2,FALSE),IF(MID(B142,1,2)="00",VLOOKUP(MID(B142,7,2),Справочники!$B$100:$C$115,2,FALSE),IF(MID(B142,3,1)="K","КА",IF(MID(B142,3,1)="T","ТА","-"))&amp;"-"&amp;MID(B142,1,2)*1&amp;IF(MID(B142,IF(MID(B142,11,2)="09",10,9),1)="A","А","")&amp;IF(MID(B142,IF(MID(B142,11,2)="09",10,9),1)="B","Б","")&amp;"  -  "&amp;VLOOKUP(IF(AND(MID(B142,7,2)="SV",MID(B142,3,1)="T"),"SVT",MID(B142,7,2)),Справочники!$B$100:$C$115,2,FALSE)))</f>
        <v>ТА-8  -  ΔV_конд</v>
      </c>
      <c r="B142" s="10" t="s">
        <v>2834</v>
      </c>
      <c r="C142" s="18">
        <v>30</v>
      </c>
      <c r="D142" s="18">
        <v>10</v>
      </c>
      <c r="E142" s="22" t="s">
        <v>608</v>
      </c>
      <c r="F142" s="22">
        <v>1</v>
      </c>
      <c r="G142" s="22"/>
      <c r="H142" s="20">
        <f t="shared" ca="1" si="150"/>
        <v>0</v>
      </c>
      <c r="I142" s="16" t="str">
        <f t="shared" si="151"/>
        <v>08T002SV0N04</v>
      </c>
      <c r="J142" s="54">
        <v>0</v>
      </c>
      <c r="K142" s="54">
        <v>0</v>
      </c>
      <c r="L142" s="54">
        <v>0</v>
      </c>
      <c r="M142" s="54">
        <v>0</v>
      </c>
      <c r="N142" s="54">
        <v>0</v>
      </c>
      <c r="O142" s="54">
        <v>0</v>
      </c>
      <c r="P142" s="54">
        <v>0</v>
      </c>
      <c r="Q142" s="54">
        <v>0</v>
      </c>
      <c r="R142" s="54">
        <v>0</v>
      </c>
      <c r="S142" s="54">
        <v>0</v>
      </c>
      <c r="T142" s="54">
        <v>0</v>
      </c>
      <c r="U142" s="54">
        <v>0</v>
      </c>
      <c r="V142" s="54">
        <v>0</v>
      </c>
      <c r="W142" s="56">
        <v>0</v>
      </c>
      <c r="X142" s="2">
        <f t="shared" ca="1" si="112"/>
        <v>0</v>
      </c>
      <c r="Y142" s="2">
        <f t="shared" ca="1" si="112"/>
        <v>0</v>
      </c>
      <c r="Z142" s="2">
        <f t="shared" ca="1" si="112"/>
        <v>0</v>
      </c>
      <c r="AA142" s="2">
        <f t="shared" ca="1" si="112"/>
        <v>0</v>
      </c>
      <c r="AB142" s="2">
        <f t="shared" ca="1" si="112"/>
        <v>0</v>
      </c>
      <c r="AC142" s="2">
        <f t="shared" ca="1" si="147"/>
        <v>0</v>
      </c>
      <c r="AD142" s="2">
        <f t="shared" ca="1" si="147"/>
        <v>0</v>
      </c>
      <c r="AE142" s="2">
        <f t="shared" ca="1" si="147"/>
        <v>0</v>
      </c>
      <c r="AF142" s="2">
        <f t="shared" ca="1" si="147"/>
        <v>0</v>
      </c>
      <c r="AG142" s="2">
        <f t="shared" ca="1" si="147"/>
        <v>0</v>
      </c>
      <c r="AH142" s="2">
        <f t="shared" ca="1" si="147"/>
        <v>0</v>
      </c>
      <c r="AI142" s="2">
        <f t="shared" ca="1" si="145"/>
        <v>0</v>
      </c>
      <c r="AJ142" s="2">
        <f t="shared" ca="1" si="145"/>
        <v>0</v>
      </c>
      <c r="AK142" s="2">
        <f t="shared" ca="1" si="145"/>
        <v>0</v>
      </c>
      <c r="AL142" s="55">
        <v>0</v>
      </c>
      <c r="AM142" s="55">
        <v>0</v>
      </c>
      <c r="AN142" s="55">
        <v>0</v>
      </c>
      <c r="AO142" s="55">
        <v>0</v>
      </c>
      <c r="AP142" s="55">
        <v>0</v>
      </c>
      <c r="AQ142" s="55">
        <v>0</v>
      </c>
      <c r="AR142" s="55">
        <v>0</v>
      </c>
      <c r="AS142" s="55">
        <v>0</v>
      </c>
      <c r="AT142" s="55">
        <v>0</v>
      </c>
      <c r="AU142" s="55">
        <v>0</v>
      </c>
      <c r="AV142" s="55">
        <v>0</v>
      </c>
      <c r="AW142" s="55">
        <v>0</v>
      </c>
      <c r="AX142" s="55">
        <v>0</v>
      </c>
      <c r="AY142" s="55">
        <v>0</v>
      </c>
      <c r="AZ142" s="2">
        <f t="shared" ca="1" si="113"/>
        <v>0</v>
      </c>
      <c r="BA142" s="2">
        <f t="shared" ca="1" si="113"/>
        <v>0</v>
      </c>
      <c r="BB142" s="2">
        <f t="shared" ca="1" si="113"/>
        <v>0</v>
      </c>
      <c r="BC142" s="2">
        <f t="shared" ca="1" si="113"/>
        <v>0</v>
      </c>
      <c r="BD142" s="2">
        <f t="shared" ca="1" si="113"/>
        <v>0</v>
      </c>
      <c r="BE142" s="2">
        <f t="shared" ca="1" si="148"/>
        <v>0</v>
      </c>
      <c r="BF142" s="2">
        <f t="shared" ca="1" si="148"/>
        <v>0</v>
      </c>
      <c r="BG142" s="2">
        <f t="shared" ca="1" si="148"/>
        <v>0</v>
      </c>
      <c r="BH142" s="2">
        <f t="shared" ca="1" si="148"/>
        <v>0</v>
      </c>
      <c r="BI142" s="2">
        <f t="shared" ca="1" si="148"/>
        <v>0</v>
      </c>
      <c r="BJ142" s="2">
        <f t="shared" ca="1" si="148"/>
        <v>0</v>
      </c>
      <c r="BK142" s="2">
        <f t="shared" ca="1" si="146"/>
        <v>0</v>
      </c>
      <c r="BL142" s="2">
        <f t="shared" ca="1" si="146"/>
        <v>0</v>
      </c>
      <c r="BM142" s="2">
        <f t="shared" ca="1" si="146"/>
        <v>0</v>
      </c>
      <c r="BN142" s="2" t="str">
        <f t="shared" si="152"/>
        <v>SV</v>
      </c>
      <c r="BP142" s="2">
        <f t="shared" si="149"/>
        <v>0</v>
      </c>
      <c r="BR142" s="2">
        <f t="shared" si="153"/>
        <v>0</v>
      </c>
      <c r="BS142" s="2">
        <f t="shared" si="153"/>
        <v>0</v>
      </c>
      <c r="BT142" s="2">
        <f t="shared" si="153"/>
        <v>0</v>
      </c>
      <c r="BU142" s="2">
        <f t="shared" si="153"/>
        <v>0</v>
      </c>
      <c r="BV142" s="2">
        <f t="shared" si="153"/>
        <v>0</v>
      </c>
      <c r="BW142" s="2">
        <f t="shared" si="153"/>
        <v>0</v>
      </c>
      <c r="BX142" s="2">
        <f t="shared" si="153"/>
        <v>0</v>
      </c>
      <c r="BY142" s="2">
        <f t="shared" si="153"/>
        <v>0</v>
      </c>
      <c r="BZ142" s="2">
        <f t="shared" si="153"/>
        <v>0</v>
      </c>
      <c r="CA142" s="2">
        <f t="shared" si="153"/>
        <v>0</v>
      </c>
      <c r="CB142" s="2">
        <f t="shared" si="153"/>
        <v>0</v>
      </c>
      <c r="CC142" s="2">
        <f t="shared" si="153"/>
        <v>0</v>
      </c>
      <c r="CD142" s="2">
        <f t="shared" si="153"/>
        <v>0</v>
      </c>
      <c r="CE142" s="2">
        <f t="shared" si="153"/>
        <v>0</v>
      </c>
    </row>
    <row r="143" spans="1:83" x14ac:dyDescent="0.25">
      <c r="A143" s="10" t="str">
        <f>IF(AND(MID(B143,11,2)="10",MID(B143,7,2)="SV",MID(B143,3,1)="T"),"ТА-1  -  "&amp;VLOOKUP("SVT",Справочники!$B$100:$C$115,2,FALSE),IF(MID(B143,1,2)="00",VLOOKUP(MID(B143,7,2),Справочники!$B$100:$C$115,2,FALSE),IF(MID(B143,3,1)="K","КА",IF(MID(B143,3,1)="T","ТА","-"))&amp;"-"&amp;MID(B143,1,2)*1&amp;IF(MID(B143,IF(MID(B143,11,2)="09",10,9),1)="A","А","")&amp;IF(MID(B143,IF(MID(B143,11,2)="09",10,9),1)="B","Б","")&amp;"  -  "&amp;VLOOKUP(IF(AND(MID(B143,7,2)="SV",MID(B143,3,1)="T"),"SVT",MID(B143,7,2)),Справочники!$B$100:$C$115,2,FALSE)))</f>
        <v>ТА-9  -  ΔV_конд</v>
      </c>
      <c r="B143" s="10" t="s">
        <v>2835</v>
      </c>
      <c r="C143" s="18">
        <v>30</v>
      </c>
      <c r="D143" s="18">
        <v>10</v>
      </c>
      <c r="E143" s="22" t="s">
        <v>608</v>
      </c>
      <c r="F143" s="22">
        <v>1</v>
      </c>
      <c r="G143" s="22"/>
      <c r="H143" s="20">
        <f t="shared" ca="1" si="150"/>
        <v>0</v>
      </c>
      <c r="I143" s="16" t="str">
        <f t="shared" si="151"/>
        <v>09T002SV0N04</v>
      </c>
      <c r="J143" s="54">
        <v>12.2</v>
      </c>
      <c r="K143" s="54">
        <v>16.7</v>
      </c>
      <c r="L143" s="54">
        <v>16.7</v>
      </c>
      <c r="M143" s="54">
        <v>16.7</v>
      </c>
      <c r="N143" s="54">
        <v>16.7</v>
      </c>
      <c r="O143" s="54">
        <v>16.7</v>
      </c>
      <c r="P143" s="54">
        <v>16.7</v>
      </c>
      <c r="Q143" s="54">
        <v>16.7</v>
      </c>
      <c r="R143" s="54">
        <v>16.7</v>
      </c>
      <c r="S143" s="54">
        <v>16.7</v>
      </c>
      <c r="T143" s="54">
        <v>16.7</v>
      </c>
      <c r="U143" s="54">
        <v>16.7</v>
      </c>
      <c r="V143" s="54">
        <v>16.699999999999992</v>
      </c>
      <c r="W143" s="56">
        <v>16.7</v>
      </c>
      <c r="X143" s="2">
        <f t="shared" ca="1" si="112"/>
        <v>0</v>
      </c>
      <c r="Y143" s="2">
        <f t="shared" ca="1" si="112"/>
        <v>0</v>
      </c>
      <c r="Z143" s="2">
        <f t="shared" ca="1" si="112"/>
        <v>0</v>
      </c>
      <c r="AA143" s="2">
        <f t="shared" ca="1" si="112"/>
        <v>0</v>
      </c>
      <c r="AB143" s="2">
        <f t="shared" ca="1" si="112"/>
        <v>0</v>
      </c>
      <c r="AC143" s="2">
        <f t="shared" ca="1" si="147"/>
        <v>0</v>
      </c>
      <c r="AD143" s="2">
        <f t="shared" ca="1" si="147"/>
        <v>0</v>
      </c>
      <c r="AE143" s="2">
        <f t="shared" ca="1" si="147"/>
        <v>0</v>
      </c>
      <c r="AF143" s="2">
        <f t="shared" ca="1" si="147"/>
        <v>0</v>
      </c>
      <c r="AG143" s="2">
        <f t="shared" ca="1" si="147"/>
        <v>0</v>
      </c>
      <c r="AH143" s="2">
        <f t="shared" ca="1" si="147"/>
        <v>0</v>
      </c>
      <c r="AI143" s="2">
        <f t="shared" ca="1" si="145"/>
        <v>0</v>
      </c>
      <c r="AJ143" s="2">
        <f t="shared" ca="1" si="145"/>
        <v>0</v>
      </c>
      <c r="AK143" s="2">
        <f t="shared" ca="1" si="145"/>
        <v>0</v>
      </c>
      <c r="AL143" s="55">
        <v>12.2</v>
      </c>
      <c r="AM143" s="55">
        <v>12.2</v>
      </c>
      <c r="AN143" s="55">
        <v>12.2</v>
      </c>
      <c r="AO143" s="55">
        <v>12.2</v>
      </c>
      <c r="AP143" s="55">
        <v>12.2</v>
      </c>
      <c r="AQ143" s="55">
        <v>12.2</v>
      </c>
      <c r="AR143" s="55">
        <v>12.2</v>
      </c>
      <c r="AS143" s="55">
        <v>12.2</v>
      </c>
      <c r="AT143" s="55">
        <v>12.2</v>
      </c>
      <c r="AU143" s="55">
        <v>12.2</v>
      </c>
      <c r="AV143" s="55">
        <v>12.2</v>
      </c>
      <c r="AW143" s="55">
        <v>12.2</v>
      </c>
      <c r="AX143" s="55">
        <v>12.2</v>
      </c>
      <c r="AY143" s="55">
        <v>12.2</v>
      </c>
      <c r="AZ143" s="2">
        <f t="shared" ca="1" si="113"/>
        <v>0</v>
      </c>
      <c r="BA143" s="2">
        <f t="shared" ca="1" si="113"/>
        <v>0</v>
      </c>
      <c r="BB143" s="2">
        <f t="shared" ca="1" si="113"/>
        <v>0</v>
      </c>
      <c r="BC143" s="2">
        <f t="shared" ca="1" si="113"/>
        <v>0</v>
      </c>
      <c r="BD143" s="2">
        <f t="shared" ca="1" si="113"/>
        <v>0</v>
      </c>
      <c r="BE143" s="2">
        <f t="shared" ca="1" si="148"/>
        <v>0</v>
      </c>
      <c r="BF143" s="2">
        <f t="shared" ca="1" si="148"/>
        <v>0</v>
      </c>
      <c r="BG143" s="2">
        <f t="shared" ca="1" si="148"/>
        <v>0</v>
      </c>
      <c r="BH143" s="2">
        <f t="shared" ca="1" si="148"/>
        <v>0</v>
      </c>
      <c r="BI143" s="2">
        <f t="shared" ca="1" si="148"/>
        <v>0</v>
      </c>
      <c r="BJ143" s="2">
        <f t="shared" ca="1" si="148"/>
        <v>0</v>
      </c>
      <c r="BK143" s="2">
        <f t="shared" ca="1" si="146"/>
        <v>0</v>
      </c>
      <c r="BL143" s="2">
        <f t="shared" ca="1" si="146"/>
        <v>0</v>
      </c>
      <c r="BM143" s="2">
        <f t="shared" ca="1" si="146"/>
        <v>0</v>
      </c>
      <c r="BN143" s="2" t="str">
        <f t="shared" si="152"/>
        <v>SV</v>
      </c>
      <c r="BO143" s="2">
        <f>IF(AND(COUNTIF(J143:W143,"&gt;0")&gt;6,COUNTIF(J143:W143,"&gt;0")=SUM(BR143:CE143)),SUM(BR143:CE143),0)</f>
        <v>0</v>
      </c>
      <c r="BP143" s="2">
        <f t="shared" si="149"/>
        <v>1</v>
      </c>
      <c r="BR143" s="2">
        <f t="shared" si="153"/>
        <v>0</v>
      </c>
      <c r="BS143" s="2">
        <f t="shared" si="153"/>
        <v>0</v>
      </c>
      <c r="BT143" s="2">
        <f t="shared" si="153"/>
        <v>0</v>
      </c>
      <c r="BU143" s="2">
        <f t="shared" si="153"/>
        <v>0</v>
      </c>
      <c r="BV143" s="2">
        <f t="shared" si="153"/>
        <v>0</v>
      </c>
      <c r="BW143" s="2">
        <f t="shared" si="153"/>
        <v>0</v>
      </c>
      <c r="BX143" s="2">
        <f t="shared" si="153"/>
        <v>0</v>
      </c>
      <c r="BY143" s="2">
        <f t="shared" si="153"/>
        <v>0</v>
      </c>
      <c r="BZ143" s="2">
        <f t="shared" si="153"/>
        <v>0</v>
      </c>
      <c r="CA143" s="2">
        <f t="shared" si="153"/>
        <v>0</v>
      </c>
      <c r="CB143" s="2">
        <f t="shared" si="153"/>
        <v>0</v>
      </c>
      <c r="CC143" s="2">
        <f t="shared" si="153"/>
        <v>0</v>
      </c>
      <c r="CD143" s="2">
        <f t="shared" si="153"/>
        <v>0</v>
      </c>
      <c r="CE143" s="2">
        <f t="shared" si="153"/>
        <v>0</v>
      </c>
    </row>
    <row r="144" spans="1:83" x14ac:dyDescent="0.25">
      <c r="A144" s="10" t="str">
        <f>IF(AND(MID(B144,11,2)="10",MID(B144,7,2)="SV",MID(B144,3,1)="T"),"ТА-1  -  "&amp;VLOOKUP("SVT",Справочники!$B$100:$C$115,2,FALSE),IF(MID(B144,1,2)="00",VLOOKUP(MID(B144,7,2),Справочники!$B$100:$C$115,2,FALSE),IF(MID(B144,3,1)="K","КА",IF(MID(B144,3,1)="T","ТА","-"))&amp;"-"&amp;MID(B144,1,2)*1&amp;IF(MID(B144,IF(MID(B144,11,2)="09",10,9),1)="A","А","")&amp;IF(MID(B144,IF(MID(B144,11,2)="09",10,9),1)="B","Б","")&amp;"  -  "&amp;VLOOKUP(IF(AND(MID(B144,7,2)="SV",MID(B144,3,1)="T"),"SVT",MID(B144,7,2)),Справочники!$B$100:$C$115,2,FALSE)))</f>
        <v>КА-4  -  ЧЧР</v>
      </c>
      <c r="B144" s="10" t="s">
        <v>2836</v>
      </c>
      <c r="C144" s="10"/>
      <c r="D144" s="10"/>
      <c r="E144" s="22"/>
      <c r="F144" s="22"/>
      <c r="G144" s="22"/>
      <c r="H144" s="20">
        <f t="shared" ca="1" si="150"/>
        <v>0</v>
      </c>
      <c r="I144" s="16" t="str">
        <f t="shared" si="151"/>
        <v>04K002LH0N04</v>
      </c>
      <c r="J144" s="54">
        <v>0</v>
      </c>
      <c r="K144" s="54">
        <v>0</v>
      </c>
      <c r="L144" s="54">
        <v>0</v>
      </c>
      <c r="M144" s="54">
        <v>0</v>
      </c>
      <c r="N144" s="54">
        <v>0</v>
      </c>
      <c r="O144" s="54">
        <v>0</v>
      </c>
      <c r="P144" s="54">
        <v>0</v>
      </c>
      <c r="Q144" s="54">
        <v>0</v>
      </c>
      <c r="R144" s="54">
        <v>0</v>
      </c>
      <c r="S144" s="54">
        <v>0</v>
      </c>
      <c r="T144" s="54">
        <v>0</v>
      </c>
      <c r="U144" s="54">
        <v>0</v>
      </c>
      <c r="V144" s="54">
        <v>0</v>
      </c>
      <c r="W144" s="56">
        <v>0</v>
      </c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2">
        <f t="shared" ca="1" si="113"/>
        <v>0</v>
      </c>
      <c r="BA144" s="2">
        <f t="shared" ca="1" si="113"/>
        <v>0</v>
      </c>
      <c r="BB144" s="2">
        <f t="shared" ca="1" si="113"/>
        <v>0</v>
      </c>
      <c r="BC144" s="2">
        <f t="shared" ca="1" si="113"/>
        <v>0</v>
      </c>
      <c r="BD144" s="2">
        <f t="shared" ca="1" si="113"/>
        <v>0</v>
      </c>
      <c r="BE144" s="2">
        <f t="shared" ca="1" si="148"/>
        <v>0</v>
      </c>
      <c r="BF144" s="2">
        <f t="shared" ca="1" si="148"/>
        <v>0</v>
      </c>
      <c r="BG144" s="2">
        <f t="shared" ca="1" si="148"/>
        <v>0</v>
      </c>
      <c r="BH144" s="2">
        <f t="shared" ca="1" si="148"/>
        <v>0</v>
      </c>
      <c r="BI144" s="2">
        <f t="shared" ca="1" si="148"/>
        <v>0</v>
      </c>
      <c r="BJ144" s="2">
        <f t="shared" ca="1" si="148"/>
        <v>0</v>
      </c>
      <c r="BK144" s="2">
        <f t="shared" ca="1" si="146"/>
        <v>0</v>
      </c>
      <c r="BL144" s="2">
        <f t="shared" ca="1" si="146"/>
        <v>0</v>
      </c>
      <c r="BM144" s="2">
        <f t="shared" ca="1" si="146"/>
        <v>0</v>
      </c>
      <c r="BN144" s="2" t="str">
        <f t="shared" si="152"/>
        <v>LH</v>
      </c>
      <c r="BP144" s="2">
        <f t="shared" si="149"/>
        <v>0</v>
      </c>
      <c r="BR144" s="2">
        <f t="shared" ref="BR144:BR170" si="154">IF(W144=24,1,IF(AND(V144=24,W144=0),1,IF(AND(U144=24,V144=0),1,IF(AND(T144=24,U144=0),1,IF(AND(S144=24,T144=0),1,IF(AND(R144=24,S144=0),1,IF(AND(Q144=24,R144=0),1,IF(AND(P144=24,Q144=0),1,IF(AND(O144=24,P144=0),1,IF(AND(N144=24,O144=0),1,IF(AND(M144=24,N144=0),1,IF(AND(L144=24,M144=0),1,IF(AND(K144=24,L144=0),1,IF(AND(J144=24,K144=0),1,0))))))))))))))</f>
        <v>0</v>
      </c>
    </row>
    <row r="145" spans="1:70" x14ac:dyDescent="0.25">
      <c r="A145" s="10" t="str">
        <f>IF(AND(MID(B145,11,2)="10",MID(B145,7,2)="SV",MID(B145,3,1)="T"),"ТА-1  -  "&amp;VLOOKUP("SVT",Справочники!$B$100:$C$115,2,FALSE),IF(MID(B145,1,2)="00",VLOOKUP(MID(B145,7,2),Справочники!$B$100:$C$115,2,FALSE),IF(MID(B145,3,1)="K","КА",IF(MID(B145,3,1)="T","ТА","-"))&amp;"-"&amp;MID(B145,1,2)*1&amp;IF(MID(B145,IF(MID(B145,11,2)="09",10,9),1)="A","А","")&amp;IF(MID(B145,IF(MID(B145,11,2)="09",10,9),1)="B","Б","")&amp;"  -  "&amp;VLOOKUP(IF(AND(MID(B145,7,2)="SV",MID(B145,3,1)="T"),"SVT",MID(B145,7,2)),Справочники!$B$100:$C$115,2,FALSE)))</f>
        <v>КА-5  -  ЧЧР</v>
      </c>
      <c r="B145" s="10" t="s">
        <v>2837</v>
      </c>
      <c r="C145" s="10"/>
      <c r="D145" s="10"/>
      <c r="E145" s="22"/>
      <c r="F145" s="22"/>
      <c r="G145" s="22"/>
      <c r="H145" s="20">
        <f t="shared" ca="1" si="150"/>
        <v>0</v>
      </c>
      <c r="I145" s="16" t="str">
        <f t="shared" si="151"/>
        <v>05K002LH0N04</v>
      </c>
      <c r="J145" s="54">
        <v>0</v>
      </c>
      <c r="K145" s="54">
        <v>0</v>
      </c>
      <c r="L145" s="54">
        <v>0</v>
      </c>
      <c r="M145" s="54">
        <v>0</v>
      </c>
      <c r="N145" s="54">
        <v>0</v>
      </c>
      <c r="O145" s="54">
        <v>0</v>
      </c>
      <c r="P145" s="54">
        <v>0</v>
      </c>
      <c r="Q145" s="54">
        <v>0.53333333333333333</v>
      </c>
      <c r="R145" s="54">
        <v>24</v>
      </c>
      <c r="S145" s="54">
        <v>24</v>
      </c>
      <c r="T145" s="54">
        <v>24</v>
      </c>
      <c r="U145" s="54">
        <v>24</v>
      </c>
      <c r="V145" s="54">
        <v>24</v>
      </c>
      <c r="W145" s="56">
        <v>24</v>
      </c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2">
        <f t="shared" ca="1" si="113"/>
        <v>0</v>
      </c>
      <c r="BA145" s="2">
        <f t="shared" ca="1" si="113"/>
        <v>0</v>
      </c>
      <c r="BB145" s="2">
        <f t="shared" ca="1" si="113"/>
        <v>0</v>
      </c>
      <c r="BC145" s="2">
        <f t="shared" ca="1" si="113"/>
        <v>0</v>
      </c>
      <c r="BD145" s="2">
        <f t="shared" ca="1" si="113"/>
        <v>0</v>
      </c>
      <c r="BE145" s="2">
        <f t="shared" ca="1" si="148"/>
        <v>0</v>
      </c>
      <c r="BF145" s="2">
        <f t="shared" ca="1" si="148"/>
        <v>0</v>
      </c>
      <c r="BG145" s="2">
        <f t="shared" ca="1" si="148"/>
        <v>0</v>
      </c>
      <c r="BH145" s="2">
        <f t="shared" ca="1" si="148"/>
        <v>0</v>
      </c>
      <c r="BI145" s="2">
        <f t="shared" ca="1" si="148"/>
        <v>0</v>
      </c>
      <c r="BJ145" s="2">
        <f t="shared" ca="1" si="148"/>
        <v>0</v>
      </c>
      <c r="BK145" s="2">
        <f t="shared" ca="1" si="146"/>
        <v>0</v>
      </c>
      <c r="BL145" s="2">
        <f t="shared" ca="1" si="146"/>
        <v>0</v>
      </c>
      <c r="BM145" s="2">
        <f t="shared" ca="1" si="146"/>
        <v>0</v>
      </c>
      <c r="BN145" s="2" t="str">
        <f t="shared" si="152"/>
        <v>LH</v>
      </c>
      <c r="BO145" s="2">
        <f>IF(AND(COUNTIF(J145:W145,"&gt;0")&gt;6,COUNTIF(J145:W145,"&gt;0")=SUM(BR145:CE145)),SUM(BR145:CE145),0)</f>
        <v>0</v>
      </c>
      <c r="BP145" s="2">
        <f t="shared" si="149"/>
        <v>0</v>
      </c>
      <c r="BR145" s="2">
        <f t="shared" si="154"/>
        <v>1</v>
      </c>
    </row>
    <row r="146" spans="1:70" x14ac:dyDescent="0.25">
      <c r="A146" s="10" t="str">
        <f>IF(AND(MID(B146,11,2)="10",MID(B146,7,2)="SV",MID(B146,3,1)="T"),"ТА-1  -  "&amp;VLOOKUP("SVT",Справочники!$B$100:$C$115,2,FALSE),IF(MID(B146,1,2)="00",VLOOKUP(MID(B146,7,2),Справочники!$B$100:$C$115,2,FALSE),IF(MID(B146,3,1)="K","КА",IF(MID(B146,3,1)="T","ТА","-"))&amp;"-"&amp;MID(B146,1,2)*1&amp;IF(MID(B146,IF(MID(B146,11,2)="09",10,9),1)="A","А","")&amp;IF(MID(B146,IF(MID(B146,11,2)="09",10,9),1)="B","Б","")&amp;"  -  "&amp;VLOOKUP(IF(AND(MID(B146,7,2)="SV",MID(B146,3,1)="T"),"SVT",MID(B146,7,2)),Справочники!$B$100:$C$115,2,FALSE)))</f>
        <v>КА-6  -  ЧЧР</v>
      </c>
      <c r="B146" s="10" t="s">
        <v>2838</v>
      </c>
      <c r="C146" s="10"/>
      <c r="D146" s="10"/>
      <c r="E146" s="22"/>
      <c r="F146" s="22"/>
      <c r="G146" s="22"/>
      <c r="H146" s="20">
        <f t="shared" ca="1" si="150"/>
        <v>0</v>
      </c>
      <c r="I146" s="16" t="str">
        <f t="shared" si="151"/>
        <v>06K002LH0N04</v>
      </c>
      <c r="J146" s="54">
        <v>24</v>
      </c>
      <c r="K146" s="54">
        <v>24</v>
      </c>
      <c r="L146" s="54">
        <v>24</v>
      </c>
      <c r="M146" s="54">
        <v>24</v>
      </c>
      <c r="N146" s="54">
        <v>24</v>
      </c>
      <c r="O146" s="54">
        <v>24</v>
      </c>
      <c r="P146" s="54">
        <v>24</v>
      </c>
      <c r="Q146" s="54">
        <v>24</v>
      </c>
      <c r="R146" s="54">
        <v>24</v>
      </c>
      <c r="S146" s="54">
        <v>24</v>
      </c>
      <c r="T146" s="54">
        <v>24</v>
      </c>
      <c r="U146" s="54">
        <v>24</v>
      </c>
      <c r="V146" s="54">
        <v>24</v>
      </c>
      <c r="W146" s="56">
        <v>24</v>
      </c>
      <c r="AL146" s="55"/>
      <c r="AM146" s="55"/>
      <c r="AN146" s="55"/>
      <c r="AO146" s="55"/>
      <c r="AP146" s="55"/>
      <c r="AQ146" s="55"/>
      <c r="AR146" s="55"/>
      <c r="AS146" s="55"/>
      <c r="AT146" s="55"/>
      <c r="AU146" s="55"/>
      <c r="AV146" s="55"/>
      <c r="AW146" s="55"/>
      <c r="AX146" s="55"/>
      <c r="AY146" s="55"/>
      <c r="AZ146" s="2">
        <f t="shared" ca="1" si="113"/>
        <v>0</v>
      </c>
      <c r="BA146" s="2">
        <f t="shared" ca="1" si="113"/>
        <v>0</v>
      </c>
      <c r="BB146" s="2">
        <f t="shared" ca="1" si="113"/>
        <v>0</v>
      </c>
      <c r="BC146" s="2">
        <f t="shared" ca="1" si="113"/>
        <v>0</v>
      </c>
      <c r="BD146" s="2">
        <f t="shared" ca="1" si="113"/>
        <v>0</v>
      </c>
      <c r="BE146" s="2">
        <f t="shared" ca="1" si="148"/>
        <v>0</v>
      </c>
      <c r="BF146" s="2">
        <f t="shared" ca="1" si="148"/>
        <v>0</v>
      </c>
      <c r="BG146" s="2">
        <f t="shared" ca="1" si="148"/>
        <v>0</v>
      </c>
      <c r="BH146" s="2">
        <f t="shared" ca="1" si="148"/>
        <v>0</v>
      </c>
      <c r="BI146" s="2">
        <f t="shared" ca="1" si="148"/>
        <v>0</v>
      </c>
      <c r="BJ146" s="2">
        <f t="shared" ca="1" si="148"/>
        <v>0</v>
      </c>
      <c r="BK146" s="2">
        <f t="shared" ca="1" si="146"/>
        <v>0</v>
      </c>
      <c r="BL146" s="2">
        <f t="shared" ca="1" si="146"/>
        <v>0</v>
      </c>
      <c r="BM146" s="2">
        <f t="shared" ca="1" si="146"/>
        <v>0</v>
      </c>
      <c r="BN146" s="2" t="str">
        <f t="shared" si="152"/>
        <v>LH</v>
      </c>
      <c r="BO146" s="2">
        <f>IF(AND(COUNTIF(J146:W146,"&gt;0")&gt;6,COUNTIF(J146:W146,"&gt;0")=SUM(BR146:CE146)),SUM(BR146:CE146),0)</f>
        <v>0</v>
      </c>
      <c r="BP146" s="2">
        <f t="shared" si="149"/>
        <v>0</v>
      </c>
      <c r="BR146" s="2">
        <f t="shared" si="154"/>
        <v>1</v>
      </c>
    </row>
    <row r="147" spans="1:70" x14ac:dyDescent="0.25">
      <c r="A147" s="10" t="str">
        <f>IF(AND(MID(B147,11,2)="10",MID(B147,7,2)="SV",MID(B147,3,1)="T"),"ТА-1  -  "&amp;VLOOKUP("SVT",Справочники!$B$100:$C$115,2,FALSE),IF(MID(B147,1,2)="00",VLOOKUP(MID(B147,7,2),Справочники!$B$100:$C$115,2,FALSE),IF(MID(B147,3,1)="K","КА",IF(MID(B147,3,1)="T","ТА","-"))&amp;"-"&amp;MID(B147,1,2)*1&amp;IF(MID(B147,IF(MID(B147,11,2)="09",10,9),1)="A","А","")&amp;IF(MID(B147,IF(MID(B147,11,2)="09",10,9),1)="B","Б","")&amp;"  -  "&amp;VLOOKUP(IF(AND(MID(B147,7,2)="SV",MID(B147,3,1)="T"),"SVT",MID(B147,7,2)),Справочники!$B$100:$C$115,2,FALSE)))</f>
        <v>КА-7  -  ЧЧР</v>
      </c>
      <c r="B147" s="10" t="s">
        <v>2839</v>
      </c>
      <c r="C147" s="10"/>
      <c r="D147" s="10"/>
      <c r="E147" s="22"/>
      <c r="F147" s="22"/>
      <c r="G147" s="22"/>
      <c r="H147" s="20">
        <f t="shared" ca="1" si="150"/>
        <v>0</v>
      </c>
      <c r="I147" s="16" t="str">
        <f t="shared" si="151"/>
        <v>07K002LH0N04</v>
      </c>
      <c r="J147" s="54">
        <v>24</v>
      </c>
      <c r="K147" s="54">
        <v>24</v>
      </c>
      <c r="L147" s="54">
        <v>24</v>
      </c>
      <c r="M147" s="54">
        <v>24</v>
      </c>
      <c r="N147" s="54">
        <v>24</v>
      </c>
      <c r="O147" s="54">
        <v>24</v>
      </c>
      <c r="P147" s="54">
        <v>24</v>
      </c>
      <c r="Q147" s="54">
        <v>24</v>
      </c>
      <c r="R147" s="54">
        <v>24</v>
      </c>
      <c r="S147" s="54">
        <v>24</v>
      </c>
      <c r="T147" s="54">
        <v>24</v>
      </c>
      <c r="U147" s="54">
        <v>24</v>
      </c>
      <c r="V147" s="54">
        <v>13.816666666667</v>
      </c>
      <c r="W147" s="56">
        <v>0</v>
      </c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2">
        <f t="shared" ca="1" si="113"/>
        <v>0</v>
      </c>
      <c r="BA147" s="2">
        <f t="shared" ca="1" si="113"/>
        <v>0</v>
      </c>
      <c r="BB147" s="2">
        <f t="shared" ca="1" si="113"/>
        <v>0</v>
      </c>
      <c r="BC147" s="2">
        <f t="shared" ca="1" si="113"/>
        <v>0</v>
      </c>
      <c r="BD147" s="2">
        <f t="shared" ca="1" si="113"/>
        <v>0</v>
      </c>
      <c r="BE147" s="2">
        <f t="shared" ca="1" si="148"/>
        <v>0</v>
      </c>
      <c r="BF147" s="2">
        <f t="shared" ca="1" si="148"/>
        <v>0</v>
      </c>
      <c r="BG147" s="2">
        <f t="shared" ca="1" si="148"/>
        <v>0</v>
      </c>
      <c r="BH147" s="2">
        <f t="shared" ca="1" si="148"/>
        <v>0</v>
      </c>
      <c r="BI147" s="2">
        <f t="shared" ca="1" si="148"/>
        <v>0</v>
      </c>
      <c r="BJ147" s="2">
        <f t="shared" ca="1" si="148"/>
        <v>0</v>
      </c>
      <c r="BK147" s="2">
        <f t="shared" ca="1" si="146"/>
        <v>0</v>
      </c>
      <c r="BL147" s="2">
        <f t="shared" ca="1" si="146"/>
        <v>0</v>
      </c>
      <c r="BM147" s="2">
        <f t="shared" ca="1" si="146"/>
        <v>0</v>
      </c>
      <c r="BN147" s="2" t="str">
        <f t="shared" si="152"/>
        <v>LH</v>
      </c>
      <c r="BP147" s="2">
        <f t="shared" si="149"/>
        <v>1</v>
      </c>
      <c r="BR147" s="2">
        <f t="shared" si="154"/>
        <v>0</v>
      </c>
    </row>
    <row r="148" spans="1:70" x14ac:dyDescent="0.25">
      <c r="A148" s="10" t="str">
        <f>IF(AND(MID(B148,11,2)="10",MID(B148,7,2)="SV",MID(B148,3,1)="T"),"ТА-1  -  "&amp;VLOOKUP("SVT",Справочники!$B$100:$C$115,2,FALSE),IF(MID(B148,1,2)="00",VLOOKUP(MID(B148,7,2),Справочники!$B$100:$C$115,2,FALSE),IF(MID(B148,3,1)="K","КА",IF(MID(B148,3,1)="T","ТА","-"))&amp;"-"&amp;MID(B148,1,2)*1&amp;IF(MID(B148,IF(MID(B148,11,2)="09",10,9),1)="A","А","")&amp;IF(MID(B148,IF(MID(B148,11,2)="09",10,9),1)="B","Б","")&amp;"  -  "&amp;VLOOKUP(IF(AND(MID(B148,7,2)="SV",MID(B148,3,1)="T"),"SVT",MID(B148,7,2)),Справочники!$B$100:$C$115,2,FALSE)))</f>
        <v>КА-8  -  ЧЧР</v>
      </c>
      <c r="B148" s="10" t="s">
        <v>2840</v>
      </c>
      <c r="C148" s="10"/>
      <c r="D148" s="10"/>
      <c r="E148" s="22"/>
      <c r="F148" s="22"/>
      <c r="G148" s="22"/>
      <c r="H148" s="20">
        <f t="shared" ca="1" si="150"/>
        <v>0</v>
      </c>
      <c r="I148" s="16" t="str">
        <f t="shared" si="151"/>
        <v>08K002LH0N04</v>
      </c>
      <c r="J148" s="54">
        <v>24</v>
      </c>
      <c r="K148" s="54">
        <v>24</v>
      </c>
      <c r="L148" s="54">
        <v>24</v>
      </c>
      <c r="M148" s="54">
        <v>24</v>
      </c>
      <c r="N148" s="54">
        <v>20.183333333333334</v>
      </c>
      <c r="O148" s="54">
        <v>0</v>
      </c>
      <c r="P148" s="54">
        <v>0</v>
      </c>
      <c r="Q148" s="54">
        <v>17.916666666666668</v>
      </c>
      <c r="R148" s="54">
        <v>24</v>
      </c>
      <c r="S148" s="54">
        <v>24</v>
      </c>
      <c r="T148" s="54">
        <v>24</v>
      </c>
      <c r="U148" s="54">
        <v>24</v>
      </c>
      <c r="V148" s="54">
        <v>24</v>
      </c>
      <c r="W148" s="56">
        <v>24</v>
      </c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2">
        <f t="shared" ca="1" si="113"/>
        <v>0</v>
      </c>
      <c r="BA148" s="2">
        <f t="shared" ca="1" si="113"/>
        <v>0</v>
      </c>
      <c r="BB148" s="2">
        <f t="shared" ca="1" si="113"/>
        <v>0</v>
      </c>
      <c r="BC148" s="2">
        <f t="shared" ca="1" si="113"/>
        <v>0</v>
      </c>
      <c r="BD148" s="2">
        <f t="shared" ca="1" si="113"/>
        <v>0</v>
      </c>
      <c r="BE148" s="2">
        <f t="shared" ca="1" si="148"/>
        <v>0</v>
      </c>
      <c r="BF148" s="2">
        <f t="shared" ca="1" si="148"/>
        <v>0</v>
      </c>
      <c r="BG148" s="2">
        <f t="shared" ca="1" si="148"/>
        <v>0</v>
      </c>
      <c r="BH148" s="2">
        <f t="shared" ca="1" si="148"/>
        <v>0</v>
      </c>
      <c r="BI148" s="2">
        <f t="shared" ca="1" si="148"/>
        <v>0</v>
      </c>
      <c r="BJ148" s="2">
        <f t="shared" ca="1" si="148"/>
        <v>0</v>
      </c>
      <c r="BK148" s="2">
        <f t="shared" ca="1" si="146"/>
        <v>0</v>
      </c>
      <c r="BL148" s="2">
        <f t="shared" ca="1" si="146"/>
        <v>0</v>
      </c>
      <c r="BM148" s="2">
        <f t="shared" ca="1" si="146"/>
        <v>0</v>
      </c>
      <c r="BN148" s="2" t="str">
        <f t="shared" si="152"/>
        <v>LH</v>
      </c>
      <c r="BO148" s="2">
        <f t="shared" ref="BO148:BO157" si="155">IF(AND(COUNTIF(J148:W148,"&gt;0")&gt;6,COUNTIF(J148:W148,"&gt;0")=SUM(BR148:CE148)),SUM(BR148:CE148),0)</f>
        <v>0</v>
      </c>
      <c r="BP148" s="2">
        <f t="shared" si="149"/>
        <v>0</v>
      </c>
      <c r="BR148" s="2">
        <f t="shared" si="154"/>
        <v>1</v>
      </c>
    </row>
    <row r="149" spans="1:70" x14ac:dyDescent="0.25">
      <c r="A149" s="10" t="str">
        <f>IF(AND(MID(B149,11,2)="10",MID(B149,7,2)="SV",MID(B149,3,1)="T"),"ТА-1  -  "&amp;VLOOKUP("SVT",Справочники!$B$100:$C$115,2,FALSE),IF(MID(B149,1,2)="00",VLOOKUP(MID(B149,7,2),Справочники!$B$100:$C$115,2,FALSE),IF(MID(B149,3,1)="K","КА",IF(MID(B149,3,1)="T","ТА","-"))&amp;"-"&amp;MID(B149,1,2)*1&amp;IF(MID(B149,IF(MID(B149,11,2)="09",10,9),1)="A","А","")&amp;IF(MID(B149,IF(MID(B149,11,2)="09",10,9),1)="B","Б","")&amp;"  -  "&amp;VLOOKUP(IF(AND(MID(B149,7,2)="SV",MID(B149,3,1)="T"),"SVT",MID(B149,7,2)),Справочники!$B$100:$C$115,2,FALSE)))</f>
        <v>КА-9  -  ЧЧР</v>
      </c>
      <c r="B149" s="10" t="s">
        <v>2841</v>
      </c>
      <c r="C149" s="10"/>
      <c r="D149" s="10"/>
      <c r="E149" s="22"/>
      <c r="F149" s="22"/>
      <c r="G149" s="22"/>
      <c r="H149" s="20">
        <f t="shared" ca="1" si="150"/>
        <v>0</v>
      </c>
      <c r="I149" s="16" t="str">
        <f t="shared" si="151"/>
        <v>09K002LH0N04</v>
      </c>
      <c r="J149" s="54">
        <v>24</v>
      </c>
      <c r="K149" s="54">
        <v>24</v>
      </c>
      <c r="L149" s="54">
        <v>24</v>
      </c>
      <c r="M149" s="54">
        <v>24</v>
      </c>
      <c r="N149" s="54">
        <v>24</v>
      </c>
      <c r="O149" s="54">
        <v>24</v>
      </c>
      <c r="P149" s="54">
        <v>24</v>
      </c>
      <c r="Q149" s="54">
        <v>24</v>
      </c>
      <c r="R149" s="54">
        <v>24</v>
      </c>
      <c r="S149" s="54">
        <v>24</v>
      </c>
      <c r="T149" s="54">
        <v>24</v>
      </c>
      <c r="U149" s="54">
        <v>24</v>
      </c>
      <c r="V149" s="54">
        <v>24</v>
      </c>
      <c r="W149" s="56">
        <v>24</v>
      </c>
      <c r="AL149" s="55"/>
      <c r="AM149" s="55"/>
      <c r="AN149" s="55"/>
      <c r="AO149" s="55"/>
      <c r="AP149" s="55"/>
      <c r="AQ149" s="55"/>
      <c r="AR149" s="55"/>
      <c r="AS149" s="55"/>
      <c r="AT149" s="55"/>
      <c r="AU149" s="55"/>
      <c r="AV149" s="55"/>
      <c r="AW149" s="55"/>
      <c r="AX149" s="55"/>
      <c r="AY149" s="55"/>
      <c r="AZ149" s="2">
        <f t="shared" ca="1" si="113"/>
        <v>0</v>
      </c>
      <c r="BA149" s="2">
        <f t="shared" ca="1" si="113"/>
        <v>0</v>
      </c>
      <c r="BB149" s="2">
        <f t="shared" ca="1" si="113"/>
        <v>0</v>
      </c>
      <c r="BC149" s="2">
        <f t="shared" ca="1" si="113"/>
        <v>0</v>
      </c>
      <c r="BD149" s="2">
        <f t="shared" ca="1" si="113"/>
        <v>0</v>
      </c>
      <c r="BE149" s="2">
        <f t="shared" ca="1" si="148"/>
        <v>0</v>
      </c>
      <c r="BF149" s="2">
        <f t="shared" ca="1" si="148"/>
        <v>0</v>
      </c>
      <c r="BG149" s="2">
        <f t="shared" ca="1" si="148"/>
        <v>0</v>
      </c>
      <c r="BH149" s="2">
        <f t="shared" ca="1" si="148"/>
        <v>0</v>
      </c>
      <c r="BI149" s="2">
        <f t="shared" ca="1" si="148"/>
        <v>0</v>
      </c>
      <c r="BJ149" s="2">
        <f t="shared" ca="1" si="148"/>
        <v>0</v>
      </c>
      <c r="BK149" s="2">
        <f t="shared" ca="1" si="146"/>
        <v>0</v>
      </c>
      <c r="BL149" s="2">
        <f t="shared" ca="1" si="146"/>
        <v>0</v>
      </c>
      <c r="BM149" s="2">
        <f t="shared" ca="1" si="146"/>
        <v>0</v>
      </c>
      <c r="BN149" s="2" t="str">
        <f t="shared" si="152"/>
        <v>LH</v>
      </c>
      <c r="BO149" s="2">
        <f t="shared" si="155"/>
        <v>0</v>
      </c>
      <c r="BP149" s="2">
        <f t="shared" si="149"/>
        <v>0</v>
      </c>
      <c r="BR149" s="2">
        <f t="shared" si="154"/>
        <v>1</v>
      </c>
    </row>
    <row r="150" spans="1:70" x14ac:dyDescent="0.25">
      <c r="A150" s="10" t="str">
        <f>IF(AND(MID(B150,11,2)="10",MID(B150,7,2)="SV",MID(B150,3,1)="T"),"ТА-1  -  "&amp;VLOOKUP("SVT",Справочники!$B$100:$C$115,2,FALSE),IF(MID(B150,1,2)="00",VLOOKUP(MID(B150,7,2),Справочники!$B$100:$C$115,2,FALSE),IF(MID(B150,3,1)="K","КА",IF(MID(B150,3,1)="T","ТА","-"))&amp;"-"&amp;MID(B150,1,2)*1&amp;IF(MID(B150,IF(MID(B150,11,2)="09",10,9),1)="A","А","")&amp;IF(MID(B150,IF(MID(B150,11,2)="09",10,9),1)="B","Б","")&amp;"  -  "&amp;VLOOKUP(IF(AND(MID(B150,7,2)="SV",MID(B150,3,1)="T"),"SVT",MID(B150,7,2)),Справочники!$B$100:$C$115,2,FALSE)))</f>
        <v>КА-10  -  ЧЧР</v>
      </c>
      <c r="B150" s="10" t="s">
        <v>2842</v>
      </c>
      <c r="C150" s="10"/>
      <c r="D150" s="10"/>
      <c r="E150" s="22"/>
      <c r="F150" s="22"/>
      <c r="G150" s="22"/>
      <c r="H150" s="20">
        <f t="shared" ca="1" si="150"/>
        <v>0</v>
      </c>
      <c r="I150" s="16" t="str">
        <f t="shared" si="151"/>
        <v>10K002LH0N04</v>
      </c>
      <c r="J150" s="54">
        <v>24</v>
      </c>
      <c r="K150" s="54">
        <v>24</v>
      </c>
      <c r="L150" s="54">
        <v>24</v>
      </c>
      <c r="M150" s="54">
        <v>24</v>
      </c>
      <c r="N150" s="54">
        <v>24</v>
      </c>
      <c r="O150" s="54">
        <v>24</v>
      </c>
      <c r="P150" s="54">
        <v>24</v>
      </c>
      <c r="Q150" s="54">
        <v>24</v>
      </c>
      <c r="R150" s="54">
        <v>24</v>
      </c>
      <c r="S150" s="54">
        <v>24</v>
      </c>
      <c r="T150" s="54">
        <v>24</v>
      </c>
      <c r="U150" s="54">
        <v>24</v>
      </c>
      <c r="V150" s="54">
        <v>24</v>
      </c>
      <c r="W150" s="56">
        <v>24</v>
      </c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2">
        <f t="shared" ca="1" si="113"/>
        <v>0</v>
      </c>
      <c r="BA150" s="2">
        <f t="shared" ca="1" si="113"/>
        <v>0</v>
      </c>
      <c r="BB150" s="2">
        <f t="shared" ca="1" si="113"/>
        <v>0</v>
      </c>
      <c r="BC150" s="2">
        <f t="shared" ca="1" si="113"/>
        <v>0</v>
      </c>
      <c r="BD150" s="2">
        <f t="shared" ca="1" si="113"/>
        <v>0</v>
      </c>
      <c r="BE150" s="2">
        <f t="shared" ca="1" si="148"/>
        <v>0</v>
      </c>
      <c r="BF150" s="2">
        <f t="shared" ca="1" si="148"/>
        <v>0</v>
      </c>
      <c r="BG150" s="2">
        <f t="shared" ca="1" si="148"/>
        <v>0</v>
      </c>
      <c r="BH150" s="2">
        <f t="shared" ca="1" si="148"/>
        <v>0</v>
      </c>
      <c r="BI150" s="2">
        <f t="shared" ca="1" si="148"/>
        <v>0</v>
      </c>
      <c r="BJ150" s="2">
        <f t="shared" ca="1" si="148"/>
        <v>0</v>
      </c>
      <c r="BK150" s="2">
        <f t="shared" ca="1" si="146"/>
        <v>0</v>
      </c>
      <c r="BL150" s="2">
        <f t="shared" ca="1" si="146"/>
        <v>0</v>
      </c>
      <c r="BM150" s="2">
        <f t="shared" ca="1" si="146"/>
        <v>0</v>
      </c>
      <c r="BN150" s="2" t="str">
        <f t="shared" si="152"/>
        <v>LH</v>
      </c>
      <c r="BO150" s="2">
        <f t="shared" si="155"/>
        <v>0</v>
      </c>
      <c r="BP150" s="2">
        <f t="shared" si="149"/>
        <v>0</v>
      </c>
      <c r="BR150" s="2">
        <f t="shared" si="154"/>
        <v>1</v>
      </c>
    </row>
    <row r="151" spans="1:70" x14ac:dyDescent="0.25">
      <c r="A151" s="10" t="str">
        <f>IF(AND(MID(B151,11,2)="10",MID(B151,7,2)="SV",MID(B151,3,1)="T"),"ТА-1  -  "&amp;VLOOKUP("SVT",Справочники!$B$100:$C$115,2,FALSE),IF(MID(B151,1,2)="00",VLOOKUP(MID(B151,7,2),Справочники!$B$100:$C$115,2,FALSE),IF(MID(B151,3,1)="K","КА",IF(MID(B151,3,1)="T","ТА","-"))&amp;"-"&amp;MID(B151,1,2)*1&amp;IF(MID(B151,IF(MID(B151,11,2)="09",10,9),1)="A","А","")&amp;IF(MID(B151,IF(MID(B151,11,2)="09",10,9),1)="B","Б","")&amp;"  -  "&amp;VLOOKUP(IF(AND(MID(B151,7,2)="SV",MID(B151,3,1)="T"),"SVT",MID(B151,7,2)),Справочники!$B$100:$C$115,2,FALSE)))</f>
        <v>КА-11  -  ЧЧР</v>
      </c>
      <c r="B151" s="10" t="s">
        <v>2843</v>
      </c>
      <c r="C151" s="10"/>
      <c r="D151" s="10"/>
      <c r="E151" s="22"/>
      <c r="F151" s="22"/>
      <c r="G151" s="22"/>
      <c r="H151" s="20">
        <f t="shared" ca="1" si="150"/>
        <v>0</v>
      </c>
      <c r="I151" s="16" t="str">
        <f t="shared" si="151"/>
        <v>11K002LH0N04</v>
      </c>
      <c r="J151" s="54">
        <v>24</v>
      </c>
      <c r="K151" s="54">
        <v>24</v>
      </c>
      <c r="L151" s="54">
        <v>24</v>
      </c>
      <c r="M151" s="54">
        <v>24</v>
      </c>
      <c r="N151" s="54">
        <v>24</v>
      </c>
      <c r="O151" s="54">
        <v>24</v>
      </c>
      <c r="P151" s="54">
        <v>24</v>
      </c>
      <c r="Q151" s="54">
        <v>24</v>
      </c>
      <c r="R151" s="54">
        <v>24</v>
      </c>
      <c r="S151" s="54">
        <v>24</v>
      </c>
      <c r="T151" s="54">
        <v>24</v>
      </c>
      <c r="U151" s="54">
        <v>24</v>
      </c>
      <c r="V151" s="54">
        <v>24</v>
      </c>
      <c r="W151" s="56">
        <v>24</v>
      </c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2">
        <f t="shared" ca="1" si="113"/>
        <v>0</v>
      </c>
      <c r="BA151" s="2">
        <f t="shared" ca="1" si="113"/>
        <v>0</v>
      </c>
      <c r="BB151" s="2">
        <f t="shared" ca="1" si="113"/>
        <v>0</v>
      </c>
      <c r="BC151" s="2">
        <f t="shared" ca="1" si="113"/>
        <v>0</v>
      </c>
      <c r="BD151" s="2">
        <f t="shared" ca="1" si="113"/>
        <v>0</v>
      </c>
      <c r="BE151" s="2">
        <f t="shared" ca="1" si="148"/>
        <v>0</v>
      </c>
      <c r="BF151" s="2">
        <f t="shared" ca="1" si="148"/>
        <v>0</v>
      </c>
      <c r="BG151" s="2">
        <f t="shared" ca="1" si="148"/>
        <v>0</v>
      </c>
      <c r="BH151" s="2">
        <f t="shared" ca="1" si="148"/>
        <v>0</v>
      </c>
      <c r="BI151" s="2">
        <f t="shared" ca="1" si="148"/>
        <v>0</v>
      </c>
      <c r="BJ151" s="2">
        <f t="shared" ca="1" si="148"/>
        <v>0</v>
      </c>
      <c r="BK151" s="2">
        <f t="shared" ca="1" si="146"/>
        <v>0</v>
      </c>
      <c r="BL151" s="2">
        <f t="shared" ca="1" si="146"/>
        <v>0</v>
      </c>
      <c r="BM151" s="2">
        <f t="shared" ca="1" si="146"/>
        <v>0</v>
      </c>
      <c r="BN151" s="2" t="str">
        <f t="shared" si="152"/>
        <v>LH</v>
      </c>
      <c r="BO151" s="2">
        <f t="shared" si="155"/>
        <v>0</v>
      </c>
      <c r="BP151" s="2">
        <f t="shared" si="149"/>
        <v>0</v>
      </c>
      <c r="BR151" s="2">
        <f t="shared" si="154"/>
        <v>1</v>
      </c>
    </row>
    <row r="152" spans="1:70" x14ac:dyDescent="0.25">
      <c r="A152" s="10" t="str">
        <f>IF(AND(MID(B152,11,2)="10",MID(B152,7,2)="SV",MID(B152,3,1)="T"),"ТА-1  -  "&amp;VLOOKUP("SVT",Справочники!$B$100:$C$115,2,FALSE),IF(MID(B152,1,2)="00",VLOOKUP(MID(B152,7,2),Справочники!$B$100:$C$115,2,FALSE),IF(MID(B152,3,1)="K","КА",IF(MID(B152,3,1)="T","ТА","-"))&amp;"-"&amp;MID(B152,1,2)*1&amp;IF(MID(B152,IF(MID(B152,11,2)="09",10,9),1)="A","А","")&amp;IF(MID(B152,IF(MID(B152,11,2)="09",10,9),1)="B","Б","")&amp;"  -  "&amp;VLOOKUP(IF(AND(MID(B152,7,2)="SV",MID(B152,3,1)="T"),"SVT",MID(B152,7,2)),Справочники!$B$100:$C$115,2,FALSE)))</f>
        <v>КА-12  -  ЧЧР</v>
      </c>
      <c r="B152" s="10" t="s">
        <v>2844</v>
      </c>
      <c r="C152" s="10"/>
      <c r="D152" s="10"/>
      <c r="E152" s="22"/>
      <c r="F152" s="22"/>
      <c r="G152" s="22"/>
      <c r="H152" s="20">
        <f t="shared" ca="1" si="150"/>
        <v>0</v>
      </c>
      <c r="I152" s="16" t="str">
        <f t="shared" si="151"/>
        <v>12K002LH0N04</v>
      </c>
      <c r="J152" s="54">
        <v>24</v>
      </c>
      <c r="K152" s="54">
        <v>24</v>
      </c>
      <c r="L152" s="54">
        <v>24</v>
      </c>
      <c r="M152" s="54">
        <v>24</v>
      </c>
      <c r="N152" s="54">
        <v>24</v>
      </c>
      <c r="O152" s="54">
        <v>24</v>
      </c>
      <c r="P152" s="54">
        <v>24</v>
      </c>
      <c r="Q152" s="54">
        <v>24</v>
      </c>
      <c r="R152" s="54">
        <v>24</v>
      </c>
      <c r="S152" s="54">
        <v>24</v>
      </c>
      <c r="T152" s="54">
        <v>24</v>
      </c>
      <c r="U152" s="54">
        <v>24</v>
      </c>
      <c r="V152" s="54">
        <v>24</v>
      </c>
      <c r="W152" s="56">
        <v>24</v>
      </c>
      <c r="AL152" s="55"/>
      <c r="AM152" s="55"/>
      <c r="AN152" s="55"/>
      <c r="AO152" s="55"/>
      <c r="AP152" s="55"/>
      <c r="AQ152" s="55"/>
      <c r="AR152" s="55"/>
      <c r="AS152" s="55"/>
      <c r="AT152" s="55"/>
      <c r="AU152" s="55"/>
      <c r="AV152" s="55"/>
      <c r="AW152" s="55"/>
      <c r="AX152" s="55"/>
      <c r="AY152" s="55"/>
      <c r="AZ152" s="2">
        <f t="shared" ca="1" si="113"/>
        <v>0</v>
      </c>
      <c r="BA152" s="2">
        <f t="shared" ca="1" si="113"/>
        <v>0</v>
      </c>
      <c r="BB152" s="2">
        <f t="shared" ca="1" si="113"/>
        <v>0</v>
      </c>
      <c r="BC152" s="2">
        <f t="shared" ca="1" si="113"/>
        <v>0</v>
      </c>
      <c r="BD152" s="2">
        <f t="shared" ca="1" si="113"/>
        <v>0</v>
      </c>
      <c r="BE152" s="2">
        <f t="shared" ca="1" si="148"/>
        <v>0</v>
      </c>
      <c r="BF152" s="2">
        <f t="shared" ca="1" si="148"/>
        <v>0</v>
      </c>
      <c r="BG152" s="2">
        <f t="shared" ca="1" si="148"/>
        <v>0</v>
      </c>
      <c r="BH152" s="2">
        <f t="shared" ca="1" si="148"/>
        <v>0</v>
      </c>
      <c r="BI152" s="2">
        <f t="shared" ca="1" si="148"/>
        <v>0</v>
      </c>
      <c r="BJ152" s="2">
        <f t="shared" ca="1" si="148"/>
        <v>0</v>
      </c>
      <c r="BK152" s="2">
        <f t="shared" ca="1" si="146"/>
        <v>0</v>
      </c>
      <c r="BL152" s="2">
        <f t="shared" ca="1" si="146"/>
        <v>0</v>
      </c>
      <c r="BM152" s="2">
        <f t="shared" ca="1" si="146"/>
        <v>0</v>
      </c>
      <c r="BN152" s="2" t="str">
        <f t="shared" si="152"/>
        <v>LH</v>
      </c>
      <c r="BO152" s="2">
        <f t="shared" si="155"/>
        <v>0</v>
      </c>
      <c r="BP152" s="2">
        <f t="shared" si="149"/>
        <v>0</v>
      </c>
      <c r="BR152" s="2">
        <f t="shared" si="154"/>
        <v>1</v>
      </c>
    </row>
    <row r="153" spans="1:70" x14ac:dyDescent="0.25">
      <c r="A153" s="10" t="str">
        <f>IF(AND(MID(B153,11,2)="10",MID(B153,7,2)="SV",MID(B153,3,1)="T"),"ТА-1  -  "&amp;VLOOKUP("SVT",Справочники!$B$100:$C$115,2,FALSE),IF(MID(B153,1,2)="00",VLOOKUP(MID(B153,7,2),Справочники!$B$100:$C$115,2,FALSE),IF(MID(B153,3,1)="K","КА",IF(MID(B153,3,1)="T","ТА","-"))&amp;"-"&amp;MID(B153,1,2)*1&amp;IF(MID(B153,IF(MID(B153,11,2)="09",10,9),1)="A","А","")&amp;IF(MID(B153,IF(MID(B153,11,2)="09",10,9),1)="B","Б","")&amp;"  -  "&amp;VLOOKUP(IF(AND(MID(B153,7,2)="SV",MID(B153,3,1)="T"),"SVT",MID(B153,7,2)),Справочники!$B$100:$C$115,2,FALSE)))</f>
        <v>КА-13  -  ЧЧР</v>
      </c>
      <c r="B153" s="10" t="s">
        <v>2845</v>
      </c>
      <c r="C153" s="10"/>
      <c r="D153" s="10"/>
      <c r="E153" s="22"/>
      <c r="F153" s="22"/>
      <c r="G153" s="22"/>
      <c r="H153" s="20">
        <f t="shared" ca="1" si="150"/>
        <v>0</v>
      </c>
      <c r="I153" s="16" t="str">
        <f t="shared" si="151"/>
        <v>13K002LH0N04</v>
      </c>
      <c r="J153" s="54">
        <v>24</v>
      </c>
      <c r="K153" s="54">
        <v>24</v>
      </c>
      <c r="L153" s="54">
        <v>24</v>
      </c>
      <c r="M153" s="54">
        <v>24</v>
      </c>
      <c r="N153" s="54">
        <v>24</v>
      </c>
      <c r="O153" s="54">
        <v>24</v>
      </c>
      <c r="P153" s="54">
        <v>24</v>
      </c>
      <c r="Q153" s="54">
        <v>24</v>
      </c>
      <c r="R153" s="54">
        <v>24</v>
      </c>
      <c r="S153" s="54">
        <v>24</v>
      </c>
      <c r="T153" s="54">
        <v>24</v>
      </c>
      <c r="U153" s="54">
        <v>24</v>
      </c>
      <c r="V153" s="54">
        <v>24</v>
      </c>
      <c r="W153" s="56">
        <v>24</v>
      </c>
      <c r="AL153" s="55"/>
      <c r="AM153" s="55"/>
      <c r="AN153" s="55"/>
      <c r="AO153" s="55"/>
      <c r="AP153" s="55"/>
      <c r="AQ153" s="55"/>
      <c r="AR153" s="55"/>
      <c r="AS153" s="55"/>
      <c r="AT153" s="55"/>
      <c r="AU153" s="55"/>
      <c r="AV153" s="55"/>
      <c r="AW153" s="55"/>
      <c r="AX153" s="55"/>
      <c r="AY153" s="55"/>
      <c r="AZ153" s="2">
        <f t="shared" ca="1" si="113"/>
        <v>0</v>
      </c>
      <c r="BA153" s="2">
        <f t="shared" ca="1" si="113"/>
        <v>0</v>
      </c>
      <c r="BB153" s="2">
        <f t="shared" ca="1" si="113"/>
        <v>0</v>
      </c>
      <c r="BC153" s="2">
        <f t="shared" ca="1" si="113"/>
        <v>0</v>
      </c>
      <c r="BD153" s="2">
        <f t="shared" ca="1" si="113"/>
        <v>0</v>
      </c>
      <c r="BE153" s="2">
        <f t="shared" ca="1" si="148"/>
        <v>0</v>
      </c>
      <c r="BF153" s="2">
        <f t="shared" ca="1" si="148"/>
        <v>0</v>
      </c>
      <c r="BG153" s="2">
        <f t="shared" ca="1" si="148"/>
        <v>0</v>
      </c>
      <c r="BH153" s="2">
        <f t="shared" ca="1" si="148"/>
        <v>0</v>
      </c>
      <c r="BI153" s="2">
        <f t="shared" ca="1" si="148"/>
        <v>0</v>
      </c>
      <c r="BJ153" s="2">
        <f t="shared" ca="1" si="148"/>
        <v>0</v>
      </c>
      <c r="BK153" s="2">
        <f t="shared" ca="1" si="146"/>
        <v>0</v>
      </c>
      <c r="BL153" s="2">
        <f t="shared" ca="1" si="146"/>
        <v>0</v>
      </c>
      <c r="BM153" s="2">
        <f t="shared" ca="1" si="146"/>
        <v>0</v>
      </c>
      <c r="BN153" s="2" t="str">
        <f t="shared" si="152"/>
        <v>LH</v>
      </c>
      <c r="BO153" s="2">
        <f t="shared" si="155"/>
        <v>0</v>
      </c>
      <c r="BP153" s="2">
        <f t="shared" si="149"/>
        <v>0</v>
      </c>
      <c r="BR153" s="2">
        <f t="shared" si="154"/>
        <v>1</v>
      </c>
    </row>
    <row r="154" spans="1:70" x14ac:dyDescent="0.25">
      <c r="A154" s="10" t="str">
        <f>IF(AND(MID(B154,11,2)="10",MID(B154,7,2)="SV",MID(B154,3,1)="T"),"ТА-1  -  "&amp;VLOOKUP("SVT",Справочники!$B$100:$C$115,2,FALSE),IF(MID(B154,1,2)="00",VLOOKUP(MID(B154,7,2),Справочники!$B$100:$C$115,2,FALSE),IF(MID(B154,3,1)="K","КА",IF(MID(B154,3,1)="T","ТА","-"))&amp;"-"&amp;MID(B154,1,2)*1&amp;IF(MID(B154,IF(MID(B154,11,2)="09",10,9),1)="A","А","")&amp;IF(MID(B154,IF(MID(B154,11,2)="09",10,9),1)="B","Б","")&amp;"  -  "&amp;VLOOKUP(IF(AND(MID(B154,7,2)="SV",MID(B154,3,1)="T"),"SVT",MID(B154,7,2)),Справочники!$B$100:$C$115,2,FALSE)))</f>
        <v>КА-14  -  ЧЧР</v>
      </c>
      <c r="B154" s="10" t="s">
        <v>2846</v>
      </c>
      <c r="C154" s="10"/>
      <c r="D154" s="10"/>
      <c r="E154" s="22"/>
      <c r="F154" s="22"/>
      <c r="G154" s="22"/>
      <c r="H154" s="20">
        <f t="shared" ca="1" si="150"/>
        <v>0</v>
      </c>
      <c r="I154" s="16" t="str">
        <f t="shared" si="151"/>
        <v>14K002LH0N04</v>
      </c>
      <c r="J154" s="54">
        <v>24</v>
      </c>
      <c r="K154" s="54">
        <v>24</v>
      </c>
      <c r="L154" s="54">
        <v>24</v>
      </c>
      <c r="M154" s="54">
        <v>24</v>
      </c>
      <c r="N154" s="54">
        <v>24</v>
      </c>
      <c r="O154" s="54">
        <v>24</v>
      </c>
      <c r="P154" s="54">
        <v>24</v>
      </c>
      <c r="Q154" s="54">
        <v>24</v>
      </c>
      <c r="R154" s="54">
        <v>24</v>
      </c>
      <c r="S154" s="54">
        <v>24</v>
      </c>
      <c r="T154" s="54">
        <v>24</v>
      </c>
      <c r="U154" s="54">
        <v>24</v>
      </c>
      <c r="V154" s="54">
        <v>24</v>
      </c>
      <c r="W154" s="56">
        <v>24</v>
      </c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  <c r="AX154" s="55"/>
      <c r="AY154" s="55"/>
      <c r="AZ154" s="2">
        <f t="shared" ca="1" si="113"/>
        <v>0</v>
      </c>
      <c r="BA154" s="2">
        <f t="shared" ca="1" si="113"/>
        <v>0</v>
      </c>
      <c r="BB154" s="2">
        <f t="shared" ca="1" si="113"/>
        <v>0</v>
      </c>
      <c r="BC154" s="2">
        <f t="shared" ca="1" si="113"/>
        <v>0</v>
      </c>
      <c r="BD154" s="2">
        <f t="shared" ca="1" si="113"/>
        <v>0</v>
      </c>
      <c r="BE154" s="2">
        <f t="shared" ca="1" si="148"/>
        <v>0</v>
      </c>
      <c r="BF154" s="2">
        <f t="shared" ca="1" si="148"/>
        <v>0</v>
      </c>
      <c r="BG154" s="2">
        <f t="shared" ca="1" si="148"/>
        <v>0</v>
      </c>
      <c r="BH154" s="2">
        <f t="shared" ca="1" si="148"/>
        <v>0</v>
      </c>
      <c r="BI154" s="2">
        <f t="shared" ca="1" si="148"/>
        <v>0</v>
      </c>
      <c r="BJ154" s="2">
        <f t="shared" ca="1" si="148"/>
        <v>0</v>
      </c>
      <c r="BK154" s="2">
        <f t="shared" ca="1" si="146"/>
        <v>0</v>
      </c>
      <c r="BL154" s="2">
        <f t="shared" ca="1" si="146"/>
        <v>0</v>
      </c>
      <c r="BM154" s="2">
        <f t="shared" ca="1" si="146"/>
        <v>0</v>
      </c>
      <c r="BN154" s="2" t="str">
        <f t="shared" si="152"/>
        <v>LH</v>
      </c>
      <c r="BO154" s="2">
        <f t="shared" si="155"/>
        <v>0</v>
      </c>
      <c r="BP154" s="2">
        <f t="shared" si="149"/>
        <v>0</v>
      </c>
      <c r="BR154" s="2">
        <f t="shared" si="154"/>
        <v>1</v>
      </c>
    </row>
    <row r="155" spans="1:70" x14ac:dyDescent="0.25">
      <c r="A155" s="10" t="str">
        <f>IF(AND(MID(B155,11,2)="10",MID(B155,7,2)="SV",MID(B155,3,1)="T"),"ТА-1  -  "&amp;VLOOKUP("SVT",Справочники!$B$100:$C$115,2,FALSE),IF(MID(B155,1,2)="00",VLOOKUP(MID(B155,7,2),Справочники!$B$100:$C$115,2,FALSE),IF(MID(B155,3,1)="K","КА",IF(MID(B155,3,1)="T","ТА","-"))&amp;"-"&amp;MID(B155,1,2)*1&amp;IF(MID(B155,IF(MID(B155,11,2)="09",10,9),1)="A","А","")&amp;IF(MID(B155,IF(MID(B155,11,2)="09",10,9),1)="B","Б","")&amp;"  -  "&amp;VLOOKUP(IF(AND(MID(B155,7,2)="SV",MID(B155,3,1)="T"),"SVT",MID(B155,7,2)),Справочники!$B$100:$C$115,2,FALSE)))</f>
        <v>КА-15  -  ЧЧР</v>
      </c>
      <c r="B155" s="10" t="s">
        <v>2847</v>
      </c>
      <c r="C155" s="10"/>
      <c r="D155" s="10"/>
      <c r="E155" s="22"/>
      <c r="F155" s="22"/>
      <c r="G155" s="22"/>
      <c r="H155" s="20">
        <f t="shared" ca="1" si="150"/>
        <v>0</v>
      </c>
      <c r="I155" s="16" t="str">
        <f t="shared" si="151"/>
        <v>15K002LH0N04</v>
      </c>
      <c r="J155" s="54">
        <v>24</v>
      </c>
      <c r="K155" s="54">
        <v>24</v>
      </c>
      <c r="L155" s="54">
        <v>24</v>
      </c>
      <c r="M155" s="54">
        <v>24</v>
      </c>
      <c r="N155" s="54">
        <v>24</v>
      </c>
      <c r="O155" s="54">
        <v>24</v>
      </c>
      <c r="P155" s="54">
        <v>24</v>
      </c>
      <c r="Q155" s="54">
        <v>24</v>
      </c>
      <c r="R155" s="54">
        <v>24</v>
      </c>
      <c r="S155" s="54">
        <v>24</v>
      </c>
      <c r="T155" s="54">
        <v>24</v>
      </c>
      <c r="U155" s="54">
        <v>24</v>
      </c>
      <c r="V155" s="54">
        <v>24</v>
      </c>
      <c r="W155" s="56">
        <v>24</v>
      </c>
      <c r="AL155" s="55"/>
      <c r="AM155" s="55"/>
      <c r="AN155" s="55"/>
      <c r="AO155" s="55"/>
      <c r="AP155" s="55"/>
      <c r="AQ155" s="55"/>
      <c r="AR155" s="55"/>
      <c r="AS155" s="55"/>
      <c r="AT155" s="55"/>
      <c r="AU155" s="55"/>
      <c r="AV155" s="55"/>
      <c r="AW155" s="55"/>
      <c r="AX155" s="55"/>
      <c r="AY155" s="55"/>
      <c r="AZ155" s="2">
        <f t="shared" ca="1" si="113"/>
        <v>0</v>
      </c>
      <c r="BA155" s="2">
        <f t="shared" ca="1" si="113"/>
        <v>0</v>
      </c>
      <c r="BB155" s="2">
        <f t="shared" ca="1" si="113"/>
        <v>0</v>
      </c>
      <c r="BC155" s="2">
        <f t="shared" ca="1" si="113"/>
        <v>0</v>
      </c>
      <c r="BD155" s="2">
        <f t="shared" ca="1" si="113"/>
        <v>0</v>
      </c>
      <c r="BE155" s="2">
        <f t="shared" ca="1" si="148"/>
        <v>0</v>
      </c>
      <c r="BF155" s="2">
        <f t="shared" ca="1" si="148"/>
        <v>0</v>
      </c>
      <c r="BG155" s="2">
        <f t="shared" ca="1" si="148"/>
        <v>0</v>
      </c>
      <c r="BH155" s="2">
        <f t="shared" ca="1" si="148"/>
        <v>0</v>
      </c>
      <c r="BI155" s="2">
        <f t="shared" ca="1" si="148"/>
        <v>0</v>
      </c>
      <c r="BJ155" s="2">
        <f t="shared" ca="1" si="148"/>
        <v>0</v>
      </c>
      <c r="BK155" s="2">
        <f t="shared" ca="1" si="146"/>
        <v>0</v>
      </c>
      <c r="BL155" s="2">
        <f t="shared" ca="1" si="146"/>
        <v>0</v>
      </c>
      <c r="BM155" s="2">
        <f t="shared" ca="1" si="146"/>
        <v>0</v>
      </c>
      <c r="BN155" s="2" t="str">
        <f t="shared" si="152"/>
        <v>LH</v>
      </c>
      <c r="BO155" s="2">
        <f t="shared" si="155"/>
        <v>0</v>
      </c>
      <c r="BP155" s="2">
        <f t="shared" si="149"/>
        <v>0</v>
      </c>
      <c r="BR155" s="2">
        <f t="shared" si="154"/>
        <v>1</v>
      </c>
    </row>
    <row r="156" spans="1:70" x14ac:dyDescent="0.25">
      <c r="A156" s="10" t="str">
        <f>IF(AND(MID(B156,11,2)="10",MID(B156,7,2)="SV",MID(B156,3,1)="T"),"ТА-1  -  "&amp;VLOOKUP("SVT",Справочники!$B$100:$C$115,2,FALSE),IF(MID(B156,1,2)="00",VLOOKUP(MID(B156,7,2),Справочники!$B$100:$C$115,2,FALSE),IF(MID(B156,3,1)="K","КА",IF(MID(B156,3,1)="T","ТА","-"))&amp;"-"&amp;MID(B156,1,2)*1&amp;IF(MID(B156,IF(MID(B156,11,2)="09",10,9),1)="A","А","")&amp;IF(MID(B156,IF(MID(B156,11,2)="09",10,9),1)="B","Б","")&amp;"  -  "&amp;VLOOKUP(IF(AND(MID(B156,7,2)="SV",MID(B156,3,1)="T"),"SVT",MID(B156,7,2)),Справочники!$B$100:$C$115,2,FALSE)))</f>
        <v>КА-16  -  ЧЧР</v>
      </c>
      <c r="B156" s="10" t="s">
        <v>2848</v>
      </c>
      <c r="C156" s="10"/>
      <c r="D156" s="10"/>
      <c r="E156" s="22"/>
      <c r="F156" s="22"/>
      <c r="G156" s="22"/>
      <c r="H156" s="20">
        <f t="shared" ca="1" si="150"/>
        <v>0</v>
      </c>
      <c r="I156" s="16" t="str">
        <f t="shared" si="151"/>
        <v>16K002LH0N04</v>
      </c>
      <c r="J156" s="54">
        <v>24</v>
      </c>
      <c r="K156" s="54">
        <v>24</v>
      </c>
      <c r="L156" s="54">
        <v>24</v>
      </c>
      <c r="M156" s="54">
        <v>24</v>
      </c>
      <c r="N156" s="54">
        <v>24</v>
      </c>
      <c r="O156" s="54">
        <v>24</v>
      </c>
      <c r="P156" s="54">
        <v>24</v>
      </c>
      <c r="Q156" s="54">
        <v>24</v>
      </c>
      <c r="R156" s="54">
        <v>24</v>
      </c>
      <c r="S156" s="54">
        <v>24</v>
      </c>
      <c r="T156" s="54">
        <v>24</v>
      </c>
      <c r="U156" s="54">
        <v>24</v>
      </c>
      <c r="V156" s="54">
        <v>24</v>
      </c>
      <c r="W156" s="56">
        <v>24</v>
      </c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2">
        <f t="shared" ca="1" si="113"/>
        <v>0</v>
      </c>
      <c r="BA156" s="2">
        <f t="shared" ca="1" si="113"/>
        <v>0</v>
      </c>
      <c r="BB156" s="2">
        <f t="shared" ca="1" si="113"/>
        <v>0</v>
      </c>
      <c r="BC156" s="2">
        <f t="shared" ca="1" si="113"/>
        <v>0</v>
      </c>
      <c r="BD156" s="2">
        <f t="shared" ca="1" si="113"/>
        <v>0</v>
      </c>
      <c r="BE156" s="2">
        <f t="shared" ca="1" si="148"/>
        <v>0</v>
      </c>
      <c r="BF156" s="2">
        <f t="shared" ca="1" si="148"/>
        <v>0</v>
      </c>
      <c r="BG156" s="2">
        <f t="shared" ca="1" si="148"/>
        <v>0</v>
      </c>
      <c r="BH156" s="2">
        <f t="shared" ca="1" si="148"/>
        <v>0</v>
      </c>
      <c r="BI156" s="2">
        <f t="shared" ca="1" si="148"/>
        <v>0</v>
      </c>
      <c r="BJ156" s="2">
        <f t="shared" ca="1" si="148"/>
        <v>0</v>
      </c>
      <c r="BK156" s="2">
        <f t="shared" ca="1" si="146"/>
        <v>0</v>
      </c>
      <c r="BL156" s="2">
        <f t="shared" ca="1" si="146"/>
        <v>0</v>
      </c>
      <c r="BM156" s="2">
        <f t="shared" ca="1" si="146"/>
        <v>0</v>
      </c>
      <c r="BN156" s="2" t="str">
        <f t="shared" si="152"/>
        <v>LH</v>
      </c>
      <c r="BO156" s="2">
        <f t="shared" si="155"/>
        <v>0</v>
      </c>
      <c r="BP156" s="2">
        <f t="shared" si="149"/>
        <v>0</v>
      </c>
      <c r="BR156" s="2">
        <f t="shared" si="154"/>
        <v>1</v>
      </c>
    </row>
    <row r="157" spans="1:70" x14ac:dyDescent="0.25">
      <c r="A157" s="10" t="str">
        <f>IF(AND(MID(B157,11,2)="10",MID(B157,7,2)="SV",MID(B157,3,1)="T"),"ТА-1  -  "&amp;VLOOKUP("SVT",Справочники!$B$100:$C$115,2,FALSE),IF(MID(B157,1,2)="00",VLOOKUP(MID(B157,7,2),Справочники!$B$100:$C$115,2,FALSE),IF(MID(B157,3,1)="K","КА",IF(MID(B157,3,1)="T","ТА","-"))&amp;"-"&amp;MID(B157,1,2)*1&amp;IF(MID(B157,IF(MID(B157,11,2)="09",10,9),1)="A","А","")&amp;IF(MID(B157,IF(MID(B157,11,2)="09",10,9),1)="B","Б","")&amp;"  -  "&amp;VLOOKUP(IF(AND(MID(B157,7,2)="SV",MID(B157,3,1)="T"),"SVT",MID(B157,7,2)),Справочники!$B$100:$C$115,2,FALSE)))</f>
        <v>КА-17  -  ЧЧР</v>
      </c>
      <c r="B157" s="10" t="s">
        <v>2849</v>
      </c>
      <c r="C157" s="18"/>
      <c r="D157" s="18"/>
      <c r="E157" s="22"/>
      <c r="F157" s="22"/>
      <c r="G157" s="22"/>
      <c r="H157" s="20">
        <f t="shared" ca="1" si="150"/>
        <v>0</v>
      </c>
      <c r="I157" s="16" t="str">
        <f t="shared" si="151"/>
        <v>17K002LH0L04</v>
      </c>
      <c r="J157" s="54">
        <v>24</v>
      </c>
      <c r="K157" s="54">
        <v>24</v>
      </c>
      <c r="L157" s="54">
        <v>24</v>
      </c>
      <c r="M157" s="54">
        <v>24</v>
      </c>
      <c r="N157" s="54">
        <v>24</v>
      </c>
      <c r="O157" s="54">
        <v>24</v>
      </c>
      <c r="P157" s="54">
        <v>24</v>
      </c>
      <c r="Q157" s="54">
        <v>24</v>
      </c>
      <c r="R157" s="54">
        <v>24</v>
      </c>
      <c r="S157" s="54">
        <v>24</v>
      </c>
      <c r="T157" s="54">
        <v>24</v>
      </c>
      <c r="U157" s="54">
        <v>24</v>
      </c>
      <c r="V157" s="54">
        <v>24</v>
      </c>
      <c r="W157" s="56">
        <v>24</v>
      </c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  <c r="AY157" s="55"/>
      <c r="AZ157" s="2">
        <f t="shared" ca="1" si="113"/>
        <v>0</v>
      </c>
      <c r="BA157" s="2">
        <f t="shared" ca="1" si="113"/>
        <v>0</v>
      </c>
      <c r="BB157" s="2">
        <f t="shared" ca="1" si="113"/>
        <v>0</v>
      </c>
      <c r="BC157" s="2">
        <f t="shared" ca="1" si="113"/>
        <v>0</v>
      </c>
      <c r="BD157" s="2">
        <f t="shared" ca="1" si="113"/>
        <v>0</v>
      </c>
      <c r="BE157" s="2">
        <f t="shared" ca="1" si="148"/>
        <v>0</v>
      </c>
      <c r="BF157" s="2">
        <f t="shared" ca="1" si="148"/>
        <v>0</v>
      </c>
      <c r="BG157" s="2">
        <f t="shared" ca="1" si="148"/>
        <v>0</v>
      </c>
      <c r="BH157" s="2">
        <f t="shared" ca="1" si="148"/>
        <v>0</v>
      </c>
      <c r="BI157" s="2">
        <f t="shared" ca="1" si="148"/>
        <v>0</v>
      </c>
      <c r="BJ157" s="2">
        <f t="shared" ca="1" si="148"/>
        <v>0</v>
      </c>
      <c r="BK157" s="2">
        <f t="shared" ca="1" si="146"/>
        <v>0</v>
      </c>
      <c r="BL157" s="2">
        <f t="shared" ca="1" si="146"/>
        <v>0</v>
      </c>
      <c r="BM157" s="2">
        <f t="shared" ca="1" si="146"/>
        <v>0</v>
      </c>
      <c r="BN157" s="2" t="str">
        <f t="shared" si="152"/>
        <v>LH</v>
      </c>
      <c r="BO157" s="2">
        <f t="shared" si="155"/>
        <v>0</v>
      </c>
      <c r="BP157" s="2">
        <f t="shared" si="149"/>
        <v>0</v>
      </c>
      <c r="BR157" s="2">
        <f t="shared" si="154"/>
        <v>1</v>
      </c>
    </row>
    <row r="158" spans="1:70" x14ac:dyDescent="0.25">
      <c r="A158" s="10" t="str">
        <f>IF(AND(MID(B158,11,2)="10",MID(B158,7,2)="SV",MID(B158,3,1)="T"),"ТА-1  -  "&amp;VLOOKUP("SVT",Справочники!$B$100:$C$115,2,FALSE),IF(MID(B158,1,2)="00",VLOOKUP(MID(B158,7,2),Справочники!$B$100:$C$115,2,FALSE),IF(MID(B158,3,1)="K","КА",IF(MID(B158,3,1)="T","ТА","-"))&amp;"-"&amp;MID(B158,1,2)*1&amp;IF(MID(B158,IF(MID(B158,11,2)="09",10,9),1)="A","А","")&amp;IF(MID(B158,IF(MID(B158,11,2)="09",10,9),1)="B","Б","")&amp;"  -  "&amp;VLOOKUP(IF(AND(MID(B158,7,2)="SV",MID(B158,3,1)="T"),"SVT",MID(B158,7,2)),Справочники!$B$100:$C$115,2,FALSE)))</f>
        <v>КА-18  -  ЧЧР</v>
      </c>
      <c r="B158" s="10" t="s">
        <v>2850</v>
      </c>
      <c r="C158" s="18"/>
      <c r="D158" s="18"/>
      <c r="E158" s="22"/>
      <c r="F158" s="22"/>
      <c r="G158" s="22"/>
      <c r="H158" s="20">
        <f t="shared" ca="1" si="150"/>
        <v>0</v>
      </c>
      <c r="I158" s="16" t="str">
        <f t="shared" si="151"/>
        <v>18K002LH0L04</v>
      </c>
      <c r="J158" s="54">
        <v>24</v>
      </c>
      <c r="K158" s="54">
        <v>24</v>
      </c>
      <c r="L158" s="54">
        <v>24</v>
      </c>
      <c r="M158" s="54">
        <v>24</v>
      </c>
      <c r="N158" s="54">
        <v>24</v>
      </c>
      <c r="O158" s="54">
        <v>24</v>
      </c>
      <c r="P158" s="54">
        <v>24</v>
      </c>
      <c r="Q158" s="54">
        <v>24</v>
      </c>
      <c r="R158" s="54">
        <v>24</v>
      </c>
      <c r="S158" s="54">
        <v>24</v>
      </c>
      <c r="T158" s="54">
        <v>24</v>
      </c>
      <c r="U158" s="54">
        <v>7.8166666666666664</v>
      </c>
      <c r="V158" s="54">
        <v>0</v>
      </c>
      <c r="W158" s="56">
        <v>0</v>
      </c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2">
        <f t="shared" ca="1" si="113"/>
        <v>0</v>
      </c>
      <c r="BA158" s="2">
        <f t="shared" ca="1" si="113"/>
        <v>0</v>
      </c>
      <c r="BB158" s="2">
        <f t="shared" ca="1" si="113"/>
        <v>0</v>
      </c>
      <c r="BC158" s="2">
        <f t="shared" ca="1" si="113"/>
        <v>0</v>
      </c>
      <c r="BD158" s="2">
        <f t="shared" ca="1" si="113"/>
        <v>0</v>
      </c>
      <c r="BE158" s="2">
        <f t="shared" ca="1" si="148"/>
        <v>0</v>
      </c>
      <c r="BF158" s="2">
        <f t="shared" ca="1" si="148"/>
        <v>0</v>
      </c>
      <c r="BG158" s="2">
        <f t="shared" ca="1" si="148"/>
        <v>0</v>
      </c>
      <c r="BH158" s="2">
        <f t="shared" ca="1" si="148"/>
        <v>0</v>
      </c>
      <c r="BI158" s="2">
        <f t="shared" ca="1" si="148"/>
        <v>0</v>
      </c>
      <c r="BJ158" s="2">
        <f t="shared" ca="1" si="148"/>
        <v>0</v>
      </c>
      <c r="BK158" s="2">
        <f t="shared" ca="1" si="146"/>
        <v>0</v>
      </c>
      <c r="BL158" s="2">
        <f t="shared" ca="1" si="146"/>
        <v>0</v>
      </c>
      <c r="BM158" s="2">
        <f t="shared" ca="1" si="146"/>
        <v>0</v>
      </c>
      <c r="BN158" s="2" t="str">
        <f t="shared" si="152"/>
        <v>LH</v>
      </c>
      <c r="BP158" s="2">
        <f t="shared" si="149"/>
        <v>1</v>
      </c>
      <c r="BR158" s="2">
        <f t="shared" si="154"/>
        <v>0</v>
      </c>
    </row>
    <row r="159" spans="1:70" x14ac:dyDescent="0.25">
      <c r="A159" s="10" t="str">
        <f>IF(AND(MID(B159,11,2)="10",MID(B159,7,2)="SV",MID(B159,3,1)="T"),"ТА-1  -  "&amp;VLOOKUP("SVT",Справочники!$B$100:$C$115,2,FALSE),IF(MID(B159,1,2)="00",VLOOKUP(MID(B159,7,2),Справочники!$B$100:$C$115,2,FALSE),IF(MID(B159,3,1)="K","КА",IF(MID(B159,3,1)="T","ТА","-"))&amp;"-"&amp;MID(B159,1,2)*1&amp;IF(MID(B159,IF(MID(B159,11,2)="09",10,9),1)="A","А","")&amp;IF(MID(B159,IF(MID(B159,11,2)="09",10,9),1)="B","Б","")&amp;"  -  "&amp;VLOOKUP(IF(AND(MID(B159,7,2)="SV",MID(B159,3,1)="T"),"SVT",MID(B159,7,2)),Справочники!$B$100:$C$115,2,FALSE)))</f>
        <v>КА-19  -  ЧЧР</v>
      </c>
      <c r="B159" s="12" t="s">
        <v>2851</v>
      </c>
      <c r="C159" s="18"/>
      <c r="D159" s="18"/>
      <c r="E159" s="22"/>
      <c r="F159" s="22"/>
      <c r="G159" s="22"/>
      <c r="H159" s="20">
        <f t="shared" ca="1" si="150"/>
        <v>0</v>
      </c>
      <c r="I159" s="16" t="str">
        <f t="shared" si="151"/>
        <v>19K002LH0L04</v>
      </c>
      <c r="J159" s="54">
        <v>0</v>
      </c>
      <c r="K159" s="54">
        <v>0</v>
      </c>
      <c r="L159" s="54">
        <v>0</v>
      </c>
      <c r="M159" s="54">
        <v>0</v>
      </c>
      <c r="N159" s="54">
        <v>0</v>
      </c>
      <c r="O159" s="54">
        <v>0</v>
      </c>
      <c r="P159" s="54">
        <v>0</v>
      </c>
      <c r="Q159" s="54">
        <v>0</v>
      </c>
      <c r="R159" s="54">
        <v>0</v>
      </c>
      <c r="S159" s="54">
        <v>0</v>
      </c>
      <c r="T159" s="54">
        <v>0</v>
      </c>
      <c r="U159" s="54">
        <v>0</v>
      </c>
      <c r="V159" s="54">
        <v>0</v>
      </c>
      <c r="W159" s="56">
        <v>0</v>
      </c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2">
        <f t="shared" ca="1" si="113"/>
        <v>0</v>
      </c>
      <c r="BA159" s="2">
        <f t="shared" ca="1" si="113"/>
        <v>0</v>
      </c>
      <c r="BB159" s="2">
        <f t="shared" ca="1" si="113"/>
        <v>0</v>
      </c>
      <c r="BC159" s="2">
        <f t="shared" ca="1" si="113"/>
        <v>0</v>
      </c>
      <c r="BD159" s="2">
        <f t="shared" ca="1" si="113"/>
        <v>0</v>
      </c>
      <c r="BE159" s="2">
        <f t="shared" ca="1" si="148"/>
        <v>0</v>
      </c>
      <c r="BF159" s="2">
        <f t="shared" ca="1" si="148"/>
        <v>0</v>
      </c>
      <c r="BG159" s="2">
        <f t="shared" ca="1" si="148"/>
        <v>0</v>
      </c>
      <c r="BH159" s="2">
        <f t="shared" ca="1" si="148"/>
        <v>0</v>
      </c>
      <c r="BI159" s="2">
        <f t="shared" ca="1" si="148"/>
        <v>0</v>
      </c>
      <c r="BJ159" s="2">
        <f t="shared" ca="1" si="148"/>
        <v>0</v>
      </c>
      <c r="BK159" s="2">
        <f t="shared" ca="1" si="146"/>
        <v>0</v>
      </c>
      <c r="BL159" s="2">
        <f t="shared" ca="1" si="146"/>
        <v>0</v>
      </c>
      <c r="BM159" s="2">
        <f t="shared" ca="1" si="146"/>
        <v>0</v>
      </c>
      <c r="BN159" s="2" t="str">
        <f t="shared" si="152"/>
        <v>LH</v>
      </c>
      <c r="BP159" s="2">
        <f t="shared" si="149"/>
        <v>0</v>
      </c>
      <c r="BR159" s="2">
        <f t="shared" si="154"/>
        <v>0</v>
      </c>
    </row>
    <row r="160" spans="1:70" x14ac:dyDescent="0.25">
      <c r="A160" s="10" t="str">
        <f>IF(AND(MID(B160,11,2)="10",MID(B160,7,2)="SV",MID(B160,3,1)="T"),"ТА-1  -  "&amp;VLOOKUP("SVT",Справочники!$B$100:$C$115,2,FALSE),IF(MID(B160,1,2)="00",VLOOKUP(MID(B160,7,2),Справочники!$B$100:$C$115,2,FALSE),IF(MID(B160,3,1)="K","КА",IF(MID(B160,3,1)="T","ТА","-"))&amp;"-"&amp;MID(B160,1,2)*1&amp;IF(MID(B160,IF(MID(B160,11,2)="09",10,9),1)="A","А","")&amp;IF(MID(B160,IF(MID(B160,11,2)="09",10,9),1)="B","Б","")&amp;"  -  "&amp;VLOOKUP(IF(AND(MID(B160,7,2)="SV",MID(B160,3,1)="T"),"SVT",MID(B160,7,2)),Справочники!$B$100:$C$115,2,FALSE)))</f>
        <v>КА-20  -  ЧЧР</v>
      </c>
      <c r="B160" s="10" t="s">
        <v>2852</v>
      </c>
      <c r="C160" s="18"/>
      <c r="D160" s="10"/>
      <c r="E160" s="22"/>
      <c r="F160" s="22"/>
      <c r="G160" s="22"/>
      <c r="H160" s="20">
        <f t="shared" ca="1" si="150"/>
        <v>0</v>
      </c>
      <c r="I160" s="16" t="str">
        <f t="shared" si="151"/>
        <v>20K002LH0L04</v>
      </c>
      <c r="J160" s="54">
        <v>0</v>
      </c>
      <c r="K160" s="54">
        <v>0</v>
      </c>
      <c r="L160" s="54">
        <v>0</v>
      </c>
      <c r="M160" s="54">
        <v>0</v>
      </c>
      <c r="N160" s="54">
        <v>0</v>
      </c>
      <c r="O160" s="54">
        <v>0</v>
      </c>
      <c r="P160" s="54">
        <v>0</v>
      </c>
      <c r="Q160" s="54">
        <v>0</v>
      </c>
      <c r="R160" s="54">
        <v>0</v>
      </c>
      <c r="S160" s="54">
        <v>0</v>
      </c>
      <c r="T160" s="54">
        <v>0</v>
      </c>
      <c r="U160" s="54">
        <v>0</v>
      </c>
      <c r="V160" s="54">
        <v>0</v>
      </c>
      <c r="W160" s="56">
        <v>0</v>
      </c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2">
        <f t="shared" ca="1" si="113"/>
        <v>0</v>
      </c>
      <c r="BA160" s="2">
        <f t="shared" ca="1" si="113"/>
        <v>0</v>
      </c>
      <c r="BB160" s="2">
        <f t="shared" ca="1" si="113"/>
        <v>0</v>
      </c>
      <c r="BC160" s="2">
        <f t="shared" ca="1" si="113"/>
        <v>0</v>
      </c>
      <c r="BD160" s="2">
        <f t="shared" ca="1" si="113"/>
        <v>0</v>
      </c>
      <c r="BE160" s="2">
        <f t="shared" ca="1" si="148"/>
        <v>0</v>
      </c>
      <c r="BF160" s="2">
        <f t="shared" ca="1" si="148"/>
        <v>0</v>
      </c>
      <c r="BG160" s="2">
        <f t="shared" ca="1" si="148"/>
        <v>0</v>
      </c>
      <c r="BH160" s="2">
        <f t="shared" ca="1" si="148"/>
        <v>0</v>
      </c>
      <c r="BI160" s="2">
        <f t="shared" ca="1" si="148"/>
        <v>0</v>
      </c>
      <c r="BJ160" s="2">
        <f t="shared" ca="1" si="148"/>
        <v>0</v>
      </c>
      <c r="BK160" s="2">
        <f t="shared" ca="1" si="146"/>
        <v>0</v>
      </c>
      <c r="BL160" s="2">
        <f t="shared" ca="1" si="146"/>
        <v>0</v>
      </c>
      <c r="BM160" s="2">
        <f t="shared" ca="1" si="146"/>
        <v>0</v>
      </c>
      <c r="BN160" s="2" t="str">
        <f t="shared" si="152"/>
        <v>LH</v>
      </c>
      <c r="BP160" s="2">
        <f t="shared" si="149"/>
        <v>0</v>
      </c>
      <c r="BR160" s="2">
        <f t="shared" si="154"/>
        <v>0</v>
      </c>
    </row>
    <row r="161" spans="1:70" x14ac:dyDescent="0.25">
      <c r="A161" s="10" t="str">
        <f>IF(AND(MID(B161,11,2)="10",MID(B161,7,2)="SV",MID(B161,3,1)="T"),"ТА-1  -  "&amp;VLOOKUP("SVT",Справочники!$B$100:$C$115,2,FALSE),IF(MID(B161,1,2)="00",VLOOKUP(MID(B161,7,2),Справочники!$B$100:$C$115,2,FALSE),IF(MID(B161,3,1)="K","КА",IF(MID(B161,3,1)="T","ТА","-"))&amp;"-"&amp;MID(B161,1,2)*1&amp;IF(MID(B161,IF(MID(B161,11,2)="09",10,9),1)="A","А","")&amp;IF(MID(B161,IF(MID(B161,11,2)="09",10,9),1)="B","Б","")&amp;"  -  "&amp;VLOOKUP(IF(AND(MID(B161,7,2)="SV",MID(B161,3,1)="T"),"SVT",MID(B161,7,2)),Справочники!$B$100:$C$115,2,FALSE)))</f>
        <v>ТА-3  -  ЧЧР</v>
      </c>
      <c r="B161" s="10" t="s">
        <v>2853</v>
      </c>
      <c r="C161" s="18"/>
      <c r="D161" s="10"/>
      <c r="E161" s="22"/>
      <c r="F161" s="22"/>
      <c r="G161" s="22"/>
      <c r="H161" s="20">
        <f t="shared" ca="1" si="150"/>
        <v>0</v>
      </c>
      <c r="I161" s="16" t="str">
        <f t="shared" si="151"/>
        <v>03T002LH0N04</v>
      </c>
      <c r="J161" s="54">
        <v>24</v>
      </c>
      <c r="K161" s="54">
        <v>24</v>
      </c>
      <c r="L161" s="54">
        <v>24</v>
      </c>
      <c r="M161" s="54">
        <v>24</v>
      </c>
      <c r="N161" s="54">
        <v>24</v>
      </c>
      <c r="O161" s="54">
        <v>24</v>
      </c>
      <c r="P161" s="54">
        <v>24</v>
      </c>
      <c r="Q161" s="54">
        <v>24</v>
      </c>
      <c r="R161" s="54">
        <v>24</v>
      </c>
      <c r="S161" s="54">
        <v>24</v>
      </c>
      <c r="T161" s="54">
        <v>24</v>
      </c>
      <c r="U161" s="54">
        <v>24</v>
      </c>
      <c r="V161" s="54">
        <v>24</v>
      </c>
      <c r="W161" s="56">
        <v>24</v>
      </c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2">
        <f t="shared" ca="1" si="113"/>
        <v>0</v>
      </c>
      <c r="BA161" s="2">
        <f t="shared" ca="1" si="113"/>
        <v>0</v>
      </c>
      <c r="BB161" s="2">
        <f t="shared" ca="1" si="113"/>
        <v>0</v>
      </c>
      <c r="BC161" s="2">
        <f t="shared" ca="1" si="113"/>
        <v>0</v>
      </c>
      <c r="BD161" s="2">
        <f t="shared" ca="1" si="113"/>
        <v>0</v>
      </c>
      <c r="BE161" s="2">
        <f t="shared" ca="1" si="148"/>
        <v>0</v>
      </c>
      <c r="BF161" s="2">
        <f t="shared" ca="1" si="148"/>
        <v>0</v>
      </c>
      <c r="BG161" s="2">
        <f t="shared" ca="1" si="148"/>
        <v>0</v>
      </c>
      <c r="BH161" s="2">
        <f t="shared" ca="1" si="148"/>
        <v>0</v>
      </c>
      <c r="BI161" s="2">
        <f t="shared" ca="1" si="148"/>
        <v>0</v>
      </c>
      <c r="BJ161" s="2">
        <f t="shared" ca="1" si="148"/>
        <v>0</v>
      </c>
      <c r="BK161" s="2">
        <f t="shared" ca="1" si="146"/>
        <v>0</v>
      </c>
      <c r="BL161" s="2">
        <f t="shared" ca="1" si="146"/>
        <v>0</v>
      </c>
      <c r="BM161" s="2">
        <f t="shared" ca="1" si="146"/>
        <v>0</v>
      </c>
      <c r="BN161" s="2" t="str">
        <f t="shared" si="152"/>
        <v>LH</v>
      </c>
      <c r="BO161" s="2">
        <f>IF(AND(COUNTIF(J161:W161,"&gt;0")&gt;6,COUNTIF(J161:W161,"&gt;0")=SUM(BR161:CE161)),SUM(BR161:CE161),0)</f>
        <v>0</v>
      </c>
      <c r="BP161" s="2">
        <f t="shared" si="149"/>
        <v>0</v>
      </c>
      <c r="BR161" s="2">
        <f t="shared" si="154"/>
        <v>1</v>
      </c>
    </row>
    <row r="162" spans="1:70" x14ac:dyDescent="0.25">
      <c r="A162" s="10" t="str">
        <f>IF(AND(MID(B162,11,2)="10",MID(B162,7,2)="SV",MID(B162,3,1)="T"),"ТА-1  -  "&amp;VLOOKUP("SVT",Справочники!$B$100:$C$115,2,FALSE),IF(MID(B162,1,2)="00",VLOOKUP(MID(B162,7,2),Справочники!$B$100:$C$115,2,FALSE),IF(MID(B162,3,1)="K","КА",IF(MID(B162,3,1)="T","ТА","-"))&amp;"-"&amp;MID(B162,1,2)*1&amp;IF(MID(B162,IF(MID(B162,11,2)="09",10,9),1)="A","А","")&amp;IF(MID(B162,IF(MID(B162,11,2)="09",10,9),1)="B","Б","")&amp;"  -  "&amp;VLOOKUP(IF(AND(MID(B162,7,2)="SV",MID(B162,3,1)="T"),"SVT",MID(B162,7,2)),Справочники!$B$100:$C$115,2,FALSE)))</f>
        <v>ТА-4  -  ЧЧР</v>
      </c>
      <c r="B162" s="12" t="s">
        <v>2854</v>
      </c>
      <c r="C162" s="18"/>
      <c r="D162" s="12"/>
      <c r="E162" s="22"/>
      <c r="F162" s="22"/>
      <c r="G162" s="22"/>
      <c r="H162" s="20">
        <f t="shared" ca="1" si="150"/>
        <v>0</v>
      </c>
      <c r="I162" s="16" t="str">
        <f t="shared" si="151"/>
        <v>04T002LH0N04</v>
      </c>
      <c r="J162" s="54">
        <v>24</v>
      </c>
      <c r="K162" s="54">
        <v>24</v>
      </c>
      <c r="L162" s="54">
        <v>24</v>
      </c>
      <c r="M162" s="54">
        <v>24</v>
      </c>
      <c r="N162" s="54">
        <v>24</v>
      </c>
      <c r="O162" s="54">
        <v>24</v>
      </c>
      <c r="P162" s="54">
        <v>24</v>
      </c>
      <c r="Q162" s="54">
        <v>24</v>
      </c>
      <c r="R162" s="54">
        <v>24</v>
      </c>
      <c r="S162" s="54">
        <v>24</v>
      </c>
      <c r="T162" s="54">
        <v>24</v>
      </c>
      <c r="U162" s="54">
        <v>24</v>
      </c>
      <c r="V162" s="54">
        <v>24</v>
      </c>
      <c r="W162" s="56">
        <v>24</v>
      </c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2">
        <f t="shared" ca="1" si="113"/>
        <v>0</v>
      </c>
      <c r="BA162" s="2">
        <f t="shared" ca="1" si="113"/>
        <v>0</v>
      </c>
      <c r="BB162" s="2">
        <f t="shared" ca="1" si="113"/>
        <v>0</v>
      </c>
      <c r="BC162" s="2">
        <f t="shared" ca="1" si="113"/>
        <v>0</v>
      </c>
      <c r="BD162" s="2">
        <f t="shared" ca="1" si="113"/>
        <v>0</v>
      </c>
      <c r="BE162" s="2">
        <f t="shared" ca="1" si="148"/>
        <v>0</v>
      </c>
      <c r="BF162" s="2">
        <f t="shared" ca="1" si="148"/>
        <v>0</v>
      </c>
      <c r="BG162" s="2">
        <f t="shared" ca="1" si="148"/>
        <v>0</v>
      </c>
      <c r="BH162" s="2">
        <f t="shared" ca="1" si="148"/>
        <v>0</v>
      </c>
      <c r="BI162" s="2">
        <f t="shared" ca="1" si="148"/>
        <v>0</v>
      </c>
      <c r="BJ162" s="2">
        <f t="shared" ca="1" si="148"/>
        <v>0</v>
      </c>
      <c r="BK162" s="2">
        <f t="shared" ca="1" si="146"/>
        <v>0</v>
      </c>
      <c r="BL162" s="2">
        <f t="shared" ca="1" si="146"/>
        <v>0</v>
      </c>
      <c r="BM162" s="2">
        <f t="shared" ca="1" si="146"/>
        <v>0</v>
      </c>
      <c r="BN162" s="2" t="str">
        <f t="shared" si="152"/>
        <v>LH</v>
      </c>
      <c r="BO162" s="2">
        <f>IF(AND(COUNTIF(J162:W162,"&gt;0")&gt;6,COUNTIF(J162:W162,"&gt;0")=SUM(BR162:CE162)),SUM(BR162:CE162),0)</f>
        <v>0</v>
      </c>
      <c r="BP162" s="2">
        <f t="shared" si="149"/>
        <v>0</v>
      </c>
      <c r="BR162" s="2">
        <f t="shared" si="154"/>
        <v>1</v>
      </c>
    </row>
    <row r="163" spans="1:70" x14ac:dyDescent="0.25">
      <c r="A163" s="10" t="str">
        <f>IF(AND(MID(B163,11,2)="10",MID(B163,7,2)="SV",MID(B163,3,1)="T"),"ТА-1  -  "&amp;VLOOKUP("SVT",Справочники!$B$100:$C$115,2,FALSE),IF(MID(B163,1,2)="00",VLOOKUP(MID(B163,7,2),Справочники!$B$100:$C$115,2,FALSE),IF(MID(B163,3,1)="K","КА",IF(MID(B163,3,1)="T","ТА","-"))&amp;"-"&amp;MID(B163,1,2)*1&amp;IF(MID(B163,IF(MID(B163,11,2)="09",10,9),1)="A","А","")&amp;IF(MID(B163,IF(MID(B163,11,2)="09",10,9),1)="B","Б","")&amp;"  -  "&amp;VLOOKUP(IF(AND(MID(B163,7,2)="SV",MID(B163,3,1)="T"),"SVT",MID(B163,7,2)),Справочники!$B$100:$C$115,2,FALSE)))</f>
        <v>ТА-5  -  ЧЧР</v>
      </c>
      <c r="B163" s="10" t="s">
        <v>2855</v>
      </c>
      <c r="C163" s="18"/>
      <c r="D163" s="10"/>
      <c r="E163" s="22"/>
      <c r="F163" s="22"/>
      <c r="G163" s="22"/>
      <c r="H163" s="20">
        <f t="shared" ca="1" si="150"/>
        <v>0</v>
      </c>
      <c r="I163" s="16" t="str">
        <f t="shared" si="151"/>
        <v>05T002LH0N04</v>
      </c>
      <c r="J163" s="54">
        <v>24</v>
      </c>
      <c r="K163" s="54">
        <v>24</v>
      </c>
      <c r="L163" s="54">
        <v>24</v>
      </c>
      <c r="M163" s="54">
        <v>24</v>
      </c>
      <c r="N163" s="54">
        <v>24</v>
      </c>
      <c r="O163" s="54">
        <v>24</v>
      </c>
      <c r="P163" s="54">
        <v>24</v>
      </c>
      <c r="Q163" s="54">
        <v>24</v>
      </c>
      <c r="R163" s="54">
        <v>24</v>
      </c>
      <c r="S163" s="54">
        <v>24</v>
      </c>
      <c r="T163" s="54">
        <v>24</v>
      </c>
      <c r="U163" s="54">
        <v>24</v>
      </c>
      <c r="V163" s="54">
        <v>24</v>
      </c>
      <c r="W163" s="56">
        <v>24</v>
      </c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2">
        <f t="shared" ca="1" si="113"/>
        <v>0</v>
      </c>
      <c r="BA163" s="2">
        <f t="shared" ca="1" si="113"/>
        <v>0</v>
      </c>
      <c r="BB163" s="2">
        <f t="shared" ca="1" si="113"/>
        <v>0</v>
      </c>
      <c r="BC163" s="2">
        <f t="shared" ca="1" si="113"/>
        <v>0</v>
      </c>
      <c r="BD163" s="2">
        <f t="shared" ca="1" si="113"/>
        <v>0</v>
      </c>
      <c r="BE163" s="2">
        <f t="shared" ca="1" si="148"/>
        <v>0</v>
      </c>
      <c r="BF163" s="2">
        <f t="shared" ca="1" si="148"/>
        <v>0</v>
      </c>
      <c r="BG163" s="2">
        <f t="shared" ca="1" si="148"/>
        <v>0</v>
      </c>
      <c r="BH163" s="2">
        <f t="shared" ca="1" si="148"/>
        <v>0</v>
      </c>
      <c r="BI163" s="2">
        <f t="shared" ca="1" si="148"/>
        <v>0</v>
      </c>
      <c r="BJ163" s="2">
        <f t="shared" ca="1" si="148"/>
        <v>0</v>
      </c>
      <c r="BK163" s="2">
        <f t="shared" ca="1" si="146"/>
        <v>0</v>
      </c>
      <c r="BL163" s="2">
        <f t="shared" ca="1" si="146"/>
        <v>0</v>
      </c>
      <c r="BM163" s="2">
        <f t="shared" ca="1" si="146"/>
        <v>0</v>
      </c>
      <c r="BN163" s="2" t="str">
        <f t="shared" si="152"/>
        <v>LH</v>
      </c>
      <c r="BO163" s="2">
        <f>IF(AND(COUNTIF(J163:W163,"&gt;0")&gt;6,COUNTIF(J163:W163,"&gt;0")=SUM(BR163:CE163)),SUM(BR163:CE163),0)</f>
        <v>0</v>
      </c>
      <c r="BP163" s="2">
        <f t="shared" si="149"/>
        <v>0</v>
      </c>
      <c r="BR163" s="2">
        <f t="shared" si="154"/>
        <v>1</v>
      </c>
    </row>
    <row r="164" spans="1:70" x14ac:dyDescent="0.25">
      <c r="A164" s="10" t="str">
        <f>IF(AND(MID(B164,11,2)="10",MID(B164,7,2)="SV",MID(B164,3,1)="T"),"ТА-1  -  "&amp;VLOOKUP("SVT",Справочники!$B$100:$C$115,2,FALSE),IF(MID(B164,1,2)="00",VLOOKUP(MID(B164,7,2),Справочники!$B$100:$C$115,2,FALSE),IF(MID(B164,3,1)="K","КА",IF(MID(B164,3,1)="T","ТА","-"))&amp;"-"&amp;MID(B164,1,2)*1&amp;IF(MID(B164,IF(MID(B164,11,2)="09",10,9),1)="A","А","")&amp;IF(MID(B164,IF(MID(B164,11,2)="09",10,9),1)="B","Б","")&amp;"  -  "&amp;VLOOKUP(IF(AND(MID(B164,7,2)="SV",MID(B164,3,1)="T"),"SVT",MID(B164,7,2)),Справочники!$B$100:$C$115,2,FALSE)))</f>
        <v>ТА-6  -  ЧЧР</v>
      </c>
      <c r="B164" s="10" t="s">
        <v>2856</v>
      </c>
      <c r="C164" s="18"/>
      <c r="D164" s="10"/>
      <c r="E164" s="22"/>
      <c r="F164" s="22"/>
      <c r="G164" s="22"/>
      <c r="H164" s="20">
        <f t="shared" ca="1" si="150"/>
        <v>0</v>
      </c>
      <c r="I164" s="16" t="str">
        <f t="shared" si="151"/>
        <v>06T002LH0N04</v>
      </c>
      <c r="J164" s="54">
        <v>24</v>
      </c>
      <c r="K164" s="54">
        <v>24</v>
      </c>
      <c r="L164" s="54">
        <v>24</v>
      </c>
      <c r="M164" s="54">
        <v>24</v>
      </c>
      <c r="N164" s="54">
        <v>24</v>
      </c>
      <c r="O164" s="54">
        <v>24</v>
      </c>
      <c r="P164" s="54">
        <v>24</v>
      </c>
      <c r="Q164" s="54">
        <v>24</v>
      </c>
      <c r="R164" s="54">
        <v>24</v>
      </c>
      <c r="S164" s="54">
        <v>24</v>
      </c>
      <c r="T164" s="54">
        <v>24</v>
      </c>
      <c r="U164" s="54">
        <v>24</v>
      </c>
      <c r="V164" s="54">
        <v>24</v>
      </c>
      <c r="W164" s="56">
        <v>24</v>
      </c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2">
        <f t="shared" ca="1" si="113"/>
        <v>0</v>
      </c>
      <c r="BA164" s="2">
        <f t="shared" ca="1" si="113"/>
        <v>0</v>
      </c>
      <c r="BB164" s="2">
        <f t="shared" ca="1" si="113"/>
        <v>0</v>
      </c>
      <c r="BC164" s="2">
        <f t="shared" ca="1" si="113"/>
        <v>0</v>
      </c>
      <c r="BD164" s="2">
        <f t="shared" ca="1" si="113"/>
        <v>0</v>
      </c>
      <c r="BE164" s="2">
        <f t="shared" ca="1" si="148"/>
        <v>0</v>
      </c>
      <c r="BF164" s="2">
        <f t="shared" ca="1" si="148"/>
        <v>0</v>
      </c>
      <c r="BG164" s="2">
        <f t="shared" ca="1" si="148"/>
        <v>0</v>
      </c>
      <c r="BH164" s="2">
        <f t="shared" ca="1" si="148"/>
        <v>0</v>
      </c>
      <c r="BI164" s="2">
        <f t="shared" ca="1" si="148"/>
        <v>0</v>
      </c>
      <c r="BJ164" s="2">
        <f t="shared" ca="1" si="148"/>
        <v>0</v>
      </c>
      <c r="BK164" s="2">
        <f t="shared" ca="1" si="146"/>
        <v>0</v>
      </c>
      <c r="BL164" s="2">
        <f t="shared" ca="1" si="146"/>
        <v>0</v>
      </c>
      <c r="BM164" s="2">
        <f t="shared" ca="1" si="146"/>
        <v>0</v>
      </c>
      <c r="BN164" s="2" t="str">
        <f t="shared" si="152"/>
        <v>LH</v>
      </c>
      <c r="BO164" s="2">
        <f>IF(AND(COUNTIF(J164:W164,"&gt;0")&gt;6,COUNTIF(J164:W164,"&gt;0")=SUM(BR164:CE164)),SUM(BR164:CE164),0)</f>
        <v>0</v>
      </c>
      <c r="BP164" s="2">
        <f t="shared" si="149"/>
        <v>0</v>
      </c>
      <c r="BR164" s="2">
        <f t="shared" si="154"/>
        <v>1</v>
      </c>
    </row>
    <row r="165" spans="1:70" x14ac:dyDescent="0.25">
      <c r="A165" s="10" t="str">
        <f>IF(AND(MID(B165,11,2)="10",MID(B165,7,2)="SV",MID(B165,3,1)="T"),"ТА-1  -  "&amp;VLOOKUP("SVT",Справочники!$B$100:$C$115,2,FALSE),IF(MID(B165,1,2)="00",VLOOKUP(MID(B165,7,2),Справочники!$B$100:$C$115,2,FALSE),IF(MID(B165,3,1)="K","КА",IF(MID(B165,3,1)="T","ТА","-"))&amp;"-"&amp;MID(B165,1,2)*1&amp;IF(MID(B165,IF(MID(B165,11,2)="09",10,9),1)="A","А","")&amp;IF(MID(B165,IF(MID(B165,11,2)="09",10,9),1)="B","Б","")&amp;"  -  "&amp;VLOOKUP(IF(AND(MID(B165,7,2)="SV",MID(B165,3,1)="T"),"SVT",MID(B165,7,2)),Справочники!$B$100:$C$115,2,FALSE)))</f>
        <v>ТА-7  -  ЧЧР</v>
      </c>
      <c r="B165" s="10" t="s">
        <v>2857</v>
      </c>
      <c r="C165" s="18"/>
      <c r="D165" s="10"/>
      <c r="E165" s="22"/>
      <c r="F165" s="22"/>
      <c r="G165" s="22"/>
      <c r="H165" s="20">
        <f t="shared" ca="1" si="150"/>
        <v>0</v>
      </c>
      <c r="I165" s="16" t="str">
        <f t="shared" si="151"/>
        <v>07T002LH0N04</v>
      </c>
      <c r="J165" s="54">
        <v>0</v>
      </c>
      <c r="K165" s="54">
        <v>0</v>
      </c>
      <c r="L165" s="54">
        <v>0</v>
      </c>
      <c r="M165" s="54">
        <v>0</v>
      </c>
      <c r="N165" s="54">
        <v>0</v>
      </c>
      <c r="O165" s="54">
        <v>0</v>
      </c>
      <c r="P165" s="54">
        <v>0</v>
      </c>
      <c r="Q165" s="54">
        <v>0</v>
      </c>
      <c r="R165" s="54">
        <v>0</v>
      </c>
      <c r="S165" s="54">
        <v>0</v>
      </c>
      <c r="T165" s="54">
        <v>0</v>
      </c>
      <c r="U165" s="54">
        <v>0</v>
      </c>
      <c r="V165" s="54">
        <v>0</v>
      </c>
      <c r="W165" s="56">
        <v>0</v>
      </c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2">
        <f t="shared" ref="AZ165:BD172" ca="1" si="156">COUNTIF(OFFSET(H165,,$D$2+2,COUNTIF(OFFSET($H165,1-ROW($H165),2+4*$D$2,172),"="&amp;OFFSET($H165,,2+4*$D$2))),"&gt;20")</f>
        <v>0</v>
      </c>
      <c r="BA165" s="2">
        <f t="shared" ca="1" si="156"/>
        <v>0</v>
      </c>
      <c r="BB165" s="2">
        <f t="shared" ca="1" si="156"/>
        <v>0</v>
      </c>
      <c r="BC165" s="2">
        <f t="shared" ca="1" si="156"/>
        <v>0</v>
      </c>
      <c r="BD165" s="2">
        <f t="shared" ca="1" si="156"/>
        <v>0</v>
      </c>
      <c r="BE165" s="2">
        <f t="shared" ca="1" si="148"/>
        <v>0</v>
      </c>
      <c r="BF165" s="2">
        <f t="shared" ca="1" si="148"/>
        <v>0</v>
      </c>
      <c r="BG165" s="2">
        <f t="shared" ca="1" si="148"/>
        <v>0</v>
      </c>
      <c r="BH165" s="2">
        <f t="shared" ca="1" si="148"/>
        <v>0</v>
      </c>
      <c r="BI165" s="2">
        <f t="shared" ca="1" si="148"/>
        <v>0</v>
      </c>
      <c r="BJ165" s="2">
        <f t="shared" ca="1" si="148"/>
        <v>0</v>
      </c>
      <c r="BK165" s="2">
        <f t="shared" ca="1" si="146"/>
        <v>0</v>
      </c>
      <c r="BL165" s="2">
        <f t="shared" ca="1" si="146"/>
        <v>0</v>
      </c>
      <c r="BM165" s="2">
        <f t="shared" ca="1" si="146"/>
        <v>0</v>
      </c>
      <c r="BN165" s="2" t="str">
        <f t="shared" si="152"/>
        <v>LH</v>
      </c>
      <c r="BP165" s="2">
        <f t="shared" si="149"/>
        <v>0</v>
      </c>
      <c r="BR165" s="2">
        <f t="shared" si="154"/>
        <v>0</v>
      </c>
    </row>
    <row r="166" spans="1:70" x14ac:dyDescent="0.25">
      <c r="A166" s="10" t="str">
        <f>IF(AND(MID(B166,11,2)="10",MID(B166,7,2)="SV",MID(B166,3,1)="T"),"ТА-1  -  "&amp;VLOOKUP("SVT",Справочники!$B$100:$C$115,2,FALSE),IF(MID(B166,1,2)="00",VLOOKUP(MID(B166,7,2),Справочники!$B$100:$C$115,2,FALSE),IF(MID(B166,3,1)="K","КА",IF(MID(B166,3,1)="T","ТА","-"))&amp;"-"&amp;MID(B166,1,2)*1&amp;IF(MID(B166,IF(MID(B166,11,2)="09",10,9),1)="A","А","")&amp;IF(MID(B166,IF(MID(B166,11,2)="09",10,9),1)="B","Б","")&amp;"  -  "&amp;VLOOKUP(IF(AND(MID(B166,7,2)="SV",MID(B166,3,1)="T"),"SVT",MID(B166,7,2)),Справочники!$B$100:$C$115,2,FALSE)))</f>
        <v>ТА-8  -  ЧЧР</v>
      </c>
      <c r="B166" s="10" t="s">
        <v>2858</v>
      </c>
      <c r="C166" s="18"/>
      <c r="D166" s="10"/>
      <c r="E166" s="22"/>
      <c r="F166" s="22"/>
      <c r="G166" s="22"/>
      <c r="H166" s="20">
        <f t="shared" ca="1" si="150"/>
        <v>0</v>
      </c>
      <c r="I166" s="16" t="str">
        <f t="shared" si="151"/>
        <v>08T002LH0N04</v>
      </c>
      <c r="J166" s="54">
        <v>0</v>
      </c>
      <c r="K166" s="54">
        <v>0</v>
      </c>
      <c r="L166" s="54">
        <v>0</v>
      </c>
      <c r="M166" s="54">
        <v>0</v>
      </c>
      <c r="N166" s="54">
        <v>0</v>
      </c>
      <c r="O166" s="54">
        <v>0</v>
      </c>
      <c r="P166" s="54">
        <v>0</v>
      </c>
      <c r="Q166" s="54">
        <v>0</v>
      </c>
      <c r="R166" s="54">
        <v>0</v>
      </c>
      <c r="S166" s="54">
        <v>0</v>
      </c>
      <c r="T166" s="54">
        <v>0</v>
      </c>
      <c r="U166" s="54">
        <v>0</v>
      </c>
      <c r="V166" s="54">
        <v>0</v>
      </c>
      <c r="W166" s="56">
        <v>0</v>
      </c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2">
        <f t="shared" ca="1" si="156"/>
        <v>0</v>
      </c>
      <c r="BA166" s="2">
        <f t="shared" ca="1" si="156"/>
        <v>0</v>
      </c>
      <c r="BB166" s="2">
        <f t="shared" ca="1" si="156"/>
        <v>0</v>
      </c>
      <c r="BC166" s="2">
        <f t="shared" ca="1" si="156"/>
        <v>0</v>
      </c>
      <c r="BD166" s="2">
        <f t="shared" ca="1" si="156"/>
        <v>0</v>
      </c>
      <c r="BE166" s="2">
        <f t="shared" ca="1" si="148"/>
        <v>0</v>
      </c>
      <c r="BF166" s="2">
        <f t="shared" ca="1" si="148"/>
        <v>0</v>
      </c>
      <c r="BG166" s="2">
        <f t="shared" ca="1" si="148"/>
        <v>0</v>
      </c>
      <c r="BH166" s="2">
        <f t="shared" ca="1" si="148"/>
        <v>0</v>
      </c>
      <c r="BI166" s="2">
        <f t="shared" ca="1" si="148"/>
        <v>0</v>
      </c>
      <c r="BJ166" s="2">
        <f t="shared" ca="1" si="148"/>
        <v>0</v>
      </c>
      <c r="BK166" s="2">
        <f t="shared" ca="1" si="146"/>
        <v>0</v>
      </c>
      <c r="BL166" s="2">
        <f t="shared" ca="1" si="146"/>
        <v>0</v>
      </c>
      <c r="BM166" s="2">
        <f t="shared" ca="1" si="146"/>
        <v>0</v>
      </c>
      <c r="BN166" s="2" t="str">
        <f t="shared" si="152"/>
        <v>LH</v>
      </c>
      <c r="BP166" s="2">
        <f t="shared" si="149"/>
        <v>0</v>
      </c>
      <c r="BR166" s="2">
        <f t="shared" si="154"/>
        <v>0</v>
      </c>
    </row>
    <row r="167" spans="1:70" x14ac:dyDescent="0.25">
      <c r="A167" s="10" t="str">
        <f>IF(AND(MID(B167,11,2)="10",MID(B167,7,2)="SV",MID(B167,3,1)="T"),"ТА-1  -  "&amp;VLOOKUP("SVT",Справочники!$B$100:$C$115,2,FALSE),IF(MID(B167,1,2)="00",VLOOKUP(MID(B167,7,2),Справочники!$B$100:$C$115,2,FALSE),IF(MID(B167,3,1)="K","КА",IF(MID(B167,3,1)="T","ТА","-"))&amp;"-"&amp;MID(B167,1,2)*1&amp;IF(MID(B167,IF(MID(B167,11,2)="09",10,9),1)="A","А","")&amp;IF(MID(B167,IF(MID(B167,11,2)="09",10,9),1)="B","Б","")&amp;"  -  "&amp;VLOOKUP(IF(AND(MID(B167,7,2)="SV",MID(B167,3,1)="T"),"SVT",MID(B167,7,2)),Справочники!$B$100:$C$115,2,FALSE)))</f>
        <v>ТА-9  -  ЧЧР</v>
      </c>
      <c r="B167" s="10" t="s">
        <v>2859</v>
      </c>
      <c r="C167" s="18"/>
      <c r="D167" s="10"/>
      <c r="E167" s="22"/>
      <c r="F167" s="22"/>
      <c r="G167" s="22"/>
      <c r="H167" s="20">
        <f t="shared" ca="1" si="150"/>
        <v>0</v>
      </c>
      <c r="I167" s="16" t="str">
        <f t="shared" si="151"/>
        <v>09T002LH0N04</v>
      </c>
      <c r="J167" s="54">
        <v>24</v>
      </c>
      <c r="K167" s="54">
        <v>24</v>
      </c>
      <c r="L167" s="54">
        <v>24</v>
      </c>
      <c r="M167" s="54">
        <v>24</v>
      </c>
      <c r="N167" s="54">
        <v>24</v>
      </c>
      <c r="O167" s="54">
        <v>24</v>
      </c>
      <c r="P167" s="54">
        <v>24</v>
      </c>
      <c r="Q167" s="54">
        <v>24</v>
      </c>
      <c r="R167" s="54">
        <v>24</v>
      </c>
      <c r="S167" s="54">
        <v>24</v>
      </c>
      <c r="T167" s="54">
        <v>24</v>
      </c>
      <c r="U167" s="54">
        <v>24</v>
      </c>
      <c r="V167" s="54">
        <v>24</v>
      </c>
      <c r="W167" s="56">
        <v>24</v>
      </c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2">
        <f t="shared" ca="1" si="156"/>
        <v>0</v>
      </c>
      <c r="BA167" s="2">
        <f t="shared" ca="1" si="156"/>
        <v>0</v>
      </c>
      <c r="BB167" s="2">
        <f t="shared" ca="1" si="156"/>
        <v>0</v>
      </c>
      <c r="BC167" s="2">
        <f t="shared" ca="1" si="156"/>
        <v>0</v>
      </c>
      <c r="BD167" s="2">
        <f t="shared" ca="1" si="156"/>
        <v>0</v>
      </c>
      <c r="BE167" s="2">
        <f t="shared" ca="1" si="148"/>
        <v>0</v>
      </c>
      <c r="BF167" s="2">
        <f t="shared" ca="1" si="148"/>
        <v>0</v>
      </c>
      <c r="BG167" s="2">
        <f t="shared" ca="1" si="148"/>
        <v>0</v>
      </c>
      <c r="BH167" s="2">
        <f t="shared" ca="1" si="148"/>
        <v>0</v>
      </c>
      <c r="BI167" s="2">
        <f t="shared" ca="1" si="148"/>
        <v>0</v>
      </c>
      <c r="BJ167" s="2">
        <f t="shared" ca="1" si="148"/>
        <v>0</v>
      </c>
      <c r="BK167" s="2">
        <f t="shared" ca="1" si="146"/>
        <v>0</v>
      </c>
      <c r="BL167" s="2">
        <f t="shared" ca="1" si="146"/>
        <v>0</v>
      </c>
      <c r="BM167" s="2">
        <f t="shared" ca="1" si="146"/>
        <v>0</v>
      </c>
      <c r="BN167" s="2" t="str">
        <f t="shared" si="152"/>
        <v>LH</v>
      </c>
      <c r="BO167" s="2">
        <f>IF(AND(COUNTIF(J167:W167,"&gt;0")&gt;6,COUNTIF(J167:W167,"&gt;0")=SUM(BR167:CE167)),SUM(BR167:CE167),0)</f>
        <v>0</v>
      </c>
      <c r="BP167" s="2">
        <f t="shared" si="149"/>
        <v>0</v>
      </c>
      <c r="BR167" s="2">
        <f t="shared" si="154"/>
        <v>1</v>
      </c>
    </row>
    <row r="168" spans="1:70" x14ac:dyDescent="0.25">
      <c r="A168" s="10" t="str">
        <f>IF(AND(MID(B168,11,2)="10",MID(B168,7,2)="SV",MID(B168,3,1)="T"),"ТА-1  -  "&amp;VLOOKUP("SVT",Справочники!$B$100:$C$115,2,FALSE),IF(MID(B168,1,2)="00",VLOOKUP(MID(B168,7,2),Справочники!$B$100:$C$115,2,FALSE),IF(MID(B168,3,1)="K","КА",IF(MID(B168,3,1)="T","ТА","-"))&amp;"-"&amp;MID(B168,1,2)*1&amp;IF(MID(B168,IF(MID(B168,11,2)="09",10,9),1)="A","А","")&amp;IF(MID(B168,IF(MID(B168,11,2)="09",10,9),1)="B","Б","")&amp;"  -  "&amp;VLOOKUP(IF(AND(MID(B168,7,2)="SV",MID(B168,3,1)="T"),"SVT",MID(B168,7,2)),Справочники!$B$100:$C$115,2,FALSE)))</f>
        <v>ТА-10  -  ЧЧР</v>
      </c>
      <c r="B168" s="10" t="s">
        <v>2860</v>
      </c>
      <c r="C168" s="18"/>
      <c r="D168" s="10"/>
      <c r="E168" s="22"/>
      <c r="F168" s="22"/>
      <c r="G168" s="22"/>
      <c r="H168" s="20">
        <f t="shared" ca="1" si="150"/>
        <v>0</v>
      </c>
      <c r="I168" s="16" t="str">
        <f t="shared" si="151"/>
        <v>10T002LH0N04</v>
      </c>
      <c r="J168" s="54">
        <v>24</v>
      </c>
      <c r="K168" s="54">
        <v>24</v>
      </c>
      <c r="L168" s="54">
        <v>24</v>
      </c>
      <c r="M168" s="54">
        <v>24</v>
      </c>
      <c r="N168" s="54">
        <v>24</v>
      </c>
      <c r="O168" s="54">
        <v>24</v>
      </c>
      <c r="P168" s="54">
        <v>24</v>
      </c>
      <c r="Q168" s="54">
        <v>24</v>
      </c>
      <c r="R168" s="54">
        <v>24</v>
      </c>
      <c r="S168" s="54">
        <v>24</v>
      </c>
      <c r="T168" s="54">
        <v>24</v>
      </c>
      <c r="U168" s="54">
        <v>24</v>
      </c>
      <c r="V168" s="54">
        <v>24</v>
      </c>
      <c r="W168" s="56">
        <v>24</v>
      </c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2">
        <f t="shared" ca="1" si="156"/>
        <v>0</v>
      </c>
      <c r="BA168" s="2">
        <f t="shared" ca="1" si="156"/>
        <v>0</v>
      </c>
      <c r="BB168" s="2">
        <f t="shared" ca="1" si="156"/>
        <v>0</v>
      </c>
      <c r="BC168" s="2">
        <f t="shared" ca="1" si="156"/>
        <v>0</v>
      </c>
      <c r="BD168" s="2">
        <f t="shared" ca="1" si="156"/>
        <v>0</v>
      </c>
      <c r="BE168" s="2">
        <f t="shared" ca="1" si="148"/>
        <v>0</v>
      </c>
      <c r="BF168" s="2">
        <f t="shared" ca="1" si="148"/>
        <v>0</v>
      </c>
      <c r="BG168" s="2">
        <f t="shared" ca="1" si="148"/>
        <v>0</v>
      </c>
      <c r="BH168" s="2">
        <f t="shared" ca="1" si="148"/>
        <v>0</v>
      </c>
      <c r="BI168" s="2">
        <f t="shared" ca="1" si="148"/>
        <v>0</v>
      </c>
      <c r="BJ168" s="2">
        <f t="shared" ca="1" si="148"/>
        <v>0</v>
      </c>
      <c r="BK168" s="2">
        <f t="shared" ca="1" si="146"/>
        <v>0</v>
      </c>
      <c r="BL168" s="2">
        <f t="shared" ca="1" si="146"/>
        <v>0</v>
      </c>
      <c r="BM168" s="2">
        <f t="shared" ca="1" si="146"/>
        <v>0</v>
      </c>
      <c r="BN168" s="2" t="str">
        <f t="shared" si="152"/>
        <v>LH</v>
      </c>
      <c r="BO168" s="2">
        <f>IF(AND(COUNTIF(J168:W168,"&gt;0")&gt;6,COUNTIF(J168:W168,"&gt;0")=SUM(BR168:CE168)),SUM(BR168:CE168),0)</f>
        <v>0</v>
      </c>
      <c r="BP168" s="2">
        <f t="shared" si="149"/>
        <v>0</v>
      </c>
      <c r="BR168" s="2">
        <f t="shared" si="154"/>
        <v>1</v>
      </c>
    </row>
    <row r="169" spans="1:70" x14ac:dyDescent="0.25">
      <c r="A169" s="10" t="str">
        <f>IF(AND(MID(B169,11,2)="10",MID(B169,7,2)="SV",MID(B169,3,1)="T"),"ТА-1  -  "&amp;VLOOKUP("SVT",Справочники!$B$100:$C$115,2,FALSE),IF(MID(B169,1,2)="00",VLOOKUP(MID(B169,7,2),Справочники!$B$100:$C$115,2,FALSE),IF(MID(B169,3,1)="K","КА",IF(MID(B169,3,1)="T","ТА","-"))&amp;"-"&amp;MID(B169,1,2)*1&amp;IF(MID(B169,IF(MID(B169,11,2)="09",10,9),1)="A","А","")&amp;IF(MID(B169,IF(MID(B169,11,2)="09",10,9),1)="B","Б","")&amp;"  -  "&amp;VLOOKUP(IF(AND(MID(B169,7,2)="SV",MID(B169,3,1)="T"),"SVT",MID(B169,7,2)),Справочники!$B$100:$C$115,2,FALSE)))</f>
        <v>ТА-11  -  ЧЧР</v>
      </c>
      <c r="B169" s="10" t="s">
        <v>2861</v>
      </c>
      <c r="C169" s="18"/>
      <c r="D169" s="10"/>
      <c r="E169" s="22"/>
      <c r="F169" s="22"/>
      <c r="G169" s="22"/>
      <c r="H169" s="20">
        <f t="shared" ca="1" si="150"/>
        <v>0</v>
      </c>
      <c r="I169" s="16" t="str">
        <f t="shared" si="151"/>
        <v>11T002LH0L04</v>
      </c>
      <c r="J169" s="54">
        <v>24</v>
      </c>
      <c r="K169" s="54">
        <v>24</v>
      </c>
      <c r="L169" s="54">
        <v>24</v>
      </c>
      <c r="M169" s="54">
        <v>24</v>
      </c>
      <c r="N169" s="54">
        <v>24</v>
      </c>
      <c r="O169" s="54">
        <v>24</v>
      </c>
      <c r="P169" s="54">
        <v>24</v>
      </c>
      <c r="Q169" s="54">
        <v>24</v>
      </c>
      <c r="R169" s="54">
        <v>24</v>
      </c>
      <c r="S169" s="54">
        <v>24</v>
      </c>
      <c r="T169" s="54">
        <v>24</v>
      </c>
      <c r="U169" s="54">
        <v>24</v>
      </c>
      <c r="V169" s="54">
        <v>24</v>
      </c>
      <c r="W169" s="56">
        <v>24</v>
      </c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2">
        <f t="shared" ca="1" si="156"/>
        <v>0</v>
      </c>
      <c r="BA169" s="2">
        <f t="shared" ca="1" si="156"/>
        <v>0</v>
      </c>
      <c r="BB169" s="2">
        <f t="shared" ca="1" si="156"/>
        <v>0</v>
      </c>
      <c r="BC169" s="2">
        <f t="shared" ca="1" si="156"/>
        <v>0</v>
      </c>
      <c r="BD169" s="2">
        <f t="shared" ca="1" si="156"/>
        <v>0</v>
      </c>
      <c r="BE169" s="2">
        <f t="shared" ca="1" si="148"/>
        <v>0</v>
      </c>
      <c r="BF169" s="2">
        <f t="shared" ca="1" si="148"/>
        <v>0</v>
      </c>
      <c r="BG169" s="2">
        <f t="shared" ca="1" si="148"/>
        <v>0</v>
      </c>
      <c r="BH169" s="2">
        <f t="shared" ca="1" si="148"/>
        <v>0</v>
      </c>
      <c r="BI169" s="2">
        <f t="shared" ca="1" si="148"/>
        <v>0</v>
      </c>
      <c r="BJ169" s="2">
        <f t="shared" ca="1" si="148"/>
        <v>0</v>
      </c>
      <c r="BK169" s="2">
        <f t="shared" ca="1" si="146"/>
        <v>0</v>
      </c>
      <c r="BL169" s="2">
        <f t="shared" ca="1" si="146"/>
        <v>0</v>
      </c>
      <c r="BM169" s="2">
        <f t="shared" ca="1" si="146"/>
        <v>0</v>
      </c>
      <c r="BN169" s="2" t="str">
        <f t="shared" si="152"/>
        <v>LH</v>
      </c>
      <c r="BO169" s="2">
        <f>IF(AND(COUNTIF(J169:W169,"&gt;0")&gt;6,COUNTIF(J169:W169,"&gt;0")=SUM(BR169:CE169)),SUM(BR169:CE169),0)</f>
        <v>0</v>
      </c>
      <c r="BP169" s="2">
        <f t="shared" si="149"/>
        <v>0</v>
      </c>
      <c r="BR169" s="2">
        <f t="shared" si="154"/>
        <v>1</v>
      </c>
    </row>
    <row r="170" spans="1:70" x14ac:dyDescent="0.25">
      <c r="A170" s="10" t="str">
        <f>IF(AND(MID(B170,11,2)="10",MID(B170,7,2)="SV",MID(B170,3,1)="T"),"ТА-1  -  "&amp;VLOOKUP("SVT",Справочники!$B$100:$C$115,2,FALSE),IF(MID(B170,1,2)="00",VLOOKUP(MID(B170,7,2),Справочники!$B$100:$C$115,2,FALSE),IF(MID(B170,3,1)="K","КА",IF(MID(B170,3,1)="T","ТА","-"))&amp;"-"&amp;MID(B170,1,2)*1&amp;IF(MID(B170,IF(MID(B170,11,2)="09",10,9),1)="A","А","")&amp;IF(MID(B170,IF(MID(B170,11,2)="09",10,9),1)="B","Б","")&amp;"  -  "&amp;VLOOKUP(IF(AND(MID(B170,7,2)="SV",MID(B170,3,1)="T"),"SVT",MID(B170,7,2)),Справочники!$B$100:$C$115,2,FALSE)))</f>
        <v>ТА-12  -  ЧЧР</v>
      </c>
      <c r="B170" s="10" t="s">
        <v>2862</v>
      </c>
      <c r="C170" s="18"/>
      <c r="D170" s="10"/>
      <c r="E170" s="22"/>
      <c r="F170" s="22"/>
      <c r="G170" s="22"/>
      <c r="H170" s="20">
        <f t="shared" ca="1" si="150"/>
        <v>0</v>
      </c>
      <c r="I170" s="16" t="str">
        <f t="shared" si="151"/>
        <v>12T002LH0L04</v>
      </c>
      <c r="J170" s="54">
        <v>0</v>
      </c>
      <c r="K170" s="54">
        <v>0</v>
      </c>
      <c r="L170" s="54">
        <v>0</v>
      </c>
      <c r="M170" s="54">
        <v>7.7333333333330003</v>
      </c>
      <c r="N170" s="54">
        <v>24</v>
      </c>
      <c r="O170" s="54">
        <v>0.433333333333</v>
      </c>
      <c r="P170" s="54">
        <v>0</v>
      </c>
      <c r="Q170" s="54">
        <v>0</v>
      </c>
      <c r="R170" s="54">
        <v>0</v>
      </c>
      <c r="S170" s="54">
        <v>0</v>
      </c>
      <c r="T170" s="54">
        <v>0</v>
      </c>
      <c r="U170" s="54">
        <v>0</v>
      </c>
      <c r="V170" s="54">
        <v>0</v>
      </c>
      <c r="W170" s="56">
        <v>0</v>
      </c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2">
        <f t="shared" ca="1" si="156"/>
        <v>0</v>
      </c>
      <c r="BA170" s="2">
        <f t="shared" ca="1" si="156"/>
        <v>0</v>
      </c>
      <c r="BB170" s="2">
        <f t="shared" ca="1" si="156"/>
        <v>0</v>
      </c>
      <c r="BC170" s="2">
        <f t="shared" ca="1" si="156"/>
        <v>0</v>
      </c>
      <c r="BD170" s="2">
        <f t="shared" ca="1" si="156"/>
        <v>0</v>
      </c>
      <c r="BE170" s="2">
        <f t="shared" ca="1" si="148"/>
        <v>0</v>
      </c>
      <c r="BF170" s="2">
        <f t="shared" ca="1" si="148"/>
        <v>0</v>
      </c>
      <c r="BG170" s="2">
        <f t="shared" ca="1" si="148"/>
        <v>0</v>
      </c>
      <c r="BH170" s="2">
        <f t="shared" ca="1" si="148"/>
        <v>0</v>
      </c>
      <c r="BI170" s="2">
        <f t="shared" ca="1" si="148"/>
        <v>0</v>
      </c>
      <c r="BJ170" s="2">
        <f t="shared" ca="1" si="148"/>
        <v>0</v>
      </c>
      <c r="BK170" s="2">
        <f t="shared" ca="1" si="146"/>
        <v>0</v>
      </c>
      <c r="BL170" s="2">
        <f t="shared" ca="1" si="146"/>
        <v>0</v>
      </c>
      <c r="BM170" s="2">
        <f t="shared" ca="1" si="146"/>
        <v>0</v>
      </c>
      <c r="BN170" s="2" t="str">
        <f t="shared" si="152"/>
        <v>LH</v>
      </c>
      <c r="BP170" s="2">
        <f t="shared" si="149"/>
        <v>0</v>
      </c>
      <c r="BR170" s="2">
        <f t="shared" si="154"/>
        <v>0</v>
      </c>
    </row>
    <row r="171" spans="1:70" x14ac:dyDescent="0.25">
      <c r="A171" s="10" t="str">
        <f>IF(AND(MID(B171,11,2)="10",MID(B171,7,2)="SV",MID(B171,3,1)="T"),"ТА-1  -  "&amp;VLOOKUP("SVT",Справочники!$B$100:$C$115,2,FALSE),IF(MID(B171,1,2)="00",VLOOKUP(MID(B171,7,2),Справочники!$B$100:$C$115,2,FALSE),IF(MID(B171,3,1)="K","КА",IF(MID(B171,3,1)="T","ТА","-"))&amp;"-"&amp;MID(B171,1,2)*1&amp;IF(MID(B171,IF(MID(B171,11,2)="09",10,9),1)="A","А","")&amp;IF(MID(B171,IF(MID(B171,11,2)="09",10,9),1)="B","Б","")&amp;"  -  "&amp;VLOOKUP(IF(AND(MID(B171,7,2)="SV",MID(B171,3,1)="T"),"SVT",MID(B171,7,2)),Справочники!$B$100:$C$115,2,FALSE)))</f>
        <v>Gпв</v>
      </c>
      <c r="B171" s="15" t="s">
        <v>2863</v>
      </c>
      <c r="C171" s="18"/>
      <c r="D171" s="18"/>
      <c r="E171" s="22"/>
      <c r="F171" s="22"/>
      <c r="G171" s="22"/>
      <c r="H171" s="20">
        <f t="shared" ca="1" si="150"/>
        <v>0</v>
      </c>
      <c r="I171" s="16" t="str">
        <f t="shared" si="151"/>
        <v>00K002GW0004</v>
      </c>
      <c r="J171" s="54">
        <v>57386.443005276451</v>
      </c>
      <c r="K171" s="54">
        <v>56217.993983148466</v>
      </c>
      <c r="L171" s="54">
        <v>55503.673779890763</v>
      </c>
      <c r="M171" s="54">
        <v>54116.628379987538</v>
      </c>
      <c r="N171" s="54">
        <v>54805.055268903641</v>
      </c>
      <c r="O171" s="54">
        <v>53564.250856075036</v>
      </c>
      <c r="P171" s="54">
        <v>49649.822513972686</v>
      </c>
      <c r="Q171" s="54">
        <v>55030.543925398248</v>
      </c>
      <c r="R171" s="54">
        <v>57742.304684545474</v>
      </c>
      <c r="S171" s="54">
        <v>57919.404397769045</v>
      </c>
      <c r="T171" s="54">
        <v>55938.739390764415</v>
      </c>
      <c r="U171" s="54">
        <v>48940.613031408982</v>
      </c>
      <c r="V171" s="54">
        <v>44904.431005055274</v>
      </c>
      <c r="W171" s="56">
        <v>44383.901833793279</v>
      </c>
      <c r="X171" s="2" t="e">
        <f t="shared" ref="X171:AB172" ca="1" si="157">IF(J171&lt;&gt;"",IF(LEFT($E171,2)="+-",IF(OR(J171&lt;MIN($C171:$D171),J171&gt;MAX($C171:$D171)),1,0),IF(AND(1*$E171&gt;0,J171&gt;MAX($C171:$D171)),1,IF(AND(1*$E171&lt;0,J171&lt;MIN($C171:$D171)),1,0)))+10*IF(SUM(OFFSET($A$144,MATCH(MID($A171,1,SEARCH(" ",$A171)-1)&amp;"  -  ЧЧР",$A$144:$A$170,0)-1,COLUMN(J171)-1,,-($D$3+$F171)))=24*($D$3+$F171),IF(AND(IF(LEFT($E171,2)="+-",IF(OR(J171&lt;MIN($C171:$D171),J171&gt;MAX($C171:$D171)),1,0),IF(AND(1*$E171&gt;0,J171&gt;MAX($C171:$D171)),1,IF(AND(1*$E171&lt;0,J171&lt;MIN($C171:$D171)),1,0)))=1,IF(COLUMN(T$7)-COLUMN($J$7)&gt;$D$2+$G171,IF(OR(OFFSET(T171,,-1)=21,OFFSET(T171,,-1)=42),1,0),0)=1),2,IF(COLUMN(J171)-COLUMN($J$7)&gt;=$D$3-1+$F171,IF(LEFT($E171,2)="+-",IF(OR(AND(J171&gt;MAX($C171:$D171),AVERAGE(OFFSET(J171,,,,-$D$3))-AVERAGE(OFFSET(J171,,-$D$3,,-$F171))&gt;1*SUBSTITUTE($E171,"+-","+")),AND(J171&lt;MIN($C171:$D171),AVERAGE(OFFSET(J171,,,,-$D$3))-AVERAGE(OFFSET(J171,,-$D$3,,-$F171))&lt;1*SUBSTITUTE($E171,"+-","-"))),2,0),IF(1*$E171&gt;0,IF(AVERAGE(OFFSET(J171,,,,-$D$3))-AVERAGE(OFFSET(J171,,-$D$3,,-$F171))&gt;1*$E171,2,0),IF(AVERAGE(OFFSET(J171,,,,-$D$3))-AVERAGE(OFFSET(J171,,-$D$3,,-$F171))&lt;1*$E171,2,0))),0)*IF($C$4="блоки",IF(OR(MID($B171,7,2)="TA",MID($B171,7,2)="KV"),IF(OFFSET($A$144,IFERROR(MATCH("КА-"&amp;MID($A171,4,2)*1&amp;"А  -  ЧЧР",$A$144:$A$170,0),MATCH("КА-"&amp;MID($A171,4,2)*1&amp;"  -  ЧЧР",$A$144:$A$170,0))-1,COLUMN(J171)-1,,)+OFFSET($A$144,IFERROR(MATCH("КА-"&amp;MID($A171,4,2)*1&amp;"Б  -  ЧЧР",$A$144:$A$170,0),MATCH("КА-"&amp;MID($A171,4,2)*1&amp;"  -  ЧЧР",$A$144:$A$170,0))-1,COLUMN(J171)-1,,)=48,1,0),1),1)),0),0)*IF($G171&gt;0,IF(COLUMN(T$7)-COLUMN($J$7)&gt;=$D$2+$G171,IF(SUM(OFFSET(T171,,-1,,-$G171))&gt;=$G171*21,2,1),1),2)</f>
        <v>#VALUE!</v>
      </c>
      <c r="Y171" s="2" t="e">
        <f t="shared" ca="1" si="157"/>
        <v>#VALUE!</v>
      </c>
      <c r="Z171" s="2" t="e">
        <f t="shared" ca="1" si="157"/>
        <v>#VALUE!</v>
      </c>
      <c r="AA171" s="2" t="e">
        <f t="shared" ca="1" si="157"/>
        <v>#VALUE!</v>
      </c>
      <c r="AB171" s="2" t="e">
        <f t="shared" ca="1" si="157"/>
        <v>#VALUE!</v>
      </c>
      <c r="AC171" s="2" t="e">
        <f t="shared" ca="1" si="147"/>
        <v>#VALUE!</v>
      </c>
      <c r="AD171" s="2" t="e">
        <f t="shared" ca="1" si="147"/>
        <v>#VALUE!</v>
      </c>
      <c r="AE171" s="2" t="e">
        <f t="shared" ca="1" si="147"/>
        <v>#VALUE!</v>
      </c>
      <c r="AF171" s="2" t="e">
        <f t="shared" ca="1" si="147"/>
        <v>#VALUE!</v>
      </c>
      <c r="AG171" s="2" t="e">
        <f t="shared" ca="1" si="147"/>
        <v>#VALUE!</v>
      </c>
      <c r="AH171" s="2" t="e">
        <f t="shared" ca="1" si="147"/>
        <v>#VALUE!</v>
      </c>
      <c r="AI171" s="2" t="e">
        <f t="shared" ca="1" si="145"/>
        <v>#VALUE!</v>
      </c>
      <c r="AJ171" s="2" t="e">
        <f t="shared" ca="1" si="145"/>
        <v>#VALUE!</v>
      </c>
      <c r="AK171" s="2" t="e">
        <f t="shared" ca="1" si="145"/>
        <v>#VALUE!</v>
      </c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2">
        <f t="shared" ca="1" si="156"/>
        <v>0</v>
      </c>
      <c r="BA171" s="2">
        <f t="shared" ca="1" si="156"/>
        <v>0</v>
      </c>
      <c r="BB171" s="2">
        <f t="shared" ca="1" si="156"/>
        <v>0</v>
      </c>
      <c r="BC171" s="2">
        <f t="shared" ca="1" si="156"/>
        <v>0</v>
      </c>
      <c r="BD171" s="2">
        <f t="shared" ca="1" si="156"/>
        <v>0</v>
      </c>
      <c r="BE171" s="2">
        <f t="shared" ca="1" si="148"/>
        <v>0</v>
      </c>
      <c r="BF171" s="2">
        <f t="shared" ca="1" si="148"/>
        <v>0</v>
      </c>
      <c r="BG171" s="2">
        <f t="shared" ca="1" si="148"/>
        <v>0</v>
      </c>
      <c r="BH171" s="2">
        <f t="shared" ca="1" si="148"/>
        <v>0</v>
      </c>
      <c r="BI171" s="2">
        <f t="shared" ca="1" si="148"/>
        <v>0</v>
      </c>
      <c r="BJ171" s="2">
        <f t="shared" ca="1" si="148"/>
        <v>0</v>
      </c>
      <c r="BK171" s="2">
        <f t="shared" ca="1" si="146"/>
        <v>0</v>
      </c>
      <c r="BL171" s="2">
        <f t="shared" ca="1" si="146"/>
        <v>0</v>
      </c>
      <c r="BM171" s="2">
        <f t="shared" ca="1" si="146"/>
        <v>0</v>
      </c>
      <c r="BN171" s="2" t="str">
        <f t="shared" si="152"/>
        <v>GW</v>
      </c>
    </row>
    <row r="172" spans="1:70" x14ac:dyDescent="0.25">
      <c r="A172" s="10" t="str">
        <f>IF(AND(MID(B172,11,2)="10",MID(B172,7,2)="SV",MID(B172,3,1)="T"),"ТА-1  -  "&amp;VLOOKUP("SVT",Справочники!$B$100:$C$115,2,FALSE),IF(MID(B172,1,2)="00",VLOOKUP(MID(B172,7,2),Справочники!$B$100:$C$115,2,FALSE),IF(MID(B172,3,1)="K","КА",IF(MID(B172,3,1)="T","ТА","-"))&amp;"-"&amp;MID(B172,1,2)*1&amp;IF(MID(B172,IF(MID(B172,11,2)="09",10,9),1)="A","А","")&amp;IF(MID(B172,IF(MID(B172,11,2)="09",10,9),1)="B","Б","")&amp;"  -  "&amp;VLOOKUP(IF(AND(MID(B172,7,2)="SV",MID(B172,3,1)="T"),"SVT",MID(B172,7,2)),Справочники!$B$100:$C$115,2,FALSE)))</f>
        <v>Потери пара и конденсата</v>
      </c>
      <c r="B172" s="15" t="s">
        <v>2864</v>
      </c>
      <c r="C172" s="22">
        <v>50</v>
      </c>
      <c r="D172" s="110" t="s">
        <v>2964</v>
      </c>
      <c r="E172" s="22">
        <v>51</v>
      </c>
      <c r="F172" s="110" t="s">
        <v>2993</v>
      </c>
      <c r="G172" s="22"/>
      <c r="H172" s="20">
        <f>IFERROR(IF(AND(MID(D172,1,1)*MID(F172,1,1)=1,RIGHT(F172,LEN(F172)-1)-RIGHT(D172,LEN(D172)-1)&gt;1),1,0),"-")</f>
        <v>0</v>
      </c>
      <c r="I172" s="16" t="str">
        <f t="shared" si="151"/>
        <v>00S102MK0004</v>
      </c>
      <c r="J172" s="54">
        <v>5.2098521828270172</v>
      </c>
      <c r="K172" s="54">
        <v>5.3734066703929901</v>
      </c>
      <c r="L172" s="54">
        <v>4.758922703012697</v>
      </c>
      <c r="M172" s="54">
        <v>6.0093019904977698</v>
      </c>
      <c r="N172" s="54">
        <v>4.8868413641369042</v>
      </c>
      <c r="O172" s="54">
        <v>4.2987125472961463</v>
      </c>
      <c r="P172" s="54">
        <v>4.5902026424535096</v>
      </c>
      <c r="Q172" s="54">
        <v>4.58968106860255</v>
      </c>
      <c r="R172" s="54">
        <v>4.9006609353440842</v>
      </c>
      <c r="S172" s="54">
        <v>4.8368602413250779</v>
      </c>
      <c r="T172" s="54">
        <v>5.343568490098658</v>
      </c>
      <c r="U172" s="54">
        <v>6.2424640549418955</v>
      </c>
      <c r="V172" s="54">
        <v>5.0534449688833591</v>
      </c>
      <c r="W172" s="56">
        <v>5.1255037283048388</v>
      </c>
      <c r="X172" s="2" t="e">
        <f t="shared" ca="1" si="157"/>
        <v>#N/A</v>
      </c>
      <c r="Y172" s="2" t="e">
        <f t="shared" ca="1" si="157"/>
        <v>#N/A</v>
      </c>
      <c r="Z172" s="2" t="e">
        <f t="shared" ca="1" si="157"/>
        <v>#N/A</v>
      </c>
      <c r="AA172" s="2" t="e">
        <f t="shared" ca="1" si="157"/>
        <v>#N/A</v>
      </c>
      <c r="AB172" s="2" t="e">
        <f t="shared" ca="1" si="157"/>
        <v>#N/A</v>
      </c>
      <c r="AC172" s="2" t="e">
        <f t="shared" ca="1" si="147"/>
        <v>#N/A</v>
      </c>
      <c r="AD172" s="2" t="e">
        <f t="shared" ca="1" si="147"/>
        <v>#N/A</v>
      </c>
      <c r="AE172" s="2" t="e">
        <f t="shared" ca="1" si="147"/>
        <v>#N/A</v>
      </c>
      <c r="AF172" s="2" t="e">
        <f t="shared" ca="1" si="147"/>
        <v>#N/A</v>
      </c>
      <c r="AG172" s="2" t="e">
        <f t="shared" ca="1" si="147"/>
        <v>#N/A</v>
      </c>
      <c r="AH172" s="2" t="e">
        <f t="shared" ca="1" si="147"/>
        <v>#N/A</v>
      </c>
      <c r="AI172" s="2" t="e">
        <f t="shared" ca="1" si="145"/>
        <v>#N/A</v>
      </c>
      <c r="AJ172" s="2" t="e">
        <f t="shared" ca="1" si="145"/>
        <v>#N/A</v>
      </c>
      <c r="AK172" s="2" t="e">
        <f t="shared" ca="1" si="145"/>
        <v>#N/A</v>
      </c>
      <c r="AL172" s="55">
        <v>3.3446690540996</v>
      </c>
      <c r="AM172" s="55">
        <v>3.3707913255157211</v>
      </c>
      <c r="AN172" s="55">
        <v>3.3983665973200075</v>
      </c>
      <c r="AO172" s="55">
        <v>5.5603177174416372</v>
      </c>
      <c r="AP172" s="55">
        <v>3.4354282771285813</v>
      </c>
      <c r="AQ172" s="55">
        <v>3.3039245605300556</v>
      </c>
      <c r="AR172" s="55">
        <v>3.4813578286856663</v>
      </c>
      <c r="AS172" s="55">
        <v>3.6898294155515101</v>
      </c>
      <c r="AT172" s="55">
        <v>3.4405838075344604</v>
      </c>
      <c r="AU172" s="55">
        <v>3.4325321763030892</v>
      </c>
      <c r="AV172" s="55">
        <v>3.4834234239209856</v>
      </c>
      <c r="AW172" s="55">
        <v>3.8981878894416706</v>
      </c>
      <c r="AX172" s="55">
        <v>3.9228173120336067</v>
      </c>
      <c r="AY172" s="55">
        <v>3.7945614717177585</v>
      </c>
      <c r="AZ172" s="2">
        <f t="shared" ca="1" si="156"/>
        <v>0</v>
      </c>
      <c r="BA172" s="2">
        <f t="shared" ca="1" si="156"/>
        <v>0</v>
      </c>
      <c r="BB172" s="2">
        <f t="shared" ca="1" si="156"/>
        <v>0</v>
      </c>
      <c r="BC172" s="2">
        <f t="shared" ca="1" si="156"/>
        <v>0</v>
      </c>
      <c r="BD172" s="2">
        <f t="shared" ca="1" si="156"/>
        <v>0</v>
      </c>
      <c r="BE172" s="2">
        <f t="shared" ca="1" si="148"/>
        <v>0</v>
      </c>
      <c r="BF172" s="2">
        <f t="shared" ca="1" si="148"/>
        <v>0</v>
      </c>
      <c r="BG172" s="2">
        <f t="shared" ca="1" si="148"/>
        <v>0</v>
      </c>
      <c r="BH172" s="2">
        <f t="shared" ca="1" si="148"/>
        <v>0</v>
      </c>
      <c r="BI172" s="2">
        <f t="shared" ca="1" si="148"/>
        <v>0</v>
      </c>
      <c r="BJ172" s="2">
        <f t="shared" ca="1" si="148"/>
        <v>0</v>
      </c>
      <c r="BK172" s="2">
        <f t="shared" ca="1" si="146"/>
        <v>0</v>
      </c>
      <c r="BL172" s="2">
        <f t="shared" ca="1" si="146"/>
        <v>0</v>
      </c>
      <c r="BM172" s="2">
        <f t="shared" ca="1" si="146"/>
        <v>0</v>
      </c>
      <c r="BN172" s="2" t="str">
        <f t="shared" si="152"/>
        <v>MK</v>
      </c>
    </row>
    <row r="173" spans="1:70" x14ac:dyDescent="0.25">
      <c r="A173"/>
      <c r="B173"/>
      <c r="C173"/>
      <c r="D173"/>
    </row>
    <row r="174" spans="1:70" x14ac:dyDescent="0.25">
      <c r="A174" s="98"/>
      <c r="B174"/>
      <c r="C174"/>
      <c r="D174"/>
    </row>
    <row r="175" spans="1:70" x14ac:dyDescent="0.25">
      <c r="A175" s="98"/>
      <c r="B175"/>
      <c r="C175"/>
      <c r="D175"/>
    </row>
    <row r="176" spans="1:70" x14ac:dyDescent="0.25">
      <c r="A176" s="98"/>
      <c r="B176"/>
      <c r="C176"/>
      <c r="D176"/>
    </row>
    <row r="177" spans="1:1" x14ac:dyDescent="0.25">
      <c r="A177" s="98"/>
    </row>
    <row r="178" spans="1:1" x14ac:dyDescent="0.25">
      <c r="A178" s="98"/>
    </row>
    <row r="179" spans="1:1" x14ac:dyDescent="0.25">
      <c r="A179" s="98"/>
    </row>
    <row r="180" spans="1:1" x14ac:dyDescent="0.25">
      <c r="A180" s="98"/>
    </row>
    <row r="181" spans="1:1" x14ac:dyDescent="0.25">
      <c r="A181" s="98"/>
    </row>
    <row r="182" spans="1:1" x14ac:dyDescent="0.25">
      <c r="A182" s="98"/>
    </row>
    <row r="183" spans="1:1" x14ac:dyDescent="0.25">
      <c r="A183" s="98"/>
    </row>
    <row r="184" spans="1:1" x14ac:dyDescent="0.25">
      <c r="A184" s="98"/>
    </row>
    <row r="185" spans="1:1" x14ac:dyDescent="0.25">
      <c r="A185" s="98"/>
    </row>
    <row r="186" spans="1:1" x14ac:dyDescent="0.25">
      <c r="A186" s="98"/>
    </row>
    <row r="187" spans="1:1" x14ac:dyDescent="0.25">
      <c r="A187" s="98"/>
    </row>
  </sheetData>
  <mergeCells count="5">
    <mergeCell ref="E3:F3"/>
    <mergeCell ref="E4:F4"/>
    <mergeCell ref="C6:F6"/>
    <mergeCell ref="G6:G7"/>
    <mergeCell ref="C7:D7"/>
  </mergeCells>
  <conditionalFormatting sqref="H8:W172">
    <cfRule type="expression" dxfId="179" priority="2" stopIfTrue="1">
      <formula>H8=0</formula>
    </cfRule>
  </conditionalFormatting>
  <conditionalFormatting sqref="I8:W172">
    <cfRule type="expression" dxfId="178" priority="6" stopIfTrue="1">
      <formula>OFFSET(I8,,$D$2)=42</formula>
    </cfRule>
    <cfRule type="expression" dxfId="177" priority="7">
      <formula>OR(OFFSET(I8,,$D$2)=1,OFFSET(I8,,$D$2)=2,MOD(OFFSET(I8,,$D$2),10)=1,MOD(OFFSET(I8,,$D$2),10)=2)</formula>
    </cfRule>
  </conditionalFormatting>
  <conditionalFormatting sqref="H4">
    <cfRule type="expression" dxfId="176" priority="4">
      <formula>$H$4="НА СТАНЦИИ"</formula>
    </cfRule>
    <cfRule type="expression" dxfId="175" priority="5">
      <formula>$H$4="ОФИЦИАЛЬНО"</formula>
    </cfRule>
  </conditionalFormatting>
  <conditionalFormatting sqref="AL8:AY172">
    <cfRule type="expression" dxfId="174" priority="8" stopIfTrue="1">
      <formula>AL8=0</formula>
    </cfRule>
  </conditionalFormatting>
  <conditionalFormatting sqref="J8:W172">
    <cfRule type="expression" dxfId="173" priority="1" stopIfTrue="1">
      <formula>AND(OFFSET(J8,MATCH(MID($A8,1,SEARCH(" ",$A8)-1)&amp;"  -  ЧЧР",$A:$A,0)-ROW(J8),)*1&gt;0,OR(J8="",J8=0))</formula>
    </cfRule>
    <cfRule type="expression" dxfId="172" priority="3">
      <formula>OFFSET(J8,MATCH(MID($A8,1,SEARCH(" ",$A8)-1)&amp;"  -  ЧЧР",$A:$A,0)-ROW(J8),)&lt;&gt;24</formula>
    </cfRule>
  </conditionalFormatting>
  <conditionalFormatting sqref="X8:AK172">
    <cfRule type="expression" dxfId="171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0017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018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019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020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021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022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023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024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CW109"/>
  <sheetViews>
    <sheetView zoomScale="90" zoomScaleNormal="90" workbookViewId="0">
      <pane xSplit="8" ySplit="7" topLeftCell="J50" activePane="bottomRight" state="frozen"/>
      <selection pane="topRight" activeCell="H1" sqref="H1"/>
      <selection pane="bottomLeft" activeCell="A8" sqref="A8"/>
      <selection pane="bottomRight" activeCell="A59" sqref="A59:XFD59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70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4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КА-3  -  Тух</v>
      </c>
      <c r="B8" s="10" t="s">
        <v>1889</v>
      </c>
      <c r="C8" s="18">
        <v>175</v>
      </c>
      <c r="D8" s="18">
        <v>135</v>
      </c>
      <c r="E8" s="22" t="s">
        <v>114</v>
      </c>
      <c r="F8" s="22">
        <v>3</v>
      </c>
      <c r="G8" s="18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03K002TU0005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6">
        <v>0</v>
      </c>
      <c r="X8" s="2">
        <f ca="1">IF(J8&lt;&gt;"",IF(LEFT($E8,2)="+-",IF(OR(J8&lt;MIN($C8:$D8),J8&gt;MAX($C8:$D8)),1,0),IF(AND(1*$E8&gt;0,J8&gt;MAX($C8:$D8)),1,IF(AND(1*$E8&lt;0,J8&lt;MIN($C8:$D8)),1,0)))+10*IF(SUM(OFFSET($A$76,MATCH(MID($A8,1,SEARCH(" ",$A8)-1)&amp;"  -  ЧЧР",$A$76:$A$92,0)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$76,IFERROR(MATCH("КА-"&amp;MID($A8,4,2)*1&amp;"А  -  ЧЧР",$A$76:$A$92,0),MATCH("КА-"&amp;MID($A8,4,2)*1&amp;"  -  ЧЧР",$A$76:$A$92,0))-1,COLUMN(J8)-1,,)+OFFSET($A$76,IFERROR(MATCH("КА-"&amp;MID($A8,4,2)*1&amp;"Б  -  ЧЧР",$A$76:$A$92,0),MATCH("КА-"&amp;MID($A8,4,2)*1&amp;"  -  ЧЧР",$A$76:$A$92,0))-1,COLUMN(J8)-1,,)=48,1,0),1),1)),0),0)*IF($G8&gt;0,IF(COLUMN(T$7)-COLUMN($J$7)&gt;=$D$2+$G8,IF(SUM(OFFSET(T8,,-1,,-$G8))&gt;=$G8*21,2,1),1),2)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IF(K8&lt;&gt;"",IF(LEFT($E8,2)="+-",IF(OR(K8&lt;MIN($C8:$D8),K8&gt;MAX($C8:$D8)),1,0),IF(AND(1*$E8&gt;0,K8&gt;MAX($C8:$D8)),1,IF(AND(1*$E8&lt;0,K8&lt;MIN($C8:$D8)),1,0)))+10*IF(SUM(OFFSET($A$76,MATCH(MID($A8,1,SEARCH(" ",$A8)-1)&amp;"  -  ЧЧР",$A$76:$A$92,0)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$76,IFERROR(MATCH("КА-"&amp;MID($A8,4,2)*1&amp;"А  -  ЧЧР",$A$76:$A$92,0),MATCH("КА-"&amp;MID($A8,4,2)*1&amp;"  -  ЧЧР",$A$76:$A$92,0))-1,COLUMN(K8)-1,,)+OFFSET($A$76,IFERROR(MATCH("КА-"&amp;MID($A8,4,2)*1&amp;"Б  -  ЧЧР",$A$76:$A$92,0),MATCH("КА-"&amp;MID($A8,4,2)*1&amp;"  -  ЧЧР",$A$76:$A$92,0))-1,COLUMN(K8)-1,,)=48,1,0),1),1)),0),0)*IF($G8&gt;0,IF(COLUMN(U$7)-COLUMN($J$7)&gt;=$D$2+$G8,IF(SUM(OFFSET(U8,,-1,,-$G8))&gt;=$G8*21,2,1),1),2)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0</v>
      </c>
      <c r="AM8" s="55">
        <v>0</v>
      </c>
      <c r="AN8" s="55">
        <v>0</v>
      </c>
      <c r="AO8" s="55">
        <v>0</v>
      </c>
      <c r="AP8" s="55">
        <v>0</v>
      </c>
      <c r="AQ8" s="55">
        <v>0</v>
      </c>
      <c r="AR8" s="55">
        <v>0</v>
      </c>
      <c r="AS8" s="55">
        <v>0</v>
      </c>
      <c r="AT8" s="55">
        <v>0</v>
      </c>
      <c r="AU8" s="55">
        <v>0</v>
      </c>
      <c r="AV8" s="55">
        <v>0</v>
      </c>
      <c r="AW8" s="55">
        <v>0</v>
      </c>
      <c r="AX8" s="55">
        <v>0</v>
      </c>
      <c r="AY8" s="55">
        <v>0</v>
      </c>
      <c r="AZ8" s="2">
        <f ca="1">COUNTIF(OFFSET(H8,,$D$2+2,COUNTIF(OFFSET($H8,1-ROW($H8),2+4*$D$2,94),"="&amp;OFFSET($H8,,2+4*$D$2))),"&gt;20")</f>
        <v>0</v>
      </c>
      <c r="BA8" s="2">
        <f t="shared" ref="BA8:BM23" ca="1" si="1">COUNTIF(OFFSET(I8,,$D$2+2,COUNTIF(OFFSET($H8,1-ROW($H8),2+4*$D$2,94),"="&amp;OFFSET($H8,,2+4*$D$2))),"&gt;20")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1</v>
      </c>
      <c r="BH8" s="2">
        <f t="shared" ca="1" si="1"/>
        <v>1</v>
      </c>
      <c r="BI8" s="2">
        <f t="shared" ca="1" si="1"/>
        <v>1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1</v>
      </c>
      <c r="BN8" s="2" t="str">
        <f>MID(B8,7,2)</f>
        <v>TU</v>
      </c>
      <c r="BP8" s="2">
        <f t="shared" ref="BP8:BP39" si="2">IF(AND(COUNTIF(J8:W8,"&gt;0")&gt;6,SUM(BR8:CE8)=0),1,0)</f>
        <v>0</v>
      </c>
      <c r="BR8" s="2">
        <f t="shared" ref="BR8:BR16" si="3">IF(AND(J76 &gt;0,J8&gt;$C8,J8 &gt;20),1,0)</f>
        <v>0</v>
      </c>
      <c r="BS8" s="2">
        <f t="shared" ref="BS8:BS16" si="4">IF(AND(K76 &gt;0,K8&gt;$C8,K8 &gt;20),1,0)</f>
        <v>0</v>
      </c>
      <c r="BT8" s="2">
        <f t="shared" ref="BT8:BT16" si="5">IF(AND(L76 &gt;0,L8&gt;$C8,L8 &gt;20),1,0)</f>
        <v>0</v>
      </c>
      <c r="BU8" s="2">
        <f t="shared" ref="BU8:BU16" si="6">IF(AND(M76 &gt;0,M8&gt;$C8,M8 &gt;20),1,0)</f>
        <v>0</v>
      </c>
      <c r="BV8" s="2">
        <f t="shared" ref="BV8:BV16" si="7">IF(AND(N76 &gt;0,N8&gt;$C8,N8 &gt;20),1,0)</f>
        <v>0</v>
      </c>
      <c r="BW8" s="2">
        <f t="shared" ref="BW8:BW16" si="8">IF(AND(O76 &gt;0,O8&gt;$C8,O8 &gt;20),1,0)</f>
        <v>0</v>
      </c>
      <c r="BX8" s="2">
        <f t="shared" ref="BX8:BX16" si="9">IF(AND(P76 &gt;0,P8&gt;$C8,P8 &gt;20),1,0)</f>
        <v>0</v>
      </c>
      <c r="BY8" s="2">
        <f t="shared" ref="BY8:BY16" si="10">IF(AND(Q76 &gt;0,Q8&gt;$C8,Q8 &gt;20),1,0)</f>
        <v>0</v>
      </c>
      <c r="BZ8" s="2">
        <f t="shared" ref="BZ8:BZ16" si="11">IF(AND(R76 &gt;0,R8&gt;$C8,R8 &gt;20),1,0)</f>
        <v>0</v>
      </c>
      <c r="CA8" s="2">
        <f t="shared" ref="CA8:CA16" si="12">IF(AND(S76 &gt;0,S8&gt;$C8,S8 &gt;20),1,0)</f>
        <v>0</v>
      </c>
      <c r="CB8" s="2">
        <f t="shared" ref="CB8:CB16" si="13">IF(AND(T76 &gt;0,T8&gt;$C8,T8 &gt;20),1,0)</f>
        <v>0</v>
      </c>
      <c r="CC8" s="2">
        <f t="shared" ref="CC8:CC16" si="14">IF(AND(U76 &gt;0,U8&gt;$C8,U8 &gt;20),1,0)</f>
        <v>0</v>
      </c>
      <c r="CD8" s="2">
        <f t="shared" ref="CD8:CD16" si="15">IF(AND(V76 &gt;0,V8&gt;$C8,V8 &gt;20),1,0)</f>
        <v>0</v>
      </c>
      <c r="CE8" s="2">
        <f t="shared" ref="CE8:CE16" si="16">IF(AND(W76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КА-4  -  Тух</v>
      </c>
      <c r="B9" s="10" t="s">
        <v>1890</v>
      </c>
      <c r="C9" s="18">
        <v>210</v>
      </c>
      <c r="D9" s="18">
        <v>180</v>
      </c>
      <c r="E9" s="22" t="s">
        <v>114</v>
      </c>
      <c r="F9" s="22">
        <v>3</v>
      </c>
      <c r="G9" s="18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04K002TU0005</v>
      </c>
      <c r="J9" s="54">
        <v>182.93101578007517</v>
      </c>
      <c r="K9" s="54">
        <v>183.48895203971119</v>
      </c>
      <c r="L9" s="54">
        <v>187.17595819491524</v>
      </c>
      <c r="M9" s="54">
        <v>190.06130869396554</v>
      </c>
      <c r="N9" s="54">
        <v>192.58382491923078</v>
      </c>
      <c r="O9" s="54">
        <v>195.74106510050251</v>
      </c>
      <c r="P9" s="54">
        <v>197.06670652982871</v>
      </c>
      <c r="Q9" s="54">
        <v>192.83089622994655</v>
      </c>
      <c r="R9" s="54">
        <v>185.40254718454935</v>
      </c>
      <c r="S9" s="54">
        <v>187.01961737603304</v>
      </c>
      <c r="T9" s="54">
        <v>192.95660990490128</v>
      </c>
      <c r="U9" s="54">
        <v>190.72761984837001</v>
      </c>
      <c r="V9" s="54">
        <v>187.03486525227461</v>
      </c>
      <c r="W9" s="56">
        <v>186.93657147465436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IF(J9&lt;&gt;"",IF(LEFT($E9,2)="+-",IF(OR(J9&lt;MIN($C9:$D9),J9&gt;MAX($C9:$D9)),1,0),IF(AND(1*$E9&gt;0,J9&gt;MAX($C9:$D9)),1,IF(AND(1*$E9&lt;0,J9&lt;MIN($C9:$D9)),1,0)))+10*IF(SUM(OFFSET($A$76,MATCH(MID($A9,1,SEARCH(" ",$A9)-1)&amp;"  -  ЧЧР",$A$76:$A$92,0)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$76,IFERROR(MATCH("КА-"&amp;MID($A9,4,2)*1&amp;"А  -  ЧЧР",$A$76:$A$92,0),MATCH("КА-"&amp;MID($A9,4,2)*1&amp;"  -  ЧЧР",$A$76:$A$92,0))-1,COLUMN(J9)-1,,)+OFFSET($A$76,IFERROR(MATCH("КА-"&amp;MID($A9,4,2)*1&amp;"Б  -  ЧЧР",$A$76:$A$92,0),MATCH("КА-"&amp;MID($A9,4,2)*1&amp;"  -  ЧЧР",$A$76:$A$92,0))-1,COLUMN(J9)-1,,)=48,1,0),1),1)),0),0)*IF($G9&gt;0,IF(COLUMN(T$7)-COLUMN($J$7)&gt;=$D$2+$G9,IF(SUM(OFFSET(T9,,-1,,-$G9))&gt;=$G9*21,2,1),1),2)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209.95</v>
      </c>
      <c r="AM9" s="55">
        <v>202.86</v>
      </c>
      <c r="AN9" s="55">
        <v>198.78</v>
      </c>
      <c r="AO9" s="55">
        <v>201.64</v>
      </c>
      <c r="AP9" s="55">
        <v>208.17</v>
      </c>
      <c r="AQ9" s="55">
        <v>217.74</v>
      </c>
      <c r="AR9" s="55">
        <v>219.87</v>
      </c>
      <c r="AS9" s="55">
        <v>207.86</v>
      </c>
      <c r="AT9" s="55">
        <v>201.47</v>
      </c>
      <c r="AU9" s="55">
        <v>202.56</v>
      </c>
      <c r="AV9" s="55">
        <v>195.65</v>
      </c>
      <c r="AW9" s="55">
        <v>199.44</v>
      </c>
      <c r="AX9" s="55">
        <v>213.8</v>
      </c>
      <c r="AY9" s="55">
        <v>210.46</v>
      </c>
      <c r="AZ9" s="2">
        <f t="shared" ref="AZ9:BM41" ca="1" si="20">COUNTIF(OFFSET(H9,,$D$2+2,COUNTIF(OFFSET($H9,1-ROW($H9),2+4*$D$2,94),"="&amp;OFFSET($H9,,2+4*$D$2))),"&gt;20")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1</v>
      </c>
      <c r="BH9" s="2">
        <f t="shared" ca="1" si="1"/>
        <v>1</v>
      </c>
      <c r="BI9" s="2">
        <f t="shared" ca="1" si="1"/>
        <v>1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1</v>
      </c>
      <c r="BN9" s="2" t="str">
        <f t="shared" ref="BN9:BN72" si="21">MID(B9,7,2)</f>
        <v>TU</v>
      </c>
      <c r="BO9" s="2">
        <f>IF(AND(COUNTIF(J9:W9,"&gt;0")&gt;6,COUNTIF(J9:W9,"&gt;0")=SUM(BR9:CE9)),SUM(BR9:CE9),0)</f>
        <v>0</v>
      </c>
      <c r="BP9" s="2">
        <f t="shared" si="2"/>
        <v>1</v>
      </c>
      <c r="BR9" s="2">
        <f t="shared" si="3"/>
        <v>0</v>
      </c>
      <c r="BS9" s="2">
        <f t="shared" si="4"/>
        <v>0</v>
      </c>
      <c r="BT9" s="2">
        <f t="shared" si="5"/>
        <v>0</v>
      </c>
      <c r="BU9" s="2">
        <f t="shared" si="6"/>
        <v>0</v>
      </c>
      <c r="BV9" s="2">
        <f t="shared" si="7"/>
        <v>0</v>
      </c>
      <c r="BW9" s="2">
        <f t="shared" si="8"/>
        <v>0</v>
      </c>
      <c r="BX9" s="2">
        <f t="shared" si="9"/>
        <v>0</v>
      </c>
      <c r="BY9" s="2">
        <f t="shared" si="10"/>
        <v>0</v>
      </c>
      <c r="BZ9" s="2">
        <f t="shared" si="11"/>
        <v>0</v>
      </c>
      <c r="CA9" s="2">
        <f t="shared" si="12"/>
        <v>0</v>
      </c>
      <c r="CB9" s="2">
        <f t="shared" si="13"/>
        <v>0</v>
      </c>
      <c r="CC9" s="2">
        <f t="shared" si="14"/>
        <v>0</v>
      </c>
      <c r="CD9" s="2">
        <f t="shared" si="15"/>
        <v>0</v>
      </c>
      <c r="CE9" s="2">
        <f t="shared" si="16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КА-10  -  Тух</v>
      </c>
      <c r="B10" s="10" t="s">
        <v>1891</v>
      </c>
      <c r="C10" s="18">
        <v>175</v>
      </c>
      <c r="D10" s="18">
        <v>120</v>
      </c>
      <c r="E10" s="22" t="s">
        <v>114</v>
      </c>
      <c r="F10" s="22">
        <v>3</v>
      </c>
      <c r="G10" s="18"/>
      <c r="H10" s="20">
        <f t="shared" ca="1" si="17"/>
        <v>0</v>
      </c>
      <c r="I10" s="16" t="str">
        <f t="shared" si="18"/>
        <v>10K002TU0005</v>
      </c>
      <c r="J10" s="54">
        <v>158.54150000000001</v>
      </c>
      <c r="K10" s="54">
        <v>163.375</v>
      </c>
      <c r="L10" s="54">
        <v>160.458</v>
      </c>
      <c r="M10" s="54">
        <v>157.1875</v>
      </c>
      <c r="N10" s="54">
        <v>159.66999999999999</v>
      </c>
      <c r="O10" s="54">
        <v>165.04499999999999</v>
      </c>
      <c r="P10" s="54">
        <v>165.875</v>
      </c>
      <c r="Q10" s="54">
        <v>154.124</v>
      </c>
      <c r="R10" s="54">
        <v>145.95799999999997</v>
      </c>
      <c r="S10" s="54">
        <v>128.91499999999999</v>
      </c>
      <c r="T10" s="54">
        <v>129</v>
      </c>
      <c r="U10" s="54">
        <v>0</v>
      </c>
      <c r="V10" s="54">
        <v>0</v>
      </c>
      <c r="W10" s="56">
        <v>0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201.96392727291669</v>
      </c>
      <c r="AM10" s="55">
        <v>203.0979471104167</v>
      </c>
      <c r="AN10" s="55">
        <v>203.71458627500002</v>
      </c>
      <c r="AO10" s="55">
        <v>203.79590743541667</v>
      </c>
      <c r="AP10" s="55">
        <v>207.98523415625002</v>
      </c>
      <c r="AQ10" s="55">
        <v>216.65826000416666</v>
      </c>
      <c r="AR10" s="55">
        <v>216.75384554999999</v>
      </c>
      <c r="AS10" s="55">
        <v>215.89949055</v>
      </c>
      <c r="AT10" s="55">
        <v>212.01099429841906</v>
      </c>
      <c r="AU10" s="55">
        <v>201.63707050833332</v>
      </c>
      <c r="AV10" s="55">
        <v>200.83066994444445</v>
      </c>
      <c r="AW10" s="55">
        <v>0</v>
      </c>
      <c r="AX10" s="55">
        <v>0</v>
      </c>
      <c r="AY10" s="55">
        <v>0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1</v>
      </c>
      <c r="BH10" s="2">
        <f t="shared" ca="1" si="1"/>
        <v>1</v>
      </c>
      <c r="BI10" s="2">
        <f t="shared" ca="1" si="1"/>
        <v>1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1</v>
      </c>
      <c r="BN10" s="2" t="str">
        <f t="shared" si="21"/>
        <v>TU</v>
      </c>
      <c r="BP10" s="2">
        <f t="shared" si="2"/>
        <v>1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0</v>
      </c>
      <c r="BW10" s="2">
        <f t="shared" si="8"/>
        <v>0</v>
      </c>
      <c r="BX10" s="2">
        <f t="shared" si="9"/>
        <v>0</v>
      </c>
      <c r="BY10" s="2">
        <f t="shared" si="10"/>
        <v>0</v>
      </c>
      <c r="BZ10" s="2">
        <f t="shared" si="11"/>
        <v>0</v>
      </c>
      <c r="CA10" s="2">
        <f t="shared" si="12"/>
        <v>0</v>
      </c>
      <c r="CB10" s="2">
        <f t="shared" si="13"/>
        <v>0</v>
      </c>
      <c r="CC10" s="2">
        <f t="shared" si="14"/>
        <v>0</v>
      </c>
      <c r="CD10" s="2">
        <f t="shared" si="15"/>
        <v>0</v>
      </c>
      <c r="CE10" s="2">
        <f t="shared" si="16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КА-11  -  Тух</v>
      </c>
      <c r="B11" s="10" t="s">
        <v>1892</v>
      </c>
      <c r="C11" s="18">
        <v>175</v>
      </c>
      <c r="D11" s="18">
        <v>135</v>
      </c>
      <c r="E11" s="22" t="s">
        <v>114</v>
      </c>
      <c r="F11" s="22">
        <v>3</v>
      </c>
      <c r="G11" s="18"/>
      <c r="H11" s="20">
        <f t="shared" ca="1" si="17"/>
        <v>1</v>
      </c>
      <c r="I11" s="16" t="str">
        <f t="shared" si="18"/>
        <v>11K002TU0005</v>
      </c>
      <c r="J11" s="54">
        <v>161.20332881194031</v>
      </c>
      <c r="K11" s="54">
        <v>164.74137941816744</v>
      </c>
      <c r="L11" s="54">
        <v>161.37214738786801</v>
      </c>
      <c r="M11" s="54">
        <v>163.49912997407259</v>
      </c>
      <c r="N11" s="54">
        <v>163.21517234174681</v>
      </c>
      <c r="O11" s="54">
        <v>162.47577598693471</v>
      </c>
      <c r="P11" s="54">
        <v>160.74196624161755</v>
      </c>
      <c r="Q11" s="54">
        <v>174.28831870901641</v>
      </c>
      <c r="R11" s="54">
        <v>183.31844307484221</v>
      </c>
      <c r="S11" s="54">
        <v>190.58876246850485</v>
      </c>
      <c r="T11" s="54">
        <v>189.03398300331989</v>
      </c>
      <c r="U11" s="54">
        <v>194.81496278206927</v>
      </c>
      <c r="V11" s="54">
        <v>196.95735887078001</v>
      </c>
      <c r="W11" s="56">
        <v>191.31095375870876</v>
      </c>
      <c r="X11" s="2">
        <f t="shared" ca="1" si="19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40</v>
      </c>
      <c r="AF11" s="2">
        <f t="shared" ca="1" si="0"/>
        <v>42</v>
      </c>
      <c r="AG11" s="2">
        <f t="shared" ca="1" si="0"/>
        <v>42</v>
      </c>
      <c r="AH11" s="2">
        <f t="shared" ca="1" si="0"/>
        <v>2</v>
      </c>
      <c r="AI11" s="2">
        <f t="shared" ca="1" si="0"/>
        <v>2</v>
      </c>
      <c r="AJ11" s="2">
        <f t="shared" ca="1" si="0"/>
        <v>2</v>
      </c>
      <c r="AK11" s="2">
        <f t="shared" ca="1" si="0"/>
        <v>42</v>
      </c>
      <c r="AL11" s="55">
        <v>165.36832140297884</v>
      </c>
      <c r="AM11" s="55">
        <v>166.38452843301792</v>
      </c>
      <c r="AN11" s="55">
        <v>166.33559584605638</v>
      </c>
      <c r="AO11" s="55">
        <v>166.9558681139475</v>
      </c>
      <c r="AP11" s="55">
        <v>167.1775985465344</v>
      </c>
      <c r="AQ11" s="55">
        <v>166.68101248901846</v>
      </c>
      <c r="AR11" s="55">
        <v>166.25602089320657</v>
      </c>
      <c r="AS11" s="55">
        <v>168.3618876644947</v>
      </c>
      <c r="AT11" s="55">
        <v>172.33683414806202</v>
      </c>
      <c r="AU11" s="55">
        <v>170.53130001100843</v>
      </c>
      <c r="AV11" s="55">
        <v>170.80584340661596</v>
      </c>
      <c r="AW11" s="55">
        <v>172.0677099610063</v>
      </c>
      <c r="AX11" s="55">
        <v>172.58737070123721</v>
      </c>
      <c r="AY11" s="55">
        <v>173.11059324554509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1</v>
      </c>
      <c r="BH11" s="2">
        <f t="shared" ca="1" si="1"/>
        <v>1</v>
      </c>
      <c r="BI11" s="2">
        <f t="shared" ca="1" si="1"/>
        <v>1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1</v>
      </c>
      <c r="BN11" s="2" t="str">
        <f t="shared" si="21"/>
        <v>TU</v>
      </c>
      <c r="BO11" s="2">
        <f>IF(AND(COUNTIF(J11:W11,"&gt;0")&gt;6,COUNTIF(J11:W11,"&gt;0")=SUM(BR11:CE11)),SUM(BR11:CE11),0)</f>
        <v>0</v>
      </c>
      <c r="BP11" s="2">
        <f t="shared" si="2"/>
        <v>0</v>
      </c>
      <c r="BR11" s="2">
        <f t="shared" si="3"/>
        <v>0</v>
      </c>
      <c r="BS11" s="2">
        <f t="shared" si="4"/>
        <v>0</v>
      </c>
      <c r="BT11" s="2">
        <f t="shared" si="5"/>
        <v>0</v>
      </c>
      <c r="BU11" s="2">
        <f t="shared" si="6"/>
        <v>0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1</v>
      </c>
      <c r="CA11" s="2">
        <f t="shared" si="12"/>
        <v>1</v>
      </c>
      <c r="CB11" s="2">
        <f t="shared" si="13"/>
        <v>1</v>
      </c>
      <c r="CC11" s="2">
        <f t="shared" si="14"/>
        <v>1</v>
      </c>
      <c r="CD11" s="2">
        <f t="shared" si="15"/>
        <v>1</v>
      </c>
      <c r="CE11" s="2">
        <f t="shared" si="16"/>
        <v>1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КА-12  -  Тух</v>
      </c>
      <c r="B12" s="10" t="s">
        <v>1893</v>
      </c>
      <c r="C12" s="18">
        <v>175</v>
      </c>
      <c r="D12" s="18">
        <v>135</v>
      </c>
      <c r="E12" s="22" t="s">
        <v>114</v>
      </c>
      <c r="F12" s="22">
        <v>3</v>
      </c>
      <c r="G12" s="18"/>
      <c r="H12" s="20">
        <f t="shared" ca="1" si="17"/>
        <v>0</v>
      </c>
      <c r="I12" s="16" t="str">
        <f t="shared" si="18"/>
        <v>12K002TU0005</v>
      </c>
      <c r="J12" s="54">
        <v>197.07012311668484</v>
      </c>
      <c r="K12" s="54">
        <v>198.09125856743458</v>
      </c>
      <c r="L12" s="54">
        <v>198.14152866410535</v>
      </c>
      <c r="M12" s="54">
        <v>194.52108945923058</v>
      </c>
      <c r="N12" s="54">
        <v>194.56416778097619</v>
      </c>
      <c r="O12" s="54">
        <v>201.24940917815346</v>
      </c>
      <c r="P12" s="54">
        <v>203.24908500000001</v>
      </c>
      <c r="Q12" s="54">
        <v>0</v>
      </c>
      <c r="R12" s="54">
        <v>0</v>
      </c>
      <c r="S12" s="54">
        <v>0</v>
      </c>
      <c r="T12" s="54">
        <v>0</v>
      </c>
      <c r="U12" s="54">
        <v>0</v>
      </c>
      <c r="V12" s="54">
        <v>0</v>
      </c>
      <c r="W12" s="56">
        <v>0</v>
      </c>
      <c r="X12" s="2">
        <f t="shared" ca="1" si="19"/>
        <v>2</v>
      </c>
      <c r="Y12" s="2">
        <f t="shared" ca="1" si="0"/>
        <v>2</v>
      </c>
      <c r="Z12" s="2">
        <f t="shared" ca="1" si="0"/>
        <v>2</v>
      </c>
      <c r="AA12" s="2">
        <f t="shared" ca="1" si="0"/>
        <v>2</v>
      </c>
      <c r="AB12" s="2">
        <f t="shared" ca="1" si="0"/>
        <v>2</v>
      </c>
      <c r="AC12" s="2">
        <f t="shared" ca="1" si="0"/>
        <v>2</v>
      </c>
      <c r="AD12" s="2">
        <f t="shared" ca="1" si="0"/>
        <v>2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160.03086372649227</v>
      </c>
      <c r="AM12" s="55">
        <v>162.61833361819419</v>
      </c>
      <c r="AN12" s="55">
        <v>163.54282398674894</v>
      </c>
      <c r="AO12" s="55">
        <v>163.51519934711155</v>
      </c>
      <c r="AP12" s="55">
        <v>162.69048038912956</v>
      </c>
      <c r="AQ12" s="55">
        <v>162.65580189548771</v>
      </c>
      <c r="AR12" s="55">
        <v>134.21543481329221</v>
      </c>
      <c r="AS12" s="55">
        <v>0</v>
      </c>
      <c r="AT12" s="55">
        <v>0</v>
      </c>
      <c r="AU12" s="55">
        <v>0</v>
      </c>
      <c r="AV12" s="55">
        <v>0</v>
      </c>
      <c r="AW12" s="55">
        <v>0</v>
      </c>
      <c r="AX12" s="55">
        <v>0</v>
      </c>
      <c r="AY12" s="55">
        <v>0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21"/>
        <v>TU</v>
      </c>
      <c r="BP12" s="2">
        <f t="shared" si="2"/>
        <v>0</v>
      </c>
      <c r="BQ12" s="127"/>
      <c r="BR12" s="2">
        <f t="shared" si="3"/>
        <v>1</v>
      </c>
      <c r="BS12" s="2">
        <f t="shared" si="4"/>
        <v>1</v>
      </c>
      <c r="BT12" s="2">
        <f t="shared" si="5"/>
        <v>1</v>
      </c>
      <c r="BU12" s="2">
        <f t="shared" si="6"/>
        <v>1</v>
      </c>
      <c r="BV12" s="2">
        <f t="shared" si="7"/>
        <v>1</v>
      </c>
      <c r="BW12" s="2">
        <f t="shared" si="8"/>
        <v>1</v>
      </c>
      <c r="BX12" s="2">
        <f t="shared" si="9"/>
        <v>1</v>
      </c>
      <c r="BY12" s="2">
        <f t="shared" si="10"/>
        <v>0</v>
      </c>
      <c r="BZ12" s="2">
        <f t="shared" si="11"/>
        <v>0</v>
      </c>
      <c r="CA12" s="2">
        <f t="shared" si="12"/>
        <v>0</v>
      </c>
      <c r="CB12" s="2">
        <f t="shared" si="13"/>
        <v>0</v>
      </c>
      <c r="CC12" s="2">
        <f t="shared" si="14"/>
        <v>0</v>
      </c>
      <c r="CD12" s="2">
        <f t="shared" si="15"/>
        <v>0</v>
      </c>
      <c r="CE12" s="2">
        <f t="shared" si="16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КА-13  -  Тух</v>
      </c>
      <c r="B13" s="10" t="s">
        <v>1894</v>
      </c>
      <c r="C13" s="18">
        <v>175</v>
      </c>
      <c r="D13" s="18">
        <v>135</v>
      </c>
      <c r="E13" s="22" t="s">
        <v>114</v>
      </c>
      <c r="F13" s="22">
        <v>3</v>
      </c>
      <c r="G13" s="18"/>
      <c r="H13" s="20">
        <f t="shared" ca="1" si="17"/>
        <v>0</v>
      </c>
      <c r="I13" s="16" t="str">
        <f t="shared" si="18"/>
        <v>13K002TU0005</v>
      </c>
      <c r="J13" s="54">
        <v>180.69806294381289</v>
      </c>
      <c r="K13" s="54">
        <v>186.52012574868075</v>
      </c>
      <c r="L13" s="54">
        <v>187.8527261040694</v>
      </c>
      <c r="M13" s="54">
        <v>190.40528628404667</v>
      </c>
      <c r="N13" s="54">
        <v>185.11777996843438</v>
      </c>
      <c r="O13" s="54">
        <v>0</v>
      </c>
      <c r="P13" s="54">
        <v>0</v>
      </c>
      <c r="Q13" s="54">
        <v>169.30767366621984</v>
      </c>
      <c r="R13" s="54">
        <v>175.00176842209078</v>
      </c>
      <c r="S13" s="54">
        <v>180.3154459475</v>
      </c>
      <c r="T13" s="54">
        <v>181.61528484963355</v>
      </c>
      <c r="U13" s="54">
        <v>187.56057806133933</v>
      </c>
      <c r="V13" s="54">
        <v>186.41563510013717</v>
      </c>
      <c r="W13" s="56">
        <v>183.80940743392904</v>
      </c>
      <c r="X13" s="2">
        <f t="shared" ca="1" si="19"/>
        <v>2</v>
      </c>
      <c r="Y13" s="2">
        <f t="shared" ca="1" si="0"/>
        <v>2</v>
      </c>
      <c r="Z13" s="2">
        <f t="shared" ca="1" si="0"/>
        <v>2</v>
      </c>
      <c r="AA13" s="2">
        <f t="shared" ca="1" si="0"/>
        <v>2</v>
      </c>
      <c r="AB13" s="2">
        <f t="shared" ca="1" si="0"/>
        <v>2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2</v>
      </c>
      <c r="AG13" s="2">
        <f t="shared" ca="1" si="0"/>
        <v>2</v>
      </c>
      <c r="AH13" s="2">
        <f t="shared" ca="1" si="0"/>
        <v>2</v>
      </c>
      <c r="AI13" s="2">
        <f t="shared" ca="1" si="0"/>
        <v>2</v>
      </c>
      <c r="AJ13" s="2">
        <f t="shared" ca="1" si="0"/>
        <v>2</v>
      </c>
      <c r="AK13" s="2">
        <f t="shared" ca="1" si="0"/>
        <v>2</v>
      </c>
      <c r="AL13" s="55">
        <v>139.832747152179</v>
      </c>
      <c r="AM13" s="55">
        <v>139.70338143470204</v>
      </c>
      <c r="AN13" s="55">
        <v>139.43732177789218</v>
      </c>
      <c r="AO13" s="55">
        <v>135.37379679929478</v>
      </c>
      <c r="AP13" s="55">
        <v>125.9696448372476</v>
      </c>
      <c r="AQ13" s="55">
        <v>0</v>
      </c>
      <c r="AR13" s="55">
        <v>0</v>
      </c>
      <c r="AS13" s="55">
        <v>122.82489547143635</v>
      </c>
      <c r="AT13" s="55">
        <v>125.11727365177519</v>
      </c>
      <c r="AU13" s="55">
        <v>127.06042936925004</v>
      </c>
      <c r="AV13" s="55">
        <v>133.82519858883498</v>
      </c>
      <c r="AW13" s="55">
        <v>134.2457274803686</v>
      </c>
      <c r="AX13" s="55">
        <v>137.54131356424554</v>
      </c>
      <c r="AY13" s="55">
        <v>137.67503702398798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1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21"/>
        <v>TU</v>
      </c>
      <c r="BO13" s="2">
        <f>IF(AND(COUNTIF(J13:W13,"&gt;0")&gt;6,COUNTIF(J13:W13,"&gt;0")=SUM(BR13:CE13)),SUM(BR13:CE13),0)</f>
        <v>0</v>
      </c>
      <c r="BP13" s="2">
        <f t="shared" si="2"/>
        <v>0</v>
      </c>
      <c r="BR13" s="2">
        <f t="shared" si="3"/>
        <v>1</v>
      </c>
      <c r="BS13" s="2">
        <f t="shared" si="4"/>
        <v>1</v>
      </c>
      <c r="BT13" s="2">
        <f t="shared" si="5"/>
        <v>1</v>
      </c>
      <c r="BU13" s="2">
        <f t="shared" si="6"/>
        <v>1</v>
      </c>
      <c r="BV13" s="2">
        <f t="shared" si="7"/>
        <v>1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1</v>
      </c>
      <c r="CA13" s="2">
        <f t="shared" si="12"/>
        <v>1</v>
      </c>
      <c r="CB13" s="2">
        <f t="shared" si="13"/>
        <v>1</v>
      </c>
      <c r="CC13" s="2">
        <f t="shared" si="14"/>
        <v>1</v>
      </c>
      <c r="CD13" s="2">
        <f t="shared" si="15"/>
        <v>1</v>
      </c>
      <c r="CE13" s="2">
        <f t="shared" si="16"/>
        <v>1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КА-14  -  Тух</v>
      </c>
      <c r="B14" s="10" t="s">
        <v>1895</v>
      </c>
      <c r="C14" s="18">
        <v>175</v>
      </c>
      <c r="D14" s="18">
        <v>135</v>
      </c>
      <c r="E14" s="22" t="s">
        <v>114</v>
      </c>
      <c r="F14" s="22">
        <v>3</v>
      </c>
      <c r="G14" s="18"/>
      <c r="H14" s="20">
        <f t="shared" ca="1" si="17"/>
        <v>0</v>
      </c>
      <c r="I14" s="16" t="str">
        <f t="shared" si="18"/>
        <v>14K002TU0005</v>
      </c>
      <c r="J14" s="54">
        <v>167.3090646849254</v>
      </c>
      <c r="K14" s="54">
        <v>167.29098108680139</v>
      </c>
      <c r="L14" s="54">
        <v>167.78306333811918</v>
      </c>
      <c r="M14" s="54">
        <v>166.55656924547031</v>
      </c>
      <c r="N14" s="54">
        <v>167.09769347690386</v>
      </c>
      <c r="O14" s="54">
        <v>172.81308518190639</v>
      </c>
      <c r="P14" s="54">
        <v>170.97941629310344</v>
      </c>
      <c r="Q14" s="54">
        <v>168.26716830052811</v>
      </c>
      <c r="R14" s="54">
        <v>171.94632390400207</v>
      </c>
      <c r="S14" s="54">
        <v>170.18603690822533</v>
      </c>
      <c r="T14" s="54">
        <v>162.68842422812818</v>
      </c>
      <c r="U14" s="54">
        <v>165.48466042611307</v>
      </c>
      <c r="V14" s="54">
        <v>166.97401416666665</v>
      </c>
      <c r="W14" s="56">
        <v>169.26947040930506</v>
      </c>
      <c r="X14" s="2">
        <f t="shared" ca="1" si="19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131.48308069145793</v>
      </c>
      <c r="AM14" s="55">
        <v>128.93447521884661</v>
      </c>
      <c r="AN14" s="55">
        <v>128.35930089503171</v>
      </c>
      <c r="AO14" s="55">
        <v>128.41944753430445</v>
      </c>
      <c r="AP14" s="55">
        <v>126.47993372724723</v>
      </c>
      <c r="AQ14" s="55">
        <v>127.3397267409926</v>
      </c>
      <c r="AR14" s="55">
        <v>126.51353364629192</v>
      </c>
      <c r="AS14" s="55">
        <v>123.48815966367022</v>
      </c>
      <c r="AT14" s="55">
        <v>124.17604945745823</v>
      </c>
      <c r="AU14" s="55">
        <v>126.06147965137539</v>
      </c>
      <c r="AV14" s="55">
        <v>133.18473618682097</v>
      </c>
      <c r="AW14" s="55">
        <v>137.04652914729581</v>
      </c>
      <c r="AX14" s="55">
        <v>132.97427274083202</v>
      </c>
      <c r="AY14" s="55">
        <v>130.01267508932577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1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1</v>
      </c>
      <c r="BL14" s="2">
        <f t="shared" ca="1" si="1"/>
        <v>0</v>
      </c>
      <c r="BM14" s="2">
        <f t="shared" ca="1" si="1"/>
        <v>0</v>
      </c>
      <c r="BN14" s="2" t="str">
        <f t="shared" si="21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4"/>
        <v>0</v>
      </c>
      <c r="BT14" s="2">
        <f t="shared" si="5"/>
        <v>0</v>
      </c>
      <c r="BU14" s="2">
        <f t="shared" si="6"/>
        <v>0</v>
      </c>
      <c r="BV14" s="2">
        <f t="shared" si="7"/>
        <v>0</v>
      </c>
      <c r="BW14" s="2">
        <f t="shared" si="8"/>
        <v>0</v>
      </c>
      <c r="BX14" s="2">
        <f t="shared" si="9"/>
        <v>0</v>
      </c>
      <c r="BY14" s="2">
        <f t="shared" si="10"/>
        <v>0</v>
      </c>
      <c r="BZ14" s="2">
        <f t="shared" si="11"/>
        <v>0</v>
      </c>
      <c r="CA14" s="2">
        <f t="shared" si="12"/>
        <v>0</v>
      </c>
      <c r="CB14" s="2">
        <f t="shared" si="13"/>
        <v>0</v>
      </c>
      <c r="CC14" s="2">
        <f t="shared" si="14"/>
        <v>0</v>
      </c>
      <c r="CD14" s="2">
        <f t="shared" si="15"/>
        <v>0</v>
      </c>
      <c r="CE14" s="2">
        <f t="shared" si="16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КА-15  -  Тух</v>
      </c>
      <c r="B15" s="10" t="s">
        <v>1896</v>
      </c>
      <c r="C15" s="18">
        <v>140</v>
      </c>
      <c r="D15" s="18">
        <v>115</v>
      </c>
      <c r="E15" s="22" t="s">
        <v>114</v>
      </c>
      <c r="F15" s="22">
        <v>3</v>
      </c>
      <c r="G15" s="18"/>
      <c r="H15" s="20">
        <f t="shared" ca="1" si="17"/>
        <v>0</v>
      </c>
      <c r="I15" s="16" t="str">
        <f t="shared" si="18"/>
        <v>15K002TU0005</v>
      </c>
      <c r="J15" s="54">
        <v>162.99050659702996</v>
      </c>
      <c r="K15" s="54">
        <v>160.7035745791899</v>
      </c>
      <c r="L15" s="54">
        <v>163.6126545217179</v>
      </c>
      <c r="M15" s="54">
        <v>164.23371571871897</v>
      </c>
      <c r="N15" s="54">
        <v>163.12645301438053</v>
      </c>
      <c r="O15" s="54">
        <v>156.37643289132095</v>
      </c>
      <c r="P15" s="54">
        <v>158.64639524395912</v>
      </c>
      <c r="Q15" s="54">
        <v>152.66417065649225</v>
      </c>
      <c r="R15" s="54">
        <v>151.9907477780645</v>
      </c>
      <c r="S15" s="54">
        <v>158.1752195489278</v>
      </c>
      <c r="T15" s="54">
        <v>159.44401193054139</v>
      </c>
      <c r="U15" s="54">
        <v>159.93398858309456</v>
      </c>
      <c r="V15" s="54">
        <v>163.15970777694386</v>
      </c>
      <c r="W15" s="56">
        <v>164.00270130641698</v>
      </c>
      <c r="X15" s="2">
        <f t="shared" ca="1" si="19"/>
        <v>2</v>
      </c>
      <c r="Y15" s="2">
        <f t="shared" ca="1" si="0"/>
        <v>2</v>
      </c>
      <c r="Z15" s="2">
        <f t="shared" ca="1" si="0"/>
        <v>2</v>
      </c>
      <c r="AA15" s="2">
        <f t="shared" ca="1" si="0"/>
        <v>2</v>
      </c>
      <c r="AB15" s="2">
        <f t="shared" ca="1" si="0"/>
        <v>2</v>
      </c>
      <c r="AC15" s="2">
        <f t="shared" ca="1" si="0"/>
        <v>2</v>
      </c>
      <c r="AD15" s="2">
        <f t="shared" ca="1" si="0"/>
        <v>2</v>
      </c>
      <c r="AE15" s="2">
        <f t="shared" ca="1" si="0"/>
        <v>2</v>
      </c>
      <c r="AF15" s="2">
        <f t="shared" ca="1" si="0"/>
        <v>2</v>
      </c>
      <c r="AG15" s="2">
        <f t="shared" ca="1" si="0"/>
        <v>2</v>
      </c>
      <c r="AH15" s="2">
        <f t="shared" ca="1" si="0"/>
        <v>2</v>
      </c>
      <c r="AI15" s="2">
        <f t="shared" ca="1" si="0"/>
        <v>2</v>
      </c>
      <c r="AJ15" s="2">
        <f t="shared" ca="1" si="0"/>
        <v>2</v>
      </c>
      <c r="AK15" s="2">
        <f t="shared" ca="1" si="0"/>
        <v>2</v>
      </c>
      <c r="AL15" s="55">
        <v>137.70789045661718</v>
      </c>
      <c r="AM15" s="55">
        <v>138.46337945876624</v>
      </c>
      <c r="AN15" s="55">
        <v>138.52461061026182</v>
      </c>
      <c r="AO15" s="55">
        <v>136.98910008985922</v>
      </c>
      <c r="AP15" s="55">
        <v>132.99322983401419</v>
      </c>
      <c r="AQ15" s="55">
        <v>133.73189223293636</v>
      </c>
      <c r="AR15" s="55">
        <v>138.5494255049187</v>
      </c>
      <c r="AS15" s="55">
        <v>128.79653493011816</v>
      </c>
      <c r="AT15" s="55">
        <v>129.82264776194955</v>
      </c>
      <c r="AU15" s="55">
        <v>134.84014527309898</v>
      </c>
      <c r="AV15" s="55">
        <v>139.9482260979396</v>
      </c>
      <c r="AW15" s="55">
        <v>138.6721224976076</v>
      </c>
      <c r="AX15" s="55">
        <v>135.11096471926513</v>
      </c>
      <c r="AY15" s="55">
        <v>130.6747986706182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2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1</v>
      </c>
      <c r="BL15" s="2">
        <f t="shared" ca="1" si="1"/>
        <v>0</v>
      </c>
      <c r="BM15" s="2">
        <f t="shared" ca="1" si="1"/>
        <v>0</v>
      </c>
      <c r="BN15" s="2" t="str">
        <f t="shared" si="21"/>
        <v>TU</v>
      </c>
      <c r="BO15" s="2">
        <f>IF(AND(COUNTIF(J15:W15,"&gt;0")&gt;6,COUNTIF(J15:W15,"&gt;0")=SUM(BR15:CE15)),SUM(BR15:CE15),0)</f>
        <v>14</v>
      </c>
      <c r="BP15" s="2">
        <f t="shared" si="2"/>
        <v>0</v>
      </c>
      <c r="BQ15" s="127">
        <v>46022</v>
      </c>
      <c r="BR15" s="2">
        <f t="shared" si="3"/>
        <v>1</v>
      </c>
      <c r="BS15" s="2">
        <f t="shared" si="4"/>
        <v>1</v>
      </c>
      <c r="BT15" s="2">
        <f t="shared" si="5"/>
        <v>1</v>
      </c>
      <c r="BU15" s="2">
        <f t="shared" si="6"/>
        <v>1</v>
      </c>
      <c r="BV15" s="2">
        <f t="shared" si="7"/>
        <v>1</v>
      </c>
      <c r="BW15" s="2">
        <f t="shared" si="8"/>
        <v>1</v>
      </c>
      <c r="BX15" s="2">
        <f t="shared" si="9"/>
        <v>1</v>
      </c>
      <c r="BY15" s="2">
        <f t="shared" si="10"/>
        <v>1</v>
      </c>
      <c r="BZ15" s="2">
        <f t="shared" si="11"/>
        <v>1</v>
      </c>
      <c r="CA15" s="2">
        <f t="shared" si="12"/>
        <v>1</v>
      </c>
      <c r="CB15" s="2">
        <f t="shared" si="13"/>
        <v>1</v>
      </c>
      <c r="CC15" s="2">
        <f t="shared" si="14"/>
        <v>1</v>
      </c>
      <c r="CD15" s="2">
        <f t="shared" si="15"/>
        <v>1</v>
      </c>
      <c r="CE15" s="2">
        <f t="shared" si="16"/>
        <v>1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КА-16  -  Тух</v>
      </c>
      <c r="B16" s="10" t="s">
        <v>1897</v>
      </c>
      <c r="C16" s="18">
        <v>175</v>
      </c>
      <c r="D16" s="18">
        <v>135</v>
      </c>
      <c r="E16" s="22" t="s">
        <v>114</v>
      </c>
      <c r="F16" s="22">
        <v>3</v>
      </c>
      <c r="G16" s="18"/>
      <c r="H16" s="20">
        <f t="shared" ca="1" si="17"/>
        <v>0</v>
      </c>
      <c r="I16" s="16" t="str">
        <f t="shared" si="18"/>
        <v>16K002TU0005</v>
      </c>
      <c r="J16" s="54">
        <v>184.06434031282726</v>
      </c>
      <c r="K16" s="54">
        <v>184.65151210065363</v>
      </c>
      <c r="L16" s="54">
        <v>185.34289668105706</v>
      </c>
      <c r="M16" s="54">
        <v>181.44751574465309</v>
      </c>
      <c r="N16" s="54">
        <v>170.75808930415116</v>
      </c>
      <c r="O16" s="54">
        <v>171.23893417606357</v>
      </c>
      <c r="P16" s="54">
        <v>171.39133878875722</v>
      </c>
      <c r="Q16" s="54">
        <v>169.98946950320104</v>
      </c>
      <c r="R16" s="54">
        <v>171.75244277777779</v>
      </c>
      <c r="S16" s="54">
        <v>172.77444158539836</v>
      </c>
      <c r="T16" s="54">
        <v>176.37231072664358</v>
      </c>
      <c r="U16" s="54">
        <v>180.53665315865891</v>
      </c>
      <c r="V16" s="54">
        <v>183.69970364426271</v>
      </c>
      <c r="W16" s="56">
        <v>182.03406548007746</v>
      </c>
      <c r="X16" s="2">
        <f t="shared" ca="1" si="19"/>
        <v>2</v>
      </c>
      <c r="Y16" s="2">
        <f t="shared" ca="1" si="0"/>
        <v>2</v>
      </c>
      <c r="Z16" s="2">
        <f t="shared" ca="1" si="0"/>
        <v>2</v>
      </c>
      <c r="AA16" s="2">
        <f t="shared" ca="1" si="0"/>
        <v>2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2</v>
      </c>
      <c r="AI16" s="2">
        <f t="shared" ca="1" si="0"/>
        <v>2</v>
      </c>
      <c r="AJ16" s="2">
        <f t="shared" ca="1" si="0"/>
        <v>2</v>
      </c>
      <c r="AK16" s="2">
        <f t="shared" ca="1" si="0"/>
        <v>2</v>
      </c>
      <c r="AL16" s="55">
        <v>176.13050993337578</v>
      </c>
      <c r="AM16" s="55">
        <v>175.36205480045408</v>
      </c>
      <c r="AN16" s="55">
        <v>176.85776929290614</v>
      </c>
      <c r="AO16" s="55">
        <v>175.59581804259506</v>
      </c>
      <c r="AP16" s="55">
        <v>165.5950657014526</v>
      </c>
      <c r="AQ16" s="55">
        <v>164.29901357950123</v>
      </c>
      <c r="AR16" s="55">
        <v>165.40732229069889</v>
      </c>
      <c r="AS16" s="55">
        <v>161.4135036629834</v>
      </c>
      <c r="AT16" s="55">
        <v>162.09902019495783</v>
      </c>
      <c r="AU16" s="55">
        <v>164.97187339985203</v>
      </c>
      <c r="AV16" s="55">
        <v>167.04005735308377</v>
      </c>
      <c r="AW16" s="55">
        <v>173.15433079795579</v>
      </c>
      <c r="AX16" s="55">
        <v>171.50938193151481</v>
      </c>
      <c r="AY16" s="55">
        <v>167.90763732717463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2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1</v>
      </c>
      <c r="BL16" s="2">
        <f t="shared" ca="1" si="1"/>
        <v>0</v>
      </c>
      <c r="BM16" s="2">
        <f t="shared" ca="1" si="1"/>
        <v>0</v>
      </c>
      <c r="BN16" s="2" t="str">
        <f t="shared" si="21"/>
        <v>TU</v>
      </c>
      <c r="BO16" s="2">
        <f>IF(AND(COUNTIF(J16:W16,"&gt;0")&gt;6,COUNTIF(J16:W16,"&gt;0")=SUM(BR16:CE16)),SUM(BR16:CE16),0)</f>
        <v>0</v>
      </c>
      <c r="BP16" s="2">
        <f t="shared" si="2"/>
        <v>0</v>
      </c>
      <c r="BR16" s="2">
        <f t="shared" si="3"/>
        <v>1</v>
      </c>
      <c r="BS16" s="2">
        <f t="shared" si="4"/>
        <v>1</v>
      </c>
      <c r="BT16" s="2">
        <f t="shared" si="5"/>
        <v>1</v>
      </c>
      <c r="BU16" s="2">
        <f t="shared" si="6"/>
        <v>1</v>
      </c>
      <c r="BV16" s="2">
        <f t="shared" si="7"/>
        <v>0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1</v>
      </c>
      <c r="CC16" s="2">
        <f t="shared" si="14"/>
        <v>1</v>
      </c>
      <c r="CD16" s="2">
        <f t="shared" si="15"/>
        <v>1</v>
      </c>
      <c r="CE16" s="2">
        <f t="shared" si="16"/>
        <v>1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КА-3  -  α_рс</v>
      </c>
      <c r="B17" s="10" t="s">
        <v>1898</v>
      </c>
      <c r="C17" s="18">
        <v>1.7</v>
      </c>
      <c r="D17" s="18">
        <v>1.2</v>
      </c>
      <c r="E17" s="22" t="s">
        <v>116</v>
      </c>
      <c r="F17" s="22">
        <v>3</v>
      </c>
      <c r="G17" s="18"/>
      <c r="H17" s="20">
        <f t="shared" ca="1" si="17"/>
        <v>0</v>
      </c>
      <c r="I17" s="16" t="str">
        <f t="shared" si="18"/>
        <v>03K002KI0005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0</v>
      </c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5">
        <v>0</v>
      </c>
      <c r="AX17" s="55">
        <v>0</v>
      </c>
      <c r="AY17" s="55">
        <v>0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2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1</v>
      </c>
      <c r="BJ17" s="2">
        <f t="shared" ca="1" si="1"/>
        <v>0</v>
      </c>
      <c r="BK17" s="2">
        <f t="shared" ca="1" si="1"/>
        <v>1</v>
      </c>
      <c r="BL17" s="2">
        <f t="shared" ca="1" si="1"/>
        <v>0</v>
      </c>
      <c r="BM17" s="2">
        <f t="shared" ca="1" si="1"/>
        <v>0</v>
      </c>
      <c r="BN17" s="2" t="str">
        <f t="shared" si="21"/>
        <v>KI</v>
      </c>
      <c r="BP17" s="2">
        <f t="shared" si="2"/>
        <v>0</v>
      </c>
      <c r="BR17" s="2">
        <f t="shared" ref="BR17:BR25" si="22">IF(AND(J76 &gt;0,J17&gt;$C17,J17 &gt;0.5),1,0)</f>
        <v>0</v>
      </c>
      <c r="BS17" s="2">
        <f t="shared" ref="BS17:BS25" si="23">IF(AND(K76 &gt;0,K17&gt;$C17,K17 &gt;0.5),1,0)</f>
        <v>0</v>
      </c>
      <c r="BT17" s="2">
        <f t="shared" ref="BT17:BT25" si="24">IF(AND(L76 &gt;0,L17&gt;$C17,L17 &gt;0.5),1,0)</f>
        <v>0</v>
      </c>
      <c r="BU17" s="2">
        <f t="shared" ref="BU17:BU25" si="25">IF(AND(M76 &gt;0,M17&gt;$C17,M17 &gt;0.5),1,0)</f>
        <v>0</v>
      </c>
      <c r="BV17" s="2">
        <f t="shared" ref="BV17:BV25" si="26">IF(AND(N76 &gt;0,N17&gt;$C17,N17 &gt;0.5),1,0)</f>
        <v>0</v>
      </c>
      <c r="BW17" s="2">
        <f t="shared" ref="BW17:BW25" si="27">IF(AND(O76 &gt;0,O17&gt;$C17,O17 &gt;0.5),1,0)</f>
        <v>0</v>
      </c>
      <c r="BX17" s="2">
        <f t="shared" ref="BX17:BX25" si="28">IF(AND(P76 &gt;0,P17&gt;$C17,P17 &gt;0.5),1,0)</f>
        <v>0</v>
      </c>
      <c r="BY17" s="2">
        <f t="shared" ref="BY17:BY25" si="29">IF(AND(Q76 &gt;0,Q17&gt;$C17,Q17 &gt;0.5),1,0)</f>
        <v>0</v>
      </c>
      <c r="BZ17" s="2">
        <f t="shared" ref="BZ17:BZ25" si="30">IF(AND(R76 &gt;0,R17&gt;$C17,R17 &gt;0.5),1,0)</f>
        <v>0</v>
      </c>
      <c r="CA17" s="2">
        <f t="shared" ref="CA17:CA25" si="31">IF(AND(S76 &gt;0,S17&gt;$C17,S17 &gt;0.5),1,0)</f>
        <v>0</v>
      </c>
      <c r="CB17" s="2">
        <f t="shared" ref="CB17:CB25" si="32">IF(AND(T76 &gt;0,T17&gt;$C17,T17 &gt;0.5),1,0)</f>
        <v>0</v>
      </c>
      <c r="CC17" s="2">
        <f t="shared" ref="CC17:CC25" si="33">IF(AND(U76 &gt;0,U17&gt;$C17,U17 &gt;0.5),1,0)</f>
        <v>0</v>
      </c>
      <c r="CD17" s="2">
        <f t="shared" ref="CD17:CD25" si="34">IF(AND(V76 &gt;0,V17&gt;$C17,V17 &gt;0.5),1,0)</f>
        <v>0</v>
      </c>
      <c r="CE17" s="2">
        <f t="shared" ref="CE17:CE25" si="35">IF(AND(W76 &gt;0,W17&gt;$C17,W17 &gt;0.5),1,0)</f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КА-4  -  α_рс</v>
      </c>
      <c r="B18" s="10" t="s">
        <v>1899</v>
      </c>
      <c r="C18" s="18">
        <v>1.7</v>
      </c>
      <c r="D18" s="18">
        <v>1.2</v>
      </c>
      <c r="E18" s="22" t="s">
        <v>116</v>
      </c>
      <c r="F18" s="22">
        <v>3</v>
      </c>
      <c r="G18" s="18"/>
      <c r="H18" s="20">
        <f t="shared" ca="1" si="17"/>
        <v>0</v>
      </c>
      <c r="I18" s="16" t="str">
        <f t="shared" si="18"/>
        <v>04K002KI0005</v>
      </c>
      <c r="J18" s="54">
        <v>1.3089999999999999</v>
      </c>
      <c r="K18" s="54">
        <v>1.319</v>
      </c>
      <c r="L18" s="54">
        <v>1.357</v>
      </c>
      <c r="M18" s="54">
        <v>1.357</v>
      </c>
      <c r="N18" s="54">
        <v>1.33</v>
      </c>
      <c r="O18" s="54">
        <v>1.29</v>
      </c>
      <c r="P18" s="54">
        <v>1.2490000000000001</v>
      </c>
      <c r="Q18" s="54">
        <v>1.2170000000000001</v>
      </c>
      <c r="R18" s="54">
        <v>1.3169999999999999</v>
      </c>
      <c r="S18" s="54">
        <v>1.29</v>
      </c>
      <c r="T18" s="54">
        <v>1.234</v>
      </c>
      <c r="U18" s="54">
        <v>1.2470000000000001</v>
      </c>
      <c r="V18" s="54">
        <v>1.3029999999999999</v>
      </c>
      <c r="W18" s="56">
        <v>1.3069999999999999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1.4510000000000001</v>
      </c>
      <c r="AM18" s="55">
        <v>1.417</v>
      </c>
      <c r="AN18" s="55">
        <v>1.361</v>
      </c>
      <c r="AO18" s="55">
        <v>1.375</v>
      </c>
      <c r="AP18" s="55">
        <v>1.282</v>
      </c>
      <c r="AQ18" s="55">
        <v>1.143</v>
      </c>
      <c r="AR18" s="55">
        <v>1.115</v>
      </c>
      <c r="AS18" s="55">
        <v>1.2829999999999999</v>
      </c>
      <c r="AT18" s="55">
        <v>1.37</v>
      </c>
      <c r="AU18" s="55">
        <v>1.337</v>
      </c>
      <c r="AV18" s="55">
        <v>1.2390000000000001</v>
      </c>
      <c r="AW18" s="55">
        <v>1.268</v>
      </c>
      <c r="AX18" s="55">
        <v>1.339</v>
      </c>
      <c r="AY18" s="55">
        <v>1.43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2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1</v>
      </c>
      <c r="BJ18" s="2">
        <f t="shared" ca="1" si="1"/>
        <v>0</v>
      </c>
      <c r="BK18" s="2">
        <f t="shared" ca="1" si="1"/>
        <v>1</v>
      </c>
      <c r="BL18" s="2">
        <f t="shared" ca="1" si="1"/>
        <v>0</v>
      </c>
      <c r="BM18" s="2">
        <f t="shared" ca="1" si="1"/>
        <v>0</v>
      </c>
      <c r="BN18" s="2" t="str">
        <f t="shared" si="21"/>
        <v>KI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si="22"/>
        <v>0</v>
      </c>
      <c r="BS18" s="2">
        <f t="shared" si="23"/>
        <v>0</v>
      </c>
      <c r="BT18" s="2">
        <f t="shared" si="24"/>
        <v>0</v>
      </c>
      <c r="BU18" s="2">
        <f t="shared" si="25"/>
        <v>0</v>
      </c>
      <c r="BV18" s="2">
        <f t="shared" si="26"/>
        <v>0</v>
      </c>
      <c r="BW18" s="2">
        <f t="shared" si="27"/>
        <v>0</v>
      </c>
      <c r="BX18" s="2">
        <f t="shared" si="28"/>
        <v>0</v>
      </c>
      <c r="BY18" s="2">
        <f t="shared" si="29"/>
        <v>0</v>
      </c>
      <c r="BZ18" s="2">
        <f t="shared" si="30"/>
        <v>0</v>
      </c>
      <c r="CA18" s="2">
        <f t="shared" si="31"/>
        <v>0</v>
      </c>
      <c r="CB18" s="2">
        <f t="shared" si="32"/>
        <v>0</v>
      </c>
      <c r="CC18" s="2">
        <f t="shared" si="33"/>
        <v>0</v>
      </c>
      <c r="CD18" s="2">
        <f t="shared" si="34"/>
        <v>0</v>
      </c>
      <c r="CE18" s="2">
        <f t="shared" si="35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КА-10  -  α_рс</v>
      </c>
      <c r="B19" s="10" t="s">
        <v>1900</v>
      </c>
      <c r="C19" s="18">
        <v>1.7</v>
      </c>
      <c r="D19" s="18">
        <v>1.2</v>
      </c>
      <c r="E19" s="22" t="s">
        <v>116</v>
      </c>
      <c r="F19" s="22">
        <v>3</v>
      </c>
      <c r="G19" s="18"/>
      <c r="H19" s="20">
        <f t="shared" ca="1" si="17"/>
        <v>0</v>
      </c>
      <c r="I19" s="16" t="str">
        <f t="shared" si="18"/>
        <v>10K002KI0005</v>
      </c>
      <c r="J19" s="54">
        <v>1.179</v>
      </c>
      <c r="K19" s="54">
        <v>1.177</v>
      </c>
      <c r="L19" s="54">
        <v>1.177</v>
      </c>
      <c r="M19" s="54">
        <v>1.177</v>
      </c>
      <c r="N19" s="54">
        <v>1.1779999999999999</v>
      </c>
      <c r="O19" s="54">
        <v>1.1779999999999999</v>
      </c>
      <c r="P19" s="54">
        <v>1.1779999999999999</v>
      </c>
      <c r="Q19" s="54">
        <v>1.177</v>
      </c>
      <c r="R19" s="54">
        <v>1.1779999999999999</v>
      </c>
      <c r="S19" s="54">
        <v>1.2010000000000001</v>
      </c>
      <c r="T19" s="54">
        <v>1.2030000000000001</v>
      </c>
      <c r="U19" s="54">
        <v>0</v>
      </c>
      <c r="V19" s="54">
        <v>0</v>
      </c>
      <c r="W19" s="56">
        <v>0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1.1919999999999999</v>
      </c>
      <c r="AM19" s="55">
        <v>1.1919999999999999</v>
      </c>
      <c r="AN19" s="55">
        <v>1.1910000000000001</v>
      </c>
      <c r="AO19" s="55">
        <v>1.1910000000000001</v>
      </c>
      <c r="AP19" s="55">
        <v>1.1910000000000001</v>
      </c>
      <c r="AQ19" s="55">
        <v>1.1950000000000001</v>
      </c>
      <c r="AR19" s="55">
        <v>1.1950000000000001</v>
      </c>
      <c r="AS19" s="55">
        <v>1.1950000000000001</v>
      </c>
      <c r="AT19" s="55">
        <v>1.194</v>
      </c>
      <c r="AU19" s="55">
        <v>1.2070000000000001</v>
      </c>
      <c r="AV19" s="55">
        <v>1.1970000000000001</v>
      </c>
      <c r="AW19" s="55">
        <v>0</v>
      </c>
      <c r="AX19" s="55">
        <v>0</v>
      </c>
      <c r="AY19" s="55">
        <v>0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2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1</v>
      </c>
      <c r="BJ19" s="2">
        <f t="shared" ca="1" si="1"/>
        <v>0</v>
      </c>
      <c r="BK19" s="2">
        <f t="shared" ca="1" si="1"/>
        <v>1</v>
      </c>
      <c r="BL19" s="2">
        <f t="shared" ca="1" si="1"/>
        <v>0</v>
      </c>
      <c r="BM19" s="2">
        <f t="shared" ca="1" si="1"/>
        <v>0</v>
      </c>
      <c r="BN19" s="2" t="str">
        <f t="shared" si="21"/>
        <v>KI</v>
      </c>
      <c r="BP19" s="2">
        <f t="shared" si="2"/>
        <v>1</v>
      </c>
      <c r="BR19" s="2">
        <f t="shared" si="22"/>
        <v>0</v>
      </c>
      <c r="BS19" s="2">
        <f t="shared" si="23"/>
        <v>0</v>
      </c>
      <c r="BT19" s="2">
        <f t="shared" si="24"/>
        <v>0</v>
      </c>
      <c r="BU19" s="2">
        <f t="shared" si="25"/>
        <v>0</v>
      </c>
      <c r="BV19" s="2">
        <f t="shared" si="26"/>
        <v>0</v>
      </c>
      <c r="BW19" s="2">
        <f t="shared" si="27"/>
        <v>0</v>
      </c>
      <c r="BX19" s="2">
        <f t="shared" si="28"/>
        <v>0</v>
      </c>
      <c r="BY19" s="2">
        <f t="shared" si="29"/>
        <v>0</v>
      </c>
      <c r="BZ19" s="2">
        <f t="shared" si="30"/>
        <v>0</v>
      </c>
      <c r="CA19" s="2">
        <f t="shared" si="31"/>
        <v>0</v>
      </c>
      <c r="CB19" s="2">
        <f t="shared" si="32"/>
        <v>0</v>
      </c>
      <c r="CC19" s="2">
        <f t="shared" si="33"/>
        <v>0</v>
      </c>
      <c r="CD19" s="2">
        <f t="shared" si="34"/>
        <v>0</v>
      </c>
      <c r="CE19" s="2">
        <f t="shared" si="35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КА-11  -  α_рс</v>
      </c>
      <c r="B20" s="10" t="s">
        <v>1901</v>
      </c>
      <c r="C20" s="18">
        <v>1.7</v>
      </c>
      <c r="D20" s="18">
        <v>1.2</v>
      </c>
      <c r="E20" s="22" t="s">
        <v>116</v>
      </c>
      <c r="F20" s="22">
        <v>3</v>
      </c>
      <c r="G20" s="18"/>
      <c r="H20" s="20">
        <f t="shared" ca="1" si="17"/>
        <v>0</v>
      </c>
      <c r="I20" s="16" t="str">
        <f t="shared" si="18"/>
        <v>11K002KI0005</v>
      </c>
      <c r="J20" s="54">
        <v>1.264</v>
      </c>
      <c r="K20" s="54">
        <v>1.2649999999999999</v>
      </c>
      <c r="L20" s="54">
        <v>1.25</v>
      </c>
      <c r="M20" s="54">
        <v>1.248</v>
      </c>
      <c r="N20" s="54">
        <v>1.238</v>
      </c>
      <c r="O20" s="54">
        <v>1.2490000000000001</v>
      </c>
      <c r="P20" s="54">
        <v>1.2769999999999999</v>
      </c>
      <c r="Q20" s="54">
        <v>1.3440000000000001</v>
      </c>
      <c r="R20" s="54">
        <v>1.3939999999999999</v>
      </c>
      <c r="S20" s="54">
        <v>1.4259999999999999</v>
      </c>
      <c r="T20" s="54">
        <v>1.36</v>
      </c>
      <c r="U20" s="54">
        <v>1.325</v>
      </c>
      <c r="V20" s="54">
        <v>1.3220000000000001</v>
      </c>
      <c r="W20" s="56">
        <v>1.325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1.196</v>
      </c>
      <c r="AM20" s="55">
        <v>1.1930000000000001</v>
      </c>
      <c r="AN20" s="55">
        <v>1.1930000000000001</v>
      </c>
      <c r="AO20" s="55">
        <v>1.1970000000000001</v>
      </c>
      <c r="AP20" s="55">
        <v>1.1990000000000001</v>
      </c>
      <c r="AQ20" s="55">
        <v>1.2</v>
      </c>
      <c r="AR20" s="55">
        <v>1.2050000000000001</v>
      </c>
      <c r="AS20" s="55">
        <v>1.2350000000000001</v>
      </c>
      <c r="AT20" s="55">
        <v>1.2629999999999999</v>
      </c>
      <c r="AU20" s="55">
        <v>1.2969999999999999</v>
      </c>
      <c r="AV20" s="55">
        <v>1.2949999999999999</v>
      </c>
      <c r="AW20" s="55">
        <v>1.286</v>
      </c>
      <c r="AX20" s="55">
        <v>1.282</v>
      </c>
      <c r="AY20" s="55">
        <v>1.2809999999999999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2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1</v>
      </c>
      <c r="BJ20" s="2">
        <f t="shared" ca="1" si="1"/>
        <v>0</v>
      </c>
      <c r="BK20" s="2">
        <f t="shared" ca="1" si="1"/>
        <v>1</v>
      </c>
      <c r="BL20" s="2">
        <f t="shared" ca="1" si="1"/>
        <v>0</v>
      </c>
      <c r="BM20" s="2">
        <f t="shared" ca="1" si="1"/>
        <v>0</v>
      </c>
      <c r="BN20" s="2" t="str">
        <f t="shared" si="21"/>
        <v>KI</v>
      </c>
      <c r="BO20" s="2">
        <f>IF(AND(COUNTIF(J20:W20,"&gt;0")&gt;6,COUNTIF(J20:W20,"&gt;0")=SUM(BR20:CE20)),SUM(BR20:CE20),0)</f>
        <v>0</v>
      </c>
      <c r="BP20" s="2">
        <f t="shared" si="2"/>
        <v>1</v>
      </c>
      <c r="BR20" s="2">
        <f t="shared" si="22"/>
        <v>0</v>
      </c>
      <c r="BS20" s="2">
        <f t="shared" si="23"/>
        <v>0</v>
      </c>
      <c r="BT20" s="2">
        <f t="shared" si="24"/>
        <v>0</v>
      </c>
      <c r="BU20" s="2">
        <f t="shared" si="25"/>
        <v>0</v>
      </c>
      <c r="BV20" s="2">
        <f t="shared" si="26"/>
        <v>0</v>
      </c>
      <c r="BW20" s="2">
        <f t="shared" si="27"/>
        <v>0</v>
      </c>
      <c r="BX20" s="2">
        <f t="shared" si="28"/>
        <v>0</v>
      </c>
      <c r="BY20" s="2">
        <f t="shared" si="29"/>
        <v>0</v>
      </c>
      <c r="BZ20" s="2">
        <f t="shared" si="30"/>
        <v>0</v>
      </c>
      <c r="CA20" s="2">
        <f t="shared" si="31"/>
        <v>0</v>
      </c>
      <c r="CB20" s="2">
        <f t="shared" si="32"/>
        <v>0</v>
      </c>
      <c r="CC20" s="2">
        <f t="shared" si="33"/>
        <v>0</v>
      </c>
      <c r="CD20" s="2">
        <f t="shared" si="34"/>
        <v>0</v>
      </c>
      <c r="CE20" s="2">
        <f t="shared" si="35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КА-12  -  α_рс</v>
      </c>
      <c r="B21" s="10" t="s">
        <v>1902</v>
      </c>
      <c r="C21" s="18">
        <v>1.7</v>
      </c>
      <c r="D21" s="18">
        <v>1.2</v>
      </c>
      <c r="E21" s="22" t="s">
        <v>116</v>
      </c>
      <c r="F21" s="22">
        <v>3</v>
      </c>
      <c r="G21" s="18"/>
      <c r="H21" s="20">
        <f t="shared" ca="1" si="17"/>
        <v>0</v>
      </c>
      <c r="I21" s="16" t="str">
        <f t="shared" si="18"/>
        <v>12K002KI0005</v>
      </c>
      <c r="J21" s="54">
        <v>1.399</v>
      </c>
      <c r="K21" s="54">
        <v>1.393</v>
      </c>
      <c r="L21" s="54">
        <v>1.3839999999999999</v>
      </c>
      <c r="M21" s="54">
        <v>1.4530000000000001</v>
      </c>
      <c r="N21" s="54">
        <v>1.486</v>
      </c>
      <c r="O21" s="54">
        <v>1.6120000000000001</v>
      </c>
      <c r="P21" s="54">
        <v>1.772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6">
        <v>0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40</v>
      </c>
      <c r="AD21" s="2">
        <f t="shared" ca="1" si="0"/>
        <v>2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1.2430000000000001</v>
      </c>
      <c r="AM21" s="55">
        <v>1.258</v>
      </c>
      <c r="AN21" s="55">
        <v>1.2470000000000001</v>
      </c>
      <c r="AO21" s="55">
        <v>1.3089999999999999</v>
      </c>
      <c r="AP21" s="55">
        <v>1.335</v>
      </c>
      <c r="AQ21" s="55">
        <v>1.3620000000000001</v>
      </c>
      <c r="AR21" s="55">
        <v>2.2229999999999999</v>
      </c>
      <c r="AS21" s="55">
        <v>0</v>
      </c>
      <c r="AT21" s="55">
        <v>0</v>
      </c>
      <c r="AU21" s="55">
        <v>0</v>
      </c>
      <c r="AV21" s="55">
        <v>0</v>
      </c>
      <c r="AW21" s="55">
        <v>0</v>
      </c>
      <c r="AX21" s="55">
        <v>0</v>
      </c>
      <c r="AY21" s="55">
        <v>0</v>
      </c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2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1</v>
      </c>
      <c r="BJ21" s="2">
        <f t="shared" ca="1" si="1"/>
        <v>0</v>
      </c>
      <c r="BK21" s="2">
        <f t="shared" ca="1" si="1"/>
        <v>1</v>
      </c>
      <c r="BL21" s="2">
        <f t="shared" ca="1" si="1"/>
        <v>0</v>
      </c>
      <c r="BM21" s="2">
        <f t="shared" ca="1" si="1"/>
        <v>0</v>
      </c>
      <c r="BN21" s="2" t="str">
        <f t="shared" si="21"/>
        <v>KI</v>
      </c>
      <c r="BP21" s="2">
        <f t="shared" si="2"/>
        <v>0</v>
      </c>
      <c r="BR21" s="2">
        <f t="shared" si="22"/>
        <v>0</v>
      </c>
      <c r="BS21" s="2">
        <f t="shared" si="23"/>
        <v>0</v>
      </c>
      <c r="BT21" s="2">
        <f t="shared" si="24"/>
        <v>0</v>
      </c>
      <c r="BU21" s="2">
        <f t="shared" si="25"/>
        <v>0</v>
      </c>
      <c r="BV21" s="2">
        <f t="shared" si="26"/>
        <v>0</v>
      </c>
      <c r="BW21" s="2">
        <f t="shared" si="27"/>
        <v>0</v>
      </c>
      <c r="BX21" s="2">
        <f t="shared" si="28"/>
        <v>1</v>
      </c>
      <c r="BY21" s="2">
        <f t="shared" si="29"/>
        <v>0</v>
      </c>
      <c r="BZ21" s="2">
        <f t="shared" si="30"/>
        <v>0</v>
      </c>
      <c r="CA21" s="2">
        <f t="shared" si="31"/>
        <v>0</v>
      </c>
      <c r="CB21" s="2">
        <f t="shared" si="32"/>
        <v>0</v>
      </c>
      <c r="CC21" s="2">
        <f t="shared" si="33"/>
        <v>0</v>
      </c>
      <c r="CD21" s="2">
        <f t="shared" si="34"/>
        <v>0</v>
      </c>
      <c r="CE21" s="2">
        <f t="shared" si="35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КА-13  -  α_рс</v>
      </c>
      <c r="B22" s="10" t="s">
        <v>1903</v>
      </c>
      <c r="C22" s="18">
        <v>1.7</v>
      </c>
      <c r="D22" s="18">
        <v>1.2</v>
      </c>
      <c r="E22" s="22" t="s">
        <v>116</v>
      </c>
      <c r="F22" s="22">
        <v>3</v>
      </c>
      <c r="G22" s="18"/>
      <c r="H22" s="20">
        <f t="shared" ca="1" si="17"/>
        <v>0</v>
      </c>
      <c r="I22" s="16" t="str">
        <f t="shared" si="18"/>
        <v>13K002KI0005</v>
      </c>
      <c r="J22" s="54">
        <v>1.347</v>
      </c>
      <c r="K22" s="54">
        <v>1.375</v>
      </c>
      <c r="L22" s="54">
        <v>1.403</v>
      </c>
      <c r="M22" s="54">
        <v>1.512</v>
      </c>
      <c r="N22" s="54">
        <v>1.877</v>
      </c>
      <c r="O22" s="54">
        <v>0</v>
      </c>
      <c r="P22" s="54">
        <v>0</v>
      </c>
      <c r="Q22" s="54">
        <v>1.6</v>
      </c>
      <c r="R22" s="54">
        <v>1.5069999999999999</v>
      </c>
      <c r="S22" s="54">
        <v>1.522</v>
      </c>
      <c r="T22" s="54">
        <v>1.5669999999999999</v>
      </c>
      <c r="U22" s="54">
        <v>1.6990000000000001</v>
      </c>
      <c r="V22" s="54">
        <v>1.6359999999999999</v>
      </c>
      <c r="W22" s="56">
        <v>1.522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2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40</v>
      </c>
      <c r="AJ22" s="2">
        <f t="shared" ca="1" si="0"/>
        <v>0</v>
      </c>
      <c r="AK22" s="2">
        <f t="shared" ca="1" si="0"/>
        <v>0</v>
      </c>
      <c r="AL22" s="55">
        <v>1.198</v>
      </c>
      <c r="AM22" s="55">
        <v>1.2</v>
      </c>
      <c r="AN22" s="55">
        <v>1.2050000000000001</v>
      </c>
      <c r="AO22" s="55">
        <v>1.2430000000000001</v>
      </c>
      <c r="AP22" s="55">
        <v>1.3169999999999999</v>
      </c>
      <c r="AQ22" s="55">
        <v>0</v>
      </c>
      <c r="AR22" s="55">
        <v>0</v>
      </c>
      <c r="AS22" s="55">
        <v>1.256</v>
      </c>
      <c r="AT22" s="55">
        <v>1.2490000000000001</v>
      </c>
      <c r="AU22" s="55">
        <v>1.254</v>
      </c>
      <c r="AV22" s="55">
        <v>1.254</v>
      </c>
      <c r="AW22" s="55">
        <v>1.3180000000000001</v>
      </c>
      <c r="AX22" s="55">
        <v>1.302</v>
      </c>
      <c r="AY22" s="55">
        <v>1.252</v>
      </c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1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1</v>
      </c>
      <c r="BJ22" s="2">
        <f t="shared" ca="1" si="1"/>
        <v>0</v>
      </c>
      <c r="BK22" s="2">
        <f t="shared" ca="1" si="1"/>
        <v>1</v>
      </c>
      <c r="BL22" s="2">
        <f t="shared" ca="1" si="1"/>
        <v>0</v>
      </c>
      <c r="BM22" s="2">
        <f t="shared" ca="1" si="1"/>
        <v>0</v>
      </c>
      <c r="BN22" s="2" t="str">
        <f t="shared" si="21"/>
        <v>KI</v>
      </c>
      <c r="BO22" s="2">
        <f>IF(AND(COUNTIF(J22:W22,"&gt;0")&gt;6,COUNTIF(J22:W22,"&gt;0")=SUM(BR22:CE22)),SUM(BR22:CE22),0)</f>
        <v>0</v>
      </c>
      <c r="BP22" s="2">
        <f t="shared" si="2"/>
        <v>0</v>
      </c>
      <c r="BR22" s="2">
        <f t="shared" si="22"/>
        <v>0</v>
      </c>
      <c r="BS22" s="2">
        <f t="shared" si="23"/>
        <v>0</v>
      </c>
      <c r="BT22" s="2">
        <f t="shared" si="24"/>
        <v>0</v>
      </c>
      <c r="BU22" s="2">
        <f t="shared" si="25"/>
        <v>0</v>
      </c>
      <c r="BV22" s="2">
        <f t="shared" si="26"/>
        <v>1</v>
      </c>
      <c r="BW22" s="2">
        <f t="shared" si="27"/>
        <v>0</v>
      </c>
      <c r="BX22" s="2">
        <f t="shared" si="28"/>
        <v>0</v>
      </c>
      <c r="BY22" s="2">
        <f t="shared" si="29"/>
        <v>0</v>
      </c>
      <c r="BZ22" s="2">
        <f t="shared" si="30"/>
        <v>0</v>
      </c>
      <c r="CA22" s="2">
        <f t="shared" si="31"/>
        <v>0</v>
      </c>
      <c r="CB22" s="2">
        <f t="shared" si="32"/>
        <v>0</v>
      </c>
      <c r="CC22" s="2">
        <f t="shared" si="33"/>
        <v>0</v>
      </c>
      <c r="CD22" s="2">
        <f t="shared" si="34"/>
        <v>0</v>
      </c>
      <c r="CE22" s="2">
        <f t="shared" si="35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КА-14  -  α_рс</v>
      </c>
      <c r="B23" s="10" t="s">
        <v>1904</v>
      </c>
      <c r="C23" s="18">
        <v>1.7</v>
      </c>
      <c r="D23" s="18">
        <v>1.2</v>
      </c>
      <c r="E23" s="22" t="s">
        <v>116</v>
      </c>
      <c r="F23" s="22">
        <v>3</v>
      </c>
      <c r="G23" s="18"/>
      <c r="H23" s="20">
        <f t="shared" ca="1" si="17"/>
        <v>0</v>
      </c>
      <c r="I23" s="16" t="str">
        <f t="shared" si="18"/>
        <v>14K002KI0005</v>
      </c>
      <c r="J23" s="54">
        <v>1.367</v>
      </c>
      <c r="K23" s="54">
        <v>1.4650000000000001</v>
      </c>
      <c r="L23" s="54">
        <v>1.4670000000000001</v>
      </c>
      <c r="M23" s="54">
        <v>1.4219999999999999</v>
      </c>
      <c r="N23" s="54">
        <v>1.524</v>
      </c>
      <c r="O23" s="54">
        <v>1.6459999999999999</v>
      </c>
      <c r="P23" s="54">
        <v>1.556</v>
      </c>
      <c r="Q23" s="54">
        <v>1.5780000000000001</v>
      </c>
      <c r="R23" s="54">
        <v>1.6639999999999999</v>
      </c>
      <c r="S23" s="54">
        <v>1.631</v>
      </c>
      <c r="T23" s="54">
        <v>1.595</v>
      </c>
      <c r="U23" s="54">
        <v>1.577</v>
      </c>
      <c r="V23" s="54">
        <v>1.6180000000000001</v>
      </c>
      <c r="W23" s="56">
        <v>1.661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40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1.206</v>
      </c>
      <c r="AM23" s="55">
        <v>1.234</v>
      </c>
      <c r="AN23" s="55">
        <v>1.236</v>
      </c>
      <c r="AO23" s="55">
        <v>1.2509999999999999</v>
      </c>
      <c r="AP23" s="55">
        <v>1.254</v>
      </c>
      <c r="AQ23" s="55">
        <v>1.242</v>
      </c>
      <c r="AR23" s="55">
        <v>1.2310000000000001</v>
      </c>
      <c r="AS23" s="55">
        <v>1.238</v>
      </c>
      <c r="AT23" s="55">
        <v>1.272</v>
      </c>
      <c r="AU23" s="55">
        <v>1.276</v>
      </c>
      <c r="AV23" s="55">
        <v>1.2569999999999999</v>
      </c>
      <c r="AW23" s="55">
        <v>1.2989999999999999</v>
      </c>
      <c r="AX23" s="55">
        <v>1.3069999999999999</v>
      </c>
      <c r="AY23" s="55">
        <v>1.3149999999999999</v>
      </c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1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1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1"/>
        <v>KI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22"/>
        <v>0</v>
      </c>
      <c r="BS23" s="2">
        <f t="shared" si="23"/>
        <v>0</v>
      </c>
      <c r="BT23" s="2">
        <f t="shared" si="24"/>
        <v>0</v>
      </c>
      <c r="BU23" s="2">
        <f t="shared" si="25"/>
        <v>0</v>
      </c>
      <c r="BV23" s="2">
        <f t="shared" si="26"/>
        <v>0</v>
      </c>
      <c r="BW23" s="2">
        <f t="shared" si="27"/>
        <v>0</v>
      </c>
      <c r="BX23" s="2">
        <f t="shared" si="28"/>
        <v>0</v>
      </c>
      <c r="BY23" s="2">
        <f t="shared" si="29"/>
        <v>0</v>
      </c>
      <c r="BZ23" s="2">
        <f t="shared" si="30"/>
        <v>0</v>
      </c>
      <c r="CA23" s="2">
        <f t="shared" si="31"/>
        <v>0</v>
      </c>
      <c r="CB23" s="2">
        <f t="shared" si="32"/>
        <v>0</v>
      </c>
      <c r="CC23" s="2">
        <f t="shared" si="33"/>
        <v>0</v>
      </c>
      <c r="CD23" s="2">
        <f t="shared" si="34"/>
        <v>0</v>
      </c>
      <c r="CE23" s="2">
        <f t="shared" si="35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КА-15  -  α_рс</v>
      </c>
      <c r="B24" s="10" t="s">
        <v>1905</v>
      </c>
      <c r="C24" s="18">
        <v>1.7</v>
      </c>
      <c r="D24" s="18">
        <v>1.2</v>
      </c>
      <c r="E24" s="22" t="s">
        <v>116</v>
      </c>
      <c r="F24" s="22">
        <v>3</v>
      </c>
      <c r="G24" s="18"/>
      <c r="H24" s="20">
        <f t="shared" ca="1" si="17"/>
        <v>0</v>
      </c>
      <c r="I24" s="16" t="str">
        <f t="shared" si="18"/>
        <v>15K002KI0005</v>
      </c>
      <c r="J24" s="54">
        <v>1.54</v>
      </c>
      <c r="K24" s="54">
        <v>1.4910000000000001</v>
      </c>
      <c r="L24" s="54">
        <v>1.381</v>
      </c>
      <c r="M24" s="54">
        <v>1.3819999999999999</v>
      </c>
      <c r="N24" s="54">
        <v>1.4670000000000001</v>
      </c>
      <c r="O24" s="54">
        <v>1.417</v>
      </c>
      <c r="P24" s="54">
        <v>1.36</v>
      </c>
      <c r="Q24" s="54">
        <v>1.383</v>
      </c>
      <c r="R24" s="54">
        <v>1.393</v>
      </c>
      <c r="S24" s="54">
        <v>1.3779999999999999</v>
      </c>
      <c r="T24" s="54">
        <v>1.407</v>
      </c>
      <c r="U24" s="54">
        <v>1.472</v>
      </c>
      <c r="V24" s="54">
        <v>1.5129999999999999</v>
      </c>
      <c r="W24" s="56">
        <v>1.54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>
        <v>1.3380000000000001</v>
      </c>
      <c r="AM24" s="55">
        <v>1.3129999999999999</v>
      </c>
      <c r="AN24" s="55">
        <v>1.3180000000000001</v>
      </c>
      <c r="AO24" s="55">
        <v>1.33</v>
      </c>
      <c r="AP24" s="55">
        <v>1.4119999999999999</v>
      </c>
      <c r="AQ24" s="55">
        <v>1.3480000000000001</v>
      </c>
      <c r="AR24" s="55">
        <v>1.2829999999999999</v>
      </c>
      <c r="AS24" s="55">
        <v>1.3109999999999999</v>
      </c>
      <c r="AT24" s="55">
        <v>1.357</v>
      </c>
      <c r="AU24" s="55">
        <v>1.323</v>
      </c>
      <c r="AV24" s="55">
        <v>1.349</v>
      </c>
      <c r="AW24" s="55">
        <v>1.4410000000000001</v>
      </c>
      <c r="AX24" s="55">
        <v>1.4790000000000001</v>
      </c>
      <c r="AY24" s="55">
        <v>1.496</v>
      </c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0</v>
      </c>
      <c r="BD24" s="2">
        <f t="shared" ca="1" si="20"/>
        <v>0</v>
      </c>
      <c r="BE24" s="2">
        <f t="shared" ca="1" si="20"/>
        <v>0</v>
      </c>
      <c r="BF24" s="2">
        <f t="shared" ca="1" si="20"/>
        <v>0</v>
      </c>
      <c r="BG24" s="2">
        <f t="shared" ca="1" si="20"/>
        <v>0</v>
      </c>
      <c r="BH24" s="2">
        <f t="shared" ca="1" si="20"/>
        <v>0</v>
      </c>
      <c r="BI24" s="2">
        <f t="shared" ca="1" si="20"/>
        <v>1</v>
      </c>
      <c r="BJ24" s="2">
        <f t="shared" ca="1" si="20"/>
        <v>0</v>
      </c>
      <c r="BK24" s="2">
        <f t="shared" ca="1" si="20"/>
        <v>0</v>
      </c>
      <c r="BL24" s="2">
        <f t="shared" ca="1" si="20"/>
        <v>0</v>
      </c>
      <c r="BM24" s="2">
        <f t="shared" ca="1" si="20"/>
        <v>0</v>
      </c>
      <c r="BN24" s="2" t="str">
        <f t="shared" si="21"/>
        <v>KI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si="22"/>
        <v>0</v>
      </c>
      <c r="BS24" s="2">
        <f t="shared" si="23"/>
        <v>0</v>
      </c>
      <c r="BT24" s="2">
        <f t="shared" si="24"/>
        <v>0</v>
      </c>
      <c r="BU24" s="2">
        <f t="shared" si="25"/>
        <v>0</v>
      </c>
      <c r="BV24" s="2">
        <f t="shared" si="26"/>
        <v>0</v>
      </c>
      <c r="BW24" s="2">
        <f t="shared" si="27"/>
        <v>0</v>
      </c>
      <c r="BX24" s="2">
        <f t="shared" si="28"/>
        <v>0</v>
      </c>
      <c r="BY24" s="2">
        <f t="shared" si="29"/>
        <v>0</v>
      </c>
      <c r="BZ24" s="2">
        <f t="shared" si="30"/>
        <v>0</v>
      </c>
      <c r="CA24" s="2">
        <f t="shared" si="31"/>
        <v>0</v>
      </c>
      <c r="CB24" s="2">
        <f t="shared" si="32"/>
        <v>0</v>
      </c>
      <c r="CC24" s="2">
        <f t="shared" si="33"/>
        <v>0</v>
      </c>
      <c r="CD24" s="2">
        <f t="shared" si="34"/>
        <v>0</v>
      </c>
      <c r="CE24" s="2">
        <f t="shared" si="35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КА-16  -  α_рс</v>
      </c>
      <c r="B25" s="10" t="s">
        <v>1906</v>
      </c>
      <c r="C25" s="18">
        <v>1.7</v>
      </c>
      <c r="D25" s="18">
        <v>1.2</v>
      </c>
      <c r="E25" s="22" t="s">
        <v>116</v>
      </c>
      <c r="F25" s="22">
        <v>3</v>
      </c>
      <c r="G25" s="18"/>
      <c r="H25" s="20">
        <f t="shared" ca="1" si="17"/>
        <v>0</v>
      </c>
      <c r="I25" s="16" t="str">
        <f t="shared" si="18"/>
        <v>16K002KI0005</v>
      </c>
      <c r="J25" s="54">
        <v>1.538</v>
      </c>
      <c r="K25" s="54">
        <v>1.42</v>
      </c>
      <c r="L25" s="54">
        <v>1.5329999999999999</v>
      </c>
      <c r="M25" s="54">
        <v>1.544</v>
      </c>
      <c r="N25" s="54">
        <v>1.579</v>
      </c>
      <c r="O25" s="54">
        <v>1.544</v>
      </c>
      <c r="P25" s="54">
        <v>1.31</v>
      </c>
      <c r="Q25" s="54">
        <v>1.3819999999999999</v>
      </c>
      <c r="R25" s="54">
        <v>1.466</v>
      </c>
      <c r="S25" s="54">
        <v>1.5489999999999999</v>
      </c>
      <c r="T25" s="54">
        <v>1.323</v>
      </c>
      <c r="U25" s="54">
        <v>1.3340000000000001</v>
      </c>
      <c r="V25" s="54">
        <v>1.3460000000000001</v>
      </c>
      <c r="W25" s="56">
        <v>1.3460000000000001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0</v>
      </c>
      <c r="AB25" s="2">
        <f t="shared" ca="1" si="19"/>
        <v>0</v>
      </c>
      <c r="AC25" s="2">
        <f t="shared" ca="1" si="19"/>
        <v>0</v>
      </c>
      <c r="AD25" s="2">
        <f t="shared" ca="1" si="19"/>
        <v>0</v>
      </c>
      <c r="AE25" s="2">
        <f t="shared" ca="1" si="19"/>
        <v>0</v>
      </c>
      <c r="AF25" s="2">
        <f t="shared" ca="1" si="19"/>
        <v>0</v>
      </c>
      <c r="AG25" s="2">
        <f t="shared" ca="1" si="19"/>
        <v>40</v>
      </c>
      <c r="AH25" s="2">
        <f t="shared" ca="1" si="19"/>
        <v>0</v>
      </c>
      <c r="AI25" s="2">
        <f t="shared" ca="1" si="19"/>
        <v>0</v>
      </c>
      <c r="AJ25" s="2">
        <f t="shared" ca="1" si="19"/>
        <v>0</v>
      </c>
      <c r="AK25" s="2">
        <f t="shared" ca="1" si="19"/>
        <v>0</v>
      </c>
      <c r="AL25" s="55">
        <v>1.5860000000000001</v>
      </c>
      <c r="AM25" s="55">
        <v>1.5840000000000001</v>
      </c>
      <c r="AN25" s="55">
        <v>1.512</v>
      </c>
      <c r="AO25" s="55">
        <v>1.5089999999999999</v>
      </c>
      <c r="AP25" s="55">
        <v>1.6140000000000001</v>
      </c>
      <c r="AQ25" s="55">
        <v>1.55</v>
      </c>
      <c r="AR25" s="55">
        <v>1.474</v>
      </c>
      <c r="AS25" s="55">
        <v>1.548</v>
      </c>
      <c r="AT25" s="55">
        <v>1.6220000000000001</v>
      </c>
      <c r="AU25" s="55">
        <v>1.613</v>
      </c>
      <c r="AV25" s="55">
        <v>1.53</v>
      </c>
      <c r="AW25" s="55">
        <v>1.522</v>
      </c>
      <c r="AX25" s="55">
        <v>1.488</v>
      </c>
      <c r="AY25" s="55">
        <v>1.569</v>
      </c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0</v>
      </c>
      <c r="BD25" s="2">
        <f t="shared" ca="1" si="20"/>
        <v>0</v>
      </c>
      <c r="BE25" s="2">
        <f t="shared" ca="1" si="20"/>
        <v>0</v>
      </c>
      <c r="BF25" s="2">
        <f t="shared" ca="1" si="20"/>
        <v>0</v>
      </c>
      <c r="BG25" s="2">
        <f t="shared" ca="1" si="20"/>
        <v>0</v>
      </c>
      <c r="BH25" s="2">
        <f t="shared" ca="1" si="20"/>
        <v>0</v>
      </c>
      <c r="BI25" s="2">
        <f t="shared" ca="1" si="20"/>
        <v>1</v>
      </c>
      <c r="BJ25" s="2">
        <f t="shared" ca="1" si="20"/>
        <v>0</v>
      </c>
      <c r="BK25" s="2">
        <f t="shared" ca="1" si="20"/>
        <v>0</v>
      </c>
      <c r="BL25" s="2">
        <f t="shared" ca="1" si="20"/>
        <v>0</v>
      </c>
      <c r="BM25" s="2">
        <f t="shared" ca="1" si="20"/>
        <v>0</v>
      </c>
      <c r="BN25" s="2" t="str">
        <f t="shared" si="21"/>
        <v>KI</v>
      </c>
      <c r="BO25" s="2">
        <f>IF(AND(COUNTIF(J25:W25,"&gt;0")&gt;6,COUNTIF(J25:W25,"&gt;0")=SUM(BR25:CE25)),SUM(BR25:CE25),0)</f>
        <v>0</v>
      </c>
      <c r="BP25" s="2">
        <f t="shared" si="2"/>
        <v>1</v>
      </c>
      <c r="BR25" s="2">
        <f t="shared" si="22"/>
        <v>0</v>
      </c>
      <c r="BS25" s="2">
        <f t="shared" si="23"/>
        <v>0</v>
      </c>
      <c r="BT25" s="2">
        <f t="shared" si="24"/>
        <v>0</v>
      </c>
      <c r="BU25" s="2">
        <f t="shared" si="25"/>
        <v>0</v>
      </c>
      <c r="BV25" s="2">
        <f t="shared" si="26"/>
        <v>0</v>
      </c>
      <c r="BW25" s="2">
        <f t="shared" si="27"/>
        <v>0</v>
      </c>
      <c r="BX25" s="2">
        <f t="shared" si="28"/>
        <v>0</v>
      </c>
      <c r="BY25" s="2">
        <f t="shared" si="29"/>
        <v>0</v>
      </c>
      <c r="BZ25" s="2">
        <f t="shared" si="30"/>
        <v>0</v>
      </c>
      <c r="CA25" s="2">
        <f t="shared" si="31"/>
        <v>0</v>
      </c>
      <c r="CB25" s="2">
        <f t="shared" si="32"/>
        <v>0</v>
      </c>
      <c r="CC25" s="2">
        <f t="shared" si="33"/>
        <v>0</v>
      </c>
      <c r="CD25" s="2">
        <f t="shared" si="34"/>
        <v>0</v>
      </c>
      <c r="CE25" s="2">
        <f t="shared" si="35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КА-10  -  Гун</v>
      </c>
      <c r="B26" s="10" t="s">
        <v>1907</v>
      </c>
      <c r="C26" s="18">
        <v>3</v>
      </c>
      <c r="D26" s="18">
        <v>0.2</v>
      </c>
      <c r="E26" s="22" t="s">
        <v>726</v>
      </c>
      <c r="F26" s="22">
        <v>1</v>
      </c>
      <c r="G26" s="18">
        <v>1</v>
      </c>
      <c r="H26" s="20">
        <f t="shared" ca="1" si="17"/>
        <v>0</v>
      </c>
      <c r="I26" s="16" t="str">
        <f t="shared" si="18"/>
        <v>10K002SG0005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6">
        <v>0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0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>
        <v>0</v>
      </c>
      <c r="AM26" s="55">
        <v>0</v>
      </c>
      <c r="AN26" s="55">
        <v>0</v>
      </c>
      <c r="AO26" s="55">
        <v>0</v>
      </c>
      <c r="AP26" s="55">
        <v>0</v>
      </c>
      <c r="AQ26" s="55">
        <v>0</v>
      </c>
      <c r="AR26" s="55">
        <v>0</v>
      </c>
      <c r="AS26" s="55">
        <v>0</v>
      </c>
      <c r="AT26" s="55">
        <v>0</v>
      </c>
      <c r="AU26" s="55">
        <v>0</v>
      </c>
      <c r="AV26" s="55">
        <v>0</v>
      </c>
      <c r="AW26" s="55">
        <v>0</v>
      </c>
      <c r="AX26" s="55">
        <v>0</v>
      </c>
      <c r="AY26" s="55">
        <v>0</v>
      </c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0</v>
      </c>
      <c r="BD26" s="2">
        <f t="shared" ca="1" si="20"/>
        <v>0</v>
      </c>
      <c r="BE26" s="2">
        <f t="shared" ca="1" si="20"/>
        <v>0</v>
      </c>
      <c r="BF26" s="2">
        <f t="shared" ca="1" si="20"/>
        <v>0</v>
      </c>
      <c r="BG26" s="2">
        <f t="shared" ca="1" si="20"/>
        <v>0</v>
      </c>
      <c r="BH26" s="2">
        <f t="shared" ca="1" si="20"/>
        <v>0</v>
      </c>
      <c r="BI26" s="2">
        <f t="shared" ca="1" si="20"/>
        <v>0</v>
      </c>
      <c r="BJ26" s="2">
        <f t="shared" ca="1" si="20"/>
        <v>0</v>
      </c>
      <c r="BK26" s="2">
        <f t="shared" ca="1" si="20"/>
        <v>0</v>
      </c>
      <c r="BL26" s="2">
        <f t="shared" ca="1" si="20"/>
        <v>0</v>
      </c>
      <c r="BM26" s="2">
        <f t="shared" ca="1" si="20"/>
        <v>0</v>
      </c>
      <c r="BN26" s="2" t="str">
        <f t="shared" si="21"/>
        <v>SG</v>
      </c>
      <c r="BP26" s="2">
        <f t="shared" si="2"/>
        <v>0</v>
      </c>
      <c r="BR26" s="2">
        <f t="shared" ref="BR26:CE32" si="36">IF(AND(J76 &gt;0,J26&gt;$C26,J26 &gt;0.1),1,0)</f>
        <v>0</v>
      </c>
      <c r="BS26" s="2">
        <f t="shared" si="36"/>
        <v>0</v>
      </c>
      <c r="BT26" s="2">
        <f t="shared" si="36"/>
        <v>0</v>
      </c>
      <c r="BU26" s="2">
        <f t="shared" si="36"/>
        <v>0</v>
      </c>
      <c r="BV26" s="2">
        <f t="shared" si="36"/>
        <v>0</v>
      </c>
      <c r="BW26" s="2">
        <f t="shared" si="36"/>
        <v>0</v>
      </c>
      <c r="BX26" s="2">
        <f t="shared" si="36"/>
        <v>0</v>
      </c>
      <c r="BY26" s="2">
        <f t="shared" si="36"/>
        <v>0</v>
      </c>
      <c r="BZ26" s="2">
        <f t="shared" si="36"/>
        <v>0</v>
      </c>
      <c r="CA26" s="2">
        <f t="shared" si="36"/>
        <v>0</v>
      </c>
      <c r="CB26" s="2">
        <f t="shared" si="36"/>
        <v>0</v>
      </c>
      <c r="CC26" s="2">
        <f t="shared" si="36"/>
        <v>0</v>
      </c>
      <c r="CD26" s="2">
        <f t="shared" si="36"/>
        <v>0</v>
      </c>
      <c r="CE26" s="2">
        <f t="shared" si="36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КА-11  -  Гун</v>
      </c>
      <c r="B27" s="10" t="s">
        <v>1908</v>
      </c>
      <c r="C27" s="18">
        <v>3</v>
      </c>
      <c r="D27" s="18">
        <v>0.2</v>
      </c>
      <c r="E27" s="22" t="s">
        <v>726</v>
      </c>
      <c r="F27" s="22">
        <v>1</v>
      </c>
      <c r="G27" s="18">
        <v>1</v>
      </c>
      <c r="H27" s="20">
        <f t="shared" ca="1" si="17"/>
        <v>0</v>
      </c>
      <c r="I27" s="16" t="str">
        <f t="shared" si="18"/>
        <v>11K002SG0005</v>
      </c>
      <c r="J27" s="54">
        <v>1.89</v>
      </c>
      <c r="K27" s="54">
        <v>2.19</v>
      </c>
      <c r="L27" s="54">
        <v>1.52</v>
      </c>
      <c r="M27" s="54">
        <v>1.61</v>
      </c>
      <c r="N27" s="54">
        <v>1.66</v>
      </c>
      <c r="O27" s="54">
        <v>1.82</v>
      </c>
      <c r="P27" s="54">
        <v>1.47</v>
      </c>
      <c r="Q27" s="54">
        <v>1.6</v>
      </c>
      <c r="R27" s="54">
        <v>1.72</v>
      </c>
      <c r="S27" s="54">
        <v>1.84</v>
      </c>
      <c r="T27" s="54">
        <v>1.69</v>
      </c>
      <c r="U27" s="54">
        <v>1.46</v>
      </c>
      <c r="V27" s="54">
        <v>1.7</v>
      </c>
      <c r="W27" s="56">
        <v>1.5</v>
      </c>
      <c r="X27" s="2">
        <f t="shared" ca="1" si="19"/>
        <v>0</v>
      </c>
      <c r="Y27" s="2">
        <f t="shared" ca="1" si="19"/>
        <v>0</v>
      </c>
      <c r="Z27" s="2">
        <f t="shared" ca="1" si="19"/>
        <v>0</v>
      </c>
      <c r="AA27" s="2">
        <f t="shared" ca="1" si="19"/>
        <v>0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0</v>
      </c>
      <c r="AJ27" s="2">
        <f t="shared" ca="1" si="19"/>
        <v>0</v>
      </c>
      <c r="AK27" s="2">
        <f t="shared" ca="1" si="19"/>
        <v>0</v>
      </c>
      <c r="AL27" s="55">
        <v>1.0523736540233795</v>
      </c>
      <c r="AM27" s="55">
        <v>1.0478003317401932</v>
      </c>
      <c r="AN27" s="55">
        <v>1.0475144990974941</v>
      </c>
      <c r="AO27" s="55">
        <v>1.0540886498795745</v>
      </c>
      <c r="AP27" s="55">
        <v>1.0570898926279155</v>
      </c>
      <c r="AQ27" s="55">
        <v>1.0596942634813236</v>
      </c>
      <c r="AR27" s="55">
        <v>1.0658570940614285</v>
      </c>
      <c r="AS27" s="55">
        <v>1.0970331247617491</v>
      </c>
      <c r="AT27" s="55">
        <v>1.1203918055969675</v>
      </c>
      <c r="AU27" s="55">
        <v>1.1420352115224568</v>
      </c>
      <c r="AV27" s="55">
        <v>1.1413063383025479</v>
      </c>
      <c r="AW27" s="55">
        <v>1.136386444068163</v>
      </c>
      <c r="AX27" s="55">
        <v>1.1339090913311649</v>
      </c>
      <c r="AY27" s="55">
        <v>1.132915173262474</v>
      </c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0</v>
      </c>
      <c r="BD27" s="2">
        <f t="shared" ca="1" si="20"/>
        <v>0</v>
      </c>
      <c r="BE27" s="2">
        <f t="shared" ca="1" si="20"/>
        <v>0</v>
      </c>
      <c r="BF27" s="2">
        <f t="shared" ca="1" si="20"/>
        <v>0</v>
      </c>
      <c r="BG27" s="2">
        <f t="shared" ca="1" si="20"/>
        <v>0</v>
      </c>
      <c r="BH27" s="2">
        <f t="shared" ca="1" si="20"/>
        <v>0</v>
      </c>
      <c r="BI27" s="2">
        <f t="shared" ca="1" si="20"/>
        <v>0</v>
      </c>
      <c r="BJ27" s="2">
        <f t="shared" ca="1" si="20"/>
        <v>0</v>
      </c>
      <c r="BK27" s="2">
        <f t="shared" ca="1" si="20"/>
        <v>0</v>
      </c>
      <c r="BL27" s="2">
        <f t="shared" ca="1" si="20"/>
        <v>0</v>
      </c>
      <c r="BM27" s="2">
        <f t="shared" ca="1" si="20"/>
        <v>0</v>
      </c>
      <c r="BN27" s="2" t="str">
        <f t="shared" si="21"/>
        <v>SG</v>
      </c>
      <c r="BO27" s="2">
        <f>IF(AND(COUNTIF(J27:W27,"&gt;0")&gt;6,COUNTIF(J27:W27,"&gt;0")=SUM(BR27:CE27)),SUM(BR27:CE27),0)</f>
        <v>0</v>
      </c>
      <c r="BP27" s="2">
        <f t="shared" si="2"/>
        <v>1</v>
      </c>
      <c r="BR27" s="2">
        <f t="shared" si="36"/>
        <v>0</v>
      </c>
      <c r="BS27" s="2">
        <f t="shared" si="36"/>
        <v>0</v>
      </c>
      <c r="BT27" s="2">
        <f t="shared" si="36"/>
        <v>0</v>
      </c>
      <c r="BU27" s="2">
        <f t="shared" si="36"/>
        <v>0</v>
      </c>
      <c r="BV27" s="2">
        <f t="shared" si="36"/>
        <v>0</v>
      </c>
      <c r="BW27" s="2">
        <f t="shared" si="36"/>
        <v>0</v>
      </c>
      <c r="BX27" s="2">
        <f t="shared" si="36"/>
        <v>0</v>
      </c>
      <c r="BY27" s="2">
        <f t="shared" si="36"/>
        <v>0</v>
      </c>
      <c r="BZ27" s="2">
        <f t="shared" si="36"/>
        <v>0</v>
      </c>
      <c r="CA27" s="2">
        <f t="shared" si="36"/>
        <v>0</v>
      </c>
      <c r="CB27" s="2">
        <f t="shared" si="36"/>
        <v>0</v>
      </c>
      <c r="CC27" s="2">
        <f t="shared" si="36"/>
        <v>0</v>
      </c>
      <c r="CD27" s="2">
        <f t="shared" si="36"/>
        <v>0</v>
      </c>
      <c r="CE27" s="2">
        <f t="shared" si="36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КА-12  -  Гун</v>
      </c>
      <c r="B28" s="10" t="s">
        <v>1909</v>
      </c>
      <c r="C28" s="18">
        <v>3</v>
      </c>
      <c r="D28" s="18">
        <v>0.2</v>
      </c>
      <c r="E28" s="22" t="s">
        <v>726</v>
      </c>
      <c r="F28" s="22">
        <v>1</v>
      </c>
      <c r="G28" s="18">
        <v>1</v>
      </c>
      <c r="H28" s="20">
        <f t="shared" ca="1" si="17"/>
        <v>0</v>
      </c>
      <c r="I28" s="16" t="str">
        <f t="shared" si="18"/>
        <v>12K002SG0005</v>
      </c>
      <c r="J28" s="54">
        <v>0.92</v>
      </c>
      <c r="K28" s="54">
        <v>0.76</v>
      </c>
      <c r="L28" s="54">
        <v>0.75</v>
      </c>
      <c r="M28" s="54">
        <v>0.91</v>
      </c>
      <c r="N28" s="54">
        <v>0.85</v>
      </c>
      <c r="O28" s="54">
        <v>0.86</v>
      </c>
      <c r="P28" s="54">
        <v>0</v>
      </c>
      <c r="Q28" s="54">
        <v>0</v>
      </c>
      <c r="R28" s="54">
        <v>0</v>
      </c>
      <c r="S28" s="54">
        <v>0</v>
      </c>
      <c r="T28" s="54">
        <v>0</v>
      </c>
      <c r="U28" s="54">
        <v>0</v>
      </c>
      <c r="V28" s="54">
        <v>0</v>
      </c>
      <c r="W28" s="56">
        <v>0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0</v>
      </c>
      <c r="AC28" s="2">
        <f t="shared" ca="1" si="19"/>
        <v>0</v>
      </c>
      <c r="AD28" s="2">
        <f t="shared" ca="1" si="19"/>
        <v>0</v>
      </c>
      <c r="AE28" s="2">
        <f t="shared" ca="1" si="19"/>
        <v>0</v>
      </c>
      <c r="AF28" s="2">
        <f t="shared" ca="1" si="19"/>
        <v>0</v>
      </c>
      <c r="AG28" s="2">
        <f t="shared" ca="1" si="19"/>
        <v>0</v>
      </c>
      <c r="AH28" s="2">
        <f t="shared" ca="1" si="19"/>
        <v>0</v>
      </c>
      <c r="AI28" s="2">
        <f t="shared" ca="1" si="19"/>
        <v>0</v>
      </c>
      <c r="AJ28" s="2">
        <f t="shared" ca="1" si="19"/>
        <v>0</v>
      </c>
      <c r="AK28" s="2">
        <f t="shared" ca="1" si="19"/>
        <v>0</v>
      </c>
      <c r="AL28" s="55">
        <v>1.1045693141037931</v>
      </c>
      <c r="AM28" s="55">
        <v>1.1165155251290726</v>
      </c>
      <c r="AN28" s="55">
        <v>1.1077187663661399</v>
      </c>
      <c r="AO28" s="55">
        <v>1.1487772888066141</v>
      </c>
      <c r="AP28" s="55">
        <v>1.1601144366094995</v>
      </c>
      <c r="AQ28" s="55">
        <v>1.1711234595130422</v>
      </c>
      <c r="AR28" s="55">
        <v>1.2882834378878636</v>
      </c>
      <c r="AS28" s="55">
        <v>0</v>
      </c>
      <c r="AT28" s="55">
        <v>0</v>
      </c>
      <c r="AU28" s="55">
        <v>0</v>
      </c>
      <c r="AV28" s="55">
        <v>0</v>
      </c>
      <c r="AW28" s="55">
        <v>0</v>
      </c>
      <c r="AX28" s="55">
        <v>0</v>
      </c>
      <c r="AY28" s="55">
        <v>0</v>
      </c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0</v>
      </c>
      <c r="BD28" s="2">
        <f t="shared" ca="1" si="20"/>
        <v>0</v>
      </c>
      <c r="BE28" s="2">
        <f t="shared" ca="1" si="20"/>
        <v>0</v>
      </c>
      <c r="BF28" s="2">
        <f t="shared" ca="1" si="20"/>
        <v>0</v>
      </c>
      <c r="BG28" s="2">
        <f t="shared" ca="1" si="20"/>
        <v>0</v>
      </c>
      <c r="BH28" s="2">
        <f t="shared" ca="1" si="20"/>
        <v>0</v>
      </c>
      <c r="BI28" s="2">
        <f t="shared" ca="1" si="20"/>
        <v>0</v>
      </c>
      <c r="BJ28" s="2">
        <f t="shared" ca="1" si="20"/>
        <v>0</v>
      </c>
      <c r="BK28" s="2">
        <f t="shared" ca="1" si="20"/>
        <v>0</v>
      </c>
      <c r="BL28" s="2">
        <f t="shared" ca="1" si="20"/>
        <v>0</v>
      </c>
      <c r="BM28" s="2">
        <f t="shared" ca="1" si="20"/>
        <v>0</v>
      </c>
      <c r="BN28" s="2" t="str">
        <f t="shared" si="21"/>
        <v>SG</v>
      </c>
      <c r="BP28" s="2">
        <f t="shared" si="2"/>
        <v>0</v>
      </c>
      <c r="BR28" s="2">
        <f t="shared" si="36"/>
        <v>0</v>
      </c>
      <c r="BS28" s="2">
        <f t="shared" si="36"/>
        <v>0</v>
      </c>
      <c r="BT28" s="2">
        <f t="shared" si="36"/>
        <v>0</v>
      </c>
      <c r="BU28" s="2">
        <f t="shared" si="36"/>
        <v>0</v>
      </c>
      <c r="BV28" s="2">
        <f t="shared" si="36"/>
        <v>0</v>
      </c>
      <c r="BW28" s="2">
        <f t="shared" si="36"/>
        <v>0</v>
      </c>
      <c r="BX28" s="2">
        <f t="shared" si="36"/>
        <v>0</v>
      </c>
      <c r="BY28" s="2">
        <f t="shared" si="36"/>
        <v>0</v>
      </c>
      <c r="BZ28" s="2">
        <f t="shared" si="36"/>
        <v>0</v>
      </c>
      <c r="CA28" s="2">
        <f t="shared" si="36"/>
        <v>0</v>
      </c>
      <c r="CB28" s="2">
        <f t="shared" si="36"/>
        <v>0</v>
      </c>
      <c r="CC28" s="2">
        <f t="shared" si="36"/>
        <v>0</v>
      </c>
      <c r="CD28" s="2">
        <f t="shared" si="36"/>
        <v>0</v>
      </c>
      <c r="CE28" s="2">
        <f t="shared" si="36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КА-13  -  Гун</v>
      </c>
      <c r="B29" s="10" t="s">
        <v>1910</v>
      </c>
      <c r="C29" s="18">
        <v>3</v>
      </c>
      <c r="D29" s="18">
        <v>0.2</v>
      </c>
      <c r="E29" s="22" t="s">
        <v>726</v>
      </c>
      <c r="F29" s="22">
        <v>1</v>
      </c>
      <c r="G29" s="18">
        <v>1</v>
      </c>
      <c r="H29" s="20">
        <f t="shared" ca="1" si="17"/>
        <v>0</v>
      </c>
      <c r="I29" s="16" t="str">
        <f t="shared" si="18"/>
        <v>13K002SG0005</v>
      </c>
      <c r="J29" s="54">
        <v>0.55000000000000004</v>
      </c>
      <c r="K29" s="54">
        <v>0.47</v>
      </c>
      <c r="L29" s="54">
        <v>0.42</v>
      </c>
      <c r="M29" s="54">
        <v>0.69</v>
      </c>
      <c r="N29" s="54">
        <v>0.67</v>
      </c>
      <c r="O29" s="54">
        <v>0</v>
      </c>
      <c r="P29" s="54">
        <v>0</v>
      </c>
      <c r="Q29" s="54">
        <v>0</v>
      </c>
      <c r="R29" s="54">
        <v>0.57999999999999996</v>
      </c>
      <c r="S29" s="54">
        <v>0.69</v>
      </c>
      <c r="T29" s="54">
        <v>0.5</v>
      </c>
      <c r="U29" s="54">
        <v>0.56999999999999995</v>
      </c>
      <c r="V29" s="54">
        <v>0.45</v>
      </c>
      <c r="W29" s="56">
        <v>0.54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0</v>
      </c>
      <c r="AF29" s="2">
        <f t="shared" ca="1" si="19"/>
        <v>0</v>
      </c>
      <c r="AG29" s="2">
        <f t="shared" ca="1" si="19"/>
        <v>0</v>
      </c>
      <c r="AH29" s="2">
        <f t="shared" ca="1" si="19"/>
        <v>0</v>
      </c>
      <c r="AI29" s="2">
        <f t="shared" ca="1" si="19"/>
        <v>0</v>
      </c>
      <c r="AJ29" s="2">
        <f t="shared" ca="1" si="19"/>
        <v>0</v>
      </c>
      <c r="AK29" s="2">
        <f t="shared" ca="1" si="19"/>
        <v>0</v>
      </c>
      <c r="AL29" s="55">
        <v>0.92349912174787552</v>
      </c>
      <c r="AM29" s="55">
        <v>0.92902809953851118</v>
      </c>
      <c r="AN29" s="55">
        <v>0.93967650120936452</v>
      </c>
      <c r="AO29" s="55">
        <v>1.0231246565952103</v>
      </c>
      <c r="AP29" s="55">
        <v>1.1825167075005645</v>
      </c>
      <c r="AQ29" s="55">
        <v>0</v>
      </c>
      <c r="AR29" s="55">
        <v>0</v>
      </c>
      <c r="AS29" s="55">
        <v>1.0510499963471478</v>
      </c>
      <c r="AT29" s="55">
        <v>1.0353219165715697</v>
      </c>
      <c r="AU29" s="55">
        <v>1.0473013683340657</v>
      </c>
      <c r="AV29" s="55">
        <v>0.98535535531666663</v>
      </c>
      <c r="AW29" s="55">
        <v>0.88851376431666673</v>
      </c>
      <c r="AX29" s="55">
        <v>0.9103123555999999</v>
      </c>
      <c r="AY29" s="55">
        <v>0.9886301674500001</v>
      </c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0</v>
      </c>
      <c r="BD29" s="2">
        <f t="shared" ca="1" si="20"/>
        <v>0</v>
      </c>
      <c r="BE29" s="2">
        <f t="shared" ca="1" si="20"/>
        <v>1</v>
      </c>
      <c r="BF29" s="2">
        <f t="shared" ca="1" si="20"/>
        <v>0</v>
      </c>
      <c r="BG29" s="2">
        <f t="shared" ca="1" si="20"/>
        <v>0</v>
      </c>
      <c r="BH29" s="2">
        <f t="shared" ca="1" si="20"/>
        <v>0</v>
      </c>
      <c r="BI29" s="2">
        <f t="shared" ca="1" si="20"/>
        <v>0</v>
      </c>
      <c r="BJ29" s="2">
        <f t="shared" ca="1" si="20"/>
        <v>0</v>
      </c>
      <c r="BK29" s="2">
        <f t="shared" ca="1" si="20"/>
        <v>0</v>
      </c>
      <c r="BL29" s="2">
        <f t="shared" ca="1" si="20"/>
        <v>0</v>
      </c>
      <c r="BM29" s="2">
        <f t="shared" ca="1" si="20"/>
        <v>0</v>
      </c>
      <c r="BN29" s="2" t="str">
        <f t="shared" si="21"/>
        <v>SG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si="36"/>
        <v>0</v>
      </c>
      <c r="BS29" s="2">
        <f t="shared" si="36"/>
        <v>0</v>
      </c>
      <c r="BT29" s="2">
        <f t="shared" si="36"/>
        <v>0</v>
      </c>
      <c r="BU29" s="2">
        <f t="shared" si="36"/>
        <v>0</v>
      </c>
      <c r="BV29" s="2">
        <f t="shared" si="36"/>
        <v>0</v>
      </c>
      <c r="BW29" s="2">
        <f t="shared" si="36"/>
        <v>0</v>
      </c>
      <c r="BX29" s="2">
        <f t="shared" si="36"/>
        <v>0</v>
      </c>
      <c r="BY29" s="2">
        <f t="shared" si="36"/>
        <v>0</v>
      </c>
      <c r="BZ29" s="2">
        <f t="shared" si="36"/>
        <v>0</v>
      </c>
      <c r="CA29" s="2">
        <f t="shared" si="36"/>
        <v>0</v>
      </c>
      <c r="CB29" s="2">
        <f t="shared" si="36"/>
        <v>0</v>
      </c>
      <c r="CC29" s="2">
        <f t="shared" si="36"/>
        <v>0</v>
      </c>
      <c r="CD29" s="2">
        <f t="shared" si="36"/>
        <v>0</v>
      </c>
      <c r="CE29" s="2">
        <f t="shared" si="36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КА-14  -  Гун</v>
      </c>
      <c r="B30" s="10" t="s">
        <v>1911</v>
      </c>
      <c r="C30" s="18">
        <v>3</v>
      </c>
      <c r="D30" s="18">
        <v>0.2</v>
      </c>
      <c r="E30" s="22" t="s">
        <v>726</v>
      </c>
      <c r="F30" s="22">
        <v>1</v>
      </c>
      <c r="G30" s="18">
        <v>1</v>
      </c>
      <c r="H30" s="20">
        <f t="shared" ca="1" si="17"/>
        <v>0</v>
      </c>
      <c r="I30" s="16" t="str">
        <f t="shared" si="18"/>
        <v>14K002SG0005</v>
      </c>
      <c r="J30" s="54">
        <v>0.63</v>
      </c>
      <c r="K30" s="54">
        <v>0.62</v>
      </c>
      <c r="L30" s="54">
        <v>0.48</v>
      </c>
      <c r="M30" s="54">
        <v>0.56000000000000005</v>
      </c>
      <c r="N30" s="54">
        <v>0.52</v>
      </c>
      <c r="O30" s="54">
        <v>0.73</v>
      </c>
      <c r="P30" s="54">
        <v>0.65</v>
      </c>
      <c r="Q30" s="54">
        <v>0.63</v>
      </c>
      <c r="R30" s="54">
        <v>0.77</v>
      </c>
      <c r="S30" s="54">
        <v>0.72</v>
      </c>
      <c r="T30" s="54">
        <v>0.6</v>
      </c>
      <c r="U30" s="54">
        <v>0.79</v>
      </c>
      <c r="V30" s="54">
        <v>0.73</v>
      </c>
      <c r="W30" s="56">
        <v>0.75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55">
        <v>0.94110993989582536</v>
      </c>
      <c r="AM30" s="55">
        <v>1.0028684927058993</v>
      </c>
      <c r="AN30" s="55">
        <v>1.0083136980524883</v>
      </c>
      <c r="AO30" s="55">
        <v>1.0405493137042952</v>
      </c>
      <c r="AP30" s="55">
        <v>1.0459945190508844</v>
      </c>
      <c r="AQ30" s="55">
        <v>1.0209465744565747</v>
      </c>
      <c r="AR30" s="55">
        <v>0.99589862986226529</v>
      </c>
      <c r="AS30" s="55">
        <v>1.0111452048327145</v>
      </c>
      <c r="AT30" s="55">
        <v>1.0854178057601889</v>
      </c>
      <c r="AU30" s="55">
        <v>1.0952191753840492</v>
      </c>
      <c r="AV30" s="55">
        <v>0.97895263843333336</v>
      </c>
      <c r="AW30" s="55">
        <v>0.913572999</v>
      </c>
      <c r="AX30" s="55">
        <v>1.1618684888262989</v>
      </c>
      <c r="AY30" s="55">
        <v>1.1795109541492474</v>
      </c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0</v>
      </c>
      <c r="BD30" s="2">
        <f t="shared" ca="1" si="20"/>
        <v>0</v>
      </c>
      <c r="BE30" s="2">
        <f t="shared" ca="1" si="20"/>
        <v>1</v>
      </c>
      <c r="BF30" s="2">
        <f t="shared" ca="1" si="20"/>
        <v>0</v>
      </c>
      <c r="BG30" s="2">
        <f t="shared" ca="1" si="20"/>
        <v>0</v>
      </c>
      <c r="BH30" s="2">
        <f t="shared" ca="1" si="20"/>
        <v>0</v>
      </c>
      <c r="BI30" s="2">
        <f t="shared" ca="1" si="20"/>
        <v>0</v>
      </c>
      <c r="BJ30" s="2">
        <f t="shared" ca="1" si="20"/>
        <v>0</v>
      </c>
      <c r="BK30" s="2">
        <f t="shared" ca="1" si="20"/>
        <v>0</v>
      </c>
      <c r="BL30" s="2">
        <f t="shared" ca="1" si="20"/>
        <v>0</v>
      </c>
      <c r="BM30" s="2">
        <f t="shared" ca="1" si="20"/>
        <v>0</v>
      </c>
      <c r="BN30" s="2" t="str">
        <f t="shared" si="21"/>
        <v>SG</v>
      </c>
      <c r="BO30" s="2">
        <f>IF(AND(COUNTIF(J30:W30,"&gt;0")&gt;6,COUNTIF(J30:W30,"&gt;0")=SUM(BR30:CE30)),SUM(BR30:CE30),0)</f>
        <v>0</v>
      </c>
      <c r="BP30" s="2">
        <f t="shared" si="2"/>
        <v>1</v>
      </c>
      <c r="BR30" s="2">
        <f t="shared" si="36"/>
        <v>0</v>
      </c>
      <c r="BS30" s="2">
        <f t="shared" si="36"/>
        <v>0</v>
      </c>
      <c r="BT30" s="2">
        <f t="shared" si="36"/>
        <v>0</v>
      </c>
      <c r="BU30" s="2">
        <f t="shared" si="36"/>
        <v>0</v>
      </c>
      <c r="BV30" s="2">
        <f t="shared" si="36"/>
        <v>0</v>
      </c>
      <c r="BW30" s="2">
        <f t="shared" si="36"/>
        <v>0</v>
      </c>
      <c r="BX30" s="2">
        <f t="shared" si="36"/>
        <v>0</v>
      </c>
      <c r="BY30" s="2">
        <f t="shared" si="36"/>
        <v>0</v>
      </c>
      <c r="BZ30" s="2">
        <f t="shared" si="36"/>
        <v>0</v>
      </c>
      <c r="CA30" s="2">
        <f t="shared" si="36"/>
        <v>0</v>
      </c>
      <c r="CB30" s="2">
        <f t="shared" si="36"/>
        <v>0</v>
      </c>
      <c r="CC30" s="2">
        <f t="shared" si="36"/>
        <v>0</v>
      </c>
      <c r="CD30" s="2">
        <f t="shared" si="36"/>
        <v>0</v>
      </c>
      <c r="CE30" s="2">
        <f t="shared" si="36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КА-15  -  Гун</v>
      </c>
      <c r="B31" s="10" t="s">
        <v>1912</v>
      </c>
      <c r="C31" s="18">
        <v>3</v>
      </c>
      <c r="D31" s="18">
        <v>0.2</v>
      </c>
      <c r="E31" s="22" t="s">
        <v>726</v>
      </c>
      <c r="F31" s="22">
        <v>1</v>
      </c>
      <c r="G31" s="18">
        <v>1</v>
      </c>
      <c r="H31" s="20">
        <f t="shared" ca="1" si="17"/>
        <v>0</v>
      </c>
      <c r="I31" s="16" t="str">
        <f t="shared" si="18"/>
        <v>15K002SG0005</v>
      </c>
      <c r="J31" s="54">
        <v>0.78</v>
      </c>
      <c r="K31" s="54">
        <v>0.8</v>
      </c>
      <c r="L31" s="54">
        <v>0.76</v>
      </c>
      <c r="M31" s="54">
        <v>0.62</v>
      </c>
      <c r="N31" s="54">
        <v>0.8</v>
      </c>
      <c r="O31" s="54">
        <v>1</v>
      </c>
      <c r="P31" s="54">
        <v>0.64</v>
      </c>
      <c r="Q31" s="54">
        <v>0.47</v>
      </c>
      <c r="R31" s="54">
        <v>0.69</v>
      </c>
      <c r="S31" s="54">
        <v>0.67</v>
      </c>
      <c r="T31" s="54">
        <v>0.69</v>
      </c>
      <c r="U31" s="54">
        <v>0.82</v>
      </c>
      <c r="V31" s="54">
        <v>0</v>
      </c>
      <c r="W31" s="56">
        <v>0.46</v>
      </c>
      <c r="X31" s="2">
        <f t="shared" ca="1" si="19"/>
        <v>0</v>
      </c>
      <c r="Y31" s="2">
        <f t="shared" ca="1" si="19"/>
        <v>0</v>
      </c>
      <c r="Z31" s="2">
        <f t="shared" ca="1" si="19"/>
        <v>0</v>
      </c>
      <c r="AA31" s="2">
        <f t="shared" ca="1" si="19"/>
        <v>0</v>
      </c>
      <c r="AB31" s="2">
        <f t="shared" ca="1" si="19"/>
        <v>0</v>
      </c>
      <c r="AC31" s="2">
        <f t="shared" ca="1" si="19"/>
        <v>0</v>
      </c>
      <c r="AD31" s="2">
        <f t="shared" ca="1" si="19"/>
        <v>0</v>
      </c>
      <c r="AE31" s="2">
        <f t="shared" ca="1" si="19"/>
        <v>0</v>
      </c>
      <c r="AF31" s="2">
        <f t="shared" ca="1" si="19"/>
        <v>0</v>
      </c>
      <c r="AG31" s="2">
        <f t="shared" ca="1" si="19"/>
        <v>0</v>
      </c>
      <c r="AH31" s="2">
        <f t="shared" ca="1" si="19"/>
        <v>0</v>
      </c>
      <c r="AI31" s="2">
        <f t="shared" ca="1" si="19"/>
        <v>0</v>
      </c>
      <c r="AJ31" s="2">
        <f t="shared" ca="1" si="19"/>
        <v>0</v>
      </c>
      <c r="AK31" s="2">
        <f t="shared" ca="1" si="19"/>
        <v>0</v>
      </c>
      <c r="AL31" s="55">
        <v>1.1543499083556155</v>
      </c>
      <c r="AM31" s="55">
        <v>1.1432276683816491</v>
      </c>
      <c r="AN31" s="55">
        <v>1.1459794249101338</v>
      </c>
      <c r="AO31" s="55">
        <v>1.1510478006473268</v>
      </c>
      <c r="AP31" s="55">
        <v>1.1766416768314623</v>
      </c>
      <c r="AQ31" s="55">
        <v>1.1578583977956725</v>
      </c>
      <c r="AR31" s="55">
        <v>1.1262585031226604</v>
      </c>
      <c r="AS31" s="55">
        <v>1.1423104162054876</v>
      </c>
      <c r="AT31" s="55">
        <v>1.1610229176827824</v>
      </c>
      <c r="AU31" s="55">
        <v>1.1482272503131634</v>
      </c>
      <c r="AV31" s="55">
        <v>1.1581335734380298</v>
      </c>
      <c r="AW31" s="55">
        <v>1.1828032786684075</v>
      </c>
      <c r="AX31" s="55">
        <v>1.1895450815323347</v>
      </c>
      <c r="AY31" s="55">
        <v>1.1919919233429308</v>
      </c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0</v>
      </c>
      <c r="BD31" s="2">
        <f t="shared" ca="1" si="20"/>
        <v>0</v>
      </c>
      <c r="BE31" s="2">
        <f t="shared" ca="1" si="20"/>
        <v>1</v>
      </c>
      <c r="BF31" s="2">
        <f t="shared" ca="1" si="20"/>
        <v>0</v>
      </c>
      <c r="BG31" s="2">
        <f t="shared" ca="1" si="20"/>
        <v>0</v>
      </c>
      <c r="BH31" s="2">
        <f t="shared" ca="1" si="20"/>
        <v>0</v>
      </c>
      <c r="BI31" s="2">
        <f t="shared" ca="1" si="20"/>
        <v>0</v>
      </c>
      <c r="BJ31" s="2">
        <f t="shared" ca="1" si="20"/>
        <v>0</v>
      </c>
      <c r="BK31" s="2">
        <f t="shared" ca="1" si="20"/>
        <v>0</v>
      </c>
      <c r="BL31" s="2">
        <f t="shared" ca="1" si="20"/>
        <v>0</v>
      </c>
      <c r="BM31" s="2">
        <f t="shared" ca="1" si="20"/>
        <v>0</v>
      </c>
      <c r="BN31" s="2" t="str">
        <f t="shared" si="21"/>
        <v>SG</v>
      </c>
      <c r="BO31" s="2">
        <f>IF(AND(COUNTIF(J31:W31,"&gt;0")&gt;6,COUNTIF(J31:W31,"&gt;0")=SUM(BR31:CE31)),SUM(BR31:CE31),0)</f>
        <v>0</v>
      </c>
      <c r="BP31" s="2">
        <f t="shared" si="2"/>
        <v>1</v>
      </c>
      <c r="BR31" s="2">
        <f t="shared" si="36"/>
        <v>0</v>
      </c>
      <c r="BS31" s="2">
        <f t="shared" si="36"/>
        <v>0</v>
      </c>
      <c r="BT31" s="2">
        <f t="shared" si="36"/>
        <v>0</v>
      </c>
      <c r="BU31" s="2">
        <f t="shared" si="36"/>
        <v>0</v>
      </c>
      <c r="BV31" s="2">
        <f t="shared" si="36"/>
        <v>0</v>
      </c>
      <c r="BW31" s="2">
        <f t="shared" si="36"/>
        <v>0</v>
      </c>
      <c r="BX31" s="2">
        <f t="shared" si="36"/>
        <v>0</v>
      </c>
      <c r="BY31" s="2">
        <f t="shared" si="36"/>
        <v>0</v>
      </c>
      <c r="BZ31" s="2">
        <f t="shared" si="36"/>
        <v>0</v>
      </c>
      <c r="CA31" s="2">
        <f t="shared" si="36"/>
        <v>0</v>
      </c>
      <c r="CB31" s="2">
        <f t="shared" si="36"/>
        <v>0</v>
      </c>
      <c r="CC31" s="2">
        <f t="shared" si="36"/>
        <v>0</v>
      </c>
      <c r="CD31" s="2">
        <f t="shared" si="36"/>
        <v>0</v>
      </c>
      <c r="CE31" s="2">
        <f t="shared" si="36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КА-16  -  Гун</v>
      </c>
      <c r="B32" s="10" t="s">
        <v>1913</v>
      </c>
      <c r="C32" s="18">
        <v>3</v>
      </c>
      <c r="D32" s="18">
        <v>0.2</v>
      </c>
      <c r="E32" s="22" t="s">
        <v>726</v>
      </c>
      <c r="F32" s="22">
        <v>1</v>
      </c>
      <c r="G32" s="18">
        <v>1</v>
      </c>
      <c r="H32" s="20">
        <f t="shared" ca="1" si="17"/>
        <v>0</v>
      </c>
      <c r="I32" s="16" t="str">
        <f t="shared" si="18"/>
        <v>16K002SG0005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6">
        <v>0</v>
      </c>
      <c r="X32" s="2">
        <f t="shared" ca="1" si="19"/>
        <v>0</v>
      </c>
      <c r="Y32" s="2">
        <f t="shared" ca="1" si="19"/>
        <v>0</v>
      </c>
      <c r="Z32" s="2">
        <f t="shared" ca="1" si="19"/>
        <v>0</v>
      </c>
      <c r="AA32" s="2">
        <f t="shared" ca="1" si="19"/>
        <v>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0</v>
      </c>
      <c r="AG32" s="2">
        <f t="shared" ca="1" si="19"/>
        <v>0</v>
      </c>
      <c r="AH32" s="2">
        <f t="shared" ca="1" si="19"/>
        <v>0</v>
      </c>
      <c r="AI32" s="2">
        <f t="shared" ca="1" si="19"/>
        <v>0</v>
      </c>
      <c r="AJ32" s="2">
        <f t="shared" ca="1" si="19"/>
        <v>0</v>
      </c>
      <c r="AK32" s="2">
        <f t="shared" ca="1" si="19"/>
        <v>0</v>
      </c>
      <c r="AL32" s="55">
        <v>0.87977064385282977</v>
      </c>
      <c r="AM32" s="55">
        <v>0.87920526612306271</v>
      </c>
      <c r="AN32" s="55">
        <v>0.81996972948098445</v>
      </c>
      <c r="AO32" s="55">
        <v>0.82123675669395435</v>
      </c>
      <c r="AP32" s="55">
        <v>0.88895803196154288</v>
      </c>
      <c r="AQ32" s="55">
        <v>0.86825889167607484</v>
      </c>
      <c r="AR32" s="55">
        <v>0.839984508264355</v>
      </c>
      <c r="AS32" s="55">
        <v>0.86763531331901556</v>
      </c>
      <c r="AT32" s="55">
        <v>0.89164357617793599</v>
      </c>
      <c r="AU32" s="55">
        <v>0.88881668752910115</v>
      </c>
      <c r="AV32" s="55">
        <v>0.81038169743217636</v>
      </c>
      <c r="AW32" s="55">
        <v>0.81447927822478139</v>
      </c>
      <c r="AX32" s="55">
        <v>0.83264000161068363</v>
      </c>
      <c r="AY32" s="55">
        <v>0.78728113110729325</v>
      </c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0</v>
      </c>
      <c r="BD32" s="2">
        <f t="shared" ca="1" si="20"/>
        <v>0</v>
      </c>
      <c r="BE32" s="2">
        <f t="shared" ca="1" si="20"/>
        <v>1</v>
      </c>
      <c r="BF32" s="2">
        <f t="shared" ca="1" si="20"/>
        <v>0</v>
      </c>
      <c r="BG32" s="2">
        <f t="shared" ca="1" si="20"/>
        <v>0</v>
      </c>
      <c r="BH32" s="2">
        <f t="shared" ca="1" si="20"/>
        <v>0</v>
      </c>
      <c r="BI32" s="2">
        <f t="shared" ca="1" si="20"/>
        <v>0</v>
      </c>
      <c r="BJ32" s="2">
        <f t="shared" ca="1" si="20"/>
        <v>0</v>
      </c>
      <c r="BK32" s="2">
        <f t="shared" ca="1" si="20"/>
        <v>0</v>
      </c>
      <c r="BL32" s="2">
        <f t="shared" ca="1" si="20"/>
        <v>0</v>
      </c>
      <c r="BM32" s="2">
        <f t="shared" ca="1" si="20"/>
        <v>0</v>
      </c>
      <c r="BN32" s="2" t="str">
        <f t="shared" si="21"/>
        <v>SG</v>
      </c>
      <c r="BO32" s="2">
        <f>IF(AND(COUNTIF(J32:W32,"&gt;0")&gt;6,COUNTIF(J32:W32,"&gt;0")=SUM(BR32:CE32)),SUM(BR32:CE32),0)</f>
        <v>0</v>
      </c>
      <c r="BP32" s="2">
        <f t="shared" si="2"/>
        <v>0</v>
      </c>
      <c r="BR32" s="2">
        <f t="shared" si="36"/>
        <v>0</v>
      </c>
      <c r="BS32" s="2">
        <f t="shared" si="36"/>
        <v>0</v>
      </c>
      <c r="BT32" s="2">
        <f t="shared" si="36"/>
        <v>0</v>
      </c>
      <c r="BU32" s="2">
        <f t="shared" si="36"/>
        <v>0</v>
      </c>
      <c r="BV32" s="2">
        <f t="shared" si="36"/>
        <v>0</v>
      </c>
      <c r="BW32" s="2">
        <f t="shared" si="36"/>
        <v>0</v>
      </c>
      <c r="BX32" s="2">
        <f t="shared" si="36"/>
        <v>0</v>
      </c>
      <c r="BY32" s="2">
        <f t="shared" si="36"/>
        <v>0</v>
      </c>
      <c r="BZ32" s="2">
        <f t="shared" si="36"/>
        <v>0</v>
      </c>
      <c r="CA32" s="2">
        <f t="shared" si="36"/>
        <v>0</v>
      </c>
      <c r="CB32" s="2">
        <f t="shared" si="36"/>
        <v>0</v>
      </c>
      <c r="CC32" s="2">
        <f t="shared" si="36"/>
        <v>0</v>
      </c>
      <c r="CD32" s="2">
        <f t="shared" si="36"/>
        <v>0</v>
      </c>
      <c r="CE32" s="2">
        <f t="shared" si="36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КА-3  -  Δα_рс</v>
      </c>
      <c r="B33" s="10" t="s">
        <v>1914</v>
      </c>
      <c r="C33" s="18">
        <v>40</v>
      </c>
      <c r="D33" s="18">
        <v>15</v>
      </c>
      <c r="E33" s="22" t="s">
        <v>114</v>
      </c>
      <c r="F33" s="22">
        <v>1</v>
      </c>
      <c r="G33" s="18"/>
      <c r="H33" s="20">
        <f t="shared" ca="1" si="17"/>
        <v>0</v>
      </c>
      <c r="I33" s="16" t="str">
        <f t="shared" si="18"/>
        <v>03K002SV0005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6">
        <v>0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0</v>
      </c>
      <c r="AB33" s="2">
        <f t="shared" ca="1" si="19"/>
        <v>0</v>
      </c>
      <c r="AC33" s="2">
        <f t="shared" ca="1" si="19"/>
        <v>0</v>
      </c>
      <c r="AD33" s="2">
        <f t="shared" ca="1" si="19"/>
        <v>0</v>
      </c>
      <c r="AE33" s="2">
        <f t="shared" ca="1" si="19"/>
        <v>0</v>
      </c>
      <c r="AF33" s="2">
        <f t="shared" ca="1" si="19"/>
        <v>0</v>
      </c>
      <c r="AG33" s="2">
        <f t="shared" ca="1" si="19"/>
        <v>0</v>
      </c>
      <c r="AH33" s="2">
        <f t="shared" ca="1" si="19"/>
        <v>0</v>
      </c>
      <c r="AI33" s="2">
        <f t="shared" ca="1" si="19"/>
        <v>0</v>
      </c>
      <c r="AJ33" s="2">
        <f t="shared" ca="1" si="19"/>
        <v>0</v>
      </c>
      <c r="AK33" s="2">
        <f t="shared" ca="1" si="19"/>
        <v>0</v>
      </c>
      <c r="AL33" s="55">
        <v>0</v>
      </c>
      <c r="AM33" s="55">
        <v>0</v>
      </c>
      <c r="AN33" s="55">
        <v>0</v>
      </c>
      <c r="AO33" s="55">
        <v>0</v>
      </c>
      <c r="AP33" s="55">
        <v>0</v>
      </c>
      <c r="AQ33" s="55">
        <v>0</v>
      </c>
      <c r="AR33" s="55">
        <v>0</v>
      </c>
      <c r="AS33" s="55">
        <v>0</v>
      </c>
      <c r="AT33" s="55">
        <v>0</v>
      </c>
      <c r="AU33" s="55">
        <v>0</v>
      </c>
      <c r="AV33" s="55">
        <v>0</v>
      </c>
      <c r="AW33" s="55">
        <v>0</v>
      </c>
      <c r="AX33" s="55">
        <v>0</v>
      </c>
      <c r="AY33" s="55">
        <v>0</v>
      </c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0</v>
      </c>
      <c r="BD33" s="2">
        <f t="shared" ca="1" si="20"/>
        <v>0</v>
      </c>
      <c r="BE33" s="2">
        <f t="shared" ca="1" si="20"/>
        <v>1</v>
      </c>
      <c r="BF33" s="2">
        <f t="shared" ca="1" si="20"/>
        <v>0</v>
      </c>
      <c r="BG33" s="2">
        <f t="shared" ca="1" si="20"/>
        <v>0</v>
      </c>
      <c r="BH33" s="2">
        <f t="shared" ca="1" si="20"/>
        <v>0</v>
      </c>
      <c r="BI33" s="2">
        <f t="shared" ca="1" si="20"/>
        <v>0</v>
      </c>
      <c r="BJ33" s="2">
        <f t="shared" ca="1" si="20"/>
        <v>0</v>
      </c>
      <c r="BK33" s="2">
        <f t="shared" ca="1" si="20"/>
        <v>0</v>
      </c>
      <c r="BL33" s="2">
        <f t="shared" ca="1" si="20"/>
        <v>0</v>
      </c>
      <c r="BM33" s="2">
        <f t="shared" ca="1" si="20"/>
        <v>0</v>
      </c>
      <c r="BN33" s="2" t="str">
        <f t="shared" si="21"/>
        <v>SV</v>
      </c>
      <c r="BP33" s="2">
        <f t="shared" si="2"/>
        <v>0</v>
      </c>
      <c r="BR33" s="2">
        <f t="shared" ref="BR33:BR41" si="37">IF(AND(J76 &gt;0,J33&gt;$C33,J33 &gt;1),1,0)</f>
        <v>0</v>
      </c>
      <c r="BS33" s="2">
        <f t="shared" ref="BS33:BS41" si="38">IF(AND(K76 &gt;0,K33&gt;$C33,K33 &gt;1),1,0)</f>
        <v>0</v>
      </c>
      <c r="BT33" s="2">
        <f t="shared" ref="BT33:BT41" si="39">IF(AND(L76 &gt;0,L33&gt;$C33,L33 &gt;1),1,0)</f>
        <v>0</v>
      </c>
      <c r="BU33" s="2">
        <f t="shared" ref="BU33:BU41" si="40">IF(AND(M76 &gt;0,M33&gt;$C33,M33 &gt;1),1,0)</f>
        <v>0</v>
      </c>
      <c r="BV33" s="2">
        <f t="shared" ref="BV33:BV41" si="41">IF(AND(N76 &gt;0,N33&gt;$C33,N33 &gt;1),1,0)</f>
        <v>0</v>
      </c>
      <c r="BW33" s="2">
        <f t="shared" ref="BW33:BW41" si="42">IF(AND(O76 &gt;0,O33&gt;$C33,O33 &gt;1),1,0)</f>
        <v>0</v>
      </c>
      <c r="BX33" s="2">
        <f t="shared" ref="BX33:BX41" si="43">IF(AND(P76 &gt;0,P33&gt;$C33,P33 &gt;1),1,0)</f>
        <v>0</v>
      </c>
      <c r="BY33" s="2">
        <f t="shared" ref="BY33:BY41" si="44">IF(AND(Q76 &gt;0,Q33&gt;$C33,Q33 &gt;1),1,0)</f>
        <v>0</v>
      </c>
      <c r="BZ33" s="2">
        <f t="shared" ref="BZ33:BZ41" si="45">IF(AND(R76 &gt;0,R33&gt;$C33,R33 &gt;1),1,0)</f>
        <v>0</v>
      </c>
      <c r="CA33" s="2">
        <f t="shared" ref="CA33:CA41" si="46">IF(AND(S76 &gt;0,S33&gt;$C33,S33 &gt;1),1,0)</f>
        <v>0</v>
      </c>
      <c r="CB33" s="2">
        <f t="shared" ref="CB33:CB41" si="47">IF(AND(T76 &gt;0,T33&gt;$C33,T33 &gt;1),1,0)</f>
        <v>0</v>
      </c>
      <c r="CC33" s="2">
        <f t="shared" ref="CC33:CC41" si="48">IF(AND(U76 &gt;0,U33&gt;$C33,U33 &gt;1),1,0)</f>
        <v>0</v>
      </c>
      <c r="CD33" s="2">
        <f t="shared" ref="CD33:CD41" si="49">IF(AND(V76 &gt;0,V33&gt;$C33,V33 &gt;1),1,0)</f>
        <v>0</v>
      </c>
      <c r="CE33" s="2">
        <f t="shared" ref="CE33:CE41" si="50">IF(AND(W76 &gt;0,W33&gt;$C33,W33 &gt;1),1,0)</f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КА-4  -  Δα_рс</v>
      </c>
      <c r="B34" s="10" t="s">
        <v>1915</v>
      </c>
      <c r="C34" s="18">
        <v>40</v>
      </c>
      <c r="D34" s="18">
        <v>15</v>
      </c>
      <c r="E34" s="22" t="s">
        <v>114</v>
      </c>
      <c r="F34" s="22">
        <v>1</v>
      </c>
      <c r="G34" s="18"/>
      <c r="H34" s="20">
        <f t="shared" ca="1" si="17"/>
        <v>0</v>
      </c>
      <c r="I34" s="16" t="str">
        <f t="shared" si="18"/>
        <v>04K002SV0005</v>
      </c>
      <c r="J34" s="54">
        <v>47.2</v>
      </c>
      <c r="K34" s="54">
        <v>47.2</v>
      </c>
      <c r="L34" s="54">
        <v>47.199999999999996</v>
      </c>
      <c r="M34" s="54">
        <v>47.2</v>
      </c>
      <c r="N34" s="54">
        <v>47.2</v>
      </c>
      <c r="O34" s="54">
        <v>21.900000000000002</v>
      </c>
      <c r="P34" s="54">
        <v>21.9</v>
      </c>
      <c r="Q34" s="54">
        <v>21.9</v>
      </c>
      <c r="R34" s="54">
        <v>21.899999999999995</v>
      </c>
      <c r="S34" s="54">
        <v>21.9</v>
      </c>
      <c r="T34" s="54">
        <v>21.9</v>
      </c>
      <c r="U34" s="54">
        <v>21.899999999999995</v>
      </c>
      <c r="V34" s="54">
        <v>21.9</v>
      </c>
      <c r="W34" s="56">
        <v>21.899999999999995</v>
      </c>
      <c r="X34" s="2">
        <f t="shared" ca="1" si="19"/>
        <v>2</v>
      </c>
      <c r="Y34" s="2">
        <f t="shared" ca="1" si="19"/>
        <v>2</v>
      </c>
      <c r="Z34" s="2">
        <f t="shared" ca="1" si="19"/>
        <v>2</v>
      </c>
      <c r="AA34" s="2">
        <f t="shared" ca="1" si="19"/>
        <v>2</v>
      </c>
      <c r="AB34" s="2">
        <f t="shared" ca="1" si="19"/>
        <v>2</v>
      </c>
      <c r="AC34" s="2">
        <f t="shared" ca="1" si="19"/>
        <v>0</v>
      </c>
      <c r="AD34" s="2">
        <f t="shared" ca="1" si="19"/>
        <v>0</v>
      </c>
      <c r="AE34" s="2">
        <f t="shared" ca="1" si="19"/>
        <v>0</v>
      </c>
      <c r="AF34" s="2">
        <f t="shared" ca="1" si="19"/>
        <v>0</v>
      </c>
      <c r="AG34" s="2">
        <f t="shared" ca="1" si="19"/>
        <v>0</v>
      </c>
      <c r="AH34" s="2">
        <f t="shared" ca="1" si="19"/>
        <v>0</v>
      </c>
      <c r="AI34" s="2">
        <f t="shared" ca="1" si="19"/>
        <v>0</v>
      </c>
      <c r="AJ34" s="2">
        <f t="shared" ca="1" si="19"/>
        <v>0</v>
      </c>
      <c r="AK34" s="2">
        <f t="shared" ca="1" si="19"/>
        <v>0</v>
      </c>
      <c r="AL34" s="55">
        <v>0.17510957142857531</v>
      </c>
      <c r="AM34" s="55">
        <v>0.17211657142856734</v>
      </c>
      <c r="AN34" s="55">
        <v>0.16704965432099256</v>
      </c>
      <c r="AO34" s="55">
        <v>0.16842960000000573</v>
      </c>
      <c r="AP34" s="55">
        <v>0.15937728070175117</v>
      </c>
      <c r="AQ34" s="55">
        <v>0.14310604964539533</v>
      </c>
      <c r="AR34" s="55">
        <v>0.13806490780142092</v>
      </c>
      <c r="AS34" s="55">
        <v>0.15951842534805249</v>
      </c>
      <c r="AT34" s="55">
        <v>0.16795179012346373</v>
      </c>
      <c r="AU34" s="55">
        <v>0.16475961728395039</v>
      </c>
      <c r="AV34" s="55">
        <v>0.15493082352941287</v>
      </c>
      <c r="AW34" s="55">
        <v>0.15793670588234976</v>
      </c>
      <c r="AX34" s="55">
        <v>0.16496780246913603</v>
      </c>
      <c r="AY34" s="55">
        <v>0.17321157142857024</v>
      </c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0</v>
      </c>
      <c r="BD34" s="2">
        <f t="shared" ca="1" si="20"/>
        <v>0</v>
      </c>
      <c r="BE34" s="2">
        <f t="shared" ca="1" si="20"/>
        <v>1</v>
      </c>
      <c r="BF34" s="2">
        <f t="shared" ca="1" si="20"/>
        <v>0</v>
      </c>
      <c r="BG34" s="2">
        <f t="shared" ca="1" si="20"/>
        <v>0</v>
      </c>
      <c r="BH34" s="2">
        <f t="shared" ca="1" si="20"/>
        <v>0</v>
      </c>
      <c r="BI34" s="2">
        <f t="shared" ca="1" si="20"/>
        <v>0</v>
      </c>
      <c r="BJ34" s="2">
        <f t="shared" ca="1" si="20"/>
        <v>0</v>
      </c>
      <c r="BK34" s="2">
        <f t="shared" ca="1" si="20"/>
        <v>0</v>
      </c>
      <c r="BL34" s="2">
        <f t="shared" ca="1" si="20"/>
        <v>0</v>
      </c>
      <c r="BM34" s="2">
        <f t="shared" ca="1" si="20"/>
        <v>0</v>
      </c>
      <c r="BN34" s="2" t="str">
        <f t="shared" si="21"/>
        <v>SV</v>
      </c>
      <c r="BO34" s="2">
        <f>IF(AND(COUNTIF(J34:W34,"&gt;0")&gt;6,COUNTIF(J34:W34,"&gt;0")=SUM(BR34:CE34)),SUM(BR34:CE34),0)</f>
        <v>0</v>
      </c>
      <c r="BP34" s="2">
        <f t="shared" si="2"/>
        <v>0</v>
      </c>
      <c r="BR34" s="2">
        <f t="shared" si="37"/>
        <v>1</v>
      </c>
      <c r="BS34" s="2">
        <f t="shared" si="38"/>
        <v>1</v>
      </c>
      <c r="BT34" s="2">
        <f t="shared" si="39"/>
        <v>1</v>
      </c>
      <c r="BU34" s="2">
        <f t="shared" si="40"/>
        <v>1</v>
      </c>
      <c r="BV34" s="2">
        <f t="shared" si="41"/>
        <v>1</v>
      </c>
      <c r="BW34" s="2">
        <f t="shared" si="42"/>
        <v>0</v>
      </c>
      <c r="BX34" s="2">
        <f t="shared" si="43"/>
        <v>0</v>
      </c>
      <c r="BY34" s="2">
        <f t="shared" si="44"/>
        <v>0</v>
      </c>
      <c r="BZ34" s="2">
        <f t="shared" si="45"/>
        <v>0</v>
      </c>
      <c r="CA34" s="2">
        <f t="shared" si="46"/>
        <v>0</v>
      </c>
      <c r="CB34" s="2">
        <f t="shared" si="47"/>
        <v>0</v>
      </c>
      <c r="CC34" s="2">
        <f t="shared" si="48"/>
        <v>0</v>
      </c>
      <c r="CD34" s="2">
        <f t="shared" si="49"/>
        <v>0</v>
      </c>
      <c r="CE34" s="2">
        <f t="shared" si="50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КА-10  -  Δα_рс</v>
      </c>
      <c r="B35" s="10" t="s">
        <v>1916</v>
      </c>
      <c r="C35" s="18">
        <v>40</v>
      </c>
      <c r="D35" s="18">
        <v>15</v>
      </c>
      <c r="E35" s="22" t="s">
        <v>114</v>
      </c>
      <c r="F35" s="22">
        <v>1</v>
      </c>
      <c r="G35" s="18"/>
      <c r="H35" s="20">
        <f t="shared" ca="1" si="17"/>
        <v>0</v>
      </c>
      <c r="I35" s="16" t="str">
        <f t="shared" si="18"/>
        <v>10K002SV0005</v>
      </c>
      <c r="J35" s="54">
        <v>18.100000000000001</v>
      </c>
      <c r="K35" s="54">
        <v>18.100000000000001</v>
      </c>
      <c r="L35" s="54">
        <v>18.100000000000001</v>
      </c>
      <c r="M35" s="54">
        <v>18.100000000000001</v>
      </c>
      <c r="N35" s="54">
        <v>18.100000000000001</v>
      </c>
      <c r="O35" s="54">
        <v>31.300000000000008</v>
      </c>
      <c r="P35" s="54">
        <v>31.3</v>
      </c>
      <c r="Q35" s="54">
        <v>31.3</v>
      </c>
      <c r="R35" s="54">
        <v>31.3</v>
      </c>
      <c r="S35" s="54">
        <v>31.3</v>
      </c>
      <c r="T35" s="54">
        <v>31.3</v>
      </c>
      <c r="U35" s="54">
        <v>0</v>
      </c>
      <c r="V35" s="54">
        <v>0</v>
      </c>
      <c r="W35" s="56">
        <v>0</v>
      </c>
      <c r="X35" s="2">
        <f t="shared" ca="1" si="19"/>
        <v>0</v>
      </c>
      <c r="Y35" s="2">
        <f t="shared" ca="1" si="19"/>
        <v>0</v>
      </c>
      <c r="Z35" s="2">
        <f t="shared" ca="1" si="19"/>
        <v>0</v>
      </c>
      <c r="AA35" s="2">
        <f t="shared" ca="1" si="19"/>
        <v>0</v>
      </c>
      <c r="AB35" s="2">
        <f t="shared" ca="1" si="19"/>
        <v>0</v>
      </c>
      <c r="AC35" s="2">
        <f t="shared" ca="1" si="19"/>
        <v>40</v>
      </c>
      <c r="AD35" s="2">
        <f t="shared" ca="1" si="19"/>
        <v>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0</v>
      </c>
      <c r="AK35" s="2">
        <f t="shared" ca="1" si="19"/>
        <v>0</v>
      </c>
      <c r="AL35" s="55">
        <v>0.12439985929166666</v>
      </c>
      <c r="AM35" s="55">
        <v>0.12461182704166666</v>
      </c>
      <c r="AN35" s="55">
        <v>0.12373094016666666</v>
      </c>
      <c r="AO35" s="55">
        <v>0.12418789154166666</v>
      </c>
      <c r="AP35" s="55">
        <v>0.124117235625</v>
      </c>
      <c r="AQ35" s="55">
        <v>0.12901534095833334</v>
      </c>
      <c r="AR35" s="55">
        <v>0.12944094204166667</v>
      </c>
      <c r="AS35" s="55">
        <v>0.12913057320833335</v>
      </c>
      <c r="AT35" s="55">
        <v>0.12710032291666667</v>
      </c>
      <c r="AU35" s="55">
        <v>0.15173321979166665</v>
      </c>
      <c r="AV35" s="55">
        <v>0.1328746576984127</v>
      </c>
      <c r="AW35" s="55">
        <v>0</v>
      </c>
      <c r="AX35" s="55">
        <v>0</v>
      </c>
      <c r="AY35" s="55">
        <v>0</v>
      </c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0</v>
      </c>
      <c r="BD35" s="2">
        <f t="shared" ca="1" si="20"/>
        <v>0</v>
      </c>
      <c r="BE35" s="2">
        <f t="shared" ca="1" si="20"/>
        <v>1</v>
      </c>
      <c r="BF35" s="2">
        <f t="shared" ca="1" si="20"/>
        <v>0</v>
      </c>
      <c r="BG35" s="2">
        <f t="shared" ca="1" si="20"/>
        <v>0</v>
      </c>
      <c r="BH35" s="2">
        <f t="shared" ca="1" si="20"/>
        <v>0</v>
      </c>
      <c r="BI35" s="2">
        <f t="shared" ca="1" si="20"/>
        <v>0</v>
      </c>
      <c r="BJ35" s="2">
        <f t="shared" ca="1" si="20"/>
        <v>0</v>
      </c>
      <c r="BK35" s="2">
        <f t="shared" ca="1" si="20"/>
        <v>0</v>
      </c>
      <c r="BL35" s="2">
        <f t="shared" ca="1" si="20"/>
        <v>0</v>
      </c>
      <c r="BM35" s="2">
        <f t="shared" ca="1" si="20"/>
        <v>0</v>
      </c>
      <c r="BN35" s="2" t="str">
        <f t="shared" si="21"/>
        <v>SV</v>
      </c>
      <c r="BP35" s="2">
        <f t="shared" si="2"/>
        <v>1</v>
      </c>
      <c r="BR35" s="2">
        <f t="shared" si="37"/>
        <v>0</v>
      </c>
      <c r="BS35" s="2">
        <f t="shared" si="38"/>
        <v>0</v>
      </c>
      <c r="BT35" s="2">
        <f t="shared" si="39"/>
        <v>0</v>
      </c>
      <c r="BU35" s="2">
        <f t="shared" si="40"/>
        <v>0</v>
      </c>
      <c r="BV35" s="2">
        <f t="shared" si="41"/>
        <v>0</v>
      </c>
      <c r="BW35" s="2">
        <f t="shared" si="42"/>
        <v>0</v>
      </c>
      <c r="BX35" s="2">
        <f t="shared" si="43"/>
        <v>0</v>
      </c>
      <c r="BY35" s="2">
        <f t="shared" si="44"/>
        <v>0</v>
      </c>
      <c r="BZ35" s="2">
        <f t="shared" si="45"/>
        <v>0</v>
      </c>
      <c r="CA35" s="2">
        <f t="shared" si="46"/>
        <v>0</v>
      </c>
      <c r="CB35" s="2">
        <f t="shared" si="47"/>
        <v>0</v>
      </c>
      <c r="CC35" s="2">
        <f t="shared" si="48"/>
        <v>0</v>
      </c>
      <c r="CD35" s="2">
        <f t="shared" si="49"/>
        <v>0</v>
      </c>
      <c r="CE35" s="2">
        <f t="shared" si="50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КА-11  -  Δα_рс</v>
      </c>
      <c r="B36" s="10" t="s">
        <v>1917</v>
      </c>
      <c r="C36" s="18">
        <v>40</v>
      </c>
      <c r="D36" s="18">
        <v>15</v>
      </c>
      <c r="E36" s="22" t="s">
        <v>114</v>
      </c>
      <c r="F36" s="22">
        <v>1</v>
      </c>
      <c r="G36" s="18"/>
      <c r="H36" s="20">
        <f t="shared" ca="1" si="17"/>
        <v>0</v>
      </c>
      <c r="I36" s="16" t="str">
        <f t="shared" si="18"/>
        <v>11K002SV0005</v>
      </c>
      <c r="J36" s="54">
        <v>38.200000000000003</v>
      </c>
      <c r="K36" s="54">
        <v>38.200000000000003</v>
      </c>
      <c r="L36" s="54">
        <v>38.200000000000003</v>
      </c>
      <c r="M36" s="54">
        <v>38.200000000000003</v>
      </c>
      <c r="N36" s="54">
        <v>38.200000000000003</v>
      </c>
      <c r="O36" s="54">
        <v>38.299999999999997</v>
      </c>
      <c r="P36" s="54">
        <v>38.299999999999997</v>
      </c>
      <c r="Q36" s="54">
        <v>38.299999999999997</v>
      </c>
      <c r="R36" s="54">
        <v>38.29999999999999</v>
      </c>
      <c r="S36" s="54">
        <v>38.299999999999997</v>
      </c>
      <c r="T36" s="54">
        <v>38.299999999999997</v>
      </c>
      <c r="U36" s="54">
        <v>38.299999999999997</v>
      </c>
      <c r="V36" s="54">
        <v>38.299999999999997</v>
      </c>
      <c r="W36" s="56">
        <v>38.299999999999997</v>
      </c>
      <c r="X36" s="2">
        <f t="shared" ca="1" si="19"/>
        <v>0</v>
      </c>
      <c r="Y36" s="2">
        <f t="shared" ca="1" si="19"/>
        <v>0</v>
      </c>
      <c r="Z36" s="2">
        <f t="shared" ca="1" si="19"/>
        <v>0</v>
      </c>
      <c r="AA36" s="2">
        <f t="shared" ca="1" si="19"/>
        <v>0</v>
      </c>
      <c r="AB36" s="2">
        <f t="shared" ca="1" si="19"/>
        <v>0</v>
      </c>
      <c r="AC36" s="2">
        <f t="shared" ca="1" si="19"/>
        <v>0</v>
      </c>
      <c r="AD36" s="2">
        <f t="shared" ca="1" si="19"/>
        <v>0</v>
      </c>
      <c r="AE36" s="2">
        <f t="shared" ca="1" si="19"/>
        <v>0</v>
      </c>
      <c r="AF36" s="2">
        <f t="shared" ca="1" si="19"/>
        <v>0</v>
      </c>
      <c r="AG36" s="2">
        <f t="shared" ca="1" si="19"/>
        <v>0</v>
      </c>
      <c r="AH36" s="2">
        <f t="shared" ca="1" si="19"/>
        <v>0</v>
      </c>
      <c r="AI36" s="2">
        <f t="shared" ca="1" si="19"/>
        <v>0</v>
      </c>
      <c r="AJ36" s="2">
        <f t="shared" ca="1" si="19"/>
        <v>0</v>
      </c>
      <c r="AK36" s="2">
        <f t="shared" ca="1" si="19"/>
        <v>0</v>
      </c>
      <c r="AL36" s="55">
        <v>0.1089778902115595</v>
      </c>
      <c r="AM36" s="55">
        <v>0.10861717753259256</v>
      </c>
      <c r="AN36" s="55">
        <v>0.10859463299015712</v>
      </c>
      <c r="AO36" s="55">
        <v>0.10911315746617209</v>
      </c>
      <c r="AP36" s="55">
        <v>0.10934987516174412</v>
      </c>
      <c r="AQ36" s="55">
        <v>0.10956404831488073</v>
      </c>
      <c r="AR36" s="55">
        <v>0.11015020641820199</v>
      </c>
      <c r="AS36" s="55">
        <v>0.11327086442090761</v>
      </c>
      <c r="AT36" s="55">
        <v>0.11595405616770892</v>
      </c>
      <c r="AU36" s="55">
        <v>0.11906497147644279</v>
      </c>
      <c r="AV36" s="55">
        <v>0.11894773982082098</v>
      </c>
      <c r="AW36" s="55">
        <v>0.1181936225244182</v>
      </c>
      <c r="AX36" s="55">
        <v>0.11783418594865004</v>
      </c>
      <c r="AY36" s="55">
        <v>0.11769594111181614</v>
      </c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0</v>
      </c>
      <c r="BD36" s="2">
        <f t="shared" ca="1" si="20"/>
        <v>0</v>
      </c>
      <c r="BE36" s="2">
        <f t="shared" ca="1" si="20"/>
        <v>0</v>
      </c>
      <c r="BF36" s="2">
        <f t="shared" ca="1" si="20"/>
        <v>0</v>
      </c>
      <c r="BG36" s="2">
        <f t="shared" ca="1" si="20"/>
        <v>0</v>
      </c>
      <c r="BH36" s="2">
        <f t="shared" ca="1" si="20"/>
        <v>0</v>
      </c>
      <c r="BI36" s="2">
        <f t="shared" ca="1" si="20"/>
        <v>0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SV</v>
      </c>
      <c r="BO36" s="2">
        <f>IF(AND(COUNTIF(J36:W36,"&gt;0")&gt;6,COUNTIF(J36:W36,"&gt;0")=SUM(BR36:CE36)),SUM(BR36:CE36),0)</f>
        <v>0</v>
      </c>
      <c r="BP36" s="2">
        <f t="shared" si="2"/>
        <v>1</v>
      </c>
      <c r="BR36" s="2">
        <f t="shared" si="37"/>
        <v>0</v>
      </c>
      <c r="BS36" s="2">
        <f t="shared" si="38"/>
        <v>0</v>
      </c>
      <c r="BT36" s="2">
        <f t="shared" si="39"/>
        <v>0</v>
      </c>
      <c r="BU36" s="2">
        <f t="shared" si="40"/>
        <v>0</v>
      </c>
      <c r="BV36" s="2">
        <f t="shared" si="41"/>
        <v>0</v>
      </c>
      <c r="BW36" s="2">
        <f t="shared" si="42"/>
        <v>0</v>
      </c>
      <c r="BX36" s="2">
        <f t="shared" si="43"/>
        <v>0</v>
      </c>
      <c r="BY36" s="2">
        <f t="shared" si="44"/>
        <v>0</v>
      </c>
      <c r="BZ36" s="2">
        <f t="shared" si="45"/>
        <v>0</v>
      </c>
      <c r="CA36" s="2">
        <f t="shared" si="46"/>
        <v>0</v>
      </c>
      <c r="CB36" s="2">
        <f t="shared" si="47"/>
        <v>0</v>
      </c>
      <c r="CC36" s="2">
        <f t="shared" si="48"/>
        <v>0</v>
      </c>
      <c r="CD36" s="2">
        <f t="shared" si="49"/>
        <v>0</v>
      </c>
      <c r="CE36" s="2">
        <f t="shared" si="50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КА-12  -  Δα_рс</v>
      </c>
      <c r="B37" s="10" t="s">
        <v>1918</v>
      </c>
      <c r="C37" s="18">
        <v>40</v>
      </c>
      <c r="D37" s="18">
        <v>15</v>
      </c>
      <c r="E37" s="22" t="s">
        <v>114</v>
      </c>
      <c r="F37" s="22">
        <v>1</v>
      </c>
      <c r="G37" s="18"/>
      <c r="H37" s="20">
        <f t="shared" ca="1" si="17"/>
        <v>0</v>
      </c>
      <c r="I37" s="16" t="str">
        <f t="shared" si="18"/>
        <v>12K002SV0005</v>
      </c>
      <c r="J37" s="54">
        <v>13.9</v>
      </c>
      <c r="K37" s="54">
        <v>13.900000000000002</v>
      </c>
      <c r="L37" s="54">
        <v>13.9</v>
      </c>
      <c r="M37" s="54">
        <v>13.9</v>
      </c>
      <c r="N37" s="54">
        <v>13.900000000000002</v>
      </c>
      <c r="O37" s="54">
        <v>16.399999999999999</v>
      </c>
      <c r="P37" s="54">
        <v>16.399999999999999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19"/>
        <v>0</v>
      </c>
      <c r="Y37" s="2">
        <f t="shared" ca="1" si="19"/>
        <v>0</v>
      </c>
      <c r="Z37" s="2">
        <f t="shared" ca="1" si="19"/>
        <v>0</v>
      </c>
      <c r="AA37" s="2">
        <f t="shared" ca="1" si="19"/>
        <v>0</v>
      </c>
      <c r="AB37" s="2">
        <f t="shared" ca="1" si="19"/>
        <v>0</v>
      </c>
      <c r="AC37" s="2">
        <f t="shared" ca="1" si="19"/>
        <v>0</v>
      </c>
      <c r="AD37" s="2">
        <f t="shared" ca="1" si="19"/>
        <v>0</v>
      </c>
      <c r="AE37" s="2">
        <f t="shared" ca="1" si="19"/>
        <v>0</v>
      </c>
      <c r="AF37" s="2">
        <f t="shared" ca="1" si="19"/>
        <v>0</v>
      </c>
      <c r="AG37" s="2">
        <f t="shared" ca="1" si="19"/>
        <v>0</v>
      </c>
      <c r="AH37" s="2">
        <f t="shared" ca="1" si="19"/>
        <v>0</v>
      </c>
      <c r="AI37" s="2">
        <f t="shared" ca="1" si="19"/>
        <v>0</v>
      </c>
      <c r="AJ37" s="2">
        <f t="shared" ca="1" si="19"/>
        <v>0</v>
      </c>
      <c r="AK37" s="2">
        <f t="shared" ca="1" si="19"/>
        <v>0</v>
      </c>
      <c r="AL37" s="55">
        <v>0.1140649795614975</v>
      </c>
      <c r="AM37" s="55">
        <v>0.11541616054697877</v>
      </c>
      <c r="AN37" s="55">
        <v>0.11439684857547534</v>
      </c>
      <c r="AO37" s="55">
        <v>0.12014936429094465</v>
      </c>
      <c r="AP37" s="55">
        <v>0.12223233096794001</v>
      </c>
      <c r="AQ37" s="55">
        <v>0.12452380689014689</v>
      </c>
      <c r="AR37" s="55">
        <v>0.19803271831057837</v>
      </c>
      <c r="AS37" s="55">
        <v>0</v>
      </c>
      <c r="AT37" s="55">
        <v>0</v>
      </c>
      <c r="AU37" s="55">
        <v>0</v>
      </c>
      <c r="AV37" s="55">
        <v>0</v>
      </c>
      <c r="AW37" s="55">
        <v>0</v>
      </c>
      <c r="AX37" s="55">
        <v>0</v>
      </c>
      <c r="AY37" s="55">
        <v>0</v>
      </c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0</v>
      </c>
      <c r="BD37" s="2">
        <f t="shared" ca="1" si="20"/>
        <v>0</v>
      </c>
      <c r="BE37" s="2">
        <f t="shared" ca="1" si="20"/>
        <v>0</v>
      </c>
      <c r="BF37" s="2">
        <f t="shared" ca="1" si="20"/>
        <v>0</v>
      </c>
      <c r="BG37" s="2">
        <f t="shared" ca="1" si="20"/>
        <v>0</v>
      </c>
      <c r="BH37" s="2">
        <f t="shared" ca="1" si="20"/>
        <v>0</v>
      </c>
      <c r="BI37" s="2">
        <f t="shared" ca="1" si="20"/>
        <v>0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SV</v>
      </c>
      <c r="BP37" s="2">
        <f t="shared" si="2"/>
        <v>1</v>
      </c>
      <c r="BR37" s="2">
        <f t="shared" si="37"/>
        <v>0</v>
      </c>
      <c r="BS37" s="2">
        <f t="shared" si="38"/>
        <v>0</v>
      </c>
      <c r="BT37" s="2">
        <f t="shared" si="39"/>
        <v>0</v>
      </c>
      <c r="BU37" s="2">
        <f t="shared" si="40"/>
        <v>0</v>
      </c>
      <c r="BV37" s="2">
        <f t="shared" si="41"/>
        <v>0</v>
      </c>
      <c r="BW37" s="2">
        <f t="shared" si="42"/>
        <v>0</v>
      </c>
      <c r="BX37" s="2">
        <f t="shared" si="43"/>
        <v>0</v>
      </c>
      <c r="BY37" s="2">
        <f t="shared" si="44"/>
        <v>0</v>
      </c>
      <c r="BZ37" s="2">
        <f t="shared" si="45"/>
        <v>0</v>
      </c>
      <c r="CA37" s="2">
        <f t="shared" si="46"/>
        <v>0</v>
      </c>
      <c r="CB37" s="2">
        <f t="shared" si="47"/>
        <v>0</v>
      </c>
      <c r="CC37" s="2">
        <f t="shared" si="48"/>
        <v>0</v>
      </c>
      <c r="CD37" s="2">
        <f t="shared" si="49"/>
        <v>0</v>
      </c>
      <c r="CE37" s="2">
        <f t="shared" si="50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КА-13  -  Δα_рс</v>
      </c>
      <c r="B38" s="10" t="s">
        <v>1919</v>
      </c>
      <c r="C38" s="18">
        <v>40</v>
      </c>
      <c r="D38" s="18">
        <v>15</v>
      </c>
      <c r="E38" s="22" t="s">
        <v>114</v>
      </c>
      <c r="F38" s="22">
        <v>1</v>
      </c>
      <c r="G38" s="18"/>
      <c r="H38" s="20">
        <f t="shared" ca="1" si="17"/>
        <v>0</v>
      </c>
      <c r="I38" s="16" t="str">
        <f t="shared" si="18"/>
        <v>13K002SV0005</v>
      </c>
      <c r="J38" s="54">
        <v>17.3</v>
      </c>
      <c r="K38" s="54">
        <v>17.3</v>
      </c>
      <c r="L38" s="54">
        <v>17.3</v>
      </c>
      <c r="M38" s="54">
        <v>17.3</v>
      </c>
      <c r="N38" s="54">
        <v>17.299999999999997</v>
      </c>
      <c r="O38" s="54">
        <v>0</v>
      </c>
      <c r="P38" s="54">
        <v>0</v>
      </c>
      <c r="Q38" s="54">
        <v>22.2</v>
      </c>
      <c r="R38" s="54">
        <v>22.199999999999996</v>
      </c>
      <c r="S38" s="54">
        <v>22.200000000000003</v>
      </c>
      <c r="T38" s="54">
        <v>22.2</v>
      </c>
      <c r="U38" s="54">
        <v>22.199999999999996</v>
      </c>
      <c r="V38" s="54">
        <v>22.2</v>
      </c>
      <c r="W38" s="56">
        <v>22.200000000000003</v>
      </c>
      <c r="X38" s="2">
        <f t="shared" ca="1" si="19"/>
        <v>0</v>
      </c>
      <c r="Y38" s="2">
        <f t="shared" ca="1" si="19"/>
        <v>0</v>
      </c>
      <c r="Z38" s="2">
        <f t="shared" ca="1" si="19"/>
        <v>0</v>
      </c>
      <c r="AA38" s="2">
        <f t="shared" ca="1" si="19"/>
        <v>0</v>
      </c>
      <c r="AB38" s="2">
        <f t="shared" ca="1" si="19"/>
        <v>0</v>
      </c>
      <c r="AC38" s="2">
        <f t="shared" ca="1" si="19"/>
        <v>0</v>
      </c>
      <c r="AD38" s="2">
        <f t="shared" ca="1" si="19"/>
        <v>0</v>
      </c>
      <c r="AE38" s="2">
        <f t="shared" ca="1" si="19"/>
        <v>0</v>
      </c>
      <c r="AF38" s="2">
        <f t="shared" ca="1" si="19"/>
        <v>0</v>
      </c>
      <c r="AG38" s="2">
        <f t="shared" ca="1" si="19"/>
        <v>0</v>
      </c>
      <c r="AH38" s="2">
        <f t="shared" ca="1" si="19"/>
        <v>0</v>
      </c>
      <c r="AI38" s="2">
        <f t="shared" ca="1" si="19"/>
        <v>0</v>
      </c>
      <c r="AJ38" s="2">
        <f t="shared" ca="1" si="19"/>
        <v>0</v>
      </c>
      <c r="AK38" s="2">
        <f t="shared" ca="1" si="19"/>
        <v>0</v>
      </c>
      <c r="AL38" s="55">
        <v>0.11412004423604065</v>
      </c>
      <c r="AM38" s="55">
        <v>0.11446984417333615</v>
      </c>
      <c r="AN38" s="55">
        <v>0.11514666639147733</v>
      </c>
      <c r="AO38" s="55">
        <v>0.12028207148497687</v>
      </c>
      <c r="AP38" s="55">
        <v>0.13007636645860585</v>
      </c>
      <c r="AQ38" s="55">
        <v>0</v>
      </c>
      <c r="AR38" s="55">
        <v>0</v>
      </c>
      <c r="AS38" s="55">
        <v>0.121998022896705</v>
      </c>
      <c r="AT38" s="55">
        <v>0.12103156659091185</v>
      </c>
      <c r="AU38" s="55">
        <v>0.12176767785566943</v>
      </c>
      <c r="AV38" s="55">
        <v>0.12295699943333334</v>
      </c>
      <c r="AW38" s="55">
        <v>0.12984811073333333</v>
      </c>
      <c r="AX38" s="55">
        <v>0.12817314885</v>
      </c>
      <c r="AY38" s="55">
        <v>0.12275187160833333</v>
      </c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0</v>
      </c>
      <c r="BD38" s="2">
        <f t="shared" ca="1" si="20"/>
        <v>0</v>
      </c>
      <c r="BE38" s="2">
        <f t="shared" ca="1" si="20"/>
        <v>0</v>
      </c>
      <c r="BF38" s="2">
        <f t="shared" ca="1" si="20"/>
        <v>0</v>
      </c>
      <c r="BG38" s="2">
        <f t="shared" ca="1" si="20"/>
        <v>0</v>
      </c>
      <c r="BH38" s="2">
        <f t="shared" ca="1" si="20"/>
        <v>0</v>
      </c>
      <c r="BI38" s="2">
        <f t="shared" ca="1" si="20"/>
        <v>0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SV</v>
      </c>
      <c r="BO38" s="2">
        <f t="shared" ref="BO38:BO46" si="51">IF(AND(COUNTIF(J38:W38,"&gt;0")&gt;6,COUNTIF(J38:W38,"&gt;0")=SUM(BR38:CE38)),SUM(BR38:CE38),0)</f>
        <v>0</v>
      </c>
      <c r="BP38" s="2">
        <f t="shared" si="2"/>
        <v>1</v>
      </c>
      <c r="BR38" s="2">
        <f t="shared" si="37"/>
        <v>0</v>
      </c>
      <c r="BS38" s="2">
        <f t="shared" si="38"/>
        <v>0</v>
      </c>
      <c r="BT38" s="2">
        <f t="shared" si="39"/>
        <v>0</v>
      </c>
      <c r="BU38" s="2">
        <f t="shared" si="40"/>
        <v>0</v>
      </c>
      <c r="BV38" s="2">
        <f t="shared" si="41"/>
        <v>0</v>
      </c>
      <c r="BW38" s="2">
        <f t="shared" si="42"/>
        <v>0</v>
      </c>
      <c r="BX38" s="2">
        <f t="shared" si="43"/>
        <v>0</v>
      </c>
      <c r="BY38" s="2">
        <f t="shared" si="44"/>
        <v>0</v>
      </c>
      <c r="BZ38" s="2">
        <f t="shared" si="45"/>
        <v>0</v>
      </c>
      <c r="CA38" s="2">
        <f t="shared" si="46"/>
        <v>0</v>
      </c>
      <c r="CB38" s="2">
        <f t="shared" si="47"/>
        <v>0</v>
      </c>
      <c r="CC38" s="2">
        <f t="shared" si="48"/>
        <v>0</v>
      </c>
      <c r="CD38" s="2">
        <f t="shared" si="49"/>
        <v>0</v>
      </c>
      <c r="CE38" s="2">
        <f t="shared" si="50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КА-14  -  Δα_рс</v>
      </c>
      <c r="B39" s="10" t="s">
        <v>1920</v>
      </c>
      <c r="C39" s="18">
        <v>40</v>
      </c>
      <c r="D39" s="18">
        <v>15</v>
      </c>
      <c r="E39" s="22" t="s">
        <v>114</v>
      </c>
      <c r="F39" s="22">
        <v>1</v>
      </c>
      <c r="G39" s="18"/>
      <c r="H39" s="20">
        <f t="shared" ca="1" si="17"/>
        <v>0</v>
      </c>
      <c r="I39" s="16" t="str">
        <f t="shared" si="18"/>
        <v>14K002SV0005</v>
      </c>
      <c r="J39" s="54">
        <v>34.1</v>
      </c>
      <c r="K39" s="54">
        <v>34.100000000000009</v>
      </c>
      <c r="L39" s="54">
        <v>34.100000000000009</v>
      </c>
      <c r="M39" s="54">
        <v>34.1</v>
      </c>
      <c r="N39" s="54">
        <v>34.1</v>
      </c>
      <c r="O39" s="54">
        <v>20.399999999999995</v>
      </c>
      <c r="P39" s="54">
        <v>20.399999999999999</v>
      </c>
      <c r="Q39" s="54">
        <v>20.399999999999999</v>
      </c>
      <c r="R39" s="54">
        <v>20.400000000000002</v>
      </c>
      <c r="S39" s="54">
        <v>20.400000000000002</v>
      </c>
      <c r="T39" s="54">
        <v>20.399999999999999</v>
      </c>
      <c r="U39" s="54">
        <v>20.399999999999999</v>
      </c>
      <c r="V39" s="54">
        <v>20.399999999999999</v>
      </c>
      <c r="W39" s="56">
        <v>20.399999999999995</v>
      </c>
      <c r="X39" s="2">
        <f t="shared" ca="1" si="19"/>
        <v>0</v>
      </c>
      <c r="Y39" s="2">
        <f t="shared" ca="1" si="19"/>
        <v>0</v>
      </c>
      <c r="Z39" s="2">
        <f t="shared" ca="1" si="19"/>
        <v>0</v>
      </c>
      <c r="AA39" s="2">
        <f t="shared" ca="1" si="19"/>
        <v>0</v>
      </c>
      <c r="AB39" s="2">
        <f t="shared" ca="1" si="19"/>
        <v>0</v>
      </c>
      <c r="AC39" s="2">
        <f t="shared" ca="1" si="19"/>
        <v>0</v>
      </c>
      <c r="AD39" s="2">
        <f t="shared" ca="1" si="19"/>
        <v>0</v>
      </c>
      <c r="AE39" s="2">
        <f t="shared" ca="1" si="19"/>
        <v>0</v>
      </c>
      <c r="AF39" s="2">
        <f t="shared" ca="1" si="19"/>
        <v>0</v>
      </c>
      <c r="AG39" s="2">
        <f t="shared" ca="1" si="19"/>
        <v>0</v>
      </c>
      <c r="AH39" s="2">
        <f t="shared" ca="1" si="19"/>
        <v>0</v>
      </c>
      <c r="AI39" s="2">
        <f t="shared" ca="1" si="19"/>
        <v>0</v>
      </c>
      <c r="AJ39" s="2">
        <f t="shared" ca="1" si="19"/>
        <v>0</v>
      </c>
      <c r="AK39" s="2">
        <f t="shared" ca="1" si="19"/>
        <v>0</v>
      </c>
      <c r="AL39" s="55">
        <v>0.11523827134761393</v>
      </c>
      <c r="AM39" s="55">
        <v>0.1190373742554777</v>
      </c>
      <c r="AN39" s="55">
        <v>0.11937197028491296</v>
      </c>
      <c r="AO39" s="55">
        <v>0.12135277877916971</v>
      </c>
      <c r="AP39" s="55">
        <v>0.12168737480860498</v>
      </c>
      <c r="AQ39" s="55">
        <v>0.12014823307320276</v>
      </c>
      <c r="AR39" s="55">
        <v>0.11860909133780057</v>
      </c>
      <c r="AS39" s="55">
        <v>0.11954596022021929</v>
      </c>
      <c r="AT39" s="55">
        <v>0.12410985006171626</v>
      </c>
      <c r="AU39" s="55">
        <v>0.12471212291469974</v>
      </c>
      <c r="AV39" s="55">
        <v>0.12337937506666667</v>
      </c>
      <c r="AW39" s="55">
        <v>0.12793029049999999</v>
      </c>
      <c r="AX39" s="55">
        <v>0.12880757831498735</v>
      </c>
      <c r="AY39" s="55">
        <v>0.1298916694503576</v>
      </c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0</v>
      </c>
      <c r="BE39" s="2">
        <f t="shared" ca="1" si="20"/>
        <v>0</v>
      </c>
      <c r="BF39" s="2">
        <f t="shared" ca="1" si="20"/>
        <v>0</v>
      </c>
      <c r="BG39" s="2">
        <f t="shared" ca="1" si="20"/>
        <v>0</v>
      </c>
      <c r="BH39" s="2">
        <f t="shared" ca="1" si="20"/>
        <v>0</v>
      </c>
      <c r="BI39" s="2">
        <f t="shared" ca="1" si="20"/>
        <v>0</v>
      </c>
      <c r="BJ39" s="2">
        <f t="shared" ca="1" si="20"/>
        <v>0</v>
      </c>
      <c r="BK39" s="2">
        <f t="shared" ca="1" si="20"/>
        <v>0</v>
      </c>
      <c r="BL39" s="2">
        <f t="shared" ca="1" si="20"/>
        <v>0</v>
      </c>
      <c r="BM39" s="2">
        <f t="shared" ca="1" si="20"/>
        <v>0</v>
      </c>
      <c r="BN39" s="2" t="str">
        <f t="shared" si="21"/>
        <v>SV</v>
      </c>
      <c r="BO39" s="2">
        <f t="shared" si="51"/>
        <v>0</v>
      </c>
      <c r="BP39" s="2">
        <f t="shared" si="2"/>
        <v>1</v>
      </c>
      <c r="BR39" s="2">
        <f t="shared" si="37"/>
        <v>0</v>
      </c>
      <c r="BS39" s="2">
        <f t="shared" si="38"/>
        <v>0</v>
      </c>
      <c r="BT39" s="2">
        <f t="shared" si="39"/>
        <v>0</v>
      </c>
      <c r="BU39" s="2">
        <f t="shared" si="40"/>
        <v>0</v>
      </c>
      <c r="BV39" s="2">
        <f t="shared" si="41"/>
        <v>0</v>
      </c>
      <c r="BW39" s="2">
        <f t="shared" si="42"/>
        <v>0</v>
      </c>
      <c r="BX39" s="2">
        <f t="shared" si="43"/>
        <v>0</v>
      </c>
      <c r="BY39" s="2">
        <f t="shared" si="44"/>
        <v>0</v>
      </c>
      <c r="BZ39" s="2">
        <f t="shared" si="45"/>
        <v>0</v>
      </c>
      <c r="CA39" s="2">
        <f t="shared" si="46"/>
        <v>0</v>
      </c>
      <c r="CB39" s="2">
        <f t="shared" si="47"/>
        <v>0</v>
      </c>
      <c r="CC39" s="2">
        <f t="shared" si="48"/>
        <v>0</v>
      </c>
      <c r="CD39" s="2">
        <f t="shared" si="49"/>
        <v>0</v>
      </c>
      <c r="CE39" s="2">
        <f t="shared" si="50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КА-15  -  Δα_рс</v>
      </c>
      <c r="B40" s="10" t="s">
        <v>1921</v>
      </c>
      <c r="C40" s="18">
        <v>40</v>
      </c>
      <c r="D40" s="18">
        <v>15</v>
      </c>
      <c r="E40" s="22" t="s">
        <v>114</v>
      </c>
      <c r="F40" s="22">
        <v>1</v>
      </c>
      <c r="G40" s="18"/>
      <c r="H40" s="20">
        <f t="shared" ca="1" si="17"/>
        <v>0</v>
      </c>
      <c r="I40" s="16" t="str">
        <f t="shared" si="18"/>
        <v>15K002SV0005</v>
      </c>
      <c r="J40" s="54">
        <v>20.2</v>
      </c>
      <c r="K40" s="54">
        <v>20.200000000000003</v>
      </c>
      <c r="L40" s="54">
        <v>20.2</v>
      </c>
      <c r="M40" s="54">
        <v>20.2</v>
      </c>
      <c r="N40" s="54">
        <v>20.2</v>
      </c>
      <c r="O40" s="54">
        <v>18.400000000000002</v>
      </c>
      <c r="P40" s="54">
        <v>18.399999999999995</v>
      </c>
      <c r="Q40" s="54">
        <v>18.399999999999995</v>
      </c>
      <c r="R40" s="54">
        <v>18.399999999999995</v>
      </c>
      <c r="S40" s="54">
        <v>18.399999999999999</v>
      </c>
      <c r="T40" s="54">
        <v>18.399999999999999</v>
      </c>
      <c r="U40" s="54">
        <v>18.399999999999995</v>
      </c>
      <c r="V40" s="54">
        <v>18.400000000000002</v>
      </c>
      <c r="W40" s="56">
        <v>18.400000000000002</v>
      </c>
      <c r="X40" s="2">
        <f t="shared" ca="1" si="19"/>
        <v>0</v>
      </c>
      <c r="Y40" s="2">
        <f t="shared" ca="1" si="19"/>
        <v>0</v>
      </c>
      <c r="Z40" s="2">
        <f t="shared" ca="1" si="19"/>
        <v>0</v>
      </c>
      <c r="AA40" s="2">
        <f t="shared" ca="1" si="19"/>
        <v>0</v>
      </c>
      <c r="AB40" s="2">
        <f t="shared" ca="1" si="19"/>
        <v>0</v>
      </c>
      <c r="AC40" s="2">
        <f t="shared" ca="1" si="19"/>
        <v>0</v>
      </c>
      <c r="AD40" s="2">
        <f t="shared" ca="1" si="19"/>
        <v>0</v>
      </c>
      <c r="AE40" s="2">
        <f t="shared" ca="1" si="19"/>
        <v>0</v>
      </c>
      <c r="AF40" s="2">
        <f t="shared" ca="1" si="19"/>
        <v>0</v>
      </c>
      <c r="AG40" s="2">
        <f t="shared" ca="1" si="19"/>
        <v>0</v>
      </c>
      <c r="AH40" s="2">
        <f t="shared" ca="1" si="19"/>
        <v>0</v>
      </c>
      <c r="AI40" s="2">
        <f t="shared" ca="1" si="19"/>
        <v>0</v>
      </c>
      <c r="AJ40" s="2">
        <f t="shared" ca="1" si="19"/>
        <v>0</v>
      </c>
      <c r="AK40" s="2">
        <f t="shared" ca="1" si="19"/>
        <v>0</v>
      </c>
      <c r="AL40" s="55">
        <v>0.12258182469143909</v>
      </c>
      <c r="AM40" s="55">
        <v>0.12032466058994144</v>
      </c>
      <c r="AN40" s="55">
        <v>0.12078846143271493</v>
      </c>
      <c r="AO40" s="55">
        <v>0.1218397433430015</v>
      </c>
      <c r="AP40" s="55">
        <v>0.12852588095341494</v>
      </c>
      <c r="AQ40" s="55">
        <v>0.12337028612415403</v>
      </c>
      <c r="AR40" s="55">
        <v>0.11767179489689523</v>
      </c>
      <c r="AS40" s="55">
        <v>0.12017006030901695</v>
      </c>
      <c r="AT40" s="55">
        <v>0.12413310662398308</v>
      </c>
      <c r="AU40" s="55">
        <v>0.12120588219121108</v>
      </c>
      <c r="AV40" s="55">
        <v>0.12343212623652382</v>
      </c>
      <c r="AW40" s="55">
        <v>0.13080256407389423</v>
      </c>
      <c r="AX40" s="55">
        <v>0.13374415986764446</v>
      </c>
      <c r="AY40" s="55">
        <v>0.13507286356603335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0</v>
      </c>
      <c r="BI40" s="2">
        <f t="shared" ca="1" si="20"/>
        <v>0</v>
      </c>
      <c r="BJ40" s="2">
        <f t="shared" ca="1" si="20"/>
        <v>0</v>
      </c>
      <c r="BK40" s="2">
        <f t="shared" ca="1" si="20"/>
        <v>0</v>
      </c>
      <c r="BL40" s="2">
        <f t="shared" ca="1" si="20"/>
        <v>0</v>
      </c>
      <c r="BM40" s="2">
        <f t="shared" ca="1" si="20"/>
        <v>0</v>
      </c>
      <c r="BN40" s="2" t="str">
        <f t="shared" si="21"/>
        <v>SV</v>
      </c>
      <c r="BO40" s="2">
        <f t="shared" si="51"/>
        <v>0</v>
      </c>
      <c r="BP40" s="2">
        <f t="shared" ref="BP40:BP71" si="52">IF(AND(COUNTIF(J40:W40,"&gt;0")&gt;6,SUM(BR40:CE40)=0),1,0)</f>
        <v>1</v>
      </c>
      <c r="BR40" s="2">
        <f t="shared" si="37"/>
        <v>0</v>
      </c>
      <c r="BS40" s="2">
        <f t="shared" si="38"/>
        <v>0</v>
      </c>
      <c r="BT40" s="2">
        <f t="shared" si="39"/>
        <v>0</v>
      </c>
      <c r="BU40" s="2">
        <f t="shared" si="40"/>
        <v>0</v>
      </c>
      <c r="BV40" s="2">
        <f t="shared" si="41"/>
        <v>0</v>
      </c>
      <c r="BW40" s="2">
        <f t="shared" si="42"/>
        <v>0</v>
      </c>
      <c r="BX40" s="2">
        <f t="shared" si="43"/>
        <v>0</v>
      </c>
      <c r="BY40" s="2">
        <f t="shared" si="44"/>
        <v>0</v>
      </c>
      <c r="BZ40" s="2">
        <f t="shared" si="45"/>
        <v>0</v>
      </c>
      <c r="CA40" s="2">
        <f t="shared" si="46"/>
        <v>0</v>
      </c>
      <c r="CB40" s="2">
        <f t="shared" si="47"/>
        <v>0</v>
      </c>
      <c r="CC40" s="2">
        <f t="shared" si="48"/>
        <v>0</v>
      </c>
      <c r="CD40" s="2">
        <f t="shared" si="49"/>
        <v>0</v>
      </c>
      <c r="CE40" s="2">
        <f t="shared" si="50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КА-16  -  Δα_рс</v>
      </c>
      <c r="B41" s="10" t="s">
        <v>1922</v>
      </c>
      <c r="C41" s="18">
        <v>40</v>
      </c>
      <c r="D41" s="18">
        <v>15</v>
      </c>
      <c r="E41" s="22" t="s">
        <v>114</v>
      </c>
      <c r="F41" s="22">
        <v>1</v>
      </c>
      <c r="G41" s="18"/>
      <c r="H41" s="20">
        <f t="shared" ca="1" si="17"/>
        <v>0</v>
      </c>
      <c r="I41" s="16" t="str">
        <f t="shared" si="18"/>
        <v>16K002SV0005</v>
      </c>
      <c r="J41" s="54">
        <v>19.100000000000001</v>
      </c>
      <c r="K41" s="54">
        <v>19.100000000000001</v>
      </c>
      <c r="L41" s="54">
        <v>19.099999999999998</v>
      </c>
      <c r="M41" s="54">
        <v>19.100000000000001</v>
      </c>
      <c r="N41" s="54">
        <v>19.100000000000001</v>
      </c>
      <c r="O41" s="54">
        <v>25.1</v>
      </c>
      <c r="P41" s="54">
        <v>25.1</v>
      </c>
      <c r="Q41" s="54">
        <v>25.100000000000005</v>
      </c>
      <c r="R41" s="54">
        <v>25.1</v>
      </c>
      <c r="S41" s="54">
        <v>25.099999999999998</v>
      </c>
      <c r="T41" s="54">
        <v>25.099999999999998</v>
      </c>
      <c r="U41" s="54">
        <v>25.1</v>
      </c>
      <c r="V41" s="54">
        <v>25.1</v>
      </c>
      <c r="W41" s="56">
        <v>25.099999999999998</v>
      </c>
      <c r="X41" s="2">
        <f t="shared" ca="1" si="19"/>
        <v>0</v>
      </c>
      <c r="Y41" s="2">
        <f t="shared" ca="1" si="19"/>
        <v>0</v>
      </c>
      <c r="Z41" s="2">
        <f t="shared" ref="Z41:AK62" ca="1" si="53">IF(L41&lt;&gt;"",IF(LEFT($E41,2)="+-",IF(OR(L41&lt;MIN($C41:$D41),L41&gt;MAX($C41:$D41)),1,0),IF(AND(1*$E41&gt;0,L41&gt;MAX($C41:$D41)),1,IF(AND(1*$E41&lt;0,L41&lt;MIN($C41:$D41)),1,0)))+10*IF(SUM(OFFSET($A$76,MATCH(MID($A41,1,SEARCH(" ",$A41)-1)&amp;"  -  ЧЧР",$A$76:$A$92,0)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$76,IFERROR(MATCH("КА-"&amp;MID($A41,4,2)*1&amp;"А  -  ЧЧР",$A$76:$A$92,0),MATCH("КА-"&amp;MID($A41,4,2)*1&amp;"  -  ЧЧР",$A$76:$A$92,0))-1,COLUMN(L41)-1,,)+OFFSET($A$76,IFERROR(MATCH("КА-"&amp;MID($A41,4,2)*1&amp;"Б  -  ЧЧР",$A$76:$A$92,0),MATCH("КА-"&amp;MID($A41,4,2)*1&amp;"  -  ЧЧР",$A$76:$A$92,0))-1,COLUMN(L41)-1,,)=48,1,0),1),1)),0),0)*IF($G41&gt;0,IF(COLUMN(V$7)-COLUMN($J$7)&gt;=$D$2+$G41,IF(SUM(OFFSET(V41,,-1,,-$G41))&gt;=$G41*21,2,1),1),2)</f>
        <v>0</v>
      </c>
      <c r="AA41" s="2">
        <f t="shared" ca="1" si="53"/>
        <v>0</v>
      </c>
      <c r="AB41" s="2">
        <f t="shared" ca="1" si="53"/>
        <v>0</v>
      </c>
      <c r="AC41" s="2">
        <f t="shared" ca="1" si="53"/>
        <v>0</v>
      </c>
      <c r="AD41" s="2">
        <f t="shared" ca="1" si="53"/>
        <v>0</v>
      </c>
      <c r="AE41" s="2">
        <f t="shared" ca="1" si="53"/>
        <v>0</v>
      </c>
      <c r="AF41" s="2">
        <f t="shared" ca="1" si="53"/>
        <v>0</v>
      </c>
      <c r="AG41" s="2">
        <f t="shared" ca="1" si="53"/>
        <v>0</v>
      </c>
      <c r="AH41" s="2">
        <f t="shared" ca="1" si="53"/>
        <v>0</v>
      </c>
      <c r="AI41" s="2">
        <f t="shared" ca="1" si="53"/>
        <v>0</v>
      </c>
      <c r="AJ41" s="2">
        <f t="shared" ca="1" si="53"/>
        <v>0</v>
      </c>
      <c r="AK41" s="2">
        <f t="shared" ca="1" si="53"/>
        <v>0</v>
      </c>
      <c r="AL41" s="55">
        <v>0.12669984374945889</v>
      </c>
      <c r="AM41" s="55">
        <v>0.12663420064867634</v>
      </c>
      <c r="AN41" s="55">
        <v>0.12546153836486013</v>
      </c>
      <c r="AO41" s="55">
        <v>0.12531009602997706</v>
      </c>
      <c r="AP41" s="55">
        <v>0.12776654413717539</v>
      </c>
      <c r="AQ41" s="55">
        <v>0.12532133863302528</v>
      </c>
      <c r="AR41" s="55">
        <v>0.12308914219133664</v>
      </c>
      <c r="AS41" s="55">
        <v>0.12523928475704707</v>
      </c>
      <c r="AT41" s="55">
        <v>0.12807834886589253</v>
      </c>
      <c r="AU41" s="55">
        <v>0.12775013336197977</v>
      </c>
      <c r="AV41" s="55">
        <v>0.12658894241343421</v>
      </c>
      <c r="AW41" s="55">
        <v>0.12611778848268684</v>
      </c>
      <c r="AX41" s="55">
        <v>0.12394711501602927</v>
      </c>
      <c r="AY41" s="55">
        <v>0.12901134157735927</v>
      </c>
      <c r="AZ41" s="2">
        <f t="shared" ca="1" si="20"/>
        <v>0</v>
      </c>
      <c r="BA41" s="2">
        <f t="shared" ca="1" si="20"/>
        <v>0</v>
      </c>
      <c r="BB41" s="2">
        <f t="shared" ref="BB41:BM62" ca="1" si="54">COUNTIF(OFFSET(J41,,$D$2+2,COUNTIF(OFFSET($H41,1-ROW($H41),2+4*$D$2,94),"="&amp;OFFSET($H41,,2+4*$D$2))),"&gt;20")</f>
        <v>0</v>
      </c>
      <c r="BC41" s="2">
        <f t="shared" ca="1" si="54"/>
        <v>0</v>
      </c>
      <c r="BD41" s="2">
        <f t="shared" ca="1" si="54"/>
        <v>0</v>
      </c>
      <c r="BE41" s="2">
        <f t="shared" ca="1" si="54"/>
        <v>0</v>
      </c>
      <c r="BF41" s="2">
        <f t="shared" ca="1" si="54"/>
        <v>0</v>
      </c>
      <c r="BG41" s="2">
        <f t="shared" ca="1" si="54"/>
        <v>0</v>
      </c>
      <c r="BH41" s="2">
        <f t="shared" ca="1" si="54"/>
        <v>0</v>
      </c>
      <c r="BI41" s="2">
        <f t="shared" ca="1" si="54"/>
        <v>0</v>
      </c>
      <c r="BJ41" s="2">
        <f t="shared" ca="1" si="54"/>
        <v>0</v>
      </c>
      <c r="BK41" s="2">
        <f t="shared" ca="1" si="54"/>
        <v>0</v>
      </c>
      <c r="BL41" s="2">
        <f t="shared" ca="1" si="54"/>
        <v>0</v>
      </c>
      <c r="BM41" s="2">
        <f t="shared" ca="1" si="54"/>
        <v>0</v>
      </c>
      <c r="BN41" s="2" t="str">
        <f t="shared" si="21"/>
        <v>SV</v>
      </c>
      <c r="BO41" s="2">
        <f t="shared" si="51"/>
        <v>0</v>
      </c>
      <c r="BP41" s="2">
        <f t="shared" si="52"/>
        <v>1</v>
      </c>
      <c r="BR41" s="2">
        <f t="shared" si="37"/>
        <v>0</v>
      </c>
      <c r="BS41" s="2">
        <f t="shared" si="38"/>
        <v>0</v>
      </c>
      <c r="BT41" s="2">
        <f t="shared" si="39"/>
        <v>0</v>
      </c>
      <c r="BU41" s="2">
        <f t="shared" si="40"/>
        <v>0</v>
      </c>
      <c r="BV41" s="2">
        <f t="shared" si="41"/>
        <v>0</v>
      </c>
      <c r="BW41" s="2">
        <f t="shared" si="42"/>
        <v>0</v>
      </c>
      <c r="BX41" s="2">
        <f t="shared" si="43"/>
        <v>0</v>
      </c>
      <c r="BY41" s="2">
        <f t="shared" si="44"/>
        <v>0</v>
      </c>
      <c r="BZ41" s="2">
        <f t="shared" si="45"/>
        <v>0</v>
      </c>
      <c r="CA41" s="2">
        <f t="shared" si="46"/>
        <v>0</v>
      </c>
      <c r="CB41" s="2">
        <f t="shared" si="47"/>
        <v>0</v>
      </c>
      <c r="CC41" s="2">
        <f t="shared" si="48"/>
        <v>0</v>
      </c>
      <c r="CD41" s="2">
        <f t="shared" si="49"/>
        <v>0</v>
      </c>
      <c r="CE41" s="2">
        <f t="shared" si="50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ТА-3  -  Тпв</v>
      </c>
      <c r="B42" s="10" t="s">
        <v>1923</v>
      </c>
      <c r="C42" s="18">
        <v>165</v>
      </c>
      <c r="D42" s="18">
        <v>110</v>
      </c>
      <c r="E42" s="22" t="s">
        <v>118</v>
      </c>
      <c r="F42" s="22">
        <v>3</v>
      </c>
      <c r="G42" s="18"/>
      <c r="H42" s="20">
        <f t="shared" ca="1" si="17"/>
        <v>0</v>
      </c>
      <c r="I42" s="16" t="str">
        <f t="shared" si="18"/>
        <v>03T002TW0005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54">
        <v>0</v>
      </c>
      <c r="T42" s="54">
        <v>0</v>
      </c>
      <c r="U42" s="54">
        <v>0</v>
      </c>
      <c r="V42" s="54">
        <v>0</v>
      </c>
      <c r="W42" s="56">
        <v>0</v>
      </c>
      <c r="X42" s="2">
        <f t="shared" ref="X42:AB94" ca="1" si="55">IF(J42&lt;&gt;"",IF(LEFT($E42,2)="+-",IF(OR(J42&lt;MIN($C42:$D42),J42&gt;MAX($C42:$D42)),1,0),IF(AND(1*$E42&gt;0,J42&gt;MAX($C42:$D42)),1,IF(AND(1*$E42&lt;0,J42&lt;MIN($C42:$D42)),1,0)))+10*IF(SUM(OFFSET($A$76,MATCH(MID($A42,1,SEARCH(" ",$A42)-1)&amp;"  -  ЧЧР",$A$76:$A$92,0)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$76,IFERROR(MATCH("КА-"&amp;MID($A42,4,2)*1&amp;"А  -  ЧЧР",$A$76:$A$92,0),MATCH("КА-"&amp;MID($A42,4,2)*1&amp;"  -  ЧЧР",$A$76:$A$92,0))-1,COLUMN(J42)-1,,)+OFFSET($A$76,IFERROR(MATCH("КА-"&amp;MID($A42,4,2)*1&amp;"Б  -  ЧЧР",$A$76:$A$92,0),MATCH("КА-"&amp;MID($A42,4,2)*1&amp;"  -  ЧЧР",$A$76:$A$92,0))-1,COLUMN(J42)-1,,)=48,1,0),1),1)),0),0)*IF($G42&gt;0,IF(COLUMN(T$7)-COLUMN($J$7)&gt;=$D$2+$G42,IF(SUM(OFFSET(T42,,-1,,-$G42))&gt;=$G42*21,2,1),1),2)</f>
        <v>2</v>
      </c>
      <c r="Y42" s="2">
        <f t="shared" ca="1" si="55"/>
        <v>2</v>
      </c>
      <c r="Z42" s="2">
        <f t="shared" ca="1" si="53"/>
        <v>2</v>
      </c>
      <c r="AA42" s="2">
        <f t="shared" ca="1" si="53"/>
        <v>2</v>
      </c>
      <c r="AB42" s="2">
        <f t="shared" ca="1" si="53"/>
        <v>2</v>
      </c>
      <c r="AC42" s="2">
        <f t="shared" ca="1" si="53"/>
        <v>2</v>
      </c>
      <c r="AD42" s="2">
        <f t="shared" ca="1" si="53"/>
        <v>2</v>
      </c>
      <c r="AE42" s="2">
        <f t="shared" ca="1" si="53"/>
        <v>2</v>
      </c>
      <c r="AF42" s="2">
        <f t="shared" ca="1" si="53"/>
        <v>2</v>
      </c>
      <c r="AG42" s="2">
        <f t="shared" ca="1" si="53"/>
        <v>2</v>
      </c>
      <c r="AH42" s="2">
        <f t="shared" ca="1" si="53"/>
        <v>2</v>
      </c>
      <c r="AI42" s="2">
        <f t="shared" ca="1" si="53"/>
        <v>2</v>
      </c>
      <c r="AJ42" s="2">
        <f t="shared" ca="1" si="53"/>
        <v>2</v>
      </c>
      <c r="AK42" s="2">
        <f t="shared" ca="1" si="53"/>
        <v>2</v>
      </c>
      <c r="AL42" s="55">
        <v>0</v>
      </c>
      <c r="AM42" s="55">
        <v>0</v>
      </c>
      <c r="AN42" s="55">
        <v>0</v>
      </c>
      <c r="AO42" s="55">
        <v>0</v>
      </c>
      <c r="AP42" s="55">
        <v>0</v>
      </c>
      <c r="AQ42" s="55">
        <v>0</v>
      </c>
      <c r="AR42" s="55">
        <v>0</v>
      </c>
      <c r="AS42" s="55">
        <v>0</v>
      </c>
      <c r="AT42" s="55">
        <v>0</v>
      </c>
      <c r="AU42" s="55">
        <v>0</v>
      </c>
      <c r="AV42" s="55">
        <v>0</v>
      </c>
      <c r="AW42" s="55">
        <v>0</v>
      </c>
      <c r="AX42" s="55">
        <v>0</v>
      </c>
      <c r="AY42" s="55">
        <v>0</v>
      </c>
      <c r="AZ42" s="2">
        <f t="shared" ref="AZ42:BG94" ca="1" si="56">COUNTIF(OFFSET(H42,,$D$2+2,COUNTIF(OFFSET($H42,1-ROW($H42),2+4*$D$2,94),"="&amp;OFFSET($H42,,2+4*$D$2))),"&gt;20")</f>
        <v>0</v>
      </c>
      <c r="BA42" s="2">
        <f t="shared" ca="1" si="56"/>
        <v>0</v>
      </c>
      <c r="BB42" s="2">
        <f t="shared" ca="1" si="54"/>
        <v>0</v>
      </c>
      <c r="BC42" s="2">
        <f t="shared" ca="1" si="54"/>
        <v>0</v>
      </c>
      <c r="BD42" s="2">
        <f t="shared" ca="1" si="54"/>
        <v>0</v>
      </c>
      <c r="BE42" s="2">
        <f t="shared" ca="1" si="54"/>
        <v>0</v>
      </c>
      <c r="BF42" s="2">
        <f t="shared" ca="1" si="54"/>
        <v>0</v>
      </c>
      <c r="BG42" s="2">
        <f t="shared" ca="1" si="54"/>
        <v>0</v>
      </c>
      <c r="BH42" s="2">
        <f t="shared" ca="1" si="54"/>
        <v>0</v>
      </c>
      <c r="BI42" s="2">
        <f t="shared" ca="1" si="54"/>
        <v>0</v>
      </c>
      <c r="BJ42" s="2">
        <f t="shared" ca="1" si="54"/>
        <v>0</v>
      </c>
      <c r="BK42" s="2">
        <f t="shared" ca="1" si="54"/>
        <v>0</v>
      </c>
      <c r="BL42" s="2">
        <f t="shared" ca="1" si="54"/>
        <v>0</v>
      </c>
      <c r="BM42" s="2">
        <f t="shared" ca="1" si="54"/>
        <v>0</v>
      </c>
      <c r="BN42" s="2" t="str">
        <f t="shared" si="21"/>
        <v>TW</v>
      </c>
      <c r="BO42" s="2">
        <f t="shared" si="51"/>
        <v>0</v>
      </c>
      <c r="BP42" s="2">
        <f t="shared" si="52"/>
        <v>0</v>
      </c>
      <c r="BR42" s="2">
        <f t="shared" ref="BR42:CE49" si="57">IF(AND(J85 &gt;0,J42&lt;$D42,J42&gt;50),1,0)</f>
        <v>0</v>
      </c>
      <c r="BS42" s="2">
        <f t="shared" si="57"/>
        <v>0</v>
      </c>
      <c r="BT42" s="2">
        <f t="shared" si="57"/>
        <v>0</v>
      </c>
      <c r="BU42" s="2">
        <f t="shared" si="57"/>
        <v>0</v>
      </c>
      <c r="BV42" s="2">
        <f t="shared" si="57"/>
        <v>0</v>
      </c>
      <c r="BW42" s="2">
        <f t="shared" si="57"/>
        <v>0</v>
      </c>
      <c r="BX42" s="2">
        <f t="shared" si="57"/>
        <v>0</v>
      </c>
      <c r="BY42" s="2">
        <f t="shared" si="57"/>
        <v>0</v>
      </c>
      <c r="BZ42" s="2">
        <f t="shared" si="57"/>
        <v>0</v>
      </c>
      <c r="CA42" s="2">
        <f t="shared" si="57"/>
        <v>0</v>
      </c>
      <c r="CB42" s="2">
        <f t="shared" si="57"/>
        <v>0</v>
      </c>
      <c r="CC42" s="2">
        <f t="shared" si="57"/>
        <v>0</v>
      </c>
      <c r="CD42" s="2">
        <f t="shared" si="57"/>
        <v>0</v>
      </c>
      <c r="CE42" s="2">
        <f t="shared" si="57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ТА-5  -  Тпв</v>
      </c>
      <c r="B43" s="10" t="s">
        <v>1924</v>
      </c>
      <c r="C43" s="18">
        <v>165</v>
      </c>
      <c r="D43" s="18">
        <v>110</v>
      </c>
      <c r="E43" s="22" t="s">
        <v>118</v>
      </c>
      <c r="F43" s="22">
        <v>3</v>
      </c>
      <c r="G43" s="18"/>
      <c r="H43" s="20">
        <f t="shared" ca="1" si="17"/>
        <v>0</v>
      </c>
      <c r="I43" s="16" t="str">
        <f t="shared" si="18"/>
        <v>05T002TW0005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6">
        <v>0</v>
      </c>
      <c r="X43" s="2">
        <f t="shared" ca="1" si="55"/>
        <v>2</v>
      </c>
      <c r="Y43" s="2">
        <f t="shared" ca="1" si="55"/>
        <v>2</v>
      </c>
      <c r="Z43" s="2">
        <f t="shared" ca="1" si="53"/>
        <v>2</v>
      </c>
      <c r="AA43" s="2">
        <f t="shared" ca="1" si="53"/>
        <v>2</v>
      </c>
      <c r="AB43" s="2">
        <f t="shared" ca="1" si="53"/>
        <v>2</v>
      </c>
      <c r="AC43" s="2">
        <f t="shared" ca="1" si="53"/>
        <v>2</v>
      </c>
      <c r="AD43" s="2">
        <f t="shared" ca="1" si="53"/>
        <v>2</v>
      </c>
      <c r="AE43" s="2">
        <f t="shared" ca="1" si="53"/>
        <v>2</v>
      </c>
      <c r="AF43" s="2">
        <f t="shared" ca="1" si="53"/>
        <v>2</v>
      </c>
      <c r="AG43" s="2">
        <f t="shared" ca="1" si="53"/>
        <v>2</v>
      </c>
      <c r="AH43" s="2">
        <f t="shared" ca="1" si="53"/>
        <v>2</v>
      </c>
      <c r="AI43" s="2">
        <f t="shared" ca="1" si="53"/>
        <v>2</v>
      </c>
      <c r="AJ43" s="2">
        <f t="shared" ca="1" si="53"/>
        <v>2</v>
      </c>
      <c r="AK43" s="2">
        <f t="shared" ca="1" si="53"/>
        <v>2</v>
      </c>
      <c r="AL43" s="55">
        <v>0</v>
      </c>
      <c r="AM43" s="55">
        <v>0</v>
      </c>
      <c r="AN43" s="55">
        <v>0</v>
      </c>
      <c r="AO43" s="55">
        <v>0</v>
      </c>
      <c r="AP43" s="55">
        <v>0</v>
      </c>
      <c r="AQ43" s="55">
        <v>0</v>
      </c>
      <c r="AR43" s="55">
        <v>0</v>
      </c>
      <c r="AS43" s="55">
        <v>0</v>
      </c>
      <c r="AT43" s="55">
        <v>0</v>
      </c>
      <c r="AU43" s="55">
        <v>0</v>
      </c>
      <c r="AV43" s="55">
        <v>0</v>
      </c>
      <c r="AW43" s="55">
        <v>0</v>
      </c>
      <c r="AX43" s="55">
        <v>0</v>
      </c>
      <c r="AY43" s="55">
        <v>0</v>
      </c>
      <c r="AZ43" s="2">
        <f t="shared" ca="1" si="56"/>
        <v>0</v>
      </c>
      <c r="BA43" s="2">
        <f t="shared" ca="1" si="56"/>
        <v>0</v>
      </c>
      <c r="BB43" s="2">
        <f t="shared" ca="1" si="54"/>
        <v>0</v>
      </c>
      <c r="BC43" s="2">
        <f t="shared" ca="1" si="54"/>
        <v>0</v>
      </c>
      <c r="BD43" s="2">
        <f t="shared" ca="1" si="54"/>
        <v>0</v>
      </c>
      <c r="BE43" s="2">
        <f t="shared" ca="1" si="54"/>
        <v>0</v>
      </c>
      <c r="BF43" s="2">
        <f t="shared" ca="1" si="54"/>
        <v>0</v>
      </c>
      <c r="BG43" s="2">
        <f t="shared" ca="1" si="54"/>
        <v>0</v>
      </c>
      <c r="BH43" s="2">
        <f t="shared" ca="1" si="54"/>
        <v>0</v>
      </c>
      <c r="BI43" s="2">
        <f t="shared" ca="1" si="54"/>
        <v>0</v>
      </c>
      <c r="BJ43" s="2">
        <f t="shared" ca="1" si="54"/>
        <v>0</v>
      </c>
      <c r="BK43" s="2">
        <f t="shared" ca="1" si="54"/>
        <v>0</v>
      </c>
      <c r="BL43" s="2">
        <f t="shared" ca="1" si="54"/>
        <v>0</v>
      </c>
      <c r="BM43" s="2">
        <f t="shared" ca="1" si="54"/>
        <v>0</v>
      </c>
      <c r="BN43" s="2" t="str">
        <f t="shared" si="21"/>
        <v>TW</v>
      </c>
      <c r="BO43" s="2">
        <f t="shared" si="51"/>
        <v>0</v>
      </c>
      <c r="BP43" s="2">
        <f t="shared" si="52"/>
        <v>0</v>
      </c>
      <c r="BR43" s="2">
        <f t="shared" si="57"/>
        <v>0</v>
      </c>
      <c r="BS43" s="2">
        <f t="shared" si="57"/>
        <v>0</v>
      </c>
      <c r="BT43" s="2">
        <f t="shared" si="57"/>
        <v>0</v>
      </c>
      <c r="BU43" s="2">
        <f t="shared" si="57"/>
        <v>0</v>
      </c>
      <c r="BV43" s="2">
        <f t="shared" si="57"/>
        <v>0</v>
      </c>
      <c r="BW43" s="2">
        <f t="shared" si="57"/>
        <v>0</v>
      </c>
      <c r="BX43" s="2">
        <f t="shared" si="57"/>
        <v>0</v>
      </c>
      <c r="BY43" s="2">
        <f t="shared" si="57"/>
        <v>0</v>
      </c>
      <c r="BZ43" s="2">
        <f t="shared" si="57"/>
        <v>0</v>
      </c>
      <c r="CA43" s="2">
        <f t="shared" si="57"/>
        <v>0</v>
      </c>
      <c r="CB43" s="2">
        <f t="shared" si="57"/>
        <v>0</v>
      </c>
      <c r="CC43" s="2">
        <f t="shared" si="57"/>
        <v>0</v>
      </c>
      <c r="CD43" s="2">
        <f t="shared" si="57"/>
        <v>0</v>
      </c>
      <c r="CE43" s="2">
        <f t="shared" si="57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ТА-8  -  Тпв</v>
      </c>
      <c r="B44" s="10" t="s">
        <v>1925</v>
      </c>
      <c r="C44" s="18">
        <v>165</v>
      </c>
      <c r="D44" s="18">
        <v>110</v>
      </c>
      <c r="E44" s="22" t="s">
        <v>118</v>
      </c>
      <c r="F44" s="22">
        <v>3</v>
      </c>
      <c r="G44" s="18"/>
      <c r="H44" s="20">
        <f t="shared" ca="1" si="17"/>
        <v>0</v>
      </c>
      <c r="I44" s="16" t="str">
        <f t="shared" si="18"/>
        <v>08T002TW0005</v>
      </c>
      <c r="J44" s="54">
        <v>0</v>
      </c>
      <c r="K44" s="54">
        <v>0</v>
      </c>
      <c r="L44" s="54">
        <v>0</v>
      </c>
      <c r="M44" s="54">
        <v>0</v>
      </c>
      <c r="N44" s="54">
        <v>141.07382838424616</v>
      </c>
      <c r="O44" s="54">
        <v>152.908852734173</v>
      </c>
      <c r="P44" s="54">
        <v>152.2891514374617</v>
      </c>
      <c r="Q44" s="54">
        <v>153.14841079682287</v>
      </c>
      <c r="R44" s="54">
        <v>152.61899547447084</v>
      </c>
      <c r="S44" s="54">
        <v>0</v>
      </c>
      <c r="T44" s="54">
        <v>0</v>
      </c>
      <c r="U44" s="54">
        <v>0</v>
      </c>
      <c r="V44" s="54">
        <v>0</v>
      </c>
      <c r="W44" s="56">
        <v>0</v>
      </c>
      <c r="X44" s="2" t="e">
        <f t="shared" ca="1" si="55"/>
        <v>#N/A</v>
      </c>
      <c r="Y44" s="2" t="e">
        <f t="shared" ca="1" si="55"/>
        <v>#N/A</v>
      </c>
      <c r="Z44" s="2" t="e">
        <f t="shared" ca="1" si="53"/>
        <v>#N/A</v>
      </c>
      <c r="AA44" s="2" t="e">
        <f t="shared" ca="1" si="53"/>
        <v>#N/A</v>
      </c>
      <c r="AB44" s="2" t="e">
        <f t="shared" ca="1" si="53"/>
        <v>#N/A</v>
      </c>
      <c r="AC44" s="2" t="e">
        <f t="shared" ca="1" si="53"/>
        <v>#N/A</v>
      </c>
      <c r="AD44" s="2" t="e">
        <f t="shared" ca="1" si="53"/>
        <v>#N/A</v>
      </c>
      <c r="AE44" s="2" t="e">
        <f t="shared" ca="1" si="53"/>
        <v>#N/A</v>
      </c>
      <c r="AF44" s="2" t="e">
        <f t="shared" ca="1" si="53"/>
        <v>#N/A</v>
      </c>
      <c r="AG44" s="2" t="e">
        <f t="shared" ca="1" si="53"/>
        <v>#N/A</v>
      </c>
      <c r="AH44" s="2" t="e">
        <f t="shared" ca="1" si="53"/>
        <v>#N/A</v>
      </c>
      <c r="AI44" s="2" t="e">
        <f t="shared" ca="1" si="53"/>
        <v>#N/A</v>
      </c>
      <c r="AJ44" s="2" t="e">
        <f t="shared" ca="1" si="53"/>
        <v>#N/A</v>
      </c>
      <c r="AK44" s="2" t="e">
        <f t="shared" ca="1" si="53"/>
        <v>#N/A</v>
      </c>
      <c r="AL44" s="55">
        <v>0</v>
      </c>
      <c r="AM44" s="55">
        <v>0</v>
      </c>
      <c r="AN44" s="55">
        <v>0</v>
      </c>
      <c r="AO44" s="55">
        <v>0</v>
      </c>
      <c r="AP44" s="55">
        <v>141.07382838424613</v>
      </c>
      <c r="AQ44" s="55">
        <v>152.90885273417297</v>
      </c>
      <c r="AR44" s="55">
        <v>152.28915143746173</v>
      </c>
      <c r="AS44" s="55">
        <v>153.14841079682287</v>
      </c>
      <c r="AT44" s="55">
        <v>152.61899547447084</v>
      </c>
      <c r="AU44" s="55">
        <v>0</v>
      </c>
      <c r="AV44" s="55">
        <v>0</v>
      </c>
      <c r="AW44" s="55">
        <v>0</v>
      </c>
      <c r="AX44" s="55">
        <v>0</v>
      </c>
      <c r="AY44" s="55">
        <v>0</v>
      </c>
      <c r="AZ44" s="2">
        <f t="shared" ca="1" si="56"/>
        <v>0</v>
      </c>
      <c r="BA44" s="2">
        <f t="shared" ca="1" si="56"/>
        <v>0</v>
      </c>
      <c r="BB44" s="2">
        <f t="shared" ca="1" si="54"/>
        <v>0</v>
      </c>
      <c r="BC44" s="2">
        <f t="shared" ca="1" si="54"/>
        <v>0</v>
      </c>
      <c r="BD44" s="2">
        <f t="shared" ca="1" si="54"/>
        <v>0</v>
      </c>
      <c r="BE44" s="2">
        <f t="shared" ca="1" si="54"/>
        <v>0</v>
      </c>
      <c r="BF44" s="2">
        <f t="shared" ca="1" si="54"/>
        <v>0</v>
      </c>
      <c r="BG44" s="2">
        <f t="shared" ca="1" si="54"/>
        <v>0</v>
      </c>
      <c r="BH44" s="2">
        <f t="shared" ca="1" si="54"/>
        <v>0</v>
      </c>
      <c r="BI44" s="2">
        <f t="shared" ca="1" si="54"/>
        <v>0</v>
      </c>
      <c r="BJ44" s="2">
        <f t="shared" ca="1" si="54"/>
        <v>0</v>
      </c>
      <c r="BK44" s="2">
        <f t="shared" ca="1" si="54"/>
        <v>0</v>
      </c>
      <c r="BL44" s="2">
        <f t="shared" ca="1" si="54"/>
        <v>0</v>
      </c>
      <c r="BM44" s="2">
        <f t="shared" ca="1" si="54"/>
        <v>0</v>
      </c>
      <c r="BN44" s="2" t="str">
        <f t="shared" si="21"/>
        <v>TW</v>
      </c>
      <c r="BO44" s="2">
        <f t="shared" si="51"/>
        <v>0</v>
      </c>
      <c r="BP44" s="2">
        <f t="shared" si="52"/>
        <v>0</v>
      </c>
      <c r="BR44" s="2">
        <f t="shared" si="57"/>
        <v>0</v>
      </c>
      <c r="BS44" s="2">
        <f t="shared" si="57"/>
        <v>0</v>
      </c>
      <c r="BT44" s="2">
        <f t="shared" si="57"/>
        <v>0</v>
      </c>
      <c r="BU44" s="2">
        <f t="shared" si="57"/>
        <v>0</v>
      </c>
      <c r="BV44" s="2">
        <f t="shared" si="57"/>
        <v>0</v>
      </c>
      <c r="BW44" s="2">
        <f t="shared" si="57"/>
        <v>0</v>
      </c>
      <c r="BX44" s="2">
        <f t="shared" si="57"/>
        <v>0</v>
      </c>
      <c r="BY44" s="2">
        <f t="shared" si="57"/>
        <v>0</v>
      </c>
      <c r="BZ44" s="2">
        <f t="shared" si="57"/>
        <v>0</v>
      </c>
      <c r="CA44" s="2">
        <f t="shared" si="57"/>
        <v>0</v>
      </c>
      <c r="CB44" s="2">
        <f t="shared" si="57"/>
        <v>0</v>
      </c>
      <c r="CC44" s="2">
        <f t="shared" si="57"/>
        <v>0</v>
      </c>
      <c r="CD44" s="2">
        <f t="shared" si="57"/>
        <v>0</v>
      </c>
      <c r="CE44" s="2">
        <f t="shared" si="57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ТА-9  -  Тпв</v>
      </c>
      <c r="B45" s="10" t="s">
        <v>1926</v>
      </c>
      <c r="C45" s="18">
        <v>240</v>
      </c>
      <c r="D45" s="18">
        <v>175</v>
      </c>
      <c r="E45" s="22" t="s">
        <v>118</v>
      </c>
      <c r="F45" s="22">
        <v>3</v>
      </c>
      <c r="G45" s="18"/>
      <c r="H45" s="20">
        <f t="shared" ca="1" si="17"/>
        <v>0</v>
      </c>
      <c r="I45" s="16" t="str">
        <f t="shared" si="18"/>
        <v>09T002TW0005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229.40397214639628</v>
      </c>
      <c r="R45" s="54">
        <v>228.69374019154967</v>
      </c>
      <c r="S45" s="54">
        <v>228.57714567834697</v>
      </c>
      <c r="T45" s="54">
        <v>229.37646924737038</v>
      </c>
      <c r="U45" s="54">
        <v>229.53549409088595</v>
      </c>
      <c r="V45" s="54">
        <v>229.33198556846182</v>
      </c>
      <c r="W45" s="56">
        <v>228.15795164381089</v>
      </c>
      <c r="X45" s="2">
        <f t="shared" ca="1" si="55"/>
        <v>2</v>
      </c>
      <c r="Y45" s="2">
        <f t="shared" ca="1" si="55"/>
        <v>2</v>
      </c>
      <c r="Z45" s="2">
        <f t="shared" ca="1" si="53"/>
        <v>2</v>
      </c>
      <c r="AA45" s="2">
        <f t="shared" ca="1" si="53"/>
        <v>2</v>
      </c>
      <c r="AB45" s="2">
        <f t="shared" ca="1" si="53"/>
        <v>2</v>
      </c>
      <c r="AC45" s="2">
        <f t="shared" ca="1" si="53"/>
        <v>2</v>
      </c>
      <c r="AD45" s="2">
        <f t="shared" ca="1" si="53"/>
        <v>2</v>
      </c>
      <c r="AE45" s="2">
        <f t="shared" ca="1" si="53"/>
        <v>0</v>
      </c>
      <c r="AF45" s="2">
        <f t="shared" ca="1" si="53"/>
        <v>0</v>
      </c>
      <c r="AG45" s="2">
        <f t="shared" ca="1" si="53"/>
        <v>0</v>
      </c>
      <c r="AH45" s="2">
        <f t="shared" ca="1" si="53"/>
        <v>0</v>
      </c>
      <c r="AI45" s="2">
        <f t="shared" ca="1" si="53"/>
        <v>0</v>
      </c>
      <c r="AJ45" s="2">
        <f t="shared" ca="1" si="53"/>
        <v>0</v>
      </c>
      <c r="AK45" s="2">
        <f t="shared" ca="1" si="53"/>
        <v>0</v>
      </c>
      <c r="AL45" s="55">
        <v>0</v>
      </c>
      <c r="AM45" s="55">
        <v>0</v>
      </c>
      <c r="AN45" s="55">
        <v>0</v>
      </c>
      <c r="AO45" s="55">
        <v>0</v>
      </c>
      <c r="AP45" s="55">
        <v>0</v>
      </c>
      <c r="AQ45" s="55">
        <v>0</v>
      </c>
      <c r="AR45" s="55">
        <v>0</v>
      </c>
      <c r="AS45" s="55">
        <v>230</v>
      </c>
      <c r="AT45" s="55">
        <v>230</v>
      </c>
      <c r="AU45" s="55">
        <v>230</v>
      </c>
      <c r="AV45" s="55">
        <v>230</v>
      </c>
      <c r="AW45" s="55">
        <v>230</v>
      </c>
      <c r="AX45" s="55">
        <v>230</v>
      </c>
      <c r="AY45" s="55">
        <v>230</v>
      </c>
      <c r="AZ45" s="2">
        <f t="shared" ca="1" si="56"/>
        <v>0</v>
      </c>
      <c r="BA45" s="2">
        <f t="shared" ca="1" si="56"/>
        <v>0</v>
      </c>
      <c r="BB45" s="2">
        <f t="shared" ca="1" si="54"/>
        <v>0</v>
      </c>
      <c r="BC45" s="2">
        <f t="shared" ca="1" si="54"/>
        <v>0</v>
      </c>
      <c r="BD45" s="2">
        <f t="shared" ca="1" si="54"/>
        <v>0</v>
      </c>
      <c r="BE45" s="2">
        <f t="shared" ca="1" si="54"/>
        <v>0</v>
      </c>
      <c r="BF45" s="2">
        <f t="shared" ca="1" si="54"/>
        <v>0</v>
      </c>
      <c r="BG45" s="2">
        <f t="shared" ca="1" si="54"/>
        <v>0</v>
      </c>
      <c r="BH45" s="2">
        <f t="shared" ca="1" si="54"/>
        <v>0</v>
      </c>
      <c r="BI45" s="2">
        <f t="shared" ca="1" si="54"/>
        <v>0</v>
      </c>
      <c r="BJ45" s="2">
        <f t="shared" ca="1" si="54"/>
        <v>0</v>
      </c>
      <c r="BK45" s="2">
        <f t="shared" ca="1" si="54"/>
        <v>0</v>
      </c>
      <c r="BL45" s="2">
        <f t="shared" ca="1" si="54"/>
        <v>0</v>
      </c>
      <c r="BM45" s="2">
        <f t="shared" ca="1" si="54"/>
        <v>0</v>
      </c>
      <c r="BN45" s="2" t="str">
        <f t="shared" si="21"/>
        <v>TW</v>
      </c>
      <c r="BO45" s="2">
        <f t="shared" si="51"/>
        <v>0</v>
      </c>
      <c r="BP45" s="2">
        <f t="shared" si="52"/>
        <v>1</v>
      </c>
      <c r="BR45" s="2">
        <f t="shared" si="57"/>
        <v>0</v>
      </c>
      <c r="BS45" s="2">
        <f t="shared" si="57"/>
        <v>0</v>
      </c>
      <c r="BT45" s="2">
        <f t="shared" si="57"/>
        <v>0</v>
      </c>
      <c r="BU45" s="2">
        <f t="shared" si="57"/>
        <v>0</v>
      </c>
      <c r="BV45" s="2">
        <f t="shared" si="57"/>
        <v>0</v>
      </c>
      <c r="BW45" s="2">
        <f t="shared" si="57"/>
        <v>0</v>
      </c>
      <c r="BX45" s="2">
        <f t="shared" si="57"/>
        <v>0</v>
      </c>
      <c r="BY45" s="2">
        <f t="shared" si="57"/>
        <v>0</v>
      </c>
      <c r="BZ45" s="2">
        <f t="shared" si="57"/>
        <v>0</v>
      </c>
      <c r="CA45" s="2">
        <f t="shared" si="57"/>
        <v>0</v>
      </c>
      <c r="CB45" s="2">
        <f t="shared" si="57"/>
        <v>0</v>
      </c>
      <c r="CC45" s="2">
        <f t="shared" si="57"/>
        <v>0</v>
      </c>
      <c r="CD45" s="2">
        <f t="shared" si="57"/>
        <v>0</v>
      </c>
      <c r="CE45" s="2">
        <f t="shared" si="57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ТА-10  -  Тпв</v>
      </c>
      <c r="B46" s="10" t="s">
        <v>1927</v>
      </c>
      <c r="C46" s="18">
        <v>240</v>
      </c>
      <c r="D46" s="18">
        <v>175</v>
      </c>
      <c r="E46" s="22" t="s">
        <v>118</v>
      </c>
      <c r="F46" s="22">
        <v>3</v>
      </c>
      <c r="G46" s="18"/>
      <c r="H46" s="20">
        <f t="shared" ca="1" si="17"/>
        <v>0</v>
      </c>
      <c r="I46" s="16" t="str">
        <f t="shared" si="18"/>
        <v>10T002TW0005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6">
        <v>0</v>
      </c>
      <c r="X46" s="2">
        <f t="shared" ca="1" si="55"/>
        <v>2</v>
      </c>
      <c r="Y46" s="2">
        <f t="shared" ca="1" si="55"/>
        <v>2</v>
      </c>
      <c r="Z46" s="2">
        <f t="shared" ca="1" si="53"/>
        <v>2</v>
      </c>
      <c r="AA46" s="2">
        <f t="shared" ca="1" si="53"/>
        <v>2</v>
      </c>
      <c r="AB46" s="2">
        <f t="shared" ca="1" si="53"/>
        <v>2</v>
      </c>
      <c r="AC46" s="2">
        <f t="shared" ca="1" si="53"/>
        <v>2</v>
      </c>
      <c r="AD46" s="2">
        <f t="shared" ca="1" si="53"/>
        <v>2</v>
      </c>
      <c r="AE46" s="2">
        <f t="shared" ca="1" si="53"/>
        <v>2</v>
      </c>
      <c r="AF46" s="2">
        <f t="shared" ca="1" si="53"/>
        <v>2</v>
      </c>
      <c r="AG46" s="2">
        <f t="shared" ca="1" si="53"/>
        <v>2</v>
      </c>
      <c r="AH46" s="2">
        <f t="shared" ca="1" si="53"/>
        <v>2</v>
      </c>
      <c r="AI46" s="2">
        <f t="shared" ca="1" si="53"/>
        <v>2</v>
      </c>
      <c r="AJ46" s="2">
        <f t="shared" ca="1" si="53"/>
        <v>2</v>
      </c>
      <c r="AK46" s="2">
        <f t="shared" ca="1" si="53"/>
        <v>2</v>
      </c>
      <c r="AL46" s="55">
        <v>0</v>
      </c>
      <c r="AM46" s="55">
        <v>0</v>
      </c>
      <c r="AN46" s="55">
        <v>0</v>
      </c>
      <c r="AO46" s="55">
        <v>0</v>
      </c>
      <c r="AP46" s="55">
        <v>0</v>
      </c>
      <c r="AQ46" s="55">
        <v>0</v>
      </c>
      <c r="AR46" s="55">
        <v>0</v>
      </c>
      <c r="AS46" s="55">
        <v>0</v>
      </c>
      <c r="AT46" s="55">
        <v>0</v>
      </c>
      <c r="AU46" s="55">
        <v>0</v>
      </c>
      <c r="AV46" s="55">
        <v>0</v>
      </c>
      <c r="AW46" s="55">
        <v>0</v>
      </c>
      <c r="AX46" s="55">
        <v>0</v>
      </c>
      <c r="AY46" s="55">
        <v>0</v>
      </c>
      <c r="AZ46" s="2">
        <f t="shared" ca="1" si="56"/>
        <v>0</v>
      </c>
      <c r="BA46" s="2">
        <f t="shared" ca="1" si="56"/>
        <v>0</v>
      </c>
      <c r="BB46" s="2">
        <f t="shared" ca="1" si="54"/>
        <v>0</v>
      </c>
      <c r="BC46" s="2">
        <f t="shared" ca="1" si="54"/>
        <v>0</v>
      </c>
      <c r="BD46" s="2">
        <f t="shared" ca="1" si="54"/>
        <v>0</v>
      </c>
      <c r="BE46" s="2">
        <f t="shared" ca="1" si="54"/>
        <v>0</v>
      </c>
      <c r="BF46" s="2">
        <f t="shared" ca="1" si="54"/>
        <v>0</v>
      </c>
      <c r="BG46" s="2">
        <f t="shared" ca="1" si="54"/>
        <v>1</v>
      </c>
      <c r="BH46" s="2">
        <f t="shared" ca="1" si="54"/>
        <v>0</v>
      </c>
      <c r="BI46" s="2">
        <f t="shared" ca="1" si="54"/>
        <v>0</v>
      </c>
      <c r="BJ46" s="2">
        <f t="shared" ca="1" si="54"/>
        <v>0</v>
      </c>
      <c r="BK46" s="2">
        <f t="shared" ca="1" si="54"/>
        <v>0</v>
      </c>
      <c r="BL46" s="2">
        <f t="shared" ca="1" si="54"/>
        <v>0</v>
      </c>
      <c r="BM46" s="2">
        <f t="shared" ca="1" si="54"/>
        <v>0</v>
      </c>
      <c r="BN46" s="2" t="str">
        <f t="shared" si="21"/>
        <v>TW</v>
      </c>
      <c r="BO46" s="2">
        <f t="shared" si="51"/>
        <v>0</v>
      </c>
      <c r="BP46" s="2">
        <f t="shared" si="52"/>
        <v>0</v>
      </c>
      <c r="BR46" s="2">
        <f t="shared" si="57"/>
        <v>0</v>
      </c>
      <c r="BS46" s="2">
        <f t="shared" si="57"/>
        <v>0</v>
      </c>
      <c r="BT46" s="2">
        <f t="shared" si="57"/>
        <v>0</v>
      </c>
      <c r="BU46" s="2">
        <f t="shared" si="57"/>
        <v>0</v>
      </c>
      <c r="BV46" s="2">
        <f t="shared" si="57"/>
        <v>0</v>
      </c>
      <c r="BW46" s="2">
        <f t="shared" si="57"/>
        <v>0</v>
      </c>
      <c r="BX46" s="2">
        <f t="shared" si="57"/>
        <v>0</v>
      </c>
      <c r="BY46" s="2">
        <f t="shared" si="57"/>
        <v>0</v>
      </c>
      <c r="BZ46" s="2">
        <f t="shared" si="57"/>
        <v>0</v>
      </c>
      <c r="CA46" s="2">
        <f t="shared" si="57"/>
        <v>0</v>
      </c>
      <c r="CB46" s="2">
        <f t="shared" si="57"/>
        <v>0</v>
      </c>
      <c r="CC46" s="2">
        <f t="shared" si="57"/>
        <v>0</v>
      </c>
      <c r="CD46" s="2">
        <f t="shared" si="57"/>
        <v>0</v>
      </c>
      <c r="CE46" s="2">
        <f t="shared" si="57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ТА-11  -  Тпв</v>
      </c>
      <c r="B47" s="10" t="s">
        <v>1928</v>
      </c>
      <c r="C47" s="18">
        <v>240</v>
      </c>
      <c r="D47" s="18">
        <v>175</v>
      </c>
      <c r="E47" s="22" t="s">
        <v>118</v>
      </c>
      <c r="F47" s="22">
        <v>3</v>
      </c>
      <c r="G47" s="18"/>
      <c r="H47" s="20">
        <f t="shared" ca="1" si="17"/>
        <v>0</v>
      </c>
      <c r="I47" s="16" t="str">
        <f t="shared" si="18"/>
        <v>11T002TW0005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54">
        <v>0</v>
      </c>
      <c r="T47" s="54">
        <v>0</v>
      </c>
      <c r="U47" s="54">
        <v>0</v>
      </c>
      <c r="V47" s="54">
        <v>0</v>
      </c>
      <c r="W47" s="56">
        <v>0</v>
      </c>
      <c r="X47" s="2">
        <f t="shared" ca="1" si="55"/>
        <v>2</v>
      </c>
      <c r="Y47" s="2">
        <f t="shared" ca="1" si="55"/>
        <v>2</v>
      </c>
      <c r="Z47" s="2">
        <f t="shared" ca="1" si="53"/>
        <v>2</v>
      </c>
      <c r="AA47" s="2">
        <f t="shared" ca="1" si="53"/>
        <v>2</v>
      </c>
      <c r="AB47" s="2">
        <f t="shared" ca="1" si="53"/>
        <v>2</v>
      </c>
      <c r="AC47" s="2">
        <f t="shared" ca="1" si="53"/>
        <v>2</v>
      </c>
      <c r="AD47" s="2">
        <f t="shared" ca="1" si="53"/>
        <v>2</v>
      </c>
      <c r="AE47" s="2">
        <f t="shared" ca="1" si="53"/>
        <v>2</v>
      </c>
      <c r="AF47" s="2">
        <f t="shared" ca="1" si="53"/>
        <v>2</v>
      </c>
      <c r="AG47" s="2">
        <f t="shared" ca="1" si="53"/>
        <v>2</v>
      </c>
      <c r="AH47" s="2">
        <f t="shared" ca="1" si="53"/>
        <v>2</v>
      </c>
      <c r="AI47" s="2">
        <f t="shared" ca="1" si="53"/>
        <v>2</v>
      </c>
      <c r="AJ47" s="2">
        <f t="shared" ca="1" si="53"/>
        <v>2</v>
      </c>
      <c r="AK47" s="2">
        <f t="shared" ca="1" si="53"/>
        <v>2</v>
      </c>
      <c r="AL47" s="55">
        <v>148.24770958709678</v>
      </c>
      <c r="AM47" s="55">
        <v>148.24770958709678</v>
      </c>
      <c r="AN47" s="55">
        <v>148.24770958709678</v>
      </c>
      <c r="AO47" s="55">
        <v>148.24770958709678</v>
      </c>
      <c r="AP47" s="55">
        <v>148.24770958709678</v>
      </c>
      <c r="AQ47" s="55">
        <v>148.24770958709678</v>
      </c>
      <c r="AR47" s="55">
        <v>148.24770958709678</v>
      </c>
      <c r="AS47" s="55">
        <v>148.24770958709678</v>
      </c>
      <c r="AT47" s="55">
        <v>148.24770958709678</v>
      </c>
      <c r="AU47" s="55">
        <v>148.24770958709678</v>
      </c>
      <c r="AV47" s="55">
        <v>148.24770958709678</v>
      </c>
      <c r="AW47" s="55">
        <v>148.24770958709678</v>
      </c>
      <c r="AX47" s="55">
        <v>148.24770958709678</v>
      </c>
      <c r="AY47" s="55">
        <v>148.24770958709678</v>
      </c>
      <c r="AZ47" s="2">
        <f t="shared" ca="1" si="56"/>
        <v>0</v>
      </c>
      <c r="BA47" s="2">
        <f t="shared" ca="1" si="56"/>
        <v>0</v>
      </c>
      <c r="BB47" s="2">
        <f t="shared" ca="1" si="54"/>
        <v>0</v>
      </c>
      <c r="BC47" s="2">
        <f t="shared" ca="1" si="54"/>
        <v>0</v>
      </c>
      <c r="BD47" s="2">
        <f t="shared" ca="1" si="54"/>
        <v>0</v>
      </c>
      <c r="BE47" s="2">
        <f t="shared" ca="1" si="54"/>
        <v>0</v>
      </c>
      <c r="BF47" s="2">
        <f t="shared" ca="1" si="54"/>
        <v>1</v>
      </c>
      <c r="BG47" s="2">
        <f t="shared" ca="1" si="54"/>
        <v>2</v>
      </c>
      <c r="BH47" s="2">
        <f t="shared" ca="1" si="54"/>
        <v>0</v>
      </c>
      <c r="BI47" s="2">
        <f t="shared" ca="1" si="54"/>
        <v>0</v>
      </c>
      <c r="BJ47" s="2">
        <f t="shared" ca="1" si="54"/>
        <v>0</v>
      </c>
      <c r="BK47" s="2">
        <f t="shared" ca="1" si="54"/>
        <v>0</v>
      </c>
      <c r="BL47" s="2">
        <f t="shared" ca="1" si="54"/>
        <v>0</v>
      </c>
      <c r="BM47" s="2">
        <f t="shared" ca="1" si="54"/>
        <v>0</v>
      </c>
      <c r="BN47" s="2" t="str">
        <f t="shared" si="21"/>
        <v>TW</v>
      </c>
      <c r="BP47" s="2">
        <f t="shared" si="52"/>
        <v>0</v>
      </c>
      <c r="BR47" s="2">
        <f t="shared" si="57"/>
        <v>0</v>
      </c>
      <c r="BS47" s="2">
        <f t="shared" si="57"/>
        <v>0</v>
      </c>
      <c r="BT47" s="2">
        <f t="shared" si="57"/>
        <v>0</v>
      </c>
      <c r="BU47" s="2">
        <f t="shared" si="57"/>
        <v>0</v>
      </c>
      <c r="BV47" s="2">
        <f t="shared" si="57"/>
        <v>0</v>
      </c>
      <c r="BW47" s="2">
        <f t="shared" si="57"/>
        <v>0</v>
      </c>
      <c r="BX47" s="2">
        <f t="shared" si="57"/>
        <v>0</v>
      </c>
      <c r="BY47" s="2">
        <f t="shared" si="57"/>
        <v>0</v>
      </c>
      <c r="BZ47" s="2">
        <f t="shared" si="57"/>
        <v>0</v>
      </c>
      <c r="CA47" s="2">
        <f t="shared" si="57"/>
        <v>0</v>
      </c>
      <c r="CB47" s="2">
        <f t="shared" si="57"/>
        <v>0</v>
      </c>
      <c r="CC47" s="2">
        <f t="shared" si="57"/>
        <v>0</v>
      </c>
      <c r="CD47" s="2">
        <f t="shared" si="57"/>
        <v>0</v>
      </c>
      <c r="CE47" s="2">
        <f t="shared" si="57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ТА-12  -  Тпв</v>
      </c>
      <c r="B48" s="10" t="s">
        <v>1929</v>
      </c>
      <c r="C48" s="18">
        <v>240</v>
      </c>
      <c r="D48" s="18">
        <v>175</v>
      </c>
      <c r="E48" s="22" t="s">
        <v>118</v>
      </c>
      <c r="F48" s="22">
        <v>3</v>
      </c>
      <c r="G48" s="18"/>
      <c r="H48" s="20">
        <f t="shared" ca="1" si="17"/>
        <v>0</v>
      </c>
      <c r="I48" s="16" t="str">
        <f t="shared" si="18"/>
        <v>12T002TW0005</v>
      </c>
      <c r="J48" s="54">
        <v>234.20454062662938</v>
      </c>
      <c r="K48" s="54">
        <v>231.98729102499286</v>
      </c>
      <c r="L48" s="54">
        <v>232.55994801749657</v>
      </c>
      <c r="M48" s="54">
        <v>234.11114532038445</v>
      </c>
      <c r="N48" s="54">
        <v>232.25752886984634</v>
      </c>
      <c r="O48" s="54">
        <v>235.18345738575979</v>
      </c>
      <c r="P48" s="54">
        <v>240.58297879900081</v>
      </c>
      <c r="Q48" s="54">
        <v>234.97628679049106</v>
      </c>
      <c r="R48" s="54">
        <v>236.25085838585952</v>
      </c>
      <c r="S48" s="54">
        <v>234.15058400119131</v>
      </c>
      <c r="T48" s="54">
        <v>234.95841886023379</v>
      </c>
      <c r="U48" s="54">
        <v>236.37160177027079</v>
      </c>
      <c r="V48" s="54">
        <v>237.1225021093353</v>
      </c>
      <c r="W48" s="56">
        <v>237.4516843530341</v>
      </c>
      <c r="X48" s="2" t="e">
        <f t="shared" ca="1" si="55"/>
        <v>#N/A</v>
      </c>
      <c r="Y48" s="2" t="e">
        <f t="shared" ca="1" si="55"/>
        <v>#N/A</v>
      </c>
      <c r="Z48" s="2" t="e">
        <f t="shared" ca="1" si="53"/>
        <v>#N/A</v>
      </c>
      <c r="AA48" s="2" t="e">
        <f t="shared" ca="1" si="53"/>
        <v>#N/A</v>
      </c>
      <c r="AB48" s="2" t="e">
        <f t="shared" ca="1" si="53"/>
        <v>#N/A</v>
      </c>
      <c r="AC48" s="2" t="e">
        <f t="shared" ca="1" si="53"/>
        <v>#N/A</v>
      </c>
      <c r="AD48" s="2" t="e">
        <f t="shared" ca="1" si="53"/>
        <v>#N/A</v>
      </c>
      <c r="AE48" s="2" t="e">
        <f t="shared" ca="1" si="53"/>
        <v>#N/A</v>
      </c>
      <c r="AF48" s="2" t="e">
        <f t="shared" ca="1" si="53"/>
        <v>#N/A</v>
      </c>
      <c r="AG48" s="2" t="e">
        <f t="shared" ca="1" si="53"/>
        <v>#N/A</v>
      </c>
      <c r="AH48" s="2" t="e">
        <f t="shared" ca="1" si="53"/>
        <v>#N/A</v>
      </c>
      <c r="AI48" s="2" t="e">
        <f t="shared" ca="1" si="53"/>
        <v>#N/A</v>
      </c>
      <c r="AJ48" s="2" t="e">
        <f t="shared" ca="1" si="53"/>
        <v>#N/A</v>
      </c>
      <c r="AK48" s="2" t="e">
        <f t="shared" ca="1" si="53"/>
        <v>#N/A</v>
      </c>
      <c r="AL48" s="55">
        <v>229.73369537802259</v>
      </c>
      <c r="AM48" s="55">
        <v>229.0202427639893</v>
      </c>
      <c r="AN48" s="55">
        <v>228.36227446251809</v>
      </c>
      <c r="AO48" s="55">
        <v>226.75140006526971</v>
      </c>
      <c r="AP48" s="55">
        <v>224.84448512761824</v>
      </c>
      <c r="AQ48" s="55">
        <v>226.75520948842311</v>
      </c>
      <c r="AR48" s="55">
        <v>230.06874952039877</v>
      </c>
      <c r="AS48" s="55">
        <v>227.14809469089229</v>
      </c>
      <c r="AT48" s="55">
        <v>228.70561036271675</v>
      </c>
      <c r="AU48" s="55">
        <v>227.48710140293508</v>
      </c>
      <c r="AV48" s="55">
        <v>230.18909068272004</v>
      </c>
      <c r="AW48" s="55">
        <v>232.46875392668238</v>
      </c>
      <c r="AX48" s="55">
        <v>233.33140138760845</v>
      </c>
      <c r="AY48" s="55">
        <v>233.42098436861161</v>
      </c>
      <c r="AZ48" s="2">
        <f t="shared" ca="1" si="56"/>
        <v>0</v>
      </c>
      <c r="BA48" s="2">
        <f t="shared" ca="1" si="56"/>
        <v>0</v>
      </c>
      <c r="BB48" s="2">
        <f t="shared" ca="1" si="54"/>
        <v>0</v>
      </c>
      <c r="BC48" s="2">
        <f t="shared" ca="1" si="54"/>
        <v>0</v>
      </c>
      <c r="BD48" s="2">
        <f t="shared" ca="1" si="54"/>
        <v>0</v>
      </c>
      <c r="BE48" s="2">
        <f t="shared" ca="1" si="54"/>
        <v>0</v>
      </c>
      <c r="BF48" s="2">
        <f t="shared" ca="1" si="54"/>
        <v>1</v>
      </c>
      <c r="BG48" s="2">
        <f t="shared" ca="1" si="54"/>
        <v>2</v>
      </c>
      <c r="BH48" s="2">
        <f t="shared" ca="1" si="54"/>
        <v>0</v>
      </c>
      <c r="BI48" s="2">
        <f t="shared" ca="1" si="54"/>
        <v>0</v>
      </c>
      <c r="BJ48" s="2">
        <f t="shared" ca="1" si="54"/>
        <v>0</v>
      </c>
      <c r="BK48" s="2">
        <f t="shared" ca="1" si="54"/>
        <v>0</v>
      </c>
      <c r="BL48" s="2">
        <f t="shared" ca="1" si="54"/>
        <v>0</v>
      </c>
      <c r="BM48" s="2">
        <f t="shared" ca="1" si="54"/>
        <v>0</v>
      </c>
      <c r="BN48" s="2" t="str">
        <f t="shared" si="21"/>
        <v>TW</v>
      </c>
      <c r="BO48" s="2">
        <f>IF(AND(COUNTIF(J48:W48,"&gt;0")&gt;6,COUNTIF(J48:W48,"&gt;0")=SUM(BR48:CE48)),SUM(BR48:CE48),0)</f>
        <v>0</v>
      </c>
      <c r="BP48" s="2">
        <f t="shared" si="52"/>
        <v>1</v>
      </c>
      <c r="BR48" s="2">
        <f t="shared" si="57"/>
        <v>0</v>
      </c>
      <c r="BS48" s="2">
        <f t="shared" si="57"/>
        <v>0</v>
      </c>
      <c r="BT48" s="2">
        <f t="shared" si="57"/>
        <v>0</v>
      </c>
      <c r="BU48" s="2">
        <f t="shared" si="57"/>
        <v>0</v>
      </c>
      <c r="BV48" s="2">
        <f t="shared" si="57"/>
        <v>0</v>
      </c>
      <c r="BW48" s="2">
        <f t="shared" si="57"/>
        <v>0</v>
      </c>
      <c r="BX48" s="2">
        <f t="shared" si="57"/>
        <v>0</v>
      </c>
      <c r="BY48" s="2">
        <f t="shared" si="57"/>
        <v>0</v>
      </c>
      <c r="BZ48" s="2">
        <f t="shared" si="57"/>
        <v>0</v>
      </c>
      <c r="CA48" s="2">
        <f t="shared" si="57"/>
        <v>0</v>
      </c>
      <c r="CB48" s="2">
        <f t="shared" si="57"/>
        <v>0</v>
      </c>
      <c r="CC48" s="2">
        <f t="shared" si="57"/>
        <v>0</v>
      </c>
      <c r="CD48" s="2">
        <f t="shared" si="57"/>
        <v>0</v>
      </c>
      <c r="CE48" s="2">
        <f t="shared" si="57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ТА-13  -  Тпв</v>
      </c>
      <c r="B49" s="10" t="s">
        <v>1930</v>
      </c>
      <c r="C49" s="18">
        <v>240</v>
      </c>
      <c r="D49" s="18">
        <v>175</v>
      </c>
      <c r="E49" s="22" t="s">
        <v>118</v>
      </c>
      <c r="F49" s="22">
        <v>3</v>
      </c>
      <c r="G49" s="18"/>
      <c r="H49" s="20">
        <f t="shared" ca="1" si="17"/>
        <v>0</v>
      </c>
      <c r="I49" s="16" t="str">
        <f t="shared" si="18"/>
        <v>13T002TW0005</v>
      </c>
      <c r="J49" s="54">
        <v>163.30000000000001</v>
      </c>
      <c r="K49" s="54">
        <v>163.30000000000004</v>
      </c>
      <c r="L49" s="54">
        <v>163.29999999999998</v>
      </c>
      <c r="M49" s="54">
        <v>163.30000000000001</v>
      </c>
      <c r="N49" s="54">
        <v>163.29999999999998</v>
      </c>
      <c r="O49" s="54">
        <v>163.30000000000001</v>
      </c>
      <c r="P49" s="54">
        <v>163.30000000000001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6">
        <v>0</v>
      </c>
      <c r="X49" s="2">
        <f t="shared" ca="1" si="55"/>
        <v>2</v>
      </c>
      <c r="Y49" s="2">
        <f t="shared" ca="1" si="55"/>
        <v>2</v>
      </c>
      <c r="Z49" s="2">
        <f t="shared" ca="1" si="53"/>
        <v>2</v>
      </c>
      <c r="AA49" s="2">
        <f t="shared" ca="1" si="53"/>
        <v>2</v>
      </c>
      <c r="AB49" s="2">
        <f t="shared" ca="1" si="53"/>
        <v>2</v>
      </c>
      <c r="AC49" s="2">
        <f t="shared" ca="1" si="53"/>
        <v>2</v>
      </c>
      <c r="AD49" s="2">
        <f t="shared" ca="1" si="53"/>
        <v>2</v>
      </c>
      <c r="AE49" s="2">
        <f t="shared" ca="1" si="53"/>
        <v>2</v>
      </c>
      <c r="AF49" s="2">
        <f t="shared" ca="1" si="53"/>
        <v>2</v>
      </c>
      <c r="AG49" s="2">
        <f t="shared" ca="1" si="53"/>
        <v>2</v>
      </c>
      <c r="AH49" s="2">
        <f t="shared" ca="1" si="53"/>
        <v>2</v>
      </c>
      <c r="AI49" s="2">
        <f t="shared" ca="1" si="53"/>
        <v>2</v>
      </c>
      <c r="AJ49" s="2">
        <f t="shared" ca="1" si="53"/>
        <v>2</v>
      </c>
      <c r="AK49" s="2">
        <f t="shared" ca="1" si="53"/>
        <v>2</v>
      </c>
      <c r="AL49" s="55">
        <v>227.44877325754726</v>
      </c>
      <c r="AM49" s="55">
        <v>227.0741091904074</v>
      </c>
      <c r="AN49" s="55">
        <v>227.31055328711815</v>
      </c>
      <c r="AO49" s="55">
        <v>223.17945247440744</v>
      </c>
      <c r="AP49" s="55">
        <v>223.17262850696662</v>
      </c>
      <c r="AQ49" s="55">
        <v>213.50033629554289</v>
      </c>
      <c r="AR49" s="55">
        <v>127.63668376552796</v>
      </c>
      <c r="AS49" s="55">
        <v>137.46985649158188</v>
      </c>
      <c r="AT49" s="55">
        <v>137.46985649158188</v>
      </c>
      <c r="AU49" s="55">
        <v>137.46985649158188</v>
      </c>
      <c r="AV49" s="55">
        <v>137.46985649158188</v>
      </c>
      <c r="AW49" s="55">
        <v>137.46985649158188</v>
      </c>
      <c r="AX49" s="55">
        <v>137.46985649158188</v>
      </c>
      <c r="AY49" s="55">
        <v>137.46985649158188</v>
      </c>
      <c r="AZ49" s="2">
        <f t="shared" ca="1" si="56"/>
        <v>0</v>
      </c>
      <c r="BA49" s="2">
        <f t="shared" ca="1" si="56"/>
        <v>0</v>
      </c>
      <c r="BB49" s="2">
        <f t="shared" ca="1" si="54"/>
        <v>0</v>
      </c>
      <c r="BC49" s="2">
        <f t="shared" ca="1" si="54"/>
        <v>0</v>
      </c>
      <c r="BD49" s="2">
        <f t="shared" ca="1" si="54"/>
        <v>0</v>
      </c>
      <c r="BE49" s="2">
        <f t="shared" ca="1" si="54"/>
        <v>0</v>
      </c>
      <c r="BF49" s="2">
        <f t="shared" ca="1" si="54"/>
        <v>1</v>
      </c>
      <c r="BG49" s="2">
        <f t="shared" ca="1" si="54"/>
        <v>2</v>
      </c>
      <c r="BH49" s="2">
        <f t="shared" ca="1" si="54"/>
        <v>0</v>
      </c>
      <c r="BI49" s="2">
        <f t="shared" ca="1" si="54"/>
        <v>0</v>
      </c>
      <c r="BJ49" s="2">
        <f t="shared" ca="1" si="54"/>
        <v>0</v>
      </c>
      <c r="BK49" s="2">
        <f t="shared" ca="1" si="54"/>
        <v>0</v>
      </c>
      <c r="BL49" s="2">
        <f t="shared" ca="1" si="54"/>
        <v>0</v>
      </c>
      <c r="BM49" s="2">
        <f t="shared" ca="1" si="54"/>
        <v>0</v>
      </c>
      <c r="BN49" s="2" t="str">
        <f t="shared" si="21"/>
        <v>TW</v>
      </c>
      <c r="BP49" s="2">
        <f t="shared" si="52"/>
        <v>0</v>
      </c>
      <c r="BQ49" s="127"/>
      <c r="BR49" s="2">
        <f t="shared" si="57"/>
        <v>1</v>
      </c>
      <c r="BS49" s="2">
        <f t="shared" si="57"/>
        <v>1</v>
      </c>
      <c r="BT49" s="2">
        <f t="shared" si="57"/>
        <v>1</v>
      </c>
      <c r="BU49" s="2">
        <f t="shared" si="57"/>
        <v>1</v>
      </c>
      <c r="BV49" s="2">
        <f t="shared" si="57"/>
        <v>1</v>
      </c>
      <c r="BW49" s="2">
        <f t="shared" si="57"/>
        <v>1</v>
      </c>
      <c r="BX49" s="2">
        <f t="shared" si="57"/>
        <v>1</v>
      </c>
      <c r="BY49" s="2">
        <f t="shared" si="57"/>
        <v>0</v>
      </c>
      <c r="BZ49" s="2">
        <f t="shared" si="57"/>
        <v>0</v>
      </c>
      <c r="CA49" s="2">
        <f t="shared" si="57"/>
        <v>0</v>
      </c>
      <c r="CB49" s="2">
        <f t="shared" si="57"/>
        <v>0</v>
      </c>
      <c r="CC49" s="2">
        <f t="shared" si="57"/>
        <v>0</v>
      </c>
      <c r="CD49" s="2">
        <f t="shared" si="57"/>
        <v>0</v>
      </c>
      <c r="CE49" s="2">
        <f t="shared" si="57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ТА-3  -  Р₀</v>
      </c>
      <c r="B50" s="10" t="s">
        <v>1931</v>
      </c>
      <c r="C50" s="18">
        <v>41</v>
      </c>
      <c r="D50" s="18">
        <v>27</v>
      </c>
      <c r="E50" s="22" t="s">
        <v>1978</v>
      </c>
      <c r="F50" s="22">
        <v>3</v>
      </c>
      <c r="G50" s="18"/>
      <c r="H50" s="20">
        <f t="shared" ca="1" si="17"/>
        <v>0</v>
      </c>
      <c r="I50" s="16" t="str">
        <f t="shared" si="18"/>
        <v>03T002PP0005</v>
      </c>
      <c r="J50" s="54">
        <v>27.2</v>
      </c>
      <c r="K50" s="54">
        <v>27.7</v>
      </c>
      <c r="L50" s="54">
        <v>28.1</v>
      </c>
      <c r="M50" s="54">
        <v>28.3</v>
      </c>
      <c r="N50" s="54">
        <v>29</v>
      </c>
      <c r="O50" s="54">
        <v>29</v>
      </c>
      <c r="P50" s="54">
        <v>28.2</v>
      </c>
      <c r="Q50" s="54">
        <v>28.4</v>
      </c>
      <c r="R50" s="54">
        <v>28.5</v>
      </c>
      <c r="S50" s="54">
        <v>28.3</v>
      </c>
      <c r="T50" s="54">
        <v>28.4</v>
      </c>
      <c r="U50" s="54">
        <v>29.2</v>
      </c>
      <c r="V50" s="54">
        <v>29.2</v>
      </c>
      <c r="W50" s="56">
        <v>28.4</v>
      </c>
      <c r="X50" s="2">
        <f t="shared" ca="1" si="55"/>
        <v>0</v>
      </c>
      <c r="Y50" s="2">
        <f t="shared" ca="1" si="55"/>
        <v>0</v>
      </c>
      <c r="Z50" s="2">
        <f t="shared" ca="1" si="53"/>
        <v>0</v>
      </c>
      <c r="AA50" s="2">
        <f t="shared" ca="1" si="53"/>
        <v>0</v>
      </c>
      <c r="AB50" s="2">
        <f t="shared" ca="1" si="53"/>
        <v>0</v>
      </c>
      <c r="AC50" s="2">
        <f t="shared" ca="1" si="53"/>
        <v>0</v>
      </c>
      <c r="AD50" s="2">
        <f t="shared" ca="1" si="53"/>
        <v>0</v>
      </c>
      <c r="AE50" s="2">
        <f t="shared" ca="1" si="53"/>
        <v>0</v>
      </c>
      <c r="AF50" s="2">
        <f t="shared" ca="1" si="53"/>
        <v>0</v>
      </c>
      <c r="AG50" s="2">
        <f t="shared" ca="1" si="53"/>
        <v>0</v>
      </c>
      <c r="AH50" s="2">
        <f t="shared" ca="1" si="53"/>
        <v>0</v>
      </c>
      <c r="AI50" s="2">
        <f t="shared" ca="1" si="53"/>
        <v>0</v>
      </c>
      <c r="AJ50" s="2">
        <f t="shared" ca="1" si="53"/>
        <v>0</v>
      </c>
      <c r="AK50" s="2">
        <f t="shared" ca="1" si="53"/>
        <v>0</v>
      </c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2">
        <f t="shared" ca="1" si="56"/>
        <v>0</v>
      </c>
      <c r="BA50" s="2">
        <f t="shared" ca="1" si="56"/>
        <v>0</v>
      </c>
      <c r="BB50" s="2">
        <f t="shared" ca="1" si="54"/>
        <v>0</v>
      </c>
      <c r="BC50" s="2">
        <f t="shared" ca="1" si="54"/>
        <v>0</v>
      </c>
      <c r="BD50" s="2">
        <f t="shared" ca="1" si="54"/>
        <v>0</v>
      </c>
      <c r="BE50" s="2">
        <f t="shared" ca="1" si="54"/>
        <v>0</v>
      </c>
      <c r="BF50" s="2">
        <f t="shared" ca="1" si="54"/>
        <v>1</v>
      </c>
      <c r="BG50" s="2">
        <f t="shared" ca="1" si="54"/>
        <v>2</v>
      </c>
      <c r="BH50" s="2">
        <f t="shared" ca="1" si="54"/>
        <v>0</v>
      </c>
      <c r="BI50" s="2">
        <f t="shared" ca="1" si="54"/>
        <v>0</v>
      </c>
      <c r="BJ50" s="2">
        <f t="shared" ca="1" si="54"/>
        <v>0</v>
      </c>
      <c r="BK50" s="2">
        <f t="shared" ca="1" si="54"/>
        <v>0</v>
      </c>
      <c r="BL50" s="2">
        <f t="shared" ca="1" si="54"/>
        <v>0</v>
      </c>
      <c r="BM50" s="2">
        <f t="shared" ca="1" si="54"/>
        <v>0</v>
      </c>
      <c r="BN50" s="2" t="str">
        <f t="shared" si="21"/>
        <v>PP</v>
      </c>
      <c r="BO50" s="2">
        <f>IF(AND(COUNTIF(J50:W50,"&gt;0")&gt;6,COUNTIF(J50:W50,"&gt;0")=SUM(BR50:CE50)),SUM(BR50:CE50),0)</f>
        <v>0</v>
      </c>
      <c r="BP50" s="2">
        <f t="shared" si="52"/>
        <v>1</v>
      </c>
      <c r="BR50" s="2">
        <f t="shared" ref="BR50:CE57" si="58">IF(AND(J85 &gt;0,J50&lt;$D50,J50 &gt;20),1,0)</f>
        <v>0</v>
      </c>
      <c r="BS50" s="2">
        <f t="shared" si="58"/>
        <v>0</v>
      </c>
      <c r="BT50" s="2">
        <f t="shared" si="58"/>
        <v>0</v>
      </c>
      <c r="BU50" s="2">
        <f t="shared" si="58"/>
        <v>0</v>
      </c>
      <c r="BV50" s="2">
        <f t="shared" si="58"/>
        <v>0</v>
      </c>
      <c r="BW50" s="2">
        <f t="shared" si="58"/>
        <v>0</v>
      </c>
      <c r="BX50" s="2">
        <f t="shared" si="58"/>
        <v>0</v>
      </c>
      <c r="BY50" s="2">
        <f t="shared" si="58"/>
        <v>0</v>
      </c>
      <c r="BZ50" s="2">
        <f t="shared" si="58"/>
        <v>0</v>
      </c>
      <c r="CA50" s="2">
        <f t="shared" si="58"/>
        <v>0</v>
      </c>
      <c r="CB50" s="2">
        <f t="shared" si="58"/>
        <v>0</v>
      </c>
      <c r="CC50" s="2">
        <f t="shared" si="58"/>
        <v>0</v>
      </c>
      <c r="CD50" s="2">
        <f t="shared" si="58"/>
        <v>0</v>
      </c>
      <c r="CE50" s="2">
        <f t="shared" si="58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ТА-6  -  Р₀</v>
      </c>
      <c r="B51" s="10" t="s">
        <v>1932</v>
      </c>
      <c r="C51" s="18">
        <v>41</v>
      </c>
      <c r="D51" s="18">
        <v>27</v>
      </c>
      <c r="E51" s="22" t="s">
        <v>1978</v>
      </c>
      <c r="F51" s="22">
        <v>3</v>
      </c>
      <c r="G51" s="18"/>
      <c r="H51" s="20">
        <f t="shared" ca="1" si="17"/>
        <v>0</v>
      </c>
      <c r="I51" s="16" t="str">
        <f t="shared" si="18"/>
        <v>06T002PP0005</v>
      </c>
      <c r="J51" s="54">
        <v>28.4</v>
      </c>
      <c r="K51" s="54">
        <v>28.9</v>
      </c>
      <c r="L51" s="54">
        <v>29.2</v>
      </c>
      <c r="M51" s="54">
        <v>29</v>
      </c>
      <c r="N51" s="54">
        <v>28.8</v>
      </c>
      <c r="O51" s="54">
        <v>28.7</v>
      </c>
      <c r="P51" s="54">
        <v>28.2</v>
      </c>
      <c r="Q51" s="54">
        <v>29.6</v>
      </c>
      <c r="R51" s="54">
        <v>0</v>
      </c>
      <c r="S51" s="54">
        <v>0</v>
      </c>
      <c r="T51" s="54">
        <v>0</v>
      </c>
      <c r="U51" s="54">
        <v>0</v>
      </c>
      <c r="V51" s="54">
        <v>0</v>
      </c>
      <c r="W51" s="56">
        <v>0</v>
      </c>
      <c r="X51" s="2">
        <f t="shared" ca="1" si="55"/>
        <v>0</v>
      </c>
      <c r="Y51" s="2">
        <f t="shared" ca="1" si="55"/>
        <v>0</v>
      </c>
      <c r="Z51" s="2">
        <f t="shared" ca="1" si="53"/>
        <v>0</v>
      </c>
      <c r="AA51" s="2">
        <f t="shared" ca="1" si="53"/>
        <v>0</v>
      </c>
      <c r="AB51" s="2">
        <f t="shared" ca="1" si="53"/>
        <v>0</v>
      </c>
      <c r="AC51" s="2">
        <f t="shared" ca="1" si="53"/>
        <v>0</v>
      </c>
      <c r="AD51" s="2">
        <f t="shared" ca="1" si="53"/>
        <v>0</v>
      </c>
      <c r="AE51" s="2">
        <f t="shared" ca="1" si="53"/>
        <v>0</v>
      </c>
      <c r="AF51" s="2">
        <f t="shared" ca="1" si="53"/>
        <v>2</v>
      </c>
      <c r="AG51" s="2">
        <f t="shared" ca="1" si="53"/>
        <v>2</v>
      </c>
      <c r="AH51" s="2">
        <f t="shared" ca="1" si="53"/>
        <v>2</v>
      </c>
      <c r="AI51" s="2">
        <f t="shared" ca="1" si="53"/>
        <v>2</v>
      </c>
      <c r="AJ51" s="2">
        <f t="shared" ca="1" si="53"/>
        <v>2</v>
      </c>
      <c r="AK51" s="2">
        <f t="shared" ca="1" si="53"/>
        <v>2</v>
      </c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2">
        <f t="shared" ca="1" si="56"/>
        <v>0</v>
      </c>
      <c r="BA51" s="2">
        <f t="shared" ca="1" si="56"/>
        <v>0</v>
      </c>
      <c r="BB51" s="2">
        <f t="shared" ca="1" si="54"/>
        <v>0</v>
      </c>
      <c r="BC51" s="2">
        <f t="shared" ca="1" si="54"/>
        <v>0</v>
      </c>
      <c r="BD51" s="2">
        <f t="shared" ca="1" si="54"/>
        <v>0</v>
      </c>
      <c r="BE51" s="2">
        <f t="shared" ca="1" si="54"/>
        <v>0</v>
      </c>
      <c r="BF51" s="2">
        <f t="shared" ca="1" si="54"/>
        <v>1</v>
      </c>
      <c r="BG51" s="2">
        <f t="shared" ca="1" si="54"/>
        <v>2</v>
      </c>
      <c r="BH51" s="2">
        <f t="shared" ca="1" si="54"/>
        <v>0</v>
      </c>
      <c r="BI51" s="2">
        <f t="shared" ca="1" si="54"/>
        <v>0</v>
      </c>
      <c r="BJ51" s="2">
        <f t="shared" ca="1" si="54"/>
        <v>0</v>
      </c>
      <c r="BK51" s="2">
        <f t="shared" ca="1" si="54"/>
        <v>0</v>
      </c>
      <c r="BL51" s="2">
        <f t="shared" ca="1" si="54"/>
        <v>0</v>
      </c>
      <c r="BM51" s="2">
        <f t="shared" ca="1" si="54"/>
        <v>0</v>
      </c>
      <c r="BN51" s="2" t="str">
        <f t="shared" si="21"/>
        <v>PP</v>
      </c>
      <c r="BP51" s="2">
        <f t="shared" si="52"/>
        <v>1</v>
      </c>
      <c r="BR51" s="2">
        <f t="shared" si="58"/>
        <v>0</v>
      </c>
      <c r="BS51" s="2">
        <f t="shared" si="58"/>
        <v>0</v>
      </c>
      <c r="BT51" s="2">
        <f t="shared" si="58"/>
        <v>0</v>
      </c>
      <c r="BU51" s="2">
        <f t="shared" si="58"/>
        <v>0</v>
      </c>
      <c r="BV51" s="2">
        <f t="shared" si="58"/>
        <v>0</v>
      </c>
      <c r="BW51" s="2">
        <f t="shared" si="58"/>
        <v>0</v>
      </c>
      <c r="BX51" s="2">
        <f t="shared" si="58"/>
        <v>0</v>
      </c>
      <c r="BY51" s="2">
        <f t="shared" si="58"/>
        <v>0</v>
      </c>
      <c r="BZ51" s="2">
        <f t="shared" si="58"/>
        <v>0</v>
      </c>
      <c r="CA51" s="2">
        <f t="shared" si="58"/>
        <v>0</v>
      </c>
      <c r="CB51" s="2">
        <f t="shared" si="58"/>
        <v>0</v>
      </c>
      <c r="CC51" s="2">
        <f t="shared" si="58"/>
        <v>0</v>
      </c>
      <c r="CD51" s="2">
        <f t="shared" si="58"/>
        <v>0</v>
      </c>
      <c r="CE51" s="2">
        <f t="shared" si="58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ТА-7  -  Р₀</v>
      </c>
      <c r="B52" s="10" t="s">
        <v>1933</v>
      </c>
      <c r="C52" s="18">
        <v>41</v>
      </c>
      <c r="D52" s="18">
        <v>27</v>
      </c>
      <c r="E52" s="22" t="s">
        <v>1978</v>
      </c>
      <c r="F52" s="22">
        <v>3</v>
      </c>
      <c r="G52" s="18"/>
      <c r="H52" s="20">
        <f t="shared" ca="1" si="17"/>
        <v>0</v>
      </c>
      <c r="I52" s="16" t="str">
        <f t="shared" si="18"/>
        <v>07T002PP0005</v>
      </c>
      <c r="J52" s="54">
        <v>27.7</v>
      </c>
      <c r="K52" s="54">
        <v>28.1</v>
      </c>
      <c r="L52" s="54">
        <v>28.4</v>
      </c>
      <c r="M52" s="54">
        <v>28.2</v>
      </c>
      <c r="N52" s="54">
        <v>28.1</v>
      </c>
      <c r="O52" s="54">
        <v>28</v>
      </c>
      <c r="P52" s="54">
        <v>27.5</v>
      </c>
      <c r="Q52" s="54">
        <v>28.1</v>
      </c>
      <c r="R52" s="54">
        <v>28.1</v>
      </c>
      <c r="S52" s="54">
        <v>27.9</v>
      </c>
      <c r="T52" s="54">
        <v>28.5</v>
      </c>
      <c r="U52" s="54">
        <v>28.9</v>
      </c>
      <c r="V52" s="54">
        <v>29.1</v>
      </c>
      <c r="W52" s="56">
        <v>28.4</v>
      </c>
      <c r="X52" s="2">
        <f t="shared" ca="1" si="55"/>
        <v>0</v>
      </c>
      <c r="Y52" s="2">
        <f t="shared" ca="1" si="55"/>
        <v>0</v>
      </c>
      <c r="Z52" s="2">
        <f t="shared" ca="1" si="53"/>
        <v>0</v>
      </c>
      <c r="AA52" s="2">
        <f t="shared" ca="1" si="53"/>
        <v>0</v>
      </c>
      <c r="AB52" s="2">
        <f t="shared" ca="1" si="53"/>
        <v>0</v>
      </c>
      <c r="AC52" s="2">
        <f t="shared" ca="1" si="53"/>
        <v>0</v>
      </c>
      <c r="AD52" s="2">
        <f t="shared" ca="1" si="53"/>
        <v>0</v>
      </c>
      <c r="AE52" s="2">
        <f t="shared" ca="1" si="53"/>
        <v>0</v>
      </c>
      <c r="AF52" s="2">
        <f t="shared" ca="1" si="53"/>
        <v>0</v>
      </c>
      <c r="AG52" s="2">
        <f t="shared" ca="1" si="53"/>
        <v>0</v>
      </c>
      <c r="AH52" s="2">
        <f t="shared" ca="1" si="53"/>
        <v>0</v>
      </c>
      <c r="AI52" s="2">
        <f t="shared" ca="1" si="53"/>
        <v>0</v>
      </c>
      <c r="AJ52" s="2">
        <f t="shared" ca="1" si="53"/>
        <v>0</v>
      </c>
      <c r="AK52" s="2">
        <f t="shared" ca="1" si="53"/>
        <v>0</v>
      </c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2">
        <f t="shared" ca="1" si="56"/>
        <v>0</v>
      </c>
      <c r="BA52" s="2">
        <f t="shared" ca="1" si="56"/>
        <v>0</v>
      </c>
      <c r="BB52" s="2">
        <f t="shared" ca="1" si="54"/>
        <v>0</v>
      </c>
      <c r="BC52" s="2">
        <f t="shared" ca="1" si="54"/>
        <v>0</v>
      </c>
      <c r="BD52" s="2">
        <f t="shared" ca="1" si="54"/>
        <v>0</v>
      </c>
      <c r="BE52" s="2">
        <f t="shared" ca="1" si="54"/>
        <v>0</v>
      </c>
      <c r="BF52" s="2">
        <f t="shared" ca="1" si="54"/>
        <v>1</v>
      </c>
      <c r="BG52" s="2">
        <f t="shared" ca="1" si="54"/>
        <v>2</v>
      </c>
      <c r="BH52" s="2">
        <f t="shared" ca="1" si="54"/>
        <v>0</v>
      </c>
      <c r="BI52" s="2">
        <f t="shared" ca="1" si="54"/>
        <v>0</v>
      </c>
      <c r="BJ52" s="2">
        <f t="shared" ca="1" si="54"/>
        <v>1</v>
      </c>
      <c r="BK52" s="2">
        <f t="shared" ca="1" si="54"/>
        <v>1</v>
      </c>
      <c r="BL52" s="2">
        <f t="shared" ca="1" si="54"/>
        <v>1</v>
      </c>
      <c r="BM52" s="2">
        <f t="shared" ca="1" si="54"/>
        <v>1</v>
      </c>
      <c r="BN52" s="2" t="str">
        <f t="shared" si="21"/>
        <v>PP</v>
      </c>
      <c r="BO52" s="2">
        <f>IF(AND(COUNTIF(J52:W52,"&gt;0")&gt;6,COUNTIF(J52:W52,"&gt;0")=SUM(BR52:CE52)),SUM(BR52:CE52),0)</f>
        <v>0</v>
      </c>
      <c r="BP52" s="2">
        <f t="shared" si="52"/>
        <v>1</v>
      </c>
      <c r="BR52" s="2">
        <f t="shared" si="58"/>
        <v>0</v>
      </c>
      <c r="BS52" s="2">
        <f t="shared" si="58"/>
        <v>0</v>
      </c>
      <c r="BT52" s="2">
        <f t="shared" si="58"/>
        <v>0</v>
      </c>
      <c r="BU52" s="2">
        <f t="shared" si="58"/>
        <v>0</v>
      </c>
      <c r="BV52" s="2">
        <f t="shared" si="58"/>
        <v>0</v>
      </c>
      <c r="BW52" s="2">
        <f t="shared" si="58"/>
        <v>0</v>
      </c>
      <c r="BX52" s="2">
        <f t="shared" si="58"/>
        <v>0</v>
      </c>
      <c r="BY52" s="2">
        <f t="shared" si="58"/>
        <v>0</v>
      </c>
      <c r="BZ52" s="2">
        <f t="shared" si="58"/>
        <v>0</v>
      </c>
      <c r="CA52" s="2">
        <f t="shared" si="58"/>
        <v>0</v>
      </c>
      <c r="CB52" s="2">
        <f t="shared" si="58"/>
        <v>0</v>
      </c>
      <c r="CC52" s="2">
        <f t="shared" si="58"/>
        <v>0</v>
      </c>
      <c r="CD52" s="2">
        <f t="shared" si="58"/>
        <v>0</v>
      </c>
      <c r="CE52" s="2">
        <f t="shared" si="58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ТА-9  -  Р₀</v>
      </c>
      <c r="B53" s="10" t="s">
        <v>1934</v>
      </c>
      <c r="C53" s="18">
        <v>137</v>
      </c>
      <c r="D53" s="18">
        <v>125</v>
      </c>
      <c r="E53" s="22" t="s">
        <v>117</v>
      </c>
      <c r="F53" s="22">
        <v>3</v>
      </c>
      <c r="G53" s="18"/>
      <c r="H53" s="20">
        <f t="shared" ca="1" si="17"/>
        <v>1</v>
      </c>
      <c r="I53" s="16" t="str">
        <f t="shared" si="18"/>
        <v>09T002PP0005</v>
      </c>
      <c r="J53" s="54">
        <v>128.69999999999999</v>
      </c>
      <c r="K53" s="54">
        <v>128.69999999999999</v>
      </c>
      <c r="L53" s="54">
        <v>129.19999999999999</v>
      </c>
      <c r="M53" s="54">
        <v>130.1</v>
      </c>
      <c r="N53" s="54">
        <v>131.19999999999999</v>
      </c>
      <c r="O53" s="54">
        <v>130.5</v>
      </c>
      <c r="P53" s="54">
        <v>126.3</v>
      </c>
      <c r="Q53" s="54">
        <v>124.2</v>
      </c>
      <c r="R53" s="54">
        <v>124.1</v>
      </c>
      <c r="S53" s="54">
        <v>124.3</v>
      </c>
      <c r="T53" s="54">
        <v>125.5</v>
      </c>
      <c r="U53" s="54">
        <v>128.4</v>
      </c>
      <c r="V53" s="54">
        <v>129.19999999999999</v>
      </c>
      <c r="W53" s="56">
        <v>129.30000000000001</v>
      </c>
      <c r="X53" s="2">
        <f t="shared" ca="1" si="55"/>
        <v>0</v>
      </c>
      <c r="Y53" s="2">
        <f t="shared" ca="1" si="55"/>
        <v>0</v>
      </c>
      <c r="Z53" s="2">
        <f t="shared" ca="1" si="53"/>
        <v>0</v>
      </c>
      <c r="AA53" s="2">
        <f t="shared" ca="1" si="53"/>
        <v>0</v>
      </c>
      <c r="AB53" s="2">
        <f t="shared" ca="1" si="53"/>
        <v>0</v>
      </c>
      <c r="AC53" s="2">
        <f t="shared" ca="1" si="53"/>
        <v>0</v>
      </c>
      <c r="AD53" s="2">
        <f t="shared" ca="1" si="53"/>
        <v>0</v>
      </c>
      <c r="AE53" s="2">
        <f t="shared" ca="1" si="53"/>
        <v>42</v>
      </c>
      <c r="AF53" s="2">
        <f t="shared" ca="1" si="53"/>
        <v>2</v>
      </c>
      <c r="AG53" s="2">
        <f t="shared" ca="1" si="53"/>
        <v>2</v>
      </c>
      <c r="AH53" s="2">
        <f t="shared" ca="1" si="53"/>
        <v>0</v>
      </c>
      <c r="AI53" s="2">
        <f t="shared" ca="1" si="53"/>
        <v>0</v>
      </c>
      <c r="AJ53" s="2">
        <f t="shared" ca="1" si="53"/>
        <v>0</v>
      </c>
      <c r="AK53" s="2">
        <f t="shared" ca="1" si="53"/>
        <v>0</v>
      </c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2">
        <f t="shared" ca="1" si="56"/>
        <v>0</v>
      </c>
      <c r="BA53" s="2">
        <f t="shared" ca="1" si="56"/>
        <v>0</v>
      </c>
      <c r="BB53" s="2">
        <f t="shared" ca="1" si="54"/>
        <v>0</v>
      </c>
      <c r="BC53" s="2">
        <f t="shared" ca="1" si="54"/>
        <v>0</v>
      </c>
      <c r="BD53" s="2">
        <f t="shared" ca="1" si="54"/>
        <v>0</v>
      </c>
      <c r="BE53" s="2">
        <f t="shared" ca="1" si="54"/>
        <v>0</v>
      </c>
      <c r="BF53" s="2">
        <f t="shared" ca="1" si="54"/>
        <v>1</v>
      </c>
      <c r="BG53" s="2">
        <f t="shared" ca="1" si="54"/>
        <v>2</v>
      </c>
      <c r="BH53" s="2">
        <f t="shared" ca="1" si="54"/>
        <v>0</v>
      </c>
      <c r="BI53" s="2">
        <f t="shared" ca="1" si="54"/>
        <v>0</v>
      </c>
      <c r="BJ53" s="2">
        <f t="shared" ca="1" si="54"/>
        <v>1</v>
      </c>
      <c r="BK53" s="2">
        <f t="shared" ca="1" si="54"/>
        <v>1</v>
      </c>
      <c r="BL53" s="2">
        <f t="shared" ca="1" si="54"/>
        <v>1</v>
      </c>
      <c r="BM53" s="2">
        <f t="shared" ca="1" si="54"/>
        <v>1</v>
      </c>
      <c r="BN53" s="2" t="str">
        <f t="shared" si="21"/>
        <v>PP</v>
      </c>
      <c r="BO53" s="2">
        <f>IF(AND(COUNTIF(J53:W53,"&gt;0")&gt;6,COUNTIF(J53:W53,"&gt;0")=SUM(BR53:CE53)),SUM(BR53:CE53),0)</f>
        <v>0</v>
      </c>
      <c r="BP53" s="2">
        <f t="shared" si="52"/>
        <v>0</v>
      </c>
      <c r="BR53" s="2">
        <f t="shared" si="58"/>
        <v>0</v>
      </c>
      <c r="BS53" s="2">
        <f t="shared" si="58"/>
        <v>0</v>
      </c>
      <c r="BT53" s="2">
        <f t="shared" si="58"/>
        <v>0</v>
      </c>
      <c r="BU53" s="2">
        <f t="shared" si="58"/>
        <v>0</v>
      </c>
      <c r="BV53" s="2">
        <f t="shared" si="58"/>
        <v>0</v>
      </c>
      <c r="BW53" s="2">
        <f t="shared" si="58"/>
        <v>0</v>
      </c>
      <c r="BX53" s="2">
        <f t="shared" si="58"/>
        <v>0</v>
      </c>
      <c r="BY53" s="2">
        <f t="shared" si="58"/>
        <v>1</v>
      </c>
      <c r="BZ53" s="2">
        <f t="shared" si="58"/>
        <v>1</v>
      </c>
      <c r="CA53" s="2">
        <f t="shared" si="58"/>
        <v>1</v>
      </c>
      <c r="CB53" s="2">
        <f t="shared" si="58"/>
        <v>0</v>
      </c>
      <c r="CC53" s="2">
        <f t="shared" si="58"/>
        <v>0</v>
      </c>
      <c r="CD53" s="2">
        <f t="shared" si="58"/>
        <v>0</v>
      </c>
      <c r="CE53" s="2">
        <f t="shared" si="58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ТА-10  -  Р₀</v>
      </c>
      <c r="B54" s="10" t="s">
        <v>1935</v>
      </c>
      <c r="C54" s="18">
        <v>137</v>
      </c>
      <c r="D54" s="18">
        <v>125</v>
      </c>
      <c r="E54" s="22" t="s">
        <v>117</v>
      </c>
      <c r="F54" s="22">
        <v>3</v>
      </c>
      <c r="G54" s="18"/>
      <c r="H54" s="20">
        <f t="shared" ca="1" si="17"/>
        <v>1</v>
      </c>
      <c r="I54" s="16" t="str">
        <f t="shared" si="18"/>
        <v>10T002PP0005</v>
      </c>
      <c r="J54" s="54">
        <v>127.4</v>
      </c>
      <c r="K54" s="54">
        <v>127.1</v>
      </c>
      <c r="L54" s="54">
        <v>127.4</v>
      </c>
      <c r="M54" s="54">
        <v>128.69999999999999</v>
      </c>
      <c r="N54" s="54">
        <v>129.69999999999999</v>
      </c>
      <c r="O54" s="54">
        <v>128.80000000000001</v>
      </c>
      <c r="P54" s="54">
        <v>123.7</v>
      </c>
      <c r="Q54" s="54">
        <v>121</v>
      </c>
      <c r="R54" s="54">
        <v>120.3</v>
      </c>
      <c r="S54" s="54">
        <v>120.5</v>
      </c>
      <c r="T54" s="54">
        <v>121.9</v>
      </c>
      <c r="U54" s="54">
        <v>125.6</v>
      </c>
      <c r="V54" s="54">
        <v>126.1</v>
      </c>
      <c r="W54" s="56">
        <v>126.4</v>
      </c>
      <c r="X54" s="2">
        <f t="shared" ca="1" si="55"/>
        <v>0</v>
      </c>
      <c r="Y54" s="2">
        <f t="shared" ca="1" si="55"/>
        <v>0</v>
      </c>
      <c r="Z54" s="2">
        <f t="shared" ca="1" si="53"/>
        <v>0</v>
      </c>
      <c r="AA54" s="2">
        <f t="shared" ca="1" si="53"/>
        <v>0</v>
      </c>
      <c r="AB54" s="2">
        <f t="shared" ca="1" si="53"/>
        <v>0</v>
      </c>
      <c r="AC54" s="2">
        <f t="shared" ca="1" si="53"/>
        <v>0</v>
      </c>
      <c r="AD54" s="2">
        <f t="shared" ca="1" si="53"/>
        <v>42</v>
      </c>
      <c r="AE54" s="2">
        <f t="shared" ca="1" si="53"/>
        <v>42</v>
      </c>
      <c r="AF54" s="2">
        <f t="shared" ca="1" si="53"/>
        <v>2</v>
      </c>
      <c r="AG54" s="2">
        <f t="shared" ca="1" si="53"/>
        <v>2</v>
      </c>
      <c r="AH54" s="2">
        <f t="shared" ca="1" si="53"/>
        <v>2</v>
      </c>
      <c r="AI54" s="2">
        <f t="shared" ca="1" si="53"/>
        <v>0</v>
      </c>
      <c r="AJ54" s="2">
        <f t="shared" ca="1" si="53"/>
        <v>0</v>
      </c>
      <c r="AK54" s="2">
        <f t="shared" ca="1" si="53"/>
        <v>0</v>
      </c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2">
        <f t="shared" ca="1" si="56"/>
        <v>0</v>
      </c>
      <c r="BA54" s="2">
        <f t="shared" ca="1" si="56"/>
        <v>0</v>
      </c>
      <c r="BB54" s="2">
        <f t="shared" ca="1" si="54"/>
        <v>0</v>
      </c>
      <c r="BC54" s="2">
        <f t="shared" ca="1" si="54"/>
        <v>0</v>
      </c>
      <c r="BD54" s="2">
        <f t="shared" ca="1" si="54"/>
        <v>0</v>
      </c>
      <c r="BE54" s="2">
        <f t="shared" ca="1" si="54"/>
        <v>0</v>
      </c>
      <c r="BF54" s="2">
        <f t="shared" ca="1" si="54"/>
        <v>1</v>
      </c>
      <c r="BG54" s="2">
        <f t="shared" ca="1" si="54"/>
        <v>1</v>
      </c>
      <c r="BH54" s="2">
        <f t="shared" ca="1" si="54"/>
        <v>0</v>
      </c>
      <c r="BI54" s="2">
        <f t="shared" ca="1" si="54"/>
        <v>0</v>
      </c>
      <c r="BJ54" s="2">
        <f t="shared" ca="1" si="54"/>
        <v>1</v>
      </c>
      <c r="BK54" s="2">
        <f t="shared" ca="1" si="54"/>
        <v>1</v>
      </c>
      <c r="BL54" s="2">
        <f t="shared" ca="1" si="54"/>
        <v>1</v>
      </c>
      <c r="BM54" s="2">
        <f t="shared" ca="1" si="54"/>
        <v>1</v>
      </c>
      <c r="BN54" s="2" t="str">
        <f t="shared" si="21"/>
        <v>PP</v>
      </c>
      <c r="BO54" s="2">
        <f>IF(AND(COUNTIF(J54:W54,"&gt;0")&gt;6,COUNTIF(J54:W54,"&gt;0")=SUM(BR54:CE54)),SUM(BR54:CE54),0)</f>
        <v>0</v>
      </c>
      <c r="BP54" s="2">
        <f t="shared" si="52"/>
        <v>0</v>
      </c>
      <c r="BR54" s="2">
        <f t="shared" si="58"/>
        <v>0</v>
      </c>
      <c r="BS54" s="2">
        <f t="shared" si="58"/>
        <v>0</v>
      </c>
      <c r="BT54" s="2">
        <f t="shared" si="58"/>
        <v>0</v>
      </c>
      <c r="BU54" s="2">
        <f t="shared" si="58"/>
        <v>0</v>
      </c>
      <c r="BV54" s="2">
        <f t="shared" si="58"/>
        <v>0</v>
      </c>
      <c r="BW54" s="2">
        <f t="shared" si="58"/>
        <v>0</v>
      </c>
      <c r="BX54" s="2">
        <f t="shared" si="58"/>
        <v>1</v>
      </c>
      <c r="BY54" s="2">
        <f t="shared" si="58"/>
        <v>1</v>
      </c>
      <c r="BZ54" s="2">
        <f t="shared" si="58"/>
        <v>1</v>
      </c>
      <c r="CA54" s="2">
        <f t="shared" si="58"/>
        <v>1</v>
      </c>
      <c r="CB54" s="2">
        <f t="shared" si="58"/>
        <v>1</v>
      </c>
      <c r="CC54" s="2">
        <f t="shared" si="58"/>
        <v>0</v>
      </c>
      <c r="CD54" s="2">
        <f t="shared" si="58"/>
        <v>0</v>
      </c>
      <c r="CE54" s="2">
        <f t="shared" si="58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ТА-11  -  Р₀</v>
      </c>
      <c r="B55" s="10" t="s">
        <v>1936</v>
      </c>
      <c r="C55" s="18">
        <v>137</v>
      </c>
      <c r="D55" s="18">
        <v>125</v>
      </c>
      <c r="E55" s="22" t="s">
        <v>117</v>
      </c>
      <c r="F55" s="22">
        <v>3</v>
      </c>
      <c r="G55" s="18"/>
      <c r="H55" s="20">
        <f t="shared" ca="1" si="17"/>
        <v>0</v>
      </c>
      <c r="I55" s="16" t="str">
        <f t="shared" si="18"/>
        <v>11T002PP0005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6">
        <v>0</v>
      </c>
      <c r="X55" s="2">
        <f t="shared" ca="1" si="55"/>
        <v>2</v>
      </c>
      <c r="Y55" s="2">
        <f t="shared" ca="1" si="55"/>
        <v>2</v>
      </c>
      <c r="Z55" s="2">
        <f t="shared" ca="1" si="53"/>
        <v>2</v>
      </c>
      <c r="AA55" s="2">
        <f t="shared" ca="1" si="53"/>
        <v>2</v>
      </c>
      <c r="AB55" s="2">
        <f t="shared" ca="1" si="53"/>
        <v>2</v>
      </c>
      <c r="AC55" s="2">
        <f t="shared" ca="1" si="53"/>
        <v>2</v>
      </c>
      <c r="AD55" s="2">
        <f t="shared" ca="1" si="53"/>
        <v>2</v>
      </c>
      <c r="AE55" s="2">
        <f t="shared" ca="1" si="53"/>
        <v>2</v>
      </c>
      <c r="AF55" s="2">
        <f t="shared" ca="1" si="53"/>
        <v>2</v>
      </c>
      <c r="AG55" s="2">
        <f t="shared" ca="1" si="53"/>
        <v>2</v>
      </c>
      <c r="AH55" s="2">
        <f t="shared" ca="1" si="53"/>
        <v>2</v>
      </c>
      <c r="AI55" s="2">
        <f t="shared" ca="1" si="53"/>
        <v>2</v>
      </c>
      <c r="AJ55" s="2">
        <f t="shared" ca="1" si="53"/>
        <v>2</v>
      </c>
      <c r="AK55" s="2">
        <f t="shared" ca="1" si="53"/>
        <v>2</v>
      </c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2">
        <f t="shared" ca="1" si="56"/>
        <v>0</v>
      </c>
      <c r="BA55" s="2">
        <f t="shared" ca="1" si="56"/>
        <v>0</v>
      </c>
      <c r="BB55" s="2">
        <f t="shared" ca="1" si="54"/>
        <v>0</v>
      </c>
      <c r="BC55" s="2">
        <f t="shared" ca="1" si="54"/>
        <v>0</v>
      </c>
      <c r="BD55" s="2">
        <f t="shared" ca="1" si="54"/>
        <v>0</v>
      </c>
      <c r="BE55" s="2">
        <f t="shared" ca="1" si="54"/>
        <v>0</v>
      </c>
      <c r="BF55" s="2">
        <f t="shared" ca="1" si="54"/>
        <v>0</v>
      </c>
      <c r="BG55" s="2">
        <f t="shared" ca="1" si="54"/>
        <v>0</v>
      </c>
      <c r="BH55" s="2">
        <f t="shared" ca="1" si="54"/>
        <v>0</v>
      </c>
      <c r="BI55" s="2">
        <f t="shared" ca="1" si="54"/>
        <v>0</v>
      </c>
      <c r="BJ55" s="2">
        <f t="shared" ca="1" si="54"/>
        <v>1</v>
      </c>
      <c r="BK55" s="2">
        <f t="shared" ca="1" si="54"/>
        <v>1</v>
      </c>
      <c r="BL55" s="2">
        <f t="shared" ca="1" si="54"/>
        <v>1</v>
      </c>
      <c r="BM55" s="2">
        <f t="shared" ca="1" si="54"/>
        <v>1</v>
      </c>
      <c r="BN55" s="2" t="str">
        <f t="shared" si="21"/>
        <v>PP</v>
      </c>
      <c r="BP55" s="2">
        <f t="shared" si="52"/>
        <v>0</v>
      </c>
      <c r="BR55" s="2">
        <f t="shared" si="58"/>
        <v>0</v>
      </c>
      <c r="BS55" s="2">
        <f t="shared" si="58"/>
        <v>0</v>
      </c>
      <c r="BT55" s="2">
        <f t="shared" si="58"/>
        <v>0</v>
      </c>
      <c r="BU55" s="2">
        <f t="shared" si="58"/>
        <v>0</v>
      </c>
      <c r="BV55" s="2">
        <f t="shared" si="58"/>
        <v>0</v>
      </c>
      <c r="BW55" s="2">
        <f t="shared" si="58"/>
        <v>0</v>
      </c>
      <c r="BX55" s="2">
        <f t="shared" si="58"/>
        <v>0</v>
      </c>
      <c r="BY55" s="2">
        <f t="shared" si="58"/>
        <v>0</v>
      </c>
      <c r="BZ55" s="2">
        <f t="shared" si="58"/>
        <v>0</v>
      </c>
      <c r="CA55" s="2">
        <f t="shared" si="58"/>
        <v>0</v>
      </c>
      <c r="CB55" s="2">
        <f t="shared" si="58"/>
        <v>0</v>
      </c>
      <c r="CC55" s="2">
        <f t="shared" si="58"/>
        <v>0</v>
      </c>
      <c r="CD55" s="2">
        <f t="shared" si="58"/>
        <v>0</v>
      </c>
      <c r="CE55" s="2">
        <f t="shared" si="58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ТА-12  -  Р₀</v>
      </c>
      <c r="B56" s="10" t="s">
        <v>1937</v>
      </c>
      <c r="C56" s="18">
        <v>137</v>
      </c>
      <c r="D56" s="18">
        <v>125</v>
      </c>
      <c r="E56" s="22" t="s">
        <v>117</v>
      </c>
      <c r="F56" s="22">
        <v>3</v>
      </c>
      <c r="G56" s="18"/>
      <c r="H56" s="20">
        <f t="shared" ca="1" si="17"/>
        <v>0</v>
      </c>
      <c r="I56" s="16" t="str">
        <f t="shared" si="18"/>
        <v>12T002PP0005</v>
      </c>
      <c r="J56" s="54">
        <v>126.4</v>
      </c>
      <c r="K56" s="54">
        <v>126.6</v>
      </c>
      <c r="L56" s="54">
        <v>127</v>
      </c>
      <c r="M56" s="54">
        <v>127.3</v>
      </c>
      <c r="N56" s="54">
        <v>127.4</v>
      </c>
      <c r="O56" s="54">
        <v>126</v>
      </c>
      <c r="P56" s="54">
        <v>123.6</v>
      </c>
      <c r="Q56" s="54">
        <v>125</v>
      </c>
      <c r="R56" s="54">
        <v>125.2</v>
      </c>
      <c r="S56" s="54">
        <v>126.3</v>
      </c>
      <c r="T56" s="54">
        <v>127.4</v>
      </c>
      <c r="U56" s="54">
        <v>128.5</v>
      </c>
      <c r="V56" s="54">
        <v>128.5</v>
      </c>
      <c r="W56" s="56">
        <v>128.30000000000001</v>
      </c>
      <c r="X56" s="2" t="e">
        <f t="shared" ca="1" si="55"/>
        <v>#N/A</v>
      </c>
      <c r="Y56" s="2" t="e">
        <f t="shared" ca="1" si="55"/>
        <v>#N/A</v>
      </c>
      <c r="Z56" s="2" t="e">
        <f t="shared" ca="1" si="53"/>
        <v>#N/A</v>
      </c>
      <c r="AA56" s="2" t="e">
        <f t="shared" ca="1" si="53"/>
        <v>#N/A</v>
      </c>
      <c r="AB56" s="2" t="e">
        <f t="shared" ca="1" si="53"/>
        <v>#N/A</v>
      </c>
      <c r="AC56" s="2" t="e">
        <f t="shared" ca="1" si="53"/>
        <v>#N/A</v>
      </c>
      <c r="AD56" s="2" t="e">
        <f t="shared" ca="1" si="53"/>
        <v>#N/A</v>
      </c>
      <c r="AE56" s="2" t="e">
        <f t="shared" ca="1" si="53"/>
        <v>#N/A</v>
      </c>
      <c r="AF56" s="2" t="e">
        <f t="shared" ca="1" si="53"/>
        <v>#N/A</v>
      </c>
      <c r="AG56" s="2" t="e">
        <f t="shared" ca="1" si="53"/>
        <v>#N/A</v>
      </c>
      <c r="AH56" s="2" t="e">
        <f t="shared" ca="1" si="53"/>
        <v>#N/A</v>
      </c>
      <c r="AI56" s="2" t="e">
        <f t="shared" ca="1" si="53"/>
        <v>#N/A</v>
      </c>
      <c r="AJ56" s="2" t="e">
        <f t="shared" ca="1" si="53"/>
        <v>#N/A</v>
      </c>
      <c r="AK56" s="2" t="e">
        <f t="shared" ca="1" si="53"/>
        <v>#N/A</v>
      </c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2">
        <f t="shared" ca="1" si="56"/>
        <v>0</v>
      </c>
      <c r="BA56" s="2">
        <f t="shared" ca="1" si="56"/>
        <v>0</v>
      </c>
      <c r="BB56" s="2">
        <f t="shared" ca="1" si="54"/>
        <v>0</v>
      </c>
      <c r="BC56" s="2">
        <f t="shared" ca="1" si="54"/>
        <v>0</v>
      </c>
      <c r="BD56" s="2">
        <f t="shared" ca="1" si="54"/>
        <v>0</v>
      </c>
      <c r="BE56" s="2">
        <f t="shared" ca="1" si="54"/>
        <v>0</v>
      </c>
      <c r="BF56" s="2">
        <f t="shared" ca="1" si="54"/>
        <v>0</v>
      </c>
      <c r="BG56" s="2">
        <f t="shared" ca="1" si="54"/>
        <v>0</v>
      </c>
      <c r="BH56" s="2">
        <f t="shared" ca="1" si="54"/>
        <v>0</v>
      </c>
      <c r="BI56" s="2">
        <f t="shared" ca="1" si="54"/>
        <v>0</v>
      </c>
      <c r="BJ56" s="2">
        <f t="shared" ca="1" si="54"/>
        <v>1</v>
      </c>
      <c r="BK56" s="2">
        <f t="shared" ca="1" si="54"/>
        <v>1</v>
      </c>
      <c r="BL56" s="2">
        <f t="shared" ca="1" si="54"/>
        <v>1</v>
      </c>
      <c r="BM56" s="2">
        <f t="shared" ca="1" si="54"/>
        <v>1</v>
      </c>
      <c r="BN56" s="2" t="str">
        <f t="shared" si="21"/>
        <v>PP</v>
      </c>
      <c r="BO56" s="2">
        <f>IF(AND(COUNTIF(J56:W56,"&gt;0")&gt;6,COUNTIF(J56:W56,"&gt;0")=SUM(BR56:CE56)),SUM(BR56:CE56),0)</f>
        <v>0</v>
      </c>
      <c r="BP56" s="2">
        <f t="shared" si="52"/>
        <v>1</v>
      </c>
      <c r="BR56" s="2">
        <f t="shared" si="58"/>
        <v>0</v>
      </c>
      <c r="BS56" s="2">
        <f t="shared" si="58"/>
        <v>0</v>
      </c>
      <c r="BT56" s="2">
        <f t="shared" si="58"/>
        <v>0</v>
      </c>
      <c r="BU56" s="2">
        <f t="shared" si="58"/>
        <v>0</v>
      </c>
      <c r="BV56" s="2">
        <f t="shared" si="58"/>
        <v>0</v>
      </c>
      <c r="BW56" s="2">
        <f t="shared" si="58"/>
        <v>0</v>
      </c>
      <c r="BX56" s="2">
        <f t="shared" si="58"/>
        <v>0</v>
      </c>
      <c r="BY56" s="2">
        <f t="shared" si="58"/>
        <v>0</v>
      </c>
      <c r="BZ56" s="2">
        <f t="shared" si="58"/>
        <v>0</v>
      </c>
      <c r="CA56" s="2">
        <f t="shared" si="58"/>
        <v>0</v>
      </c>
      <c r="CB56" s="2">
        <f t="shared" si="58"/>
        <v>0</v>
      </c>
      <c r="CC56" s="2">
        <f t="shared" si="58"/>
        <v>0</v>
      </c>
      <c r="CD56" s="2">
        <f t="shared" si="58"/>
        <v>0</v>
      </c>
      <c r="CE56" s="2">
        <f t="shared" si="58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ТА-13  -  Р₀</v>
      </c>
      <c r="B57" s="10" t="s">
        <v>1938</v>
      </c>
      <c r="C57" s="18">
        <v>137</v>
      </c>
      <c r="D57" s="18">
        <v>125</v>
      </c>
      <c r="E57" s="22" t="s">
        <v>117</v>
      </c>
      <c r="F57" s="22">
        <v>3</v>
      </c>
      <c r="G57" s="18"/>
      <c r="H57" s="20">
        <f t="shared" ca="1" si="17"/>
        <v>0</v>
      </c>
      <c r="I57" s="16" t="str">
        <f t="shared" si="18"/>
        <v>13T002PP0005</v>
      </c>
      <c r="J57" s="54">
        <v>126.5</v>
      </c>
      <c r="K57" s="54">
        <v>126.5</v>
      </c>
      <c r="L57" s="54">
        <v>126.6</v>
      </c>
      <c r="M57" s="54">
        <v>126.7</v>
      </c>
      <c r="N57" s="54">
        <v>125.6</v>
      </c>
      <c r="O57" s="54">
        <v>126.1</v>
      </c>
      <c r="P57" s="54">
        <v>125.3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6">
        <v>0</v>
      </c>
      <c r="X57" s="2">
        <f t="shared" ca="1" si="55"/>
        <v>0</v>
      </c>
      <c r="Y57" s="2">
        <f t="shared" ca="1" si="55"/>
        <v>0</v>
      </c>
      <c r="Z57" s="2">
        <f t="shared" ca="1" si="53"/>
        <v>0</v>
      </c>
      <c r="AA57" s="2">
        <f t="shared" ca="1" si="53"/>
        <v>0</v>
      </c>
      <c r="AB57" s="2">
        <f t="shared" ca="1" si="53"/>
        <v>0</v>
      </c>
      <c r="AC57" s="2">
        <f t="shared" ca="1" si="53"/>
        <v>0</v>
      </c>
      <c r="AD57" s="2">
        <f t="shared" ca="1" si="53"/>
        <v>0</v>
      </c>
      <c r="AE57" s="2">
        <f t="shared" ca="1" si="53"/>
        <v>2</v>
      </c>
      <c r="AF57" s="2">
        <f t="shared" ca="1" si="53"/>
        <v>2</v>
      </c>
      <c r="AG57" s="2">
        <f t="shared" ca="1" si="53"/>
        <v>2</v>
      </c>
      <c r="AH57" s="2">
        <f t="shared" ca="1" si="53"/>
        <v>2</v>
      </c>
      <c r="AI57" s="2">
        <f t="shared" ca="1" si="53"/>
        <v>2</v>
      </c>
      <c r="AJ57" s="2">
        <f t="shared" ca="1" si="53"/>
        <v>2</v>
      </c>
      <c r="AK57" s="2">
        <f t="shared" ca="1" si="53"/>
        <v>2</v>
      </c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2">
        <f t="shared" ca="1" si="56"/>
        <v>0</v>
      </c>
      <c r="BA57" s="2">
        <f t="shared" ca="1" si="56"/>
        <v>0</v>
      </c>
      <c r="BB57" s="2">
        <f t="shared" ca="1" si="54"/>
        <v>0</v>
      </c>
      <c r="BC57" s="2">
        <f t="shared" ca="1" si="54"/>
        <v>0</v>
      </c>
      <c r="BD57" s="2">
        <f t="shared" ca="1" si="54"/>
        <v>0</v>
      </c>
      <c r="BE57" s="2">
        <f t="shared" ca="1" si="54"/>
        <v>0</v>
      </c>
      <c r="BF57" s="2">
        <f t="shared" ca="1" si="54"/>
        <v>0</v>
      </c>
      <c r="BG57" s="2">
        <f t="shared" ca="1" si="54"/>
        <v>0</v>
      </c>
      <c r="BH57" s="2">
        <f t="shared" ca="1" si="54"/>
        <v>0</v>
      </c>
      <c r="BI57" s="2">
        <f t="shared" ca="1" si="54"/>
        <v>0</v>
      </c>
      <c r="BJ57" s="2">
        <f t="shared" ca="1" si="54"/>
        <v>1</v>
      </c>
      <c r="BK57" s="2">
        <f t="shared" ca="1" si="54"/>
        <v>1</v>
      </c>
      <c r="BL57" s="2">
        <f t="shared" ca="1" si="54"/>
        <v>1</v>
      </c>
      <c r="BM57" s="2">
        <f t="shared" ca="1" si="54"/>
        <v>1</v>
      </c>
      <c r="BN57" s="2" t="str">
        <f t="shared" si="21"/>
        <v>PP</v>
      </c>
      <c r="BP57" s="2">
        <f t="shared" si="52"/>
        <v>1</v>
      </c>
      <c r="BR57" s="2">
        <f t="shared" si="58"/>
        <v>0</v>
      </c>
      <c r="BS57" s="2">
        <f t="shared" si="58"/>
        <v>0</v>
      </c>
      <c r="BT57" s="2">
        <f t="shared" si="58"/>
        <v>0</v>
      </c>
      <c r="BU57" s="2">
        <f t="shared" si="58"/>
        <v>0</v>
      </c>
      <c r="BV57" s="2">
        <f t="shared" si="58"/>
        <v>0</v>
      </c>
      <c r="BW57" s="2">
        <f t="shared" si="58"/>
        <v>0</v>
      </c>
      <c r="BX57" s="2">
        <f t="shared" si="58"/>
        <v>0</v>
      </c>
      <c r="BY57" s="2">
        <f t="shared" si="58"/>
        <v>0</v>
      </c>
      <c r="BZ57" s="2">
        <f t="shared" si="58"/>
        <v>0</v>
      </c>
      <c r="CA57" s="2">
        <f t="shared" si="58"/>
        <v>0</v>
      </c>
      <c r="CB57" s="2">
        <f t="shared" si="58"/>
        <v>0</v>
      </c>
      <c r="CC57" s="2">
        <f t="shared" si="58"/>
        <v>0</v>
      </c>
      <c r="CD57" s="2">
        <f t="shared" si="58"/>
        <v>0</v>
      </c>
      <c r="CE57" s="2">
        <f t="shared" si="58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ТА-3  -  Т₀</v>
      </c>
      <c r="B58" s="10" t="s">
        <v>1939</v>
      </c>
      <c r="C58" s="18">
        <v>435</v>
      </c>
      <c r="D58" s="18">
        <v>375</v>
      </c>
      <c r="E58" s="22" t="s">
        <v>117</v>
      </c>
      <c r="F58" s="22">
        <v>3</v>
      </c>
      <c r="G58" s="18"/>
      <c r="H58" s="20">
        <f t="shared" ca="1" si="17"/>
        <v>0</v>
      </c>
      <c r="I58" s="16" t="str">
        <f t="shared" si="18"/>
        <v>03T002TP0005</v>
      </c>
      <c r="J58" s="54">
        <v>364</v>
      </c>
      <c r="K58" s="54">
        <v>366</v>
      </c>
      <c r="L58" s="54">
        <v>368</v>
      </c>
      <c r="M58" s="54">
        <v>367</v>
      </c>
      <c r="N58" s="54">
        <v>376</v>
      </c>
      <c r="O58" s="54">
        <v>381</v>
      </c>
      <c r="P58" s="54">
        <v>378</v>
      </c>
      <c r="Q58" s="54">
        <v>373</v>
      </c>
      <c r="R58" s="54">
        <v>374</v>
      </c>
      <c r="S58" s="54">
        <v>372</v>
      </c>
      <c r="T58" s="54">
        <v>373</v>
      </c>
      <c r="U58" s="54">
        <v>377</v>
      </c>
      <c r="V58" s="54">
        <v>376</v>
      </c>
      <c r="W58" s="56">
        <v>374</v>
      </c>
      <c r="X58" s="2">
        <f t="shared" ca="1" si="55"/>
        <v>2</v>
      </c>
      <c r="Y58" s="2">
        <f t="shared" ca="1" si="55"/>
        <v>2</v>
      </c>
      <c r="Z58" s="2">
        <f t="shared" ca="1" si="53"/>
        <v>2</v>
      </c>
      <c r="AA58" s="2">
        <f t="shared" ca="1" si="53"/>
        <v>2</v>
      </c>
      <c r="AB58" s="2">
        <f t="shared" ca="1" si="53"/>
        <v>0</v>
      </c>
      <c r="AC58" s="2">
        <f t="shared" ca="1" si="53"/>
        <v>0</v>
      </c>
      <c r="AD58" s="2">
        <f t="shared" ca="1" si="53"/>
        <v>0</v>
      </c>
      <c r="AE58" s="2">
        <f t="shared" ca="1" si="53"/>
        <v>2</v>
      </c>
      <c r="AF58" s="2">
        <f t="shared" ca="1" si="53"/>
        <v>2</v>
      </c>
      <c r="AG58" s="2">
        <f t="shared" ca="1" si="53"/>
        <v>2</v>
      </c>
      <c r="AH58" s="2">
        <f t="shared" ca="1" si="53"/>
        <v>2</v>
      </c>
      <c r="AI58" s="2">
        <f t="shared" ca="1" si="53"/>
        <v>0</v>
      </c>
      <c r="AJ58" s="2">
        <f t="shared" ca="1" si="53"/>
        <v>0</v>
      </c>
      <c r="AK58" s="2">
        <f t="shared" ca="1" si="53"/>
        <v>2</v>
      </c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2">
        <f t="shared" ca="1" si="56"/>
        <v>0</v>
      </c>
      <c r="BA58" s="2">
        <f t="shared" ca="1" si="56"/>
        <v>0</v>
      </c>
      <c r="BB58" s="2">
        <f t="shared" ca="1" si="54"/>
        <v>0</v>
      </c>
      <c r="BC58" s="2">
        <f t="shared" ca="1" si="54"/>
        <v>0</v>
      </c>
      <c r="BD58" s="2">
        <f t="shared" ca="1" si="54"/>
        <v>0</v>
      </c>
      <c r="BE58" s="2">
        <f t="shared" ca="1" si="54"/>
        <v>0</v>
      </c>
      <c r="BF58" s="2">
        <f t="shared" ca="1" si="54"/>
        <v>0</v>
      </c>
      <c r="BG58" s="2">
        <f t="shared" ca="1" si="54"/>
        <v>0</v>
      </c>
      <c r="BH58" s="2">
        <f t="shared" ca="1" si="54"/>
        <v>0</v>
      </c>
      <c r="BI58" s="2">
        <f t="shared" ca="1" si="54"/>
        <v>0</v>
      </c>
      <c r="BJ58" s="2">
        <f t="shared" ca="1" si="54"/>
        <v>1</v>
      </c>
      <c r="BK58" s="2">
        <f t="shared" ca="1" si="54"/>
        <v>1</v>
      </c>
      <c r="BL58" s="2">
        <f t="shared" ca="1" si="54"/>
        <v>1</v>
      </c>
      <c r="BM58" s="2">
        <f t="shared" ca="1" si="54"/>
        <v>1</v>
      </c>
      <c r="BN58" s="2" t="str">
        <f t="shared" si="21"/>
        <v>TP</v>
      </c>
      <c r="BO58" s="2">
        <f>IF(AND(COUNTIF(J58:W58,"&gt;0")&gt;6,COUNTIF(J58:W58,"&gt;0")=SUM(BR58:CE58)),SUM(BR58:CE58),0)</f>
        <v>0</v>
      </c>
      <c r="BP58" s="2">
        <f t="shared" si="52"/>
        <v>0</v>
      </c>
      <c r="BR58" s="2">
        <f t="shared" ref="BR58:BR66" si="59">IF(AND(J85 &gt;0,J58&lt;$D58,J58 &gt;50),1,0)</f>
        <v>1</v>
      </c>
      <c r="BS58" s="2">
        <f t="shared" ref="BS58:BS66" si="60">IF(AND(K85 &gt;0,K58&lt;$D58,K58 &gt;50),1,0)</f>
        <v>1</v>
      </c>
      <c r="BT58" s="2">
        <f t="shared" ref="BT58:BT66" si="61">IF(AND(L85 &gt;0,L58&lt;$D58,L58 &gt;50),1,0)</f>
        <v>1</v>
      </c>
      <c r="BU58" s="2">
        <f t="shared" ref="BU58:BU66" si="62">IF(AND(M85 &gt;0,M58&lt;$D58,M58 &gt;50),1,0)</f>
        <v>1</v>
      </c>
      <c r="BV58" s="2">
        <f t="shared" ref="BV58:BV66" si="63">IF(AND(N85 &gt;0,N58&lt;$D58,N58 &gt;50),1,0)</f>
        <v>0</v>
      </c>
      <c r="BW58" s="2">
        <f t="shared" ref="BW58:BW66" si="64">IF(AND(O85 &gt;0,O58&lt;$D58,O58 &gt;50),1,0)</f>
        <v>0</v>
      </c>
      <c r="BX58" s="2">
        <f t="shared" ref="BX58:BX66" si="65">IF(AND(P85 &gt;0,P58&lt;$D58,P58 &gt;50),1,0)</f>
        <v>0</v>
      </c>
      <c r="BY58" s="2">
        <f t="shared" ref="BY58:BY66" si="66">IF(AND(Q85 &gt;0,Q58&lt;$D58,Q58 &gt;50),1,0)</f>
        <v>1</v>
      </c>
      <c r="BZ58" s="2">
        <f t="shared" ref="BZ58:BZ66" si="67">IF(AND(R85 &gt;0,R58&lt;$D58,R58 &gt;50),1,0)</f>
        <v>1</v>
      </c>
      <c r="CA58" s="2">
        <f t="shared" ref="CA58:CA66" si="68">IF(AND(S85 &gt;0,S58&lt;$D58,S58 &gt;50),1,0)</f>
        <v>1</v>
      </c>
      <c r="CB58" s="2">
        <f t="shared" ref="CB58:CB66" si="69">IF(AND(T85 &gt;0,T58&lt;$D58,T58 &gt;50),1,0)</f>
        <v>1</v>
      </c>
      <c r="CC58" s="2">
        <f t="shared" ref="CC58:CC66" si="70">IF(AND(U85 &gt;0,U58&lt;$D58,U58 &gt;50),1,0)</f>
        <v>0</v>
      </c>
      <c r="CD58" s="2">
        <f t="shared" ref="CD58:CD66" si="71">IF(AND(V85 &gt;0,V58&lt;$D58,V58 &gt;50),1,0)</f>
        <v>0</v>
      </c>
      <c r="CE58" s="2">
        <f t="shared" ref="CE58:CE66" si="72">IF(AND(W85 &gt;0,W58&lt;$D58,W58 &gt;50),1,0)</f>
        <v>1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ТА-5  -  Т₀</v>
      </c>
      <c r="B59" s="10" t="s">
        <v>1940</v>
      </c>
      <c r="C59" s="18">
        <v>435</v>
      </c>
      <c r="D59" s="18">
        <v>375</v>
      </c>
      <c r="E59" s="22" t="s">
        <v>117</v>
      </c>
      <c r="F59" s="22">
        <v>3</v>
      </c>
      <c r="G59" s="18"/>
      <c r="H59" s="20">
        <f t="shared" ca="1" si="17"/>
        <v>1</v>
      </c>
      <c r="I59" s="16" t="str">
        <f t="shared" si="18"/>
        <v>05T002TP0005</v>
      </c>
      <c r="J59" s="54">
        <v>350</v>
      </c>
      <c r="K59" s="54">
        <v>352</v>
      </c>
      <c r="L59" s="54">
        <v>353</v>
      </c>
      <c r="M59" s="54">
        <v>351</v>
      </c>
      <c r="N59" s="54">
        <v>354</v>
      </c>
      <c r="O59" s="54">
        <v>356</v>
      </c>
      <c r="P59" s="54">
        <v>349</v>
      </c>
      <c r="Q59" s="54">
        <v>372</v>
      </c>
      <c r="R59" s="54">
        <v>374</v>
      </c>
      <c r="S59" s="54">
        <v>365</v>
      </c>
      <c r="T59" s="54">
        <v>354</v>
      </c>
      <c r="U59" s="54">
        <v>350</v>
      </c>
      <c r="V59" s="54">
        <v>350</v>
      </c>
      <c r="W59" s="56">
        <v>346</v>
      </c>
      <c r="X59" s="2">
        <f t="shared" ca="1" si="55"/>
        <v>2</v>
      </c>
      <c r="Y59" s="2">
        <f t="shared" ca="1" si="55"/>
        <v>2</v>
      </c>
      <c r="Z59" s="2">
        <f t="shared" ca="1" si="53"/>
        <v>2</v>
      </c>
      <c r="AA59" s="2">
        <f t="shared" ca="1" si="53"/>
        <v>2</v>
      </c>
      <c r="AB59" s="2">
        <f t="shared" ca="1" si="53"/>
        <v>2</v>
      </c>
      <c r="AC59" s="2">
        <f t="shared" ca="1" si="53"/>
        <v>2</v>
      </c>
      <c r="AD59" s="2">
        <f t="shared" ca="1" si="53"/>
        <v>2</v>
      </c>
      <c r="AE59" s="2">
        <f t="shared" ca="1" si="53"/>
        <v>2</v>
      </c>
      <c r="AF59" s="2">
        <f t="shared" ca="1" si="53"/>
        <v>2</v>
      </c>
      <c r="AG59" s="2">
        <f t="shared" ca="1" si="53"/>
        <v>2</v>
      </c>
      <c r="AH59" s="2">
        <f t="shared" ca="1" si="53"/>
        <v>42</v>
      </c>
      <c r="AI59" s="2">
        <f t="shared" ca="1" si="53"/>
        <v>42</v>
      </c>
      <c r="AJ59" s="2">
        <f t="shared" ca="1" si="53"/>
        <v>42</v>
      </c>
      <c r="AK59" s="2">
        <f t="shared" ca="1" si="53"/>
        <v>42</v>
      </c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2">
        <f t="shared" ca="1" si="56"/>
        <v>0</v>
      </c>
      <c r="BA59" s="2">
        <f t="shared" ca="1" si="56"/>
        <v>0</v>
      </c>
      <c r="BB59" s="2">
        <f t="shared" ca="1" si="54"/>
        <v>0</v>
      </c>
      <c r="BC59" s="2">
        <f t="shared" ca="1" si="54"/>
        <v>0</v>
      </c>
      <c r="BD59" s="2">
        <f t="shared" ca="1" si="54"/>
        <v>0</v>
      </c>
      <c r="BE59" s="2">
        <f t="shared" ca="1" si="54"/>
        <v>0</v>
      </c>
      <c r="BF59" s="2">
        <f t="shared" ca="1" si="54"/>
        <v>0</v>
      </c>
      <c r="BG59" s="2">
        <f t="shared" ca="1" si="54"/>
        <v>0</v>
      </c>
      <c r="BH59" s="2">
        <f t="shared" ca="1" si="54"/>
        <v>0</v>
      </c>
      <c r="BI59" s="2">
        <f t="shared" ca="1" si="54"/>
        <v>0</v>
      </c>
      <c r="BJ59" s="2">
        <f t="shared" ca="1" si="54"/>
        <v>1</v>
      </c>
      <c r="BK59" s="2">
        <f t="shared" ca="1" si="54"/>
        <v>1</v>
      </c>
      <c r="BL59" s="2">
        <f t="shared" ca="1" si="54"/>
        <v>1</v>
      </c>
      <c r="BM59" s="2">
        <f t="shared" ca="1" si="54"/>
        <v>1</v>
      </c>
      <c r="BN59" s="2" t="str">
        <f t="shared" si="21"/>
        <v>TP</v>
      </c>
      <c r="BO59" s="2">
        <f>IF(AND(COUNTIF(J59:W59,"&gt;0")&gt;6,COUNTIF(J59:W59,"&gt;0")=SUM(BR59:CE59)),SUM(BR59:CE59),0)</f>
        <v>14</v>
      </c>
      <c r="BP59" s="2">
        <f t="shared" si="52"/>
        <v>0</v>
      </c>
      <c r="BQ59" s="127">
        <v>46041</v>
      </c>
      <c r="BR59" s="2">
        <f t="shared" si="59"/>
        <v>1</v>
      </c>
      <c r="BS59" s="2">
        <f t="shared" si="60"/>
        <v>1</v>
      </c>
      <c r="BT59" s="2">
        <f t="shared" si="61"/>
        <v>1</v>
      </c>
      <c r="BU59" s="2">
        <f t="shared" si="62"/>
        <v>1</v>
      </c>
      <c r="BV59" s="2">
        <f t="shared" si="63"/>
        <v>1</v>
      </c>
      <c r="BW59" s="2">
        <f t="shared" si="64"/>
        <v>1</v>
      </c>
      <c r="BX59" s="2">
        <f t="shared" si="65"/>
        <v>1</v>
      </c>
      <c r="BY59" s="2">
        <f t="shared" si="66"/>
        <v>1</v>
      </c>
      <c r="BZ59" s="2">
        <f t="shared" si="67"/>
        <v>1</v>
      </c>
      <c r="CA59" s="2">
        <f t="shared" si="68"/>
        <v>1</v>
      </c>
      <c r="CB59" s="2">
        <f t="shared" si="69"/>
        <v>1</v>
      </c>
      <c r="CC59" s="2">
        <f t="shared" si="70"/>
        <v>1</v>
      </c>
      <c r="CD59" s="2">
        <f t="shared" si="71"/>
        <v>1</v>
      </c>
      <c r="CE59" s="2">
        <f t="shared" si="72"/>
        <v>1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ТА-6  -  Т₀</v>
      </c>
      <c r="B60" s="10" t="s">
        <v>1941</v>
      </c>
      <c r="C60" s="18">
        <v>435</v>
      </c>
      <c r="D60" s="18">
        <v>375</v>
      </c>
      <c r="E60" s="22" t="s">
        <v>117</v>
      </c>
      <c r="F60" s="22">
        <v>3</v>
      </c>
      <c r="G60" s="18"/>
      <c r="H60" s="20">
        <f t="shared" ca="1" si="17"/>
        <v>0</v>
      </c>
      <c r="I60" s="16" t="str">
        <f t="shared" si="18"/>
        <v>06T002TP0005</v>
      </c>
      <c r="J60" s="54">
        <v>390</v>
      </c>
      <c r="K60" s="54">
        <v>395</v>
      </c>
      <c r="L60" s="54">
        <v>380</v>
      </c>
      <c r="M60" s="54">
        <v>383</v>
      </c>
      <c r="N60" s="54">
        <v>403</v>
      </c>
      <c r="O60" s="54">
        <v>392</v>
      </c>
      <c r="P60" s="54">
        <v>392</v>
      </c>
      <c r="Q60" s="54">
        <v>423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6">
        <v>0</v>
      </c>
      <c r="X60" s="2">
        <f t="shared" ca="1" si="55"/>
        <v>0</v>
      </c>
      <c r="Y60" s="2">
        <f t="shared" ca="1" si="55"/>
        <v>0</v>
      </c>
      <c r="Z60" s="2">
        <f t="shared" ca="1" si="53"/>
        <v>0</v>
      </c>
      <c r="AA60" s="2">
        <f t="shared" ca="1" si="53"/>
        <v>0</v>
      </c>
      <c r="AB60" s="2">
        <f t="shared" ca="1" si="53"/>
        <v>0</v>
      </c>
      <c r="AC60" s="2">
        <f t="shared" ca="1" si="53"/>
        <v>0</v>
      </c>
      <c r="AD60" s="2">
        <f t="shared" ca="1" si="53"/>
        <v>0</v>
      </c>
      <c r="AE60" s="2">
        <f t="shared" ca="1" si="53"/>
        <v>0</v>
      </c>
      <c r="AF60" s="2">
        <f t="shared" ca="1" si="53"/>
        <v>2</v>
      </c>
      <c r="AG60" s="2">
        <f t="shared" ca="1" si="53"/>
        <v>2</v>
      </c>
      <c r="AH60" s="2">
        <f t="shared" ca="1" si="53"/>
        <v>2</v>
      </c>
      <c r="AI60" s="2">
        <f t="shared" ca="1" si="53"/>
        <v>2</v>
      </c>
      <c r="AJ60" s="2">
        <f t="shared" ca="1" si="53"/>
        <v>2</v>
      </c>
      <c r="AK60" s="2">
        <f t="shared" ca="1" si="53"/>
        <v>2</v>
      </c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2">
        <f t="shared" ca="1" si="56"/>
        <v>0</v>
      </c>
      <c r="BA60" s="2">
        <f t="shared" ca="1" si="56"/>
        <v>0</v>
      </c>
      <c r="BB60" s="2">
        <f t="shared" ca="1" si="54"/>
        <v>0</v>
      </c>
      <c r="BC60" s="2">
        <f t="shared" ca="1" si="54"/>
        <v>0</v>
      </c>
      <c r="BD60" s="2">
        <f t="shared" ca="1" si="54"/>
        <v>0</v>
      </c>
      <c r="BE60" s="2">
        <f t="shared" ca="1" si="54"/>
        <v>0</v>
      </c>
      <c r="BF60" s="2">
        <f t="shared" ca="1" si="54"/>
        <v>0</v>
      </c>
      <c r="BG60" s="2">
        <f t="shared" ca="1" si="54"/>
        <v>0</v>
      </c>
      <c r="BH60" s="2">
        <f t="shared" ca="1" si="54"/>
        <v>0</v>
      </c>
      <c r="BI60" s="2">
        <f t="shared" ca="1" si="54"/>
        <v>0</v>
      </c>
      <c r="BJ60" s="2">
        <f t="shared" ca="1" si="54"/>
        <v>0</v>
      </c>
      <c r="BK60" s="2">
        <f t="shared" ca="1" si="54"/>
        <v>0</v>
      </c>
      <c r="BL60" s="2">
        <f t="shared" ca="1" si="54"/>
        <v>0</v>
      </c>
      <c r="BM60" s="2">
        <f t="shared" ca="1" si="54"/>
        <v>0</v>
      </c>
      <c r="BN60" s="2" t="str">
        <f t="shared" si="21"/>
        <v>TP</v>
      </c>
      <c r="BP60" s="2">
        <f t="shared" si="52"/>
        <v>1</v>
      </c>
      <c r="BR60" s="2">
        <f t="shared" si="59"/>
        <v>0</v>
      </c>
      <c r="BS60" s="2">
        <f t="shared" si="60"/>
        <v>0</v>
      </c>
      <c r="BT60" s="2">
        <f t="shared" si="61"/>
        <v>0</v>
      </c>
      <c r="BU60" s="2">
        <f t="shared" si="62"/>
        <v>0</v>
      </c>
      <c r="BV60" s="2">
        <f t="shared" si="63"/>
        <v>0</v>
      </c>
      <c r="BW60" s="2">
        <f t="shared" si="64"/>
        <v>0</v>
      </c>
      <c r="BX60" s="2">
        <f t="shared" si="65"/>
        <v>0</v>
      </c>
      <c r="BY60" s="2">
        <f t="shared" si="66"/>
        <v>0</v>
      </c>
      <c r="BZ60" s="2">
        <f t="shared" si="67"/>
        <v>0</v>
      </c>
      <c r="CA60" s="2">
        <f t="shared" si="68"/>
        <v>0</v>
      </c>
      <c r="CB60" s="2">
        <f t="shared" si="69"/>
        <v>0</v>
      </c>
      <c r="CC60" s="2">
        <f t="shared" si="70"/>
        <v>0</v>
      </c>
      <c r="CD60" s="2">
        <f t="shared" si="71"/>
        <v>0</v>
      </c>
      <c r="CE60" s="2">
        <f t="shared" si="72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ТА-7  -  Т₀</v>
      </c>
      <c r="B61" s="12" t="s">
        <v>1942</v>
      </c>
      <c r="C61" s="18">
        <v>435</v>
      </c>
      <c r="D61" s="18">
        <v>375</v>
      </c>
      <c r="E61" s="22" t="s">
        <v>117</v>
      </c>
      <c r="F61" s="22">
        <v>3</v>
      </c>
      <c r="G61" s="18"/>
      <c r="H61" s="20">
        <f t="shared" ca="1" si="17"/>
        <v>0</v>
      </c>
      <c r="I61" s="16" t="str">
        <f t="shared" si="18"/>
        <v>07T002TP0005</v>
      </c>
      <c r="J61" s="54">
        <v>409</v>
      </c>
      <c r="K61" s="54">
        <v>408</v>
      </c>
      <c r="L61" s="54">
        <v>408</v>
      </c>
      <c r="M61" s="54">
        <v>410</v>
      </c>
      <c r="N61" s="54">
        <v>409</v>
      </c>
      <c r="O61" s="54">
        <v>401</v>
      </c>
      <c r="P61" s="54">
        <v>406</v>
      </c>
      <c r="Q61" s="54">
        <v>389</v>
      </c>
      <c r="R61" s="54">
        <v>405</v>
      </c>
      <c r="S61" s="54">
        <v>423</v>
      </c>
      <c r="T61" s="54">
        <v>408</v>
      </c>
      <c r="U61" s="54">
        <v>378</v>
      </c>
      <c r="V61" s="54">
        <v>378</v>
      </c>
      <c r="W61" s="56">
        <v>391</v>
      </c>
      <c r="X61" s="2">
        <f t="shared" ca="1" si="55"/>
        <v>0</v>
      </c>
      <c r="Y61" s="2">
        <f t="shared" ca="1" si="55"/>
        <v>0</v>
      </c>
      <c r="Z61" s="2">
        <f t="shared" ca="1" si="53"/>
        <v>0</v>
      </c>
      <c r="AA61" s="2">
        <f t="shared" ca="1" si="53"/>
        <v>0</v>
      </c>
      <c r="AB61" s="2">
        <f t="shared" ca="1" si="53"/>
        <v>0</v>
      </c>
      <c r="AC61" s="2">
        <f t="shared" ca="1" si="53"/>
        <v>0</v>
      </c>
      <c r="AD61" s="2">
        <f t="shared" ca="1" si="53"/>
        <v>0</v>
      </c>
      <c r="AE61" s="2">
        <f t="shared" ca="1" si="53"/>
        <v>0</v>
      </c>
      <c r="AF61" s="2">
        <f t="shared" ca="1" si="53"/>
        <v>0</v>
      </c>
      <c r="AG61" s="2">
        <f t="shared" ca="1" si="53"/>
        <v>0</v>
      </c>
      <c r="AH61" s="2">
        <f t="shared" ca="1" si="53"/>
        <v>0</v>
      </c>
      <c r="AI61" s="2">
        <f t="shared" ca="1" si="53"/>
        <v>0</v>
      </c>
      <c r="AJ61" s="2">
        <f t="shared" ca="1" si="53"/>
        <v>0</v>
      </c>
      <c r="AK61" s="2">
        <f t="shared" ca="1" si="53"/>
        <v>0</v>
      </c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2">
        <f t="shared" ca="1" si="56"/>
        <v>0</v>
      </c>
      <c r="BA61" s="2">
        <f t="shared" ca="1" si="56"/>
        <v>0</v>
      </c>
      <c r="BB61" s="2">
        <f t="shared" ca="1" si="54"/>
        <v>0</v>
      </c>
      <c r="BC61" s="2">
        <f t="shared" ca="1" si="54"/>
        <v>0</v>
      </c>
      <c r="BD61" s="2">
        <f t="shared" ca="1" si="54"/>
        <v>0</v>
      </c>
      <c r="BE61" s="2">
        <f t="shared" ca="1" si="54"/>
        <v>0</v>
      </c>
      <c r="BF61" s="2">
        <f t="shared" ca="1" si="54"/>
        <v>0</v>
      </c>
      <c r="BG61" s="2">
        <f t="shared" ca="1" si="54"/>
        <v>0</v>
      </c>
      <c r="BH61" s="2">
        <f t="shared" ca="1" si="54"/>
        <v>0</v>
      </c>
      <c r="BI61" s="2">
        <f t="shared" ca="1" si="54"/>
        <v>0</v>
      </c>
      <c r="BJ61" s="2">
        <f t="shared" ca="1" si="54"/>
        <v>0</v>
      </c>
      <c r="BK61" s="2">
        <f t="shared" ca="1" si="54"/>
        <v>0</v>
      </c>
      <c r="BL61" s="2">
        <f t="shared" ca="1" si="54"/>
        <v>0</v>
      </c>
      <c r="BM61" s="2">
        <f t="shared" ca="1" si="54"/>
        <v>0</v>
      </c>
      <c r="BN61" s="2" t="str">
        <f t="shared" si="21"/>
        <v>TP</v>
      </c>
      <c r="BO61" s="2">
        <f>IF(AND(COUNTIF(J61:W61,"&gt;0")&gt;6,COUNTIF(J61:W61,"&gt;0")=SUM(BR61:CE61)),SUM(BR61:CE61),0)</f>
        <v>0</v>
      </c>
      <c r="BP61" s="2">
        <f t="shared" si="52"/>
        <v>1</v>
      </c>
      <c r="BR61" s="2">
        <f t="shared" si="59"/>
        <v>0</v>
      </c>
      <c r="BS61" s="2">
        <f t="shared" si="60"/>
        <v>0</v>
      </c>
      <c r="BT61" s="2">
        <f t="shared" si="61"/>
        <v>0</v>
      </c>
      <c r="BU61" s="2">
        <f t="shared" si="62"/>
        <v>0</v>
      </c>
      <c r="BV61" s="2">
        <f t="shared" si="63"/>
        <v>0</v>
      </c>
      <c r="BW61" s="2">
        <f t="shared" si="64"/>
        <v>0</v>
      </c>
      <c r="BX61" s="2">
        <f t="shared" si="65"/>
        <v>0</v>
      </c>
      <c r="BY61" s="2">
        <f t="shared" si="66"/>
        <v>0</v>
      </c>
      <c r="BZ61" s="2">
        <f t="shared" si="67"/>
        <v>0</v>
      </c>
      <c r="CA61" s="2">
        <f t="shared" si="68"/>
        <v>0</v>
      </c>
      <c r="CB61" s="2">
        <f t="shared" si="69"/>
        <v>0</v>
      </c>
      <c r="CC61" s="2">
        <f t="shared" si="70"/>
        <v>0</v>
      </c>
      <c r="CD61" s="2">
        <f t="shared" si="71"/>
        <v>0</v>
      </c>
      <c r="CE61" s="2">
        <f t="shared" si="72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ТА-9  -  Т₀</v>
      </c>
      <c r="B62" s="10" t="s">
        <v>1943</v>
      </c>
      <c r="C62" s="18">
        <v>550</v>
      </c>
      <c r="D62" s="18">
        <v>540</v>
      </c>
      <c r="E62" s="22" t="s">
        <v>117</v>
      </c>
      <c r="F62" s="22">
        <v>3</v>
      </c>
      <c r="G62" s="18"/>
      <c r="H62" s="20">
        <f t="shared" ca="1" si="17"/>
        <v>0</v>
      </c>
      <c r="I62" s="16" t="str">
        <f t="shared" si="18"/>
        <v>09T002TP0005</v>
      </c>
      <c r="J62" s="54">
        <v>542</v>
      </c>
      <c r="K62" s="54">
        <v>542</v>
      </c>
      <c r="L62" s="54">
        <v>542</v>
      </c>
      <c r="M62" s="54">
        <v>542</v>
      </c>
      <c r="N62" s="54">
        <v>542</v>
      </c>
      <c r="O62" s="54">
        <v>542</v>
      </c>
      <c r="P62" s="54">
        <v>542</v>
      </c>
      <c r="Q62" s="54">
        <v>541</v>
      </c>
      <c r="R62" s="54">
        <v>541</v>
      </c>
      <c r="S62" s="54">
        <v>541</v>
      </c>
      <c r="T62" s="54">
        <v>541</v>
      </c>
      <c r="U62" s="54">
        <v>541</v>
      </c>
      <c r="V62" s="54">
        <v>541</v>
      </c>
      <c r="W62" s="56">
        <v>542</v>
      </c>
      <c r="X62" s="2">
        <f t="shared" ca="1" si="55"/>
        <v>0</v>
      </c>
      <c r="Y62" s="2">
        <f t="shared" ca="1" si="55"/>
        <v>0</v>
      </c>
      <c r="Z62" s="2">
        <f t="shared" ca="1" si="53"/>
        <v>0</v>
      </c>
      <c r="AA62" s="2">
        <f t="shared" ca="1" si="53"/>
        <v>0</v>
      </c>
      <c r="AB62" s="2">
        <f t="shared" ca="1" si="53"/>
        <v>0</v>
      </c>
      <c r="AC62" s="2">
        <f t="shared" ref="AC62:AK94" ca="1" si="73">IF(O62&lt;&gt;"",IF(LEFT($E62,2)="+-",IF(OR(O62&lt;MIN($C62:$D62),O62&gt;MAX($C62:$D62)),1,0),IF(AND(1*$E62&gt;0,O62&gt;MAX($C62:$D62)),1,IF(AND(1*$E62&lt;0,O62&lt;MIN($C62:$D62)),1,0)))+10*IF(SUM(OFFSET($A$76,MATCH(MID($A62,1,SEARCH(" ",$A62)-1)&amp;"  -  ЧЧР",$A$76:$A$92,0)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$76,IFERROR(MATCH("КА-"&amp;MID($A62,4,2)*1&amp;"А  -  ЧЧР",$A$76:$A$92,0),MATCH("КА-"&amp;MID($A62,4,2)*1&amp;"  -  ЧЧР",$A$76:$A$92,0))-1,COLUMN(O62)-1,,)+OFFSET($A$76,IFERROR(MATCH("КА-"&amp;MID($A62,4,2)*1&amp;"Б  -  ЧЧР",$A$76:$A$92,0),MATCH("КА-"&amp;MID($A62,4,2)*1&amp;"  -  ЧЧР",$A$76:$A$92,0))-1,COLUMN(O62)-1,,)=48,1,0),1),1)),0),0)*IF($G62&gt;0,IF(COLUMN(Y$7)-COLUMN($J$7)&gt;=$D$2+$G62,IF(SUM(OFFSET(Y62,,-1,,-$G62))&gt;=$G62*21,2,1),1),2)</f>
        <v>0</v>
      </c>
      <c r="AD62" s="2">
        <f t="shared" ca="1" si="73"/>
        <v>0</v>
      </c>
      <c r="AE62" s="2">
        <f t="shared" ca="1" si="73"/>
        <v>0</v>
      </c>
      <c r="AF62" s="2">
        <f t="shared" ca="1" si="73"/>
        <v>0</v>
      </c>
      <c r="AG62" s="2">
        <f t="shared" ca="1" si="73"/>
        <v>0</v>
      </c>
      <c r="AH62" s="2">
        <f t="shared" ca="1" si="73"/>
        <v>0</v>
      </c>
      <c r="AI62" s="2">
        <f t="shared" ca="1" si="73"/>
        <v>0</v>
      </c>
      <c r="AJ62" s="2">
        <f t="shared" ca="1" si="73"/>
        <v>0</v>
      </c>
      <c r="AK62" s="2">
        <f t="shared" ca="1" si="73"/>
        <v>0</v>
      </c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2">
        <f t="shared" ca="1" si="56"/>
        <v>0</v>
      </c>
      <c r="BA62" s="2">
        <f t="shared" ca="1" si="56"/>
        <v>0</v>
      </c>
      <c r="BB62" s="2">
        <f t="shared" ca="1" si="54"/>
        <v>0</v>
      </c>
      <c r="BC62" s="2">
        <f t="shared" ca="1" si="54"/>
        <v>0</v>
      </c>
      <c r="BD62" s="2">
        <f t="shared" ca="1" si="54"/>
        <v>0</v>
      </c>
      <c r="BE62" s="2">
        <f t="shared" ref="BE62:BM90" ca="1" si="74">COUNTIF(OFFSET(M62,,$D$2+2,COUNTIF(OFFSET($H62,1-ROW($H62),2+4*$D$2,94),"="&amp;OFFSET($H62,,2+4*$D$2))),"&gt;20")</f>
        <v>0</v>
      </c>
      <c r="BF62" s="2">
        <f t="shared" ca="1" si="74"/>
        <v>0</v>
      </c>
      <c r="BG62" s="2">
        <f t="shared" ca="1" si="74"/>
        <v>0</v>
      </c>
      <c r="BH62" s="2">
        <f t="shared" ca="1" si="74"/>
        <v>0</v>
      </c>
      <c r="BI62" s="2">
        <f t="shared" ca="1" si="74"/>
        <v>0</v>
      </c>
      <c r="BJ62" s="2">
        <f t="shared" ca="1" si="74"/>
        <v>0</v>
      </c>
      <c r="BK62" s="2">
        <f t="shared" ca="1" si="74"/>
        <v>0</v>
      </c>
      <c r="BL62" s="2">
        <f t="shared" ca="1" si="74"/>
        <v>0</v>
      </c>
      <c r="BM62" s="2">
        <f t="shared" ca="1" si="74"/>
        <v>0</v>
      </c>
      <c r="BN62" s="2" t="str">
        <f t="shared" si="21"/>
        <v>TP</v>
      </c>
      <c r="BO62" s="2">
        <f>IF(AND(COUNTIF(J62:W62,"&gt;0")&gt;6,COUNTIF(J62:W62,"&gt;0")=SUM(BR62:CE62)),SUM(BR62:CE62),0)</f>
        <v>0</v>
      </c>
      <c r="BP62" s="2">
        <f t="shared" si="52"/>
        <v>1</v>
      </c>
      <c r="BR62" s="2">
        <f t="shared" si="59"/>
        <v>0</v>
      </c>
      <c r="BS62" s="2">
        <f t="shared" si="60"/>
        <v>0</v>
      </c>
      <c r="BT62" s="2">
        <f t="shared" si="61"/>
        <v>0</v>
      </c>
      <c r="BU62" s="2">
        <f t="shared" si="62"/>
        <v>0</v>
      </c>
      <c r="BV62" s="2">
        <f t="shared" si="63"/>
        <v>0</v>
      </c>
      <c r="BW62" s="2">
        <f t="shared" si="64"/>
        <v>0</v>
      </c>
      <c r="BX62" s="2">
        <f t="shared" si="65"/>
        <v>0</v>
      </c>
      <c r="BY62" s="2">
        <f t="shared" si="66"/>
        <v>0</v>
      </c>
      <c r="BZ62" s="2">
        <f t="shared" si="67"/>
        <v>0</v>
      </c>
      <c r="CA62" s="2">
        <f t="shared" si="68"/>
        <v>0</v>
      </c>
      <c r="CB62" s="2">
        <f t="shared" si="69"/>
        <v>0</v>
      </c>
      <c r="CC62" s="2">
        <f t="shared" si="70"/>
        <v>0</v>
      </c>
      <c r="CD62" s="2">
        <f t="shared" si="71"/>
        <v>0</v>
      </c>
      <c r="CE62" s="2">
        <f t="shared" si="72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ТА-10  -  Т₀</v>
      </c>
      <c r="B63" s="10" t="s">
        <v>1944</v>
      </c>
      <c r="C63" s="18">
        <v>550</v>
      </c>
      <c r="D63" s="18">
        <v>540</v>
      </c>
      <c r="E63" s="22" t="s">
        <v>117</v>
      </c>
      <c r="F63" s="22">
        <v>3</v>
      </c>
      <c r="G63" s="18"/>
      <c r="H63" s="20">
        <f t="shared" ca="1" si="17"/>
        <v>0</v>
      </c>
      <c r="I63" s="16" t="str">
        <f t="shared" si="18"/>
        <v>10T002TP0005</v>
      </c>
      <c r="J63" s="54">
        <v>541</v>
      </c>
      <c r="K63" s="54">
        <v>541</v>
      </c>
      <c r="L63" s="54">
        <v>542</v>
      </c>
      <c r="M63" s="54">
        <v>541</v>
      </c>
      <c r="N63" s="54">
        <v>541</v>
      </c>
      <c r="O63" s="54">
        <v>542</v>
      </c>
      <c r="P63" s="54">
        <v>538</v>
      </c>
      <c r="Q63" s="54">
        <v>538</v>
      </c>
      <c r="R63" s="54">
        <v>538</v>
      </c>
      <c r="S63" s="54">
        <v>537</v>
      </c>
      <c r="T63" s="54">
        <v>538</v>
      </c>
      <c r="U63" s="54">
        <v>538</v>
      </c>
      <c r="V63" s="54">
        <v>538</v>
      </c>
      <c r="W63" s="56">
        <v>540</v>
      </c>
      <c r="X63" s="2">
        <f t="shared" ca="1" si="55"/>
        <v>0</v>
      </c>
      <c r="Y63" s="2">
        <f t="shared" ca="1" si="55"/>
        <v>0</v>
      </c>
      <c r="Z63" s="2">
        <f t="shared" ca="1" si="55"/>
        <v>0</v>
      </c>
      <c r="AA63" s="2">
        <f t="shared" ca="1" si="55"/>
        <v>0</v>
      </c>
      <c r="AB63" s="2">
        <f t="shared" ca="1" si="55"/>
        <v>0</v>
      </c>
      <c r="AC63" s="2">
        <f t="shared" ca="1" si="73"/>
        <v>0</v>
      </c>
      <c r="AD63" s="2">
        <f t="shared" ca="1" si="73"/>
        <v>2</v>
      </c>
      <c r="AE63" s="2">
        <f t="shared" ca="1" si="73"/>
        <v>2</v>
      </c>
      <c r="AF63" s="2">
        <f t="shared" ca="1" si="73"/>
        <v>2</v>
      </c>
      <c r="AG63" s="2">
        <f t="shared" ca="1" si="73"/>
        <v>2</v>
      </c>
      <c r="AH63" s="2">
        <f t="shared" ca="1" si="73"/>
        <v>2</v>
      </c>
      <c r="AI63" s="2">
        <f t="shared" ca="1" si="73"/>
        <v>2</v>
      </c>
      <c r="AJ63" s="2">
        <f t="shared" ca="1" si="73"/>
        <v>2</v>
      </c>
      <c r="AK63" s="2">
        <f t="shared" ca="1" si="73"/>
        <v>0</v>
      </c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2">
        <f t="shared" ca="1" si="56"/>
        <v>0</v>
      </c>
      <c r="BA63" s="2">
        <f t="shared" ca="1" si="56"/>
        <v>0</v>
      </c>
      <c r="BB63" s="2">
        <f t="shared" ca="1" si="56"/>
        <v>0</v>
      </c>
      <c r="BC63" s="2">
        <f t="shared" ca="1" si="56"/>
        <v>0</v>
      </c>
      <c r="BD63" s="2">
        <f t="shared" ca="1" si="56"/>
        <v>0</v>
      </c>
      <c r="BE63" s="2">
        <f t="shared" ca="1" si="74"/>
        <v>0</v>
      </c>
      <c r="BF63" s="2">
        <f t="shared" ca="1" si="74"/>
        <v>0</v>
      </c>
      <c r="BG63" s="2">
        <f t="shared" ca="1" si="74"/>
        <v>0</v>
      </c>
      <c r="BH63" s="2">
        <f t="shared" ca="1" si="74"/>
        <v>0</v>
      </c>
      <c r="BI63" s="2">
        <f t="shared" ca="1" si="74"/>
        <v>0</v>
      </c>
      <c r="BJ63" s="2">
        <f t="shared" ca="1" si="74"/>
        <v>0</v>
      </c>
      <c r="BK63" s="2">
        <f t="shared" ca="1" si="74"/>
        <v>0</v>
      </c>
      <c r="BL63" s="2">
        <f t="shared" ca="1" si="74"/>
        <v>0</v>
      </c>
      <c r="BM63" s="2">
        <f t="shared" ca="1" si="74"/>
        <v>0</v>
      </c>
      <c r="BN63" s="2" t="str">
        <f t="shared" si="21"/>
        <v>TP</v>
      </c>
      <c r="BO63" s="2">
        <f>IF(AND(COUNTIF(J63:W63,"&gt;0")&gt;6,COUNTIF(J63:W63,"&gt;0")=SUM(BR63:CE63)),SUM(BR63:CE63),0)</f>
        <v>0</v>
      </c>
      <c r="BP63" s="2">
        <f t="shared" si="52"/>
        <v>0</v>
      </c>
      <c r="BR63" s="2">
        <f t="shared" si="59"/>
        <v>0</v>
      </c>
      <c r="BS63" s="2">
        <f t="shared" si="60"/>
        <v>0</v>
      </c>
      <c r="BT63" s="2">
        <f t="shared" si="61"/>
        <v>0</v>
      </c>
      <c r="BU63" s="2">
        <f t="shared" si="62"/>
        <v>0</v>
      </c>
      <c r="BV63" s="2">
        <f t="shared" si="63"/>
        <v>0</v>
      </c>
      <c r="BW63" s="2">
        <f t="shared" si="64"/>
        <v>0</v>
      </c>
      <c r="BX63" s="2">
        <f t="shared" si="65"/>
        <v>1</v>
      </c>
      <c r="BY63" s="2">
        <f t="shared" si="66"/>
        <v>1</v>
      </c>
      <c r="BZ63" s="2">
        <f t="shared" si="67"/>
        <v>1</v>
      </c>
      <c r="CA63" s="2">
        <f t="shared" si="68"/>
        <v>1</v>
      </c>
      <c r="CB63" s="2">
        <f t="shared" si="69"/>
        <v>1</v>
      </c>
      <c r="CC63" s="2">
        <f t="shared" si="70"/>
        <v>1</v>
      </c>
      <c r="CD63" s="2">
        <f t="shared" si="71"/>
        <v>1</v>
      </c>
      <c r="CE63" s="2">
        <f t="shared" si="72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ТА-11  -  Т₀</v>
      </c>
      <c r="B64" s="12" t="s">
        <v>1945</v>
      </c>
      <c r="C64" s="18">
        <v>550</v>
      </c>
      <c r="D64" s="18">
        <v>540</v>
      </c>
      <c r="E64" s="22" t="s">
        <v>117</v>
      </c>
      <c r="F64" s="22">
        <v>3</v>
      </c>
      <c r="G64" s="18"/>
      <c r="H64" s="20">
        <f t="shared" ca="1" si="17"/>
        <v>0</v>
      </c>
      <c r="I64" s="16" t="str">
        <f t="shared" si="18"/>
        <v>11T002TP0005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6">
        <v>0</v>
      </c>
      <c r="X64" s="2">
        <f t="shared" ca="1" si="55"/>
        <v>2</v>
      </c>
      <c r="Y64" s="2">
        <f t="shared" ca="1" si="55"/>
        <v>2</v>
      </c>
      <c r="Z64" s="2">
        <f t="shared" ca="1" si="55"/>
        <v>2</v>
      </c>
      <c r="AA64" s="2">
        <f t="shared" ca="1" si="55"/>
        <v>2</v>
      </c>
      <c r="AB64" s="2">
        <f t="shared" ca="1" si="55"/>
        <v>2</v>
      </c>
      <c r="AC64" s="2">
        <f t="shared" ca="1" si="73"/>
        <v>2</v>
      </c>
      <c r="AD64" s="2">
        <f t="shared" ca="1" si="73"/>
        <v>2</v>
      </c>
      <c r="AE64" s="2">
        <f t="shared" ca="1" si="73"/>
        <v>2</v>
      </c>
      <c r="AF64" s="2">
        <f t="shared" ca="1" si="73"/>
        <v>2</v>
      </c>
      <c r="AG64" s="2">
        <f t="shared" ca="1" si="73"/>
        <v>2</v>
      </c>
      <c r="AH64" s="2">
        <f t="shared" ca="1" si="73"/>
        <v>2</v>
      </c>
      <c r="AI64" s="2">
        <f t="shared" ca="1" si="73"/>
        <v>2</v>
      </c>
      <c r="AJ64" s="2">
        <f t="shared" ca="1" si="73"/>
        <v>2</v>
      </c>
      <c r="AK64" s="2">
        <f t="shared" ca="1" si="73"/>
        <v>2</v>
      </c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2">
        <f t="shared" ca="1" si="56"/>
        <v>0</v>
      </c>
      <c r="BA64" s="2">
        <f t="shared" ca="1" si="56"/>
        <v>0</v>
      </c>
      <c r="BB64" s="2">
        <f t="shared" ca="1" si="56"/>
        <v>0</v>
      </c>
      <c r="BC64" s="2">
        <f t="shared" ca="1" si="56"/>
        <v>0</v>
      </c>
      <c r="BD64" s="2">
        <f t="shared" ca="1" si="56"/>
        <v>0</v>
      </c>
      <c r="BE64" s="2">
        <f t="shared" ca="1" si="74"/>
        <v>0</v>
      </c>
      <c r="BF64" s="2">
        <f t="shared" ca="1" si="74"/>
        <v>0</v>
      </c>
      <c r="BG64" s="2">
        <f t="shared" ca="1" si="74"/>
        <v>0</v>
      </c>
      <c r="BH64" s="2">
        <f t="shared" ca="1" si="74"/>
        <v>0</v>
      </c>
      <c r="BI64" s="2">
        <f t="shared" ca="1" si="74"/>
        <v>0</v>
      </c>
      <c r="BJ64" s="2">
        <f t="shared" ca="1" si="74"/>
        <v>0</v>
      </c>
      <c r="BK64" s="2">
        <f t="shared" ca="1" si="74"/>
        <v>0</v>
      </c>
      <c r="BL64" s="2">
        <f t="shared" ca="1" si="74"/>
        <v>0</v>
      </c>
      <c r="BM64" s="2">
        <f t="shared" ca="1" si="74"/>
        <v>0</v>
      </c>
      <c r="BN64" s="2" t="str">
        <f t="shared" si="21"/>
        <v>TP</v>
      </c>
      <c r="BP64" s="2">
        <f t="shared" si="52"/>
        <v>0</v>
      </c>
      <c r="BR64" s="2">
        <f t="shared" si="59"/>
        <v>0</v>
      </c>
      <c r="BS64" s="2">
        <f t="shared" si="60"/>
        <v>0</v>
      </c>
      <c r="BT64" s="2">
        <f t="shared" si="61"/>
        <v>0</v>
      </c>
      <c r="BU64" s="2">
        <f t="shared" si="62"/>
        <v>0</v>
      </c>
      <c r="BV64" s="2">
        <f t="shared" si="63"/>
        <v>0</v>
      </c>
      <c r="BW64" s="2">
        <f t="shared" si="64"/>
        <v>0</v>
      </c>
      <c r="BX64" s="2">
        <f t="shared" si="65"/>
        <v>0</v>
      </c>
      <c r="BY64" s="2">
        <f t="shared" si="66"/>
        <v>0</v>
      </c>
      <c r="BZ64" s="2">
        <f t="shared" si="67"/>
        <v>0</v>
      </c>
      <c r="CA64" s="2">
        <f t="shared" si="68"/>
        <v>0</v>
      </c>
      <c r="CB64" s="2">
        <f t="shared" si="69"/>
        <v>0</v>
      </c>
      <c r="CC64" s="2">
        <f t="shared" si="70"/>
        <v>0</v>
      </c>
      <c r="CD64" s="2">
        <f t="shared" si="71"/>
        <v>0</v>
      </c>
      <c r="CE64" s="2">
        <f t="shared" si="72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ТА-12  -  Т₀</v>
      </c>
      <c r="B65" s="10" t="s">
        <v>1946</v>
      </c>
      <c r="C65" s="18">
        <v>550</v>
      </c>
      <c r="D65" s="18">
        <v>540</v>
      </c>
      <c r="E65" s="22" t="s">
        <v>117</v>
      </c>
      <c r="F65" s="22">
        <v>3</v>
      </c>
      <c r="G65" s="18"/>
      <c r="H65" s="20">
        <f t="shared" ca="1" si="17"/>
        <v>0</v>
      </c>
      <c r="I65" s="16" t="str">
        <f t="shared" si="18"/>
        <v>12T002TP0005</v>
      </c>
      <c r="J65" s="54">
        <v>541</v>
      </c>
      <c r="K65" s="54">
        <v>542</v>
      </c>
      <c r="L65" s="54">
        <v>541</v>
      </c>
      <c r="M65" s="54">
        <v>540</v>
      </c>
      <c r="N65" s="54">
        <v>541</v>
      </c>
      <c r="O65" s="54">
        <v>541</v>
      </c>
      <c r="P65" s="54">
        <v>541</v>
      </c>
      <c r="Q65" s="54">
        <v>540</v>
      </c>
      <c r="R65" s="54">
        <v>540</v>
      </c>
      <c r="S65" s="54">
        <v>540</v>
      </c>
      <c r="T65" s="54">
        <v>541</v>
      </c>
      <c r="U65" s="54">
        <v>540</v>
      </c>
      <c r="V65" s="54">
        <v>539</v>
      </c>
      <c r="W65" s="56">
        <v>540</v>
      </c>
      <c r="X65" s="2" t="e">
        <f t="shared" ca="1" si="55"/>
        <v>#N/A</v>
      </c>
      <c r="Y65" s="2" t="e">
        <f t="shared" ca="1" si="55"/>
        <v>#N/A</v>
      </c>
      <c r="Z65" s="2" t="e">
        <f t="shared" ca="1" si="55"/>
        <v>#N/A</v>
      </c>
      <c r="AA65" s="2" t="e">
        <f t="shared" ca="1" si="55"/>
        <v>#N/A</v>
      </c>
      <c r="AB65" s="2" t="e">
        <f t="shared" ca="1" si="55"/>
        <v>#N/A</v>
      </c>
      <c r="AC65" s="2" t="e">
        <f t="shared" ca="1" si="73"/>
        <v>#N/A</v>
      </c>
      <c r="AD65" s="2" t="e">
        <f t="shared" ca="1" si="73"/>
        <v>#N/A</v>
      </c>
      <c r="AE65" s="2" t="e">
        <f t="shared" ca="1" si="73"/>
        <v>#N/A</v>
      </c>
      <c r="AF65" s="2" t="e">
        <f t="shared" ca="1" si="73"/>
        <v>#N/A</v>
      </c>
      <c r="AG65" s="2" t="e">
        <f t="shared" ca="1" si="73"/>
        <v>#N/A</v>
      </c>
      <c r="AH65" s="2" t="e">
        <f t="shared" ca="1" si="73"/>
        <v>#N/A</v>
      </c>
      <c r="AI65" s="2" t="e">
        <f t="shared" ca="1" si="73"/>
        <v>#N/A</v>
      </c>
      <c r="AJ65" s="2" t="e">
        <f t="shared" ca="1" si="73"/>
        <v>#N/A</v>
      </c>
      <c r="AK65" s="2" t="e">
        <f t="shared" ca="1" si="73"/>
        <v>#N/A</v>
      </c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2">
        <f t="shared" ca="1" si="56"/>
        <v>0</v>
      </c>
      <c r="BA65" s="2">
        <f t="shared" ca="1" si="56"/>
        <v>0</v>
      </c>
      <c r="BB65" s="2">
        <f t="shared" ca="1" si="56"/>
        <v>0</v>
      </c>
      <c r="BC65" s="2">
        <f t="shared" ca="1" si="56"/>
        <v>0</v>
      </c>
      <c r="BD65" s="2">
        <f t="shared" ca="1" si="56"/>
        <v>0</v>
      </c>
      <c r="BE65" s="2">
        <f t="shared" ca="1" si="74"/>
        <v>0</v>
      </c>
      <c r="BF65" s="2">
        <f t="shared" ca="1" si="74"/>
        <v>0</v>
      </c>
      <c r="BG65" s="2">
        <f t="shared" ca="1" si="74"/>
        <v>0</v>
      </c>
      <c r="BH65" s="2">
        <f t="shared" ca="1" si="74"/>
        <v>0</v>
      </c>
      <c r="BI65" s="2">
        <f t="shared" ca="1" si="74"/>
        <v>0</v>
      </c>
      <c r="BJ65" s="2">
        <f t="shared" ca="1" si="74"/>
        <v>0</v>
      </c>
      <c r="BK65" s="2">
        <f t="shared" ca="1" si="74"/>
        <v>0</v>
      </c>
      <c r="BL65" s="2">
        <f t="shared" ca="1" si="74"/>
        <v>0</v>
      </c>
      <c r="BM65" s="2">
        <f t="shared" ca="1" si="74"/>
        <v>0</v>
      </c>
      <c r="BN65" s="2" t="str">
        <f t="shared" si="21"/>
        <v>TP</v>
      </c>
      <c r="BO65" s="2">
        <f>IF(AND(COUNTIF(J65:W65,"&gt;0")&gt;6,COUNTIF(J65:W65,"&gt;0")=SUM(BR65:CE65)),SUM(BR65:CE65),0)</f>
        <v>0</v>
      </c>
      <c r="BP65" s="2">
        <f t="shared" si="52"/>
        <v>1</v>
      </c>
      <c r="BR65" s="2">
        <f t="shared" si="59"/>
        <v>0</v>
      </c>
      <c r="BS65" s="2">
        <f t="shared" si="60"/>
        <v>0</v>
      </c>
      <c r="BT65" s="2">
        <f t="shared" si="61"/>
        <v>0</v>
      </c>
      <c r="BU65" s="2">
        <f t="shared" si="62"/>
        <v>0</v>
      </c>
      <c r="BV65" s="2">
        <f t="shared" si="63"/>
        <v>0</v>
      </c>
      <c r="BW65" s="2">
        <f t="shared" si="64"/>
        <v>0</v>
      </c>
      <c r="BX65" s="2">
        <f t="shared" si="65"/>
        <v>0</v>
      </c>
      <c r="BY65" s="2">
        <f t="shared" si="66"/>
        <v>0</v>
      </c>
      <c r="BZ65" s="2">
        <f t="shared" si="67"/>
        <v>0</v>
      </c>
      <c r="CA65" s="2">
        <f t="shared" si="68"/>
        <v>0</v>
      </c>
      <c r="CB65" s="2">
        <f t="shared" si="69"/>
        <v>0</v>
      </c>
      <c r="CC65" s="2">
        <f t="shared" si="70"/>
        <v>0</v>
      </c>
      <c r="CD65" s="2">
        <f t="shared" si="71"/>
        <v>0</v>
      </c>
      <c r="CE65" s="2">
        <f t="shared" si="72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ТА-13  -  Т₀</v>
      </c>
      <c r="B66" s="10" t="s">
        <v>1947</v>
      </c>
      <c r="C66" s="18">
        <v>550</v>
      </c>
      <c r="D66" s="18">
        <v>540</v>
      </c>
      <c r="E66" s="22" t="s">
        <v>117</v>
      </c>
      <c r="F66" s="22">
        <v>3</v>
      </c>
      <c r="G66" s="18"/>
      <c r="H66" s="20">
        <f t="shared" ca="1" si="17"/>
        <v>0</v>
      </c>
      <c r="I66" s="16" t="str">
        <f t="shared" si="18"/>
        <v>13T002TP0005</v>
      </c>
      <c r="J66" s="54">
        <v>546.6</v>
      </c>
      <c r="K66" s="54">
        <v>547.6</v>
      </c>
      <c r="L66" s="54">
        <v>547.20000000000005</v>
      </c>
      <c r="M66" s="54">
        <v>546.5</v>
      </c>
      <c r="N66" s="54">
        <v>546</v>
      </c>
      <c r="O66" s="54">
        <v>548</v>
      </c>
      <c r="P66" s="54">
        <v>545.70000000000005</v>
      </c>
      <c r="Q66" s="54">
        <v>0</v>
      </c>
      <c r="R66" s="54">
        <v>0</v>
      </c>
      <c r="S66" s="54">
        <v>0</v>
      </c>
      <c r="T66" s="54">
        <v>0</v>
      </c>
      <c r="U66" s="54">
        <v>0</v>
      </c>
      <c r="V66" s="54">
        <v>0</v>
      </c>
      <c r="W66" s="56">
        <v>0</v>
      </c>
      <c r="X66" s="2">
        <f t="shared" ca="1" si="55"/>
        <v>0</v>
      </c>
      <c r="Y66" s="2">
        <f t="shared" ca="1" si="55"/>
        <v>0</v>
      </c>
      <c r="Z66" s="2">
        <f t="shared" ca="1" si="55"/>
        <v>0</v>
      </c>
      <c r="AA66" s="2">
        <f t="shared" ca="1" si="55"/>
        <v>0</v>
      </c>
      <c r="AB66" s="2">
        <f t="shared" ca="1" si="55"/>
        <v>0</v>
      </c>
      <c r="AC66" s="2">
        <f t="shared" ca="1" si="73"/>
        <v>0</v>
      </c>
      <c r="AD66" s="2">
        <f t="shared" ca="1" si="73"/>
        <v>0</v>
      </c>
      <c r="AE66" s="2">
        <f t="shared" ca="1" si="73"/>
        <v>2</v>
      </c>
      <c r="AF66" s="2">
        <f t="shared" ca="1" si="73"/>
        <v>2</v>
      </c>
      <c r="AG66" s="2">
        <f t="shared" ca="1" si="73"/>
        <v>2</v>
      </c>
      <c r="AH66" s="2">
        <f t="shared" ca="1" si="73"/>
        <v>2</v>
      </c>
      <c r="AI66" s="2">
        <f t="shared" ca="1" si="73"/>
        <v>2</v>
      </c>
      <c r="AJ66" s="2">
        <f t="shared" ca="1" si="73"/>
        <v>2</v>
      </c>
      <c r="AK66" s="2">
        <f t="shared" ca="1" si="73"/>
        <v>2</v>
      </c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2">
        <f t="shared" ca="1" si="56"/>
        <v>0</v>
      </c>
      <c r="BA66" s="2">
        <f t="shared" ca="1" si="56"/>
        <v>0</v>
      </c>
      <c r="BB66" s="2">
        <f t="shared" ca="1" si="56"/>
        <v>0</v>
      </c>
      <c r="BC66" s="2">
        <f t="shared" ca="1" si="56"/>
        <v>0</v>
      </c>
      <c r="BD66" s="2">
        <f t="shared" ca="1" si="56"/>
        <v>0</v>
      </c>
      <c r="BE66" s="2">
        <f t="shared" ca="1" si="74"/>
        <v>0</v>
      </c>
      <c r="BF66" s="2">
        <f t="shared" ca="1" si="74"/>
        <v>0</v>
      </c>
      <c r="BG66" s="2">
        <f t="shared" ca="1" si="74"/>
        <v>0</v>
      </c>
      <c r="BH66" s="2">
        <f t="shared" ca="1" si="74"/>
        <v>0</v>
      </c>
      <c r="BI66" s="2">
        <f t="shared" ca="1" si="74"/>
        <v>0</v>
      </c>
      <c r="BJ66" s="2">
        <f t="shared" ca="1" si="74"/>
        <v>0</v>
      </c>
      <c r="BK66" s="2">
        <f t="shared" ca="1" si="74"/>
        <v>0</v>
      </c>
      <c r="BL66" s="2">
        <f t="shared" ca="1" si="74"/>
        <v>0</v>
      </c>
      <c r="BM66" s="2">
        <f t="shared" ca="1" si="74"/>
        <v>0</v>
      </c>
      <c r="BN66" s="2" t="str">
        <f t="shared" si="21"/>
        <v>TP</v>
      </c>
      <c r="BP66" s="2">
        <f t="shared" si="52"/>
        <v>1</v>
      </c>
      <c r="BR66" s="2">
        <f t="shared" si="59"/>
        <v>0</v>
      </c>
      <c r="BS66" s="2">
        <f t="shared" si="60"/>
        <v>0</v>
      </c>
      <c r="BT66" s="2">
        <f t="shared" si="61"/>
        <v>0</v>
      </c>
      <c r="BU66" s="2">
        <f t="shared" si="62"/>
        <v>0</v>
      </c>
      <c r="BV66" s="2">
        <f t="shared" si="63"/>
        <v>0</v>
      </c>
      <c r="BW66" s="2">
        <f t="shared" si="64"/>
        <v>0</v>
      </c>
      <c r="BX66" s="2">
        <f t="shared" si="65"/>
        <v>0</v>
      </c>
      <c r="BY66" s="2">
        <f t="shared" si="66"/>
        <v>0</v>
      </c>
      <c r="BZ66" s="2">
        <f t="shared" si="67"/>
        <v>0</v>
      </c>
      <c r="CA66" s="2">
        <f t="shared" si="68"/>
        <v>0</v>
      </c>
      <c r="CB66" s="2">
        <f t="shared" si="69"/>
        <v>0</v>
      </c>
      <c r="CC66" s="2">
        <f t="shared" si="70"/>
        <v>0</v>
      </c>
      <c r="CD66" s="2">
        <f t="shared" si="71"/>
        <v>0</v>
      </c>
      <c r="CE66" s="2">
        <f t="shared" si="72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ТА-11  -  δt_конд</v>
      </c>
      <c r="B67" s="10" t="s">
        <v>1948</v>
      </c>
      <c r="C67" s="18">
        <v>25</v>
      </c>
      <c r="D67" s="18">
        <v>5</v>
      </c>
      <c r="E67" s="22" t="s">
        <v>608</v>
      </c>
      <c r="F67" s="22">
        <v>3</v>
      </c>
      <c r="G67" s="18"/>
      <c r="H67" s="20">
        <f t="shared" ca="1" si="17"/>
        <v>0</v>
      </c>
      <c r="I67" s="16" t="str">
        <f t="shared" si="18"/>
        <v>11T102TA0005</v>
      </c>
      <c r="J67" s="54">
        <v>0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0</v>
      </c>
      <c r="W67" s="56">
        <v>0</v>
      </c>
      <c r="X67" s="2">
        <f t="shared" ca="1" si="55"/>
        <v>0</v>
      </c>
      <c r="Y67" s="2">
        <f t="shared" ca="1" si="55"/>
        <v>0</v>
      </c>
      <c r="Z67" s="2">
        <f t="shared" ca="1" si="55"/>
        <v>0</v>
      </c>
      <c r="AA67" s="2">
        <f t="shared" ca="1" si="55"/>
        <v>0</v>
      </c>
      <c r="AB67" s="2">
        <f t="shared" ca="1" si="55"/>
        <v>0</v>
      </c>
      <c r="AC67" s="2">
        <f t="shared" ca="1" si="73"/>
        <v>0</v>
      </c>
      <c r="AD67" s="2">
        <f t="shared" ca="1" si="73"/>
        <v>0</v>
      </c>
      <c r="AE67" s="2">
        <f t="shared" ca="1" si="73"/>
        <v>0</v>
      </c>
      <c r="AF67" s="2">
        <f t="shared" ca="1" si="73"/>
        <v>0</v>
      </c>
      <c r="AG67" s="2">
        <f t="shared" ca="1" si="73"/>
        <v>0</v>
      </c>
      <c r="AH67" s="2">
        <f t="shared" ca="1" si="73"/>
        <v>0</v>
      </c>
      <c r="AI67" s="2">
        <f t="shared" ca="1" si="73"/>
        <v>0</v>
      </c>
      <c r="AJ67" s="2">
        <f t="shared" ca="1" si="73"/>
        <v>0</v>
      </c>
      <c r="AK67" s="2">
        <f t="shared" ca="1" si="73"/>
        <v>0</v>
      </c>
      <c r="AL67" s="55">
        <v>0</v>
      </c>
      <c r="AM67" s="55">
        <v>0</v>
      </c>
      <c r="AN67" s="55">
        <v>0</v>
      </c>
      <c r="AO67" s="55">
        <v>0</v>
      </c>
      <c r="AP67" s="55">
        <v>0</v>
      </c>
      <c r="AQ67" s="55">
        <v>0</v>
      </c>
      <c r="AR67" s="55">
        <v>0</v>
      </c>
      <c r="AS67" s="55">
        <v>0</v>
      </c>
      <c r="AT67" s="55">
        <v>0</v>
      </c>
      <c r="AU67" s="55">
        <v>0</v>
      </c>
      <c r="AV67" s="55">
        <v>0</v>
      </c>
      <c r="AW67" s="55">
        <v>0</v>
      </c>
      <c r="AX67" s="55">
        <v>0</v>
      </c>
      <c r="AY67" s="55">
        <v>0</v>
      </c>
      <c r="AZ67" s="2">
        <f t="shared" ca="1" si="56"/>
        <v>0</v>
      </c>
      <c r="BA67" s="2">
        <f t="shared" ca="1" si="56"/>
        <v>0</v>
      </c>
      <c r="BB67" s="2">
        <f t="shared" ca="1" si="56"/>
        <v>0</v>
      </c>
      <c r="BC67" s="2">
        <f t="shared" ca="1" si="56"/>
        <v>0</v>
      </c>
      <c r="BD67" s="2">
        <f t="shared" ca="1" si="56"/>
        <v>0</v>
      </c>
      <c r="BE67" s="2">
        <f t="shared" ca="1" si="74"/>
        <v>0</v>
      </c>
      <c r="BF67" s="2">
        <f t="shared" ca="1" si="74"/>
        <v>0</v>
      </c>
      <c r="BG67" s="2">
        <f t="shared" ca="1" si="74"/>
        <v>0</v>
      </c>
      <c r="BH67" s="2">
        <f t="shared" ca="1" si="74"/>
        <v>0</v>
      </c>
      <c r="BI67" s="2">
        <f t="shared" ca="1" si="74"/>
        <v>0</v>
      </c>
      <c r="BJ67" s="2">
        <f t="shared" ca="1" si="74"/>
        <v>0</v>
      </c>
      <c r="BK67" s="2">
        <f t="shared" ca="1" si="74"/>
        <v>0</v>
      </c>
      <c r="BL67" s="2">
        <f t="shared" ca="1" si="74"/>
        <v>0</v>
      </c>
      <c r="BM67" s="2">
        <f t="shared" ca="1" si="74"/>
        <v>0</v>
      </c>
      <c r="BN67" s="2" t="str">
        <f t="shared" si="21"/>
        <v>TA</v>
      </c>
      <c r="BP67" s="2">
        <f t="shared" si="52"/>
        <v>0</v>
      </c>
      <c r="BR67" s="2">
        <f t="shared" ref="BR67:CE69" si="75">IF(AND(J85 &gt;0,J67&gt;$C67,J67&gt;0.1),1,0)</f>
        <v>0</v>
      </c>
      <c r="BS67" s="2">
        <f t="shared" si="75"/>
        <v>0</v>
      </c>
      <c r="BT67" s="2">
        <f t="shared" si="75"/>
        <v>0</v>
      </c>
      <c r="BU67" s="2">
        <f t="shared" si="75"/>
        <v>0</v>
      </c>
      <c r="BV67" s="2">
        <f t="shared" si="75"/>
        <v>0</v>
      </c>
      <c r="BW67" s="2">
        <f t="shared" si="75"/>
        <v>0</v>
      </c>
      <c r="BX67" s="2">
        <f t="shared" si="75"/>
        <v>0</v>
      </c>
      <c r="BY67" s="2">
        <f t="shared" si="75"/>
        <v>0</v>
      </c>
      <c r="BZ67" s="2">
        <f t="shared" si="75"/>
        <v>0</v>
      </c>
      <c r="CA67" s="2">
        <f t="shared" si="75"/>
        <v>0</v>
      </c>
      <c r="CB67" s="2">
        <f t="shared" si="75"/>
        <v>0</v>
      </c>
      <c r="CC67" s="2">
        <f t="shared" si="75"/>
        <v>0</v>
      </c>
      <c r="CD67" s="2">
        <f t="shared" si="75"/>
        <v>0</v>
      </c>
      <c r="CE67" s="2">
        <f t="shared" si="75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ТА-12  -  δt_конд</v>
      </c>
      <c r="B68" s="10" t="s">
        <v>1949</v>
      </c>
      <c r="C68" s="18">
        <v>25</v>
      </c>
      <c r="D68" s="18">
        <v>5</v>
      </c>
      <c r="E68" s="22" t="s">
        <v>608</v>
      </c>
      <c r="F68" s="22">
        <v>3</v>
      </c>
      <c r="G68" s="18"/>
      <c r="H68" s="20">
        <f t="shared" ca="1" si="17"/>
        <v>0</v>
      </c>
      <c r="I68" s="16" t="str">
        <f t="shared" si="18"/>
        <v>12T102TA0005</v>
      </c>
      <c r="J68" s="54">
        <v>20.887903099999999</v>
      </c>
      <c r="K68" s="54">
        <v>24.180348560000038</v>
      </c>
      <c r="L68" s="54">
        <v>20.955121960000046</v>
      </c>
      <c r="M68" s="54">
        <v>20.418208199999999</v>
      </c>
      <c r="N68" s="54">
        <v>21.358154890000023</v>
      </c>
      <c r="O68" s="54">
        <v>23.042681300000002</v>
      </c>
      <c r="P68" s="54">
        <v>24.394231960000024</v>
      </c>
      <c r="Q68" s="54">
        <v>21.652008640000048</v>
      </c>
      <c r="R68" s="54">
        <v>21.259746319999998</v>
      </c>
      <c r="S68" s="54">
        <v>21.78594365</v>
      </c>
      <c r="T68" s="54">
        <v>23.663988750000001</v>
      </c>
      <c r="U68" s="54">
        <v>22.911702950000041</v>
      </c>
      <c r="V68" s="54">
        <v>21.735757720000002</v>
      </c>
      <c r="W68" s="56">
        <v>23.68430111000005</v>
      </c>
      <c r="X68" s="2" t="e">
        <f t="shared" ca="1" si="55"/>
        <v>#N/A</v>
      </c>
      <c r="Y68" s="2" t="e">
        <f t="shared" ca="1" si="55"/>
        <v>#N/A</v>
      </c>
      <c r="Z68" s="2" t="e">
        <f t="shared" ca="1" si="55"/>
        <v>#N/A</v>
      </c>
      <c r="AA68" s="2" t="e">
        <f t="shared" ca="1" si="55"/>
        <v>#N/A</v>
      </c>
      <c r="AB68" s="2" t="e">
        <f t="shared" ca="1" si="55"/>
        <v>#N/A</v>
      </c>
      <c r="AC68" s="2" t="e">
        <f t="shared" ca="1" si="73"/>
        <v>#N/A</v>
      </c>
      <c r="AD68" s="2" t="e">
        <f t="shared" ca="1" si="73"/>
        <v>#N/A</v>
      </c>
      <c r="AE68" s="2" t="e">
        <f t="shared" ca="1" si="73"/>
        <v>#N/A</v>
      </c>
      <c r="AF68" s="2" t="e">
        <f t="shared" ca="1" si="73"/>
        <v>#N/A</v>
      </c>
      <c r="AG68" s="2" t="e">
        <f t="shared" ca="1" si="73"/>
        <v>#N/A</v>
      </c>
      <c r="AH68" s="2" t="e">
        <f t="shared" ca="1" si="73"/>
        <v>#N/A</v>
      </c>
      <c r="AI68" s="2" t="e">
        <f t="shared" ca="1" si="73"/>
        <v>#N/A</v>
      </c>
      <c r="AJ68" s="2" t="e">
        <f t="shared" ca="1" si="73"/>
        <v>#N/A</v>
      </c>
      <c r="AK68" s="2" t="e">
        <f t="shared" ca="1" si="73"/>
        <v>#N/A</v>
      </c>
      <c r="AL68" s="55">
        <v>4.4224181103431883</v>
      </c>
      <c r="AM68" s="55">
        <v>3.0824581827240478</v>
      </c>
      <c r="AN68" s="55">
        <v>4.1301029157467628</v>
      </c>
      <c r="AO68" s="55">
        <v>6.4689010478765754</v>
      </c>
      <c r="AP68" s="55">
        <v>6.4013252020382581</v>
      </c>
      <c r="AQ68" s="55">
        <v>6.658625362276128</v>
      </c>
      <c r="AR68" s="55">
        <v>6.7615214913113677</v>
      </c>
      <c r="AS68" s="55">
        <v>6.7120823253870503</v>
      </c>
      <c r="AT68" s="55">
        <v>7.0776921207369403</v>
      </c>
      <c r="AU68" s="55">
        <v>6.9444669593378636</v>
      </c>
      <c r="AV68" s="55">
        <v>3.568660794839885</v>
      </c>
      <c r="AW68" s="55">
        <v>3.6923142887778728</v>
      </c>
      <c r="AX68" s="55">
        <v>3.8055998023667841</v>
      </c>
      <c r="AY68" s="55">
        <v>3.8149797248361699</v>
      </c>
      <c r="AZ68" s="2">
        <f t="shared" ca="1" si="56"/>
        <v>0</v>
      </c>
      <c r="BA68" s="2">
        <f t="shared" ca="1" si="56"/>
        <v>0</v>
      </c>
      <c r="BB68" s="2">
        <f t="shared" ca="1" si="56"/>
        <v>0</v>
      </c>
      <c r="BC68" s="2">
        <f t="shared" ca="1" si="56"/>
        <v>0</v>
      </c>
      <c r="BD68" s="2">
        <f t="shared" ca="1" si="56"/>
        <v>0</v>
      </c>
      <c r="BE68" s="2">
        <f t="shared" ca="1" si="74"/>
        <v>0</v>
      </c>
      <c r="BF68" s="2">
        <f t="shared" ca="1" si="74"/>
        <v>0</v>
      </c>
      <c r="BG68" s="2">
        <f t="shared" ca="1" si="74"/>
        <v>0</v>
      </c>
      <c r="BH68" s="2">
        <f t="shared" ca="1" si="74"/>
        <v>0</v>
      </c>
      <c r="BI68" s="2">
        <f t="shared" ca="1" si="74"/>
        <v>0</v>
      </c>
      <c r="BJ68" s="2">
        <f t="shared" ca="1" si="74"/>
        <v>0</v>
      </c>
      <c r="BK68" s="2">
        <f t="shared" ca="1" si="74"/>
        <v>0</v>
      </c>
      <c r="BL68" s="2">
        <f t="shared" ca="1" si="74"/>
        <v>0</v>
      </c>
      <c r="BM68" s="2">
        <f t="shared" ca="1" si="74"/>
        <v>0</v>
      </c>
      <c r="BN68" s="2" t="str">
        <f t="shared" si="21"/>
        <v>TA</v>
      </c>
      <c r="BO68" s="2">
        <f>IF(AND(COUNTIF(J68:W68,"&gt;0")&gt;6,COUNTIF(J68:W68,"&gt;0")=SUM(BR68:CE68)),SUM(BR68:CE68),0)</f>
        <v>0</v>
      </c>
      <c r="BP68" s="2">
        <f t="shared" si="52"/>
        <v>1</v>
      </c>
      <c r="BR68" s="2">
        <f t="shared" si="75"/>
        <v>0</v>
      </c>
      <c r="BS68" s="2">
        <f t="shared" si="75"/>
        <v>0</v>
      </c>
      <c r="BT68" s="2">
        <f t="shared" si="75"/>
        <v>0</v>
      </c>
      <c r="BU68" s="2">
        <f t="shared" si="75"/>
        <v>0</v>
      </c>
      <c r="BV68" s="2">
        <f t="shared" si="75"/>
        <v>0</v>
      </c>
      <c r="BW68" s="2">
        <f t="shared" si="75"/>
        <v>0</v>
      </c>
      <c r="BX68" s="2">
        <f t="shared" si="75"/>
        <v>0</v>
      </c>
      <c r="BY68" s="2">
        <f t="shared" si="75"/>
        <v>0</v>
      </c>
      <c r="BZ68" s="2">
        <f t="shared" si="75"/>
        <v>0</v>
      </c>
      <c r="CA68" s="2">
        <f t="shared" si="75"/>
        <v>0</v>
      </c>
      <c r="CB68" s="2">
        <f t="shared" si="75"/>
        <v>0</v>
      </c>
      <c r="CC68" s="2">
        <f t="shared" si="75"/>
        <v>0</v>
      </c>
      <c r="CD68" s="2">
        <f t="shared" si="75"/>
        <v>0</v>
      </c>
      <c r="CE68" s="2">
        <f t="shared" si="75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ТА-13  -  δt_конд</v>
      </c>
      <c r="B69" s="10" t="s">
        <v>2150</v>
      </c>
      <c r="C69" s="18">
        <v>25</v>
      </c>
      <c r="D69" s="18">
        <v>5</v>
      </c>
      <c r="E69" s="22" t="s">
        <v>608</v>
      </c>
      <c r="F69" s="22">
        <v>3</v>
      </c>
      <c r="G69" s="18"/>
      <c r="H69" s="20">
        <f t="shared" ca="1" si="17"/>
        <v>0</v>
      </c>
      <c r="I69" s="16" t="str">
        <f t="shared" si="18"/>
        <v>13T102TA0005</v>
      </c>
      <c r="J69" s="54">
        <v>11.795992190000014</v>
      </c>
      <c r="K69" s="54">
        <v>12.121170560000003</v>
      </c>
      <c r="L69" s="54">
        <v>11.896078870000007</v>
      </c>
      <c r="M69" s="54">
        <v>11.672895690000036</v>
      </c>
      <c r="N69" s="54">
        <v>12.142251480000038</v>
      </c>
      <c r="O69" s="54">
        <v>12.560654510000038</v>
      </c>
      <c r="P69" s="54">
        <v>24.73762378000005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X69" s="2">
        <f t="shared" ca="1" si="55"/>
        <v>0</v>
      </c>
      <c r="Y69" s="2">
        <f t="shared" ca="1" si="55"/>
        <v>0</v>
      </c>
      <c r="Z69" s="2">
        <f t="shared" ca="1" si="55"/>
        <v>0</v>
      </c>
      <c r="AA69" s="2">
        <f t="shared" ca="1" si="55"/>
        <v>0</v>
      </c>
      <c r="AB69" s="2">
        <f t="shared" ca="1" si="55"/>
        <v>0</v>
      </c>
      <c r="AC69" s="2">
        <f t="shared" ca="1" si="73"/>
        <v>0</v>
      </c>
      <c r="AD69" s="2">
        <f t="shared" ca="1" si="73"/>
        <v>0</v>
      </c>
      <c r="AE69" s="2">
        <f t="shared" ca="1" si="73"/>
        <v>0</v>
      </c>
      <c r="AF69" s="2">
        <f t="shared" ca="1" si="73"/>
        <v>0</v>
      </c>
      <c r="AG69" s="2">
        <f t="shared" ca="1" si="73"/>
        <v>0</v>
      </c>
      <c r="AH69" s="2">
        <f t="shared" ca="1" si="73"/>
        <v>0</v>
      </c>
      <c r="AI69" s="2">
        <f t="shared" ca="1" si="73"/>
        <v>0</v>
      </c>
      <c r="AJ69" s="2">
        <f t="shared" ca="1" si="73"/>
        <v>0</v>
      </c>
      <c r="AK69" s="2">
        <f t="shared" ca="1" si="73"/>
        <v>0</v>
      </c>
      <c r="AL69" s="55">
        <v>3.1734269664702897</v>
      </c>
      <c r="AM69" s="55">
        <v>3.2773336403520839</v>
      </c>
      <c r="AN69" s="55">
        <v>3.3931133618989069</v>
      </c>
      <c r="AO69" s="55">
        <v>4.7764888736735882</v>
      </c>
      <c r="AP69" s="55">
        <v>4.7911395268144146</v>
      </c>
      <c r="AQ69" s="55">
        <v>4.5331155583593654</v>
      </c>
      <c r="AR69" s="55">
        <v>2.3919336479186977</v>
      </c>
      <c r="AS69" s="55">
        <v>0</v>
      </c>
      <c r="AT69" s="55">
        <v>0</v>
      </c>
      <c r="AU69" s="55">
        <v>0</v>
      </c>
      <c r="AV69" s="55">
        <v>0</v>
      </c>
      <c r="AW69" s="55">
        <v>0</v>
      </c>
      <c r="AX69" s="55">
        <v>0</v>
      </c>
      <c r="AY69" s="55">
        <v>0</v>
      </c>
      <c r="AZ69" s="2">
        <f t="shared" ca="1" si="56"/>
        <v>0</v>
      </c>
      <c r="BA69" s="2">
        <f t="shared" ca="1" si="56"/>
        <v>0</v>
      </c>
      <c r="BB69" s="2">
        <f t="shared" ca="1" si="56"/>
        <v>0</v>
      </c>
      <c r="BC69" s="2">
        <f t="shared" ca="1" si="56"/>
        <v>0</v>
      </c>
      <c r="BD69" s="2">
        <f t="shared" ca="1" si="56"/>
        <v>0</v>
      </c>
      <c r="BE69" s="2">
        <f t="shared" ca="1" si="74"/>
        <v>0</v>
      </c>
      <c r="BF69" s="2">
        <f t="shared" ca="1" si="74"/>
        <v>0</v>
      </c>
      <c r="BG69" s="2">
        <f t="shared" ca="1" si="74"/>
        <v>0</v>
      </c>
      <c r="BH69" s="2">
        <f t="shared" ca="1" si="74"/>
        <v>0</v>
      </c>
      <c r="BI69" s="2">
        <f t="shared" ca="1" si="74"/>
        <v>0</v>
      </c>
      <c r="BJ69" s="2">
        <f t="shared" ca="1" si="74"/>
        <v>0</v>
      </c>
      <c r="BK69" s="2">
        <f t="shared" ca="1" si="74"/>
        <v>0</v>
      </c>
      <c r="BL69" s="2">
        <f t="shared" ca="1" si="74"/>
        <v>0</v>
      </c>
      <c r="BM69" s="2">
        <f t="shared" ca="1" si="74"/>
        <v>0</v>
      </c>
      <c r="BN69" s="2" t="str">
        <f t="shared" si="21"/>
        <v>TA</v>
      </c>
      <c r="BP69" s="2">
        <f t="shared" si="52"/>
        <v>1</v>
      </c>
      <c r="BR69" s="2">
        <f t="shared" si="75"/>
        <v>0</v>
      </c>
      <c r="BS69" s="2">
        <f t="shared" si="75"/>
        <v>0</v>
      </c>
      <c r="BT69" s="2">
        <f t="shared" si="75"/>
        <v>0</v>
      </c>
      <c r="BU69" s="2">
        <f t="shared" si="75"/>
        <v>0</v>
      </c>
      <c r="BV69" s="2">
        <f t="shared" si="75"/>
        <v>0</v>
      </c>
      <c r="BW69" s="2">
        <f t="shared" si="75"/>
        <v>0</v>
      </c>
      <c r="BX69" s="2">
        <f t="shared" si="75"/>
        <v>0</v>
      </c>
      <c r="BY69" s="2">
        <f t="shared" si="75"/>
        <v>0</v>
      </c>
      <c r="BZ69" s="2">
        <f t="shared" si="75"/>
        <v>0</v>
      </c>
      <c r="CA69" s="2">
        <f t="shared" si="75"/>
        <v>0</v>
      </c>
      <c r="CB69" s="2">
        <f t="shared" si="75"/>
        <v>0</v>
      </c>
      <c r="CC69" s="2">
        <f t="shared" si="75"/>
        <v>0</v>
      </c>
      <c r="CD69" s="2">
        <f t="shared" si="75"/>
        <v>0</v>
      </c>
      <c r="CE69" s="2">
        <f t="shared" si="75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ТА-11  -  W</v>
      </c>
      <c r="B70" s="10" t="s">
        <v>1950</v>
      </c>
      <c r="C70" s="18">
        <v>98</v>
      </c>
      <c r="D70" s="18">
        <v>85</v>
      </c>
      <c r="E70" s="22" t="s">
        <v>118</v>
      </c>
      <c r="F70" s="22">
        <v>3</v>
      </c>
      <c r="G70" s="18"/>
      <c r="H70" s="20">
        <f t="shared" ca="1" si="17"/>
        <v>0</v>
      </c>
      <c r="I70" s="16" t="str">
        <f t="shared" si="18"/>
        <v>11T002KV0005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6">
        <v>0</v>
      </c>
      <c r="X70" s="2">
        <f t="shared" ca="1" si="55"/>
        <v>2</v>
      </c>
      <c r="Y70" s="2">
        <f t="shared" ca="1" si="55"/>
        <v>2</v>
      </c>
      <c r="Z70" s="2">
        <f t="shared" ca="1" si="55"/>
        <v>2</v>
      </c>
      <c r="AA70" s="2">
        <f t="shared" ca="1" si="55"/>
        <v>2</v>
      </c>
      <c r="AB70" s="2">
        <f t="shared" ca="1" si="55"/>
        <v>2</v>
      </c>
      <c r="AC70" s="2">
        <f t="shared" ca="1" si="73"/>
        <v>2</v>
      </c>
      <c r="AD70" s="2">
        <f t="shared" ca="1" si="73"/>
        <v>2</v>
      </c>
      <c r="AE70" s="2">
        <f t="shared" ca="1" si="73"/>
        <v>2</v>
      </c>
      <c r="AF70" s="2">
        <f t="shared" ca="1" si="73"/>
        <v>2</v>
      </c>
      <c r="AG70" s="2">
        <f t="shared" ca="1" si="73"/>
        <v>2</v>
      </c>
      <c r="AH70" s="2">
        <f t="shared" ca="1" si="73"/>
        <v>2</v>
      </c>
      <c r="AI70" s="2">
        <f t="shared" ca="1" si="73"/>
        <v>2</v>
      </c>
      <c r="AJ70" s="2">
        <f t="shared" ca="1" si="73"/>
        <v>2</v>
      </c>
      <c r="AK70" s="2">
        <f t="shared" ca="1" si="73"/>
        <v>2</v>
      </c>
      <c r="AL70" s="55">
        <v>0</v>
      </c>
      <c r="AM70" s="55">
        <v>0</v>
      </c>
      <c r="AN70" s="55">
        <v>0</v>
      </c>
      <c r="AO70" s="55">
        <v>0</v>
      </c>
      <c r="AP70" s="55">
        <v>0</v>
      </c>
      <c r="AQ70" s="55">
        <v>0</v>
      </c>
      <c r="AR70" s="55">
        <v>0</v>
      </c>
      <c r="AS70" s="55">
        <v>0</v>
      </c>
      <c r="AT70" s="55">
        <v>0</v>
      </c>
      <c r="AU70" s="55">
        <v>0</v>
      </c>
      <c r="AV70" s="55">
        <v>0</v>
      </c>
      <c r="AW70" s="55">
        <v>0</v>
      </c>
      <c r="AX70" s="55">
        <v>0</v>
      </c>
      <c r="AY70" s="55">
        <v>0</v>
      </c>
      <c r="AZ70" s="2">
        <f t="shared" ca="1" si="56"/>
        <v>0</v>
      </c>
      <c r="BA70" s="2">
        <f t="shared" ca="1" si="56"/>
        <v>0</v>
      </c>
      <c r="BB70" s="2">
        <f t="shared" ca="1" si="56"/>
        <v>0</v>
      </c>
      <c r="BC70" s="2">
        <f t="shared" ca="1" si="56"/>
        <v>0</v>
      </c>
      <c r="BD70" s="2">
        <f t="shared" ca="1" si="56"/>
        <v>0</v>
      </c>
      <c r="BE70" s="2">
        <f t="shared" ca="1" si="74"/>
        <v>0</v>
      </c>
      <c r="BF70" s="2">
        <f t="shared" ca="1" si="74"/>
        <v>0</v>
      </c>
      <c r="BG70" s="2">
        <f t="shared" ca="1" si="74"/>
        <v>0</v>
      </c>
      <c r="BH70" s="2">
        <f t="shared" ca="1" si="74"/>
        <v>0</v>
      </c>
      <c r="BI70" s="2">
        <f t="shared" ca="1" si="74"/>
        <v>0</v>
      </c>
      <c r="BJ70" s="2">
        <f t="shared" ca="1" si="74"/>
        <v>0</v>
      </c>
      <c r="BK70" s="2">
        <f t="shared" ca="1" si="74"/>
        <v>0</v>
      </c>
      <c r="BL70" s="2">
        <f t="shared" ca="1" si="74"/>
        <v>0</v>
      </c>
      <c r="BM70" s="2">
        <f t="shared" ca="1" si="74"/>
        <v>0</v>
      </c>
      <c r="BN70" s="2" t="str">
        <f t="shared" si="21"/>
        <v>KV</v>
      </c>
      <c r="BP70" s="2">
        <f t="shared" si="52"/>
        <v>0</v>
      </c>
      <c r="BR70" s="2">
        <f t="shared" ref="BR70:CE72" si="76">IF(AND(J85 &gt;0,J70 &gt;0,J70&lt;$D70),1,0)</f>
        <v>0</v>
      </c>
      <c r="BS70" s="2">
        <f t="shared" si="76"/>
        <v>0</v>
      </c>
      <c r="BT70" s="2">
        <f t="shared" si="76"/>
        <v>0</v>
      </c>
      <c r="BU70" s="2">
        <f t="shared" si="76"/>
        <v>0</v>
      </c>
      <c r="BV70" s="2">
        <f t="shared" si="76"/>
        <v>0</v>
      </c>
      <c r="BW70" s="2">
        <f t="shared" si="76"/>
        <v>0</v>
      </c>
      <c r="BX70" s="2">
        <f t="shared" si="76"/>
        <v>0</v>
      </c>
      <c r="BY70" s="2">
        <f t="shared" si="76"/>
        <v>0</v>
      </c>
      <c r="BZ70" s="2">
        <f t="shared" si="76"/>
        <v>0</v>
      </c>
      <c r="CA70" s="2">
        <f t="shared" si="76"/>
        <v>0</v>
      </c>
      <c r="CB70" s="2">
        <f t="shared" si="76"/>
        <v>0</v>
      </c>
      <c r="CC70" s="2">
        <f t="shared" si="76"/>
        <v>0</v>
      </c>
      <c r="CD70" s="2">
        <f t="shared" si="76"/>
        <v>0</v>
      </c>
      <c r="CE70" s="2">
        <f t="shared" si="76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ТА-12  -  W</v>
      </c>
      <c r="B71" s="10" t="s">
        <v>1951</v>
      </c>
      <c r="C71" s="18">
        <v>98</v>
      </c>
      <c r="D71" s="18">
        <v>85</v>
      </c>
      <c r="E71" s="22" t="s">
        <v>118</v>
      </c>
      <c r="F71" s="22">
        <v>3</v>
      </c>
      <c r="G71" s="18"/>
      <c r="H71" s="20">
        <f t="shared" ca="1" si="17"/>
        <v>0</v>
      </c>
      <c r="I71" s="16" t="str">
        <f t="shared" si="18"/>
        <v>12T002KV0005</v>
      </c>
      <c r="J71" s="54">
        <v>95.87</v>
      </c>
      <c r="K71" s="54">
        <v>95.29</v>
      </c>
      <c r="L71" s="54">
        <v>96.2</v>
      </c>
      <c r="M71" s="54">
        <v>96.38</v>
      </c>
      <c r="N71" s="54">
        <v>96.42</v>
      </c>
      <c r="O71" s="54">
        <v>96.11</v>
      </c>
      <c r="P71" s="54">
        <v>95.749999999999986</v>
      </c>
      <c r="Q71" s="54">
        <v>96.38</v>
      </c>
      <c r="R71" s="54">
        <v>96.4</v>
      </c>
      <c r="S71" s="54">
        <v>96.33</v>
      </c>
      <c r="T71" s="54">
        <v>95.910000000000011</v>
      </c>
      <c r="U71" s="54">
        <v>95.88</v>
      </c>
      <c r="V71" s="54">
        <v>96.08</v>
      </c>
      <c r="W71" s="56">
        <v>95.66</v>
      </c>
      <c r="X71" s="2" t="e">
        <f t="shared" ca="1" si="55"/>
        <v>#N/A</v>
      </c>
      <c r="Y71" s="2" t="e">
        <f t="shared" ca="1" si="55"/>
        <v>#N/A</v>
      </c>
      <c r="Z71" s="2" t="e">
        <f t="shared" ca="1" si="55"/>
        <v>#N/A</v>
      </c>
      <c r="AA71" s="2" t="e">
        <f t="shared" ca="1" si="55"/>
        <v>#N/A</v>
      </c>
      <c r="AB71" s="2" t="e">
        <f t="shared" ca="1" si="55"/>
        <v>#N/A</v>
      </c>
      <c r="AC71" s="2" t="e">
        <f t="shared" ca="1" si="73"/>
        <v>#N/A</v>
      </c>
      <c r="AD71" s="2" t="e">
        <f t="shared" ca="1" si="73"/>
        <v>#N/A</v>
      </c>
      <c r="AE71" s="2" t="e">
        <f t="shared" ca="1" si="73"/>
        <v>#N/A</v>
      </c>
      <c r="AF71" s="2" t="e">
        <f t="shared" ca="1" si="73"/>
        <v>#N/A</v>
      </c>
      <c r="AG71" s="2" t="e">
        <f t="shared" ca="1" si="73"/>
        <v>#N/A</v>
      </c>
      <c r="AH71" s="2" t="e">
        <f t="shared" ca="1" si="73"/>
        <v>#N/A</v>
      </c>
      <c r="AI71" s="2" t="e">
        <f t="shared" ca="1" si="73"/>
        <v>#N/A</v>
      </c>
      <c r="AJ71" s="2" t="e">
        <f t="shared" ca="1" si="73"/>
        <v>#N/A</v>
      </c>
      <c r="AK71" s="2" t="e">
        <f t="shared" ca="1" si="73"/>
        <v>#N/A</v>
      </c>
      <c r="AL71" s="55">
        <v>98.376638554214964</v>
      </c>
      <c r="AM71" s="55">
        <v>98.485272944799263</v>
      </c>
      <c r="AN71" s="55">
        <v>98.528708966882888</v>
      </c>
      <c r="AO71" s="55">
        <v>98.565105365082914</v>
      </c>
      <c r="AP71" s="55">
        <v>98.70348147283066</v>
      </c>
      <c r="AQ71" s="55">
        <v>98.753176581525736</v>
      </c>
      <c r="AR71" s="55">
        <v>98.726090845648457</v>
      </c>
      <c r="AS71" s="55">
        <v>98.723808734326568</v>
      </c>
      <c r="AT71" s="55">
        <v>98.69092296935122</v>
      </c>
      <c r="AU71" s="55">
        <v>98.717386402315839</v>
      </c>
      <c r="AV71" s="55">
        <v>98.593461892888968</v>
      </c>
      <c r="AW71" s="55">
        <v>98.563866391271219</v>
      </c>
      <c r="AX71" s="55">
        <v>98.558194523443049</v>
      </c>
      <c r="AY71" s="55">
        <v>98.56019697428215</v>
      </c>
      <c r="AZ71" s="2">
        <f t="shared" ca="1" si="56"/>
        <v>0</v>
      </c>
      <c r="BA71" s="2">
        <f t="shared" ca="1" si="56"/>
        <v>0</v>
      </c>
      <c r="BB71" s="2">
        <f t="shared" ca="1" si="56"/>
        <v>0</v>
      </c>
      <c r="BC71" s="2">
        <f t="shared" ca="1" si="56"/>
        <v>0</v>
      </c>
      <c r="BD71" s="2">
        <f t="shared" ca="1" si="56"/>
        <v>0</v>
      </c>
      <c r="BE71" s="2">
        <f t="shared" ca="1" si="74"/>
        <v>0</v>
      </c>
      <c r="BF71" s="2">
        <f t="shared" ca="1" si="74"/>
        <v>0</v>
      </c>
      <c r="BG71" s="2">
        <f t="shared" ca="1" si="74"/>
        <v>0</v>
      </c>
      <c r="BH71" s="2">
        <f t="shared" ca="1" si="74"/>
        <v>0</v>
      </c>
      <c r="BI71" s="2">
        <f t="shared" ca="1" si="74"/>
        <v>0</v>
      </c>
      <c r="BJ71" s="2">
        <f t="shared" ca="1" si="74"/>
        <v>0</v>
      </c>
      <c r="BK71" s="2">
        <f t="shared" ca="1" si="74"/>
        <v>0</v>
      </c>
      <c r="BL71" s="2">
        <f t="shared" ca="1" si="74"/>
        <v>0</v>
      </c>
      <c r="BM71" s="2">
        <f t="shared" ca="1" si="74"/>
        <v>0</v>
      </c>
      <c r="BN71" s="2" t="str">
        <f t="shared" si="21"/>
        <v>KV</v>
      </c>
      <c r="BO71" s="2">
        <f>IF(AND(COUNTIF(J71:W71,"&gt;0")&gt;6,COUNTIF(J71:W71,"&gt;0")=SUM(BR71:CE71)),SUM(BR71:CE71),0)</f>
        <v>0</v>
      </c>
      <c r="BP71" s="2">
        <f t="shared" si="52"/>
        <v>1</v>
      </c>
      <c r="BR71" s="2">
        <f t="shared" si="76"/>
        <v>0</v>
      </c>
      <c r="BS71" s="2">
        <f t="shared" si="76"/>
        <v>0</v>
      </c>
      <c r="BT71" s="2">
        <f t="shared" si="76"/>
        <v>0</v>
      </c>
      <c r="BU71" s="2">
        <f t="shared" si="76"/>
        <v>0</v>
      </c>
      <c r="BV71" s="2">
        <f t="shared" si="76"/>
        <v>0</v>
      </c>
      <c r="BW71" s="2">
        <f t="shared" si="76"/>
        <v>0</v>
      </c>
      <c r="BX71" s="2">
        <f t="shared" si="76"/>
        <v>0</v>
      </c>
      <c r="BY71" s="2">
        <f t="shared" si="76"/>
        <v>0</v>
      </c>
      <c r="BZ71" s="2">
        <f t="shared" si="76"/>
        <v>0</v>
      </c>
      <c r="CA71" s="2">
        <f t="shared" si="76"/>
        <v>0</v>
      </c>
      <c r="CB71" s="2">
        <f t="shared" si="76"/>
        <v>0</v>
      </c>
      <c r="CC71" s="2">
        <f t="shared" si="76"/>
        <v>0</v>
      </c>
      <c r="CD71" s="2">
        <f t="shared" si="76"/>
        <v>0</v>
      </c>
      <c r="CE71" s="2">
        <f t="shared" si="76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ТА-13  -  W</v>
      </c>
      <c r="B72" s="10" t="s">
        <v>1952</v>
      </c>
      <c r="C72" s="18">
        <v>98</v>
      </c>
      <c r="D72" s="18">
        <v>85</v>
      </c>
      <c r="E72" s="22" t="s">
        <v>118</v>
      </c>
      <c r="F72" s="22">
        <v>3</v>
      </c>
      <c r="G72" s="18"/>
      <c r="H72" s="20">
        <f t="shared" ca="1" si="17"/>
        <v>0</v>
      </c>
      <c r="I72" s="16" t="str">
        <f t="shared" si="18"/>
        <v>13T002KV0005</v>
      </c>
      <c r="J72" s="54">
        <v>94.05</v>
      </c>
      <c r="K72" s="54">
        <v>93.83</v>
      </c>
      <c r="L72" s="54">
        <v>93.72</v>
      </c>
      <c r="M72" s="54">
        <v>93.63</v>
      </c>
      <c r="N72" s="54">
        <v>93.26</v>
      </c>
      <c r="O72" s="54">
        <v>92.998082268628991</v>
      </c>
      <c r="P72" s="54">
        <v>88.26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6">
        <v>0</v>
      </c>
      <c r="X72" s="2">
        <f t="shared" ca="1" si="55"/>
        <v>0</v>
      </c>
      <c r="Y72" s="2">
        <f t="shared" ca="1" si="55"/>
        <v>0</v>
      </c>
      <c r="Z72" s="2">
        <f t="shared" ca="1" si="55"/>
        <v>0</v>
      </c>
      <c r="AA72" s="2">
        <f t="shared" ca="1" si="55"/>
        <v>0</v>
      </c>
      <c r="AB72" s="2">
        <f t="shared" ca="1" si="55"/>
        <v>0</v>
      </c>
      <c r="AC72" s="2">
        <f t="shared" ca="1" si="73"/>
        <v>0</v>
      </c>
      <c r="AD72" s="2">
        <f t="shared" ca="1" si="73"/>
        <v>0</v>
      </c>
      <c r="AE72" s="2">
        <f t="shared" ca="1" si="73"/>
        <v>2</v>
      </c>
      <c r="AF72" s="2">
        <f t="shared" ca="1" si="73"/>
        <v>2</v>
      </c>
      <c r="AG72" s="2">
        <f t="shared" ca="1" si="73"/>
        <v>2</v>
      </c>
      <c r="AH72" s="2">
        <f t="shared" ca="1" si="73"/>
        <v>2</v>
      </c>
      <c r="AI72" s="2">
        <f t="shared" ca="1" si="73"/>
        <v>2</v>
      </c>
      <c r="AJ72" s="2">
        <f t="shared" ca="1" si="73"/>
        <v>2</v>
      </c>
      <c r="AK72" s="2">
        <f t="shared" ca="1" si="73"/>
        <v>2</v>
      </c>
      <c r="AL72" s="55">
        <v>98.035122518407718</v>
      </c>
      <c r="AM72" s="55">
        <v>97.965262057775874</v>
      </c>
      <c r="AN72" s="55">
        <v>97.913947218023196</v>
      </c>
      <c r="AO72" s="55">
        <v>97.365404494571806</v>
      </c>
      <c r="AP72" s="55">
        <v>97.322769543955332</v>
      </c>
      <c r="AQ72" s="55">
        <v>97.384901202404038</v>
      </c>
      <c r="AR72" s="55">
        <v>98.394018651685386</v>
      </c>
      <c r="AS72" s="55">
        <v>0</v>
      </c>
      <c r="AT72" s="55">
        <v>0</v>
      </c>
      <c r="AU72" s="55">
        <v>0</v>
      </c>
      <c r="AV72" s="55">
        <v>0</v>
      </c>
      <c r="AW72" s="55">
        <v>0</v>
      </c>
      <c r="AX72" s="55">
        <v>0</v>
      </c>
      <c r="AY72" s="55">
        <v>0</v>
      </c>
      <c r="AZ72" s="2">
        <f t="shared" ca="1" si="56"/>
        <v>0</v>
      </c>
      <c r="BA72" s="2">
        <f t="shared" ca="1" si="56"/>
        <v>0</v>
      </c>
      <c r="BB72" s="2">
        <f t="shared" ca="1" si="56"/>
        <v>0</v>
      </c>
      <c r="BC72" s="2">
        <f t="shared" ca="1" si="56"/>
        <v>0</v>
      </c>
      <c r="BD72" s="2">
        <f t="shared" ca="1" si="56"/>
        <v>0</v>
      </c>
      <c r="BE72" s="2">
        <f t="shared" ca="1" si="74"/>
        <v>0</v>
      </c>
      <c r="BF72" s="2">
        <f t="shared" ca="1" si="74"/>
        <v>0</v>
      </c>
      <c r="BG72" s="2">
        <f t="shared" ca="1" si="74"/>
        <v>0</v>
      </c>
      <c r="BH72" s="2">
        <f t="shared" ca="1" si="74"/>
        <v>0</v>
      </c>
      <c r="BI72" s="2">
        <f t="shared" ca="1" si="74"/>
        <v>0</v>
      </c>
      <c r="BJ72" s="2">
        <f t="shared" ca="1" si="74"/>
        <v>0</v>
      </c>
      <c r="BK72" s="2">
        <f t="shared" ca="1" si="74"/>
        <v>0</v>
      </c>
      <c r="BL72" s="2">
        <f t="shared" ca="1" si="74"/>
        <v>0</v>
      </c>
      <c r="BM72" s="2">
        <f t="shared" ca="1" si="74"/>
        <v>0</v>
      </c>
      <c r="BN72" s="2" t="str">
        <f t="shared" si="21"/>
        <v>KV</v>
      </c>
      <c r="BP72" s="2">
        <f t="shared" ref="BP72:BP92" si="77">IF(AND(COUNTIF(J72:W72,"&gt;0")&gt;6,SUM(BR72:CE72)=0),1,0)</f>
        <v>1</v>
      </c>
      <c r="BR72" s="2">
        <f t="shared" si="76"/>
        <v>0</v>
      </c>
      <c r="BS72" s="2">
        <f t="shared" si="76"/>
        <v>0</v>
      </c>
      <c r="BT72" s="2">
        <f t="shared" si="76"/>
        <v>0</v>
      </c>
      <c r="BU72" s="2">
        <f t="shared" si="76"/>
        <v>0</v>
      </c>
      <c r="BV72" s="2">
        <f t="shared" si="76"/>
        <v>0</v>
      </c>
      <c r="BW72" s="2">
        <f t="shared" si="76"/>
        <v>0</v>
      </c>
      <c r="BX72" s="2">
        <f t="shared" si="76"/>
        <v>0</v>
      </c>
      <c r="BY72" s="2">
        <f t="shared" si="76"/>
        <v>0</v>
      </c>
      <c r="BZ72" s="2">
        <f t="shared" si="76"/>
        <v>0</v>
      </c>
      <c r="CA72" s="2">
        <f t="shared" si="76"/>
        <v>0</v>
      </c>
      <c r="CB72" s="2">
        <f t="shared" si="76"/>
        <v>0</v>
      </c>
      <c r="CC72" s="2">
        <f t="shared" si="76"/>
        <v>0</v>
      </c>
      <c r="CD72" s="2">
        <f t="shared" si="76"/>
        <v>0</v>
      </c>
      <c r="CE72" s="2">
        <f t="shared" si="76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ТА-11  -  ΔV_конд</v>
      </c>
      <c r="B73" s="10" t="s">
        <v>1953</v>
      </c>
      <c r="C73" s="18">
        <v>30</v>
      </c>
      <c r="D73" s="18">
        <v>5</v>
      </c>
      <c r="E73" s="22" t="s">
        <v>608</v>
      </c>
      <c r="F73" s="22">
        <v>3</v>
      </c>
      <c r="G73" s="18"/>
      <c r="H73" s="20">
        <f t="shared" ref="H73:H93" ca="1" si="78">IF(COUNTIF(OFFSET(H73,,2+$D$2+$B$3-$B$2,,$C$3-$B$3+1),"=42")+COUNTIF(OFFSET(H73,,2+$D$2+$B$3-$B$2,,$C$3-$B$3+1),"=21")&gt;0,1,0)</f>
        <v>0</v>
      </c>
      <c r="I73" s="16" t="str">
        <f t="shared" ref="I73:I94" si="79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11T002SV0005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6">
        <v>0</v>
      </c>
      <c r="X73" s="2">
        <f t="shared" ca="1" si="55"/>
        <v>0</v>
      </c>
      <c r="Y73" s="2">
        <f t="shared" ca="1" si="55"/>
        <v>0</v>
      </c>
      <c r="Z73" s="2">
        <f t="shared" ca="1" si="55"/>
        <v>0</v>
      </c>
      <c r="AA73" s="2">
        <f t="shared" ca="1" si="55"/>
        <v>0</v>
      </c>
      <c r="AB73" s="2">
        <f t="shared" ca="1" si="55"/>
        <v>0</v>
      </c>
      <c r="AC73" s="2">
        <f t="shared" ca="1" si="73"/>
        <v>0</v>
      </c>
      <c r="AD73" s="2">
        <f t="shared" ca="1" si="73"/>
        <v>0</v>
      </c>
      <c r="AE73" s="2">
        <f t="shared" ca="1" si="73"/>
        <v>0</v>
      </c>
      <c r="AF73" s="2">
        <f t="shared" ca="1" si="73"/>
        <v>0</v>
      </c>
      <c r="AG73" s="2">
        <f t="shared" ca="1" si="73"/>
        <v>0</v>
      </c>
      <c r="AH73" s="2">
        <f t="shared" ca="1" si="73"/>
        <v>0</v>
      </c>
      <c r="AI73" s="2">
        <f t="shared" ca="1" si="73"/>
        <v>0</v>
      </c>
      <c r="AJ73" s="2">
        <f t="shared" ca="1" si="73"/>
        <v>0</v>
      </c>
      <c r="AK73" s="2">
        <f t="shared" ca="1" si="73"/>
        <v>0</v>
      </c>
      <c r="AL73" s="55">
        <v>0</v>
      </c>
      <c r="AM73" s="55">
        <v>0</v>
      </c>
      <c r="AN73" s="55">
        <v>0</v>
      </c>
      <c r="AO73" s="55">
        <v>0</v>
      </c>
      <c r="AP73" s="55">
        <v>0</v>
      </c>
      <c r="AQ73" s="55">
        <v>0</v>
      </c>
      <c r="AR73" s="55">
        <v>0</v>
      </c>
      <c r="AS73" s="55">
        <v>0</v>
      </c>
      <c r="AT73" s="55">
        <v>0</v>
      </c>
      <c r="AU73" s="55">
        <v>0</v>
      </c>
      <c r="AV73" s="55">
        <v>0</v>
      </c>
      <c r="AW73" s="55">
        <v>0</v>
      </c>
      <c r="AX73" s="55">
        <v>0</v>
      </c>
      <c r="AY73" s="55">
        <v>0</v>
      </c>
      <c r="AZ73" s="2">
        <f t="shared" ca="1" si="56"/>
        <v>0</v>
      </c>
      <c r="BA73" s="2">
        <f t="shared" ca="1" si="56"/>
        <v>0</v>
      </c>
      <c r="BB73" s="2">
        <f t="shared" ca="1" si="56"/>
        <v>0</v>
      </c>
      <c r="BC73" s="2">
        <f t="shared" ca="1" si="56"/>
        <v>0</v>
      </c>
      <c r="BD73" s="2">
        <f t="shared" ca="1" si="56"/>
        <v>0</v>
      </c>
      <c r="BE73" s="2">
        <f t="shared" ca="1" si="74"/>
        <v>0</v>
      </c>
      <c r="BF73" s="2">
        <f t="shared" ca="1" si="74"/>
        <v>0</v>
      </c>
      <c r="BG73" s="2">
        <f t="shared" ca="1" si="74"/>
        <v>0</v>
      </c>
      <c r="BH73" s="2">
        <f t="shared" ca="1" si="74"/>
        <v>0</v>
      </c>
      <c r="BI73" s="2">
        <f t="shared" ca="1" si="74"/>
        <v>0</v>
      </c>
      <c r="BJ73" s="2">
        <f t="shared" ca="1" si="74"/>
        <v>0</v>
      </c>
      <c r="BK73" s="2">
        <f t="shared" ca="1" si="74"/>
        <v>0</v>
      </c>
      <c r="BL73" s="2">
        <f t="shared" ca="1" si="74"/>
        <v>0</v>
      </c>
      <c r="BM73" s="2">
        <f t="shared" ca="1" si="74"/>
        <v>0</v>
      </c>
      <c r="BN73" s="2" t="str">
        <f t="shared" ref="BN73:BN94" si="80">MID(B73,7,2)</f>
        <v>SV</v>
      </c>
      <c r="BP73" s="2">
        <f t="shared" si="77"/>
        <v>0</v>
      </c>
      <c r="BR73" s="2">
        <f t="shared" ref="BR73:CE75" si="81">IF(AND(J85 &gt;0,J73&gt;$C73,J73&gt;1),1,0)</f>
        <v>0</v>
      </c>
      <c r="BS73" s="2">
        <f t="shared" si="81"/>
        <v>0</v>
      </c>
      <c r="BT73" s="2">
        <f t="shared" si="81"/>
        <v>0</v>
      </c>
      <c r="BU73" s="2">
        <f t="shared" si="81"/>
        <v>0</v>
      </c>
      <c r="BV73" s="2">
        <f t="shared" si="81"/>
        <v>0</v>
      </c>
      <c r="BW73" s="2">
        <f t="shared" si="81"/>
        <v>0</v>
      </c>
      <c r="BX73" s="2">
        <f t="shared" si="81"/>
        <v>0</v>
      </c>
      <c r="BY73" s="2">
        <f t="shared" si="81"/>
        <v>0</v>
      </c>
      <c r="BZ73" s="2">
        <f t="shared" si="81"/>
        <v>0</v>
      </c>
      <c r="CA73" s="2">
        <f t="shared" si="81"/>
        <v>0</v>
      </c>
      <c r="CB73" s="2">
        <f t="shared" si="81"/>
        <v>0</v>
      </c>
      <c r="CC73" s="2">
        <f t="shared" si="81"/>
        <v>0</v>
      </c>
      <c r="CD73" s="2">
        <f t="shared" si="81"/>
        <v>0</v>
      </c>
      <c r="CE73" s="2">
        <f t="shared" si="81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ТА-12  -  ΔV_конд</v>
      </c>
      <c r="B74" s="10" t="s">
        <v>1954</v>
      </c>
      <c r="C74" s="18">
        <v>30</v>
      </c>
      <c r="D74" s="18">
        <v>5</v>
      </c>
      <c r="E74" s="22" t="s">
        <v>608</v>
      </c>
      <c r="F74" s="22">
        <v>3</v>
      </c>
      <c r="G74" s="18"/>
      <c r="H74" s="20">
        <f t="shared" ca="1" si="78"/>
        <v>0</v>
      </c>
      <c r="I74" s="16" t="str">
        <f t="shared" si="79"/>
        <v>12T002SV0005</v>
      </c>
      <c r="J74" s="54">
        <v>84.9</v>
      </c>
      <c r="K74" s="54">
        <v>84.9</v>
      </c>
      <c r="L74" s="54">
        <v>84.9</v>
      </c>
      <c r="M74" s="54">
        <v>84.9</v>
      </c>
      <c r="N74" s="54">
        <v>84.9</v>
      </c>
      <c r="O74" s="54">
        <v>87.6</v>
      </c>
      <c r="P74" s="54">
        <v>87.6</v>
      </c>
      <c r="Q74" s="54">
        <v>87.6</v>
      </c>
      <c r="R74" s="54">
        <v>87.6</v>
      </c>
      <c r="S74" s="54">
        <v>87.6</v>
      </c>
      <c r="T74" s="54">
        <v>87.6</v>
      </c>
      <c r="U74" s="54">
        <v>87.6</v>
      </c>
      <c r="V74" s="54">
        <v>87.6</v>
      </c>
      <c r="W74" s="56">
        <v>87.6</v>
      </c>
      <c r="X74" s="2" t="e">
        <f t="shared" ca="1" si="55"/>
        <v>#N/A</v>
      </c>
      <c r="Y74" s="2" t="e">
        <f t="shared" ca="1" si="55"/>
        <v>#N/A</v>
      </c>
      <c r="Z74" s="2" t="e">
        <f t="shared" ca="1" si="55"/>
        <v>#N/A</v>
      </c>
      <c r="AA74" s="2" t="e">
        <f t="shared" ca="1" si="55"/>
        <v>#N/A</v>
      </c>
      <c r="AB74" s="2" t="e">
        <f t="shared" ca="1" si="55"/>
        <v>#N/A</v>
      </c>
      <c r="AC74" s="2" t="e">
        <f t="shared" ca="1" si="73"/>
        <v>#N/A</v>
      </c>
      <c r="AD74" s="2" t="e">
        <f t="shared" ca="1" si="73"/>
        <v>#N/A</v>
      </c>
      <c r="AE74" s="2" t="e">
        <f t="shared" ca="1" si="73"/>
        <v>#N/A</v>
      </c>
      <c r="AF74" s="2" t="e">
        <f t="shared" ca="1" si="73"/>
        <v>#N/A</v>
      </c>
      <c r="AG74" s="2" t="e">
        <f t="shared" ca="1" si="73"/>
        <v>#N/A</v>
      </c>
      <c r="AH74" s="2" t="e">
        <f t="shared" ca="1" si="73"/>
        <v>#N/A</v>
      </c>
      <c r="AI74" s="2" t="e">
        <f t="shared" ca="1" si="73"/>
        <v>#N/A</v>
      </c>
      <c r="AJ74" s="2" t="e">
        <f t="shared" ca="1" si="73"/>
        <v>#N/A</v>
      </c>
      <c r="AK74" s="2" t="e">
        <f t="shared" ca="1" si="73"/>
        <v>#N/A</v>
      </c>
      <c r="AL74" s="55">
        <v>15</v>
      </c>
      <c r="AM74" s="55">
        <v>15</v>
      </c>
      <c r="AN74" s="55">
        <v>15</v>
      </c>
      <c r="AO74" s="55">
        <v>15</v>
      </c>
      <c r="AP74" s="55">
        <v>15</v>
      </c>
      <c r="AQ74" s="55">
        <v>15</v>
      </c>
      <c r="AR74" s="55">
        <v>15</v>
      </c>
      <c r="AS74" s="55">
        <v>15</v>
      </c>
      <c r="AT74" s="55">
        <v>15</v>
      </c>
      <c r="AU74" s="55">
        <v>15</v>
      </c>
      <c r="AV74" s="55">
        <v>15</v>
      </c>
      <c r="AW74" s="55">
        <v>15</v>
      </c>
      <c r="AX74" s="55">
        <v>15</v>
      </c>
      <c r="AY74" s="55">
        <v>15</v>
      </c>
      <c r="AZ74" s="2">
        <f t="shared" ca="1" si="56"/>
        <v>0</v>
      </c>
      <c r="BA74" s="2">
        <f t="shared" ca="1" si="56"/>
        <v>0</v>
      </c>
      <c r="BB74" s="2">
        <f t="shared" ca="1" si="56"/>
        <v>0</v>
      </c>
      <c r="BC74" s="2">
        <f t="shared" ca="1" si="56"/>
        <v>0</v>
      </c>
      <c r="BD74" s="2">
        <f t="shared" ca="1" si="56"/>
        <v>0</v>
      </c>
      <c r="BE74" s="2">
        <f t="shared" ca="1" si="74"/>
        <v>0</v>
      </c>
      <c r="BF74" s="2">
        <f t="shared" ca="1" si="74"/>
        <v>0</v>
      </c>
      <c r="BG74" s="2">
        <f t="shared" ca="1" si="74"/>
        <v>0</v>
      </c>
      <c r="BH74" s="2">
        <f t="shared" ca="1" si="74"/>
        <v>0</v>
      </c>
      <c r="BI74" s="2">
        <f t="shared" ca="1" si="74"/>
        <v>0</v>
      </c>
      <c r="BJ74" s="2">
        <f t="shared" ca="1" si="74"/>
        <v>0</v>
      </c>
      <c r="BK74" s="2">
        <f t="shared" ca="1" si="74"/>
        <v>0</v>
      </c>
      <c r="BL74" s="2">
        <f t="shared" ca="1" si="74"/>
        <v>0</v>
      </c>
      <c r="BM74" s="2">
        <f t="shared" ca="1" si="74"/>
        <v>0</v>
      </c>
      <c r="BN74" s="2" t="str">
        <f t="shared" si="80"/>
        <v>SV</v>
      </c>
      <c r="BO74" s="2">
        <f>IF(AND(COUNTIF(J74:W74,"&gt;0")&gt;6,COUNTIF(J74:W74,"&gt;0")=SUM(BR74:CE74)),SUM(BR74:CE74),0)</f>
        <v>14</v>
      </c>
      <c r="BP74" s="2">
        <f t="shared" si="77"/>
        <v>0</v>
      </c>
      <c r="BQ74" s="127">
        <v>45290</v>
      </c>
      <c r="BR74" s="2">
        <f t="shared" si="81"/>
        <v>1</v>
      </c>
      <c r="BS74" s="2">
        <f t="shared" si="81"/>
        <v>1</v>
      </c>
      <c r="BT74" s="2">
        <f t="shared" si="81"/>
        <v>1</v>
      </c>
      <c r="BU74" s="2">
        <f t="shared" si="81"/>
        <v>1</v>
      </c>
      <c r="BV74" s="2">
        <f t="shared" si="81"/>
        <v>1</v>
      </c>
      <c r="BW74" s="2">
        <f t="shared" si="81"/>
        <v>1</v>
      </c>
      <c r="BX74" s="2">
        <f t="shared" si="81"/>
        <v>1</v>
      </c>
      <c r="BY74" s="2">
        <f t="shared" si="81"/>
        <v>1</v>
      </c>
      <c r="BZ74" s="2">
        <f t="shared" si="81"/>
        <v>1</v>
      </c>
      <c r="CA74" s="2">
        <f t="shared" si="81"/>
        <v>1</v>
      </c>
      <c r="CB74" s="2">
        <f t="shared" si="81"/>
        <v>1</v>
      </c>
      <c r="CC74" s="2">
        <f t="shared" si="81"/>
        <v>1</v>
      </c>
      <c r="CD74" s="2">
        <f t="shared" si="81"/>
        <v>1</v>
      </c>
      <c r="CE74" s="2">
        <f t="shared" si="81"/>
        <v>1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ТА-13  -  ΔV_конд</v>
      </c>
      <c r="B75" s="10" t="s">
        <v>1955</v>
      </c>
      <c r="C75" s="18">
        <v>30</v>
      </c>
      <c r="D75" s="18">
        <v>5</v>
      </c>
      <c r="E75" s="22" t="s">
        <v>608</v>
      </c>
      <c r="F75" s="22">
        <v>3</v>
      </c>
      <c r="G75" s="18"/>
      <c r="H75" s="20">
        <f t="shared" ca="1" si="78"/>
        <v>0</v>
      </c>
      <c r="I75" s="16" t="str">
        <f t="shared" si="79"/>
        <v>13T002SV0005</v>
      </c>
      <c r="J75" s="54">
        <v>84.6</v>
      </c>
      <c r="K75" s="54">
        <v>84.6</v>
      </c>
      <c r="L75" s="54">
        <v>84.6</v>
      </c>
      <c r="M75" s="54">
        <v>84.6</v>
      </c>
      <c r="N75" s="54">
        <v>84.6</v>
      </c>
      <c r="O75" s="54">
        <v>84.6</v>
      </c>
      <c r="P75" s="54">
        <v>84.6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6">
        <v>0</v>
      </c>
      <c r="X75" s="2">
        <f t="shared" ca="1" si="55"/>
        <v>2</v>
      </c>
      <c r="Y75" s="2">
        <f t="shared" ca="1" si="55"/>
        <v>2</v>
      </c>
      <c r="Z75" s="2">
        <f t="shared" ca="1" si="55"/>
        <v>2</v>
      </c>
      <c r="AA75" s="2">
        <f t="shared" ca="1" si="55"/>
        <v>2</v>
      </c>
      <c r="AB75" s="2">
        <f t="shared" ca="1" si="55"/>
        <v>2</v>
      </c>
      <c r="AC75" s="2">
        <f t="shared" ca="1" si="73"/>
        <v>2</v>
      </c>
      <c r="AD75" s="2">
        <f t="shared" ca="1" si="73"/>
        <v>2</v>
      </c>
      <c r="AE75" s="2">
        <f t="shared" ca="1" si="73"/>
        <v>0</v>
      </c>
      <c r="AF75" s="2">
        <f t="shared" ca="1" si="73"/>
        <v>0</v>
      </c>
      <c r="AG75" s="2">
        <f t="shared" ca="1" si="73"/>
        <v>0</v>
      </c>
      <c r="AH75" s="2">
        <f t="shared" ca="1" si="73"/>
        <v>0</v>
      </c>
      <c r="AI75" s="2">
        <f t="shared" ca="1" si="73"/>
        <v>0</v>
      </c>
      <c r="AJ75" s="2">
        <f t="shared" ca="1" si="73"/>
        <v>0</v>
      </c>
      <c r="AK75" s="2">
        <f t="shared" ca="1" si="73"/>
        <v>0</v>
      </c>
      <c r="AL75" s="55">
        <v>15</v>
      </c>
      <c r="AM75" s="55">
        <v>15</v>
      </c>
      <c r="AN75" s="55">
        <v>15</v>
      </c>
      <c r="AO75" s="55">
        <v>15</v>
      </c>
      <c r="AP75" s="55">
        <v>15</v>
      </c>
      <c r="AQ75" s="55">
        <v>15</v>
      </c>
      <c r="AR75" s="55">
        <v>15</v>
      </c>
      <c r="AS75" s="55">
        <v>0</v>
      </c>
      <c r="AT75" s="55">
        <v>0</v>
      </c>
      <c r="AU75" s="55">
        <v>0</v>
      </c>
      <c r="AV75" s="55">
        <v>0</v>
      </c>
      <c r="AW75" s="55">
        <v>0</v>
      </c>
      <c r="AX75" s="55">
        <v>0</v>
      </c>
      <c r="AY75" s="55">
        <v>0</v>
      </c>
      <c r="AZ75" s="2">
        <f t="shared" ca="1" si="56"/>
        <v>0</v>
      </c>
      <c r="BA75" s="2">
        <f t="shared" ca="1" si="56"/>
        <v>0</v>
      </c>
      <c r="BB75" s="2">
        <f t="shared" ca="1" si="56"/>
        <v>0</v>
      </c>
      <c r="BC75" s="2">
        <f t="shared" ca="1" si="56"/>
        <v>0</v>
      </c>
      <c r="BD75" s="2">
        <f t="shared" ca="1" si="56"/>
        <v>0</v>
      </c>
      <c r="BE75" s="2">
        <f t="shared" ca="1" si="74"/>
        <v>0</v>
      </c>
      <c r="BF75" s="2">
        <f t="shared" ca="1" si="74"/>
        <v>0</v>
      </c>
      <c r="BG75" s="2">
        <f t="shared" ca="1" si="74"/>
        <v>0</v>
      </c>
      <c r="BH75" s="2">
        <f t="shared" ca="1" si="74"/>
        <v>0</v>
      </c>
      <c r="BI75" s="2">
        <f t="shared" ca="1" si="74"/>
        <v>0</v>
      </c>
      <c r="BJ75" s="2">
        <f t="shared" ca="1" si="74"/>
        <v>0</v>
      </c>
      <c r="BK75" s="2">
        <f t="shared" ca="1" si="74"/>
        <v>0</v>
      </c>
      <c r="BL75" s="2">
        <f t="shared" ca="1" si="74"/>
        <v>0</v>
      </c>
      <c r="BM75" s="2">
        <f t="shared" ca="1" si="74"/>
        <v>0</v>
      </c>
      <c r="BN75" s="2" t="str">
        <f t="shared" si="80"/>
        <v>SV</v>
      </c>
      <c r="BP75" s="2">
        <f t="shared" si="77"/>
        <v>0</v>
      </c>
      <c r="BR75" s="2">
        <f t="shared" si="81"/>
        <v>1</v>
      </c>
      <c r="BS75" s="2">
        <f t="shared" si="81"/>
        <v>1</v>
      </c>
      <c r="BT75" s="2">
        <f t="shared" si="81"/>
        <v>1</v>
      </c>
      <c r="BU75" s="2">
        <f t="shared" si="81"/>
        <v>1</v>
      </c>
      <c r="BV75" s="2">
        <f t="shared" si="81"/>
        <v>1</v>
      </c>
      <c r="BW75" s="2">
        <f t="shared" si="81"/>
        <v>1</v>
      </c>
      <c r="BX75" s="2">
        <f t="shared" si="81"/>
        <v>1</v>
      </c>
      <c r="BY75" s="2">
        <f t="shared" si="81"/>
        <v>0</v>
      </c>
      <c r="BZ75" s="2">
        <f t="shared" si="81"/>
        <v>0</v>
      </c>
      <c r="CA75" s="2">
        <f t="shared" si="81"/>
        <v>0</v>
      </c>
      <c r="CB75" s="2">
        <f t="shared" si="81"/>
        <v>0</v>
      </c>
      <c r="CC75" s="2">
        <f t="shared" si="81"/>
        <v>0</v>
      </c>
      <c r="CD75" s="2">
        <f t="shared" si="81"/>
        <v>0</v>
      </c>
      <c r="CE75" s="2">
        <f t="shared" si="81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КА-3  -  ЧЧР</v>
      </c>
      <c r="B76" s="10" t="s">
        <v>1959</v>
      </c>
      <c r="C76" s="18"/>
      <c r="D76" s="10"/>
      <c r="E76" s="22"/>
      <c r="F76" s="22"/>
      <c r="G76" s="18"/>
      <c r="H76" s="20">
        <f t="shared" ca="1" si="78"/>
        <v>0</v>
      </c>
      <c r="I76" s="16" t="str">
        <f t="shared" si="79"/>
        <v>03K002LH0005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6">
        <v>0</v>
      </c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2">
        <f t="shared" ca="1" si="56"/>
        <v>0</v>
      </c>
      <c r="BA76" s="2">
        <f t="shared" ca="1" si="56"/>
        <v>0</v>
      </c>
      <c r="BB76" s="2">
        <f t="shared" ca="1" si="56"/>
        <v>0</v>
      </c>
      <c r="BC76" s="2">
        <f t="shared" ca="1" si="56"/>
        <v>0</v>
      </c>
      <c r="BD76" s="2">
        <f t="shared" ca="1" si="56"/>
        <v>0</v>
      </c>
      <c r="BE76" s="2">
        <f t="shared" ca="1" si="74"/>
        <v>0</v>
      </c>
      <c r="BF76" s="2">
        <f t="shared" ca="1" si="74"/>
        <v>0</v>
      </c>
      <c r="BG76" s="2">
        <f t="shared" ca="1" si="74"/>
        <v>0</v>
      </c>
      <c r="BH76" s="2">
        <f t="shared" ca="1" si="74"/>
        <v>0</v>
      </c>
      <c r="BI76" s="2">
        <f t="shared" ca="1" si="74"/>
        <v>0</v>
      </c>
      <c r="BJ76" s="2">
        <f t="shared" ca="1" si="74"/>
        <v>0</v>
      </c>
      <c r="BK76" s="2">
        <f t="shared" ca="1" si="74"/>
        <v>0</v>
      </c>
      <c r="BL76" s="2">
        <f t="shared" ca="1" si="74"/>
        <v>0</v>
      </c>
      <c r="BM76" s="2">
        <f t="shared" ca="1" si="74"/>
        <v>0</v>
      </c>
      <c r="BN76" s="2" t="str">
        <f t="shared" si="80"/>
        <v>LH</v>
      </c>
      <c r="BP76" s="2">
        <f t="shared" si="77"/>
        <v>0</v>
      </c>
      <c r="BR76" s="2">
        <f t="shared" ref="BR76:BR92" si="82">IF(W76=24,1,IF(AND(V76=24,W76=0),1,IF(AND(U76=24,V76=0),1,IF(AND(T76=24,U76=0),1,IF(AND(S76=24,T76=0),1,IF(AND(R76=24,S76=0),1,IF(AND(Q76=24,R76=0),1,IF(AND(P76=24,Q76=0),1,IF(AND(O76=24,P76=0),1,IF(AND(N76=24,O76=0),1,IF(AND(M76=24,N76=0),1,IF(AND(L76=24,M76=0),1,IF(AND(K76=24,L76=0),1,IF(AND(J76=24,K76=0),1,0))))))))))))))</f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КА-4  -  ЧЧР</v>
      </c>
      <c r="B77" s="10" t="s">
        <v>1960</v>
      </c>
      <c r="C77" s="18"/>
      <c r="D77" s="10"/>
      <c r="E77" s="22"/>
      <c r="F77" s="22"/>
      <c r="G77" s="18"/>
      <c r="H77" s="20">
        <f t="shared" ca="1" si="78"/>
        <v>0</v>
      </c>
      <c r="I77" s="16" t="str">
        <f t="shared" si="79"/>
        <v>04K002LH0005</v>
      </c>
      <c r="J77" s="54">
        <v>24</v>
      </c>
      <c r="K77" s="54">
        <v>24</v>
      </c>
      <c r="L77" s="54">
        <v>24</v>
      </c>
      <c r="M77" s="54">
        <v>24</v>
      </c>
      <c r="N77" s="54">
        <v>24</v>
      </c>
      <c r="O77" s="54">
        <v>24</v>
      </c>
      <c r="P77" s="54">
        <v>24</v>
      </c>
      <c r="Q77" s="54">
        <v>20.83</v>
      </c>
      <c r="R77" s="54">
        <v>24</v>
      </c>
      <c r="S77" s="54">
        <v>24</v>
      </c>
      <c r="T77" s="54">
        <v>24</v>
      </c>
      <c r="U77" s="54">
        <v>24</v>
      </c>
      <c r="V77" s="54">
        <v>24</v>
      </c>
      <c r="W77" s="56">
        <v>24</v>
      </c>
      <c r="AL77" s="55"/>
      <c r="AM77" s="55"/>
      <c r="AN77" s="55"/>
      <c r="AO77" s="55"/>
      <c r="AP77" s="55"/>
      <c r="AQ77" s="55"/>
      <c r="AR77" s="55"/>
      <c r="AS77" s="55"/>
      <c r="AT77" s="55"/>
      <c r="AU77" s="55"/>
      <c r="AV77" s="55"/>
      <c r="AW77" s="55"/>
      <c r="AX77" s="55"/>
      <c r="AY77" s="55"/>
      <c r="AZ77" s="2">
        <f t="shared" ca="1" si="56"/>
        <v>0</v>
      </c>
      <c r="BA77" s="2">
        <f t="shared" ca="1" si="56"/>
        <v>0</v>
      </c>
      <c r="BB77" s="2">
        <f t="shared" ca="1" si="56"/>
        <v>0</v>
      </c>
      <c r="BC77" s="2">
        <f t="shared" ca="1" si="56"/>
        <v>0</v>
      </c>
      <c r="BD77" s="2">
        <f t="shared" ca="1" si="56"/>
        <v>0</v>
      </c>
      <c r="BE77" s="2">
        <f t="shared" ca="1" si="74"/>
        <v>0</v>
      </c>
      <c r="BF77" s="2">
        <f t="shared" ca="1" si="74"/>
        <v>0</v>
      </c>
      <c r="BG77" s="2">
        <f t="shared" ca="1" si="74"/>
        <v>0</v>
      </c>
      <c r="BH77" s="2">
        <f t="shared" ca="1" si="74"/>
        <v>0</v>
      </c>
      <c r="BI77" s="2">
        <f t="shared" ca="1" si="74"/>
        <v>0</v>
      </c>
      <c r="BJ77" s="2">
        <f t="shared" ca="1" si="74"/>
        <v>0</v>
      </c>
      <c r="BK77" s="2">
        <f t="shared" ca="1" si="74"/>
        <v>0</v>
      </c>
      <c r="BL77" s="2">
        <f t="shared" ca="1" si="74"/>
        <v>0</v>
      </c>
      <c r="BM77" s="2">
        <f t="shared" ca="1" si="74"/>
        <v>0</v>
      </c>
      <c r="BN77" s="2" t="str">
        <f t="shared" si="80"/>
        <v>LH</v>
      </c>
      <c r="BO77" s="2">
        <f>IF(AND(COUNTIF(J77:W77,"&gt;0")&gt;6,COUNTIF(J77:W77,"&gt;0")=SUM(BR77:CE77)),SUM(BR77:CE77),0)</f>
        <v>0</v>
      </c>
      <c r="BP77" s="2">
        <f t="shared" si="77"/>
        <v>0</v>
      </c>
      <c r="BR77" s="2">
        <f t="shared" si="82"/>
        <v>1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КА-10  -  ЧЧР</v>
      </c>
      <c r="B78" s="10" t="s">
        <v>1961</v>
      </c>
      <c r="C78" s="18"/>
      <c r="D78" s="10"/>
      <c r="E78" s="22"/>
      <c r="F78" s="22"/>
      <c r="G78" s="18"/>
      <c r="H78" s="20">
        <f t="shared" ca="1" si="78"/>
        <v>0</v>
      </c>
      <c r="I78" s="16" t="str">
        <f t="shared" si="79"/>
        <v>10K002LH0005</v>
      </c>
      <c r="J78" s="54">
        <v>24</v>
      </c>
      <c r="K78" s="54">
        <v>24</v>
      </c>
      <c r="L78" s="54">
        <v>24</v>
      </c>
      <c r="M78" s="54">
        <v>24</v>
      </c>
      <c r="N78" s="54">
        <v>24</v>
      </c>
      <c r="O78" s="54">
        <v>24</v>
      </c>
      <c r="P78" s="54">
        <v>24</v>
      </c>
      <c r="Q78" s="54">
        <v>24</v>
      </c>
      <c r="R78" s="54">
        <v>24</v>
      </c>
      <c r="S78" s="54">
        <v>24</v>
      </c>
      <c r="T78" s="54">
        <v>5.67</v>
      </c>
      <c r="U78" s="54">
        <v>0</v>
      </c>
      <c r="V78" s="54">
        <v>0</v>
      </c>
      <c r="W78" s="56">
        <v>0</v>
      </c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2">
        <f t="shared" ca="1" si="56"/>
        <v>0</v>
      </c>
      <c r="BA78" s="2">
        <f t="shared" ca="1" si="56"/>
        <v>0</v>
      </c>
      <c r="BB78" s="2">
        <f t="shared" ca="1" si="56"/>
        <v>0</v>
      </c>
      <c r="BC78" s="2">
        <f t="shared" ca="1" si="56"/>
        <v>0</v>
      </c>
      <c r="BD78" s="2">
        <f t="shared" ca="1" si="56"/>
        <v>0</v>
      </c>
      <c r="BE78" s="2">
        <f t="shared" ca="1" si="74"/>
        <v>0</v>
      </c>
      <c r="BF78" s="2">
        <f t="shared" ca="1" si="74"/>
        <v>0</v>
      </c>
      <c r="BG78" s="2">
        <f t="shared" ca="1" si="74"/>
        <v>0</v>
      </c>
      <c r="BH78" s="2">
        <f t="shared" ca="1" si="74"/>
        <v>0</v>
      </c>
      <c r="BI78" s="2">
        <f t="shared" ca="1" si="74"/>
        <v>0</v>
      </c>
      <c r="BJ78" s="2">
        <f t="shared" ca="1" si="74"/>
        <v>0</v>
      </c>
      <c r="BK78" s="2">
        <f t="shared" ca="1" si="74"/>
        <v>0</v>
      </c>
      <c r="BL78" s="2">
        <f t="shared" ca="1" si="74"/>
        <v>0</v>
      </c>
      <c r="BM78" s="2">
        <f t="shared" ca="1" si="74"/>
        <v>0</v>
      </c>
      <c r="BN78" s="2" t="str">
        <f t="shared" si="80"/>
        <v>LH</v>
      </c>
      <c r="BP78" s="2">
        <f t="shared" si="77"/>
        <v>1</v>
      </c>
      <c r="BR78" s="2">
        <f t="shared" si="82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КА-11  -  ЧЧР</v>
      </c>
      <c r="B79" s="10" t="s">
        <v>1962</v>
      </c>
      <c r="C79" s="18"/>
      <c r="D79" s="10"/>
      <c r="E79" s="22"/>
      <c r="F79" s="22"/>
      <c r="G79" s="18"/>
      <c r="H79" s="20">
        <f t="shared" ca="1" si="78"/>
        <v>0</v>
      </c>
      <c r="I79" s="16" t="str">
        <f t="shared" si="79"/>
        <v>11K002LH0005</v>
      </c>
      <c r="J79" s="54">
        <v>24</v>
      </c>
      <c r="K79" s="54">
        <v>24</v>
      </c>
      <c r="L79" s="54">
        <v>24</v>
      </c>
      <c r="M79" s="54">
        <v>24</v>
      </c>
      <c r="N79" s="54">
        <v>24</v>
      </c>
      <c r="O79" s="54">
        <v>24</v>
      </c>
      <c r="P79" s="54">
        <v>24</v>
      </c>
      <c r="Q79" s="54">
        <v>24</v>
      </c>
      <c r="R79" s="54">
        <v>24</v>
      </c>
      <c r="S79" s="54">
        <v>24</v>
      </c>
      <c r="T79" s="54">
        <v>24</v>
      </c>
      <c r="U79" s="54">
        <v>24</v>
      </c>
      <c r="V79" s="54">
        <v>24</v>
      </c>
      <c r="W79" s="56">
        <v>24</v>
      </c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2">
        <f t="shared" ca="1" si="56"/>
        <v>0</v>
      </c>
      <c r="BA79" s="2">
        <f t="shared" ca="1" si="56"/>
        <v>0</v>
      </c>
      <c r="BB79" s="2">
        <f t="shared" ca="1" si="56"/>
        <v>0</v>
      </c>
      <c r="BC79" s="2">
        <f t="shared" ca="1" si="56"/>
        <v>0</v>
      </c>
      <c r="BD79" s="2">
        <f t="shared" ca="1" si="56"/>
        <v>0</v>
      </c>
      <c r="BE79" s="2">
        <f t="shared" ca="1" si="74"/>
        <v>0</v>
      </c>
      <c r="BF79" s="2">
        <f t="shared" ca="1" si="74"/>
        <v>0</v>
      </c>
      <c r="BG79" s="2">
        <f t="shared" ca="1" si="74"/>
        <v>0</v>
      </c>
      <c r="BH79" s="2">
        <f t="shared" ca="1" si="74"/>
        <v>0</v>
      </c>
      <c r="BI79" s="2">
        <f t="shared" ca="1" si="74"/>
        <v>0</v>
      </c>
      <c r="BJ79" s="2">
        <f t="shared" ca="1" si="74"/>
        <v>0</v>
      </c>
      <c r="BK79" s="2">
        <f t="shared" ca="1" si="74"/>
        <v>0</v>
      </c>
      <c r="BL79" s="2">
        <f t="shared" ca="1" si="74"/>
        <v>0</v>
      </c>
      <c r="BM79" s="2">
        <f t="shared" ca="1" si="74"/>
        <v>0</v>
      </c>
      <c r="BN79" s="2" t="str">
        <f t="shared" si="80"/>
        <v>LH</v>
      </c>
      <c r="BO79" s="2">
        <f>IF(AND(COUNTIF(J79:W79,"&gt;0")&gt;6,COUNTIF(J79:W79,"&gt;0")=SUM(BR79:CE79)),SUM(BR79:CE79),0)</f>
        <v>0</v>
      </c>
      <c r="BP79" s="2">
        <f t="shared" si="77"/>
        <v>0</v>
      </c>
      <c r="BR79" s="2">
        <f t="shared" si="82"/>
        <v>1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КА-12  -  ЧЧР</v>
      </c>
      <c r="B80" s="10" t="s">
        <v>1963</v>
      </c>
      <c r="C80" s="18"/>
      <c r="D80" s="10"/>
      <c r="E80" s="22"/>
      <c r="F80" s="22"/>
      <c r="G80" s="18"/>
      <c r="H80" s="20">
        <f t="shared" ca="1" si="78"/>
        <v>0</v>
      </c>
      <c r="I80" s="16" t="str">
        <f t="shared" si="79"/>
        <v>12K002LH0005</v>
      </c>
      <c r="J80" s="54">
        <v>24</v>
      </c>
      <c r="K80" s="54">
        <v>24</v>
      </c>
      <c r="L80" s="54">
        <v>24</v>
      </c>
      <c r="M80" s="54">
        <v>24</v>
      </c>
      <c r="N80" s="54">
        <v>24</v>
      </c>
      <c r="O80" s="54">
        <v>24</v>
      </c>
      <c r="P80" s="54">
        <v>0.08</v>
      </c>
      <c r="Q80" s="54">
        <v>0</v>
      </c>
      <c r="R80" s="54">
        <v>0</v>
      </c>
      <c r="S80" s="54">
        <v>0</v>
      </c>
      <c r="T80" s="54">
        <v>0</v>
      </c>
      <c r="U80" s="54">
        <v>0</v>
      </c>
      <c r="V80" s="54">
        <v>0</v>
      </c>
      <c r="W80" s="56">
        <v>0</v>
      </c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2">
        <f t="shared" ca="1" si="56"/>
        <v>0</v>
      </c>
      <c r="BA80" s="2">
        <f t="shared" ca="1" si="56"/>
        <v>0</v>
      </c>
      <c r="BB80" s="2">
        <f t="shared" ca="1" si="56"/>
        <v>0</v>
      </c>
      <c r="BC80" s="2">
        <f t="shared" ca="1" si="56"/>
        <v>0</v>
      </c>
      <c r="BD80" s="2">
        <f t="shared" ca="1" si="56"/>
        <v>0</v>
      </c>
      <c r="BE80" s="2">
        <f t="shared" ca="1" si="74"/>
        <v>0</v>
      </c>
      <c r="BF80" s="2">
        <f t="shared" ca="1" si="74"/>
        <v>0</v>
      </c>
      <c r="BG80" s="2">
        <f t="shared" ca="1" si="74"/>
        <v>0</v>
      </c>
      <c r="BH80" s="2">
        <f t="shared" ca="1" si="74"/>
        <v>0</v>
      </c>
      <c r="BI80" s="2">
        <f t="shared" ca="1" si="74"/>
        <v>0</v>
      </c>
      <c r="BJ80" s="2">
        <f t="shared" ca="1" si="74"/>
        <v>0</v>
      </c>
      <c r="BK80" s="2">
        <f t="shared" ca="1" si="74"/>
        <v>0</v>
      </c>
      <c r="BL80" s="2">
        <f t="shared" ca="1" si="74"/>
        <v>0</v>
      </c>
      <c r="BM80" s="2">
        <f t="shared" ca="1" si="74"/>
        <v>0</v>
      </c>
      <c r="BN80" s="2" t="str">
        <f t="shared" si="80"/>
        <v>LH</v>
      </c>
      <c r="BP80" s="2">
        <f t="shared" si="77"/>
        <v>1</v>
      </c>
      <c r="BR80" s="2">
        <f t="shared" si="82"/>
        <v>0</v>
      </c>
    </row>
    <row r="81" spans="1:70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КА-13  -  ЧЧР</v>
      </c>
      <c r="B81" s="10" t="s">
        <v>1964</v>
      </c>
      <c r="C81" s="18"/>
      <c r="D81" s="10"/>
      <c r="E81" s="22"/>
      <c r="F81" s="22"/>
      <c r="G81" s="18"/>
      <c r="H81" s="20">
        <f t="shared" ca="1" si="78"/>
        <v>0</v>
      </c>
      <c r="I81" s="16" t="str">
        <f t="shared" si="79"/>
        <v>13K002LH0005</v>
      </c>
      <c r="J81" s="54">
        <v>24</v>
      </c>
      <c r="K81" s="54">
        <v>24</v>
      </c>
      <c r="L81" s="54">
        <v>24</v>
      </c>
      <c r="M81" s="54">
        <v>24</v>
      </c>
      <c r="N81" s="54">
        <v>11.25</v>
      </c>
      <c r="O81" s="54">
        <v>0</v>
      </c>
      <c r="P81" s="54">
        <v>0</v>
      </c>
      <c r="Q81" s="54">
        <v>13.48</v>
      </c>
      <c r="R81" s="54">
        <v>24</v>
      </c>
      <c r="S81" s="54">
        <v>24</v>
      </c>
      <c r="T81" s="54">
        <v>24</v>
      </c>
      <c r="U81" s="54">
        <v>24</v>
      </c>
      <c r="V81" s="54">
        <v>24</v>
      </c>
      <c r="W81" s="56">
        <v>24</v>
      </c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2">
        <f t="shared" ca="1" si="56"/>
        <v>0</v>
      </c>
      <c r="BA81" s="2">
        <f t="shared" ca="1" si="56"/>
        <v>0</v>
      </c>
      <c r="BB81" s="2">
        <f t="shared" ca="1" si="56"/>
        <v>0</v>
      </c>
      <c r="BC81" s="2">
        <f t="shared" ca="1" si="56"/>
        <v>0</v>
      </c>
      <c r="BD81" s="2">
        <f t="shared" ca="1" si="56"/>
        <v>0</v>
      </c>
      <c r="BE81" s="2">
        <f t="shared" ca="1" si="74"/>
        <v>0</v>
      </c>
      <c r="BF81" s="2">
        <f t="shared" ca="1" si="74"/>
        <v>0</v>
      </c>
      <c r="BG81" s="2">
        <f t="shared" ca="1" si="74"/>
        <v>0</v>
      </c>
      <c r="BH81" s="2">
        <f t="shared" ca="1" si="74"/>
        <v>0</v>
      </c>
      <c r="BI81" s="2">
        <f t="shared" ca="1" si="74"/>
        <v>0</v>
      </c>
      <c r="BJ81" s="2">
        <f t="shared" ca="1" si="74"/>
        <v>0</v>
      </c>
      <c r="BK81" s="2">
        <f t="shared" ca="1" si="74"/>
        <v>0</v>
      </c>
      <c r="BL81" s="2">
        <f t="shared" ca="1" si="74"/>
        <v>0</v>
      </c>
      <c r="BM81" s="2">
        <f t="shared" ca="1" si="74"/>
        <v>0</v>
      </c>
      <c r="BN81" s="2" t="str">
        <f t="shared" si="80"/>
        <v>LH</v>
      </c>
      <c r="BO81" s="2">
        <f t="shared" ref="BO81:BO86" si="83">IF(AND(COUNTIF(J81:W81,"&gt;0")&gt;6,COUNTIF(J81:W81,"&gt;0")=SUM(BR81:CE81)),SUM(BR81:CE81),0)</f>
        <v>0</v>
      </c>
      <c r="BP81" s="2">
        <f t="shared" si="77"/>
        <v>0</v>
      </c>
      <c r="BR81" s="2">
        <f t="shared" si="82"/>
        <v>1</v>
      </c>
    </row>
    <row r="82" spans="1:70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КА-14  -  ЧЧР</v>
      </c>
      <c r="B82" s="10" t="s">
        <v>1965</v>
      </c>
      <c r="C82" s="18"/>
      <c r="D82" s="10"/>
      <c r="E82" s="22"/>
      <c r="F82" s="22"/>
      <c r="G82" s="18"/>
      <c r="H82" s="20">
        <f t="shared" ca="1" si="78"/>
        <v>0</v>
      </c>
      <c r="I82" s="16" t="str">
        <f t="shared" si="79"/>
        <v>14K002LH0005</v>
      </c>
      <c r="J82" s="54">
        <v>24</v>
      </c>
      <c r="K82" s="54">
        <v>24</v>
      </c>
      <c r="L82" s="54">
        <v>24</v>
      </c>
      <c r="M82" s="54">
        <v>24</v>
      </c>
      <c r="N82" s="54">
        <v>24</v>
      </c>
      <c r="O82" s="54">
        <v>24</v>
      </c>
      <c r="P82" s="54">
        <v>24</v>
      </c>
      <c r="Q82" s="54">
        <v>24</v>
      </c>
      <c r="R82" s="54">
        <v>24</v>
      </c>
      <c r="S82" s="54">
        <v>24</v>
      </c>
      <c r="T82" s="54">
        <v>24</v>
      </c>
      <c r="U82" s="54">
        <v>24</v>
      </c>
      <c r="V82" s="54">
        <v>24</v>
      </c>
      <c r="W82" s="56">
        <v>24</v>
      </c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2">
        <f t="shared" ca="1" si="56"/>
        <v>0</v>
      </c>
      <c r="BA82" s="2">
        <f t="shared" ca="1" si="56"/>
        <v>0</v>
      </c>
      <c r="BB82" s="2">
        <f t="shared" ca="1" si="56"/>
        <v>0</v>
      </c>
      <c r="BC82" s="2">
        <f t="shared" ca="1" si="56"/>
        <v>0</v>
      </c>
      <c r="BD82" s="2">
        <f t="shared" ca="1" si="56"/>
        <v>0</v>
      </c>
      <c r="BE82" s="2">
        <f t="shared" ca="1" si="74"/>
        <v>0</v>
      </c>
      <c r="BF82" s="2">
        <f t="shared" ca="1" si="74"/>
        <v>0</v>
      </c>
      <c r="BG82" s="2">
        <f t="shared" ca="1" si="74"/>
        <v>0</v>
      </c>
      <c r="BH82" s="2">
        <f t="shared" ca="1" si="74"/>
        <v>0</v>
      </c>
      <c r="BI82" s="2">
        <f t="shared" ca="1" si="74"/>
        <v>0</v>
      </c>
      <c r="BJ82" s="2">
        <f t="shared" ca="1" si="74"/>
        <v>0</v>
      </c>
      <c r="BK82" s="2">
        <f t="shared" ca="1" si="74"/>
        <v>0</v>
      </c>
      <c r="BL82" s="2">
        <f t="shared" ca="1" si="74"/>
        <v>0</v>
      </c>
      <c r="BM82" s="2">
        <f t="shared" ca="1" si="74"/>
        <v>0</v>
      </c>
      <c r="BN82" s="2" t="str">
        <f t="shared" si="80"/>
        <v>LH</v>
      </c>
      <c r="BO82" s="2">
        <f t="shared" si="83"/>
        <v>0</v>
      </c>
      <c r="BP82" s="2">
        <f t="shared" si="77"/>
        <v>0</v>
      </c>
      <c r="BR82" s="2">
        <f t="shared" si="82"/>
        <v>1</v>
      </c>
    </row>
    <row r="83" spans="1:70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КА-15  -  ЧЧР</v>
      </c>
      <c r="B83" s="10" t="s">
        <v>1966</v>
      </c>
      <c r="C83" s="18"/>
      <c r="D83" s="10"/>
      <c r="E83" s="22"/>
      <c r="F83" s="22"/>
      <c r="G83" s="18"/>
      <c r="H83" s="20">
        <f t="shared" ca="1" si="78"/>
        <v>0</v>
      </c>
      <c r="I83" s="16" t="str">
        <f t="shared" si="79"/>
        <v>15K002LH0005</v>
      </c>
      <c r="J83" s="54">
        <v>24</v>
      </c>
      <c r="K83" s="54">
        <v>24</v>
      </c>
      <c r="L83" s="54">
        <v>24</v>
      </c>
      <c r="M83" s="54">
        <v>24</v>
      </c>
      <c r="N83" s="54">
        <v>24</v>
      </c>
      <c r="O83" s="54">
        <v>24</v>
      </c>
      <c r="P83" s="54">
        <v>24</v>
      </c>
      <c r="Q83" s="54">
        <v>24</v>
      </c>
      <c r="R83" s="54">
        <v>24</v>
      </c>
      <c r="S83" s="54">
        <v>24</v>
      </c>
      <c r="T83" s="54">
        <v>24</v>
      </c>
      <c r="U83" s="54">
        <v>24</v>
      </c>
      <c r="V83" s="54">
        <v>24</v>
      </c>
      <c r="W83" s="56">
        <v>24</v>
      </c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2">
        <f t="shared" ca="1" si="56"/>
        <v>0</v>
      </c>
      <c r="BA83" s="2">
        <f t="shared" ca="1" si="56"/>
        <v>0</v>
      </c>
      <c r="BB83" s="2">
        <f t="shared" ca="1" si="56"/>
        <v>0</v>
      </c>
      <c r="BC83" s="2">
        <f t="shared" ca="1" si="56"/>
        <v>0</v>
      </c>
      <c r="BD83" s="2">
        <f t="shared" ca="1" si="56"/>
        <v>0</v>
      </c>
      <c r="BE83" s="2">
        <f t="shared" ca="1" si="74"/>
        <v>0</v>
      </c>
      <c r="BF83" s="2">
        <f t="shared" ca="1" si="74"/>
        <v>0</v>
      </c>
      <c r="BG83" s="2">
        <f t="shared" ca="1" si="74"/>
        <v>0</v>
      </c>
      <c r="BH83" s="2">
        <f t="shared" ca="1" si="74"/>
        <v>0</v>
      </c>
      <c r="BI83" s="2">
        <f t="shared" ca="1" si="74"/>
        <v>0</v>
      </c>
      <c r="BJ83" s="2">
        <f t="shared" ca="1" si="74"/>
        <v>0</v>
      </c>
      <c r="BK83" s="2">
        <f t="shared" ca="1" si="74"/>
        <v>0</v>
      </c>
      <c r="BL83" s="2">
        <f t="shared" ca="1" si="74"/>
        <v>0</v>
      </c>
      <c r="BM83" s="2">
        <f t="shared" ca="1" si="74"/>
        <v>0</v>
      </c>
      <c r="BN83" s="2" t="str">
        <f t="shared" si="80"/>
        <v>LH</v>
      </c>
      <c r="BO83" s="2">
        <f t="shared" si="83"/>
        <v>0</v>
      </c>
      <c r="BP83" s="2">
        <f t="shared" si="77"/>
        <v>0</v>
      </c>
      <c r="BR83" s="2">
        <f t="shared" si="82"/>
        <v>1</v>
      </c>
    </row>
    <row r="84" spans="1:70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КА-16  -  ЧЧР</v>
      </c>
      <c r="B84" s="10" t="s">
        <v>1967</v>
      </c>
      <c r="C84" s="18"/>
      <c r="D84" s="10"/>
      <c r="E84" s="22"/>
      <c r="F84" s="22"/>
      <c r="G84" s="18"/>
      <c r="H84" s="20">
        <f t="shared" ca="1" si="78"/>
        <v>0</v>
      </c>
      <c r="I84" s="16" t="str">
        <f t="shared" si="79"/>
        <v>16K002LH0005</v>
      </c>
      <c r="J84" s="54">
        <v>24</v>
      </c>
      <c r="K84" s="54">
        <v>24</v>
      </c>
      <c r="L84" s="54">
        <v>24</v>
      </c>
      <c r="M84" s="54">
        <v>24</v>
      </c>
      <c r="N84" s="54">
        <v>24</v>
      </c>
      <c r="O84" s="54">
        <v>24</v>
      </c>
      <c r="P84" s="54">
        <v>24</v>
      </c>
      <c r="Q84" s="54">
        <v>24</v>
      </c>
      <c r="R84" s="54">
        <v>24</v>
      </c>
      <c r="S84" s="54">
        <v>24</v>
      </c>
      <c r="T84" s="54">
        <v>24</v>
      </c>
      <c r="U84" s="54">
        <v>24</v>
      </c>
      <c r="V84" s="54">
        <v>24</v>
      </c>
      <c r="W84" s="56">
        <v>24</v>
      </c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2">
        <f t="shared" ca="1" si="56"/>
        <v>0</v>
      </c>
      <c r="BA84" s="2">
        <f t="shared" ca="1" si="56"/>
        <v>0</v>
      </c>
      <c r="BB84" s="2">
        <f t="shared" ca="1" si="56"/>
        <v>0</v>
      </c>
      <c r="BC84" s="2">
        <f t="shared" ca="1" si="56"/>
        <v>0</v>
      </c>
      <c r="BD84" s="2">
        <f t="shared" ca="1" si="56"/>
        <v>0</v>
      </c>
      <c r="BE84" s="2">
        <f t="shared" ca="1" si="74"/>
        <v>0</v>
      </c>
      <c r="BF84" s="2">
        <f t="shared" ca="1" si="74"/>
        <v>0</v>
      </c>
      <c r="BG84" s="2">
        <f t="shared" ca="1" si="74"/>
        <v>0</v>
      </c>
      <c r="BH84" s="2">
        <f t="shared" ca="1" si="74"/>
        <v>0</v>
      </c>
      <c r="BI84" s="2">
        <f t="shared" ca="1" si="74"/>
        <v>0</v>
      </c>
      <c r="BJ84" s="2">
        <f t="shared" ca="1" si="74"/>
        <v>0</v>
      </c>
      <c r="BK84" s="2">
        <f t="shared" ca="1" si="74"/>
        <v>0</v>
      </c>
      <c r="BL84" s="2">
        <f t="shared" ca="1" si="74"/>
        <v>0</v>
      </c>
      <c r="BM84" s="2">
        <f t="shared" ca="1" si="74"/>
        <v>0</v>
      </c>
      <c r="BN84" s="2" t="str">
        <f t="shared" si="80"/>
        <v>LH</v>
      </c>
      <c r="BO84" s="2">
        <f t="shared" si="83"/>
        <v>0</v>
      </c>
      <c r="BP84" s="2">
        <f t="shared" si="77"/>
        <v>0</v>
      </c>
      <c r="BR84" s="2">
        <f t="shared" si="82"/>
        <v>1</v>
      </c>
    </row>
    <row r="85" spans="1:70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ТА-3  -  ЧЧР</v>
      </c>
      <c r="B85" s="10" t="s">
        <v>1968</v>
      </c>
      <c r="C85" s="18"/>
      <c r="D85" s="10"/>
      <c r="E85" s="22"/>
      <c r="F85" s="22"/>
      <c r="G85" s="18"/>
      <c r="H85" s="20">
        <f t="shared" ca="1" si="78"/>
        <v>0</v>
      </c>
      <c r="I85" s="16" t="str">
        <f t="shared" si="79"/>
        <v>03T002LH0005</v>
      </c>
      <c r="J85" s="54">
        <v>24</v>
      </c>
      <c r="K85" s="54">
        <v>24</v>
      </c>
      <c r="L85" s="54">
        <v>24</v>
      </c>
      <c r="M85" s="54">
        <v>24</v>
      </c>
      <c r="N85" s="54">
        <v>24</v>
      </c>
      <c r="O85" s="54">
        <v>24</v>
      </c>
      <c r="P85" s="54">
        <v>24</v>
      </c>
      <c r="Q85" s="54">
        <v>23.35</v>
      </c>
      <c r="R85" s="54">
        <v>24</v>
      </c>
      <c r="S85" s="54">
        <v>24</v>
      </c>
      <c r="T85" s="54">
        <v>24</v>
      </c>
      <c r="U85" s="54">
        <v>24</v>
      </c>
      <c r="V85" s="54">
        <v>24</v>
      </c>
      <c r="W85" s="56">
        <v>24</v>
      </c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2">
        <f t="shared" ca="1" si="56"/>
        <v>0</v>
      </c>
      <c r="BA85" s="2">
        <f t="shared" ca="1" si="56"/>
        <v>0</v>
      </c>
      <c r="BB85" s="2">
        <f t="shared" ca="1" si="56"/>
        <v>0</v>
      </c>
      <c r="BC85" s="2">
        <f t="shared" ca="1" si="56"/>
        <v>0</v>
      </c>
      <c r="BD85" s="2">
        <f t="shared" ca="1" si="56"/>
        <v>0</v>
      </c>
      <c r="BE85" s="2">
        <f t="shared" ca="1" si="74"/>
        <v>0</v>
      </c>
      <c r="BF85" s="2">
        <f t="shared" ca="1" si="74"/>
        <v>0</v>
      </c>
      <c r="BG85" s="2">
        <f t="shared" ca="1" si="74"/>
        <v>0</v>
      </c>
      <c r="BH85" s="2">
        <f t="shared" ca="1" si="74"/>
        <v>0</v>
      </c>
      <c r="BI85" s="2">
        <f t="shared" ca="1" si="74"/>
        <v>0</v>
      </c>
      <c r="BJ85" s="2">
        <f t="shared" ca="1" si="74"/>
        <v>0</v>
      </c>
      <c r="BK85" s="2">
        <f t="shared" ca="1" si="74"/>
        <v>0</v>
      </c>
      <c r="BL85" s="2">
        <f t="shared" ca="1" si="74"/>
        <v>0</v>
      </c>
      <c r="BM85" s="2">
        <f t="shared" ca="1" si="74"/>
        <v>0</v>
      </c>
      <c r="BN85" s="2" t="str">
        <f t="shared" si="80"/>
        <v>LH</v>
      </c>
      <c r="BO85" s="2">
        <f t="shared" si="83"/>
        <v>0</v>
      </c>
      <c r="BP85" s="2">
        <f t="shared" si="77"/>
        <v>0</v>
      </c>
      <c r="BR85" s="2">
        <f t="shared" si="82"/>
        <v>1</v>
      </c>
    </row>
    <row r="86" spans="1:70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ТА-5  -  ЧЧР</v>
      </c>
      <c r="B86" s="10" t="s">
        <v>1969</v>
      </c>
      <c r="C86" s="18"/>
      <c r="D86" s="10"/>
      <c r="E86" s="22"/>
      <c r="F86" s="22"/>
      <c r="G86" s="18"/>
      <c r="H86" s="20">
        <f t="shared" ca="1" si="78"/>
        <v>0</v>
      </c>
      <c r="I86" s="16" t="str">
        <f t="shared" si="79"/>
        <v>05T002LH0005</v>
      </c>
      <c r="J86" s="54">
        <v>24</v>
      </c>
      <c r="K86" s="54">
        <v>24</v>
      </c>
      <c r="L86" s="54">
        <v>24</v>
      </c>
      <c r="M86" s="54">
        <v>24</v>
      </c>
      <c r="N86" s="54">
        <v>24</v>
      </c>
      <c r="O86" s="54">
        <v>24</v>
      </c>
      <c r="P86" s="54">
        <v>24</v>
      </c>
      <c r="Q86" s="54">
        <v>24</v>
      </c>
      <c r="R86" s="54">
        <v>24</v>
      </c>
      <c r="S86" s="54">
        <v>24</v>
      </c>
      <c r="T86" s="54">
        <v>24</v>
      </c>
      <c r="U86" s="54">
        <v>24</v>
      </c>
      <c r="V86" s="54">
        <v>24</v>
      </c>
      <c r="W86" s="56">
        <v>24</v>
      </c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2">
        <f t="shared" ca="1" si="56"/>
        <v>0</v>
      </c>
      <c r="BA86" s="2">
        <f t="shared" ca="1" si="56"/>
        <v>0</v>
      </c>
      <c r="BB86" s="2">
        <f t="shared" ca="1" si="56"/>
        <v>0</v>
      </c>
      <c r="BC86" s="2">
        <f t="shared" ca="1" si="56"/>
        <v>0</v>
      </c>
      <c r="BD86" s="2">
        <f t="shared" ca="1" si="56"/>
        <v>0</v>
      </c>
      <c r="BE86" s="2">
        <f t="shared" ca="1" si="74"/>
        <v>0</v>
      </c>
      <c r="BF86" s="2">
        <f t="shared" ca="1" si="74"/>
        <v>0</v>
      </c>
      <c r="BG86" s="2">
        <f t="shared" ca="1" si="74"/>
        <v>0</v>
      </c>
      <c r="BH86" s="2">
        <f t="shared" ca="1" si="74"/>
        <v>0</v>
      </c>
      <c r="BI86" s="2">
        <f t="shared" ca="1" si="74"/>
        <v>0</v>
      </c>
      <c r="BJ86" s="2">
        <f t="shared" ca="1" si="74"/>
        <v>0</v>
      </c>
      <c r="BK86" s="2">
        <f t="shared" ca="1" si="74"/>
        <v>0</v>
      </c>
      <c r="BL86" s="2">
        <f t="shared" ca="1" si="74"/>
        <v>0</v>
      </c>
      <c r="BM86" s="2">
        <f t="shared" ca="1" si="74"/>
        <v>0</v>
      </c>
      <c r="BN86" s="2" t="str">
        <f t="shared" si="80"/>
        <v>LH</v>
      </c>
      <c r="BO86" s="2">
        <f t="shared" si="83"/>
        <v>0</v>
      </c>
      <c r="BP86" s="2">
        <f t="shared" si="77"/>
        <v>0</v>
      </c>
      <c r="BR86" s="2">
        <f t="shared" si="82"/>
        <v>1</v>
      </c>
    </row>
    <row r="87" spans="1:70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ТА-6  -  ЧЧР</v>
      </c>
      <c r="B87" s="10" t="s">
        <v>1970</v>
      </c>
      <c r="C87" s="18"/>
      <c r="D87" s="10"/>
      <c r="E87" s="22"/>
      <c r="F87" s="22"/>
      <c r="G87" s="18"/>
      <c r="H87" s="20">
        <f t="shared" ca="1" si="78"/>
        <v>0</v>
      </c>
      <c r="I87" s="16" t="str">
        <f t="shared" si="79"/>
        <v>06T002LH0005</v>
      </c>
      <c r="J87" s="54">
        <v>24</v>
      </c>
      <c r="K87" s="54">
        <v>24</v>
      </c>
      <c r="L87" s="54">
        <v>24</v>
      </c>
      <c r="M87" s="54">
        <v>24</v>
      </c>
      <c r="N87" s="54">
        <v>24</v>
      </c>
      <c r="O87" s="54">
        <v>24</v>
      </c>
      <c r="P87" s="54">
        <v>24</v>
      </c>
      <c r="Q87" s="54">
        <v>0.27</v>
      </c>
      <c r="R87" s="54">
        <v>0</v>
      </c>
      <c r="S87" s="54">
        <v>0</v>
      </c>
      <c r="T87" s="54">
        <v>0</v>
      </c>
      <c r="U87" s="54">
        <v>0</v>
      </c>
      <c r="V87" s="54">
        <v>0</v>
      </c>
      <c r="W87" s="56">
        <v>0</v>
      </c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2">
        <f t="shared" ca="1" si="56"/>
        <v>0</v>
      </c>
      <c r="BA87" s="2">
        <f t="shared" ca="1" si="56"/>
        <v>0</v>
      </c>
      <c r="BB87" s="2">
        <f t="shared" ca="1" si="56"/>
        <v>0</v>
      </c>
      <c r="BC87" s="2">
        <f t="shared" ca="1" si="56"/>
        <v>0</v>
      </c>
      <c r="BD87" s="2">
        <f t="shared" ca="1" si="56"/>
        <v>0</v>
      </c>
      <c r="BE87" s="2">
        <f t="shared" ca="1" si="74"/>
        <v>0</v>
      </c>
      <c r="BF87" s="2">
        <f t="shared" ca="1" si="74"/>
        <v>0</v>
      </c>
      <c r="BG87" s="2">
        <f t="shared" ca="1" si="74"/>
        <v>0</v>
      </c>
      <c r="BH87" s="2">
        <f t="shared" ca="1" si="74"/>
        <v>0</v>
      </c>
      <c r="BI87" s="2">
        <f t="shared" ca="1" si="74"/>
        <v>0</v>
      </c>
      <c r="BJ87" s="2">
        <f t="shared" ca="1" si="74"/>
        <v>0</v>
      </c>
      <c r="BK87" s="2">
        <f t="shared" ca="1" si="74"/>
        <v>0</v>
      </c>
      <c r="BL87" s="2">
        <f t="shared" ca="1" si="74"/>
        <v>0</v>
      </c>
      <c r="BM87" s="2">
        <f t="shared" ca="1" si="74"/>
        <v>0</v>
      </c>
      <c r="BN87" s="2" t="str">
        <f t="shared" si="80"/>
        <v>LH</v>
      </c>
      <c r="BP87" s="2">
        <f t="shared" si="77"/>
        <v>1</v>
      </c>
      <c r="BR87" s="2">
        <f t="shared" si="82"/>
        <v>0</v>
      </c>
    </row>
    <row r="88" spans="1:70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ТА-7  -  ЧЧР</v>
      </c>
      <c r="B88" s="10" t="s">
        <v>1971</v>
      </c>
      <c r="C88" s="10"/>
      <c r="D88" s="10"/>
      <c r="E88" s="22"/>
      <c r="F88" s="22"/>
      <c r="G88" s="18"/>
      <c r="H88" s="20">
        <f t="shared" ca="1" si="78"/>
        <v>0</v>
      </c>
      <c r="I88" s="16" t="str">
        <f t="shared" si="79"/>
        <v>07T002LH0005</v>
      </c>
      <c r="J88" s="54">
        <v>24</v>
      </c>
      <c r="K88" s="54">
        <v>24</v>
      </c>
      <c r="L88" s="54">
        <v>24</v>
      </c>
      <c r="M88" s="54">
        <v>24</v>
      </c>
      <c r="N88" s="54">
        <v>24</v>
      </c>
      <c r="O88" s="54">
        <v>24</v>
      </c>
      <c r="P88" s="54">
        <v>24</v>
      </c>
      <c r="Q88" s="54">
        <v>24</v>
      </c>
      <c r="R88" s="54">
        <v>24</v>
      </c>
      <c r="S88" s="54">
        <v>24</v>
      </c>
      <c r="T88" s="54">
        <v>24</v>
      </c>
      <c r="U88" s="54">
        <v>24</v>
      </c>
      <c r="V88" s="54">
        <v>24</v>
      </c>
      <c r="W88" s="56">
        <v>24</v>
      </c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2">
        <f t="shared" ca="1" si="56"/>
        <v>0</v>
      </c>
      <c r="BA88" s="2">
        <f t="shared" ca="1" si="56"/>
        <v>0</v>
      </c>
      <c r="BB88" s="2">
        <f t="shared" ca="1" si="56"/>
        <v>0</v>
      </c>
      <c r="BC88" s="2">
        <f t="shared" ca="1" si="56"/>
        <v>0</v>
      </c>
      <c r="BD88" s="2">
        <f t="shared" ca="1" si="56"/>
        <v>0</v>
      </c>
      <c r="BE88" s="2">
        <f t="shared" ca="1" si="74"/>
        <v>0</v>
      </c>
      <c r="BF88" s="2">
        <f t="shared" ca="1" si="74"/>
        <v>0</v>
      </c>
      <c r="BG88" s="2">
        <f t="shared" ca="1" si="74"/>
        <v>0</v>
      </c>
      <c r="BH88" s="2">
        <f t="shared" ca="1" si="74"/>
        <v>0</v>
      </c>
      <c r="BI88" s="2">
        <f t="shared" ca="1" si="74"/>
        <v>0</v>
      </c>
      <c r="BJ88" s="2">
        <f t="shared" ca="1" si="74"/>
        <v>0</v>
      </c>
      <c r="BK88" s="2">
        <f t="shared" ca="1" si="74"/>
        <v>0</v>
      </c>
      <c r="BL88" s="2">
        <f t="shared" ca="1" si="74"/>
        <v>0</v>
      </c>
      <c r="BM88" s="2">
        <f t="shared" ca="1" si="74"/>
        <v>0</v>
      </c>
      <c r="BN88" s="2" t="str">
        <f t="shared" si="80"/>
        <v>LH</v>
      </c>
      <c r="BO88" s="2">
        <f>IF(AND(COUNTIF(J88:W88,"&gt;0")&gt;6,COUNTIF(J88:W88,"&gt;0")=SUM(BR88:CE88)),SUM(BR88:CE88),0)</f>
        <v>0</v>
      </c>
      <c r="BP88" s="2">
        <f t="shared" si="77"/>
        <v>0</v>
      </c>
      <c r="BR88" s="2">
        <f t="shared" si="82"/>
        <v>1</v>
      </c>
    </row>
    <row r="89" spans="1:70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ТА-9  -  ЧЧР</v>
      </c>
      <c r="B89" s="10" t="s">
        <v>1972</v>
      </c>
      <c r="C89" s="10"/>
      <c r="D89" s="10"/>
      <c r="E89" s="22"/>
      <c r="F89" s="22"/>
      <c r="G89" s="18"/>
      <c r="H89" s="20">
        <f t="shared" ca="1" si="78"/>
        <v>0</v>
      </c>
      <c r="I89" s="16" t="str">
        <f t="shared" si="79"/>
        <v>09T002LH0005</v>
      </c>
      <c r="J89" s="54">
        <v>24</v>
      </c>
      <c r="K89" s="54">
        <v>24</v>
      </c>
      <c r="L89" s="54">
        <v>24</v>
      </c>
      <c r="M89" s="54">
        <v>24</v>
      </c>
      <c r="N89" s="54">
        <v>24</v>
      </c>
      <c r="O89" s="54">
        <v>24</v>
      </c>
      <c r="P89" s="54">
        <v>24</v>
      </c>
      <c r="Q89" s="54">
        <v>24</v>
      </c>
      <c r="R89" s="54">
        <v>24</v>
      </c>
      <c r="S89" s="54">
        <v>24</v>
      </c>
      <c r="T89" s="54">
        <v>24</v>
      </c>
      <c r="U89" s="54">
        <v>24</v>
      </c>
      <c r="V89" s="54">
        <v>24</v>
      </c>
      <c r="W89" s="56">
        <v>24</v>
      </c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2">
        <f t="shared" ca="1" si="56"/>
        <v>0</v>
      </c>
      <c r="BA89" s="2">
        <f t="shared" ca="1" si="56"/>
        <v>0</v>
      </c>
      <c r="BB89" s="2">
        <f t="shared" ca="1" si="56"/>
        <v>0</v>
      </c>
      <c r="BC89" s="2">
        <f t="shared" ca="1" si="56"/>
        <v>0</v>
      </c>
      <c r="BD89" s="2">
        <f t="shared" ca="1" si="56"/>
        <v>0</v>
      </c>
      <c r="BE89" s="2">
        <f t="shared" ca="1" si="74"/>
        <v>0</v>
      </c>
      <c r="BF89" s="2">
        <f t="shared" ca="1" si="74"/>
        <v>0</v>
      </c>
      <c r="BG89" s="2">
        <f t="shared" ca="1" si="74"/>
        <v>0</v>
      </c>
      <c r="BH89" s="2">
        <f t="shared" ca="1" si="74"/>
        <v>0</v>
      </c>
      <c r="BI89" s="2">
        <f t="shared" ca="1" si="74"/>
        <v>0</v>
      </c>
      <c r="BJ89" s="2">
        <f t="shared" ca="1" si="74"/>
        <v>0</v>
      </c>
      <c r="BK89" s="2">
        <f t="shared" ca="1" si="74"/>
        <v>0</v>
      </c>
      <c r="BL89" s="2">
        <f t="shared" ca="1" si="74"/>
        <v>0</v>
      </c>
      <c r="BM89" s="2">
        <f t="shared" ca="1" si="74"/>
        <v>0</v>
      </c>
      <c r="BN89" s="2" t="str">
        <f t="shared" si="80"/>
        <v>LH</v>
      </c>
      <c r="BO89" s="2">
        <f>IF(AND(COUNTIF(J89:W89,"&gt;0")&gt;6,COUNTIF(J89:W89,"&gt;0")=SUM(BR89:CE89)),SUM(BR89:CE89),0)</f>
        <v>0</v>
      </c>
      <c r="BP89" s="2">
        <f t="shared" si="77"/>
        <v>0</v>
      </c>
      <c r="BR89" s="2">
        <f t="shared" si="82"/>
        <v>1</v>
      </c>
    </row>
    <row r="90" spans="1:70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ТА-10  -  ЧЧР</v>
      </c>
      <c r="B90" s="10" t="s">
        <v>1973</v>
      </c>
      <c r="C90" s="10"/>
      <c r="D90" s="10"/>
      <c r="E90" s="22"/>
      <c r="F90" s="22"/>
      <c r="G90" s="18"/>
      <c r="H90" s="20">
        <f t="shared" ca="1" si="78"/>
        <v>0</v>
      </c>
      <c r="I90" s="16" t="str">
        <f t="shared" si="79"/>
        <v>10T002LH0005</v>
      </c>
      <c r="J90" s="54">
        <v>24</v>
      </c>
      <c r="K90" s="54">
        <v>24</v>
      </c>
      <c r="L90" s="54">
        <v>24</v>
      </c>
      <c r="M90" s="54">
        <v>24</v>
      </c>
      <c r="N90" s="54">
        <v>24</v>
      </c>
      <c r="O90" s="54">
        <v>24</v>
      </c>
      <c r="P90" s="54">
        <v>24</v>
      </c>
      <c r="Q90" s="54">
        <v>24</v>
      </c>
      <c r="R90" s="54">
        <v>24</v>
      </c>
      <c r="S90" s="54">
        <v>24</v>
      </c>
      <c r="T90" s="54">
        <v>24</v>
      </c>
      <c r="U90" s="54">
        <v>24</v>
      </c>
      <c r="V90" s="54">
        <v>24</v>
      </c>
      <c r="W90" s="56">
        <v>24</v>
      </c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2">
        <f t="shared" ca="1" si="56"/>
        <v>0</v>
      </c>
      <c r="BA90" s="2">
        <f t="shared" ca="1" si="56"/>
        <v>0</v>
      </c>
      <c r="BB90" s="2">
        <f t="shared" ca="1" si="56"/>
        <v>0</v>
      </c>
      <c r="BC90" s="2">
        <f t="shared" ca="1" si="56"/>
        <v>0</v>
      </c>
      <c r="BD90" s="2">
        <f t="shared" ca="1" si="56"/>
        <v>0</v>
      </c>
      <c r="BE90" s="2">
        <f t="shared" ca="1" si="74"/>
        <v>0</v>
      </c>
      <c r="BF90" s="2">
        <f t="shared" ca="1" si="74"/>
        <v>0</v>
      </c>
      <c r="BG90" s="2">
        <f t="shared" ca="1" si="74"/>
        <v>0</v>
      </c>
      <c r="BH90" s="2">
        <f t="shared" ref="BH90:BM94" ca="1" si="84">COUNTIF(OFFSET(P90,,$D$2+2,COUNTIF(OFFSET($H90,1-ROW($H90),2+4*$D$2,94),"="&amp;OFFSET($H90,,2+4*$D$2))),"&gt;20")</f>
        <v>0</v>
      </c>
      <c r="BI90" s="2">
        <f t="shared" ca="1" si="84"/>
        <v>0</v>
      </c>
      <c r="BJ90" s="2">
        <f t="shared" ca="1" si="84"/>
        <v>0</v>
      </c>
      <c r="BK90" s="2">
        <f t="shared" ca="1" si="84"/>
        <v>0</v>
      </c>
      <c r="BL90" s="2">
        <f t="shared" ca="1" si="84"/>
        <v>0</v>
      </c>
      <c r="BM90" s="2">
        <f t="shared" ca="1" si="84"/>
        <v>0</v>
      </c>
      <c r="BN90" s="2" t="str">
        <f t="shared" si="80"/>
        <v>LH</v>
      </c>
      <c r="BO90" s="2">
        <f>IF(AND(COUNTIF(J90:W90,"&gt;0")&gt;6,COUNTIF(J90:W90,"&gt;0")=SUM(BR90:CE90)),SUM(BR90:CE90),0)</f>
        <v>0</v>
      </c>
      <c r="BP90" s="2">
        <f t="shared" si="77"/>
        <v>0</v>
      </c>
      <c r="BR90" s="2">
        <f t="shared" si="82"/>
        <v>1</v>
      </c>
    </row>
    <row r="91" spans="1:70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ТА-11  -  ЧЧР</v>
      </c>
      <c r="B91" s="10" t="s">
        <v>1974</v>
      </c>
      <c r="C91" s="10"/>
      <c r="D91" s="10"/>
      <c r="E91" s="22"/>
      <c r="F91" s="22"/>
      <c r="G91" s="18"/>
      <c r="H91" s="20">
        <f t="shared" ca="1" si="78"/>
        <v>0</v>
      </c>
      <c r="I91" s="16" t="str">
        <f t="shared" si="79"/>
        <v>11T002LH0005</v>
      </c>
      <c r="J91" s="54">
        <v>0</v>
      </c>
      <c r="K91" s="54">
        <v>0</v>
      </c>
      <c r="L91" s="54">
        <v>0</v>
      </c>
      <c r="M91" s="54">
        <v>0</v>
      </c>
      <c r="N91" s="54">
        <v>0</v>
      </c>
      <c r="O91" s="54">
        <v>0</v>
      </c>
      <c r="P91" s="54">
        <v>0</v>
      </c>
      <c r="Q91" s="54">
        <v>0</v>
      </c>
      <c r="R91" s="54">
        <v>0</v>
      </c>
      <c r="S91" s="54">
        <v>0</v>
      </c>
      <c r="T91" s="54">
        <v>0</v>
      </c>
      <c r="U91" s="54">
        <v>0</v>
      </c>
      <c r="V91" s="54">
        <v>0</v>
      </c>
      <c r="W91" s="56">
        <v>0</v>
      </c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2">
        <f t="shared" ca="1" si="56"/>
        <v>0</v>
      </c>
      <c r="BA91" s="2">
        <f t="shared" ca="1" si="56"/>
        <v>0</v>
      </c>
      <c r="BB91" s="2">
        <f t="shared" ca="1" si="56"/>
        <v>0</v>
      </c>
      <c r="BC91" s="2">
        <f t="shared" ca="1" si="56"/>
        <v>0</v>
      </c>
      <c r="BD91" s="2">
        <f t="shared" ca="1" si="56"/>
        <v>0</v>
      </c>
      <c r="BE91" s="2">
        <f t="shared" ca="1" si="56"/>
        <v>0</v>
      </c>
      <c r="BF91" s="2">
        <f t="shared" ca="1" si="56"/>
        <v>0</v>
      </c>
      <c r="BG91" s="2">
        <f t="shared" ca="1" si="56"/>
        <v>0</v>
      </c>
      <c r="BH91" s="2">
        <f t="shared" ca="1" si="84"/>
        <v>0</v>
      </c>
      <c r="BI91" s="2">
        <f t="shared" ca="1" si="84"/>
        <v>0</v>
      </c>
      <c r="BJ91" s="2">
        <f t="shared" ca="1" si="84"/>
        <v>0</v>
      </c>
      <c r="BK91" s="2">
        <f t="shared" ca="1" si="84"/>
        <v>0</v>
      </c>
      <c r="BL91" s="2">
        <f t="shared" ca="1" si="84"/>
        <v>0</v>
      </c>
      <c r="BM91" s="2">
        <f t="shared" ca="1" si="84"/>
        <v>0</v>
      </c>
      <c r="BN91" s="2" t="str">
        <f t="shared" si="80"/>
        <v>LH</v>
      </c>
      <c r="BP91" s="2">
        <f t="shared" si="77"/>
        <v>0</v>
      </c>
      <c r="BR91" s="2">
        <f t="shared" si="82"/>
        <v>0</v>
      </c>
    </row>
    <row r="92" spans="1:70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ТА-13  -  ЧЧР</v>
      </c>
      <c r="B92" s="10" t="s">
        <v>1975</v>
      </c>
      <c r="C92" s="10"/>
      <c r="D92" s="10"/>
      <c r="E92" s="22"/>
      <c r="F92" s="22"/>
      <c r="G92" s="18"/>
      <c r="H92" s="20">
        <f t="shared" ca="1" si="78"/>
        <v>0</v>
      </c>
      <c r="I92" s="16" t="str">
        <f t="shared" si="79"/>
        <v>13T002LH0005</v>
      </c>
      <c r="J92" s="54">
        <v>24</v>
      </c>
      <c r="K92" s="54">
        <v>24</v>
      </c>
      <c r="L92" s="54">
        <v>24</v>
      </c>
      <c r="M92" s="54">
        <v>24</v>
      </c>
      <c r="N92" s="54">
        <v>24</v>
      </c>
      <c r="O92" s="54">
        <v>24</v>
      </c>
      <c r="P92" s="54">
        <v>0.27</v>
      </c>
      <c r="Q92" s="54">
        <v>0</v>
      </c>
      <c r="R92" s="54">
        <v>0</v>
      </c>
      <c r="S92" s="54">
        <v>0</v>
      </c>
      <c r="T92" s="54">
        <v>0</v>
      </c>
      <c r="U92" s="54">
        <v>0</v>
      </c>
      <c r="V92" s="54">
        <v>0</v>
      </c>
      <c r="W92" s="56">
        <v>0</v>
      </c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2">
        <f t="shared" ca="1" si="56"/>
        <v>0</v>
      </c>
      <c r="BA92" s="2">
        <f t="shared" ca="1" si="56"/>
        <v>0</v>
      </c>
      <c r="BB92" s="2">
        <f t="shared" ca="1" si="56"/>
        <v>0</v>
      </c>
      <c r="BC92" s="2">
        <f t="shared" ca="1" si="56"/>
        <v>0</v>
      </c>
      <c r="BD92" s="2">
        <f t="shared" ca="1" si="56"/>
        <v>0</v>
      </c>
      <c r="BE92" s="2">
        <f t="shared" ca="1" si="56"/>
        <v>0</v>
      </c>
      <c r="BF92" s="2">
        <f t="shared" ca="1" si="56"/>
        <v>0</v>
      </c>
      <c r="BG92" s="2">
        <f t="shared" ca="1" si="56"/>
        <v>0</v>
      </c>
      <c r="BH92" s="2">
        <f t="shared" ca="1" si="84"/>
        <v>0</v>
      </c>
      <c r="BI92" s="2">
        <f t="shared" ca="1" si="84"/>
        <v>0</v>
      </c>
      <c r="BJ92" s="2">
        <f t="shared" ca="1" si="84"/>
        <v>0</v>
      </c>
      <c r="BK92" s="2">
        <f t="shared" ca="1" si="84"/>
        <v>0</v>
      </c>
      <c r="BL92" s="2">
        <f t="shared" ca="1" si="84"/>
        <v>0</v>
      </c>
      <c r="BM92" s="2">
        <f t="shared" ca="1" si="84"/>
        <v>0</v>
      </c>
      <c r="BN92" s="2" t="str">
        <f t="shared" si="80"/>
        <v>LH</v>
      </c>
      <c r="BP92" s="2">
        <f t="shared" si="77"/>
        <v>1</v>
      </c>
      <c r="BR92" s="2">
        <f t="shared" si="82"/>
        <v>0</v>
      </c>
    </row>
    <row r="93" spans="1:70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Gпв</v>
      </c>
      <c r="B93" s="10" t="s">
        <v>1977</v>
      </c>
      <c r="C93" s="10"/>
      <c r="D93" s="10"/>
      <c r="E93" s="22"/>
      <c r="F93" s="22"/>
      <c r="G93" s="18"/>
      <c r="H93" s="20">
        <f t="shared" ca="1" si="78"/>
        <v>0</v>
      </c>
      <c r="I93" s="16" t="str">
        <f t="shared" si="79"/>
        <v>00K302GW0005</v>
      </c>
      <c r="J93" s="54">
        <v>45.443933816760278</v>
      </c>
      <c r="K93" s="54">
        <v>45.071723170637981</v>
      </c>
      <c r="L93" s="54">
        <v>45.214486934937597</v>
      </c>
      <c r="M93" s="54">
        <v>43.489753635416506</v>
      </c>
      <c r="N93" s="54">
        <v>38.790413769498038</v>
      </c>
      <c r="O93" s="54">
        <v>37.450771467047481</v>
      </c>
      <c r="P93" s="54">
        <v>32.608654816068238</v>
      </c>
      <c r="Q93" s="54">
        <v>35.143075847379698</v>
      </c>
      <c r="R93" s="54">
        <v>37.52969347462502</v>
      </c>
      <c r="S93" s="54">
        <v>36.305360070283015</v>
      </c>
      <c r="T93" s="54">
        <v>35.176957548780919</v>
      </c>
      <c r="U93" s="54">
        <v>32.983868420332584</v>
      </c>
      <c r="V93" s="54">
        <v>32.778956122059689</v>
      </c>
      <c r="W93" s="56">
        <v>32.36610357375671</v>
      </c>
      <c r="X93" s="2" t="e">
        <f t="shared" ca="1" si="55"/>
        <v>#VALUE!</v>
      </c>
      <c r="Y93" s="2" t="e">
        <f t="shared" ca="1" si="55"/>
        <v>#VALUE!</v>
      </c>
      <c r="Z93" s="2" t="e">
        <f t="shared" ca="1" si="55"/>
        <v>#VALUE!</v>
      </c>
      <c r="AA93" s="2" t="e">
        <f t="shared" ca="1" si="55"/>
        <v>#VALUE!</v>
      </c>
      <c r="AB93" s="2" t="e">
        <f t="shared" ca="1" si="55"/>
        <v>#VALUE!</v>
      </c>
      <c r="AC93" s="2" t="e">
        <f t="shared" ca="1" si="73"/>
        <v>#VALUE!</v>
      </c>
      <c r="AD93" s="2" t="e">
        <f t="shared" ca="1" si="73"/>
        <v>#VALUE!</v>
      </c>
      <c r="AE93" s="2" t="e">
        <f t="shared" ca="1" si="73"/>
        <v>#VALUE!</v>
      </c>
      <c r="AF93" s="2" t="e">
        <f t="shared" ca="1" si="73"/>
        <v>#VALUE!</v>
      </c>
      <c r="AG93" s="2" t="e">
        <f t="shared" ca="1" si="73"/>
        <v>#VALUE!</v>
      </c>
      <c r="AH93" s="2" t="e">
        <f t="shared" ca="1" si="73"/>
        <v>#VALUE!</v>
      </c>
      <c r="AI93" s="2" t="e">
        <f t="shared" ca="1" si="73"/>
        <v>#VALUE!</v>
      </c>
      <c r="AJ93" s="2" t="e">
        <f t="shared" ca="1" si="73"/>
        <v>#VALUE!</v>
      </c>
      <c r="AK93" s="2" t="e">
        <f t="shared" ca="1" si="73"/>
        <v>#VALUE!</v>
      </c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2">
        <f t="shared" ca="1" si="56"/>
        <v>0</v>
      </c>
      <c r="BA93" s="2">
        <f t="shared" ca="1" si="56"/>
        <v>0</v>
      </c>
      <c r="BB93" s="2">
        <f t="shared" ca="1" si="56"/>
        <v>0</v>
      </c>
      <c r="BC93" s="2">
        <f t="shared" ca="1" si="56"/>
        <v>0</v>
      </c>
      <c r="BD93" s="2">
        <f t="shared" ca="1" si="56"/>
        <v>0</v>
      </c>
      <c r="BE93" s="2">
        <f t="shared" ca="1" si="56"/>
        <v>0</v>
      </c>
      <c r="BF93" s="2">
        <f t="shared" ca="1" si="56"/>
        <v>0</v>
      </c>
      <c r="BG93" s="2">
        <f t="shared" ca="1" si="56"/>
        <v>0</v>
      </c>
      <c r="BH93" s="2">
        <f t="shared" ca="1" si="84"/>
        <v>0</v>
      </c>
      <c r="BI93" s="2">
        <f t="shared" ca="1" si="84"/>
        <v>0</v>
      </c>
      <c r="BJ93" s="2">
        <f t="shared" ca="1" si="84"/>
        <v>0</v>
      </c>
      <c r="BK93" s="2">
        <f t="shared" ca="1" si="84"/>
        <v>0</v>
      </c>
      <c r="BL93" s="2">
        <f t="shared" ca="1" si="84"/>
        <v>0</v>
      </c>
      <c r="BM93" s="2">
        <f t="shared" ca="1" si="84"/>
        <v>0</v>
      </c>
      <c r="BN93" s="2" t="str">
        <f t="shared" si="80"/>
        <v>GW</v>
      </c>
    </row>
    <row r="94" spans="1:70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Потери пара и конденсата</v>
      </c>
      <c r="B94" s="10" t="s">
        <v>1976</v>
      </c>
      <c r="C94" s="22">
        <v>50</v>
      </c>
      <c r="D94" s="110" t="s">
        <v>2972</v>
      </c>
      <c r="E94" s="22">
        <v>51</v>
      </c>
      <c r="F94" s="110" t="s">
        <v>2994</v>
      </c>
      <c r="G94" s="18"/>
      <c r="H94" s="20">
        <f>IFERROR(IF(AND(MID(D94,1,1)*MID(F94,1,1)=1,RIGHT(F94,LEN(F94)-1)-RIGHT(D94,LEN(D94)-1)&gt;1),1,0),"-")</f>
        <v>0</v>
      </c>
      <c r="I94" s="16" t="str">
        <f t="shared" si="79"/>
        <v>00S202MK0005</v>
      </c>
      <c r="J94" s="54">
        <v>14.49</v>
      </c>
      <c r="K94" s="54">
        <v>13.42</v>
      </c>
      <c r="L94" s="54">
        <v>14.16</v>
      </c>
      <c r="M94" s="54">
        <v>14.83</v>
      </c>
      <c r="N94" s="54">
        <v>14.69</v>
      </c>
      <c r="O94" s="54">
        <v>16.14</v>
      </c>
      <c r="P94" s="54">
        <v>18.309999999999999</v>
      </c>
      <c r="Q94" s="54">
        <v>16.53</v>
      </c>
      <c r="R94" s="54">
        <v>11.13</v>
      </c>
      <c r="S94" s="54">
        <v>11.69</v>
      </c>
      <c r="T94" s="54">
        <v>11.51</v>
      </c>
      <c r="U94" s="54">
        <v>15.41</v>
      </c>
      <c r="V94" s="54">
        <v>13.71</v>
      </c>
      <c r="W94" s="56">
        <v>12.59</v>
      </c>
      <c r="X94" s="2" t="e">
        <f t="shared" ca="1" si="55"/>
        <v>#N/A</v>
      </c>
      <c r="Y94" s="2" t="e">
        <f t="shared" ca="1" si="55"/>
        <v>#N/A</v>
      </c>
      <c r="Z94" s="2" t="e">
        <f t="shared" ca="1" si="55"/>
        <v>#N/A</v>
      </c>
      <c r="AA94" s="2" t="e">
        <f t="shared" ca="1" si="55"/>
        <v>#N/A</v>
      </c>
      <c r="AB94" s="2" t="e">
        <f t="shared" ca="1" si="55"/>
        <v>#N/A</v>
      </c>
      <c r="AC94" s="2" t="e">
        <f t="shared" ca="1" si="73"/>
        <v>#N/A</v>
      </c>
      <c r="AD94" s="2" t="e">
        <f t="shared" ca="1" si="73"/>
        <v>#N/A</v>
      </c>
      <c r="AE94" s="2" t="e">
        <f t="shared" ca="1" si="73"/>
        <v>#N/A</v>
      </c>
      <c r="AF94" s="2" t="e">
        <f t="shared" ca="1" si="73"/>
        <v>#N/A</v>
      </c>
      <c r="AG94" s="2" t="e">
        <f t="shared" ca="1" si="73"/>
        <v>#N/A</v>
      </c>
      <c r="AH94" s="2" t="e">
        <f t="shared" ca="1" si="73"/>
        <v>#N/A</v>
      </c>
      <c r="AI94" s="2" t="e">
        <f t="shared" ca="1" si="73"/>
        <v>#N/A</v>
      </c>
      <c r="AJ94" s="2" t="e">
        <f t="shared" ca="1" si="73"/>
        <v>#N/A</v>
      </c>
      <c r="AK94" s="2" t="e">
        <f t="shared" ca="1" si="73"/>
        <v>#N/A</v>
      </c>
      <c r="AL94" s="55">
        <v>3.62</v>
      </c>
      <c r="AM94" s="55">
        <v>3.62</v>
      </c>
      <c r="AN94" s="55">
        <v>3.61</v>
      </c>
      <c r="AO94" s="55">
        <v>3.64</v>
      </c>
      <c r="AP94" s="55">
        <v>3.63</v>
      </c>
      <c r="AQ94" s="55">
        <v>3.58</v>
      </c>
      <c r="AR94" s="55">
        <v>3.53</v>
      </c>
      <c r="AS94" s="55">
        <v>3.94</v>
      </c>
      <c r="AT94" s="55">
        <v>3.58</v>
      </c>
      <c r="AU94" s="55">
        <v>3.64</v>
      </c>
      <c r="AV94" s="55">
        <v>3.66</v>
      </c>
      <c r="AW94" s="55">
        <v>3.71</v>
      </c>
      <c r="AX94" s="55">
        <v>3.72</v>
      </c>
      <c r="AY94" s="55">
        <v>3.74</v>
      </c>
      <c r="AZ94" s="2">
        <f t="shared" ca="1" si="56"/>
        <v>0</v>
      </c>
      <c r="BA94" s="2">
        <f t="shared" ca="1" si="56"/>
        <v>0</v>
      </c>
      <c r="BB94" s="2">
        <f t="shared" ca="1" si="56"/>
        <v>0</v>
      </c>
      <c r="BC94" s="2">
        <f t="shared" ca="1" si="56"/>
        <v>0</v>
      </c>
      <c r="BD94" s="2">
        <f t="shared" ca="1" si="56"/>
        <v>0</v>
      </c>
      <c r="BE94" s="2">
        <f t="shared" ca="1" si="56"/>
        <v>0</v>
      </c>
      <c r="BF94" s="2">
        <f t="shared" ca="1" si="56"/>
        <v>0</v>
      </c>
      <c r="BG94" s="2">
        <f t="shared" ca="1" si="56"/>
        <v>0</v>
      </c>
      <c r="BH94" s="2">
        <f t="shared" ca="1" si="84"/>
        <v>0</v>
      </c>
      <c r="BI94" s="2">
        <f t="shared" ca="1" si="84"/>
        <v>0</v>
      </c>
      <c r="BJ94" s="2">
        <f t="shared" ca="1" si="84"/>
        <v>0</v>
      </c>
      <c r="BK94" s="2">
        <f t="shared" ca="1" si="84"/>
        <v>0</v>
      </c>
      <c r="BL94" s="2">
        <f t="shared" ca="1" si="84"/>
        <v>0</v>
      </c>
      <c r="BM94" s="2">
        <f t="shared" ca="1" si="84"/>
        <v>0</v>
      </c>
      <c r="BN94" s="2" t="str">
        <f t="shared" si="80"/>
        <v>MK</v>
      </c>
    </row>
    <row r="95" spans="1:70" x14ac:dyDescent="0.25">
      <c r="A95"/>
      <c r="B95"/>
      <c r="C95"/>
      <c r="D95"/>
    </row>
    <row r="96" spans="1:70" x14ac:dyDescent="0.25">
      <c r="A96" s="98"/>
      <c r="B96"/>
      <c r="C96"/>
      <c r="D96"/>
    </row>
    <row r="97" spans="1:4" x14ac:dyDescent="0.25">
      <c r="A97" s="98"/>
      <c r="B97"/>
      <c r="C97"/>
      <c r="D97"/>
    </row>
    <row r="98" spans="1:4" x14ac:dyDescent="0.25">
      <c r="A98" s="98"/>
      <c r="B98"/>
      <c r="C98"/>
      <c r="D98"/>
    </row>
    <row r="99" spans="1:4" x14ac:dyDescent="0.25">
      <c r="A99" s="98"/>
    </row>
    <row r="100" spans="1:4" x14ac:dyDescent="0.25">
      <c r="A100" s="98"/>
    </row>
    <row r="101" spans="1:4" x14ac:dyDescent="0.25">
      <c r="A101" s="98"/>
    </row>
    <row r="102" spans="1:4" x14ac:dyDescent="0.25">
      <c r="A102" s="98"/>
    </row>
    <row r="103" spans="1:4" x14ac:dyDescent="0.25">
      <c r="A103" s="98"/>
    </row>
    <row r="104" spans="1:4" x14ac:dyDescent="0.25">
      <c r="A104" s="98"/>
    </row>
    <row r="105" spans="1:4" x14ac:dyDescent="0.25">
      <c r="A105" s="98"/>
    </row>
    <row r="106" spans="1:4" x14ac:dyDescent="0.25">
      <c r="A106" s="98"/>
    </row>
    <row r="107" spans="1:4" x14ac:dyDescent="0.25">
      <c r="A107" s="98"/>
    </row>
    <row r="108" spans="1:4" x14ac:dyDescent="0.25">
      <c r="A108" s="98"/>
    </row>
    <row r="109" spans="1:4" x14ac:dyDescent="0.25">
      <c r="A109" s="98"/>
    </row>
  </sheetData>
  <mergeCells count="5">
    <mergeCell ref="E3:F3"/>
    <mergeCell ref="E4:F4"/>
    <mergeCell ref="C6:F6"/>
    <mergeCell ref="G6:G7"/>
    <mergeCell ref="C7:D7"/>
  </mergeCells>
  <conditionalFormatting sqref="H8:W94">
    <cfRule type="expression" dxfId="170" priority="2" stopIfTrue="1">
      <formula>H8=0</formula>
    </cfRule>
  </conditionalFormatting>
  <conditionalFormatting sqref="I8:W94">
    <cfRule type="expression" dxfId="169" priority="6" stopIfTrue="1">
      <formula>OFFSET(I8,,$D$2)=42</formula>
    </cfRule>
    <cfRule type="expression" dxfId="168" priority="7">
      <formula>OR(OFFSET(I8,,$D$2)=1,OFFSET(I8,,$D$2)=2,MOD(OFFSET(I8,,$D$2),10)=1,MOD(OFFSET(I8,,$D$2),10)=2)</formula>
    </cfRule>
  </conditionalFormatting>
  <conditionalFormatting sqref="H4">
    <cfRule type="expression" dxfId="167" priority="4">
      <formula>$H$4="НА СТАНЦИИ"</formula>
    </cfRule>
    <cfRule type="expression" dxfId="166" priority="5">
      <formula>$H$4="ОФИЦИАЛЬНО"</formula>
    </cfRule>
  </conditionalFormatting>
  <conditionalFormatting sqref="AL8:AY94">
    <cfRule type="expression" dxfId="165" priority="8" stopIfTrue="1">
      <formula>AL8=0</formula>
    </cfRule>
  </conditionalFormatting>
  <conditionalFormatting sqref="J8:W94">
    <cfRule type="expression" dxfId="164" priority="1" stopIfTrue="1">
      <formula>AND(OFFSET(J8,MATCH(MID($A8,1,SEARCH(" ",$A8)-1)&amp;"  -  ЧЧР",$A:$A,0)-ROW(J8),)*1&gt;0,OR(J8="",J8=0))</formula>
    </cfRule>
    <cfRule type="expression" dxfId="163" priority="3">
      <formula>OFFSET(J8,MATCH(MID($A8,1,SEARCH(" ",$A8)-1)&amp;"  -  ЧЧР",$A:$A,0)-ROW(J8),)&lt;&gt;24</formula>
    </cfRule>
  </conditionalFormatting>
  <conditionalFormatting sqref="X8:AK94">
    <cfRule type="expression" dxfId="162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1041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42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43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44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45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46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47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48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CW125"/>
  <sheetViews>
    <sheetView zoomScale="70" zoomScaleNormal="70" workbookViewId="0">
      <pane xSplit="8" ySplit="7" topLeftCell="BI67" activePane="bottomRight" state="frozen"/>
      <selection pane="topRight" activeCell="H1" sqref="H1"/>
      <selection pane="bottomLeft" activeCell="A8" sqref="A8"/>
      <selection pane="bottomRight" activeCell="BT67" sqref="BT67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71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3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КА-6  -  Тух</v>
      </c>
      <c r="B8" s="10" t="s">
        <v>2156</v>
      </c>
      <c r="C8" s="18">
        <v>180</v>
      </c>
      <c r="D8" s="18">
        <v>120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06K002TU0006</v>
      </c>
      <c r="J8" s="54">
        <v>148.04980676407365</v>
      </c>
      <c r="K8" s="54">
        <v>150.1640811598821</v>
      </c>
      <c r="L8" s="54">
        <v>153.2945176013209</v>
      </c>
      <c r="M8" s="54">
        <v>147.83159820038853</v>
      </c>
      <c r="N8" s="54">
        <v>128.89550810851631</v>
      </c>
      <c r="O8" s="54">
        <v>131.13852384316485</v>
      </c>
      <c r="P8" s="54">
        <v>152.39067511205138</v>
      </c>
      <c r="Q8" s="54">
        <v>142.73407151443996</v>
      </c>
      <c r="R8" s="54">
        <v>136.94636835521362</v>
      </c>
      <c r="S8" s="54">
        <v>146.84874244818394</v>
      </c>
      <c r="T8" s="54">
        <v>138.97458298526038</v>
      </c>
      <c r="U8" s="54">
        <v>140.10730996667144</v>
      </c>
      <c r="V8" s="54">
        <v>141.51734213351097</v>
      </c>
      <c r="W8" s="56">
        <v>138.74790730335252</v>
      </c>
      <c r="X8" s="2">
        <f ca="1">IF(J8&lt;&gt;"",IF(LEFT($E8,2)="+-",IF(OR(J8&lt;MIN($C8:$D8),J8&gt;MAX($C8:$D8)),1,0),IF(AND(1*$E8&gt;0,J8&gt;MAX($C8:$D8)),1,IF(AND(1*$E8&lt;0,J8&lt;MIN($C8:$D8)),1,0)))+10*IF(SUM(OFFSET($A$92,MATCH(MID($A8,1,SEARCH(" ",$A8)-1)&amp;"  -  ЧЧР",$A$92:$A$108,0)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$92,IFERROR(MATCH("КА-"&amp;MID($A8,4,2)*1&amp;"А  -  ЧЧР",$A$92:$A$108,0),MATCH("КА-"&amp;MID($A8,4,2)*1&amp;"  -  ЧЧР",$A$92:$A$108,0))-1,COLUMN(J8)-1,,)+OFFSET($A$92,IFERROR(MATCH("КА-"&amp;MID($A8,4,2)*1&amp;"Б  -  ЧЧР",$A$92:$A$108,0),MATCH("КА-"&amp;MID($A8,4,2)*1&amp;"  -  ЧЧР",$A$92:$A$108,0))-1,COLUMN(J8)-1,,)=48,1,0),1),1)),0),0)*IF($G8&gt;0,IF(COLUMN(T$7)-COLUMN($J$7)&gt;=$D$2+$G8,IF(SUM(OFFSET(T8,,-1,,-$G8))&gt;=$G8*21,2,1),1),2)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IF(K8&lt;&gt;"",IF(LEFT($E8,2)="+-",IF(OR(K8&lt;MIN($C8:$D8),K8&gt;MAX($C8:$D8)),1,0),IF(AND(1*$E8&gt;0,K8&gt;MAX($C8:$D8)),1,IF(AND(1*$E8&lt;0,K8&lt;MIN($C8:$D8)),1,0)))+10*IF(SUM(OFFSET($A$92,MATCH(MID($A8,1,SEARCH(" ",$A8)-1)&amp;"  -  ЧЧР",$A$92:$A$108,0)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$92,IFERROR(MATCH("КА-"&amp;MID($A8,4,2)*1&amp;"А  -  ЧЧР",$A$92:$A$108,0),MATCH("КА-"&amp;MID($A8,4,2)*1&amp;"  -  ЧЧР",$A$92:$A$108,0))-1,COLUMN(K8)-1,,)+OFFSET($A$92,IFERROR(MATCH("КА-"&amp;MID($A8,4,2)*1&amp;"Б  -  ЧЧР",$A$92:$A$108,0),MATCH("КА-"&amp;MID($A8,4,2)*1&amp;"  -  ЧЧР",$A$92:$A$108,0))-1,COLUMN(K8)-1,,)=48,1,0),1),1)),0),0)*IF($G8&gt;0,IF(COLUMN(U$7)-COLUMN($J$7)&gt;=$D$2+$G8,IF(SUM(OFFSET(U8,,-1,,-$G8))&gt;=$G8*21,2,1),1),2)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40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146.60126685112755</v>
      </c>
      <c r="AM8" s="55">
        <v>148.1493985108435</v>
      </c>
      <c r="AN8" s="55">
        <v>150.52960778511951</v>
      </c>
      <c r="AO8" s="55">
        <v>150.34121404877251</v>
      </c>
      <c r="AP8" s="55">
        <v>148.17618432701423</v>
      </c>
      <c r="AQ8" s="55">
        <v>149.3042244966432</v>
      </c>
      <c r="AR8" s="55">
        <v>151.10668079897431</v>
      </c>
      <c r="AS8" s="55">
        <v>143.8308898433321</v>
      </c>
      <c r="AT8" s="55">
        <v>146.72224152280381</v>
      </c>
      <c r="AU8" s="55">
        <v>147.27821143944828</v>
      </c>
      <c r="AV8" s="55">
        <v>138.56024525613688</v>
      </c>
      <c r="AW8" s="55">
        <v>140.26835611083078</v>
      </c>
      <c r="AX8" s="55">
        <v>144.49563095552193</v>
      </c>
      <c r="AY8" s="55">
        <v>138.94104400859547</v>
      </c>
      <c r="AZ8" s="2">
        <f ca="1">COUNTIF(OFFSET(H8,,$D$2+2,COUNTIF(OFFSET($H8,1-ROW($H8),2+4*$D$2,110),"="&amp;OFFSET($H8,,2+4*$D$2))),"&gt;20")</f>
        <v>0</v>
      </c>
      <c r="BA8" s="2">
        <f t="shared" ref="BA8:BM23" ca="1" si="1">COUNTIF(OFFSET(I8,,$D$2+2,COUNTIF(OFFSET($H8,1-ROW($H8),2+4*$D$2,110),"="&amp;OFFSET($H8,,2+4*$D$2))),"&gt;20")</f>
        <v>0</v>
      </c>
      <c r="BB8" s="2">
        <f t="shared" ca="1" si="1"/>
        <v>0</v>
      </c>
      <c r="BC8" s="2">
        <f t="shared" ca="1" si="1"/>
        <v>1</v>
      </c>
      <c r="BD8" s="2">
        <f t="shared" ca="1" si="1"/>
        <v>1</v>
      </c>
      <c r="BE8" s="2">
        <f t="shared" ca="1" si="1"/>
        <v>0</v>
      </c>
      <c r="BF8" s="2">
        <f t="shared" ca="1" si="1"/>
        <v>3</v>
      </c>
      <c r="BG8" s="2">
        <f t="shared" ca="1" si="1"/>
        <v>1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1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1</v>
      </c>
      <c r="BR8" s="2">
        <f t="shared" ref="BR8:BR19" si="3">IF(AND(J92 &gt;0,J8&gt;$C8,J8 &gt;20),1,0)</f>
        <v>0</v>
      </c>
      <c r="BS8" s="2">
        <f t="shared" ref="BS8:BS19" si="4">IF(AND(K92 &gt;0,K8&gt;$C8,K8 &gt;20),1,0)</f>
        <v>0</v>
      </c>
      <c r="BT8" s="2">
        <f t="shared" ref="BT8:BT19" si="5">IF(AND(L92 &gt;0,L8&gt;$C8,L8 &gt;20),1,0)</f>
        <v>0</v>
      </c>
      <c r="BU8" s="2">
        <f t="shared" ref="BU8:BU19" si="6">IF(AND(M92 &gt;0,M8&gt;$C8,M8 &gt;20),1,0)</f>
        <v>0</v>
      </c>
      <c r="BV8" s="2">
        <f t="shared" ref="BV8:BV19" si="7">IF(AND(N92 &gt;0,N8&gt;$C8,N8 &gt;20),1,0)</f>
        <v>0</v>
      </c>
      <c r="BW8" s="2">
        <f t="shared" ref="BW8:BW19" si="8">IF(AND(O92 &gt;0,O8&gt;$C8,O8 &gt;20),1,0)</f>
        <v>0</v>
      </c>
      <c r="BX8" s="2">
        <f t="shared" ref="BX8:BX19" si="9">IF(AND(P92 &gt;0,P8&gt;$C8,P8 &gt;20),1,0)</f>
        <v>0</v>
      </c>
      <c r="BY8" s="2">
        <f t="shared" ref="BY8:BY19" si="10">IF(AND(Q92 &gt;0,Q8&gt;$C8,Q8 &gt;20),1,0)</f>
        <v>0</v>
      </c>
      <c r="BZ8" s="2">
        <f t="shared" ref="BZ8:BZ19" si="11">IF(AND(R92 &gt;0,R8&gt;$C8,R8 &gt;20),1,0)</f>
        <v>0</v>
      </c>
      <c r="CA8" s="2">
        <f t="shared" ref="CA8:CA19" si="12">IF(AND(S92 &gt;0,S8&gt;$C8,S8 &gt;20),1,0)</f>
        <v>0</v>
      </c>
      <c r="CB8" s="2">
        <f t="shared" ref="CB8:CB19" si="13">IF(AND(T92 &gt;0,T8&gt;$C8,T8 &gt;20),1,0)</f>
        <v>0</v>
      </c>
      <c r="CC8" s="2">
        <f t="shared" ref="CC8:CC19" si="14">IF(AND(U92 &gt;0,U8&gt;$C8,U8 &gt;20),1,0)</f>
        <v>0</v>
      </c>
      <c r="CD8" s="2">
        <f t="shared" ref="CD8:CD19" si="15">IF(AND(V92 &gt;0,V8&gt;$C8,V8 &gt;20),1,0)</f>
        <v>0</v>
      </c>
      <c r="CE8" s="2">
        <f t="shared" ref="CE8:CE19" si="16">IF(AND(W92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КА-7  -  Тух</v>
      </c>
      <c r="B9" s="10" t="s">
        <v>2157</v>
      </c>
      <c r="C9" s="18">
        <v>180</v>
      </c>
      <c r="D9" s="18">
        <v>120</v>
      </c>
      <c r="E9" s="22" t="s">
        <v>114</v>
      </c>
      <c r="F9" s="22">
        <v>3</v>
      </c>
      <c r="G9" s="22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07K002TU0006</v>
      </c>
      <c r="J9" s="54">
        <v>137.56389110910396</v>
      </c>
      <c r="K9" s="54">
        <v>145.75339136694231</v>
      </c>
      <c r="L9" s="54">
        <v>136.65562696734133</v>
      </c>
      <c r="M9" s="54">
        <v>141.00707987554009</v>
      </c>
      <c r="N9" s="54">
        <v>145.05739429910238</v>
      </c>
      <c r="O9" s="54">
        <v>142.52388751260418</v>
      </c>
      <c r="P9" s="54">
        <v>150.7276940875434</v>
      </c>
      <c r="Q9" s="54">
        <v>141.76317593085551</v>
      </c>
      <c r="R9" s="54">
        <v>138.22576829789233</v>
      </c>
      <c r="S9" s="54">
        <v>150.04238373288314</v>
      </c>
      <c r="T9" s="54">
        <v>123.689399255715</v>
      </c>
      <c r="U9" s="54">
        <v>0</v>
      </c>
      <c r="V9" s="54">
        <v>0</v>
      </c>
      <c r="W9" s="56">
        <v>0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IF(J9&lt;&gt;"",IF(LEFT($E9,2)="+-",IF(OR(J9&lt;MIN($C9:$D9),J9&gt;MAX($C9:$D9)),1,0),IF(AND(1*$E9&gt;0,J9&gt;MAX($C9:$D9)),1,IF(AND(1*$E9&lt;0,J9&lt;MIN($C9:$D9)),1,0)))+10*IF(SUM(OFFSET($A$92,MATCH(MID($A9,1,SEARCH(" ",$A9)-1)&amp;"  -  ЧЧР",$A$92:$A$108,0)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$92,IFERROR(MATCH("КА-"&amp;MID($A9,4,2)*1&amp;"А  -  ЧЧР",$A$92:$A$108,0),MATCH("КА-"&amp;MID($A9,4,2)*1&amp;"  -  ЧЧР",$A$92:$A$108,0))-1,COLUMN(J9)-1,,)+OFFSET($A$92,IFERROR(MATCH("КА-"&amp;MID($A9,4,2)*1&amp;"Б  -  ЧЧР",$A$92:$A$108,0),MATCH("КА-"&amp;MID($A9,4,2)*1&amp;"  -  ЧЧР",$A$92:$A$108,0))-1,COLUMN(J9)-1,,)=48,1,0),1),1)),0),0)*IF($G9&gt;0,IF(COLUMN(T$7)-COLUMN($J$7)&gt;=$D$2+$G9,IF(SUM(OFFSET(T9,,-1,,-$G9))&gt;=$G9*21,2,1),1),2)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155.42285088770203</v>
      </c>
      <c r="AM9" s="55">
        <v>154.07322292757797</v>
      </c>
      <c r="AN9" s="55">
        <v>153.3403271683099</v>
      </c>
      <c r="AO9" s="55">
        <v>153.67344164388379</v>
      </c>
      <c r="AP9" s="55">
        <v>151.81366418678576</v>
      </c>
      <c r="AQ9" s="55">
        <v>152.11293592407034</v>
      </c>
      <c r="AR9" s="55">
        <v>153.40200673780384</v>
      </c>
      <c r="AS9" s="55">
        <v>147.79921679721576</v>
      </c>
      <c r="AT9" s="55">
        <v>150.13832218622284</v>
      </c>
      <c r="AU9" s="55">
        <v>151.68865646762464</v>
      </c>
      <c r="AV9" s="55">
        <v>131.16590127332483</v>
      </c>
      <c r="AW9" s="55">
        <v>0</v>
      </c>
      <c r="AX9" s="55">
        <v>0</v>
      </c>
      <c r="AY9" s="55">
        <v>0</v>
      </c>
      <c r="AZ9" s="2">
        <f t="shared" ref="AZ9:BM41" ca="1" si="20">COUNTIF(OFFSET(H9,,$D$2+2,COUNTIF(OFFSET($H9,1-ROW($H9),2+4*$D$2,110),"="&amp;OFFSET($H9,,2+4*$D$2))),"&gt;20")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1</v>
      </c>
      <c r="BD9" s="2">
        <f t="shared" ca="1" si="1"/>
        <v>1</v>
      </c>
      <c r="BE9" s="2">
        <f t="shared" ca="1" si="1"/>
        <v>0</v>
      </c>
      <c r="BF9" s="2">
        <f t="shared" ca="1" si="1"/>
        <v>2</v>
      </c>
      <c r="BG9" s="2">
        <f t="shared" ca="1" si="1"/>
        <v>1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1</v>
      </c>
      <c r="BL9" s="2">
        <f t="shared" ca="1" si="1"/>
        <v>0</v>
      </c>
      <c r="BM9" s="2">
        <f t="shared" ca="1" si="1"/>
        <v>0</v>
      </c>
      <c r="BN9" s="2" t="str">
        <f t="shared" ref="BN9:BN72" si="21">MID(B9,7,2)</f>
        <v>TU</v>
      </c>
      <c r="BP9" s="2">
        <f t="shared" si="2"/>
        <v>1</v>
      </c>
      <c r="BR9" s="2">
        <f t="shared" si="3"/>
        <v>0</v>
      </c>
      <c r="BS9" s="2">
        <f t="shared" si="4"/>
        <v>0</v>
      </c>
      <c r="BT9" s="2">
        <f t="shared" si="5"/>
        <v>0</v>
      </c>
      <c r="BU9" s="2">
        <f t="shared" si="6"/>
        <v>0</v>
      </c>
      <c r="BV9" s="2">
        <f t="shared" si="7"/>
        <v>0</v>
      </c>
      <c r="BW9" s="2">
        <f t="shared" si="8"/>
        <v>0</v>
      </c>
      <c r="BX9" s="2">
        <f t="shared" si="9"/>
        <v>0</v>
      </c>
      <c r="BY9" s="2">
        <f t="shared" si="10"/>
        <v>0</v>
      </c>
      <c r="BZ9" s="2">
        <f t="shared" si="11"/>
        <v>0</v>
      </c>
      <c r="CA9" s="2">
        <f t="shared" si="12"/>
        <v>0</v>
      </c>
      <c r="CB9" s="2">
        <f t="shared" si="13"/>
        <v>0</v>
      </c>
      <c r="CC9" s="2">
        <f t="shared" si="14"/>
        <v>0</v>
      </c>
      <c r="CD9" s="2">
        <f t="shared" si="15"/>
        <v>0</v>
      </c>
      <c r="CE9" s="2">
        <f t="shared" si="16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КА-9  -  Тух</v>
      </c>
      <c r="B10" s="10" t="s">
        <v>2158</v>
      </c>
      <c r="C10" s="18">
        <v>180</v>
      </c>
      <c r="D10" s="18">
        <v>120</v>
      </c>
      <c r="E10" s="22" t="s">
        <v>114</v>
      </c>
      <c r="F10" s="22">
        <v>3</v>
      </c>
      <c r="G10" s="22"/>
      <c r="H10" s="20">
        <f t="shared" ca="1" si="17"/>
        <v>0</v>
      </c>
      <c r="I10" s="16" t="str">
        <f t="shared" si="18"/>
        <v>09K002TU0006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6">
        <v>0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0</v>
      </c>
      <c r="AM10" s="55">
        <v>0</v>
      </c>
      <c r="AN10" s="55">
        <v>0</v>
      </c>
      <c r="AO10" s="55">
        <v>0</v>
      </c>
      <c r="AP10" s="55">
        <v>0</v>
      </c>
      <c r="AQ10" s="55">
        <v>0</v>
      </c>
      <c r="AR10" s="55">
        <v>0</v>
      </c>
      <c r="AS10" s="55">
        <v>0</v>
      </c>
      <c r="AT10" s="55">
        <v>0</v>
      </c>
      <c r="AU10" s="55">
        <v>0</v>
      </c>
      <c r="AV10" s="55">
        <v>0</v>
      </c>
      <c r="AW10" s="55">
        <v>0</v>
      </c>
      <c r="AX10" s="55">
        <v>0</v>
      </c>
      <c r="AY10" s="55">
        <v>0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1</v>
      </c>
      <c r="BD10" s="2">
        <f t="shared" ca="1" si="1"/>
        <v>1</v>
      </c>
      <c r="BE10" s="2">
        <f t="shared" ca="1" si="1"/>
        <v>0</v>
      </c>
      <c r="BF10" s="2">
        <f t="shared" ca="1" si="1"/>
        <v>2</v>
      </c>
      <c r="BG10" s="2">
        <f t="shared" ca="1" si="1"/>
        <v>1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1</v>
      </c>
      <c r="BL10" s="2">
        <f t="shared" ca="1" si="1"/>
        <v>0</v>
      </c>
      <c r="BM10" s="2">
        <f t="shared" ca="1" si="1"/>
        <v>0</v>
      </c>
      <c r="BN10" s="2" t="str">
        <f t="shared" si="21"/>
        <v>TU</v>
      </c>
      <c r="BP10" s="2">
        <f t="shared" si="2"/>
        <v>0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0</v>
      </c>
      <c r="BW10" s="2">
        <f t="shared" si="8"/>
        <v>0</v>
      </c>
      <c r="BX10" s="2">
        <f t="shared" si="9"/>
        <v>0</v>
      </c>
      <c r="BY10" s="2">
        <f t="shared" si="10"/>
        <v>0</v>
      </c>
      <c r="BZ10" s="2">
        <f t="shared" si="11"/>
        <v>0</v>
      </c>
      <c r="CA10" s="2">
        <f t="shared" si="12"/>
        <v>0</v>
      </c>
      <c r="CB10" s="2">
        <f t="shared" si="13"/>
        <v>0</v>
      </c>
      <c r="CC10" s="2">
        <f t="shared" si="14"/>
        <v>0</v>
      </c>
      <c r="CD10" s="2">
        <f t="shared" si="15"/>
        <v>0</v>
      </c>
      <c r="CE10" s="2">
        <f t="shared" si="16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КА-10  -  Тух</v>
      </c>
      <c r="B11" s="10" t="s">
        <v>2159</v>
      </c>
      <c r="C11" s="18">
        <v>180</v>
      </c>
      <c r="D11" s="18">
        <v>120</v>
      </c>
      <c r="E11" s="22" t="s">
        <v>114</v>
      </c>
      <c r="F11" s="22">
        <v>3</v>
      </c>
      <c r="G11" s="22"/>
      <c r="H11" s="20">
        <f t="shared" ca="1" si="17"/>
        <v>0</v>
      </c>
      <c r="I11" s="16" t="str">
        <f t="shared" si="18"/>
        <v>10K002TU0006</v>
      </c>
      <c r="J11" s="54">
        <v>133.62626447584046</v>
      </c>
      <c r="K11" s="54">
        <v>131.65623571268588</v>
      </c>
      <c r="L11" s="54">
        <v>131.52114844309997</v>
      </c>
      <c r="M11" s="54">
        <v>155.08157439086631</v>
      </c>
      <c r="N11" s="54">
        <v>154.67122727534169</v>
      </c>
      <c r="O11" s="54">
        <v>139.46224220218011</v>
      </c>
      <c r="P11" s="54">
        <v>156.75019931525441</v>
      </c>
      <c r="Q11" s="54">
        <v>149.4487883788394</v>
      </c>
      <c r="R11" s="54">
        <v>152.13406620678731</v>
      </c>
      <c r="S11" s="54">
        <v>154.78972233128889</v>
      </c>
      <c r="T11" s="54">
        <v>151.80363730685477</v>
      </c>
      <c r="U11" s="54">
        <v>158.29420051433448</v>
      </c>
      <c r="V11" s="54">
        <v>161.8961128750077</v>
      </c>
      <c r="W11" s="56">
        <v>151.95816743249605</v>
      </c>
      <c r="X11" s="2">
        <f t="shared" ca="1" si="19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40</v>
      </c>
      <c r="AB11" s="2">
        <f t="shared" ca="1" si="0"/>
        <v>40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177.43157517989454</v>
      </c>
      <c r="AM11" s="55">
        <v>176.21892210508901</v>
      </c>
      <c r="AN11" s="55">
        <v>175.94572992336438</v>
      </c>
      <c r="AO11" s="55">
        <v>175.68465782178129</v>
      </c>
      <c r="AP11" s="55">
        <v>175.64975196761131</v>
      </c>
      <c r="AQ11" s="55">
        <v>177.66964549531806</v>
      </c>
      <c r="AR11" s="55">
        <v>180.0157327732031</v>
      </c>
      <c r="AS11" s="55">
        <v>176.62064976018311</v>
      </c>
      <c r="AT11" s="55">
        <v>176.74999330671989</v>
      </c>
      <c r="AU11" s="55">
        <v>177.40711589518452</v>
      </c>
      <c r="AV11" s="55">
        <v>173.66405784404878</v>
      </c>
      <c r="AW11" s="55">
        <v>177.85323946118888</v>
      </c>
      <c r="AX11" s="55">
        <v>177.20664961825892</v>
      </c>
      <c r="AY11" s="55">
        <v>175.51008338281605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1</v>
      </c>
      <c r="BD11" s="2">
        <f t="shared" ca="1" si="1"/>
        <v>1</v>
      </c>
      <c r="BE11" s="2">
        <f t="shared" ca="1" si="1"/>
        <v>0</v>
      </c>
      <c r="BF11" s="2">
        <f t="shared" ca="1" si="1"/>
        <v>2</v>
      </c>
      <c r="BG11" s="2">
        <f t="shared" ca="1" si="1"/>
        <v>1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1</v>
      </c>
      <c r="BL11" s="2">
        <f t="shared" ca="1" si="1"/>
        <v>0</v>
      </c>
      <c r="BM11" s="2">
        <f t="shared" ca="1" si="1"/>
        <v>0</v>
      </c>
      <c r="BN11" s="2" t="str">
        <f t="shared" si="21"/>
        <v>TU</v>
      </c>
      <c r="BO11" s="2">
        <f>IF(AND(COUNTIF(J11:W11,"&gt;0")&gt;6,COUNTIF(J11:W11,"&gt;0")=SUM(BR11:CE11)),SUM(BR11:CE11),0)</f>
        <v>0</v>
      </c>
      <c r="BP11" s="2">
        <f t="shared" si="2"/>
        <v>1</v>
      </c>
      <c r="BR11" s="2">
        <f t="shared" si="3"/>
        <v>0</v>
      </c>
      <c r="BS11" s="2">
        <f t="shared" si="4"/>
        <v>0</v>
      </c>
      <c r="BT11" s="2">
        <f t="shared" si="5"/>
        <v>0</v>
      </c>
      <c r="BU11" s="2">
        <f t="shared" si="6"/>
        <v>0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0</v>
      </c>
      <c r="CA11" s="2">
        <f t="shared" si="12"/>
        <v>0</v>
      </c>
      <c r="CB11" s="2">
        <f t="shared" si="13"/>
        <v>0</v>
      </c>
      <c r="CC11" s="2">
        <f t="shared" si="14"/>
        <v>0</v>
      </c>
      <c r="CD11" s="2">
        <f t="shared" si="15"/>
        <v>0</v>
      </c>
      <c r="CE11" s="2">
        <f t="shared" si="16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КА-11  -  Тух</v>
      </c>
      <c r="B12" s="10" t="s">
        <v>2160</v>
      </c>
      <c r="C12" s="18">
        <v>180</v>
      </c>
      <c r="D12" s="18">
        <v>120</v>
      </c>
      <c r="E12" s="22" t="s">
        <v>114</v>
      </c>
      <c r="F12" s="22">
        <v>3</v>
      </c>
      <c r="G12" s="22"/>
      <c r="H12" s="20">
        <f t="shared" ca="1" si="17"/>
        <v>0</v>
      </c>
      <c r="I12" s="16" t="str">
        <f t="shared" si="18"/>
        <v>11K002TU0006</v>
      </c>
      <c r="J12" s="54">
        <v>151.34993879737945</v>
      </c>
      <c r="K12" s="54">
        <v>152.55660934611677</v>
      </c>
      <c r="L12" s="54">
        <v>0</v>
      </c>
      <c r="M12" s="54">
        <v>0</v>
      </c>
      <c r="N12" s="54">
        <v>134.78744866645826</v>
      </c>
      <c r="O12" s="54">
        <v>153.83941345815978</v>
      </c>
      <c r="P12" s="54">
        <v>159.85925008972058</v>
      </c>
      <c r="Q12" s="54">
        <v>157.81415999884348</v>
      </c>
      <c r="R12" s="54">
        <v>157.58782550163613</v>
      </c>
      <c r="S12" s="54">
        <v>157.78248892447965</v>
      </c>
      <c r="T12" s="54">
        <v>155.27944529597519</v>
      </c>
      <c r="U12" s="54">
        <v>153.5874012598014</v>
      </c>
      <c r="V12" s="54">
        <v>159.25024939367688</v>
      </c>
      <c r="W12" s="56">
        <v>155.86919096972176</v>
      </c>
      <c r="X12" s="2">
        <f t="shared" ca="1" si="19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159.61907514708673</v>
      </c>
      <c r="AM12" s="55">
        <v>159.18004591656447</v>
      </c>
      <c r="AN12" s="55">
        <v>0</v>
      </c>
      <c r="AO12" s="55">
        <v>0</v>
      </c>
      <c r="AP12" s="55">
        <v>159.83906359500455</v>
      </c>
      <c r="AQ12" s="55">
        <v>160.55958724732133</v>
      </c>
      <c r="AR12" s="55">
        <v>160.30104343400345</v>
      </c>
      <c r="AS12" s="55">
        <v>160.09865715498344</v>
      </c>
      <c r="AT12" s="55">
        <v>159.87423143788027</v>
      </c>
      <c r="AU12" s="55">
        <v>159.90927460037048</v>
      </c>
      <c r="AV12" s="55">
        <v>158.54337854448534</v>
      </c>
      <c r="AW12" s="55">
        <v>159.27201597254813</v>
      </c>
      <c r="AX12" s="55">
        <v>159.71725972321821</v>
      </c>
      <c r="AY12" s="55">
        <v>159.6639836104122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2</v>
      </c>
      <c r="BG12" s="2">
        <f t="shared" ca="1" si="1"/>
        <v>1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1</v>
      </c>
      <c r="BL12" s="2">
        <f t="shared" ca="1" si="1"/>
        <v>0</v>
      </c>
      <c r="BM12" s="2">
        <f t="shared" ca="1" si="1"/>
        <v>0</v>
      </c>
      <c r="BN12" s="2" t="str">
        <f t="shared" si="21"/>
        <v>TU</v>
      </c>
      <c r="BO12" s="2">
        <f>IF(AND(COUNTIF(J12:W12,"&gt;0")&gt;6,COUNTIF(J12:W12,"&gt;0")=SUM(BR12:CE12)),SUM(BR12:CE12),0)</f>
        <v>0</v>
      </c>
      <c r="BP12" s="2">
        <f t="shared" si="2"/>
        <v>1</v>
      </c>
      <c r="BR12" s="2">
        <f t="shared" si="3"/>
        <v>0</v>
      </c>
      <c r="BS12" s="2">
        <f t="shared" si="4"/>
        <v>0</v>
      </c>
      <c r="BT12" s="2">
        <f t="shared" si="5"/>
        <v>0</v>
      </c>
      <c r="BU12" s="2">
        <f t="shared" si="6"/>
        <v>0</v>
      </c>
      <c r="BV12" s="2">
        <f t="shared" si="7"/>
        <v>0</v>
      </c>
      <c r="BW12" s="2">
        <f t="shared" si="8"/>
        <v>0</v>
      </c>
      <c r="BX12" s="2">
        <f t="shared" si="9"/>
        <v>0</v>
      </c>
      <c r="BY12" s="2">
        <f t="shared" si="10"/>
        <v>0</v>
      </c>
      <c r="BZ12" s="2">
        <f t="shared" si="11"/>
        <v>0</v>
      </c>
      <c r="CA12" s="2">
        <f t="shared" si="12"/>
        <v>0</v>
      </c>
      <c r="CB12" s="2">
        <f t="shared" si="13"/>
        <v>0</v>
      </c>
      <c r="CC12" s="2">
        <f t="shared" si="14"/>
        <v>0</v>
      </c>
      <c r="CD12" s="2">
        <f t="shared" si="15"/>
        <v>0</v>
      </c>
      <c r="CE12" s="2">
        <f t="shared" si="16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КА-12  -  Тух</v>
      </c>
      <c r="B13" s="10" t="s">
        <v>2161</v>
      </c>
      <c r="C13" s="18">
        <v>180</v>
      </c>
      <c r="D13" s="18">
        <v>120</v>
      </c>
      <c r="E13" s="22" t="s">
        <v>114</v>
      </c>
      <c r="F13" s="22">
        <v>3</v>
      </c>
      <c r="G13" s="22"/>
      <c r="H13" s="20">
        <f t="shared" ca="1" si="17"/>
        <v>0</v>
      </c>
      <c r="I13" s="16" t="str">
        <f t="shared" si="18"/>
        <v>12K002TU0006</v>
      </c>
      <c r="J13" s="54">
        <v>0</v>
      </c>
      <c r="K13" s="54">
        <v>0</v>
      </c>
      <c r="L13" s="54">
        <v>0</v>
      </c>
      <c r="M13" s="54">
        <v>122.330583301842</v>
      </c>
      <c r="N13" s="54">
        <v>132.81384485298352</v>
      </c>
      <c r="O13" s="54">
        <v>135.39095733156739</v>
      </c>
      <c r="P13" s="54">
        <v>136.64121612160676</v>
      </c>
      <c r="Q13" s="54">
        <v>142.35757944552512</v>
      </c>
      <c r="R13" s="54">
        <v>138.1701131729489</v>
      </c>
      <c r="S13" s="54">
        <v>137.36869875657777</v>
      </c>
      <c r="T13" s="54">
        <v>135.57161575839871</v>
      </c>
      <c r="U13" s="54">
        <v>141.84394863752067</v>
      </c>
      <c r="V13" s="54">
        <v>144.46687989275426</v>
      </c>
      <c r="W13" s="56">
        <v>138.25894213770755</v>
      </c>
      <c r="X13" s="2">
        <f t="shared" ca="1" si="19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0</v>
      </c>
      <c r="AM13" s="55">
        <v>0</v>
      </c>
      <c r="AN13" s="55">
        <v>0</v>
      </c>
      <c r="AO13" s="55">
        <v>138.83080287132302</v>
      </c>
      <c r="AP13" s="55">
        <v>142.62325174457922</v>
      </c>
      <c r="AQ13" s="55">
        <v>142.82203395683172</v>
      </c>
      <c r="AR13" s="55">
        <v>144.62258704443124</v>
      </c>
      <c r="AS13" s="55">
        <v>144.07492276154224</v>
      </c>
      <c r="AT13" s="55">
        <v>141.00690153653622</v>
      </c>
      <c r="AU13" s="55">
        <v>141.75883307035758</v>
      </c>
      <c r="AV13" s="55">
        <v>139.83163114679024</v>
      </c>
      <c r="AW13" s="55">
        <v>145.41416522876605</v>
      </c>
      <c r="AX13" s="55">
        <v>147.68811557324608</v>
      </c>
      <c r="AY13" s="55">
        <v>141.60164673714175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2</v>
      </c>
      <c r="BG13" s="2">
        <f t="shared" ca="1" si="1"/>
        <v>1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1</v>
      </c>
      <c r="BL13" s="2">
        <f t="shared" ca="1" si="1"/>
        <v>0</v>
      </c>
      <c r="BM13" s="2">
        <f t="shared" ca="1" si="1"/>
        <v>0</v>
      </c>
      <c r="BN13" s="2" t="str">
        <f t="shared" si="21"/>
        <v>TU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si="3"/>
        <v>0</v>
      </c>
      <c r="BS13" s="2">
        <f t="shared" si="4"/>
        <v>0</v>
      </c>
      <c r="BT13" s="2">
        <f t="shared" si="5"/>
        <v>0</v>
      </c>
      <c r="BU13" s="2">
        <f t="shared" si="6"/>
        <v>0</v>
      </c>
      <c r="BV13" s="2">
        <f t="shared" si="7"/>
        <v>0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0</v>
      </c>
      <c r="CA13" s="2">
        <f t="shared" si="12"/>
        <v>0</v>
      </c>
      <c r="CB13" s="2">
        <f t="shared" si="13"/>
        <v>0</v>
      </c>
      <c r="CC13" s="2">
        <f t="shared" si="14"/>
        <v>0</v>
      </c>
      <c r="CD13" s="2">
        <f t="shared" si="15"/>
        <v>0</v>
      </c>
      <c r="CE13" s="2">
        <f t="shared" si="16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КА-13  -  Тух</v>
      </c>
      <c r="B14" s="10" t="s">
        <v>2162</v>
      </c>
      <c r="C14" s="18">
        <v>180</v>
      </c>
      <c r="D14" s="18">
        <v>120</v>
      </c>
      <c r="E14" s="22" t="s">
        <v>114</v>
      </c>
      <c r="F14" s="22">
        <v>3</v>
      </c>
      <c r="G14" s="22"/>
      <c r="H14" s="20">
        <f t="shared" ca="1" si="17"/>
        <v>0</v>
      </c>
      <c r="I14" s="16" t="str">
        <f t="shared" si="18"/>
        <v>13K002TU0006</v>
      </c>
      <c r="J14" s="54">
        <v>0</v>
      </c>
      <c r="K14" s="54">
        <v>124.40991392940987</v>
      </c>
      <c r="L14" s="54">
        <v>127.30149475081745</v>
      </c>
      <c r="M14" s="54">
        <v>126.51765164203474</v>
      </c>
      <c r="N14" s="54">
        <v>131.20610641987469</v>
      </c>
      <c r="O14" s="54">
        <v>130.68061519716565</v>
      </c>
      <c r="P14" s="54">
        <v>134.02119060971935</v>
      </c>
      <c r="Q14" s="54">
        <v>135.78003412892161</v>
      </c>
      <c r="R14" s="54">
        <v>134.75217051912944</v>
      </c>
      <c r="S14" s="54">
        <v>132.26076357857272</v>
      </c>
      <c r="T14" s="54">
        <v>130.19567404363147</v>
      </c>
      <c r="U14" s="54">
        <v>133.77486992537033</v>
      </c>
      <c r="V14" s="54">
        <v>136.25800985697779</v>
      </c>
      <c r="W14" s="56">
        <v>130.49109226219753</v>
      </c>
      <c r="X14" s="2">
        <f t="shared" ca="1" si="19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0</v>
      </c>
      <c r="AM14" s="55">
        <v>123.43403066386878</v>
      </c>
      <c r="AN14" s="55">
        <v>131.04331602128011</v>
      </c>
      <c r="AO14" s="55">
        <v>133.86785111578098</v>
      </c>
      <c r="AP14" s="55">
        <v>136.7792216507433</v>
      </c>
      <c r="AQ14" s="55">
        <v>138.68778755256892</v>
      </c>
      <c r="AR14" s="55">
        <v>140.37499656629859</v>
      </c>
      <c r="AS14" s="55">
        <v>136.16355120142569</v>
      </c>
      <c r="AT14" s="55">
        <v>136.85993351581592</v>
      </c>
      <c r="AU14" s="55">
        <v>138.23632677639708</v>
      </c>
      <c r="AV14" s="55">
        <v>136.57058151533096</v>
      </c>
      <c r="AW14" s="55">
        <v>142.7778347285915</v>
      </c>
      <c r="AX14" s="55">
        <v>143.6130056803853</v>
      </c>
      <c r="AY14" s="55">
        <v>137.75295835639295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2</v>
      </c>
      <c r="BG14" s="2">
        <f t="shared" ca="1" si="1"/>
        <v>1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1</v>
      </c>
      <c r="BL14" s="2">
        <f t="shared" ca="1" si="1"/>
        <v>0</v>
      </c>
      <c r="BM14" s="2">
        <f t="shared" ca="1" si="1"/>
        <v>0</v>
      </c>
      <c r="BN14" s="2" t="str">
        <f t="shared" si="21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4"/>
        <v>0</v>
      </c>
      <c r="BT14" s="2">
        <f t="shared" si="5"/>
        <v>0</v>
      </c>
      <c r="BU14" s="2">
        <f t="shared" si="6"/>
        <v>0</v>
      </c>
      <c r="BV14" s="2">
        <f t="shared" si="7"/>
        <v>0</v>
      </c>
      <c r="BW14" s="2">
        <f t="shared" si="8"/>
        <v>0</v>
      </c>
      <c r="BX14" s="2">
        <f t="shared" si="9"/>
        <v>0</v>
      </c>
      <c r="BY14" s="2">
        <f t="shared" si="10"/>
        <v>0</v>
      </c>
      <c r="BZ14" s="2">
        <f t="shared" si="11"/>
        <v>0</v>
      </c>
      <c r="CA14" s="2">
        <f t="shared" si="12"/>
        <v>0</v>
      </c>
      <c r="CB14" s="2">
        <f t="shared" si="13"/>
        <v>0</v>
      </c>
      <c r="CC14" s="2">
        <f t="shared" si="14"/>
        <v>0</v>
      </c>
      <c r="CD14" s="2">
        <f t="shared" si="15"/>
        <v>0</v>
      </c>
      <c r="CE14" s="2">
        <f t="shared" si="16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КА-14  -  Тух</v>
      </c>
      <c r="B15" s="10" t="s">
        <v>2163</v>
      </c>
      <c r="C15" s="18">
        <v>180</v>
      </c>
      <c r="D15" s="18">
        <v>120</v>
      </c>
      <c r="E15" s="22" t="s">
        <v>114</v>
      </c>
      <c r="F15" s="22">
        <v>3</v>
      </c>
      <c r="G15" s="22"/>
      <c r="H15" s="20">
        <f t="shared" ca="1" si="17"/>
        <v>0</v>
      </c>
      <c r="I15" s="16" t="str">
        <f t="shared" si="18"/>
        <v>14K002TU0006</v>
      </c>
      <c r="J15" s="54">
        <v>138.66253621394912</v>
      </c>
      <c r="K15" s="54">
        <v>136.69460498167916</v>
      </c>
      <c r="L15" s="54">
        <v>133.77852020700013</v>
      </c>
      <c r="M15" s="54">
        <v>130.90669210171328</v>
      </c>
      <c r="N15" s="54">
        <v>134.37992970372574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6">
        <v>0</v>
      </c>
      <c r="X15" s="2">
        <f t="shared" ca="1" si="19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132.38757986970825</v>
      </c>
      <c r="AM15" s="55">
        <v>130.32724948584584</v>
      </c>
      <c r="AN15" s="55">
        <v>125.57578626804576</v>
      </c>
      <c r="AO15" s="55">
        <v>126.30979990355986</v>
      </c>
      <c r="AP15" s="55">
        <v>127.53859298789034</v>
      </c>
      <c r="AQ15" s="55">
        <v>0</v>
      </c>
      <c r="AR15" s="55">
        <v>0</v>
      </c>
      <c r="AS15" s="55">
        <v>0</v>
      </c>
      <c r="AT15" s="55">
        <v>0</v>
      </c>
      <c r="AU15" s="55">
        <v>0</v>
      </c>
      <c r="AV15" s="55">
        <v>0</v>
      </c>
      <c r="AW15" s="55">
        <v>0</v>
      </c>
      <c r="AX15" s="55">
        <v>0</v>
      </c>
      <c r="AY15" s="55">
        <v>0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2</v>
      </c>
      <c r="BG15" s="2">
        <f t="shared" ca="1" si="1"/>
        <v>1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1</v>
      </c>
      <c r="BL15" s="2">
        <f t="shared" ca="1" si="1"/>
        <v>0</v>
      </c>
      <c r="BM15" s="2">
        <f t="shared" ca="1" si="1"/>
        <v>0</v>
      </c>
      <c r="BN15" s="2" t="str">
        <f t="shared" si="21"/>
        <v>TU</v>
      </c>
      <c r="BP15" s="2">
        <f t="shared" si="2"/>
        <v>0</v>
      </c>
      <c r="BR15" s="2">
        <f t="shared" si="3"/>
        <v>0</v>
      </c>
      <c r="BS15" s="2">
        <f t="shared" si="4"/>
        <v>0</v>
      </c>
      <c r="BT15" s="2">
        <f t="shared" si="5"/>
        <v>0</v>
      </c>
      <c r="BU15" s="2">
        <f t="shared" si="6"/>
        <v>0</v>
      </c>
      <c r="BV15" s="2">
        <f t="shared" si="7"/>
        <v>0</v>
      </c>
      <c r="BW15" s="2">
        <f t="shared" si="8"/>
        <v>0</v>
      </c>
      <c r="BX15" s="2">
        <f t="shared" si="9"/>
        <v>0</v>
      </c>
      <c r="BY15" s="2">
        <f t="shared" si="10"/>
        <v>0</v>
      </c>
      <c r="BZ15" s="2">
        <f t="shared" si="11"/>
        <v>0</v>
      </c>
      <c r="CA15" s="2">
        <f t="shared" si="12"/>
        <v>0</v>
      </c>
      <c r="CB15" s="2">
        <f t="shared" si="13"/>
        <v>0</v>
      </c>
      <c r="CC15" s="2">
        <f t="shared" si="14"/>
        <v>0</v>
      </c>
      <c r="CD15" s="2">
        <f t="shared" si="15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КА-15  -  Тух</v>
      </c>
      <c r="B16" s="10" t="s">
        <v>2164</v>
      </c>
      <c r="C16" s="18">
        <v>180</v>
      </c>
      <c r="D16" s="18">
        <v>120</v>
      </c>
      <c r="E16" s="22" t="s">
        <v>114</v>
      </c>
      <c r="F16" s="22">
        <v>3</v>
      </c>
      <c r="G16" s="22"/>
      <c r="H16" s="20">
        <f t="shared" ca="1" si="17"/>
        <v>0</v>
      </c>
      <c r="I16" s="16" t="str">
        <f t="shared" si="18"/>
        <v>15K002TU0006</v>
      </c>
      <c r="J16" s="54">
        <v>128.98161525965079</v>
      </c>
      <c r="K16" s="54">
        <v>133.9835799128482</v>
      </c>
      <c r="L16" s="54">
        <v>126.465426034358</v>
      </c>
      <c r="M16" s="54">
        <v>137.75558213972022</v>
      </c>
      <c r="N16" s="54">
        <v>127.84526558422176</v>
      </c>
      <c r="O16" s="54">
        <v>121.41674593841941</v>
      </c>
      <c r="P16" s="54">
        <v>124.09684657839887</v>
      </c>
      <c r="Q16" s="54">
        <v>125.46981783958978</v>
      </c>
      <c r="R16" s="54">
        <v>123.57886690298872</v>
      </c>
      <c r="S16" s="54">
        <v>130.73931013389074</v>
      </c>
      <c r="T16" s="54">
        <v>136.36847209137008</v>
      </c>
      <c r="U16" s="54">
        <v>144.74114199595948</v>
      </c>
      <c r="V16" s="54">
        <v>142.80113823271472</v>
      </c>
      <c r="W16" s="56">
        <v>134.92263602411776</v>
      </c>
      <c r="X16" s="2">
        <f t="shared" ca="1" si="19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40</v>
      </c>
      <c r="AJ16" s="2">
        <f t="shared" ca="1" si="0"/>
        <v>0</v>
      </c>
      <c r="AK16" s="2">
        <f t="shared" ca="1" si="0"/>
        <v>0</v>
      </c>
      <c r="AL16" s="55">
        <v>127.35689498076731</v>
      </c>
      <c r="AM16" s="55">
        <v>128.14285377912742</v>
      </c>
      <c r="AN16" s="55">
        <v>125.69711790179211</v>
      </c>
      <c r="AO16" s="55">
        <v>134.55832532085171</v>
      </c>
      <c r="AP16" s="55">
        <v>127.46980383873972</v>
      </c>
      <c r="AQ16" s="55">
        <v>128.4601529212938</v>
      </c>
      <c r="AR16" s="55">
        <v>122.30873435312962</v>
      </c>
      <c r="AS16" s="55">
        <v>120.05802625302043</v>
      </c>
      <c r="AT16" s="55">
        <v>116.10461934598904</v>
      </c>
      <c r="AU16" s="55">
        <v>126.11408117224536</v>
      </c>
      <c r="AV16" s="55">
        <v>132.86495353826319</v>
      </c>
      <c r="AW16" s="55">
        <v>138.31122665885167</v>
      </c>
      <c r="AX16" s="55">
        <v>136.08327469052503</v>
      </c>
      <c r="AY16" s="55">
        <v>130.0557734288877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2</v>
      </c>
      <c r="BG16" s="2">
        <f t="shared" ca="1" si="1"/>
        <v>1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1</v>
      </c>
      <c r="BL16" s="2">
        <f t="shared" ca="1" si="1"/>
        <v>0</v>
      </c>
      <c r="BM16" s="2">
        <f t="shared" ca="1" si="1"/>
        <v>0</v>
      </c>
      <c r="BN16" s="2" t="str">
        <f t="shared" si="21"/>
        <v>TU</v>
      </c>
      <c r="BO16" s="2">
        <f>IF(AND(COUNTIF(J16:W16,"&gt;0")&gt;6,COUNTIF(J16:W16,"&gt;0")=SUM(BR16:CE16)),SUM(BR16:CE16),0)</f>
        <v>0</v>
      </c>
      <c r="BP16" s="2">
        <f t="shared" si="2"/>
        <v>1</v>
      </c>
      <c r="BR16" s="2">
        <f t="shared" si="3"/>
        <v>0</v>
      </c>
      <c r="BS16" s="2">
        <f t="shared" si="4"/>
        <v>0</v>
      </c>
      <c r="BT16" s="2">
        <f t="shared" si="5"/>
        <v>0</v>
      </c>
      <c r="BU16" s="2">
        <f t="shared" si="6"/>
        <v>0</v>
      </c>
      <c r="BV16" s="2">
        <f t="shared" si="7"/>
        <v>0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0</v>
      </c>
      <c r="CC16" s="2">
        <f t="shared" si="14"/>
        <v>0</v>
      </c>
      <c r="CD16" s="2">
        <f t="shared" si="15"/>
        <v>0</v>
      </c>
      <c r="CE16" s="2">
        <f t="shared" si="16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КА-16  -  Тух</v>
      </c>
      <c r="B17" s="10" t="s">
        <v>2165</v>
      </c>
      <c r="C17" s="18">
        <v>180</v>
      </c>
      <c r="D17" s="18">
        <v>120</v>
      </c>
      <c r="E17" s="22" t="s">
        <v>114</v>
      </c>
      <c r="F17" s="22">
        <v>3</v>
      </c>
      <c r="G17" s="22"/>
      <c r="H17" s="20">
        <f t="shared" ca="1" si="17"/>
        <v>0</v>
      </c>
      <c r="I17" s="16" t="str">
        <f t="shared" si="18"/>
        <v>16K002TU0006</v>
      </c>
      <c r="J17" s="54">
        <v>102.19229949817338</v>
      </c>
      <c r="K17" s="54">
        <v>117.96264655198394</v>
      </c>
      <c r="L17" s="54">
        <v>117.77380095363756</v>
      </c>
      <c r="M17" s="54">
        <v>113.94124528167072</v>
      </c>
      <c r="N17" s="54">
        <v>114.84352945013279</v>
      </c>
      <c r="O17" s="54">
        <v>115.75262246774471</v>
      </c>
      <c r="P17" s="54">
        <v>136.09168982644627</v>
      </c>
      <c r="Q17" s="54">
        <v>133.68553868259082</v>
      </c>
      <c r="R17" s="54">
        <v>129.88103985044762</v>
      </c>
      <c r="S17" s="54">
        <v>136.64813259995549</v>
      </c>
      <c r="T17" s="54">
        <v>132.29957561323988</v>
      </c>
      <c r="U17" s="54">
        <v>135.07905620208112</v>
      </c>
      <c r="V17" s="54">
        <v>142.03277316426286</v>
      </c>
      <c r="W17" s="56">
        <v>141.8313103182825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40</v>
      </c>
      <c r="AE17" s="2">
        <f t="shared" ca="1" si="0"/>
        <v>40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116.35914428590107</v>
      </c>
      <c r="AM17" s="55">
        <v>124.09966538767083</v>
      </c>
      <c r="AN17" s="55">
        <v>135.04304339372382</v>
      </c>
      <c r="AO17" s="55">
        <v>136.543175547396</v>
      </c>
      <c r="AP17" s="55">
        <v>134.95366903571909</v>
      </c>
      <c r="AQ17" s="55">
        <v>135.00153566208161</v>
      </c>
      <c r="AR17" s="55">
        <v>136.19028872133353</v>
      </c>
      <c r="AS17" s="55">
        <v>131.69810811749761</v>
      </c>
      <c r="AT17" s="55">
        <v>120.66899852857642</v>
      </c>
      <c r="AU17" s="55">
        <v>129.25739627407236</v>
      </c>
      <c r="AV17" s="55">
        <v>129.79021879104727</v>
      </c>
      <c r="AW17" s="55">
        <v>132.82133556463566</v>
      </c>
      <c r="AX17" s="55">
        <v>137.9917645144495</v>
      </c>
      <c r="AY17" s="55">
        <v>140.344159281993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2</v>
      </c>
      <c r="BG17" s="2">
        <f t="shared" ca="1" si="1"/>
        <v>1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21"/>
        <v>TU</v>
      </c>
      <c r="BO17" s="2">
        <f>IF(AND(COUNTIF(J17:W17,"&gt;0")&gt;6,COUNTIF(J17:W17,"&gt;0")=SUM(BR17:CE17)),SUM(BR17:CE17),0)</f>
        <v>0</v>
      </c>
      <c r="BP17" s="2">
        <f t="shared" si="2"/>
        <v>1</v>
      </c>
      <c r="BR17" s="2">
        <f t="shared" si="3"/>
        <v>0</v>
      </c>
      <c r="BS17" s="2">
        <f t="shared" si="4"/>
        <v>0</v>
      </c>
      <c r="BT17" s="2">
        <f t="shared" si="5"/>
        <v>0</v>
      </c>
      <c r="BU17" s="2">
        <f t="shared" si="6"/>
        <v>0</v>
      </c>
      <c r="BV17" s="2">
        <f t="shared" si="7"/>
        <v>0</v>
      </c>
      <c r="BW17" s="2">
        <f t="shared" si="8"/>
        <v>0</v>
      </c>
      <c r="BX17" s="2">
        <f t="shared" si="9"/>
        <v>0</v>
      </c>
      <c r="BY17" s="2">
        <f t="shared" si="10"/>
        <v>0</v>
      </c>
      <c r="BZ17" s="2">
        <f t="shared" si="11"/>
        <v>0</v>
      </c>
      <c r="CA17" s="2">
        <f t="shared" si="12"/>
        <v>0</v>
      </c>
      <c r="CB17" s="2">
        <f t="shared" si="13"/>
        <v>0</v>
      </c>
      <c r="CC17" s="2">
        <f t="shared" si="14"/>
        <v>0</v>
      </c>
      <c r="CD17" s="2">
        <f t="shared" si="15"/>
        <v>0</v>
      </c>
      <c r="CE17" s="2">
        <f t="shared" si="16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КА-17  -  Тух</v>
      </c>
      <c r="B18" s="10" t="s">
        <v>2166</v>
      </c>
      <c r="C18" s="18">
        <v>180</v>
      </c>
      <c r="D18" s="18">
        <v>120</v>
      </c>
      <c r="E18" s="22" t="s">
        <v>114</v>
      </c>
      <c r="F18" s="22">
        <v>3</v>
      </c>
      <c r="G18" s="22"/>
      <c r="H18" s="20">
        <f t="shared" ca="1" si="17"/>
        <v>0</v>
      </c>
      <c r="I18" s="16" t="str">
        <f t="shared" si="18"/>
        <v>17K002TU0006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54">
        <v>0</v>
      </c>
      <c r="T18" s="54">
        <v>0</v>
      </c>
      <c r="U18" s="54">
        <v>0</v>
      </c>
      <c r="V18" s="54">
        <v>0</v>
      </c>
      <c r="W18" s="56">
        <v>0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0</v>
      </c>
      <c r="AM18" s="55">
        <v>0</v>
      </c>
      <c r="AN18" s="55">
        <v>0</v>
      </c>
      <c r="AO18" s="55">
        <v>0</v>
      </c>
      <c r="AP18" s="55">
        <v>0</v>
      </c>
      <c r="AQ18" s="55">
        <v>0</v>
      </c>
      <c r="AR18" s="55">
        <v>0</v>
      </c>
      <c r="AS18" s="55">
        <v>0</v>
      </c>
      <c r="AT18" s="55">
        <v>0</v>
      </c>
      <c r="AU18" s="55">
        <v>0</v>
      </c>
      <c r="AV18" s="55">
        <v>0</v>
      </c>
      <c r="AW18" s="55">
        <v>0</v>
      </c>
      <c r="AX18" s="55">
        <v>0</v>
      </c>
      <c r="AY18" s="55">
        <v>0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1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21"/>
        <v>TU</v>
      </c>
      <c r="BP18" s="2">
        <f t="shared" si="2"/>
        <v>0</v>
      </c>
      <c r="BR18" s="2">
        <f t="shared" si="3"/>
        <v>0</v>
      </c>
      <c r="BS18" s="2">
        <f t="shared" si="4"/>
        <v>0</v>
      </c>
      <c r="BT18" s="2">
        <f t="shared" si="5"/>
        <v>0</v>
      </c>
      <c r="BU18" s="2">
        <f t="shared" si="6"/>
        <v>0</v>
      </c>
      <c r="BV18" s="2">
        <f t="shared" si="7"/>
        <v>0</v>
      </c>
      <c r="BW18" s="2">
        <f t="shared" si="8"/>
        <v>0</v>
      </c>
      <c r="BX18" s="2">
        <f t="shared" si="9"/>
        <v>0</v>
      </c>
      <c r="BY18" s="2">
        <f t="shared" si="10"/>
        <v>0</v>
      </c>
      <c r="BZ18" s="2">
        <f t="shared" si="11"/>
        <v>0</v>
      </c>
      <c r="CA18" s="2">
        <f t="shared" si="12"/>
        <v>0</v>
      </c>
      <c r="CB18" s="2">
        <f t="shared" si="13"/>
        <v>0</v>
      </c>
      <c r="CC18" s="2">
        <f t="shared" si="14"/>
        <v>0</v>
      </c>
      <c r="CD18" s="2">
        <f t="shared" si="15"/>
        <v>0</v>
      </c>
      <c r="CE18" s="2">
        <f t="shared" si="16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КА-18  -  Тух</v>
      </c>
      <c r="B19" s="10" t="s">
        <v>2167</v>
      </c>
      <c r="C19" s="18">
        <v>180</v>
      </c>
      <c r="D19" s="18">
        <v>120</v>
      </c>
      <c r="E19" s="22" t="s">
        <v>114</v>
      </c>
      <c r="F19" s="22">
        <v>3</v>
      </c>
      <c r="G19" s="22"/>
      <c r="H19" s="20">
        <f t="shared" ca="1" si="17"/>
        <v>0</v>
      </c>
      <c r="I19" s="16" t="str">
        <f t="shared" si="18"/>
        <v>18K002TU0006</v>
      </c>
      <c r="J19" s="54">
        <v>108.36588562343371</v>
      </c>
      <c r="K19" s="54">
        <v>98.979379574544311</v>
      </c>
      <c r="L19" s="54">
        <v>97.00929941820867</v>
      </c>
      <c r="M19" s="54">
        <v>84.055992323773438</v>
      </c>
      <c r="N19" s="54">
        <v>101.87351860899798</v>
      </c>
      <c r="O19" s="54">
        <v>99.874360546815581</v>
      </c>
      <c r="P19" s="54">
        <v>113.30784178566822</v>
      </c>
      <c r="Q19" s="54">
        <v>114.19947626752514</v>
      </c>
      <c r="R19" s="54">
        <v>107.34147040036029</v>
      </c>
      <c r="S19" s="54">
        <v>0</v>
      </c>
      <c r="T19" s="54">
        <v>0</v>
      </c>
      <c r="U19" s="54">
        <v>0</v>
      </c>
      <c r="V19" s="54">
        <v>0</v>
      </c>
      <c r="W19" s="56">
        <v>0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40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118.31598722885818</v>
      </c>
      <c r="AM19" s="55">
        <v>124.22407505120007</v>
      </c>
      <c r="AN19" s="55">
        <v>129.47834215839711</v>
      </c>
      <c r="AO19" s="55">
        <v>124.24588841442571</v>
      </c>
      <c r="AP19" s="55">
        <v>121.80294480896008</v>
      </c>
      <c r="AQ19" s="55">
        <v>121.67326810803175</v>
      </c>
      <c r="AR19" s="55">
        <v>123.49621402147542</v>
      </c>
      <c r="AS19" s="55">
        <v>121.91927438451417</v>
      </c>
      <c r="AT19" s="55">
        <v>113.36784280231538</v>
      </c>
      <c r="AU19" s="55">
        <v>0</v>
      </c>
      <c r="AV19" s="55">
        <v>0</v>
      </c>
      <c r="AW19" s="55">
        <v>0</v>
      </c>
      <c r="AX19" s="55">
        <v>0</v>
      </c>
      <c r="AY19" s="55">
        <v>0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1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21"/>
        <v>TU</v>
      </c>
      <c r="BP19" s="2">
        <f t="shared" si="2"/>
        <v>1</v>
      </c>
      <c r="BR19" s="2">
        <f t="shared" si="3"/>
        <v>0</v>
      </c>
      <c r="BS19" s="2">
        <f t="shared" si="4"/>
        <v>0</v>
      </c>
      <c r="BT19" s="2">
        <f t="shared" si="5"/>
        <v>0</v>
      </c>
      <c r="BU19" s="2">
        <f t="shared" si="6"/>
        <v>0</v>
      </c>
      <c r="BV19" s="2">
        <f t="shared" si="7"/>
        <v>0</v>
      </c>
      <c r="BW19" s="2">
        <f t="shared" si="8"/>
        <v>0</v>
      </c>
      <c r="BX19" s="2">
        <f t="shared" si="9"/>
        <v>0</v>
      </c>
      <c r="BY19" s="2">
        <f t="shared" si="10"/>
        <v>0</v>
      </c>
      <c r="BZ19" s="2">
        <f t="shared" si="11"/>
        <v>0</v>
      </c>
      <c r="CA19" s="2">
        <f t="shared" si="12"/>
        <v>0</v>
      </c>
      <c r="CB19" s="2">
        <f t="shared" si="13"/>
        <v>0</v>
      </c>
      <c r="CC19" s="2">
        <f t="shared" si="14"/>
        <v>0</v>
      </c>
      <c r="CD19" s="2">
        <f t="shared" si="15"/>
        <v>0</v>
      </c>
      <c r="CE19" s="2">
        <f t="shared" si="16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КА-6  -  α_рс</v>
      </c>
      <c r="B20" s="10" t="s">
        <v>2168</v>
      </c>
      <c r="C20" s="18">
        <v>1.5</v>
      </c>
      <c r="D20" s="18">
        <v>1.1000000000000001</v>
      </c>
      <c r="E20" s="22" t="s">
        <v>116</v>
      </c>
      <c r="F20" s="22">
        <v>3</v>
      </c>
      <c r="G20" s="22"/>
      <c r="H20" s="20">
        <f t="shared" ca="1" si="17"/>
        <v>0</v>
      </c>
      <c r="I20" s="16" t="str">
        <f t="shared" si="18"/>
        <v>06K002KI0006</v>
      </c>
      <c r="J20" s="54">
        <v>1.2522173809939794</v>
      </c>
      <c r="K20" s="54">
        <v>1.2375134584519967</v>
      </c>
      <c r="L20" s="54">
        <v>1.1760233423650626</v>
      </c>
      <c r="M20" s="54">
        <v>1.1673291157011676</v>
      </c>
      <c r="N20" s="54">
        <v>1.2271810972966781</v>
      </c>
      <c r="O20" s="54">
        <v>1.1722678795326249</v>
      </c>
      <c r="P20" s="54">
        <v>1.1812458410268067</v>
      </c>
      <c r="Q20" s="54">
        <v>1.2176212599323992</v>
      </c>
      <c r="R20" s="54">
        <v>1.1699446752897109</v>
      </c>
      <c r="S20" s="54">
        <v>1.224568353799254</v>
      </c>
      <c r="T20" s="54">
        <v>1.2273996414992647</v>
      </c>
      <c r="U20" s="54">
        <v>1.2526409109209491</v>
      </c>
      <c r="V20" s="54">
        <v>1.1584759678884771</v>
      </c>
      <c r="W20" s="56">
        <v>1.207058314193618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1.3314805002138568</v>
      </c>
      <c r="AM20" s="55">
        <v>1.3362092346648848</v>
      </c>
      <c r="AN20" s="55">
        <v>1.3022301051068352</v>
      </c>
      <c r="AO20" s="55">
        <v>1.3408170798204866</v>
      </c>
      <c r="AP20" s="55">
        <v>1.3872734238452711</v>
      </c>
      <c r="AQ20" s="55">
        <v>1.3661989933747221</v>
      </c>
      <c r="AR20" s="55">
        <v>1.3464727509581667</v>
      </c>
      <c r="AS20" s="55">
        <v>1.4013103260464652</v>
      </c>
      <c r="AT20" s="55">
        <v>1.3567573807650697</v>
      </c>
      <c r="AU20" s="55">
        <v>1.3570044063716453</v>
      </c>
      <c r="AV20" s="55">
        <v>1.358358133755468</v>
      </c>
      <c r="AW20" s="55">
        <v>1.3519270825703005</v>
      </c>
      <c r="AX20" s="55">
        <v>1.3476825662682992</v>
      </c>
      <c r="AY20" s="55">
        <v>1.3372510359921823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21"/>
        <v>KI</v>
      </c>
      <c r="BO20" s="2">
        <f>IF(AND(COUNTIF(J20:W20,"&gt;0")&gt;6,COUNTIF(J20:W20,"&gt;0")=SUM(BR20:CE20)),SUM(BR20:CE20),0)</f>
        <v>0</v>
      </c>
      <c r="BP20" s="2">
        <f t="shared" si="2"/>
        <v>1</v>
      </c>
      <c r="BR20" s="2">
        <f t="shared" ref="BR20:BR31" si="22">IF(AND(J92 &gt;0,J20&gt;$C20,J20 &gt;0.5),1,0)</f>
        <v>0</v>
      </c>
      <c r="BS20" s="2">
        <f t="shared" ref="BS20:BS31" si="23">IF(AND(K92 &gt;0,K20&gt;$C20,K20 &gt;0.5),1,0)</f>
        <v>0</v>
      </c>
      <c r="BT20" s="2">
        <f t="shared" ref="BT20:BT31" si="24">IF(AND(L92 &gt;0,L20&gt;$C20,L20 &gt;0.5),1,0)</f>
        <v>0</v>
      </c>
      <c r="BU20" s="2">
        <f t="shared" ref="BU20:BU31" si="25">IF(AND(M92 &gt;0,M20&gt;$C20,M20 &gt;0.5),1,0)</f>
        <v>0</v>
      </c>
      <c r="BV20" s="2">
        <f t="shared" ref="BV20:BV31" si="26">IF(AND(N92 &gt;0,N20&gt;$C20,N20 &gt;0.5),1,0)</f>
        <v>0</v>
      </c>
      <c r="BW20" s="2">
        <f t="shared" ref="BW20:BW31" si="27">IF(AND(O92 &gt;0,O20&gt;$C20,O20 &gt;0.5),1,0)</f>
        <v>0</v>
      </c>
      <c r="BX20" s="2">
        <f t="shared" ref="BX20:BX31" si="28">IF(AND(P92 &gt;0,P20&gt;$C20,P20 &gt;0.5),1,0)</f>
        <v>0</v>
      </c>
      <c r="BY20" s="2">
        <f t="shared" ref="BY20:BY31" si="29">IF(AND(Q92 &gt;0,Q20&gt;$C20,Q20 &gt;0.5),1,0)</f>
        <v>0</v>
      </c>
      <c r="BZ20" s="2">
        <f t="shared" ref="BZ20:BZ31" si="30">IF(AND(R92 &gt;0,R20&gt;$C20,R20 &gt;0.5),1,0)</f>
        <v>0</v>
      </c>
      <c r="CA20" s="2">
        <f t="shared" ref="CA20:CA31" si="31">IF(AND(S92 &gt;0,S20&gt;$C20,S20 &gt;0.5),1,0)</f>
        <v>0</v>
      </c>
      <c r="CB20" s="2">
        <f t="shared" ref="CB20:CB31" si="32">IF(AND(T92 &gt;0,T20&gt;$C20,T20 &gt;0.5),1,0)</f>
        <v>0</v>
      </c>
      <c r="CC20" s="2">
        <f t="shared" ref="CC20:CC31" si="33">IF(AND(U92 &gt;0,U20&gt;$C20,U20 &gt;0.5),1,0)</f>
        <v>0</v>
      </c>
      <c r="CD20" s="2">
        <f t="shared" ref="CD20:CD31" si="34">IF(AND(V92 &gt;0,V20&gt;$C20,V20 &gt;0.5),1,0)</f>
        <v>0</v>
      </c>
      <c r="CE20" s="2">
        <f t="shared" ref="CE20:CE31" si="35">IF(AND(W92 &gt;0,W20&gt;$C20,W20 &gt;0.5),1,0)</f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КА-7  -  α_рс</v>
      </c>
      <c r="B21" s="10" t="s">
        <v>2169</v>
      </c>
      <c r="C21" s="18">
        <v>1.5</v>
      </c>
      <c r="D21" s="18">
        <v>1.1000000000000001</v>
      </c>
      <c r="E21" s="22" t="s">
        <v>116</v>
      </c>
      <c r="F21" s="22">
        <v>3</v>
      </c>
      <c r="G21" s="22"/>
      <c r="H21" s="20">
        <f t="shared" ca="1" si="17"/>
        <v>0</v>
      </c>
      <c r="I21" s="16" t="str">
        <f t="shared" si="18"/>
        <v>07K002KI0006</v>
      </c>
      <c r="J21" s="54">
        <v>1.2685245549762691</v>
      </c>
      <c r="K21" s="54">
        <v>1.3590793844644253</v>
      </c>
      <c r="L21" s="54">
        <v>1.2773543987123406</v>
      </c>
      <c r="M21" s="54">
        <v>1.3002275788327948</v>
      </c>
      <c r="N21" s="54">
        <v>1.3626079433046911</v>
      </c>
      <c r="O21" s="54">
        <v>1.3376071581223987</v>
      </c>
      <c r="P21" s="54">
        <v>1.3552565528980867</v>
      </c>
      <c r="Q21" s="54">
        <v>1.3539870976938995</v>
      </c>
      <c r="R21" s="54">
        <v>1.3525523614948514</v>
      </c>
      <c r="S21" s="54">
        <v>1.3221473188116466</v>
      </c>
      <c r="T21" s="54">
        <v>1.5126166891322463</v>
      </c>
      <c r="U21" s="54">
        <v>0</v>
      </c>
      <c r="V21" s="54">
        <v>0</v>
      </c>
      <c r="W21" s="56">
        <v>0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2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1.2927529865050991</v>
      </c>
      <c r="AM21" s="55">
        <v>1.302163195258712</v>
      </c>
      <c r="AN21" s="55">
        <v>1.2963170232361672</v>
      </c>
      <c r="AO21" s="55">
        <v>1.3167224520836165</v>
      </c>
      <c r="AP21" s="55">
        <v>1.3526701502524987</v>
      </c>
      <c r="AQ21" s="55">
        <v>1.351323641861049</v>
      </c>
      <c r="AR21" s="55">
        <v>1.3324151280651975</v>
      </c>
      <c r="AS21" s="55">
        <v>1.3682089588266477</v>
      </c>
      <c r="AT21" s="55">
        <v>1.3315746242460582</v>
      </c>
      <c r="AU21" s="55">
        <v>1.319944468405124</v>
      </c>
      <c r="AV21" s="55">
        <v>1.5157613795091196</v>
      </c>
      <c r="AW21" s="55">
        <v>0</v>
      </c>
      <c r="AX21" s="55">
        <v>0</v>
      </c>
      <c r="AY21" s="55">
        <v>0</v>
      </c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21"/>
        <v>KI</v>
      </c>
      <c r="BP21" s="2">
        <f t="shared" si="2"/>
        <v>0</v>
      </c>
      <c r="BR21" s="2">
        <f t="shared" si="22"/>
        <v>0</v>
      </c>
      <c r="BS21" s="2">
        <f t="shared" si="23"/>
        <v>0</v>
      </c>
      <c r="BT21" s="2">
        <f t="shared" si="24"/>
        <v>0</v>
      </c>
      <c r="BU21" s="2">
        <f t="shared" si="25"/>
        <v>0</v>
      </c>
      <c r="BV21" s="2">
        <f t="shared" si="26"/>
        <v>0</v>
      </c>
      <c r="BW21" s="2">
        <f t="shared" si="27"/>
        <v>0</v>
      </c>
      <c r="BX21" s="2">
        <f t="shared" si="28"/>
        <v>0</v>
      </c>
      <c r="BY21" s="2">
        <f t="shared" si="29"/>
        <v>0</v>
      </c>
      <c r="BZ21" s="2">
        <f t="shared" si="30"/>
        <v>0</v>
      </c>
      <c r="CA21" s="2">
        <f t="shared" si="31"/>
        <v>0</v>
      </c>
      <c r="CB21" s="2">
        <f t="shared" si="32"/>
        <v>1</v>
      </c>
      <c r="CC21" s="2">
        <f t="shared" si="33"/>
        <v>0</v>
      </c>
      <c r="CD21" s="2">
        <f t="shared" si="34"/>
        <v>0</v>
      </c>
      <c r="CE21" s="2">
        <f t="shared" si="35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КА-9  -  α_рс</v>
      </c>
      <c r="B22" s="10" t="s">
        <v>2170</v>
      </c>
      <c r="C22" s="18">
        <v>1.5</v>
      </c>
      <c r="D22" s="18">
        <v>1.1000000000000001</v>
      </c>
      <c r="E22" s="22" t="s">
        <v>116</v>
      </c>
      <c r="F22" s="22">
        <v>3</v>
      </c>
      <c r="G22" s="22"/>
      <c r="H22" s="20">
        <f t="shared" ca="1" si="17"/>
        <v>0</v>
      </c>
      <c r="I22" s="16" t="str">
        <f t="shared" si="18"/>
        <v>09K002KI0006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6">
        <v>0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0</v>
      </c>
      <c r="AM22" s="55">
        <v>0</v>
      </c>
      <c r="AN22" s="55">
        <v>0</v>
      </c>
      <c r="AO22" s="55">
        <v>0</v>
      </c>
      <c r="AP22" s="55">
        <v>0</v>
      </c>
      <c r="AQ22" s="55">
        <v>0</v>
      </c>
      <c r="AR22" s="55">
        <v>0</v>
      </c>
      <c r="AS22" s="55">
        <v>0</v>
      </c>
      <c r="AT22" s="55">
        <v>0</v>
      </c>
      <c r="AU22" s="55">
        <v>0</v>
      </c>
      <c r="AV22" s="55">
        <v>0</v>
      </c>
      <c r="AW22" s="55">
        <v>0</v>
      </c>
      <c r="AX22" s="55">
        <v>0</v>
      </c>
      <c r="AY22" s="55">
        <v>0</v>
      </c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21"/>
        <v>KI</v>
      </c>
      <c r="BP22" s="2">
        <f t="shared" si="2"/>
        <v>0</v>
      </c>
      <c r="BR22" s="2">
        <f t="shared" si="22"/>
        <v>0</v>
      </c>
      <c r="BS22" s="2">
        <f t="shared" si="23"/>
        <v>0</v>
      </c>
      <c r="BT22" s="2">
        <f t="shared" si="24"/>
        <v>0</v>
      </c>
      <c r="BU22" s="2">
        <f t="shared" si="25"/>
        <v>0</v>
      </c>
      <c r="BV22" s="2">
        <f t="shared" si="26"/>
        <v>0</v>
      </c>
      <c r="BW22" s="2">
        <f t="shared" si="27"/>
        <v>0</v>
      </c>
      <c r="BX22" s="2">
        <f t="shared" si="28"/>
        <v>0</v>
      </c>
      <c r="BY22" s="2">
        <f t="shared" si="29"/>
        <v>0</v>
      </c>
      <c r="BZ22" s="2">
        <f t="shared" si="30"/>
        <v>0</v>
      </c>
      <c r="CA22" s="2">
        <f t="shared" si="31"/>
        <v>0</v>
      </c>
      <c r="CB22" s="2">
        <f t="shared" si="32"/>
        <v>0</v>
      </c>
      <c r="CC22" s="2">
        <f t="shared" si="33"/>
        <v>0</v>
      </c>
      <c r="CD22" s="2">
        <f t="shared" si="34"/>
        <v>0</v>
      </c>
      <c r="CE22" s="2">
        <f t="shared" si="35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КА-10  -  α_рс</v>
      </c>
      <c r="B23" s="10" t="s">
        <v>2171</v>
      </c>
      <c r="C23" s="18">
        <v>1.5</v>
      </c>
      <c r="D23" s="18">
        <v>1.1000000000000001</v>
      </c>
      <c r="E23" s="22" t="s">
        <v>116</v>
      </c>
      <c r="F23" s="22">
        <v>3</v>
      </c>
      <c r="G23" s="22"/>
      <c r="H23" s="20">
        <f t="shared" ca="1" si="17"/>
        <v>0</v>
      </c>
      <c r="I23" s="16" t="str">
        <f t="shared" si="18"/>
        <v>10K002KI0006</v>
      </c>
      <c r="J23" s="54">
        <v>1.1713448697454192</v>
      </c>
      <c r="K23" s="54">
        <v>1.1873896990926649</v>
      </c>
      <c r="L23" s="54">
        <v>1.2080737826302437</v>
      </c>
      <c r="M23" s="54">
        <v>1.2053762862000341</v>
      </c>
      <c r="N23" s="54">
        <v>1.208237155019261</v>
      </c>
      <c r="O23" s="54">
        <v>1.1661905168871352</v>
      </c>
      <c r="P23" s="54">
        <v>1.2017449767888053</v>
      </c>
      <c r="Q23" s="54">
        <v>1.2248489990478066</v>
      </c>
      <c r="R23" s="54">
        <v>1.2134282857152996</v>
      </c>
      <c r="S23" s="54">
        <v>1.1756220201728995</v>
      </c>
      <c r="T23" s="54">
        <v>1.1745323153961145</v>
      </c>
      <c r="U23" s="54">
        <v>1.1637035977457482</v>
      </c>
      <c r="V23" s="54">
        <v>1.1793439834236361</v>
      </c>
      <c r="W23" s="56">
        <v>1.1900076966623099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1.1932895379240822</v>
      </c>
      <c r="AM23" s="55">
        <v>1.2204390561868401</v>
      </c>
      <c r="AN23" s="55">
        <v>1.2316105071389016</v>
      </c>
      <c r="AO23" s="55">
        <v>1.2350239802535194</v>
      </c>
      <c r="AP23" s="55">
        <v>1.3320839877622388</v>
      </c>
      <c r="AQ23" s="55">
        <v>1.2728901874175804</v>
      </c>
      <c r="AR23" s="55">
        <v>1.28951338483024</v>
      </c>
      <c r="AS23" s="55">
        <v>1.3355014004886365</v>
      </c>
      <c r="AT23" s="55">
        <v>1.2905429432071351</v>
      </c>
      <c r="AU23" s="55">
        <v>1.2652426176152201</v>
      </c>
      <c r="AV23" s="55">
        <v>1.2562838086978165</v>
      </c>
      <c r="AW23" s="55">
        <v>1.2590619523732207</v>
      </c>
      <c r="AX23" s="55">
        <v>1.2850791557245256</v>
      </c>
      <c r="AY23" s="55">
        <v>1.2820209008417238</v>
      </c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1"/>
        <v>KI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22"/>
        <v>0</v>
      </c>
      <c r="BS23" s="2">
        <f t="shared" si="23"/>
        <v>0</v>
      </c>
      <c r="BT23" s="2">
        <f t="shared" si="24"/>
        <v>0</v>
      </c>
      <c r="BU23" s="2">
        <f t="shared" si="25"/>
        <v>0</v>
      </c>
      <c r="BV23" s="2">
        <f t="shared" si="26"/>
        <v>0</v>
      </c>
      <c r="BW23" s="2">
        <f t="shared" si="27"/>
        <v>0</v>
      </c>
      <c r="BX23" s="2">
        <f t="shared" si="28"/>
        <v>0</v>
      </c>
      <c r="BY23" s="2">
        <f t="shared" si="29"/>
        <v>0</v>
      </c>
      <c r="BZ23" s="2">
        <f t="shared" si="30"/>
        <v>0</v>
      </c>
      <c r="CA23" s="2">
        <f t="shared" si="31"/>
        <v>0</v>
      </c>
      <c r="CB23" s="2">
        <f t="shared" si="32"/>
        <v>0</v>
      </c>
      <c r="CC23" s="2">
        <f t="shared" si="33"/>
        <v>0</v>
      </c>
      <c r="CD23" s="2">
        <f t="shared" si="34"/>
        <v>0</v>
      </c>
      <c r="CE23" s="2">
        <f t="shared" si="35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КА-11  -  α_рс</v>
      </c>
      <c r="B24" s="10" t="s">
        <v>2172</v>
      </c>
      <c r="C24" s="18">
        <v>1.5</v>
      </c>
      <c r="D24" s="18">
        <v>1.1000000000000001</v>
      </c>
      <c r="E24" s="22" t="s">
        <v>116</v>
      </c>
      <c r="F24" s="22">
        <v>3</v>
      </c>
      <c r="G24" s="22"/>
      <c r="H24" s="20">
        <f t="shared" ca="1" si="17"/>
        <v>0</v>
      </c>
      <c r="I24" s="16" t="str">
        <f t="shared" si="18"/>
        <v>11K002KI0006</v>
      </c>
      <c r="J24" s="54">
        <v>1.19455763246892</v>
      </c>
      <c r="K24" s="54">
        <v>1.1808484858033268</v>
      </c>
      <c r="L24" s="54">
        <v>0</v>
      </c>
      <c r="M24" s="54">
        <v>0</v>
      </c>
      <c r="N24" s="54">
        <v>1.2075133987711029</v>
      </c>
      <c r="O24" s="54">
        <v>1.207513398771106</v>
      </c>
      <c r="P24" s="54">
        <v>1.2387125627640969</v>
      </c>
      <c r="Q24" s="54">
        <v>1.240874932041407</v>
      </c>
      <c r="R24" s="54">
        <v>1.2154811699589159</v>
      </c>
      <c r="S24" s="54">
        <v>1.2110253318260977</v>
      </c>
      <c r="T24" s="54">
        <v>1.2049804117623051</v>
      </c>
      <c r="U24" s="54">
        <v>1.3084013793526945</v>
      </c>
      <c r="V24" s="54">
        <v>1.30665599916324</v>
      </c>
      <c r="W24" s="56">
        <v>1.2419621975758652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>
        <v>1.4907147516795469</v>
      </c>
      <c r="AM24" s="55">
        <v>1.5824338667245383</v>
      </c>
      <c r="AN24" s="55">
        <v>0</v>
      </c>
      <c r="AO24" s="55">
        <v>0</v>
      </c>
      <c r="AP24" s="55">
        <v>1.7965399497863219</v>
      </c>
      <c r="AQ24" s="55">
        <v>1.5106927030779334</v>
      </c>
      <c r="AR24" s="55">
        <v>1.4316468174159245</v>
      </c>
      <c r="AS24" s="55">
        <v>1.476555688567226</v>
      </c>
      <c r="AT24" s="55">
        <v>1.4340592227914835</v>
      </c>
      <c r="AU24" s="55">
        <v>1.388495044473929</v>
      </c>
      <c r="AV24" s="55">
        <v>1.3917020589515241</v>
      </c>
      <c r="AW24" s="55">
        <v>1.4181749566261426</v>
      </c>
      <c r="AX24" s="55">
        <v>1.4153434904788706</v>
      </c>
      <c r="AY24" s="55">
        <v>1.4131385072977465</v>
      </c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0</v>
      </c>
      <c r="BD24" s="2">
        <f t="shared" ca="1" si="20"/>
        <v>0</v>
      </c>
      <c r="BE24" s="2">
        <f t="shared" ca="1" si="20"/>
        <v>0</v>
      </c>
      <c r="BF24" s="2">
        <f t="shared" ca="1" si="20"/>
        <v>0</v>
      </c>
      <c r="BG24" s="2">
        <f t="shared" ca="1" si="20"/>
        <v>0</v>
      </c>
      <c r="BH24" s="2">
        <f t="shared" ca="1" si="20"/>
        <v>0</v>
      </c>
      <c r="BI24" s="2">
        <f t="shared" ca="1" si="20"/>
        <v>0</v>
      </c>
      <c r="BJ24" s="2">
        <f t="shared" ca="1" si="20"/>
        <v>0</v>
      </c>
      <c r="BK24" s="2">
        <f t="shared" ca="1" si="20"/>
        <v>0</v>
      </c>
      <c r="BL24" s="2">
        <f t="shared" ca="1" si="20"/>
        <v>0</v>
      </c>
      <c r="BM24" s="2">
        <f t="shared" ca="1" si="20"/>
        <v>0</v>
      </c>
      <c r="BN24" s="2" t="str">
        <f t="shared" si="21"/>
        <v>KI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si="22"/>
        <v>0</v>
      </c>
      <c r="BS24" s="2">
        <f t="shared" si="23"/>
        <v>0</v>
      </c>
      <c r="BT24" s="2">
        <f t="shared" si="24"/>
        <v>0</v>
      </c>
      <c r="BU24" s="2">
        <f t="shared" si="25"/>
        <v>0</v>
      </c>
      <c r="BV24" s="2">
        <f t="shared" si="26"/>
        <v>0</v>
      </c>
      <c r="BW24" s="2">
        <f t="shared" si="27"/>
        <v>0</v>
      </c>
      <c r="BX24" s="2">
        <f t="shared" si="28"/>
        <v>0</v>
      </c>
      <c r="BY24" s="2">
        <f t="shared" si="29"/>
        <v>0</v>
      </c>
      <c r="BZ24" s="2">
        <f t="shared" si="30"/>
        <v>0</v>
      </c>
      <c r="CA24" s="2">
        <f t="shared" si="31"/>
        <v>0</v>
      </c>
      <c r="CB24" s="2">
        <f t="shared" si="32"/>
        <v>0</v>
      </c>
      <c r="CC24" s="2">
        <f t="shared" si="33"/>
        <v>0</v>
      </c>
      <c r="CD24" s="2">
        <f t="shared" si="34"/>
        <v>0</v>
      </c>
      <c r="CE24" s="2">
        <f t="shared" si="35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КА-12  -  α_рс</v>
      </c>
      <c r="B25" s="10" t="s">
        <v>2173</v>
      </c>
      <c r="C25" s="18">
        <v>1.5</v>
      </c>
      <c r="D25" s="18">
        <v>1.1000000000000001</v>
      </c>
      <c r="E25" s="22" t="s">
        <v>116</v>
      </c>
      <c r="F25" s="22">
        <v>3</v>
      </c>
      <c r="G25" s="22"/>
      <c r="H25" s="20">
        <f t="shared" ca="1" si="17"/>
        <v>0</v>
      </c>
      <c r="I25" s="16" t="str">
        <f t="shared" si="18"/>
        <v>12K002KI0006</v>
      </c>
      <c r="J25" s="54">
        <v>0</v>
      </c>
      <c r="K25" s="54">
        <v>0</v>
      </c>
      <c r="L25" s="54">
        <v>0</v>
      </c>
      <c r="M25" s="54">
        <v>1.6797198943537821</v>
      </c>
      <c r="N25" s="54">
        <v>1.3129481557719427</v>
      </c>
      <c r="O25" s="54">
        <v>1.274886671028213</v>
      </c>
      <c r="P25" s="54">
        <v>1.2755871431163781</v>
      </c>
      <c r="Q25" s="54">
        <v>1.268540295784051</v>
      </c>
      <c r="R25" s="54">
        <v>1.2588948108052551</v>
      </c>
      <c r="S25" s="54">
        <v>1.2253963743004304</v>
      </c>
      <c r="T25" s="54">
        <v>1.2323882794881282</v>
      </c>
      <c r="U25" s="54">
        <v>1.2521193989034016</v>
      </c>
      <c r="V25" s="54">
        <v>1.2479135001628172</v>
      </c>
      <c r="W25" s="56">
        <v>1.228339135282599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2</v>
      </c>
      <c r="AB25" s="2">
        <f t="shared" ca="1" si="19"/>
        <v>0</v>
      </c>
      <c r="AC25" s="2">
        <f t="shared" ca="1" si="19"/>
        <v>0</v>
      </c>
      <c r="AD25" s="2">
        <f t="shared" ca="1" si="19"/>
        <v>0</v>
      </c>
      <c r="AE25" s="2">
        <f t="shared" ca="1" si="19"/>
        <v>0</v>
      </c>
      <c r="AF25" s="2">
        <f t="shared" ca="1" si="19"/>
        <v>0</v>
      </c>
      <c r="AG25" s="2">
        <f t="shared" ca="1" si="19"/>
        <v>0</v>
      </c>
      <c r="AH25" s="2">
        <f t="shared" ca="1" si="19"/>
        <v>0</v>
      </c>
      <c r="AI25" s="2">
        <f t="shared" ca="1" si="19"/>
        <v>0</v>
      </c>
      <c r="AJ25" s="2">
        <f t="shared" ca="1" si="19"/>
        <v>0</v>
      </c>
      <c r="AK25" s="2">
        <f t="shared" ca="1" si="19"/>
        <v>0</v>
      </c>
      <c r="AL25" s="55">
        <v>0</v>
      </c>
      <c r="AM25" s="55">
        <v>0</v>
      </c>
      <c r="AN25" s="55">
        <v>0</v>
      </c>
      <c r="AO25" s="55">
        <v>1.9122409359427821</v>
      </c>
      <c r="AP25" s="55">
        <v>1.530732314380985</v>
      </c>
      <c r="AQ25" s="55">
        <v>1.4729497130166616</v>
      </c>
      <c r="AR25" s="55">
        <v>1.4713496597361018</v>
      </c>
      <c r="AS25" s="55">
        <v>1.4794839096739372</v>
      </c>
      <c r="AT25" s="55">
        <v>1.4538393368471894</v>
      </c>
      <c r="AU25" s="55">
        <v>1.4073048934353607</v>
      </c>
      <c r="AV25" s="55">
        <v>1.4240193719772549</v>
      </c>
      <c r="AW25" s="55">
        <v>1.4715905572596515</v>
      </c>
      <c r="AX25" s="55">
        <v>1.4750871516943889</v>
      </c>
      <c r="AY25" s="55">
        <v>1.4350299597611407</v>
      </c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0</v>
      </c>
      <c r="BD25" s="2">
        <f t="shared" ca="1" si="20"/>
        <v>0</v>
      </c>
      <c r="BE25" s="2">
        <f t="shared" ca="1" si="20"/>
        <v>0</v>
      </c>
      <c r="BF25" s="2">
        <f t="shared" ca="1" si="20"/>
        <v>0</v>
      </c>
      <c r="BG25" s="2">
        <f t="shared" ca="1" si="20"/>
        <v>0</v>
      </c>
      <c r="BH25" s="2">
        <f t="shared" ca="1" si="20"/>
        <v>0</v>
      </c>
      <c r="BI25" s="2">
        <f t="shared" ca="1" si="20"/>
        <v>0</v>
      </c>
      <c r="BJ25" s="2">
        <f t="shared" ca="1" si="20"/>
        <v>0</v>
      </c>
      <c r="BK25" s="2">
        <f t="shared" ca="1" si="20"/>
        <v>0</v>
      </c>
      <c r="BL25" s="2">
        <f t="shared" ca="1" si="20"/>
        <v>0</v>
      </c>
      <c r="BM25" s="2">
        <f t="shared" ca="1" si="20"/>
        <v>0</v>
      </c>
      <c r="BN25" s="2" t="str">
        <f t="shared" si="21"/>
        <v>KI</v>
      </c>
      <c r="BO25" s="2">
        <f>IF(AND(COUNTIF(J25:W25,"&gt;0")&gt;6,COUNTIF(J25:W25,"&gt;0")=SUM(BR25:CE25)),SUM(BR25:CE25),0)</f>
        <v>0</v>
      </c>
      <c r="BP25" s="2">
        <f t="shared" si="2"/>
        <v>0</v>
      </c>
      <c r="BR25" s="2">
        <f t="shared" si="22"/>
        <v>0</v>
      </c>
      <c r="BS25" s="2">
        <f t="shared" si="23"/>
        <v>0</v>
      </c>
      <c r="BT25" s="2">
        <f t="shared" si="24"/>
        <v>0</v>
      </c>
      <c r="BU25" s="2">
        <f t="shared" si="25"/>
        <v>1</v>
      </c>
      <c r="BV25" s="2">
        <f t="shared" si="26"/>
        <v>0</v>
      </c>
      <c r="BW25" s="2">
        <f t="shared" si="27"/>
        <v>0</v>
      </c>
      <c r="BX25" s="2">
        <f t="shared" si="28"/>
        <v>0</v>
      </c>
      <c r="BY25" s="2">
        <f t="shared" si="29"/>
        <v>0</v>
      </c>
      <c r="BZ25" s="2">
        <f t="shared" si="30"/>
        <v>0</v>
      </c>
      <c r="CA25" s="2">
        <f t="shared" si="31"/>
        <v>0</v>
      </c>
      <c r="CB25" s="2">
        <f t="shared" si="32"/>
        <v>0</v>
      </c>
      <c r="CC25" s="2">
        <f t="shared" si="33"/>
        <v>0</v>
      </c>
      <c r="CD25" s="2">
        <f t="shared" si="34"/>
        <v>0</v>
      </c>
      <c r="CE25" s="2">
        <f t="shared" si="35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КА-13  -  α_рс</v>
      </c>
      <c r="B26" s="10" t="s">
        <v>2174</v>
      </c>
      <c r="C26" s="18">
        <v>1.5</v>
      </c>
      <c r="D26" s="18">
        <v>1.1000000000000001</v>
      </c>
      <c r="E26" s="22" t="s">
        <v>116</v>
      </c>
      <c r="F26" s="22">
        <v>3</v>
      </c>
      <c r="G26" s="22"/>
      <c r="H26" s="20">
        <f t="shared" ca="1" si="17"/>
        <v>0</v>
      </c>
      <c r="I26" s="16" t="str">
        <f t="shared" si="18"/>
        <v>13K002KI0006</v>
      </c>
      <c r="J26" s="54">
        <v>0</v>
      </c>
      <c r="K26" s="54">
        <v>1.3369390012945603</v>
      </c>
      <c r="L26" s="54">
        <v>1.2931124539182397</v>
      </c>
      <c r="M26" s="54">
        <v>1.2675749045405671</v>
      </c>
      <c r="N26" s="54">
        <v>1.2710717483757192</v>
      </c>
      <c r="O26" s="54">
        <v>1.2474215162134639</v>
      </c>
      <c r="P26" s="54">
        <v>1.2558098610442763</v>
      </c>
      <c r="Q26" s="54">
        <v>1.3016771130657234</v>
      </c>
      <c r="R26" s="54">
        <v>1.2871650005695427</v>
      </c>
      <c r="S26" s="54">
        <v>1.273012213020988</v>
      </c>
      <c r="T26" s="54">
        <v>1.2901638688245396</v>
      </c>
      <c r="U26" s="54">
        <v>1.2632756383024224</v>
      </c>
      <c r="V26" s="54">
        <v>1.2840462356754121</v>
      </c>
      <c r="W26" s="56">
        <v>1.2927599400604204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0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>
        <v>0</v>
      </c>
      <c r="AM26" s="55">
        <v>1.5194124504468798</v>
      </c>
      <c r="AN26" s="55">
        <v>1.339060936425438</v>
      </c>
      <c r="AO26" s="55">
        <v>1.3074306562773959</v>
      </c>
      <c r="AP26" s="55">
        <v>1.3404833101675695</v>
      </c>
      <c r="AQ26" s="55">
        <v>1.3173846553945758</v>
      </c>
      <c r="AR26" s="55">
        <v>1.3197705144004821</v>
      </c>
      <c r="AS26" s="55">
        <v>1.3609744951941023</v>
      </c>
      <c r="AT26" s="55">
        <v>1.3090471725053097</v>
      </c>
      <c r="AU26" s="55">
        <v>1.2933647232992067</v>
      </c>
      <c r="AV26" s="55">
        <v>1.3086552340867095</v>
      </c>
      <c r="AW26" s="55">
        <v>1.3071040960063993</v>
      </c>
      <c r="AX26" s="55">
        <v>1.3210731297425888</v>
      </c>
      <c r="AY26" s="55">
        <v>1.3168317837497965</v>
      </c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0</v>
      </c>
      <c r="BD26" s="2">
        <f t="shared" ca="1" si="20"/>
        <v>0</v>
      </c>
      <c r="BE26" s="2">
        <f t="shared" ca="1" si="20"/>
        <v>0</v>
      </c>
      <c r="BF26" s="2">
        <f t="shared" ca="1" si="20"/>
        <v>0</v>
      </c>
      <c r="BG26" s="2">
        <f t="shared" ca="1" si="20"/>
        <v>0</v>
      </c>
      <c r="BH26" s="2">
        <f t="shared" ca="1" si="20"/>
        <v>0</v>
      </c>
      <c r="BI26" s="2">
        <f t="shared" ca="1" si="20"/>
        <v>0</v>
      </c>
      <c r="BJ26" s="2">
        <f t="shared" ca="1" si="20"/>
        <v>0</v>
      </c>
      <c r="BK26" s="2">
        <f t="shared" ca="1" si="20"/>
        <v>0</v>
      </c>
      <c r="BL26" s="2">
        <f t="shared" ca="1" si="20"/>
        <v>0</v>
      </c>
      <c r="BM26" s="2">
        <f t="shared" ca="1" si="20"/>
        <v>0</v>
      </c>
      <c r="BN26" s="2" t="str">
        <f t="shared" si="21"/>
        <v>KI</v>
      </c>
      <c r="BO26" s="2">
        <f>IF(AND(COUNTIF(J26:W26,"&gt;0")&gt;6,COUNTIF(J26:W26,"&gt;0")=SUM(BR26:CE26)),SUM(BR26:CE26),0)</f>
        <v>0</v>
      </c>
      <c r="BP26" s="2">
        <f t="shared" si="2"/>
        <v>1</v>
      </c>
      <c r="BR26" s="2">
        <f t="shared" si="22"/>
        <v>0</v>
      </c>
      <c r="BS26" s="2">
        <f t="shared" si="23"/>
        <v>0</v>
      </c>
      <c r="BT26" s="2">
        <f t="shared" si="24"/>
        <v>0</v>
      </c>
      <c r="BU26" s="2">
        <f t="shared" si="25"/>
        <v>0</v>
      </c>
      <c r="BV26" s="2">
        <f t="shared" si="26"/>
        <v>0</v>
      </c>
      <c r="BW26" s="2">
        <f t="shared" si="27"/>
        <v>0</v>
      </c>
      <c r="BX26" s="2">
        <f t="shared" si="28"/>
        <v>0</v>
      </c>
      <c r="BY26" s="2">
        <f t="shared" si="29"/>
        <v>0</v>
      </c>
      <c r="BZ26" s="2">
        <f t="shared" si="30"/>
        <v>0</v>
      </c>
      <c r="CA26" s="2">
        <f t="shared" si="31"/>
        <v>0</v>
      </c>
      <c r="CB26" s="2">
        <f t="shared" si="32"/>
        <v>0</v>
      </c>
      <c r="CC26" s="2">
        <f t="shared" si="33"/>
        <v>0</v>
      </c>
      <c r="CD26" s="2">
        <f t="shared" si="34"/>
        <v>0</v>
      </c>
      <c r="CE26" s="2">
        <f t="shared" si="35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КА-14  -  α_рс</v>
      </c>
      <c r="B27" s="10" t="s">
        <v>2175</v>
      </c>
      <c r="C27" s="18">
        <v>1.5</v>
      </c>
      <c r="D27" s="18">
        <v>1.1000000000000001</v>
      </c>
      <c r="E27" s="22" t="s">
        <v>116</v>
      </c>
      <c r="F27" s="22">
        <v>3</v>
      </c>
      <c r="G27" s="22"/>
      <c r="H27" s="20">
        <f t="shared" ca="1" si="17"/>
        <v>0</v>
      </c>
      <c r="I27" s="16" t="str">
        <f t="shared" si="18"/>
        <v>14K002KI0006</v>
      </c>
      <c r="J27" s="54">
        <v>1.3234367953420674</v>
      </c>
      <c r="K27" s="54">
        <v>1.3266493697147368</v>
      </c>
      <c r="L27" s="54">
        <v>1.2885760485436422</v>
      </c>
      <c r="M27" s="54">
        <v>1.2767872316824349</v>
      </c>
      <c r="N27" s="54">
        <v>1.1916442307140549</v>
      </c>
      <c r="O27" s="54">
        <v>0</v>
      </c>
      <c r="P27" s="54">
        <v>0</v>
      </c>
      <c r="Q27" s="54">
        <v>0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6">
        <v>0</v>
      </c>
      <c r="X27" s="2">
        <f t="shared" ca="1" si="19"/>
        <v>0</v>
      </c>
      <c r="Y27" s="2">
        <f t="shared" ca="1" si="19"/>
        <v>0</v>
      </c>
      <c r="Z27" s="2">
        <f t="shared" ca="1" si="19"/>
        <v>0</v>
      </c>
      <c r="AA27" s="2">
        <f t="shared" ca="1" si="19"/>
        <v>0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0</v>
      </c>
      <c r="AJ27" s="2">
        <f t="shared" ca="1" si="19"/>
        <v>0</v>
      </c>
      <c r="AK27" s="2">
        <f t="shared" ca="1" si="19"/>
        <v>0</v>
      </c>
      <c r="AL27" s="55">
        <v>1.4765894151305745</v>
      </c>
      <c r="AM27" s="55">
        <v>1.4951296085741708</v>
      </c>
      <c r="AN27" s="55">
        <v>1.4989192231591191</v>
      </c>
      <c r="AO27" s="55">
        <v>1.5122970505108593</v>
      </c>
      <c r="AP27" s="55">
        <v>1.600928541283936</v>
      </c>
      <c r="AQ27" s="55">
        <v>0</v>
      </c>
      <c r="AR27" s="55">
        <v>0</v>
      </c>
      <c r="AS27" s="55">
        <v>0</v>
      </c>
      <c r="AT27" s="55">
        <v>0</v>
      </c>
      <c r="AU27" s="55">
        <v>0</v>
      </c>
      <c r="AV27" s="55">
        <v>0</v>
      </c>
      <c r="AW27" s="55">
        <v>0</v>
      </c>
      <c r="AX27" s="55">
        <v>0</v>
      </c>
      <c r="AY27" s="55">
        <v>0</v>
      </c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0</v>
      </c>
      <c r="BD27" s="2">
        <f t="shared" ca="1" si="20"/>
        <v>0</v>
      </c>
      <c r="BE27" s="2">
        <f t="shared" ca="1" si="20"/>
        <v>0</v>
      </c>
      <c r="BF27" s="2">
        <f t="shared" ca="1" si="20"/>
        <v>0</v>
      </c>
      <c r="BG27" s="2">
        <f t="shared" ca="1" si="20"/>
        <v>0</v>
      </c>
      <c r="BH27" s="2">
        <f t="shared" ca="1" si="20"/>
        <v>0</v>
      </c>
      <c r="BI27" s="2">
        <f t="shared" ca="1" si="20"/>
        <v>0</v>
      </c>
      <c r="BJ27" s="2">
        <f t="shared" ca="1" si="20"/>
        <v>0</v>
      </c>
      <c r="BK27" s="2">
        <f t="shared" ca="1" si="20"/>
        <v>0</v>
      </c>
      <c r="BL27" s="2">
        <f t="shared" ca="1" si="20"/>
        <v>0</v>
      </c>
      <c r="BM27" s="2">
        <f t="shared" ca="1" si="20"/>
        <v>0</v>
      </c>
      <c r="BN27" s="2" t="str">
        <f t="shared" si="21"/>
        <v>KI</v>
      </c>
      <c r="BP27" s="2">
        <f t="shared" si="2"/>
        <v>0</v>
      </c>
      <c r="BR27" s="2">
        <f t="shared" si="22"/>
        <v>0</v>
      </c>
      <c r="BS27" s="2">
        <f t="shared" si="23"/>
        <v>0</v>
      </c>
      <c r="BT27" s="2">
        <f t="shared" si="24"/>
        <v>0</v>
      </c>
      <c r="BU27" s="2">
        <f t="shared" si="25"/>
        <v>0</v>
      </c>
      <c r="BV27" s="2">
        <f t="shared" si="26"/>
        <v>0</v>
      </c>
      <c r="BW27" s="2">
        <f t="shared" si="27"/>
        <v>0</v>
      </c>
      <c r="BX27" s="2">
        <f t="shared" si="28"/>
        <v>0</v>
      </c>
      <c r="BY27" s="2">
        <f t="shared" si="29"/>
        <v>0</v>
      </c>
      <c r="BZ27" s="2">
        <f t="shared" si="30"/>
        <v>0</v>
      </c>
      <c r="CA27" s="2">
        <f t="shared" si="31"/>
        <v>0</v>
      </c>
      <c r="CB27" s="2">
        <f t="shared" si="32"/>
        <v>0</v>
      </c>
      <c r="CC27" s="2">
        <f t="shared" si="33"/>
        <v>0</v>
      </c>
      <c r="CD27" s="2">
        <f t="shared" si="34"/>
        <v>0</v>
      </c>
      <c r="CE27" s="2">
        <f t="shared" si="35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КА-15  -  α_рс</v>
      </c>
      <c r="B28" s="10" t="s">
        <v>2176</v>
      </c>
      <c r="C28" s="18">
        <v>1.5</v>
      </c>
      <c r="D28" s="18">
        <v>1.1000000000000001</v>
      </c>
      <c r="E28" s="22" t="s">
        <v>116</v>
      </c>
      <c r="F28" s="22">
        <v>3</v>
      </c>
      <c r="G28" s="22"/>
      <c r="H28" s="20">
        <f t="shared" ca="1" si="17"/>
        <v>0</v>
      </c>
      <c r="I28" s="16" t="str">
        <f t="shared" si="18"/>
        <v>15K002KI0006</v>
      </c>
      <c r="J28" s="54">
        <v>1.3807369039375494</v>
      </c>
      <c r="K28" s="54">
        <v>1.393259942097868</v>
      </c>
      <c r="L28" s="54">
        <v>1.4207337929803068</v>
      </c>
      <c r="M28" s="54">
        <v>1.4144336197453473</v>
      </c>
      <c r="N28" s="54">
        <v>1.4990134785034479</v>
      </c>
      <c r="O28" s="54">
        <v>1.3940574882130572</v>
      </c>
      <c r="P28" s="54">
        <v>1.4782276715402971</v>
      </c>
      <c r="Q28" s="54">
        <v>1.4505582012163276</v>
      </c>
      <c r="R28" s="54">
        <v>1.447240123071204</v>
      </c>
      <c r="S28" s="54">
        <v>1.3322601471320796</v>
      </c>
      <c r="T28" s="54">
        <v>1.322241535574652</v>
      </c>
      <c r="U28" s="54">
        <v>1.337005717309008</v>
      </c>
      <c r="V28" s="54">
        <v>1.3859949396592597</v>
      </c>
      <c r="W28" s="56">
        <v>1.4301643655520928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0</v>
      </c>
      <c r="AC28" s="2">
        <f t="shared" ca="1" si="19"/>
        <v>0</v>
      </c>
      <c r="AD28" s="2">
        <f t="shared" ca="1" si="19"/>
        <v>0</v>
      </c>
      <c r="AE28" s="2">
        <f t="shared" ca="1" si="19"/>
        <v>0</v>
      </c>
      <c r="AF28" s="2">
        <f t="shared" ca="1" si="19"/>
        <v>0</v>
      </c>
      <c r="AG28" s="2">
        <f t="shared" ca="1" si="19"/>
        <v>0</v>
      </c>
      <c r="AH28" s="2">
        <f t="shared" ca="1" si="19"/>
        <v>0</v>
      </c>
      <c r="AI28" s="2">
        <f t="shared" ca="1" si="19"/>
        <v>0</v>
      </c>
      <c r="AJ28" s="2">
        <f t="shared" ca="1" si="19"/>
        <v>0</v>
      </c>
      <c r="AK28" s="2">
        <f t="shared" ca="1" si="19"/>
        <v>0</v>
      </c>
      <c r="AL28" s="55">
        <v>1.443475934103065</v>
      </c>
      <c r="AM28" s="55">
        <v>1.4440773997359058</v>
      </c>
      <c r="AN28" s="55">
        <v>1.4415524374526081</v>
      </c>
      <c r="AO28" s="55">
        <v>1.3709985148435209</v>
      </c>
      <c r="AP28" s="55">
        <v>1.5428309507299234</v>
      </c>
      <c r="AQ28" s="55">
        <v>1.5161223594606408</v>
      </c>
      <c r="AR28" s="55">
        <v>1.5594702281692328</v>
      </c>
      <c r="AS28" s="55">
        <v>1.5678131126372834</v>
      </c>
      <c r="AT28" s="55">
        <v>1.5011719075957399</v>
      </c>
      <c r="AU28" s="55">
        <v>1.3707550622110862</v>
      </c>
      <c r="AV28" s="55">
        <v>1.3624920643423042</v>
      </c>
      <c r="AW28" s="55">
        <v>1.3509394038231275</v>
      </c>
      <c r="AX28" s="55">
        <v>1.4112486830865096</v>
      </c>
      <c r="AY28" s="55">
        <v>1.4519223796037373</v>
      </c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0</v>
      </c>
      <c r="BD28" s="2">
        <f t="shared" ca="1" si="20"/>
        <v>0</v>
      </c>
      <c r="BE28" s="2">
        <f t="shared" ca="1" si="20"/>
        <v>0</v>
      </c>
      <c r="BF28" s="2">
        <f t="shared" ca="1" si="20"/>
        <v>0</v>
      </c>
      <c r="BG28" s="2">
        <f t="shared" ca="1" si="20"/>
        <v>0</v>
      </c>
      <c r="BH28" s="2">
        <f t="shared" ca="1" si="20"/>
        <v>0</v>
      </c>
      <c r="BI28" s="2">
        <f t="shared" ca="1" si="20"/>
        <v>0</v>
      </c>
      <c r="BJ28" s="2">
        <f t="shared" ca="1" si="20"/>
        <v>0</v>
      </c>
      <c r="BK28" s="2">
        <f t="shared" ca="1" si="20"/>
        <v>0</v>
      </c>
      <c r="BL28" s="2">
        <f t="shared" ca="1" si="20"/>
        <v>0</v>
      </c>
      <c r="BM28" s="2">
        <f t="shared" ca="1" si="20"/>
        <v>0</v>
      </c>
      <c r="BN28" s="2" t="str">
        <f t="shared" si="21"/>
        <v>KI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si="22"/>
        <v>0</v>
      </c>
      <c r="BS28" s="2">
        <f t="shared" si="23"/>
        <v>0</v>
      </c>
      <c r="BT28" s="2">
        <f t="shared" si="24"/>
        <v>0</v>
      </c>
      <c r="BU28" s="2">
        <f t="shared" si="25"/>
        <v>0</v>
      </c>
      <c r="BV28" s="2">
        <f t="shared" si="26"/>
        <v>0</v>
      </c>
      <c r="BW28" s="2">
        <f t="shared" si="27"/>
        <v>0</v>
      </c>
      <c r="BX28" s="2">
        <f t="shared" si="28"/>
        <v>0</v>
      </c>
      <c r="BY28" s="2">
        <f t="shared" si="29"/>
        <v>0</v>
      </c>
      <c r="BZ28" s="2">
        <f t="shared" si="30"/>
        <v>0</v>
      </c>
      <c r="CA28" s="2">
        <f t="shared" si="31"/>
        <v>0</v>
      </c>
      <c r="CB28" s="2">
        <f t="shared" si="32"/>
        <v>0</v>
      </c>
      <c r="CC28" s="2">
        <f t="shared" si="33"/>
        <v>0</v>
      </c>
      <c r="CD28" s="2">
        <f t="shared" si="34"/>
        <v>0</v>
      </c>
      <c r="CE28" s="2">
        <f t="shared" si="35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КА-16  -  α_рс</v>
      </c>
      <c r="B29" s="10" t="s">
        <v>2177</v>
      </c>
      <c r="C29" s="18">
        <v>1.5</v>
      </c>
      <c r="D29" s="18">
        <v>1.1000000000000001</v>
      </c>
      <c r="E29" s="22" t="s">
        <v>116</v>
      </c>
      <c r="F29" s="22">
        <v>3</v>
      </c>
      <c r="G29" s="22"/>
      <c r="H29" s="20">
        <f t="shared" ca="1" si="17"/>
        <v>0</v>
      </c>
      <c r="I29" s="16" t="str">
        <f t="shared" si="18"/>
        <v>16K002KI0006</v>
      </c>
      <c r="J29" s="54">
        <v>1.2349645417273027</v>
      </c>
      <c r="K29" s="54">
        <v>1.2668171095342997</v>
      </c>
      <c r="L29" s="54">
        <v>1.3025154889510808</v>
      </c>
      <c r="M29" s="54">
        <v>1.3014610778819715</v>
      </c>
      <c r="N29" s="54">
        <v>1.3181424535363395</v>
      </c>
      <c r="O29" s="54">
        <v>1.3177420357872072</v>
      </c>
      <c r="P29" s="54">
        <v>1.4137345293734931</v>
      </c>
      <c r="Q29" s="54">
        <v>1.4445561249997967</v>
      </c>
      <c r="R29" s="54">
        <v>1.3640901506191681</v>
      </c>
      <c r="S29" s="54">
        <v>1.3283418931398498</v>
      </c>
      <c r="T29" s="54">
        <v>1.4097676569143704</v>
      </c>
      <c r="U29" s="54">
        <v>1.3747902808900188</v>
      </c>
      <c r="V29" s="54">
        <v>1.3377092172134897</v>
      </c>
      <c r="W29" s="56">
        <v>1.3429620675839633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0</v>
      </c>
      <c r="AF29" s="2">
        <f t="shared" ca="1" si="19"/>
        <v>0</v>
      </c>
      <c r="AG29" s="2">
        <f t="shared" ca="1" si="19"/>
        <v>0</v>
      </c>
      <c r="AH29" s="2">
        <f t="shared" ca="1" si="19"/>
        <v>0</v>
      </c>
      <c r="AI29" s="2">
        <f t="shared" ca="1" si="19"/>
        <v>0</v>
      </c>
      <c r="AJ29" s="2">
        <f t="shared" ca="1" si="19"/>
        <v>0</v>
      </c>
      <c r="AK29" s="2">
        <f t="shared" ca="1" si="19"/>
        <v>0</v>
      </c>
      <c r="AL29" s="55">
        <v>1.369302778130876</v>
      </c>
      <c r="AM29" s="55">
        <v>1.4133139723058965</v>
      </c>
      <c r="AN29" s="55">
        <v>1.5133727662374592</v>
      </c>
      <c r="AO29" s="55">
        <v>1.5310977981131779</v>
      </c>
      <c r="AP29" s="55">
        <v>1.5671281511069541</v>
      </c>
      <c r="AQ29" s="55">
        <v>1.5661469226278892</v>
      </c>
      <c r="AR29" s="55">
        <v>1.5341157349027665</v>
      </c>
      <c r="AS29" s="55">
        <v>1.5109833491920228</v>
      </c>
      <c r="AT29" s="55">
        <v>1.4894618906861166</v>
      </c>
      <c r="AU29" s="55">
        <v>1.383095383174116</v>
      </c>
      <c r="AV29" s="55">
        <v>1.4699407403761129</v>
      </c>
      <c r="AW29" s="55">
        <v>1.4642993145203238</v>
      </c>
      <c r="AX29" s="55">
        <v>1.4077327349241555</v>
      </c>
      <c r="AY29" s="55">
        <v>1.3678531091512482</v>
      </c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0</v>
      </c>
      <c r="BD29" s="2">
        <f t="shared" ca="1" si="20"/>
        <v>0</v>
      </c>
      <c r="BE29" s="2">
        <f t="shared" ca="1" si="20"/>
        <v>0</v>
      </c>
      <c r="BF29" s="2">
        <f t="shared" ca="1" si="20"/>
        <v>0</v>
      </c>
      <c r="BG29" s="2">
        <f t="shared" ca="1" si="20"/>
        <v>0</v>
      </c>
      <c r="BH29" s="2">
        <f t="shared" ca="1" si="20"/>
        <v>0</v>
      </c>
      <c r="BI29" s="2">
        <f t="shared" ca="1" si="20"/>
        <v>0</v>
      </c>
      <c r="BJ29" s="2">
        <f t="shared" ca="1" si="20"/>
        <v>0</v>
      </c>
      <c r="BK29" s="2">
        <f t="shared" ca="1" si="20"/>
        <v>0</v>
      </c>
      <c r="BL29" s="2">
        <f t="shared" ca="1" si="20"/>
        <v>0</v>
      </c>
      <c r="BM29" s="2">
        <f t="shared" ca="1" si="20"/>
        <v>0</v>
      </c>
      <c r="BN29" s="2" t="str">
        <f t="shared" si="21"/>
        <v>KI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si="22"/>
        <v>0</v>
      </c>
      <c r="BS29" s="2">
        <f t="shared" si="23"/>
        <v>0</v>
      </c>
      <c r="BT29" s="2">
        <f t="shared" si="24"/>
        <v>0</v>
      </c>
      <c r="BU29" s="2">
        <f t="shared" si="25"/>
        <v>0</v>
      </c>
      <c r="BV29" s="2">
        <f t="shared" si="26"/>
        <v>0</v>
      </c>
      <c r="BW29" s="2">
        <f t="shared" si="27"/>
        <v>0</v>
      </c>
      <c r="BX29" s="2">
        <f t="shared" si="28"/>
        <v>0</v>
      </c>
      <c r="BY29" s="2">
        <f t="shared" si="29"/>
        <v>0</v>
      </c>
      <c r="BZ29" s="2">
        <f t="shared" si="30"/>
        <v>0</v>
      </c>
      <c r="CA29" s="2">
        <f t="shared" si="31"/>
        <v>0</v>
      </c>
      <c r="CB29" s="2">
        <f t="shared" si="32"/>
        <v>0</v>
      </c>
      <c r="CC29" s="2">
        <f t="shared" si="33"/>
        <v>0</v>
      </c>
      <c r="CD29" s="2">
        <f t="shared" si="34"/>
        <v>0</v>
      </c>
      <c r="CE29" s="2">
        <f t="shared" si="35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КА-17  -  α_рс</v>
      </c>
      <c r="B30" s="10" t="s">
        <v>2178</v>
      </c>
      <c r="C30" s="18">
        <v>1.5</v>
      </c>
      <c r="D30" s="18">
        <v>1.1000000000000001</v>
      </c>
      <c r="E30" s="22" t="s">
        <v>116</v>
      </c>
      <c r="F30" s="22">
        <v>3</v>
      </c>
      <c r="G30" s="22"/>
      <c r="H30" s="20">
        <f t="shared" ca="1" si="17"/>
        <v>0</v>
      </c>
      <c r="I30" s="16" t="str">
        <f t="shared" si="18"/>
        <v>17K002KI0006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6">
        <v>0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55">
        <v>0</v>
      </c>
      <c r="AM30" s="55">
        <v>0</v>
      </c>
      <c r="AN30" s="55">
        <v>0</v>
      </c>
      <c r="AO30" s="55">
        <v>0</v>
      </c>
      <c r="AP30" s="55">
        <v>0</v>
      </c>
      <c r="AQ30" s="55">
        <v>0</v>
      </c>
      <c r="AR30" s="55">
        <v>0</v>
      </c>
      <c r="AS30" s="55">
        <v>0</v>
      </c>
      <c r="AT30" s="55">
        <v>0</v>
      </c>
      <c r="AU30" s="55">
        <v>0</v>
      </c>
      <c r="AV30" s="55">
        <v>0</v>
      </c>
      <c r="AW30" s="55">
        <v>0</v>
      </c>
      <c r="AX30" s="55">
        <v>0</v>
      </c>
      <c r="AY30" s="55">
        <v>0</v>
      </c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0</v>
      </c>
      <c r="BD30" s="2">
        <f t="shared" ca="1" si="20"/>
        <v>0</v>
      </c>
      <c r="BE30" s="2">
        <f t="shared" ca="1" si="20"/>
        <v>0</v>
      </c>
      <c r="BF30" s="2">
        <f t="shared" ca="1" si="20"/>
        <v>0</v>
      </c>
      <c r="BG30" s="2">
        <f t="shared" ca="1" si="20"/>
        <v>0</v>
      </c>
      <c r="BH30" s="2">
        <f t="shared" ca="1" si="20"/>
        <v>0</v>
      </c>
      <c r="BI30" s="2">
        <f t="shared" ca="1" si="20"/>
        <v>0</v>
      </c>
      <c r="BJ30" s="2">
        <f t="shared" ca="1" si="20"/>
        <v>0</v>
      </c>
      <c r="BK30" s="2">
        <f t="shared" ca="1" si="20"/>
        <v>0</v>
      </c>
      <c r="BL30" s="2">
        <f t="shared" ca="1" si="20"/>
        <v>0</v>
      </c>
      <c r="BM30" s="2">
        <f t="shared" ca="1" si="20"/>
        <v>0</v>
      </c>
      <c r="BN30" s="2" t="str">
        <f t="shared" si="21"/>
        <v>KI</v>
      </c>
      <c r="BP30" s="2">
        <f t="shared" si="2"/>
        <v>0</v>
      </c>
      <c r="BR30" s="2">
        <f t="shared" si="22"/>
        <v>0</v>
      </c>
      <c r="BS30" s="2">
        <f t="shared" si="23"/>
        <v>0</v>
      </c>
      <c r="BT30" s="2">
        <f t="shared" si="24"/>
        <v>0</v>
      </c>
      <c r="BU30" s="2">
        <f t="shared" si="25"/>
        <v>0</v>
      </c>
      <c r="BV30" s="2">
        <f t="shared" si="26"/>
        <v>0</v>
      </c>
      <c r="BW30" s="2">
        <f t="shared" si="27"/>
        <v>0</v>
      </c>
      <c r="BX30" s="2">
        <f t="shared" si="28"/>
        <v>0</v>
      </c>
      <c r="BY30" s="2">
        <f t="shared" si="29"/>
        <v>0</v>
      </c>
      <c r="BZ30" s="2">
        <f t="shared" si="30"/>
        <v>0</v>
      </c>
      <c r="CA30" s="2">
        <f t="shared" si="31"/>
        <v>0</v>
      </c>
      <c r="CB30" s="2">
        <f t="shared" si="32"/>
        <v>0</v>
      </c>
      <c r="CC30" s="2">
        <f t="shared" si="33"/>
        <v>0</v>
      </c>
      <c r="CD30" s="2">
        <f t="shared" si="34"/>
        <v>0</v>
      </c>
      <c r="CE30" s="2">
        <f t="shared" si="35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КА-18  -  α_рс</v>
      </c>
      <c r="B31" s="10" t="s">
        <v>2179</v>
      </c>
      <c r="C31" s="18">
        <v>1.5</v>
      </c>
      <c r="D31" s="18">
        <v>1.1000000000000001</v>
      </c>
      <c r="E31" s="22" t="s">
        <v>116</v>
      </c>
      <c r="F31" s="22">
        <v>3</v>
      </c>
      <c r="G31" s="22"/>
      <c r="H31" s="20">
        <f t="shared" ca="1" si="17"/>
        <v>0</v>
      </c>
      <c r="I31" s="16" t="str">
        <f t="shared" si="18"/>
        <v>18K002KI0006</v>
      </c>
      <c r="J31" s="54">
        <v>1.4345835034008574</v>
      </c>
      <c r="K31" s="54">
        <v>1.3671853945508561</v>
      </c>
      <c r="L31" s="54">
        <v>1.2506181452795839</v>
      </c>
      <c r="M31" s="54">
        <v>1.3337585064043105</v>
      </c>
      <c r="N31" s="54">
        <v>1.3495129231055634</v>
      </c>
      <c r="O31" s="54">
        <v>1.3308351618460394</v>
      </c>
      <c r="P31" s="54">
        <v>1.2825695776317598</v>
      </c>
      <c r="Q31" s="54">
        <v>1.2334838250315063</v>
      </c>
      <c r="R31" s="54">
        <v>1.2400971001933945</v>
      </c>
      <c r="S31" s="54">
        <v>0</v>
      </c>
      <c r="T31" s="54">
        <v>0</v>
      </c>
      <c r="U31" s="54">
        <v>0</v>
      </c>
      <c r="V31" s="54">
        <v>0</v>
      </c>
      <c r="W31" s="56">
        <v>0</v>
      </c>
      <c r="X31" s="2">
        <f t="shared" ca="1" si="19"/>
        <v>0</v>
      </c>
      <c r="Y31" s="2">
        <f t="shared" ca="1" si="19"/>
        <v>0</v>
      </c>
      <c r="Z31" s="2">
        <f t="shared" ca="1" si="19"/>
        <v>0</v>
      </c>
      <c r="AA31" s="2">
        <f t="shared" ca="1" si="19"/>
        <v>0</v>
      </c>
      <c r="AB31" s="2">
        <f t="shared" ca="1" si="19"/>
        <v>0</v>
      </c>
      <c r="AC31" s="2">
        <f t="shared" ca="1" si="19"/>
        <v>0</v>
      </c>
      <c r="AD31" s="2">
        <f t="shared" ca="1" si="19"/>
        <v>0</v>
      </c>
      <c r="AE31" s="2">
        <f t="shared" ca="1" si="19"/>
        <v>0</v>
      </c>
      <c r="AF31" s="2">
        <f t="shared" ca="1" si="19"/>
        <v>0</v>
      </c>
      <c r="AG31" s="2">
        <f t="shared" ca="1" si="19"/>
        <v>0</v>
      </c>
      <c r="AH31" s="2">
        <f t="shared" ca="1" si="19"/>
        <v>0</v>
      </c>
      <c r="AI31" s="2">
        <f t="shared" ca="1" si="19"/>
        <v>0</v>
      </c>
      <c r="AJ31" s="2">
        <f t="shared" ca="1" si="19"/>
        <v>0</v>
      </c>
      <c r="AK31" s="2">
        <f t="shared" ca="1" si="19"/>
        <v>0</v>
      </c>
      <c r="AL31" s="55">
        <v>1.5132534999523224</v>
      </c>
      <c r="AM31" s="55">
        <v>1.4645360011944091</v>
      </c>
      <c r="AN31" s="55">
        <v>1.3958569944045796</v>
      </c>
      <c r="AO31" s="55">
        <v>1.5016946786549017</v>
      </c>
      <c r="AP31" s="55">
        <v>1.5396860862797657</v>
      </c>
      <c r="AQ31" s="55">
        <v>1.5473949254263906</v>
      </c>
      <c r="AR31" s="55">
        <v>1.5363680314023855</v>
      </c>
      <c r="AS31" s="55">
        <v>1.5274656810306699</v>
      </c>
      <c r="AT31" s="55">
        <v>1.6031782816620377</v>
      </c>
      <c r="AU31" s="55">
        <v>0</v>
      </c>
      <c r="AV31" s="55">
        <v>0</v>
      </c>
      <c r="AW31" s="55">
        <v>0</v>
      </c>
      <c r="AX31" s="55">
        <v>0</v>
      </c>
      <c r="AY31" s="55">
        <v>0</v>
      </c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0</v>
      </c>
      <c r="BD31" s="2">
        <f t="shared" ca="1" si="20"/>
        <v>0</v>
      </c>
      <c r="BE31" s="2">
        <f t="shared" ca="1" si="20"/>
        <v>0</v>
      </c>
      <c r="BF31" s="2">
        <f t="shared" ca="1" si="20"/>
        <v>0</v>
      </c>
      <c r="BG31" s="2">
        <f t="shared" ca="1" si="20"/>
        <v>0</v>
      </c>
      <c r="BH31" s="2">
        <f t="shared" ca="1" si="20"/>
        <v>0</v>
      </c>
      <c r="BI31" s="2">
        <f t="shared" ca="1" si="20"/>
        <v>0</v>
      </c>
      <c r="BJ31" s="2">
        <f t="shared" ca="1" si="20"/>
        <v>0</v>
      </c>
      <c r="BK31" s="2">
        <f t="shared" ca="1" si="20"/>
        <v>0</v>
      </c>
      <c r="BL31" s="2">
        <f t="shared" ca="1" si="20"/>
        <v>0</v>
      </c>
      <c r="BM31" s="2">
        <f t="shared" ca="1" si="20"/>
        <v>0</v>
      </c>
      <c r="BN31" s="2" t="str">
        <f t="shared" si="21"/>
        <v>KI</v>
      </c>
      <c r="BP31" s="2">
        <f t="shared" si="2"/>
        <v>1</v>
      </c>
      <c r="BR31" s="2">
        <f t="shared" si="22"/>
        <v>0</v>
      </c>
      <c r="BS31" s="2">
        <f t="shared" si="23"/>
        <v>0</v>
      </c>
      <c r="BT31" s="2">
        <f t="shared" si="24"/>
        <v>0</v>
      </c>
      <c r="BU31" s="2">
        <f t="shared" si="25"/>
        <v>0</v>
      </c>
      <c r="BV31" s="2">
        <f t="shared" si="26"/>
        <v>0</v>
      </c>
      <c r="BW31" s="2">
        <f t="shared" si="27"/>
        <v>0</v>
      </c>
      <c r="BX31" s="2">
        <f t="shared" si="28"/>
        <v>0</v>
      </c>
      <c r="BY31" s="2">
        <f t="shared" si="29"/>
        <v>0</v>
      </c>
      <c r="BZ31" s="2">
        <f t="shared" si="30"/>
        <v>0</v>
      </c>
      <c r="CA31" s="2">
        <f t="shared" si="31"/>
        <v>0</v>
      </c>
      <c r="CB31" s="2">
        <f t="shared" si="32"/>
        <v>0</v>
      </c>
      <c r="CC31" s="2">
        <f t="shared" si="33"/>
        <v>0</v>
      </c>
      <c r="CD31" s="2">
        <f t="shared" si="34"/>
        <v>0</v>
      </c>
      <c r="CE31" s="2">
        <f t="shared" si="35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КА-6  -  Гшл</v>
      </c>
      <c r="B32" s="10" t="s">
        <v>2180</v>
      </c>
      <c r="C32" s="18">
        <v>5</v>
      </c>
      <c r="D32" s="18">
        <v>0.5</v>
      </c>
      <c r="E32" s="22" t="s">
        <v>116</v>
      </c>
      <c r="F32" s="22">
        <v>1</v>
      </c>
      <c r="G32" s="22">
        <v>1</v>
      </c>
      <c r="H32" s="20">
        <f t="shared" ca="1" si="17"/>
        <v>0</v>
      </c>
      <c r="I32" s="16" t="str">
        <f t="shared" si="18"/>
        <v>06K002SH0006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6">
        <v>0</v>
      </c>
      <c r="X32" s="2">
        <f t="shared" ca="1" si="19"/>
        <v>0</v>
      </c>
      <c r="Y32" s="2">
        <f t="shared" ca="1" si="19"/>
        <v>0</v>
      </c>
      <c r="Z32" s="2">
        <f t="shared" ca="1" si="19"/>
        <v>0</v>
      </c>
      <c r="AA32" s="2">
        <f t="shared" ca="1" si="19"/>
        <v>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0</v>
      </c>
      <c r="AG32" s="2">
        <f t="shared" ca="1" si="19"/>
        <v>0</v>
      </c>
      <c r="AH32" s="2">
        <f t="shared" ca="1" si="19"/>
        <v>0</v>
      </c>
      <c r="AI32" s="2">
        <f t="shared" ca="1" si="19"/>
        <v>0</v>
      </c>
      <c r="AJ32" s="2">
        <f t="shared" ca="1" si="19"/>
        <v>0</v>
      </c>
      <c r="AK32" s="2">
        <f t="shared" ca="1" si="19"/>
        <v>0</v>
      </c>
      <c r="AL32" s="55">
        <v>0</v>
      </c>
      <c r="AM32" s="55">
        <v>0</v>
      </c>
      <c r="AN32" s="55">
        <v>0</v>
      </c>
      <c r="AO32" s="55">
        <v>0</v>
      </c>
      <c r="AP32" s="55">
        <v>0</v>
      </c>
      <c r="AQ32" s="55">
        <v>0</v>
      </c>
      <c r="AR32" s="55">
        <v>0</v>
      </c>
      <c r="AS32" s="55">
        <v>0</v>
      </c>
      <c r="AT32" s="55">
        <v>0</v>
      </c>
      <c r="AU32" s="55">
        <v>0</v>
      </c>
      <c r="AV32" s="55">
        <v>0</v>
      </c>
      <c r="AW32" s="55">
        <v>0</v>
      </c>
      <c r="AX32" s="55">
        <v>0</v>
      </c>
      <c r="AY32" s="55">
        <v>0</v>
      </c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0</v>
      </c>
      <c r="BD32" s="2">
        <f t="shared" ca="1" si="20"/>
        <v>0</v>
      </c>
      <c r="BE32" s="2">
        <f t="shared" ca="1" si="20"/>
        <v>0</v>
      </c>
      <c r="BF32" s="2">
        <f t="shared" ca="1" si="20"/>
        <v>0</v>
      </c>
      <c r="BG32" s="2">
        <f t="shared" ca="1" si="20"/>
        <v>0</v>
      </c>
      <c r="BH32" s="2">
        <f t="shared" ca="1" si="20"/>
        <v>0</v>
      </c>
      <c r="BI32" s="2">
        <f t="shared" ca="1" si="20"/>
        <v>0</v>
      </c>
      <c r="BJ32" s="2">
        <f t="shared" ca="1" si="20"/>
        <v>0</v>
      </c>
      <c r="BK32" s="2">
        <f t="shared" ca="1" si="20"/>
        <v>0</v>
      </c>
      <c r="BL32" s="2">
        <f t="shared" ca="1" si="20"/>
        <v>0</v>
      </c>
      <c r="BM32" s="2">
        <f t="shared" ca="1" si="20"/>
        <v>0</v>
      </c>
      <c r="BN32" s="2" t="str">
        <f t="shared" si="21"/>
        <v>SH</v>
      </c>
      <c r="BO32" s="2">
        <f>IF(AND(COUNTIF(J32:W32,"&gt;0")&gt;6,COUNTIF(J32:W32,"&gt;0")=SUM(BR32:CE32)),SUM(BR32:CE32),0)</f>
        <v>0</v>
      </c>
      <c r="BP32" s="2">
        <f t="shared" si="2"/>
        <v>0</v>
      </c>
      <c r="BR32" s="2">
        <f t="shared" ref="BR32:BR42" si="36">IF(AND(J92 &gt;0,J32&gt;$C32,J32 &gt;0.1),1,0)</f>
        <v>0</v>
      </c>
      <c r="BS32" s="2">
        <f t="shared" ref="BS32:BS42" si="37">IF(AND(K92 &gt;0,K32&gt;$C32,K32 &gt;0.1),1,0)</f>
        <v>0</v>
      </c>
      <c r="BT32" s="2">
        <f t="shared" ref="BT32:BT42" si="38">IF(AND(L92 &gt;0,L32&gt;$C32,L32 &gt;0.1),1,0)</f>
        <v>0</v>
      </c>
      <c r="BU32" s="2">
        <f t="shared" ref="BU32:BU42" si="39">IF(AND(M92 &gt;0,M32&gt;$C32,M32 &gt;0.1),1,0)</f>
        <v>0</v>
      </c>
      <c r="BV32" s="2">
        <f t="shared" ref="BV32:BV42" si="40">IF(AND(N92 &gt;0,N32&gt;$C32,N32 &gt;0.1),1,0)</f>
        <v>0</v>
      </c>
      <c r="BW32" s="2">
        <f t="shared" ref="BW32:BW42" si="41">IF(AND(O92 &gt;0,O32&gt;$C32,O32 &gt;0.1),1,0)</f>
        <v>0</v>
      </c>
      <c r="BX32" s="2">
        <f t="shared" ref="BX32:BX42" si="42">IF(AND(P92 &gt;0,P32&gt;$C32,P32 &gt;0.1),1,0)</f>
        <v>0</v>
      </c>
      <c r="BY32" s="2">
        <f t="shared" ref="BY32:BY42" si="43">IF(AND(Q92 &gt;0,Q32&gt;$C32,Q32 &gt;0.1),1,0)</f>
        <v>0</v>
      </c>
      <c r="BZ32" s="2">
        <f t="shared" ref="BZ32:BZ42" si="44">IF(AND(R92 &gt;0,R32&gt;$C32,R32 &gt;0.1),1,0)</f>
        <v>0</v>
      </c>
      <c r="CA32" s="2">
        <f t="shared" ref="CA32:CA42" si="45">IF(AND(S92 &gt;0,S32&gt;$C32,S32 &gt;0.1),1,0)</f>
        <v>0</v>
      </c>
      <c r="CB32" s="2">
        <f t="shared" ref="CB32:CB42" si="46">IF(AND(T92 &gt;0,T32&gt;$C32,T32 &gt;0.1),1,0)</f>
        <v>0</v>
      </c>
      <c r="CC32" s="2">
        <f t="shared" ref="CC32:CC42" si="47">IF(AND(U92 &gt;0,U32&gt;$C32,U32 &gt;0.1),1,0)</f>
        <v>0</v>
      </c>
      <c r="CD32" s="2">
        <f t="shared" ref="CD32:CD42" si="48">IF(AND(V92 &gt;0,V32&gt;$C32,V32 &gt;0.1),1,0)</f>
        <v>0</v>
      </c>
      <c r="CE32" s="2">
        <f t="shared" ref="CE32:CE42" si="49">IF(AND(W92 &gt;0,W32&gt;$C32,W32 &gt;0.1),1,0)</f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КА-7  -  Гшл</v>
      </c>
      <c r="B33" s="10" t="s">
        <v>2181</v>
      </c>
      <c r="C33" s="18">
        <v>5</v>
      </c>
      <c r="D33" s="18">
        <v>0.5</v>
      </c>
      <c r="E33" s="22" t="s">
        <v>116</v>
      </c>
      <c r="F33" s="22">
        <v>1</v>
      </c>
      <c r="G33" s="22">
        <v>1</v>
      </c>
      <c r="H33" s="20">
        <f t="shared" ca="1" si="17"/>
        <v>0</v>
      </c>
      <c r="I33" s="16" t="str">
        <f t="shared" si="18"/>
        <v>07K002SH0006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6">
        <v>0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0</v>
      </c>
      <c r="AB33" s="2">
        <f t="shared" ca="1" si="19"/>
        <v>0</v>
      </c>
      <c r="AC33" s="2">
        <f t="shared" ca="1" si="19"/>
        <v>0</v>
      </c>
      <c r="AD33" s="2">
        <f t="shared" ca="1" si="19"/>
        <v>0</v>
      </c>
      <c r="AE33" s="2">
        <f t="shared" ca="1" si="19"/>
        <v>0</v>
      </c>
      <c r="AF33" s="2">
        <f t="shared" ca="1" si="19"/>
        <v>0</v>
      </c>
      <c r="AG33" s="2">
        <f t="shared" ca="1" si="19"/>
        <v>0</v>
      </c>
      <c r="AH33" s="2">
        <f t="shared" ca="1" si="19"/>
        <v>0</v>
      </c>
      <c r="AI33" s="2">
        <f t="shared" ca="1" si="19"/>
        <v>0</v>
      </c>
      <c r="AJ33" s="2">
        <f t="shared" ca="1" si="19"/>
        <v>0</v>
      </c>
      <c r="AK33" s="2">
        <f t="shared" ca="1" si="19"/>
        <v>0</v>
      </c>
      <c r="AL33" s="55">
        <v>0</v>
      </c>
      <c r="AM33" s="55">
        <v>0</v>
      </c>
      <c r="AN33" s="55">
        <v>0</v>
      </c>
      <c r="AO33" s="55">
        <v>0</v>
      </c>
      <c r="AP33" s="55">
        <v>0</v>
      </c>
      <c r="AQ33" s="55">
        <v>0</v>
      </c>
      <c r="AR33" s="55">
        <v>0</v>
      </c>
      <c r="AS33" s="55">
        <v>0</v>
      </c>
      <c r="AT33" s="55">
        <v>0</v>
      </c>
      <c r="AU33" s="55">
        <v>0</v>
      </c>
      <c r="AV33" s="55">
        <v>0</v>
      </c>
      <c r="AW33" s="55">
        <v>0</v>
      </c>
      <c r="AX33" s="55">
        <v>0</v>
      </c>
      <c r="AY33" s="55">
        <v>0</v>
      </c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0</v>
      </c>
      <c r="BD33" s="2">
        <f t="shared" ca="1" si="20"/>
        <v>0</v>
      </c>
      <c r="BE33" s="2">
        <f t="shared" ca="1" si="20"/>
        <v>0</v>
      </c>
      <c r="BF33" s="2">
        <f t="shared" ca="1" si="20"/>
        <v>0</v>
      </c>
      <c r="BG33" s="2">
        <f t="shared" ca="1" si="20"/>
        <v>0</v>
      </c>
      <c r="BH33" s="2">
        <f t="shared" ca="1" si="20"/>
        <v>0</v>
      </c>
      <c r="BI33" s="2">
        <f t="shared" ca="1" si="20"/>
        <v>0</v>
      </c>
      <c r="BJ33" s="2">
        <f t="shared" ca="1" si="20"/>
        <v>0</v>
      </c>
      <c r="BK33" s="2">
        <f t="shared" ca="1" si="20"/>
        <v>0</v>
      </c>
      <c r="BL33" s="2">
        <f t="shared" ca="1" si="20"/>
        <v>0</v>
      </c>
      <c r="BM33" s="2">
        <f t="shared" ca="1" si="20"/>
        <v>0</v>
      </c>
      <c r="BN33" s="2" t="str">
        <f t="shared" si="21"/>
        <v>SH</v>
      </c>
      <c r="BP33" s="2">
        <f t="shared" si="2"/>
        <v>0</v>
      </c>
      <c r="BR33" s="2">
        <f t="shared" si="36"/>
        <v>0</v>
      </c>
      <c r="BS33" s="2">
        <f t="shared" si="37"/>
        <v>0</v>
      </c>
      <c r="BT33" s="2">
        <f t="shared" si="38"/>
        <v>0</v>
      </c>
      <c r="BU33" s="2">
        <f t="shared" si="39"/>
        <v>0</v>
      </c>
      <c r="BV33" s="2">
        <f t="shared" si="40"/>
        <v>0</v>
      </c>
      <c r="BW33" s="2">
        <f t="shared" si="41"/>
        <v>0</v>
      </c>
      <c r="BX33" s="2">
        <f t="shared" si="42"/>
        <v>0</v>
      </c>
      <c r="BY33" s="2">
        <f t="shared" si="43"/>
        <v>0</v>
      </c>
      <c r="BZ33" s="2">
        <f t="shared" si="44"/>
        <v>0</v>
      </c>
      <c r="CA33" s="2">
        <f t="shared" si="45"/>
        <v>0</v>
      </c>
      <c r="CB33" s="2">
        <f t="shared" si="46"/>
        <v>0</v>
      </c>
      <c r="CC33" s="2">
        <f t="shared" si="47"/>
        <v>0</v>
      </c>
      <c r="CD33" s="2">
        <f t="shared" si="48"/>
        <v>0</v>
      </c>
      <c r="CE33" s="2">
        <f t="shared" si="49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КА-10  -  Гшл</v>
      </c>
      <c r="B34" s="10" t="s">
        <v>2182</v>
      </c>
      <c r="C34" s="18">
        <v>5</v>
      </c>
      <c r="D34" s="18">
        <v>0.5</v>
      </c>
      <c r="E34" s="22" t="s">
        <v>116</v>
      </c>
      <c r="F34" s="22">
        <v>1</v>
      </c>
      <c r="G34" s="22">
        <v>1</v>
      </c>
      <c r="H34" s="20">
        <f t="shared" ca="1" si="17"/>
        <v>0</v>
      </c>
      <c r="I34" s="16" t="str">
        <f t="shared" si="18"/>
        <v>10K002SH0006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6">
        <v>0</v>
      </c>
      <c r="X34" s="2">
        <f t="shared" ca="1" si="19"/>
        <v>0</v>
      </c>
      <c r="Y34" s="2">
        <f t="shared" ca="1" si="19"/>
        <v>0</v>
      </c>
      <c r="Z34" s="2">
        <f t="shared" ca="1" si="19"/>
        <v>0</v>
      </c>
      <c r="AA34" s="2">
        <f t="shared" ca="1" si="19"/>
        <v>0</v>
      </c>
      <c r="AB34" s="2">
        <f t="shared" ca="1" si="19"/>
        <v>0</v>
      </c>
      <c r="AC34" s="2">
        <f t="shared" ca="1" si="19"/>
        <v>0</v>
      </c>
      <c r="AD34" s="2">
        <f t="shared" ca="1" si="19"/>
        <v>0</v>
      </c>
      <c r="AE34" s="2">
        <f t="shared" ca="1" si="19"/>
        <v>0</v>
      </c>
      <c r="AF34" s="2">
        <f t="shared" ca="1" si="19"/>
        <v>0</v>
      </c>
      <c r="AG34" s="2">
        <f t="shared" ca="1" si="19"/>
        <v>0</v>
      </c>
      <c r="AH34" s="2">
        <f t="shared" ca="1" si="19"/>
        <v>0</v>
      </c>
      <c r="AI34" s="2">
        <f t="shared" ca="1" si="19"/>
        <v>0</v>
      </c>
      <c r="AJ34" s="2">
        <f t="shared" ca="1" si="19"/>
        <v>0</v>
      </c>
      <c r="AK34" s="2">
        <f t="shared" ca="1" si="19"/>
        <v>0</v>
      </c>
      <c r="AL34" s="55">
        <v>6.2468076314158187</v>
      </c>
      <c r="AM34" s="55">
        <v>5.7515551691060089</v>
      </c>
      <c r="AN34" s="55">
        <v>5.5477692846554891</v>
      </c>
      <c r="AO34" s="55">
        <v>5.4855018459230003</v>
      </c>
      <c r="AP34" s="55">
        <v>3.9362089972929666</v>
      </c>
      <c r="AQ34" s="55">
        <v>4.7369823059862135</v>
      </c>
      <c r="AR34" s="55">
        <v>4.4694429753875156</v>
      </c>
      <c r="AS34" s="55">
        <v>3.8993102178914731</v>
      </c>
      <c r="AT34" s="55">
        <v>4.4554025591995288</v>
      </c>
      <c r="AU34" s="55">
        <v>4.8601073273162116</v>
      </c>
      <c r="AV34" s="55">
        <v>5.0425038564580014</v>
      </c>
      <c r="AW34" s="55">
        <v>4.9860976514838695</v>
      </c>
      <c r="AX34" s="55">
        <v>4.5335710699162242</v>
      </c>
      <c r="AY34" s="55">
        <v>4.581399507914381</v>
      </c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0</v>
      </c>
      <c r="BD34" s="2">
        <f t="shared" ca="1" si="20"/>
        <v>0</v>
      </c>
      <c r="BE34" s="2">
        <f t="shared" ca="1" si="20"/>
        <v>0</v>
      </c>
      <c r="BF34" s="2">
        <f t="shared" ca="1" si="20"/>
        <v>0</v>
      </c>
      <c r="BG34" s="2">
        <f t="shared" ca="1" si="20"/>
        <v>0</v>
      </c>
      <c r="BH34" s="2">
        <f t="shared" ca="1" si="20"/>
        <v>0</v>
      </c>
      <c r="BI34" s="2">
        <f t="shared" ca="1" si="20"/>
        <v>0</v>
      </c>
      <c r="BJ34" s="2">
        <f t="shared" ca="1" si="20"/>
        <v>0</v>
      </c>
      <c r="BK34" s="2">
        <f t="shared" ca="1" si="20"/>
        <v>0</v>
      </c>
      <c r="BL34" s="2">
        <f t="shared" ca="1" si="20"/>
        <v>0</v>
      </c>
      <c r="BM34" s="2">
        <f t="shared" ca="1" si="20"/>
        <v>0</v>
      </c>
      <c r="BN34" s="2" t="str">
        <f t="shared" si="21"/>
        <v>SH</v>
      </c>
      <c r="BO34" s="2">
        <f>IF(AND(COUNTIF(J34:W34,"&gt;0")&gt;6,COUNTIF(J34:W34,"&gt;0")=SUM(BR34:CE34)),SUM(BR34:CE34),0)</f>
        <v>0</v>
      </c>
      <c r="BP34" s="2">
        <f t="shared" si="2"/>
        <v>0</v>
      </c>
      <c r="BR34" s="2">
        <f t="shared" si="36"/>
        <v>0</v>
      </c>
      <c r="BS34" s="2">
        <f t="shared" si="37"/>
        <v>0</v>
      </c>
      <c r="BT34" s="2">
        <f t="shared" si="38"/>
        <v>0</v>
      </c>
      <c r="BU34" s="2">
        <f t="shared" si="39"/>
        <v>0</v>
      </c>
      <c r="BV34" s="2">
        <f t="shared" si="40"/>
        <v>0</v>
      </c>
      <c r="BW34" s="2">
        <f t="shared" si="41"/>
        <v>0</v>
      </c>
      <c r="BX34" s="2">
        <f t="shared" si="42"/>
        <v>0</v>
      </c>
      <c r="BY34" s="2">
        <f t="shared" si="43"/>
        <v>0</v>
      </c>
      <c r="BZ34" s="2">
        <f t="shared" si="44"/>
        <v>0</v>
      </c>
      <c r="CA34" s="2">
        <f t="shared" si="45"/>
        <v>0</v>
      </c>
      <c r="CB34" s="2">
        <f t="shared" si="46"/>
        <v>0</v>
      </c>
      <c r="CC34" s="2">
        <f t="shared" si="47"/>
        <v>0</v>
      </c>
      <c r="CD34" s="2">
        <f t="shared" si="48"/>
        <v>0</v>
      </c>
      <c r="CE34" s="2">
        <f t="shared" si="49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КА-11  -  Гшл</v>
      </c>
      <c r="B35" s="10" t="s">
        <v>2183</v>
      </c>
      <c r="C35" s="18">
        <v>5</v>
      </c>
      <c r="D35" s="18">
        <v>0.5</v>
      </c>
      <c r="E35" s="22" t="s">
        <v>116</v>
      </c>
      <c r="F35" s="22">
        <v>1</v>
      </c>
      <c r="G35" s="22">
        <v>1</v>
      </c>
      <c r="H35" s="20">
        <f t="shared" ca="1" si="17"/>
        <v>0</v>
      </c>
      <c r="I35" s="16" t="str">
        <f t="shared" si="18"/>
        <v>11K002SH0006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6">
        <v>0</v>
      </c>
      <c r="X35" s="2">
        <f t="shared" ca="1" si="19"/>
        <v>0</v>
      </c>
      <c r="Y35" s="2">
        <f t="shared" ca="1" si="19"/>
        <v>0</v>
      </c>
      <c r="Z35" s="2">
        <f t="shared" ca="1" si="19"/>
        <v>0</v>
      </c>
      <c r="AA35" s="2">
        <f t="shared" ca="1" si="19"/>
        <v>0</v>
      </c>
      <c r="AB35" s="2">
        <f t="shared" ca="1" si="19"/>
        <v>0</v>
      </c>
      <c r="AC35" s="2">
        <f t="shared" ca="1" si="19"/>
        <v>0</v>
      </c>
      <c r="AD35" s="2">
        <f t="shared" ca="1" si="19"/>
        <v>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0</v>
      </c>
      <c r="AK35" s="2">
        <f t="shared" ca="1" si="19"/>
        <v>0</v>
      </c>
      <c r="AL35" s="55">
        <v>8.8641596959979623</v>
      </c>
      <c r="AM35" s="55">
        <v>6.2162755978657662</v>
      </c>
      <c r="AN35" s="55">
        <v>0</v>
      </c>
      <c r="AO35" s="55">
        <v>0</v>
      </c>
      <c r="AP35" s="55">
        <v>2.8753443944398951</v>
      </c>
      <c r="AQ35" s="55">
        <v>8.154166325584999</v>
      </c>
      <c r="AR35" s="55">
        <v>11.106195583972051</v>
      </c>
      <c r="AS35" s="55">
        <v>9.399216150058745</v>
      </c>
      <c r="AT35" s="55">
        <v>11.005113949066232</v>
      </c>
      <c r="AU35" s="55">
        <v>13.348094314446531</v>
      </c>
      <c r="AV35" s="55">
        <v>13.181477714577078</v>
      </c>
      <c r="AW35" s="55">
        <v>11.806109991714669</v>
      </c>
      <c r="AX35" s="55">
        <v>11.953215427439943</v>
      </c>
      <c r="AY35" s="55">
        <v>12.067772690269557</v>
      </c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0</v>
      </c>
      <c r="BD35" s="2">
        <f t="shared" ca="1" si="20"/>
        <v>0</v>
      </c>
      <c r="BE35" s="2">
        <f t="shared" ca="1" si="20"/>
        <v>0</v>
      </c>
      <c r="BF35" s="2">
        <f t="shared" ca="1" si="20"/>
        <v>0</v>
      </c>
      <c r="BG35" s="2">
        <f t="shared" ca="1" si="20"/>
        <v>0</v>
      </c>
      <c r="BH35" s="2">
        <f t="shared" ca="1" si="20"/>
        <v>0</v>
      </c>
      <c r="BI35" s="2">
        <f t="shared" ca="1" si="20"/>
        <v>0</v>
      </c>
      <c r="BJ35" s="2">
        <f t="shared" ca="1" si="20"/>
        <v>0</v>
      </c>
      <c r="BK35" s="2">
        <f t="shared" ca="1" si="20"/>
        <v>0</v>
      </c>
      <c r="BL35" s="2">
        <f t="shared" ca="1" si="20"/>
        <v>0</v>
      </c>
      <c r="BM35" s="2">
        <f t="shared" ca="1" si="20"/>
        <v>0</v>
      </c>
      <c r="BN35" s="2" t="str">
        <f t="shared" si="21"/>
        <v>SH</v>
      </c>
      <c r="BO35" s="2">
        <f>IF(AND(COUNTIF(J35:W35,"&gt;0")&gt;6,COUNTIF(J35:W35,"&gt;0")=SUM(BR35:CE35)),SUM(BR35:CE35),0)</f>
        <v>0</v>
      </c>
      <c r="BP35" s="2">
        <f t="shared" si="2"/>
        <v>0</v>
      </c>
      <c r="BR35" s="2">
        <f t="shared" si="36"/>
        <v>0</v>
      </c>
      <c r="BS35" s="2">
        <f t="shared" si="37"/>
        <v>0</v>
      </c>
      <c r="BT35" s="2">
        <f t="shared" si="38"/>
        <v>0</v>
      </c>
      <c r="BU35" s="2">
        <f t="shared" si="39"/>
        <v>0</v>
      </c>
      <c r="BV35" s="2">
        <f t="shared" si="40"/>
        <v>0</v>
      </c>
      <c r="BW35" s="2">
        <f t="shared" si="41"/>
        <v>0</v>
      </c>
      <c r="BX35" s="2">
        <f t="shared" si="42"/>
        <v>0</v>
      </c>
      <c r="BY35" s="2">
        <f t="shared" si="43"/>
        <v>0</v>
      </c>
      <c r="BZ35" s="2">
        <f t="shared" si="44"/>
        <v>0</v>
      </c>
      <c r="CA35" s="2">
        <f t="shared" si="45"/>
        <v>0</v>
      </c>
      <c r="CB35" s="2">
        <f t="shared" si="46"/>
        <v>0</v>
      </c>
      <c r="CC35" s="2">
        <f t="shared" si="47"/>
        <v>0</v>
      </c>
      <c r="CD35" s="2">
        <f t="shared" si="48"/>
        <v>0</v>
      </c>
      <c r="CE35" s="2">
        <f t="shared" si="49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КА-12  -  Гшл</v>
      </c>
      <c r="B36" s="10" t="s">
        <v>2184</v>
      </c>
      <c r="C36" s="18">
        <v>5</v>
      </c>
      <c r="D36" s="18">
        <v>0.5</v>
      </c>
      <c r="E36" s="22" t="s">
        <v>116</v>
      </c>
      <c r="F36" s="22">
        <v>1</v>
      </c>
      <c r="G36" s="22">
        <v>1</v>
      </c>
      <c r="H36" s="20">
        <f t="shared" ca="1" si="17"/>
        <v>0</v>
      </c>
      <c r="I36" s="16" t="str">
        <f t="shared" si="18"/>
        <v>12K002SH0006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6">
        <v>0</v>
      </c>
      <c r="X36" s="2">
        <f t="shared" ca="1" si="19"/>
        <v>0</v>
      </c>
      <c r="Y36" s="2">
        <f t="shared" ca="1" si="19"/>
        <v>0</v>
      </c>
      <c r="Z36" s="2">
        <f t="shared" ca="1" si="19"/>
        <v>0</v>
      </c>
      <c r="AA36" s="2">
        <f t="shared" ca="1" si="19"/>
        <v>0</v>
      </c>
      <c r="AB36" s="2">
        <f t="shared" ca="1" si="19"/>
        <v>0</v>
      </c>
      <c r="AC36" s="2">
        <f t="shared" ca="1" si="19"/>
        <v>0</v>
      </c>
      <c r="AD36" s="2">
        <f t="shared" ca="1" si="19"/>
        <v>0</v>
      </c>
      <c r="AE36" s="2">
        <f t="shared" ca="1" si="19"/>
        <v>0</v>
      </c>
      <c r="AF36" s="2">
        <f t="shared" ca="1" si="19"/>
        <v>0</v>
      </c>
      <c r="AG36" s="2">
        <f t="shared" ca="1" si="19"/>
        <v>0</v>
      </c>
      <c r="AH36" s="2">
        <f t="shared" ca="1" si="19"/>
        <v>0</v>
      </c>
      <c r="AI36" s="2">
        <f t="shared" ca="1" si="19"/>
        <v>0</v>
      </c>
      <c r="AJ36" s="2">
        <f t="shared" ca="1" si="19"/>
        <v>0</v>
      </c>
      <c r="AK36" s="2">
        <f t="shared" ca="1" si="19"/>
        <v>0</v>
      </c>
      <c r="AL36" s="55">
        <v>0</v>
      </c>
      <c r="AM36" s="55">
        <v>0</v>
      </c>
      <c r="AN36" s="55">
        <v>0</v>
      </c>
      <c r="AO36" s="55">
        <v>1.4213401301564534</v>
      </c>
      <c r="AP36" s="55">
        <v>7.6128512010829814</v>
      </c>
      <c r="AQ36" s="55">
        <v>9.5354822628805671</v>
      </c>
      <c r="AR36" s="55">
        <v>9.5959466331438588</v>
      </c>
      <c r="AS36" s="55">
        <v>9.2885616816356595</v>
      </c>
      <c r="AT36" s="55">
        <v>10.257643752513863</v>
      </c>
      <c r="AU36" s="55">
        <v>12.370851118350389</v>
      </c>
      <c r="AV36" s="55">
        <v>11.502470385211442</v>
      </c>
      <c r="AW36" s="55">
        <v>9.586843363123803</v>
      </c>
      <c r="AX36" s="55">
        <v>9.4547106503377911</v>
      </c>
      <c r="AY36" s="55">
        <v>10.968430795902064</v>
      </c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0</v>
      </c>
      <c r="BD36" s="2">
        <f t="shared" ca="1" si="20"/>
        <v>0</v>
      </c>
      <c r="BE36" s="2">
        <f t="shared" ca="1" si="20"/>
        <v>0</v>
      </c>
      <c r="BF36" s="2">
        <f t="shared" ca="1" si="20"/>
        <v>0</v>
      </c>
      <c r="BG36" s="2">
        <f t="shared" ca="1" si="20"/>
        <v>0</v>
      </c>
      <c r="BH36" s="2">
        <f t="shared" ca="1" si="20"/>
        <v>0</v>
      </c>
      <c r="BI36" s="2">
        <f t="shared" ca="1" si="20"/>
        <v>0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SH</v>
      </c>
      <c r="BO36" s="2">
        <f>IF(AND(COUNTIF(J36:W36,"&gt;0")&gt;6,COUNTIF(J36:W36,"&gt;0")=SUM(BR36:CE36)),SUM(BR36:CE36),0)</f>
        <v>0</v>
      </c>
      <c r="BP36" s="2">
        <f t="shared" si="2"/>
        <v>0</v>
      </c>
      <c r="BR36" s="2">
        <f t="shared" si="36"/>
        <v>0</v>
      </c>
      <c r="BS36" s="2">
        <f t="shared" si="37"/>
        <v>0</v>
      </c>
      <c r="BT36" s="2">
        <f t="shared" si="38"/>
        <v>0</v>
      </c>
      <c r="BU36" s="2">
        <f t="shared" si="39"/>
        <v>0</v>
      </c>
      <c r="BV36" s="2">
        <f t="shared" si="40"/>
        <v>0</v>
      </c>
      <c r="BW36" s="2">
        <f t="shared" si="41"/>
        <v>0</v>
      </c>
      <c r="BX36" s="2">
        <f t="shared" si="42"/>
        <v>0</v>
      </c>
      <c r="BY36" s="2">
        <f t="shared" si="43"/>
        <v>0</v>
      </c>
      <c r="BZ36" s="2">
        <f t="shared" si="44"/>
        <v>0</v>
      </c>
      <c r="CA36" s="2">
        <f t="shared" si="45"/>
        <v>0</v>
      </c>
      <c r="CB36" s="2">
        <f t="shared" si="46"/>
        <v>0</v>
      </c>
      <c r="CC36" s="2">
        <f t="shared" si="47"/>
        <v>0</v>
      </c>
      <c r="CD36" s="2">
        <f t="shared" si="48"/>
        <v>0</v>
      </c>
      <c r="CE36" s="2">
        <f t="shared" si="49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КА-13  -  Гшл</v>
      </c>
      <c r="B37" s="10" t="s">
        <v>2185</v>
      </c>
      <c r="C37" s="18">
        <v>5</v>
      </c>
      <c r="D37" s="18">
        <v>0.5</v>
      </c>
      <c r="E37" s="22" t="s">
        <v>116</v>
      </c>
      <c r="F37" s="22">
        <v>1</v>
      </c>
      <c r="G37" s="22">
        <v>1</v>
      </c>
      <c r="H37" s="20">
        <f t="shared" ca="1" si="17"/>
        <v>0</v>
      </c>
      <c r="I37" s="16" t="str">
        <f t="shared" si="18"/>
        <v>13K002SH0006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19"/>
        <v>0</v>
      </c>
      <c r="Y37" s="2">
        <f t="shared" ca="1" si="19"/>
        <v>0</v>
      </c>
      <c r="Z37" s="2">
        <f t="shared" ca="1" si="19"/>
        <v>0</v>
      </c>
      <c r="AA37" s="2">
        <f t="shared" ca="1" si="19"/>
        <v>0</v>
      </c>
      <c r="AB37" s="2">
        <f t="shared" ca="1" si="19"/>
        <v>0</v>
      </c>
      <c r="AC37" s="2">
        <f t="shared" ca="1" si="19"/>
        <v>0</v>
      </c>
      <c r="AD37" s="2">
        <f t="shared" ca="1" si="19"/>
        <v>0</v>
      </c>
      <c r="AE37" s="2">
        <f t="shared" ca="1" si="19"/>
        <v>0</v>
      </c>
      <c r="AF37" s="2">
        <f t="shared" ca="1" si="19"/>
        <v>0</v>
      </c>
      <c r="AG37" s="2">
        <f t="shared" ca="1" si="19"/>
        <v>0</v>
      </c>
      <c r="AH37" s="2">
        <f t="shared" ca="1" si="19"/>
        <v>0</v>
      </c>
      <c r="AI37" s="2">
        <f t="shared" ca="1" si="19"/>
        <v>0</v>
      </c>
      <c r="AJ37" s="2">
        <f t="shared" ca="1" si="19"/>
        <v>0</v>
      </c>
      <c r="AK37" s="2">
        <f t="shared" ca="1" si="19"/>
        <v>0</v>
      </c>
      <c r="AL37" s="55">
        <v>0</v>
      </c>
      <c r="AM37" s="55">
        <v>0</v>
      </c>
      <c r="AN37" s="55">
        <v>0</v>
      </c>
      <c r="AO37" s="55">
        <v>0</v>
      </c>
      <c r="AP37" s="55">
        <v>0</v>
      </c>
      <c r="AQ37" s="55">
        <v>0</v>
      </c>
      <c r="AR37" s="55">
        <v>0</v>
      </c>
      <c r="AS37" s="55">
        <v>0</v>
      </c>
      <c r="AT37" s="55">
        <v>0</v>
      </c>
      <c r="AU37" s="55">
        <v>0</v>
      </c>
      <c r="AV37" s="55">
        <v>0</v>
      </c>
      <c r="AW37" s="55">
        <v>0</v>
      </c>
      <c r="AX37" s="55">
        <v>0</v>
      </c>
      <c r="AY37" s="55">
        <v>0</v>
      </c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0</v>
      </c>
      <c r="BD37" s="2">
        <f t="shared" ca="1" si="20"/>
        <v>0</v>
      </c>
      <c r="BE37" s="2">
        <f t="shared" ca="1" si="20"/>
        <v>0</v>
      </c>
      <c r="BF37" s="2">
        <f t="shared" ca="1" si="20"/>
        <v>0</v>
      </c>
      <c r="BG37" s="2">
        <f t="shared" ca="1" si="20"/>
        <v>0</v>
      </c>
      <c r="BH37" s="2">
        <f t="shared" ca="1" si="20"/>
        <v>0</v>
      </c>
      <c r="BI37" s="2">
        <f t="shared" ca="1" si="20"/>
        <v>0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SH</v>
      </c>
      <c r="BO37" s="2">
        <f>IF(AND(COUNTIF(J37:W37,"&gt;0")&gt;6,COUNTIF(J37:W37,"&gt;0")=SUM(BR37:CE37)),SUM(BR37:CE37),0)</f>
        <v>0</v>
      </c>
      <c r="BP37" s="2">
        <f t="shared" si="2"/>
        <v>0</v>
      </c>
      <c r="BR37" s="2">
        <f t="shared" si="36"/>
        <v>0</v>
      </c>
      <c r="BS37" s="2">
        <f t="shared" si="37"/>
        <v>0</v>
      </c>
      <c r="BT37" s="2">
        <f t="shared" si="38"/>
        <v>0</v>
      </c>
      <c r="BU37" s="2">
        <f t="shared" si="39"/>
        <v>0</v>
      </c>
      <c r="BV37" s="2">
        <f t="shared" si="40"/>
        <v>0</v>
      </c>
      <c r="BW37" s="2">
        <f t="shared" si="41"/>
        <v>0</v>
      </c>
      <c r="BX37" s="2">
        <f t="shared" si="42"/>
        <v>0</v>
      </c>
      <c r="BY37" s="2">
        <f t="shared" si="43"/>
        <v>0</v>
      </c>
      <c r="BZ37" s="2">
        <f t="shared" si="44"/>
        <v>0</v>
      </c>
      <c r="CA37" s="2">
        <f t="shared" si="45"/>
        <v>0</v>
      </c>
      <c r="CB37" s="2">
        <f t="shared" si="46"/>
        <v>0</v>
      </c>
      <c r="CC37" s="2">
        <f t="shared" si="47"/>
        <v>0</v>
      </c>
      <c r="CD37" s="2">
        <f t="shared" si="48"/>
        <v>0</v>
      </c>
      <c r="CE37" s="2">
        <f t="shared" si="49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КА-14  -  Гшл</v>
      </c>
      <c r="B38" s="10" t="s">
        <v>2186</v>
      </c>
      <c r="C38" s="18">
        <v>5</v>
      </c>
      <c r="D38" s="18">
        <v>0.5</v>
      </c>
      <c r="E38" s="22" t="s">
        <v>116</v>
      </c>
      <c r="F38" s="22">
        <v>1</v>
      </c>
      <c r="G38" s="22">
        <v>1</v>
      </c>
      <c r="H38" s="20">
        <f t="shared" ca="1" si="17"/>
        <v>0</v>
      </c>
      <c r="I38" s="16" t="str">
        <f t="shared" si="18"/>
        <v>14K002SH0006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54">
        <v>0</v>
      </c>
      <c r="T38" s="54">
        <v>0</v>
      </c>
      <c r="U38" s="54">
        <v>0</v>
      </c>
      <c r="V38" s="54">
        <v>0</v>
      </c>
      <c r="W38" s="56">
        <v>0</v>
      </c>
      <c r="X38" s="2">
        <f t="shared" ca="1" si="19"/>
        <v>0</v>
      </c>
      <c r="Y38" s="2">
        <f t="shared" ca="1" si="19"/>
        <v>0</v>
      </c>
      <c r="Z38" s="2">
        <f t="shared" ca="1" si="19"/>
        <v>0</v>
      </c>
      <c r="AA38" s="2">
        <f t="shared" ca="1" si="19"/>
        <v>0</v>
      </c>
      <c r="AB38" s="2">
        <f t="shared" ca="1" si="19"/>
        <v>0</v>
      </c>
      <c r="AC38" s="2">
        <f t="shared" ca="1" si="19"/>
        <v>0</v>
      </c>
      <c r="AD38" s="2">
        <f t="shared" ca="1" si="19"/>
        <v>0</v>
      </c>
      <c r="AE38" s="2">
        <f t="shared" ca="1" si="19"/>
        <v>0</v>
      </c>
      <c r="AF38" s="2">
        <f t="shared" ca="1" si="19"/>
        <v>0</v>
      </c>
      <c r="AG38" s="2">
        <f t="shared" ca="1" si="19"/>
        <v>0</v>
      </c>
      <c r="AH38" s="2">
        <f t="shared" ca="1" si="19"/>
        <v>0</v>
      </c>
      <c r="AI38" s="2">
        <f t="shared" ca="1" si="19"/>
        <v>0</v>
      </c>
      <c r="AJ38" s="2">
        <f t="shared" ca="1" si="19"/>
        <v>0</v>
      </c>
      <c r="AK38" s="2">
        <f t="shared" ca="1" si="19"/>
        <v>0</v>
      </c>
      <c r="AL38" s="55">
        <v>0</v>
      </c>
      <c r="AM38" s="55">
        <v>0</v>
      </c>
      <c r="AN38" s="55">
        <v>0</v>
      </c>
      <c r="AO38" s="55">
        <v>0</v>
      </c>
      <c r="AP38" s="55">
        <v>0</v>
      </c>
      <c r="AQ38" s="55">
        <v>0</v>
      </c>
      <c r="AR38" s="55">
        <v>0</v>
      </c>
      <c r="AS38" s="55">
        <v>0</v>
      </c>
      <c r="AT38" s="55">
        <v>0</v>
      </c>
      <c r="AU38" s="55">
        <v>0</v>
      </c>
      <c r="AV38" s="55">
        <v>0</v>
      </c>
      <c r="AW38" s="55">
        <v>0</v>
      </c>
      <c r="AX38" s="55">
        <v>0</v>
      </c>
      <c r="AY38" s="55">
        <v>0</v>
      </c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0</v>
      </c>
      <c r="BD38" s="2">
        <f t="shared" ca="1" si="20"/>
        <v>0</v>
      </c>
      <c r="BE38" s="2">
        <f t="shared" ca="1" si="20"/>
        <v>0</v>
      </c>
      <c r="BF38" s="2">
        <f t="shared" ca="1" si="20"/>
        <v>0</v>
      </c>
      <c r="BG38" s="2">
        <f t="shared" ca="1" si="20"/>
        <v>0</v>
      </c>
      <c r="BH38" s="2">
        <f t="shared" ca="1" si="20"/>
        <v>0</v>
      </c>
      <c r="BI38" s="2">
        <f t="shared" ca="1" si="20"/>
        <v>0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SH</v>
      </c>
      <c r="BP38" s="2">
        <f t="shared" si="2"/>
        <v>0</v>
      </c>
      <c r="BR38" s="2">
        <f t="shared" si="36"/>
        <v>0</v>
      </c>
      <c r="BS38" s="2">
        <f t="shared" si="37"/>
        <v>0</v>
      </c>
      <c r="BT38" s="2">
        <f t="shared" si="38"/>
        <v>0</v>
      </c>
      <c r="BU38" s="2">
        <f t="shared" si="39"/>
        <v>0</v>
      </c>
      <c r="BV38" s="2">
        <f t="shared" si="40"/>
        <v>0</v>
      </c>
      <c r="BW38" s="2">
        <f t="shared" si="41"/>
        <v>0</v>
      </c>
      <c r="BX38" s="2">
        <f t="shared" si="42"/>
        <v>0</v>
      </c>
      <c r="BY38" s="2">
        <f t="shared" si="43"/>
        <v>0</v>
      </c>
      <c r="BZ38" s="2">
        <f t="shared" si="44"/>
        <v>0</v>
      </c>
      <c r="CA38" s="2">
        <f t="shared" si="45"/>
        <v>0</v>
      </c>
      <c r="CB38" s="2">
        <f t="shared" si="46"/>
        <v>0</v>
      </c>
      <c r="CC38" s="2">
        <f t="shared" si="47"/>
        <v>0</v>
      </c>
      <c r="CD38" s="2">
        <f t="shared" si="48"/>
        <v>0</v>
      </c>
      <c r="CE38" s="2">
        <f t="shared" si="49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КА-15  -  Гшл</v>
      </c>
      <c r="B39" s="10" t="s">
        <v>2187</v>
      </c>
      <c r="C39" s="18">
        <v>5</v>
      </c>
      <c r="D39" s="18">
        <v>0.5</v>
      </c>
      <c r="E39" s="22" t="s">
        <v>116</v>
      </c>
      <c r="F39" s="22">
        <v>1</v>
      </c>
      <c r="G39" s="22">
        <v>1</v>
      </c>
      <c r="H39" s="20">
        <f t="shared" ca="1" si="17"/>
        <v>0</v>
      </c>
      <c r="I39" s="16" t="str">
        <f t="shared" si="18"/>
        <v>15K002SH0006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54">
        <v>0</v>
      </c>
      <c r="T39" s="54">
        <v>0</v>
      </c>
      <c r="U39" s="54">
        <v>0</v>
      </c>
      <c r="V39" s="54">
        <v>0</v>
      </c>
      <c r="W39" s="56">
        <v>0</v>
      </c>
      <c r="X39" s="2">
        <f t="shared" ca="1" si="19"/>
        <v>0</v>
      </c>
      <c r="Y39" s="2">
        <f t="shared" ca="1" si="19"/>
        <v>0</v>
      </c>
      <c r="Z39" s="2">
        <f t="shared" ca="1" si="19"/>
        <v>0</v>
      </c>
      <c r="AA39" s="2">
        <f t="shared" ca="1" si="19"/>
        <v>0</v>
      </c>
      <c r="AB39" s="2">
        <f t="shared" ca="1" si="19"/>
        <v>0</v>
      </c>
      <c r="AC39" s="2">
        <f t="shared" ca="1" si="19"/>
        <v>0</v>
      </c>
      <c r="AD39" s="2">
        <f t="shared" ca="1" si="19"/>
        <v>0</v>
      </c>
      <c r="AE39" s="2">
        <f t="shared" ca="1" si="19"/>
        <v>0</v>
      </c>
      <c r="AF39" s="2">
        <f t="shared" ca="1" si="19"/>
        <v>0</v>
      </c>
      <c r="AG39" s="2">
        <f t="shared" ca="1" si="19"/>
        <v>0</v>
      </c>
      <c r="AH39" s="2">
        <f t="shared" ca="1" si="19"/>
        <v>0</v>
      </c>
      <c r="AI39" s="2">
        <f t="shared" ca="1" si="19"/>
        <v>0</v>
      </c>
      <c r="AJ39" s="2">
        <f t="shared" ca="1" si="19"/>
        <v>0</v>
      </c>
      <c r="AK39" s="2">
        <f t="shared" ca="1" si="19"/>
        <v>0</v>
      </c>
      <c r="AL39" s="55">
        <v>0</v>
      </c>
      <c r="AM39" s="55">
        <v>0</v>
      </c>
      <c r="AN39" s="55">
        <v>0</v>
      </c>
      <c r="AO39" s="55">
        <v>0</v>
      </c>
      <c r="AP39" s="55">
        <v>0</v>
      </c>
      <c r="AQ39" s="55">
        <v>0</v>
      </c>
      <c r="AR39" s="55">
        <v>0</v>
      </c>
      <c r="AS39" s="55">
        <v>0</v>
      </c>
      <c r="AT39" s="55">
        <v>0</v>
      </c>
      <c r="AU39" s="55">
        <v>0</v>
      </c>
      <c r="AV39" s="55">
        <v>0</v>
      </c>
      <c r="AW39" s="55">
        <v>0</v>
      </c>
      <c r="AX39" s="55">
        <v>0</v>
      </c>
      <c r="AY39" s="55">
        <v>0</v>
      </c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0</v>
      </c>
      <c r="BE39" s="2">
        <f t="shared" ca="1" si="20"/>
        <v>0</v>
      </c>
      <c r="BF39" s="2">
        <f t="shared" ca="1" si="20"/>
        <v>0</v>
      </c>
      <c r="BG39" s="2">
        <f t="shared" ca="1" si="20"/>
        <v>0</v>
      </c>
      <c r="BH39" s="2">
        <f t="shared" ca="1" si="20"/>
        <v>0</v>
      </c>
      <c r="BI39" s="2">
        <f t="shared" ca="1" si="20"/>
        <v>0</v>
      </c>
      <c r="BJ39" s="2">
        <f t="shared" ca="1" si="20"/>
        <v>0</v>
      </c>
      <c r="BK39" s="2">
        <f t="shared" ca="1" si="20"/>
        <v>0</v>
      </c>
      <c r="BL39" s="2">
        <f t="shared" ca="1" si="20"/>
        <v>0</v>
      </c>
      <c r="BM39" s="2">
        <f t="shared" ca="1" si="20"/>
        <v>0</v>
      </c>
      <c r="BN39" s="2" t="str">
        <f t="shared" si="21"/>
        <v>SH</v>
      </c>
      <c r="BO39" s="2">
        <f>IF(AND(COUNTIF(J39:W39,"&gt;0")&gt;6,COUNTIF(J39:W39,"&gt;0")=SUM(BR39:CE39)),SUM(BR39:CE39),0)</f>
        <v>0</v>
      </c>
      <c r="BP39" s="2">
        <f t="shared" si="2"/>
        <v>0</v>
      </c>
      <c r="BR39" s="2">
        <f t="shared" si="36"/>
        <v>0</v>
      </c>
      <c r="BS39" s="2">
        <f t="shared" si="37"/>
        <v>0</v>
      </c>
      <c r="BT39" s="2">
        <f t="shared" si="38"/>
        <v>0</v>
      </c>
      <c r="BU39" s="2">
        <f t="shared" si="39"/>
        <v>0</v>
      </c>
      <c r="BV39" s="2">
        <f t="shared" si="40"/>
        <v>0</v>
      </c>
      <c r="BW39" s="2">
        <f t="shared" si="41"/>
        <v>0</v>
      </c>
      <c r="BX39" s="2">
        <f t="shared" si="42"/>
        <v>0</v>
      </c>
      <c r="BY39" s="2">
        <f t="shared" si="43"/>
        <v>0</v>
      </c>
      <c r="BZ39" s="2">
        <f t="shared" si="44"/>
        <v>0</v>
      </c>
      <c r="CA39" s="2">
        <f t="shared" si="45"/>
        <v>0</v>
      </c>
      <c r="CB39" s="2">
        <f t="shared" si="46"/>
        <v>0</v>
      </c>
      <c r="CC39" s="2">
        <f t="shared" si="47"/>
        <v>0</v>
      </c>
      <c r="CD39" s="2">
        <f t="shared" si="48"/>
        <v>0</v>
      </c>
      <c r="CE39" s="2">
        <f t="shared" si="49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КА-16  -  Гшл</v>
      </c>
      <c r="B40" s="10" t="s">
        <v>2188</v>
      </c>
      <c r="C40" s="18">
        <v>5</v>
      </c>
      <c r="D40" s="18">
        <v>0.5</v>
      </c>
      <c r="E40" s="22" t="s">
        <v>116</v>
      </c>
      <c r="F40" s="22">
        <v>1</v>
      </c>
      <c r="G40" s="22">
        <v>1</v>
      </c>
      <c r="H40" s="20">
        <f t="shared" ca="1" si="17"/>
        <v>0</v>
      </c>
      <c r="I40" s="16" t="str">
        <f t="shared" si="18"/>
        <v>16K002SH0006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54">
        <v>0</v>
      </c>
      <c r="T40" s="54">
        <v>0</v>
      </c>
      <c r="U40" s="54">
        <v>0</v>
      </c>
      <c r="V40" s="54">
        <v>0</v>
      </c>
      <c r="W40" s="56">
        <v>0</v>
      </c>
      <c r="X40" s="2">
        <f t="shared" ca="1" si="19"/>
        <v>0</v>
      </c>
      <c r="Y40" s="2">
        <f t="shared" ca="1" si="19"/>
        <v>0</v>
      </c>
      <c r="Z40" s="2">
        <f t="shared" ca="1" si="19"/>
        <v>0</v>
      </c>
      <c r="AA40" s="2">
        <f t="shared" ca="1" si="19"/>
        <v>0</v>
      </c>
      <c r="AB40" s="2">
        <f t="shared" ca="1" si="19"/>
        <v>0</v>
      </c>
      <c r="AC40" s="2">
        <f t="shared" ca="1" si="19"/>
        <v>0</v>
      </c>
      <c r="AD40" s="2">
        <f t="shared" ca="1" si="19"/>
        <v>0</v>
      </c>
      <c r="AE40" s="2">
        <f t="shared" ca="1" si="19"/>
        <v>0</v>
      </c>
      <c r="AF40" s="2">
        <f t="shared" ca="1" si="19"/>
        <v>0</v>
      </c>
      <c r="AG40" s="2">
        <f t="shared" ca="1" si="19"/>
        <v>0</v>
      </c>
      <c r="AH40" s="2">
        <f t="shared" ca="1" si="19"/>
        <v>0</v>
      </c>
      <c r="AI40" s="2">
        <f t="shared" ca="1" si="19"/>
        <v>0</v>
      </c>
      <c r="AJ40" s="2">
        <f t="shared" ca="1" si="19"/>
        <v>0</v>
      </c>
      <c r="AK40" s="2">
        <f t="shared" ca="1" si="19"/>
        <v>0</v>
      </c>
      <c r="AL40" s="55">
        <v>0</v>
      </c>
      <c r="AM40" s="55">
        <v>0</v>
      </c>
      <c r="AN40" s="55">
        <v>0</v>
      </c>
      <c r="AO40" s="55">
        <v>0</v>
      </c>
      <c r="AP40" s="55">
        <v>0</v>
      </c>
      <c r="AQ40" s="55">
        <v>0</v>
      </c>
      <c r="AR40" s="55">
        <v>0</v>
      </c>
      <c r="AS40" s="55">
        <v>0</v>
      </c>
      <c r="AT40" s="55">
        <v>0</v>
      </c>
      <c r="AU40" s="55">
        <v>0</v>
      </c>
      <c r="AV40" s="55">
        <v>0</v>
      </c>
      <c r="AW40" s="55">
        <v>0</v>
      </c>
      <c r="AX40" s="55">
        <v>0</v>
      </c>
      <c r="AY40" s="55">
        <v>0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0</v>
      </c>
      <c r="BI40" s="2">
        <f t="shared" ca="1" si="20"/>
        <v>0</v>
      </c>
      <c r="BJ40" s="2">
        <f t="shared" ca="1" si="20"/>
        <v>0</v>
      </c>
      <c r="BK40" s="2">
        <f t="shared" ca="1" si="20"/>
        <v>0</v>
      </c>
      <c r="BL40" s="2">
        <f t="shared" ca="1" si="20"/>
        <v>0</v>
      </c>
      <c r="BM40" s="2">
        <f t="shared" ca="1" si="20"/>
        <v>0</v>
      </c>
      <c r="BN40" s="2" t="str">
        <f t="shared" si="21"/>
        <v>SH</v>
      </c>
      <c r="BO40" s="2">
        <f>IF(AND(COUNTIF(J40:W40,"&gt;0")&gt;6,COUNTIF(J40:W40,"&gt;0")=SUM(BR40:CE40)),SUM(BR40:CE40),0)</f>
        <v>0</v>
      </c>
      <c r="BP40" s="2">
        <f t="shared" ref="BP40:BP71" si="50">IF(AND(COUNTIF(J40:W40,"&gt;0")&gt;6,SUM(BR40:CE40)=0),1,0)</f>
        <v>0</v>
      </c>
      <c r="BR40" s="2">
        <f t="shared" si="36"/>
        <v>0</v>
      </c>
      <c r="BS40" s="2">
        <f t="shared" si="37"/>
        <v>0</v>
      </c>
      <c r="BT40" s="2">
        <f t="shared" si="38"/>
        <v>0</v>
      </c>
      <c r="BU40" s="2">
        <f t="shared" si="39"/>
        <v>0</v>
      </c>
      <c r="BV40" s="2">
        <f t="shared" si="40"/>
        <v>0</v>
      </c>
      <c r="BW40" s="2">
        <f t="shared" si="41"/>
        <v>0</v>
      </c>
      <c r="BX40" s="2">
        <f t="shared" si="42"/>
        <v>0</v>
      </c>
      <c r="BY40" s="2">
        <f t="shared" si="43"/>
        <v>0</v>
      </c>
      <c r="BZ40" s="2">
        <f t="shared" si="44"/>
        <v>0</v>
      </c>
      <c r="CA40" s="2">
        <f t="shared" si="45"/>
        <v>0</v>
      </c>
      <c r="CB40" s="2">
        <f t="shared" si="46"/>
        <v>0</v>
      </c>
      <c r="CC40" s="2">
        <f t="shared" si="47"/>
        <v>0</v>
      </c>
      <c r="CD40" s="2">
        <f t="shared" si="48"/>
        <v>0</v>
      </c>
      <c r="CE40" s="2">
        <f t="shared" si="49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КА-17  -  Гшл</v>
      </c>
      <c r="B41" s="10" t="s">
        <v>2189</v>
      </c>
      <c r="C41" s="18">
        <v>5</v>
      </c>
      <c r="D41" s="18">
        <v>0.5</v>
      </c>
      <c r="E41" s="22" t="s">
        <v>116</v>
      </c>
      <c r="F41" s="22">
        <v>1</v>
      </c>
      <c r="G41" s="22">
        <v>1</v>
      </c>
      <c r="H41" s="20">
        <f t="shared" ca="1" si="17"/>
        <v>0</v>
      </c>
      <c r="I41" s="16" t="str">
        <f t="shared" si="18"/>
        <v>17K002SH0006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6">
        <v>0</v>
      </c>
      <c r="X41" s="2">
        <f t="shared" ca="1" si="19"/>
        <v>0</v>
      </c>
      <c r="Y41" s="2">
        <f t="shared" ca="1" si="19"/>
        <v>0</v>
      </c>
      <c r="Z41" s="2">
        <f t="shared" ref="Z41:AK62" ca="1" si="51">IF(L41&lt;&gt;"",IF(LEFT($E41,2)="+-",IF(OR(L41&lt;MIN($C41:$D41),L41&gt;MAX($C41:$D41)),1,0),IF(AND(1*$E41&gt;0,L41&gt;MAX($C41:$D41)),1,IF(AND(1*$E41&lt;0,L41&lt;MIN($C41:$D41)),1,0)))+10*IF(SUM(OFFSET($A$92,MATCH(MID($A41,1,SEARCH(" ",$A41)-1)&amp;"  -  ЧЧР",$A$92:$A$108,0)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$92,IFERROR(MATCH("КА-"&amp;MID($A41,4,2)*1&amp;"А  -  ЧЧР",$A$92:$A$108,0),MATCH("КА-"&amp;MID($A41,4,2)*1&amp;"  -  ЧЧР",$A$92:$A$108,0))-1,COLUMN(L41)-1,,)+OFFSET($A$92,IFERROR(MATCH("КА-"&amp;MID($A41,4,2)*1&amp;"Б  -  ЧЧР",$A$92:$A$108,0),MATCH("КА-"&amp;MID($A41,4,2)*1&amp;"  -  ЧЧР",$A$92:$A$108,0))-1,COLUMN(L41)-1,,)=48,1,0),1),1)),0),0)*IF($G41&gt;0,IF(COLUMN(V$7)-COLUMN($J$7)&gt;=$D$2+$G41,IF(SUM(OFFSET(V41,,-1,,-$G41))&gt;=$G41*21,2,1),1),2)</f>
        <v>0</v>
      </c>
      <c r="AA41" s="2">
        <f t="shared" ca="1" si="51"/>
        <v>0</v>
      </c>
      <c r="AB41" s="2">
        <f t="shared" ca="1" si="51"/>
        <v>0</v>
      </c>
      <c r="AC41" s="2">
        <f t="shared" ca="1" si="51"/>
        <v>0</v>
      </c>
      <c r="AD41" s="2">
        <f t="shared" ca="1" si="51"/>
        <v>0</v>
      </c>
      <c r="AE41" s="2">
        <f t="shared" ca="1" si="51"/>
        <v>0</v>
      </c>
      <c r="AF41" s="2">
        <f t="shared" ca="1" si="51"/>
        <v>0</v>
      </c>
      <c r="AG41" s="2">
        <f t="shared" ca="1" si="51"/>
        <v>0</v>
      </c>
      <c r="AH41" s="2">
        <f t="shared" ca="1" si="51"/>
        <v>0</v>
      </c>
      <c r="AI41" s="2">
        <f t="shared" ca="1" si="51"/>
        <v>0</v>
      </c>
      <c r="AJ41" s="2">
        <f t="shared" ca="1" si="51"/>
        <v>0</v>
      </c>
      <c r="AK41" s="2">
        <f t="shared" ca="1" si="51"/>
        <v>0</v>
      </c>
      <c r="AL41" s="55">
        <v>0</v>
      </c>
      <c r="AM41" s="55">
        <v>0</v>
      </c>
      <c r="AN41" s="55">
        <v>0</v>
      </c>
      <c r="AO41" s="55">
        <v>0</v>
      </c>
      <c r="AP41" s="55">
        <v>0</v>
      </c>
      <c r="AQ41" s="55">
        <v>0</v>
      </c>
      <c r="AR41" s="55">
        <v>0</v>
      </c>
      <c r="AS41" s="55">
        <v>0</v>
      </c>
      <c r="AT41" s="55">
        <v>0</v>
      </c>
      <c r="AU41" s="55">
        <v>0</v>
      </c>
      <c r="AV41" s="55">
        <v>0</v>
      </c>
      <c r="AW41" s="55">
        <v>0</v>
      </c>
      <c r="AX41" s="55">
        <v>0</v>
      </c>
      <c r="AY41" s="55">
        <v>0</v>
      </c>
      <c r="AZ41" s="2">
        <f t="shared" ca="1" si="20"/>
        <v>0</v>
      </c>
      <c r="BA41" s="2">
        <f t="shared" ca="1" si="20"/>
        <v>0</v>
      </c>
      <c r="BB41" s="2">
        <f t="shared" ref="BB41:BM62" ca="1" si="52">COUNTIF(OFFSET(J41,,$D$2+2,COUNTIF(OFFSET($H41,1-ROW($H41),2+4*$D$2,110),"="&amp;OFFSET($H41,,2+4*$D$2))),"&gt;20")</f>
        <v>0</v>
      </c>
      <c r="BC41" s="2">
        <f t="shared" ca="1" si="52"/>
        <v>0</v>
      </c>
      <c r="BD41" s="2">
        <f t="shared" ca="1" si="52"/>
        <v>0</v>
      </c>
      <c r="BE41" s="2">
        <f t="shared" ca="1" si="52"/>
        <v>0</v>
      </c>
      <c r="BF41" s="2">
        <f t="shared" ca="1" si="52"/>
        <v>0</v>
      </c>
      <c r="BG41" s="2">
        <f t="shared" ca="1" si="52"/>
        <v>0</v>
      </c>
      <c r="BH41" s="2">
        <f t="shared" ca="1" si="52"/>
        <v>0</v>
      </c>
      <c r="BI41" s="2">
        <f t="shared" ca="1" si="52"/>
        <v>0</v>
      </c>
      <c r="BJ41" s="2">
        <f t="shared" ca="1" si="52"/>
        <v>0</v>
      </c>
      <c r="BK41" s="2">
        <f t="shared" ca="1" si="52"/>
        <v>0</v>
      </c>
      <c r="BL41" s="2">
        <f t="shared" ca="1" si="52"/>
        <v>0</v>
      </c>
      <c r="BM41" s="2">
        <f t="shared" ca="1" si="52"/>
        <v>0</v>
      </c>
      <c r="BN41" s="2" t="str">
        <f t="shared" si="21"/>
        <v>SH</v>
      </c>
      <c r="BP41" s="2">
        <f t="shared" si="50"/>
        <v>0</v>
      </c>
      <c r="BR41" s="2">
        <f t="shared" si="36"/>
        <v>0</v>
      </c>
      <c r="BS41" s="2">
        <f t="shared" si="37"/>
        <v>0</v>
      </c>
      <c r="BT41" s="2">
        <f t="shared" si="38"/>
        <v>0</v>
      </c>
      <c r="BU41" s="2">
        <f t="shared" si="39"/>
        <v>0</v>
      </c>
      <c r="BV41" s="2">
        <f t="shared" si="40"/>
        <v>0</v>
      </c>
      <c r="BW41" s="2">
        <f t="shared" si="41"/>
        <v>0</v>
      </c>
      <c r="BX41" s="2">
        <f t="shared" si="42"/>
        <v>0</v>
      </c>
      <c r="BY41" s="2">
        <f t="shared" si="43"/>
        <v>0</v>
      </c>
      <c r="BZ41" s="2">
        <f t="shared" si="44"/>
        <v>0</v>
      </c>
      <c r="CA41" s="2">
        <f t="shared" si="45"/>
        <v>0</v>
      </c>
      <c r="CB41" s="2">
        <f t="shared" si="46"/>
        <v>0</v>
      </c>
      <c r="CC41" s="2">
        <f t="shared" si="47"/>
        <v>0</v>
      </c>
      <c r="CD41" s="2">
        <f t="shared" si="48"/>
        <v>0</v>
      </c>
      <c r="CE41" s="2">
        <f t="shared" si="49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КА-18  -  Гшл</v>
      </c>
      <c r="B42" s="10" t="s">
        <v>2190</v>
      </c>
      <c r="C42" s="18">
        <v>5</v>
      </c>
      <c r="D42" s="18">
        <v>0.5</v>
      </c>
      <c r="E42" s="22" t="s">
        <v>116</v>
      </c>
      <c r="F42" s="22">
        <v>1</v>
      </c>
      <c r="G42" s="22">
        <v>1</v>
      </c>
      <c r="H42" s="20">
        <f t="shared" ca="1" si="17"/>
        <v>0</v>
      </c>
      <c r="I42" s="16" t="str">
        <f t="shared" si="18"/>
        <v>18K002SH0006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54">
        <v>0</v>
      </c>
      <c r="T42" s="54">
        <v>0</v>
      </c>
      <c r="U42" s="54">
        <v>0</v>
      </c>
      <c r="V42" s="54">
        <v>0</v>
      </c>
      <c r="W42" s="56">
        <v>0</v>
      </c>
      <c r="X42" s="2">
        <f t="shared" ref="X42:AE91" ca="1" si="53">IF(J42&lt;&gt;"",IF(LEFT($E42,2)="+-",IF(OR(J42&lt;MIN($C42:$D42),J42&gt;MAX($C42:$D42)),1,0),IF(AND(1*$E42&gt;0,J42&gt;MAX($C42:$D42)),1,IF(AND(1*$E42&lt;0,J42&lt;MIN($C42:$D42)),1,0)))+10*IF(SUM(OFFSET($A$92,MATCH(MID($A42,1,SEARCH(" ",$A42)-1)&amp;"  -  ЧЧР",$A$92:$A$108,0)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$92,IFERROR(MATCH("КА-"&amp;MID($A42,4,2)*1&amp;"А  -  ЧЧР",$A$92:$A$108,0),MATCH("КА-"&amp;MID($A42,4,2)*1&amp;"  -  ЧЧР",$A$92:$A$108,0))-1,COLUMN(J42)-1,,)+OFFSET($A$92,IFERROR(MATCH("КА-"&amp;MID($A42,4,2)*1&amp;"Б  -  ЧЧР",$A$92:$A$108,0),MATCH("КА-"&amp;MID($A42,4,2)*1&amp;"  -  ЧЧР",$A$92:$A$108,0))-1,COLUMN(J42)-1,,)=48,1,0),1),1)),0),0)*IF($G42&gt;0,IF(COLUMN(T$7)-COLUMN($J$7)&gt;=$D$2+$G42,IF(SUM(OFFSET(T42,,-1,,-$G42))&gt;=$G42*21,2,1),1),2)</f>
        <v>0</v>
      </c>
      <c r="Y42" s="2">
        <f t="shared" ca="1" si="53"/>
        <v>0</v>
      </c>
      <c r="Z42" s="2">
        <f t="shared" ca="1" si="51"/>
        <v>0</v>
      </c>
      <c r="AA42" s="2">
        <f t="shared" ca="1" si="51"/>
        <v>0</v>
      </c>
      <c r="AB42" s="2">
        <f t="shared" ca="1" si="51"/>
        <v>0</v>
      </c>
      <c r="AC42" s="2">
        <f t="shared" ca="1" si="51"/>
        <v>0</v>
      </c>
      <c r="AD42" s="2">
        <f t="shared" ca="1" si="51"/>
        <v>0</v>
      </c>
      <c r="AE42" s="2">
        <f t="shared" ca="1" si="51"/>
        <v>0</v>
      </c>
      <c r="AF42" s="2">
        <f t="shared" ca="1" si="51"/>
        <v>0</v>
      </c>
      <c r="AG42" s="2">
        <f t="shared" ca="1" si="51"/>
        <v>0</v>
      </c>
      <c r="AH42" s="2">
        <f t="shared" ca="1" si="51"/>
        <v>0</v>
      </c>
      <c r="AI42" s="2">
        <f t="shared" ca="1" si="51"/>
        <v>0</v>
      </c>
      <c r="AJ42" s="2">
        <f t="shared" ca="1" si="51"/>
        <v>0</v>
      </c>
      <c r="AK42" s="2">
        <f t="shared" ca="1" si="51"/>
        <v>0</v>
      </c>
      <c r="AL42" s="55">
        <v>0</v>
      </c>
      <c r="AM42" s="55">
        <v>0</v>
      </c>
      <c r="AN42" s="55">
        <v>0</v>
      </c>
      <c r="AO42" s="55">
        <v>0</v>
      </c>
      <c r="AP42" s="55">
        <v>0</v>
      </c>
      <c r="AQ42" s="55">
        <v>0</v>
      </c>
      <c r="AR42" s="55">
        <v>0</v>
      </c>
      <c r="AS42" s="55">
        <v>0</v>
      </c>
      <c r="AT42" s="55">
        <v>0</v>
      </c>
      <c r="AU42" s="55">
        <v>0</v>
      </c>
      <c r="AV42" s="55">
        <v>0</v>
      </c>
      <c r="AW42" s="55">
        <v>0</v>
      </c>
      <c r="AX42" s="55">
        <v>0</v>
      </c>
      <c r="AY42" s="55">
        <v>0</v>
      </c>
      <c r="AZ42" s="2">
        <f t="shared" ref="AZ42:BG100" ca="1" si="54">COUNTIF(OFFSET(H42,,$D$2+2,COUNTIF(OFFSET($H42,1-ROW($H42),2+4*$D$2,110),"="&amp;OFFSET($H42,,2+4*$D$2))),"&gt;20")</f>
        <v>0</v>
      </c>
      <c r="BA42" s="2">
        <f t="shared" ca="1" si="54"/>
        <v>0</v>
      </c>
      <c r="BB42" s="2">
        <f t="shared" ca="1" si="52"/>
        <v>0</v>
      </c>
      <c r="BC42" s="2">
        <f t="shared" ca="1" si="52"/>
        <v>0</v>
      </c>
      <c r="BD42" s="2">
        <f t="shared" ca="1" si="52"/>
        <v>0</v>
      </c>
      <c r="BE42" s="2">
        <f t="shared" ca="1" si="52"/>
        <v>0</v>
      </c>
      <c r="BF42" s="2">
        <f t="shared" ca="1" si="52"/>
        <v>0</v>
      </c>
      <c r="BG42" s="2">
        <f t="shared" ca="1" si="52"/>
        <v>0</v>
      </c>
      <c r="BH42" s="2">
        <f t="shared" ca="1" si="52"/>
        <v>0</v>
      </c>
      <c r="BI42" s="2">
        <f t="shared" ca="1" si="52"/>
        <v>0</v>
      </c>
      <c r="BJ42" s="2">
        <f t="shared" ca="1" si="52"/>
        <v>0</v>
      </c>
      <c r="BK42" s="2">
        <f t="shared" ca="1" si="52"/>
        <v>0</v>
      </c>
      <c r="BL42" s="2">
        <f t="shared" ca="1" si="52"/>
        <v>0</v>
      </c>
      <c r="BM42" s="2">
        <f t="shared" ca="1" si="52"/>
        <v>0</v>
      </c>
      <c r="BN42" s="2" t="str">
        <f t="shared" si="21"/>
        <v>SH</v>
      </c>
      <c r="BP42" s="2">
        <f t="shared" si="50"/>
        <v>0</v>
      </c>
      <c r="BR42" s="2">
        <f t="shared" si="36"/>
        <v>0</v>
      </c>
      <c r="BS42" s="2">
        <f t="shared" si="37"/>
        <v>0</v>
      </c>
      <c r="BT42" s="2">
        <f t="shared" si="38"/>
        <v>0</v>
      </c>
      <c r="BU42" s="2">
        <f t="shared" si="39"/>
        <v>0</v>
      </c>
      <c r="BV42" s="2">
        <f t="shared" si="40"/>
        <v>0</v>
      </c>
      <c r="BW42" s="2">
        <f t="shared" si="41"/>
        <v>0</v>
      </c>
      <c r="BX42" s="2">
        <f t="shared" si="42"/>
        <v>0</v>
      </c>
      <c r="BY42" s="2">
        <f t="shared" si="43"/>
        <v>0</v>
      </c>
      <c r="BZ42" s="2">
        <f t="shared" si="44"/>
        <v>0</v>
      </c>
      <c r="CA42" s="2">
        <f t="shared" si="45"/>
        <v>0</v>
      </c>
      <c r="CB42" s="2">
        <f t="shared" si="46"/>
        <v>0</v>
      </c>
      <c r="CC42" s="2">
        <f t="shared" si="47"/>
        <v>0</v>
      </c>
      <c r="CD42" s="2">
        <f t="shared" si="48"/>
        <v>0</v>
      </c>
      <c r="CE42" s="2">
        <f t="shared" si="49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КА-6  -  Гун</v>
      </c>
      <c r="B43" s="10" t="s">
        <v>2191</v>
      </c>
      <c r="C43" s="18">
        <v>6</v>
      </c>
      <c r="D43" s="18">
        <v>0.5</v>
      </c>
      <c r="E43" s="22" t="s">
        <v>116</v>
      </c>
      <c r="F43" s="22">
        <v>1</v>
      </c>
      <c r="G43" s="22">
        <v>1</v>
      </c>
      <c r="H43" s="20">
        <f t="shared" ca="1" si="17"/>
        <v>0</v>
      </c>
      <c r="I43" s="16" t="str">
        <f t="shared" si="18"/>
        <v>06K002SG0006</v>
      </c>
      <c r="J43" s="54">
        <v>3</v>
      </c>
      <c r="K43" s="54">
        <v>1.8</v>
      </c>
      <c r="L43" s="54">
        <v>2.1</v>
      </c>
      <c r="M43" s="54">
        <v>1.2</v>
      </c>
      <c r="N43" s="54">
        <v>4.5</v>
      </c>
      <c r="O43" s="54">
        <v>4.7</v>
      </c>
      <c r="P43" s="54">
        <v>1.9</v>
      </c>
      <c r="Q43" s="54">
        <v>3.2</v>
      </c>
      <c r="R43" s="54">
        <v>5.9</v>
      </c>
      <c r="S43" s="54">
        <v>1.5</v>
      </c>
      <c r="T43" s="54">
        <v>1.1000000000000001</v>
      </c>
      <c r="U43" s="54">
        <v>1.8</v>
      </c>
      <c r="V43" s="54">
        <v>3.9</v>
      </c>
      <c r="W43" s="56">
        <v>2.2999999999999998</v>
      </c>
      <c r="X43" s="2">
        <f t="shared" ca="1" si="53"/>
        <v>0</v>
      </c>
      <c r="Y43" s="2">
        <f t="shared" ca="1" si="53"/>
        <v>0</v>
      </c>
      <c r="Z43" s="2">
        <f t="shared" ca="1" si="51"/>
        <v>20</v>
      </c>
      <c r="AA43" s="2">
        <f t="shared" ca="1" si="51"/>
        <v>0</v>
      </c>
      <c r="AB43" s="2">
        <f t="shared" ca="1" si="51"/>
        <v>20</v>
      </c>
      <c r="AC43" s="2">
        <f t="shared" ca="1" si="51"/>
        <v>20</v>
      </c>
      <c r="AD43" s="2">
        <f t="shared" ca="1" si="51"/>
        <v>0</v>
      </c>
      <c r="AE43" s="2">
        <f t="shared" ca="1" si="51"/>
        <v>20</v>
      </c>
      <c r="AF43" s="2">
        <f t="shared" ca="1" si="51"/>
        <v>20</v>
      </c>
      <c r="AG43" s="2">
        <f t="shared" ca="1" si="51"/>
        <v>0</v>
      </c>
      <c r="AH43" s="2">
        <f t="shared" ca="1" si="51"/>
        <v>0</v>
      </c>
      <c r="AI43" s="2">
        <f t="shared" ca="1" si="51"/>
        <v>20</v>
      </c>
      <c r="AJ43" s="2">
        <f t="shared" ca="1" si="51"/>
        <v>20</v>
      </c>
      <c r="AK43" s="2">
        <f t="shared" ca="1" si="51"/>
        <v>0</v>
      </c>
      <c r="AL43" s="55">
        <v>2.3328252219401766</v>
      </c>
      <c r="AM43" s="55">
        <v>2.3190350782353502</v>
      </c>
      <c r="AN43" s="55">
        <v>2.4616665722183306</v>
      </c>
      <c r="AO43" s="55">
        <v>2.3055974772189676</v>
      </c>
      <c r="AP43" s="55">
        <v>2.2617155245082805</v>
      </c>
      <c r="AQ43" s="55">
        <v>2.2498655989851657</v>
      </c>
      <c r="AR43" s="55">
        <v>2.2891041599173603</v>
      </c>
      <c r="AS43" s="55">
        <v>2.2696083235991908</v>
      </c>
      <c r="AT43" s="55">
        <v>2.2591116694409079</v>
      </c>
      <c r="AU43" s="55">
        <v>2.2583912824856389</v>
      </c>
      <c r="AV43" s="55">
        <v>2.2544434830578206</v>
      </c>
      <c r="AW43" s="55">
        <v>2.2731979978090715</v>
      </c>
      <c r="AX43" s="55">
        <v>2.2855760432181031</v>
      </c>
      <c r="AY43" s="55">
        <v>2.3159969313137805</v>
      </c>
      <c r="AZ43" s="2">
        <f t="shared" ca="1" si="54"/>
        <v>0</v>
      </c>
      <c r="BA43" s="2">
        <f t="shared" ca="1" si="54"/>
        <v>0</v>
      </c>
      <c r="BB43" s="2">
        <f t="shared" ca="1" si="52"/>
        <v>0</v>
      </c>
      <c r="BC43" s="2">
        <f t="shared" ca="1" si="52"/>
        <v>0</v>
      </c>
      <c r="BD43" s="2">
        <f t="shared" ca="1" si="52"/>
        <v>0</v>
      </c>
      <c r="BE43" s="2">
        <f t="shared" ca="1" si="52"/>
        <v>0</v>
      </c>
      <c r="BF43" s="2">
        <f t="shared" ca="1" si="52"/>
        <v>0</v>
      </c>
      <c r="BG43" s="2">
        <f t="shared" ca="1" si="52"/>
        <v>0</v>
      </c>
      <c r="BH43" s="2">
        <f t="shared" ca="1" si="52"/>
        <v>0</v>
      </c>
      <c r="BI43" s="2">
        <f t="shared" ca="1" si="52"/>
        <v>0</v>
      </c>
      <c r="BJ43" s="2">
        <f t="shared" ca="1" si="52"/>
        <v>0</v>
      </c>
      <c r="BK43" s="2">
        <f t="shared" ca="1" si="52"/>
        <v>0</v>
      </c>
      <c r="BL43" s="2">
        <f t="shared" ca="1" si="52"/>
        <v>0</v>
      </c>
      <c r="BM43" s="2">
        <f t="shared" ca="1" si="52"/>
        <v>0</v>
      </c>
      <c r="BN43" s="2" t="str">
        <f t="shared" si="21"/>
        <v>SG</v>
      </c>
      <c r="BO43" s="2">
        <f>IF(AND(COUNTIF(J43:W43,"&gt;0")&gt;6,COUNTIF(J43:W43,"&gt;0")=SUM(BR43:CE43)),SUM(BR43:CE43),0)</f>
        <v>0</v>
      </c>
      <c r="BP43" s="2">
        <f t="shared" si="50"/>
        <v>1</v>
      </c>
      <c r="BR43" s="2">
        <f t="shared" ref="BR43:BR53" si="55">IF(AND(J92 &gt;0,J43&gt;$C43,J43 &gt;0.1),1,0)</f>
        <v>0</v>
      </c>
      <c r="BS43" s="2">
        <f t="shared" ref="BS43:BS53" si="56">IF(AND(K92 &gt;0,K43&gt;$C43,K43 &gt;0.1),1,0)</f>
        <v>0</v>
      </c>
      <c r="BT43" s="2">
        <f t="shared" ref="BT43:BT53" si="57">IF(AND(L92 &gt;0,L43&gt;$C43,L43 &gt;0.1),1,0)</f>
        <v>0</v>
      </c>
      <c r="BU43" s="2">
        <f t="shared" ref="BU43:BU53" si="58">IF(AND(M92 &gt;0,M43&gt;$C43,M43 &gt;0.1),1,0)</f>
        <v>0</v>
      </c>
      <c r="BV43" s="2">
        <f t="shared" ref="BV43:BV53" si="59">IF(AND(N92 &gt;0,N43&gt;$C43,N43 &gt;0.1),1,0)</f>
        <v>0</v>
      </c>
      <c r="BW43" s="2">
        <f t="shared" ref="BW43:BW53" si="60">IF(AND(O92 &gt;0,O43&gt;$C43,O43 &gt;0.1),1,0)</f>
        <v>0</v>
      </c>
      <c r="BX43" s="2">
        <f t="shared" ref="BX43:BX53" si="61">IF(AND(P92 &gt;0,P43&gt;$C43,P43 &gt;0.1),1,0)</f>
        <v>0</v>
      </c>
      <c r="BY43" s="2">
        <f t="shared" ref="BY43:BY53" si="62">IF(AND(Q92 &gt;0,Q43&gt;$C43,Q43 &gt;0.1),1,0)</f>
        <v>0</v>
      </c>
      <c r="BZ43" s="2">
        <f t="shared" ref="BZ43:BZ53" si="63">IF(AND(R92 &gt;0,R43&gt;$C43,R43 &gt;0.1),1,0)</f>
        <v>0</v>
      </c>
      <c r="CA43" s="2">
        <f t="shared" ref="CA43:CA53" si="64">IF(AND(S92 &gt;0,S43&gt;$C43,S43 &gt;0.1),1,0)</f>
        <v>0</v>
      </c>
      <c r="CB43" s="2">
        <f t="shared" ref="CB43:CB53" si="65">IF(AND(T92 &gt;0,T43&gt;$C43,T43 &gt;0.1),1,0)</f>
        <v>0</v>
      </c>
      <c r="CC43" s="2">
        <f t="shared" ref="CC43:CC53" si="66">IF(AND(U92 &gt;0,U43&gt;$C43,U43 &gt;0.1),1,0)</f>
        <v>0</v>
      </c>
      <c r="CD43" s="2">
        <f t="shared" ref="CD43:CD53" si="67">IF(AND(V92 &gt;0,V43&gt;$C43,V43 &gt;0.1),1,0)</f>
        <v>0</v>
      </c>
      <c r="CE43" s="2">
        <f t="shared" ref="CE43:CE53" si="68">IF(AND(W92 &gt;0,W43&gt;$C43,W43 &gt;0.1),1,0)</f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КА-7  -  Гун</v>
      </c>
      <c r="B44" s="12" t="s">
        <v>2192</v>
      </c>
      <c r="C44" s="18">
        <v>6</v>
      </c>
      <c r="D44" s="18">
        <v>0.5</v>
      </c>
      <c r="E44" s="22" t="s">
        <v>116</v>
      </c>
      <c r="F44" s="22">
        <v>1</v>
      </c>
      <c r="G44" s="22">
        <v>1</v>
      </c>
      <c r="H44" s="20">
        <f t="shared" ca="1" si="17"/>
        <v>0</v>
      </c>
      <c r="I44" s="16" t="str">
        <f t="shared" si="18"/>
        <v>07K002SG0006</v>
      </c>
      <c r="J44" s="54">
        <v>5.3</v>
      </c>
      <c r="K44" s="54">
        <v>2.1</v>
      </c>
      <c r="L44" s="54">
        <v>5</v>
      </c>
      <c r="M44" s="54">
        <v>6</v>
      </c>
      <c r="N44" s="54">
        <v>5.5</v>
      </c>
      <c r="O44" s="54">
        <v>4.9000000000000004</v>
      </c>
      <c r="P44" s="54">
        <v>1.7</v>
      </c>
      <c r="Q44" s="54">
        <v>4.4000000000000004</v>
      </c>
      <c r="R44" s="54">
        <v>4.8</v>
      </c>
      <c r="S44" s="54">
        <v>1.6</v>
      </c>
      <c r="T44" s="54">
        <v>1.2</v>
      </c>
      <c r="U44" s="54">
        <v>0</v>
      </c>
      <c r="V44" s="54">
        <v>0</v>
      </c>
      <c r="W44" s="56">
        <v>0</v>
      </c>
      <c r="X44" s="2">
        <f t="shared" ca="1" si="53"/>
        <v>0</v>
      </c>
      <c r="Y44" s="2">
        <f t="shared" ca="1" si="53"/>
        <v>0</v>
      </c>
      <c r="Z44" s="2">
        <f t="shared" ca="1" si="51"/>
        <v>20</v>
      </c>
      <c r="AA44" s="2">
        <f t="shared" ca="1" si="51"/>
        <v>20</v>
      </c>
      <c r="AB44" s="2">
        <f t="shared" ca="1" si="51"/>
        <v>0</v>
      </c>
      <c r="AC44" s="2">
        <f t="shared" ca="1" si="51"/>
        <v>0</v>
      </c>
      <c r="AD44" s="2">
        <f t="shared" ca="1" si="51"/>
        <v>0</v>
      </c>
      <c r="AE44" s="2">
        <f t="shared" ca="1" si="51"/>
        <v>20</v>
      </c>
      <c r="AF44" s="2">
        <f t="shared" ca="1" si="51"/>
        <v>20</v>
      </c>
      <c r="AG44" s="2">
        <f t="shared" ca="1" si="51"/>
        <v>0</v>
      </c>
      <c r="AH44" s="2">
        <f t="shared" ca="1" si="51"/>
        <v>0</v>
      </c>
      <c r="AI44" s="2">
        <f t="shared" ca="1" si="51"/>
        <v>0</v>
      </c>
      <c r="AJ44" s="2">
        <f t="shared" ca="1" si="51"/>
        <v>0</v>
      </c>
      <c r="AK44" s="2">
        <f t="shared" ca="1" si="51"/>
        <v>0</v>
      </c>
      <c r="AL44" s="55">
        <v>2.5203585548651346</v>
      </c>
      <c r="AM44" s="55">
        <v>2.4620754809300935</v>
      </c>
      <c r="AN44" s="55">
        <v>2.4982843350743904</v>
      </c>
      <c r="AO44" s="55">
        <v>2.3759032088926122</v>
      </c>
      <c r="AP44" s="55">
        <v>2.2709397229591732</v>
      </c>
      <c r="AQ44" s="55">
        <v>2.2748713853966733</v>
      </c>
      <c r="AR44" s="55">
        <v>2.3300822507074082</v>
      </c>
      <c r="AS44" s="55">
        <v>2.2510160852085423</v>
      </c>
      <c r="AT44" s="55">
        <v>2.3325364331805876</v>
      </c>
      <c r="AU44" s="55">
        <v>2.3664952611778225</v>
      </c>
      <c r="AV44" s="55">
        <v>2.7009755315012529</v>
      </c>
      <c r="AW44" s="55">
        <v>0</v>
      </c>
      <c r="AX44" s="55">
        <v>0</v>
      </c>
      <c r="AY44" s="55">
        <v>0</v>
      </c>
      <c r="AZ44" s="2">
        <f t="shared" ca="1" si="54"/>
        <v>0</v>
      </c>
      <c r="BA44" s="2">
        <f t="shared" ca="1" si="54"/>
        <v>0</v>
      </c>
      <c r="BB44" s="2">
        <f t="shared" ca="1" si="52"/>
        <v>0</v>
      </c>
      <c r="BC44" s="2">
        <f t="shared" ca="1" si="52"/>
        <v>0</v>
      </c>
      <c r="BD44" s="2">
        <f t="shared" ca="1" si="52"/>
        <v>0</v>
      </c>
      <c r="BE44" s="2">
        <f t="shared" ca="1" si="52"/>
        <v>0</v>
      </c>
      <c r="BF44" s="2">
        <f t="shared" ca="1" si="52"/>
        <v>0</v>
      </c>
      <c r="BG44" s="2">
        <f t="shared" ca="1" si="52"/>
        <v>0</v>
      </c>
      <c r="BH44" s="2">
        <f t="shared" ca="1" si="52"/>
        <v>0</v>
      </c>
      <c r="BI44" s="2">
        <f t="shared" ca="1" si="52"/>
        <v>0</v>
      </c>
      <c r="BJ44" s="2">
        <f t="shared" ca="1" si="52"/>
        <v>0</v>
      </c>
      <c r="BK44" s="2">
        <f t="shared" ca="1" si="52"/>
        <v>0</v>
      </c>
      <c r="BL44" s="2">
        <f t="shared" ca="1" si="52"/>
        <v>0</v>
      </c>
      <c r="BM44" s="2">
        <f t="shared" ca="1" si="52"/>
        <v>0</v>
      </c>
      <c r="BN44" s="2" t="str">
        <f t="shared" si="21"/>
        <v>SG</v>
      </c>
      <c r="BP44" s="2">
        <f t="shared" si="50"/>
        <v>1</v>
      </c>
      <c r="BR44" s="2">
        <f t="shared" si="55"/>
        <v>0</v>
      </c>
      <c r="BS44" s="2">
        <f t="shared" si="56"/>
        <v>0</v>
      </c>
      <c r="BT44" s="2">
        <f t="shared" si="57"/>
        <v>0</v>
      </c>
      <c r="BU44" s="2">
        <f t="shared" si="58"/>
        <v>0</v>
      </c>
      <c r="BV44" s="2">
        <f t="shared" si="59"/>
        <v>0</v>
      </c>
      <c r="BW44" s="2">
        <f t="shared" si="60"/>
        <v>0</v>
      </c>
      <c r="BX44" s="2">
        <f t="shared" si="61"/>
        <v>0</v>
      </c>
      <c r="BY44" s="2">
        <f t="shared" si="62"/>
        <v>0</v>
      </c>
      <c r="BZ44" s="2">
        <f t="shared" si="63"/>
        <v>0</v>
      </c>
      <c r="CA44" s="2">
        <f t="shared" si="64"/>
        <v>0</v>
      </c>
      <c r="CB44" s="2">
        <f t="shared" si="65"/>
        <v>0</v>
      </c>
      <c r="CC44" s="2">
        <f t="shared" si="66"/>
        <v>0</v>
      </c>
      <c r="CD44" s="2">
        <f t="shared" si="67"/>
        <v>0</v>
      </c>
      <c r="CE44" s="2">
        <f t="shared" si="68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КА-10  -  Гун</v>
      </c>
      <c r="B45" s="10" t="s">
        <v>2193</v>
      </c>
      <c r="C45" s="18">
        <v>6</v>
      </c>
      <c r="D45" s="18">
        <v>0.5</v>
      </c>
      <c r="E45" s="22" t="s">
        <v>116</v>
      </c>
      <c r="F45" s="22">
        <v>1</v>
      </c>
      <c r="G45" s="22">
        <v>1</v>
      </c>
      <c r="H45" s="20">
        <f t="shared" ca="1" si="17"/>
        <v>0</v>
      </c>
      <c r="I45" s="16" t="str">
        <f t="shared" si="18"/>
        <v>10K002SG0006</v>
      </c>
      <c r="J45" s="54">
        <v>3.7</v>
      </c>
      <c r="K45" s="54">
        <v>1</v>
      </c>
      <c r="L45" s="54">
        <v>0.7</v>
      </c>
      <c r="M45" s="54">
        <v>0.5</v>
      </c>
      <c r="N45" s="54">
        <v>1.1000000000000001</v>
      </c>
      <c r="O45" s="54">
        <v>1.4</v>
      </c>
      <c r="P45" s="54">
        <v>1.1000000000000001</v>
      </c>
      <c r="Q45" s="54">
        <v>2.1</v>
      </c>
      <c r="R45" s="54">
        <v>1</v>
      </c>
      <c r="S45" s="54">
        <v>1</v>
      </c>
      <c r="T45" s="54">
        <v>0.7</v>
      </c>
      <c r="U45" s="54">
        <v>1</v>
      </c>
      <c r="V45" s="54">
        <v>1.4</v>
      </c>
      <c r="W45" s="56">
        <v>1.5</v>
      </c>
      <c r="X45" s="2">
        <f t="shared" ca="1" si="53"/>
        <v>0</v>
      </c>
      <c r="Y45" s="2">
        <f t="shared" ca="1" si="53"/>
        <v>0</v>
      </c>
      <c r="Z45" s="2">
        <f t="shared" ca="1" si="51"/>
        <v>0</v>
      </c>
      <c r="AA45" s="2">
        <f t="shared" ca="1" si="51"/>
        <v>0</v>
      </c>
      <c r="AB45" s="2">
        <f t="shared" ca="1" si="51"/>
        <v>20</v>
      </c>
      <c r="AC45" s="2">
        <f t="shared" ca="1" si="51"/>
        <v>20</v>
      </c>
      <c r="AD45" s="2">
        <f t="shared" ca="1" si="51"/>
        <v>0</v>
      </c>
      <c r="AE45" s="2">
        <f t="shared" ca="1" si="51"/>
        <v>20</v>
      </c>
      <c r="AF45" s="2">
        <f t="shared" ca="1" si="51"/>
        <v>0</v>
      </c>
      <c r="AG45" s="2">
        <f t="shared" ca="1" si="51"/>
        <v>0</v>
      </c>
      <c r="AH45" s="2">
        <f t="shared" ca="1" si="51"/>
        <v>0</v>
      </c>
      <c r="AI45" s="2">
        <f t="shared" ca="1" si="51"/>
        <v>20</v>
      </c>
      <c r="AJ45" s="2">
        <f t="shared" ca="1" si="51"/>
        <v>20</v>
      </c>
      <c r="AK45" s="2">
        <f t="shared" ca="1" si="51"/>
        <v>0</v>
      </c>
      <c r="AL45" s="55">
        <v>1.787329253381732</v>
      </c>
      <c r="AM45" s="55">
        <v>1.8141489433082205</v>
      </c>
      <c r="AN45" s="55">
        <v>1.8251846768952231</v>
      </c>
      <c r="AO45" s="55">
        <v>1.8285566811282425</v>
      </c>
      <c r="AP45" s="55">
        <v>1.90576697964283</v>
      </c>
      <c r="AQ45" s="55">
        <v>1.8717385466257672</v>
      </c>
      <c r="AR45" s="55">
        <v>1.887421907032613</v>
      </c>
      <c r="AS45" s="55">
        <v>1.9071527543883322</v>
      </c>
      <c r="AT45" s="55">
        <v>1.8878915834006558</v>
      </c>
      <c r="AU45" s="55">
        <v>1.864110160888228</v>
      </c>
      <c r="AV45" s="55">
        <v>1.8531157887687679</v>
      </c>
      <c r="AW45" s="55">
        <v>1.8564299033767855</v>
      </c>
      <c r="AX45" s="55">
        <v>1.8845497920303336</v>
      </c>
      <c r="AY45" s="55">
        <v>1.8815487517831784</v>
      </c>
      <c r="AZ45" s="2">
        <f t="shared" ca="1" si="54"/>
        <v>0</v>
      </c>
      <c r="BA45" s="2">
        <f t="shared" ca="1" si="54"/>
        <v>0</v>
      </c>
      <c r="BB45" s="2">
        <f t="shared" ca="1" si="52"/>
        <v>0</v>
      </c>
      <c r="BC45" s="2">
        <f t="shared" ca="1" si="52"/>
        <v>0</v>
      </c>
      <c r="BD45" s="2">
        <f t="shared" ca="1" si="52"/>
        <v>0</v>
      </c>
      <c r="BE45" s="2">
        <f t="shared" ca="1" si="52"/>
        <v>0</v>
      </c>
      <c r="BF45" s="2">
        <f t="shared" ca="1" si="52"/>
        <v>0</v>
      </c>
      <c r="BG45" s="2">
        <f t="shared" ca="1" si="52"/>
        <v>0</v>
      </c>
      <c r="BH45" s="2">
        <f t="shared" ca="1" si="52"/>
        <v>0</v>
      </c>
      <c r="BI45" s="2">
        <f t="shared" ca="1" si="52"/>
        <v>0</v>
      </c>
      <c r="BJ45" s="2">
        <f t="shared" ca="1" si="52"/>
        <v>0</v>
      </c>
      <c r="BK45" s="2">
        <f t="shared" ca="1" si="52"/>
        <v>0</v>
      </c>
      <c r="BL45" s="2">
        <f t="shared" ca="1" si="52"/>
        <v>0</v>
      </c>
      <c r="BM45" s="2">
        <f t="shared" ca="1" si="52"/>
        <v>0</v>
      </c>
      <c r="BN45" s="2" t="str">
        <f t="shared" si="21"/>
        <v>SG</v>
      </c>
      <c r="BO45" s="2">
        <f>IF(AND(COUNTIF(J45:W45,"&gt;0")&gt;6,COUNTIF(J45:W45,"&gt;0")=SUM(BR45:CE45)),SUM(BR45:CE45),0)</f>
        <v>0</v>
      </c>
      <c r="BP45" s="2">
        <f t="shared" si="50"/>
        <v>1</v>
      </c>
      <c r="BR45" s="2">
        <f t="shared" si="55"/>
        <v>0</v>
      </c>
      <c r="BS45" s="2">
        <f t="shared" si="56"/>
        <v>0</v>
      </c>
      <c r="BT45" s="2">
        <f t="shared" si="57"/>
        <v>0</v>
      </c>
      <c r="BU45" s="2">
        <f t="shared" si="58"/>
        <v>0</v>
      </c>
      <c r="BV45" s="2">
        <f t="shared" si="59"/>
        <v>0</v>
      </c>
      <c r="BW45" s="2">
        <f t="shared" si="60"/>
        <v>0</v>
      </c>
      <c r="BX45" s="2">
        <f t="shared" si="61"/>
        <v>0</v>
      </c>
      <c r="BY45" s="2">
        <f t="shared" si="62"/>
        <v>0</v>
      </c>
      <c r="BZ45" s="2">
        <f t="shared" si="63"/>
        <v>0</v>
      </c>
      <c r="CA45" s="2">
        <f t="shared" si="64"/>
        <v>0</v>
      </c>
      <c r="CB45" s="2">
        <f t="shared" si="65"/>
        <v>0</v>
      </c>
      <c r="CC45" s="2">
        <f t="shared" si="66"/>
        <v>0</v>
      </c>
      <c r="CD45" s="2">
        <f t="shared" si="67"/>
        <v>0</v>
      </c>
      <c r="CE45" s="2">
        <f t="shared" si="68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КА-11  -  Гун</v>
      </c>
      <c r="B46" s="10" t="s">
        <v>2194</v>
      </c>
      <c r="C46" s="18">
        <v>6</v>
      </c>
      <c r="D46" s="18">
        <v>0.5</v>
      </c>
      <c r="E46" s="22" t="s">
        <v>116</v>
      </c>
      <c r="F46" s="22">
        <v>1</v>
      </c>
      <c r="G46" s="22">
        <v>1</v>
      </c>
      <c r="H46" s="20">
        <f t="shared" ca="1" si="17"/>
        <v>0</v>
      </c>
      <c r="I46" s="16" t="str">
        <f t="shared" si="18"/>
        <v>11K002SG0006</v>
      </c>
      <c r="J46" s="54">
        <v>1.5</v>
      </c>
      <c r="K46" s="54">
        <v>3.1</v>
      </c>
      <c r="L46" s="54">
        <v>0</v>
      </c>
      <c r="M46" s="54">
        <v>0</v>
      </c>
      <c r="N46" s="54">
        <v>3.1</v>
      </c>
      <c r="O46" s="54">
        <v>2.6</v>
      </c>
      <c r="P46" s="54">
        <v>0.9</v>
      </c>
      <c r="Q46" s="54">
        <v>1</v>
      </c>
      <c r="R46" s="54">
        <v>1.2</v>
      </c>
      <c r="S46" s="54">
        <v>0.8</v>
      </c>
      <c r="T46" s="54">
        <v>0.8</v>
      </c>
      <c r="U46" s="54">
        <v>1.1000000000000001</v>
      </c>
      <c r="V46" s="54">
        <v>1.1000000000000001</v>
      </c>
      <c r="W46" s="56">
        <v>1.1000000000000001</v>
      </c>
      <c r="X46" s="2">
        <f t="shared" ca="1" si="53"/>
        <v>0</v>
      </c>
      <c r="Y46" s="2">
        <f t="shared" ca="1" si="53"/>
        <v>0</v>
      </c>
      <c r="Z46" s="2">
        <f t="shared" ca="1" si="51"/>
        <v>0</v>
      </c>
      <c r="AA46" s="2">
        <f t="shared" ca="1" si="51"/>
        <v>0</v>
      </c>
      <c r="AB46" s="2">
        <f t="shared" ca="1" si="51"/>
        <v>0</v>
      </c>
      <c r="AC46" s="2">
        <f t="shared" ca="1" si="51"/>
        <v>0</v>
      </c>
      <c r="AD46" s="2">
        <f t="shared" ca="1" si="51"/>
        <v>0</v>
      </c>
      <c r="AE46" s="2">
        <f t="shared" ca="1" si="51"/>
        <v>0</v>
      </c>
      <c r="AF46" s="2">
        <f t="shared" ca="1" si="51"/>
        <v>20</v>
      </c>
      <c r="AG46" s="2">
        <f t="shared" ca="1" si="51"/>
        <v>0</v>
      </c>
      <c r="AH46" s="2">
        <f t="shared" ca="1" si="51"/>
        <v>0</v>
      </c>
      <c r="AI46" s="2">
        <f t="shared" ca="1" si="51"/>
        <v>20</v>
      </c>
      <c r="AJ46" s="2">
        <f t="shared" ca="1" si="51"/>
        <v>0</v>
      </c>
      <c r="AK46" s="2">
        <f t="shared" ca="1" si="51"/>
        <v>0</v>
      </c>
      <c r="AL46" s="55">
        <v>4.5767659621012786</v>
      </c>
      <c r="AM46" s="55">
        <v>6.2883088353580643</v>
      </c>
      <c r="AN46" s="55">
        <v>0</v>
      </c>
      <c r="AO46" s="55">
        <v>0</v>
      </c>
      <c r="AP46" s="55">
        <v>10.973782212160987</v>
      </c>
      <c r="AQ46" s="55">
        <v>4.9157277030108109</v>
      </c>
      <c r="AR46" s="55">
        <v>3.6108490062232836</v>
      </c>
      <c r="AS46" s="55">
        <v>4.3446239232834927</v>
      </c>
      <c r="AT46" s="55">
        <v>3.6478817638996062</v>
      </c>
      <c r="AU46" s="55">
        <v>3.0586072661410637</v>
      </c>
      <c r="AV46" s="55">
        <v>3.0996495486437246</v>
      </c>
      <c r="AW46" s="55">
        <v>3.4384407055331825</v>
      </c>
      <c r="AX46" s="55">
        <v>3.4022045630633193</v>
      </c>
      <c r="AY46" s="55">
        <v>3.3739859369032104</v>
      </c>
      <c r="AZ46" s="2">
        <f t="shared" ca="1" si="54"/>
        <v>0</v>
      </c>
      <c r="BA46" s="2">
        <f t="shared" ca="1" si="54"/>
        <v>0</v>
      </c>
      <c r="BB46" s="2">
        <f t="shared" ca="1" si="52"/>
        <v>0</v>
      </c>
      <c r="BC46" s="2">
        <f t="shared" ca="1" si="52"/>
        <v>0</v>
      </c>
      <c r="BD46" s="2">
        <f t="shared" ca="1" si="52"/>
        <v>0</v>
      </c>
      <c r="BE46" s="2">
        <f t="shared" ca="1" si="52"/>
        <v>0</v>
      </c>
      <c r="BF46" s="2">
        <f t="shared" ca="1" si="52"/>
        <v>0</v>
      </c>
      <c r="BG46" s="2">
        <f t="shared" ca="1" si="52"/>
        <v>0</v>
      </c>
      <c r="BH46" s="2">
        <f t="shared" ca="1" si="52"/>
        <v>0</v>
      </c>
      <c r="BI46" s="2">
        <f t="shared" ca="1" si="52"/>
        <v>0</v>
      </c>
      <c r="BJ46" s="2">
        <f t="shared" ca="1" si="52"/>
        <v>0</v>
      </c>
      <c r="BK46" s="2">
        <f t="shared" ca="1" si="52"/>
        <v>0</v>
      </c>
      <c r="BL46" s="2">
        <f t="shared" ca="1" si="52"/>
        <v>0</v>
      </c>
      <c r="BM46" s="2">
        <f t="shared" ca="1" si="52"/>
        <v>0</v>
      </c>
      <c r="BN46" s="2" t="str">
        <f t="shared" si="21"/>
        <v>SG</v>
      </c>
      <c r="BO46" s="2">
        <f>IF(AND(COUNTIF(J46:W46,"&gt;0")&gt;6,COUNTIF(J46:W46,"&gt;0")=SUM(BR46:CE46)),SUM(BR46:CE46),0)</f>
        <v>0</v>
      </c>
      <c r="BP46" s="2">
        <f t="shared" si="50"/>
        <v>1</v>
      </c>
      <c r="BR46" s="2">
        <f t="shared" si="55"/>
        <v>0</v>
      </c>
      <c r="BS46" s="2">
        <f t="shared" si="56"/>
        <v>0</v>
      </c>
      <c r="BT46" s="2">
        <f t="shared" si="57"/>
        <v>0</v>
      </c>
      <c r="BU46" s="2">
        <f t="shared" si="58"/>
        <v>0</v>
      </c>
      <c r="BV46" s="2">
        <f t="shared" si="59"/>
        <v>0</v>
      </c>
      <c r="BW46" s="2">
        <f t="shared" si="60"/>
        <v>0</v>
      </c>
      <c r="BX46" s="2">
        <f t="shared" si="61"/>
        <v>0</v>
      </c>
      <c r="BY46" s="2">
        <f t="shared" si="62"/>
        <v>0</v>
      </c>
      <c r="BZ46" s="2">
        <f t="shared" si="63"/>
        <v>0</v>
      </c>
      <c r="CA46" s="2">
        <f t="shared" si="64"/>
        <v>0</v>
      </c>
      <c r="CB46" s="2">
        <f t="shared" si="65"/>
        <v>0</v>
      </c>
      <c r="CC46" s="2">
        <f t="shared" si="66"/>
        <v>0</v>
      </c>
      <c r="CD46" s="2">
        <f t="shared" si="67"/>
        <v>0</v>
      </c>
      <c r="CE46" s="2">
        <f t="shared" si="68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КА-12  -  Гун</v>
      </c>
      <c r="B47" s="12" t="s">
        <v>2195</v>
      </c>
      <c r="C47" s="18">
        <v>6</v>
      </c>
      <c r="D47" s="18">
        <v>0.5</v>
      </c>
      <c r="E47" s="22" t="s">
        <v>116</v>
      </c>
      <c r="F47" s="22">
        <v>1</v>
      </c>
      <c r="G47" s="22">
        <v>1</v>
      </c>
      <c r="H47" s="20">
        <f t="shared" ca="1" si="17"/>
        <v>0</v>
      </c>
      <c r="I47" s="16" t="str">
        <f t="shared" si="18"/>
        <v>12K002SG0006</v>
      </c>
      <c r="J47" s="54">
        <v>0</v>
      </c>
      <c r="K47" s="54">
        <v>0</v>
      </c>
      <c r="L47" s="54">
        <v>0</v>
      </c>
      <c r="M47" s="54">
        <v>2.6</v>
      </c>
      <c r="N47" s="54">
        <v>1.1000000000000001</v>
      </c>
      <c r="O47" s="54">
        <v>1</v>
      </c>
      <c r="P47" s="54">
        <v>1.5</v>
      </c>
      <c r="Q47" s="54">
        <v>1.2</v>
      </c>
      <c r="R47" s="54">
        <v>0.6</v>
      </c>
      <c r="S47" s="54">
        <v>1.1000000000000001</v>
      </c>
      <c r="T47" s="54">
        <v>0.9</v>
      </c>
      <c r="U47" s="54">
        <v>0.8</v>
      </c>
      <c r="V47" s="54">
        <v>0.9</v>
      </c>
      <c r="W47" s="56">
        <v>0.8</v>
      </c>
      <c r="X47" s="2">
        <f t="shared" ca="1" si="53"/>
        <v>0</v>
      </c>
      <c r="Y47" s="2">
        <f t="shared" ca="1" si="53"/>
        <v>0</v>
      </c>
      <c r="Z47" s="2">
        <f t="shared" ca="1" si="51"/>
        <v>0</v>
      </c>
      <c r="AA47" s="2">
        <f t="shared" ca="1" si="51"/>
        <v>0</v>
      </c>
      <c r="AB47" s="2">
        <f t="shared" ca="1" si="51"/>
        <v>0</v>
      </c>
      <c r="AC47" s="2">
        <f t="shared" ca="1" si="51"/>
        <v>0</v>
      </c>
      <c r="AD47" s="2">
        <f t="shared" ca="1" si="51"/>
        <v>20</v>
      </c>
      <c r="AE47" s="2">
        <f t="shared" ca="1" si="51"/>
        <v>0</v>
      </c>
      <c r="AF47" s="2">
        <f t="shared" ca="1" si="51"/>
        <v>0</v>
      </c>
      <c r="AG47" s="2">
        <f t="shared" ca="1" si="51"/>
        <v>20</v>
      </c>
      <c r="AH47" s="2">
        <f t="shared" ca="1" si="51"/>
        <v>0</v>
      </c>
      <c r="AI47" s="2">
        <f t="shared" ca="1" si="51"/>
        <v>0</v>
      </c>
      <c r="AJ47" s="2">
        <f t="shared" ca="1" si="51"/>
        <v>0</v>
      </c>
      <c r="AK47" s="2">
        <f t="shared" ca="1" si="51"/>
        <v>0</v>
      </c>
      <c r="AL47" s="55">
        <v>0</v>
      </c>
      <c r="AM47" s="55">
        <v>0</v>
      </c>
      <c r="AN47" s="55">
        <v>0</v>
      </c>
      <c r="AO47" s="55">
        <v>13.648046707106168</v>
      </c>
      <c r="AP47" s="55">
        <v>5.2991337000146421</v>
      </c>
      <c r="AQ47" s="55">
        <v>4.2855028847236269</v>
      </c>
      <c r="AR47" s="55">
        <v>4.2592695366680591</v>
      </c>
      <c r="AS47" s="55">
        <v>4.3926329767377199</v>
      </c>
      <c r="AT47" s="55">
        <v>3.9721825999446323</v>
      </c>
      <c r="AU47" s="55">
        <v>3.2993293272046453</v>
      </c>
      <c r="AV47" s="55">
        <v>3.5132355490173626</v>
      </c>
      <c r="AW47" s="55">
        <v>4.2632191230085779</v>
      </c>
      <c r="AX47" s="55">
        <v>4.3205468257357849</v>
      </c>
      <c r="AY47" s="55">
        <v>3.6637972844043412</v>
      </c>
      <c r="AZ47" s="2">
        <f t="shared" ca="1" si="54"/>
        <v>0</v>
      </c>
      <c r="BA47" s="2">
        <f t="shared" ca="1" si="54"/>
        <v>0</v>
      </c>
      <c r="BB47" s="2">
        <f t="shared" ca="1" si="52"/>
        <v>0</v>
      </c>
      <c r="BC47" s="2">
        <f t="shared" ca="1" si="52"/>
        <v>0</v>
      </c>
      <c r="BD47" s="2">
        <f t="shared" ca="1" si="52"/>
        <v>0</v>
      </c>
      <c r="BE47" s="2">
        <f t="shared" ca="1" si="52"/>
        <v>0</v>
      </c>
      <c r="BF47" s="2">
        <f t="shared" ca="1" si="52"/>
        <v>0</v>
      </c>
      <c r="BG47" s="2">
        <f t="shared" ca="1" si="52"/>
        <v>0</v>
      </c>
      <c r="BH47" s="2">
        <f t="shared" ca="1" si="52"/>
        <v>0</v>
      </c>
      <c r="BI47" s="2">
        <f t="shared" ca="1" si="52"/>
        <v>0</v>
      </c>
      <c r="BJ47" s="2">
        <f t="shared" ca="1" si="52"/>
        <v>0</v>
      </c>
      <c r="BK47" s="2">
        <f t="shared" ca="1" si="52"/>
        <v>0</v>
      </c>
      <c r="BL47" s="2">
        <f t="shared" ca="1" si="52"/>
        <v>0</v>
      </c>
      <c r="BM47" s="2">
        <f t="shared" ca="1" si="52"/>
        <v>0</v>
      </c>
      <c r="BN47" s="2" t="str">
        <f t="shared" si="21"/>
        <v>SG</v>
      </c>
      <c r="BO47" s="2">
        <f>IF(AND(COUNTIF(J47:W47,"&gt;0")&gt;6,COUNTIF(J47:W47,"&gt;0")=SUM(BR47:CE47)),SUM(BR47:CE47),0)</f>
        <v>0</v>
      </c>
      <c r="BP47" s="2">
        <f t="shared" si="50"/>
        <v>1</v>
      </c>
      <c r="BR47" s="2">
        <f t="shared" si="55"/>
        <v>0</v>
      </c>
      <c r="BS47" s="2">
        <f t="shared" si="56"/>
        <v>0</v>
      </c>
      <c r="BT47" s="2">
        <f t="shared" si="57"/>
        <v>0</v>
      </c>
      <c r="BU47" s="2">
        <f t="shared" si="58"/>
        <v>0</v>
      </c>
      <c r="BV47" s="2">
        <f t="shared" si="59"/>
        <v>0</v>
      </c>
      <c r="BW47" s="2">
        <f t="shared" si="60"/>
        <v>0</v>
      </c>
      <c r="BX47" s="2">
        <f t="shared" si="61"/>
        <v>0</v>
      </c>
      <c r="BY47" s="2">
        <f t="shared" si="62"/>
        <v>0</v>
      </c>
      <c r="BZ47" s="2">
        <f t="shared" si="63"/>
        <v>0</v>
      </c>
      <c r="CA47" s="2">
        <f t="shared" si="64"/>
        <v>0</v>
      </c>
      <c r="CB47" s="2">
        <f t="shared" si="65"/>
        <v>0</v>
      </c>
      <c r="CC47" s="2">
        <f t="shared" si="66"/>
        <v>0</v>
      </c>
      <c r="CD47" s="2">
        <f t="shared" si="67"/>
        <v>0</v>
      </c>
      <c r="CE47" s="2">
        <f t="shared" si="68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КА-13  -  Гун</v>
      </c>
      <c r="B48" s="10" t="s">
        <v>2196</v>
      </c>
      <c r="C48" s="18">
        <v>6</v>
      </c>
      <c r="D48" s="18">
        <v>0.5</v>
      </c>
      <c r="E48" s="22" t="s">
        <v>116</v>
      </c>
      <c r="F48" s="22">
        <v>1</v>
      </c>
      <c r="G48" s="22">
        <v>1</v>
      </c>
      <c r="H48" s="20">
        <f t="shared" ca="1" si="17"/>
        <v>0</v>
      </c>
      <c r="I48" s="16" t="str">
        <f t="shared" si="18"/>
        <v>13K002SG0006</v>
      </c>
      <c r="J48" s="54">
        <v>0</v>
      </c>
      <c r="K48" s="54">
        <v>1.9</v>
      </c>
      <c r="L48" s="54">
        <v>0.5</v>
      </c>
      <c r="M48" s="54">
        <v>0.5</v>
      </c>
      <c r="N48" s="54">
        <v>0.4</v>
      </c>
      <c r="O48" s="54">
        <v>0.7</v>
      </c>
      <c r="P48" s="54">
        <v>1.2</v>
      </c>
      <c r="Q48" s="54">
        <v>1.3</v>
      </c>
      <c r="R48" s="54">
        <v>0.7</v>
      </c>
      <c r="S48" s="54">
        <v>1.2</v>
      </c>
      <c r="T48" s="54">
        <v>0.8</v>
      </c>
      <c r="U48" s="54">
        <v>0.9</v>
      </c>
      <c r="V48" s="54">
        <v>1.2</v>
      </c>
      <c r="W48" s="56">
        <v>1.4</v>
      </c>
      <c r="X48" s="2">
        <f t="shared" ca="1" si="53"/>
        <v>0</v>
      </c>
      <c r="Y48" s="2">
        <f t="shared" ca="1" si="53"/>
        <v>0</v>
      </c>
      <c r="Z48" s="2">
        <f t="shared" ca="1" si="51"/>
        <v>0</v>
      </c>
      <c r="AA48" s="2">
        <f t="shared" ca="1" si="51"/>
        <v>0</v>
      </c>
      <c r="AB48" s="2">
        <f t="shared" ca="1" si="51"/>
        <v>0</v>
      </c>
      <c r="AC48" s="2">
        <f t="shared" ca="1" si="51"/>
        <v>20</v>
      </c>
      <c r="AD48" s="2">
        <f t="shared" ca="1" si="51"/>
        <v>20</v>
      </c>
      <c r="AE48" s="2">
        <f t="shared" ca="1" si="51"/>
        <v>0</v>
      </c>
      <c r="AF48" s="2">
        <f t="shared" ca="1" si="51"/>
        <v>0</v>
      </c>
      <c r="AG48" s="2">
        <f t="shared" ca="1" si="51"/>
        <v>20</v>
      </c>
      <c r="AH48" s="2">
        <f t="shared" ca="1" si="51"/>
        <v>0</v>
      </c>
      <c r="AI48" s="2">
        <f t="shared" ca="1" si="51"/>
        <v>0</v>
      </c>
      <c r="AJ48" s="2">
        <f t="shared" ca="1" si="51"/>
        <v>20</v>
      </c>
      <c r="AK48" s="2">
        <f t="shared" ca="1" si="51"/>
        <v>20</v>
      </c>
      <c r="AL48" s="55">
        <v>0</v>
      </c>
      <c r="AM48" s="55">
        <v>2.720578297273414</v>
      </c>
      <c r="AN48" s="55">
        <v>2.3106771914722026</v>
      </c>
      <c r="AO48" s="55">
        <v>2.4294509315667208</v>
      </c>
      <c r="AP48" s="55">
        <v>2.306524010215008</v>
      </c>
      <c r="AQ48" s="55">
        <v>2.373969645091436</v>
      </c>
      <c r="AR48" s="55">
        <v>2.3670031885180802</v>
      </c>
      <c r="AS48" s="55">
        <v>2.2469512863141659</v>
      </c>
      <c r="AT48" s="55">
        <v>2.4194388757988277</v>
      </c>
      <c r="AU48" s="55">
        <v>2.5165697015321973</v>
      </c>
      <c r="AV48" s="55">
        <v>2.4218663857964655</v>
      </c>
      <c r="AW48" s="55">
        <v>2.4314735154346327</v>
      </c>
      <c r="AX48" s="55">
        <v>2.3631996891536549</v>
      </c>
      <c r="AY48" s="55">
        <v>2.3755839719625795</v>
      </c>
      <c r="AZ48" s="2">
        <f t="shared" ca="1" si="54"/>
        <v>0</v>
      </c>
      <c r="BA48" s="2">
        <f t="shared" ca="1" si="54"/>
        <v>0</v>
      </c>
      <c r="BB48" s="2">
        <f t="shared" ca="1" si="52"/>
        <v>0</v>
      </c>
      <c r="BC48" s="2">
        <f t="shared" ca="1" si="52"/>
        <v>0</v>
      </c>
      <c r="BD48" s="2">
        <f t="shared" ca="1" si="52"/>
        <v>0</v>
      </c>
      <c r="BE48" s="2">
        <f t="shared" ca="1" si="52"/>
        <v>0</v>
      </c>
      <c r="BF48" s="2">
        <f t="shared" ca="1" si="52"/>
        <v>0</v>
      </c>
      <c r="BG48" s="2">
        <f t="shared" ca="1" si="52"/>
        <v>0</v>
      </c>
      <c r="BH48" s="2">
        <f t="shared" ca="1" si="52"/>
        <v>0</v>
      </c>
      <c r="BI48" s="2">
        <f t="shared" ca="1" si="52"/>
        <v>0</v>
      </c>
      <c r="BJ48" s="2">
        <f t="shared" ca="1" si="52"/>
        <v>0</v>
      </c>
      <c r="BK48" s="2">
        <f t="shared" ca="1" si="52"/>
        <v>0</v>
      </c>
      <c r="BL48" s="2">
        <f t="shared" ca="1" si="52"/>
        <v>0</v>
      </c>
      <c r="BM48" s="2">
        <f t="shared" ca="1" si="52"/>
        <v>0</v>
      </c>
      <c r="BN48" s="2" t="str">
        <f t="shared" si="21"/>
        <v>SG</v>
      </c>
      <c r="BO48" s="2">
        <f>IF(AND(COUNTIF(J48:W48,"&gt;0")&gt;6,COUNTIF(J48:W48,"&gt;0")=SUM(BR48:CE48)),SUM(BR48:CE48),0)</f>
        <v>0</v>
      </c>
      <c r="BP48" s="2">
        <f t="shared" si="50"/>
        <v>1</v>
      </c>
      <c r="BR48" s="2">
        <f t="shared" si="55"/>
        <v>0</v>
      </c>
      <c r="BS48" s="2">
        <f t="shared" si="56"/>
        <v>0</v>
      </c>
      <c r="BT48" s="2">
        <f t="shared" si="57"/>
        <v>0</v>
      </c>
      <c r="BU48" s="2">
        <f t="shared" si="58"/>
        <v>0</v>
      </c>
      <c r="BV48" s="2">
        <f t="shared" si="59"/>
        <v>0</v>
      </c>
      <c r="BW48" s="2">
        <f t="shared" si="60"/>
        <v>0</v>
      </c>
      <c r="BX48" s="2">
        <f t="shared" si="61"/>
        <v>0</v>
      </c>
      <c r="BY48" s="2">
        <f t="shared" si="62"/>
        <v>0</v>
      </c>
      <c r="BZ48" s="2">
        <f t="shared" si="63"/>
        <v>0</v>
      </c>
      <c r="CA48" s="2">
        <f t="shared" si="64"/>
        <v>0</v>
      </c>
      <c r="CB48" s="2">
        <f t="shared" si="65"/>
        <v>0</v>
      </c>
      <c r="CC48" s="2">
        <f t="shared" si="66"/>
        <v>0</v>
      </c>
      <c r="CD48" s="2">
        <f t="shared" si="67"/>
        <v>0</v>
      </c>
      <c r="CE48" s="2">
        <f t="shared" si="68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КА-14  -  Гун</v>
      </c>
      <c r="B49" s="10" t="s">
        <v>2197</v>
      </c>
      <c r="C49" s="18">
        <v>6</v>
      </c>
      <c r="D49" s="18">
        <v>0.5</v>
      </c>
      <c r="E49" s="22" t="s">
        <v>116</v>
      </c>
      <c r="F49" s="22">
        <v>1</v>
      </c>
      <c r="G49" s="22">
        <v>1</v>
      </c>
      <c r="H49" s="20">
        <f t="shared" ca="1" si="17"/>
        <v>0</v>
      </c>
      <c r="I49" s="16" t="str">
        <f t="shared" si="18"/>
        <v>14K002SG0006</v>
      </c>
      <c r="J49" s="54">
        <v>1.3</v>
      </c>
      <c r="K49" s="54">
        <v>0.6</v>
      </c>
      <c r="L49" s="54">
        <v>0.8</v>
      </c>
      <c r="M49" s="54">
        <v>1.1000000000000001</v>
      </c>
      <c r="N49" s="54">
        <v>1</v>
      </c>
      <c r="O49" s="54">
        <v>0</v>
      </c>
      <c r="P49" s="54">
        <v>0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6">
        <v>0</v>
      </c>
      <c r="X49" s="2">
        <f t="shared" ca="1" si="53"/>
        <v>0</v>
      </c>
      <c r="Y49" s="2">
        <f t="shared" ca="1" si="53"/>
        <v>0</v>
      </c>
      <c r="Z49" s="2">
        <f t="shared" ca="1" si="51"/>
        <v>20</v>
      </c>
      <c r="AA49" s="2">
        <f t="shared" ca="1" si="51"/>
        <v>20</v>
      </c>
      <c r="AB49" s="2">
        <f t="shared" ca="1" si="51"/>
        <v>0</v>
      </c>
      <c r="AC49" s="2">
        <f t="shared" ca="1" si="51"/>
        <v>0</v>
      </c>
      <c r="AD49" s="2">
        <f t="shared" ca="1" si="51"/>
        <v>0</v>
      </c>
      <c r="AE49" s="2">
        <f t="shared" ca="1" si="51"/>
        <v>0</v>
      </c>
      <c r="AF49" s="2">
        <f t="shared" ca="1" si="51"/>
        <v>0</v>
      </c>
      <c r="AG49" s="2">
        <f t="shared" ca="1" si="51"/>
        <v>0</v>
      </c>
      <c r="AH49" s="2">
        <f t="shared" ca="1" si="51"/>
        <v>0</v>
      </c>
      <c r="AI49" s="2">
        <f t="shared" ca="1" si="51"/>
        <v>0</v>
      </c>
      <c r="AJ49" s="2">
        <f t="shared" ca="1" si="51"/>
        <v>0</v>
      </c>
      <c r="AK49" s="2">
        <f t="shared" ca="1" si="51"/>
        <v>0</v>
      </c>
      <c r="AL49" s="55">
        <v>2.4906594747502071</v>
      </c>
      <c r="AM49" s="55">
        <v>2.5902026158287899</v>
      </c>
      <c r="AN49" s="55">
        <v>2.6105492287382286</v>
      </c>
      <c r="AO49" s="55">
        <v>2.6823753916879558</v>
      </c>
      <c r="AP49" s="55">
        <v>3.2661845993744087</v>
      </c>
      <c r="AQ49" s="55">
        <v>0</v>
      </c>
      <c r="AR49" s="55">
        <v>0</v>
      </c>
      <c r="AS49" s="55">
        <v>0</v>
      </c>
      <c r="AT49" s="55">
        <v>0</v>
      </c>
      <c r="AU49" s="55">
        <v>0</v>
      </c>
      <c r="AV49" s="55">
        <v>0</v>
      </c>
      <c r="AW49" s="55">
        <v>0</v>
      </c>
      <c r="AX49" s="55">
        <v>0</v>
      </c>
      <c r="AY49" s="55">
        <v>0</v>
      </c>
      <c r="AZ49" s="2">
        <f t="shared" ca="1" si="54"/>
        <v>0</v>
      </c>
      <c r="BA49" s="2">
        <f t="shared" ca="1" si="54"/>
        <v>0</v>
      </c>
      <c r="BB49" s="2">
        <f t="shared" ca="1" si="52"/>
        <v>0</v>
      </c>
      <c r="BC49" s="2">
        <f t="shared" ca="1" si="52"/>
        <v>0</v>
      </c>
      <c r="BD49" s="2">
        <f t="shared" ca="1" si="52"/>
        <v>0</v>
      </c>
      <c r="BE49" s="2">
        <f t="shared" ca="1" si="52"/>
        <v>0</v>
      </c>
      <c r="BF49" s="2">
        <f t="shared" ca="1" si="52"/>
        <v>0</v>
      </c>
      <c r="BG49" s="2">
        <f t="shared" ca="1" si="52"/>
        <v>0</v>
      </c>
      <c r="BH49" s="2">
        <f t="shared" ca="1" si="52"/>
        <v>0</v>
      </c>
      <c r="BI49" s="2">
        <f t="shared" ca="1" si="52"/>
        <v>0</v>
      </c>
      <c r="BJ49" s="2">
        <f t="shared" ca="1" si="52"/>
        <v>0</v>
      </c>
      <c r="BK49" s="2">
        <f t="shared" ca="1" si="52"/>
        <v>0</v>
      </c>
      <c r="BL49" s="2">
        <f t="shared" ca="1" si="52"/>
        <v>0</v>
      </c>
      <c r="BM49" s="2">
        <f t="shared" ca="1" si="52"/>
        <v>0</v>
      </c>
      <c r="BN49" s="2" t="str">
        <f t="shared" si="21"/>
        <v>SG</v>
      </c>
      <c r="BP49" s="2">
        <f t="shared" si="50"/>
        <v>0</v>
      </c>
      <c r="BR49" s="2">
        <f t="shared" si="55"/>
        <v>0</v>
      </c>
      <c r="BS49" s="2">
        <f t="shared" si="56"/>
        <v>0</v>
      </c>
      <c r="BT49" s="2">
        <f t="shared" si="57"/>
        <v>0</v>
      </c>
      <c r="BU49" s="2">
        <f t="shared" si="58"/>
        <v>0</v>
      </c>
      <c r="BV49" s="2">
        <f t="shared" si="59"/>
        <v>0</v>
      </c>
      <c r="BW49" s="2">
        <f t="shared" si="60"/>
        <v>0</v>
      </c>
      <c r="BX49" s="2">
        <f t="shared" si="61"/>
        <v>0</v>
      </c>
      <c r="BY49" s="2">
        <f t="shared" si="62"/>
        <v>0</v>
      </c>
      <c r="BZ49" s="2">
        <f t="shared" si="63"/>
        <v>0</v>
      </c>
      <c r="CA49" s="2">
        <f t="shared" si="64"/>
        <v>0</v>
      </c>
      <c r="CB49" s="2">
        <f t="shared" si="65"/>
        <v>0</v>
      </c>
      <c r="CC49" s="2">
        <f t="shared" si="66"/>
        <v>0</v>
      </c>
      <c r="CD49" s="2">
        <f t="shared" si="67"/>
        <v>0</v>
      </c>
      <c r="CE49" s="2">
        <f t="shared" si="68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КА-15  -  Гун</v>
      </c>
      <c r="B50" s="10" t="s">
        <v>2198</v>
      </c>
      <c r="C50" s="18">
        <v>6</v>
      </c>
      <c r="D50" s="18">
        <v>0.5</v>
      </c>
      <c r="E50" s="22" t="s">
        <v>116</v>
      </c>
      <c r="F50" s="22">
        <v>1</v>
      </c>
      <c r="G50" s="22">
        <v>1</v>
      </c>
      <c r="H50" s="20">
        <f t="shared" ca="1" si="17"/>
        <v>0</v>
      </c>
      <c r="I50" s="16" t="str">
        <f t="shared" si="18"/>
        <v>15K002SG0006</v>
      </c>
      <c r="J50" s="54">
        <v>1</v>
      </c>
      <c r="K50" s="54">
        <v>0.5</v>
      </c>
      <c r="L50" s="54">
        <v>1</v>
      </c>
      <c r="M50" s="54">
        <v>1.2</v>
      </c>
      <c r="N50" s="54">
        <v>0.8</v>
      </c>
      <c r="O50" s="54">
        <v>1.3</v>
      </c>
      <c r="P50" s="54">
        <v>0.8</v>
      </c>
      <c r="Q50" s="54">
        <v>1.5</v>
      </c>
      <c r="R50" s="54">
        <v>1.1000000000000001</v>
      </c>
      <c r="S50" s="54">
        <v>1.3</v>
      </c>
      <c r="T50" s="54">
        <v>0.5</v>
      </c>
      <c r="U50" s="54">
        <v>1.4</v>
      </c>
      <c r="V50" s="54">
        <v>1.7</v>
      </c>
      <c r="W50" s="56">
        <v>0.7</v>
      </c>
      <c r="X50" s="2">
        <f t="shared" ca="1" si="53"/>
        <v>0</v>
      </c>
      <c r="Y50" s="2">
        <f t="shared" ca="1" si="53"/>
        <v>0</v>
      </c>
      <c r="Z50" s="2">
        <f t="shared" ca="1" si="51"/>
        <v>20</v>
      </c>
      <c r="AA50" s="2">
        <f t="shared" ca="1" si="51"/>
        <v>20</v>
      </c>
      <c r="AB50" s="2">
        <f t="shared" ca="1" si="51"/>
        <v>0</v>
      </c>
      <c r="AC50" s="2">
        <f t="shared" ca="1" si="51"/>
        <v>20</v>
      </c>
      <c r="AD50" s="2">
        <f t="shared" ca="1" si="51"/>
        <v>0</v>
      </c>
      <c r="AE50" s="2">
        <f t="shared" ca="1" si="51"/>
        <v>20</v>
      </c>
      <c r="AF50" s="2">
        <f t="shared" ca="1" si="51"/>
        <v>0</v>
      </c>
      <c r="AG50" s="2">
        <f t="shared" ca="1" si="51"/>
        <v>20</v>
      </c>
      <c r="AH50" s="2">
        <f t="shared" ca="1" si="51"/>
        <v>0</v>
      </c>
      <c r="AI50" s="2">
        <f t="shared" ca="1" si="51"/>
        <v>20</v>
      </c>
      <c r="AJ50" s="2">
        <f t="shared" ca="1" si="51"/>
        <v>20</v>
      </c>
      <c r="AK50" s="2">
        <f t="shared" ca="1" si="51"/>
        <v>0</v>
      </c>
      <c r="AL50" s="55">
        <v>2.3743124038120156</v>
      </c>
      <c r="AM50" s="55">
        <v>2.3762596298689624</v>
      </c>
      <c r="AN50" s="55">
        <v>2.3680851439426043</v>
      </c>
      <c r="AO50" s="55">
        <v>2.2525834417935111</v>
      </c>
      <c r="AP50" s="55">
        <v>2.8544413092045442</v>
      </c>
      <c r="AQ50" s="55">
        <v>2.7029136492641626</v>
      </c>
      <c r="AR50" s="55">
        <v>2.9723654911470123</v>
      </c>
      <c r="AS50" s="55">
        <v>3.0314923270041492</v>
      </c>
      <c r="AT50" s="55">
        <v>2.6226439938420709</v>
      </c>
      <c r="AU50" s="55">
        <v>2.2524466540451145</v>
      </c>
      <c r="AV50" s="55">
        <v>2.2478039567689594</v>
      </c>
      <c r="AW50" s="55">
        <v>2.275993319927752</v>
      </c>
      <c r="AX50" s="55">
        <v>2.275198641438243</v>
      </c>
      <c r="AY50" s="55">
        <v>2.4016575052932234</v>
      </c>
      <c r="AZ50" s="2">
        <f t="shared" ca="1" si="54"/>
        <v>0</v>
      </c>
      <c r="BA50" s="2">
        <f t="shared" ca="1" si="54"/>
        <v>0</v>
      </c>
      <c r="BB50" s="2">
        <f t="shared" ca="1" si="52"/>
        <v>0</v>
      </c>
      <c r="BC50" s="2">
        <f t="shared" ca="1" si="52"/>
        <v>0</v>
      </c>
      <c r="BD50" s="2">
        <f t="shared" ca="1" si="52"/>
        <v>0</v>
      </c>
      <c r="BE50" s="2">
        <f t="shared" ca="1" si="52"/>
        <v>0</v>
      </c>
      <c r="BF50" s="2">
        <f t="shared" ca="1" si="52"/>
        <v>0</v>
      </c>
      <c r="BG50" s="2">
        <f t="shared" ca="1" si="52"/>
        <v>0</v>
      </c>
      <c r="BH50" s="2">
        <f t="shared" ca="1" si="52"/>
        <v>0</v>
      </c>
      <c r="BI50" s="2">
        <f t="shared" ca="1" si="52"/>
        <v>0</v>
      </c>
      <c r="BJ50" s="2">
        <f t="shared" ca="1" si="52"/>
        <v>0</v>
      </c>
      <c r="BK50" s="2">
        <f t="shared" ca="1" si="52"/>
        <v>0</v>
      </c>
      <c r="BL50" s="2">
        <f t="shared" ca="1" si="52"/>
        <v>0</v>
      </c>
      <c r="BM50" s="2">
        <f t="shared" ca="1" si="52"/>
        <v>0</v>
      </c>
      <c r="BN50" s="2" t="str">
        <f t="shared" si="21"/>
        <v>SG</v>
      </c>
      <c r="BO50" s="2">
        <f>IF(AND(COUNTIF(J50:W50,"&gt;0")&gt;6,COUNTIF(J50:W50,"&gt;0")=SUM(BR50:CE50)),SUM(BR50:CE50),0)</f>
        <v>0</v>
      </c>
      <c r="BP50" s="2">
        <f t="shared" si="50"/>
        <v>1</v>
      </c>
      <c r="BR50" s="2">
        <f t="shared" si="55"/>
        <v>0</v>
      </c>
      <c r="BS50" s="2">
        <f t="shared" si="56"/>
        <v>0</v>
      </c>
      <c r="BT50" s="2">
        <f t="shared" si="57"/>
        <v>0</v>
      </c>
      <c r="BU50" s="2">
        <f t="shared" si="58"/>
        <v>0</v>
      </c>
      <c r="BV50" s="2">
        <f t="shared" si="59"/>
        <v>0</v>
      </c>
      <c r="BW50" s="2">
        <f t="shared" si="60"/>
        <v>0</v>
      </c>
      <c r="BX50" s="2">
        <f t="shared" si="61"/>
        <v>0</v>
      </c>
      <c r="BY50" s="2">
        <f t="shared" si="62"/>
        <v>0</v>
      </c>
      <c r="BZ50" s="2">
        <f t="shared" si="63"/>
        <v>0</v>
      </c>
      <c r="CA50" s="2">
        <f t="shared" si="64"/>
        <v>0</v>
      </c>
      <c r="CB50" s="2">
        <f t="shared" si="65"/>
        <v>0</v>
      </c>
      <c r="CC50" s="2">
        <f t="shared" si="66"/>
        <v>0</v>
      </c>
      <c r="CD50" s="2">
        <f t="shared" si="67"/>
        <v>0</v>
      </c>
      <c r="CE50" s="2">
        <f t="shared" si="68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КА-16  -  Гун</v>
      </c>
      <c r="B51" s="10" t="s">
        <v>2199</v>
      </c>
      <c r="C51" s="18">
        <v>6</v>
      </c>
      <c r="D51" s="18">
        <v>0.5</v>
      </c>
      <c r="E51" s="22" t="s">
        <v>116</v>
      </c>
      <c r="F51" s="22">
        <v>1</v>
      </c>
      <c r="G51" s="22">
        <v>1</v>
      </c>
      <c r="H51" s="20">
        <f t="shared" ca="1" si="17"/>
        <v>0</v>
      </c>
      <c r="I51" s="16" t="str">
        <f t="shared" si="18"/>
        <v>16K002SG0006</v>
      </c>
      <c r="J51" s="54">
        <v>1.1000000000000001</v>
      </c>
      <c r="K51" s="54">
        <v>0.7</v>
      </c>
      <c r="L51" s="54">
        <v>0.6</v>
      </c>
      <c r="M51" s="54">
        <v>1</v>
      </c>
      <c r="N51" s="54">
        <v>0.9</v>
      </c>
      <c r="O51" s="54">
        <v>0.8</v>
      </c>
      <c r="P51" s="54">
        <v>0.9</v>
      </c>
      <c r="Q51" s="54">
        <v>1</v>
      </c>
      <c r="R51" s="54">
        <v>1.3</v>
      </c>
      <c r="S51" s="54">
        <v>1</v>
      </c>
      <c r="T51" s="54">
        <v>0.5</v>
      </c>
      <c r="U51" s="54">
        <v>0.7</v>
      </c>
      <c r="V51" s="54">
        <v>1</v>
      </c>
      <c r="W51" s="56">
        <v>0.6</v>
      </c>
      <c r="X51" s="2">
        <f t="shared" ca="1" si="53"/>
        <v>0</v>
      </c>
      <c r="Y51" s="2">
        <f t="shared" ca="1" si="53"/>
        <v>0</v>
      </c>
      <c r="Z51" s="2">
        <f t="shared" ca="1" si="51"/>
        <v>0</v>
      </c>
      <c r="AA51" s="2">
        <f t="shared" ca="1" si="51"/>
        <v>20</v>
      </c>
      <c r="AB51" s="2">
        <f t="shared" ca="1" si="51"/>
        <v>0</v>
      </c>
      <c r="AC51" s="2">
        <f t="shared" ca="1" si="51"/>
        <v>0</v>
      </c>
      <c r="AD51" s="2">
        <f t="shared" ca="1" si="51"/>
        <v>0</v>
      </c>
      <c r="AE51" s="2">
        <f t="shared" ca="1" si="51"/>
        <v>0</v>
      </c>
      <c r="AF51" s="2">
        <f t="shared" ca="1" si="51"/>
        <v>20</v>
      </c>
      <c r="AG51" s="2">
        <f t="shared" ca="1" si="51"/>
        <v>0</v>
      </c>
      <c r="AH51" s="2">
        <f t="shared" ca="1" si="51"/>
        <v>0</v>
      </c>
      <c r="AI51" s="2">
        <f t="shared" ca="1" si="51"/>
        <v>20</v>
      </c>
      <c r="AJ51" s="2">
        <f t="shared" ca="1" si="51"/>
        <v>20</v>
      </c>
      <c r="AK51" s="2">
        <f t="shared" ca="1" si="51"/>
        <v>0</v>
      </c>
      <c r="AL51" s="55">
        <v>2.251630665048086</v>
      </c>
      <c r="AM51" s="55">
        <v>2.2766640017533946</v>
      </c>
      <c r="AN51" s="55">
        <v>2.688150958305378</v>
      </c>
      <c r="AO51" s="55">
        <v>2.7833174598844903</v>
      </c>
      <c r="AP51" s="55">
        <v>3.0266379378384678</v>
      </c>
      <c r="AQ51" s="55">
        <v>3.0196838759139402</v>
      </c>
      <c r="AR51" s="55">
        <v>2.7995208996450422</v>
      </c>
      <c r="AS51" s="55">
        <v>2.6753220696115774</v>
      </c>
      <c r="AT51" s="55">
        <v>2.5597723809425919</v>
      </c>
      <c r="AU51" s="55">
        <v>2.2593802603986131</v>
      </c>
      <c r="AV51" s="55">
        <v>2.4599913812184759</v>
      </c>
      <c r="AW51" s="55">
        <v>2.4417274425577715</v>
      </c>
      <c r="AX51" s="55">
        <v>2.2732231498290614</v>
      </c>
      <c r="AY51" s="55">
        <v>2.2508161453870712</v>
      </c>
      <c r="AZ51" s="2">
        <f t="shared" ca="1" si="54"/>
        <v>0</v>
      </c>
      <c r="BA51" s="2">
        <f t="shared" ca="1" si="54"/>
        <v>0</v>
      </c>
      <c r="BB51" s="2">
        <f t="shared" ca="1" si="52"/>
        <v>0</v>
      </c>
      <c r="BC51" s="2">
        <f t="shared" ca="1" si="52"/>
        <v>0</v>
      </c>
      <c r="BD51" s="2">
        <f t="shared" ca="1" si="52"/>
        <v>0</v>
      </c>
      <c r="BE51" s="2">
        <f t="shared" ca="1" si="52"/>
        <v>0</v>
      </c>
      <c r="BF51" s="2">
        <f t="shared" ca="1" si="52"/>
        <v>0</v>
      </c>
      <c r="BG51" s="2">
        <f t="shared" ca="1" si="52"/>
        <v>0</v>
      </c>
      <c r="BH51" s="2">
        <f t="shared" ca="1" si="52"/>
        <v>0</v>
      </c>
      <c r="BI51" s="2">
        <f t="shared" ca="1" si="52"/>
        <v>0</v>
      </c>
      <c r="BJ51" s="2">
        <f t="shared" ca="1" si="52"/>
        <v>0</v>
      </c>
      <c r="BK51" s="2">
        <f t="shared" ca="1" si="52"/>
        <v>0</v>
      </c>
      <c r="BL51" s="2">
        <f t="shared" ca="1" si="52"/>
        <v>0</v>
      </c>
      <c r="BM51" s="2">
        <f t="shared" ca="1" si="52"/>
        <v>0</v>
      </c>
      <c r="BN51" s="2" t="str">
        <f t="shared" si="21"/>
        <v>SG</v>
      </c>
      <c r="BO51" s="2">
        <f>IF(AND(COUNTIF(J51:W51,"&gt;0")&gt;6,COUNTIF(J51:W51,"&gt;0")=SUM(BR51:CE51)),SUM(BR51:CE51),0)</f>
        <v>0</v>
      </c>
      <c r="BP51" s="2">
        <f t="shared" si="50"/>
        <v>1</v>
      </c>
      <c r="BR51" s="2">
        <f t="shared" si="55"/>
        <v>0</v>
      </c>
      <c r="BS51" s="2">
        <f t="shared" si="56"/>
        <v>0</v>
      </c>
      <c r="BT51" s="2">
        <f t="shared" si="57"/>
        <v>0</v>
      </c>
      <c r="BU51" s="2">
        <f t="shared" si="58"/>
        <v>0</v>
      </c>
      <c r="BV51" s="2">
        <f t="shared" si="59"/>
        <v>0</v>
      </c>
      <c r="BW51" s="2">
        <f t="shared" si="60"/>
        <v>0</v>
      </c>
      <c r="BX51" s="2">
        <f t="shared" si="61"/>
        <v>0</v>
      </c>
      <c r="BY51" s="2">
        <f t="shared" si="62"/>
        <v>0</v>
      </c>
      <c r="BZ51" s="2">
        <f t="shared" si="63"/>
        <v>0</v>
      </c>
      <c r="CA51" s="2">
        <f t="shared" si="64"/>
        <v>0</v>
      </c>
      <c r="CB51" s="2">
        <f t="shared" si="65"/>
        <v>0</v>
      </c>
      <c r="CC51" s="2">
        <f t="shared" si="66"/>
        <v>0</v>
      </c>
      <c r="CD51" s="2">
        <f t="shared" si="67"/>
        <v>0</v>
      </c>
      <c r="CE51" s="2">
        <f t="shared" si="68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КА-17  -  Гун</v>
      </c>
      <c r="B52" s="10" t="s">
        <v>2200</v>
      </c>
      <c r="C52" s="18">
        <v>6</v>
      </c>
      <c r="D52" s="18">
        <v>0.5</v>
      </c>
      <c r="E52" s="22" t="s">
        <v>116</v>
      </c>
      <c r="F52" s="22">
        <v>1</v>
      </c>
      <c r="G52" s="22">
        <v>1</v>
      </c>
      <c r="H52" s="20">
        <f t="shared" ca="1" si="17"/>
        <v>0</v>
      </c>
      <c r="I52" s="16" t="str">
        <f t="shared" si="18"/>
        <v>17K002SG0006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6">
        <v>0</v>
      </c>
      <c r="X52" s="2">
        <f t="shared" ca="1" si="53"/>
        <v>0</v>
      </c>
      <c r="Y52" s="2">
        <f t="shared" ca="1" si="53"/>
        <v>0</v>
      </c>
      <c r="Z52" s="2">
        <f t="shared" ca="1" si="51"/>
        <v>0</v>
      </c>
      <c r="AA52" s="2">
        <f t="shared" ca="1" si="51"/>
        <v>0</v>
      </c>
      <c r="AB52" s="2">
        <f t="shared" ca="1" si="51"/>
        <v>0</v>
      </c>
      <c r="AC52" s="2">
        <f t="shared" ca="1" si="51"/>
        <v>0</v>
      </c>
      <c r="AD52" s="2">
        <f t="shared" ca="1" si="51"/>
        <v>0</v>
      </c>
      <c r="AE52" s="2">
        <f t="shared" ca="1" si="51"/>
        <v>0</v>
      </c>
      <c r="AF52" s="2">
        <f t="shared" ca="1" si="51"/>
        <v>0</v>
      </c>
      <c r="AG52" s="2">
        <f t="shared" ca="1" si="51"/>
        <v>0</v>
      </c>
      <c r="AH52" s="2">
        <f t="shared" ca="1" si="51"/>
        <v>0</v>
      </c>
      <c r="AI52" s="2">
        <f t="shared" ca="1" si="51"/>
        <v>0</v>
      </c>
      <c r="AJ52" s="2">
        <f t="shared" ca="1" si="51"/>
        <v>0</v>
      </c>
      <c r="AK52" s="2">
        <f t="shared" ca="1" si="51"/>
        <v>0</v>
      </c>
      <c r="AL52" s="55">
        <v>0</v>
      </c>
      <c r="AM52" s="55">
        <v>0</v>
      </c>
      <c r="AN52" s="55">
        <v>0</v>
      </c>
      <c r="AO52" s="55">
        <v>0</v>
      </c>
      <c r="AP52" s="55">
        <v>0</v>
      </c>
      <c r="AQ52" s="55">
        <v>0</v>
      </c>
      <c r="AR52" s="55">
        <v>0</v>
      </c>
      <c r="AS52" s="55">
        <v>0</v>
      </c>
      <c r="AT52" s="55">
        <v>0</v>
      </c>
      <c r="AU52" s="55">
        <v>0</v>
      </c>
      <c r="AV52" s="55">
        <v>0</v>
      </c>
      <c r="AW52" s="55">
        <v>0</v>
      </c>
      <c r="AX52" s="55">
        <v>0</v>
      </c>
      <c r="AY52" s="55">
        <v>0</v>
      </c>
      <c r="AZ52" s="2">
        <f t="shared" ca="1" si="54"/>
        <v>0</v>
      </c>
      <c r="BA52" s="2">
        <f t="shared" ca="1" si="54"/>
        <v>0</v>
      </c>
      <c r="BB52" s="2">
        <f t="shared" ca="1" si="52"/>
        <v>0</v>
      </c>
      <c r="BC52" s="2">
        <f t="shared" ca="1" si="52"/>
        <v>0</v>
      </c>
      <c r="BD52" s="2">
        <f t="shared" ca="1" si="52"/>
        <v>0</v>
      </c>
      <c r="BE52" s="2">
        <f t="shared" ca="1" si="52"/>
        <v>0</v>
      </c>
      <c r="BF52" s="2">
        <f t="shared" ca="1" si="52"/>
        <v>0</v>
      </c>
      <c r="BG52" s="2">
        <f t="shared" ca="1" si="52"/>
        <v>0</v>
      </c>
      <c r="BH52" s="2">
        <f t="shared" ca="1" si="52"/>
        <v>0</v>
      </c>
      <c r="BI52" s="2">
        <f t="shared" ca="1" si="52"/>
        <v>0</v>
      </c>
      <c r="BJ52" s="2">
        <f t="shared" ca="1" si="52"/>
        <v>0</v>
      </c>
      <c r="BK52" s="2">
        <f t="shared" ca="1" si="52"/>
        <v>0</v>
      </c>
      <c r="BL52" s="2">
        <f t="shared" ca="1" si="52"/>
        <v>0</v>
      </c>
      <c r="BM52" s="2">
        <f t="shared" ca="1" si="52"/>
        <v>0</v>
      </c>
      <c r="BN52" s="2" t="str">
        <f t="shared" si="21"/>
        <v>SG</v>
      </c>
      <c r="BP52" s="2">
        <f t="shared" si="50"/>
        <v>0</v>
      </c>
      <c r="BR52" s="2">
        <f t="shared" si="55"/>
        <v>0</v>
      </c>
      <c r="BS52" s="2">
        <f t="shared" si="56"/>
        <v>0</v>
      </c>
      <c r="BT52" s="2">
        <f t="shared" si="57"/>
        <v>0</v>
      </c>
      <c r="BU52" s="2">
        <f t="shared" si="58"/>
        <v>0</v>
      </c>
      <c r="BV52" s="2">
        <f t="shared" si="59"/>
        <v>0</v>
      </c>
      <c r="BW52" s="2">
        <f t="shared" si="60"/>
        <v>0</v>
      </c>
      <c r="BX52" s="2">
        <f t="shared" si="61"/>
        <v>0</v>
      </c>
      <c r="BY52" s="2">
        <f t="shared" si="62"/>
        <v>0</v>
      </c>
      <c r="BZ52" s="2">
        <f t="shared" si="63"/>
        <v>0</v>
      </c>
      <c r="CA52" s="2">
        <f t="shared" si="64"/>
        <v>0</v>
      </c>
      <c r="CB52" s="2">
        <f t="shared" si="65"/>
        <v>0</v>
      </c>
      <c r="CC52" s="2">
        <f t="shared" si="66"/>
        <v>0</v>
      </c>
      <c r="CD52" s="2">
        <f t="shared" si="67"/>
        <v>0</v>
      </c>
      <c r="CE52" s="2">
        <f t="shared" si="68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КА-18  -  Гун</v>
      </c>
      <c r="B53" s="10" t="s">
        <v>2201</v>
      </c>
      <c r="C53" s="18">
        <v>6</v>
      </c>
      <c r="D53" s="18">
        <v>0.5</v>
      </c>
      <c r="E53" s="22" t="s">
        <v>116</v>
      </c>
      <c r="F53" s="22">
        <v>1</v>
      </c>
      <c r="G53" s="22">
        <v>1</v>
      </c>
      <c r="H53" s="20">
        <f t="shared" ca="1" si="17"/>
        <v>0</v>
      </c>
      <c r="I53" s="16" t="str">
        <f t="shared" si="18"/>
        <v>18K002SG0006</v>
      </c>
      <c r="J53" s="54">
        <v>1</v>
      </c>
      <c r="K53" s="54">
        <v>0.5</v>
      </c>
      <c r="L53" s="54">
        <v>0.5</v>
      </c>
      <c r="M53" s="54">
        <v>1.1000000000000001</v>
      </c>
      <c r="N53" s="54">
        <v>0.9</v>
      </c>
      <c r="O53" s="54">
        <v>1</v>
      </c>
      <c r="P53" s="54">
        <v>1</v>
      </c>
      <c r="Q53" s="54">
        <v>1.1000000000000001</v>
      </c>
      <c r="R53" s="54">
        <v>0.9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X53" s="2">
        <f t="shared" ca="1" si="53"/>
        <v>0</v>
      </c>
      <c r="Y53" s="2">
        <f t="shared" ca="1" si="53"/>
        <v>0</v>
      </c>
      <c r="Z53" s="2">
        <f t="shared" ca="1" si="51"/>
        <v>0</v>
      </c>
      <c r="AA53" s="2">
        <f t="shared" ca="1" si="51"/>
        <v>20</v>
      </c>
      <c r="AB53" s="2">
        <f t="shared" ca="1" si="51"/>
        <v>0</v>
      </c>
      <c r="AC53" s="2">
        <f t="shared" ca="1" si="51"/>
        <v>0</v>
      </c>
      <c r="AD53" s="2">
        <f t="shared" ca="1" si="51"/>
        <v>0</v>
      </c>
      <c r="AE53" s="2">
        <f t="shared" ca="1" si="51"/>
        <v>0</v>
      </c>
      <c r="AF53" s="2">
        <f t="shared" ca="1" si="51"/>
        <v>0</v>
      </c>
      <c r="AG53" s="2">
        <f t="shared" ca="1" si="51"/>
        <v>0</v>
      </c>
      <c r="AH53" s="2">
        <f t="shared" ca="1" si="51"/>
        <v>0</v>
      </c>
      <c r="AI53" s="2">
        <f t="shared" ca="1" si="51"/>
        <v>0</v>
      </c>
      <c r="AJ53" s="2">
        <f t="shared" ca="1" si="51"/>
        <v>0</v>
      </c>
      <c r="AK53" s="2">
        <f t="shared" ca="1" si="51"/>
        <v>0</v>
      </c>
      <c r="AL53" s="55">
        <v>2.6875106122009313</v>
      </c>
      <c r="AM53" s="55">
        <v>2.4424937082161007</v>
      </c>
      <c r="AN53" s="55">
        <v>2.2665505754150148</v>
      </c>
      <c r="AO53" s="55">
        <v>2.6254507754138086</v>
      </c>
      <c r="AP53" s="55">
        <v>2.8321533481462904</v>
      </c>
      <c r="AQ53" s="55">
        <v>2.8867866429758022</v>
      </c>
      <c r="AR53" s="55">
        <v>2.8116135818974919</v>
      </c>
      <c r="AS53" s="55">
        <v>2.7638164582224549</v>
      </c>
      <c r="AT53" s="55">
        <v>3.282128728837856</v>
      </c>
      <c r="AU53" s="55">
        <v>0</v>
      </c>
      <c r="AV53" s="55">
        <v>0</v>
      </c>
      <c r="AW53" s="55">
        <v>0</v>
      </c>
      <c r="AX53" s="55">
        <v>0</v>
      </c>
      <c r="AY53" s="55">
        <v>0</v>
      </c>
      <c r="AZ53" s="2">
        <f t="shared" ca="1" si="54"/>
        <v>0</v>
      </c>
      <c r="BA53" s="2">
        <f t="shared" ca="1" si="54"/>
        <v>0</v>
      </c>
      <c r="BB53" s="2">
        <f t="shared" ca="1" si="52"/>
        <v>0</v>
      </c>
      <c r="BC53" s="2">
        <f t="shared" ca="1" si="52"/>
        <v>0</v>
      </c>
      <c r="BD53" s="2">
        <f t="shared" ca="1" si="52"/>
        <v>0</v>
      </c>
      <c r="BE53" s="2">
        <f t="shared" ca="1" si="52"/>
        <v>0</v>
      </c>
      <c r="BF53" s="2">
        <f t="shared" ca="1" si="52"/>
        <v>0</v>
      </c>
      <c r="BG53" s="2">
        <f t="shared" ca="1" si="52"/>
        <v>0</v>
      </c>
      <c r="BH53" s="2">
        <f t="shared" ca="1" si="52"/>
        <v>0</v>
      </c>
      <c r="BI53" s="2">
        <f t="shared" ca="1" si="52"/>
        <v>0</v>
      </c>
      <c r="BJ53" s="2">
        <f t="shared" ca="1" si="52"/>
        <v>0</v>
      </c>
      <c r="BK53" s="2">
        <f t="shared" ca="1" si="52"/>
        <v>0</v>
      </c>
      <c r="BL53" s="2">
        <f t="shared" ca="1" si="52"/>
        <v>0</v>
      </c>
      <c r="BM53" s="2">
        <f t="shared" ca="1" si="52"/>
        <v>0</v>
      </c>
      <c r="BN53" s="2" t="str">
        <f t="shared" si="21"/>
        <v>SG</v>
      </c>
      <c r="BP53" s="2">
        <f t="shared" si="50"/>
        <v>1</v>
      </c>
      <c r="BR53" s="2">
        <f t="shared" si="55"/>
        <v>0</v>
      </c>
      <c r="BS53" s="2">
        <f t="shared" si="56"/>
        <v>0</v>
      </c>
      <c r="BT53" s="2">
        <f t="shared" si="57"/>
        <v>0</v>
      </c>
      <c r="BU53" s="2">
        <f t="shared" si="58"/>
        <v>0</v>
      </c>
      <c r="BV53" s="2">
        <f t="shared" si="59"/>
        <v>0</v>
      </c>
      <c r="BW53" s="2">
        <f t="shared" si="60"/>
        <v>0</v>
      </c>
      <c r="BX53" s="2">
        <f t="shared" si="61"/>
        <v>0</v>
      </c>
      <c r="BY53" s="2">
        <f t="shared" si="62"/>
        <v>0</v>
      </c>
      <c r="BZ53" s="2">
        <f t="shared" si="63"/>
        <v>0</v>
      </c>
      <c r="CA53" s="2">
        <f t="shared" si="64"/>
        <v>0</v>
      </c>
      <c r="CB53" s="2">
        <f t="shared" si="65"/>
        <v>0</v>
      </c>
      <c r="CC53" s="2">
        <f t="shared" si="66"/>
        <v>0</v>
      </c>
      <c r="CD53" s="2">
        <f t="shared" si="67"/>
        <v>0</v>
      </c>
      <c r="CE53" s="2">
        <f t="shared" si="68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КА-6  -  Δα_рс</v>
      </c>
      <c r="B54" s="10" t="s">
        <v>2202</v>
      </c>
      <c r="C54" s="18">
        <v>30</v>
      </c>
      <c r="D54" s="18">
        <v>5</v>
      </c>
      <c r="E54" s="22" t="s">
        <v>114</v>
      </c>
      <c r="F54" s="22">
        <v>1</v>
      </c>
      <c r="G54" s="22"/>
      <c r="H54" s="20">
        <f t="shared" ca="1" si="17"/>
        <v>0</v>
      </c>
      <c r="I54" s="16" t="str">
        <f t="shared" si="18"/>
        <v>06K012SV0006</v>
      </c>
      <c r="J54" s="54">
        <v>6.5559481651065408</v>
      </c>
      <c r="K54" s="54">
        <v>6.5474291356859435</v>
      </c>
      <c r="L54" s="54">
        <v>6.3689048734375158</v>
      </c>
      <c r="M54" s="54">
        <v>10.356461711822655</v>
      </c>
      <c r="N54" s="54">
        <v>10.814691271796512</v>
      </c>
      <c r="O54" s="54">
        <v>10.562204162032906</v>
      </c>
      <c r="P54" s="54">
        <v>10.522844945908536</v>
      </c>
      <c r="Q54" s="54">
        <v>11.098630868665019</v>
      </c>
      <c r="R54" s="54">
        <v>10.60684840643594</v>
      </c>
      <c r="S54" s="54">
        <v>10.597865504336635</v>
      </c>
      <c r="T54" s="54">
        <v>10.645103863297921</v>
      </c>
      <c r="U54" s="54">
        <v>10.595590472066991</v>
      </c>
      <c r="V54" s="54">
        <v>10.56348825903857</v>
      </c>
      <c r="W54" s="56">
        <v>10.463125006560286</v>
      </c>
      <c r="X54" s="2">
        <f t="shared" ca="1" si="53"/>
        <v>0</v>
      </c>
      <c r="Y54" s="2">
        <f t="shared" ca="1" si="53"/>
        <v>0</v>
      </c>
      <c r="Z54" s="2">
        <f t="shared" ca="1" si="51"/>
        <v>0</v>
      </c>
      <c r="AA54" s="2">
        <f t="shared" ca="1" si="51"/>
        <v>0</v>
      </c>
      <c r="AB54" s="2">
        <f t="shared" ca="1" si="51"/>
        <v>0</v>
      </c>
      <c r="AC54" s="2">
        <f t="shared" ca="1" si="51"/>
        <v>0</v>
      </c>
      <c r="AD54" s="2">
        <f t="shared" ca="1" si="51"/>
        <v>0</v>
      </c>
      <c r="AE54" s="2">
        <f t="shared" ca="1" si="51"/>
        <v>0</v>
      </c>
      <c r="AF54" s="2">
        <f t="shared" ca="1" si="51"/>
        <v>0</v>
      </c>
      <c r="AG54" s="2">
        <f t="shared" ca="1" si="51"/>
        <v>0</v>
      </c>
      <c r="AH54" s="2">
        <f t="shared" ca="1" si="51"/>
        <v>0</v>
      </c>
      <c r="AI54" s="2">
        <f t="shared" ca="1" si="51"/>
        <v>0</v>
      </c>
      <c r="AJ54" s="2">
        <f t="shared" ca="1" si="51"/>
        <v>0</v>
      </c>
      <c r="AK54" s="2">
        <f t="shared" ca="1" si="51"/>
        <v>0</v>
      </c>
      <c r="AL54" s="55">
        <v>10.284331458798009</v>
      </c>
      <c r="AM54" s="55">
        <v>10.326212908680301</v>
      </c>
      <c r="AN54" s="55">
        <v>10.044771596853892</v>
      </c>
      <c r="AO54" s="55">
        <v>10.367023666389002</v>
      </c>
      <c r="AP54" s="55">
        <v>10.807137524815962</v>
      </c>
      <c r="AQ54" s="55">
        <v>10.597548267250103</v>
      </c>
      <c r="AR54" s="55">
        <v>10.417114808058411</v>
      </c>
      <c r="AS54" s="55">
        <v>10.946737212455647</v>
      </c>
      <c r="AT54" s="55">
        <v>10.508203705579833</v>
      </c>
      <c r="AU54" s="55">
        <v>10.510391561689874</v>
      </c>
      <c r="AV54" s="55">
        <v>10.522381252835997</v>
      </c>
      <c r="AW54" s="55">
        <v>10.465422726048034</v>
      </c>
      <c r="AX54" s="55">
        <v>10.427829898914723</v>
      </c>
      <c r="AY54" s="55">
        <v>10.335439933485432</v>
      </c>
      <c r="AZ54" s="2">
        <f t="shared" ca="1" si="54"/>
        <v>0</v>
      </c>
      <c r="BA54" s="2">
        <f t="shared" ca="1" si="54"/>
        <v>0</v>
      </c>
      <c r="BB54" s="2">
        <f t="shared" ca="1" si="52"/>
        <v>0</v>
      </c>
      <c r="BC54" s="2">
        <f t="shared" ca="1" si="52"/>
        <v>0</v>
      </c>
      <c r="BD54" s="2">
        <f t="shared" ca="1" si="52"/>
        <v>0</v>
      </c>
      <c r="BE54" s="2">
        <f t="shared" ca="1" si="52"/>
        <v>0</v>
      </c>
      <c r="BF54" s="2">
        <f t="shared" ca="1" si="52"/>
        <v>0</v>
      </c>
      <c r="BG54" s="2">
        <f t="shared" ca="1" si="52"/>
        <v>0</v>
      </c>
      <c r="BH54" s="2">
        <f t="shared" ca="1" si="52"/>
        <v>0</v>
      </c>
      <c r="BI54" s="2">
        <f t="shared" ca="1" si="52"/>
        <v>0</v>
      </c>
      <c r="BJ54" s="2">
        <f t="shared" ca="1" si="52"/>
        <v>0</v>
      </c>
      <c r="BK54" s="2">
        <f t="shared" ca="1" si="52"/>
        <v>0</v>
      </c>
      <c r="BL54" s="2">
        <f t="shared" ca="1" si="52"/>
        <v>0</v>
      </c>
      <c r="BM54" s="2">
        <f t="shared" ca="1" si="52"/>
        <v>0</v>
      </c>
      <c r="BN54" s="2" t="str">
        <f t="shared" si="21"/>
        <v>SV</v>
      </c>
      <c r="BO54" s="2">
        <f>IF(AND(COUNTIF(J54:W54,"&gt;0")&gt;6,COUNTIF(J54:W54,"&gt;0")=SUM(BR54:CE54)),SUM(BR54:CE54),0)</f>
        <v>0</v>
      </c>
      <c r="BP54" s="2">
        <f t="shared" si="50"/>
        <v>1</v>
      </c>
      <c r="BR54" s="2">
        <f t="shared" ref="BR54:BR64" si="69">IF(AND(J92 &gt;0,J54&gt;$C54,J54 &gt;1),1,0)</f>
        <v>0</v>
      </c>
      <c r="BS54" s="2">
        <f t="shared" ref="BS54:BS64" si="70">IF(AND(K92 &gt;0,K54&gt;$C54,K54 &gt;1),1,0)</f>
        <v>0</v>
      </c>
      <c r="BT54" s="2">
        <f t="shared" ref="BT54:BT64" si="71">IF(AND(L92 &gt;0,L54&gt;$C54,L54 &gt;1),1,0)</f>
        <v>0</v>
      </c>
      <c r="BU54" s="2">
        <f t="shared" ref="BU54:BU64" si="72">IF(AND(M92 &gt;0,M54&gt;$C54,M54 &gt;1),1,0)</f>
        <v>0</v>
      </c>
      <c r="BV54" s="2">
        <f t="shared" ref="BV54:BV64" si="73">IF(AND(N92 &gt;0,N54&gt;$C54,N54 &gt;1),1,0)</f>
        <v>0</v>
      </c>
      <c r="BW54" s="2">
        <f t="shared" ref="BW54:BW64" si="74">IF(AND(O92 &gt;0,O54&gt;$C54,O54 &gt;1),1,0)</f>
        <v>0</v>
      </c>
      <c r="BX54" s="2">
        <f t="shared" ref="BX54:BX64" si="75">IF(AND(P92 &gt;0,P54&gt;$C54,P54 &gt;1),1,0)</f>
        <v>0</v>
      </c>
      <c r="BY54" s="2">
        <f t="shared" ref="BY54:BY64" si="76">IF(AND(Q92 &gt;0,Q54&gt;$C54,Q54 &gt;1),1,0)</f>
        <v>0</v>
      </c>
      <c r="BZ54" s="2">
        <f t="shared" ref="BZ54:BZ64" si="77">IF(AND(R92 &gt;0,R54&gt;$C54,R54 &gt;1),1,0)</f>
        <v>0</v>
      </c>
      <c r="CA54" s="2">
        <f t="shared" ref="CA54:CA64" si="78">IF(AND(S92 &gt;0,S54&gt;$C54,S54 &gt;1),1,0)</f>
        <v>0</v>
      </c>
      <c r="CB54" s="2">
        <f t="shared" ref="CB54:CB64" si="79">IF(AND(T92 &gt;0,T54&gt;$C54,T54 &gt;1),1,0)</f>
        <v>0</v>
      </c>
      <c r="CC54" s="2">
        <f t="shared" ref="CC54:CC64" si="80">IF(AND(U92 &gt;0,U54&gt;$C54,U54 &gt;1),1,0)</f>
        <v>0</v>
      </c>
      <c r="CD54" s="2">
        <f t="shared" ref="CD54:CD64" si="81">IF(AND(V92 &gt;0,V54&gt;$C54,V54 &gt;1),1,0)</f>
        <v>0</v>
      </c>
      <c r="CE54" s="2">
        <f t="shared" ref="CE54:CE64" si="82">IF(AND(W92 &gt;0,W54&gt;$C54,W54 &gt;1),1,0)</f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КА-7  -  Δα_рс</v>
      </c>
      <c r="B55" s="10" t="s">
        <v>2203</v>
      </c>
      <c r="C55" s="18">
        <v>30</v>
      </c>
      <c r="D55" s="18">
        <v>5</v>
      </c>
      <c r="E55" s="22" t="s">
        <v>114</v>
      </c>
      <c r="F55" s="22">
        <v>1</v>
      </c>
      <c r="G55" s="22"/>
      <c r="H55" s="20">
        <f t="shared" ca="1" si="17"/>
        <v>0</v>
      </c>
      <c r="I55" s="16" t="str">
        <f t="shared" si="18"/>
        <v>07K012SV0006</v>
      </c>
      <c r="J55" s="54">
        <v>10.510811307593018</v>
      </c>
      <c r="K55" s="54">
        <v>10.60270817791176</v>
      </c>
      <c r="L55" s="54">
        <v>10.535429343524738</v>
      </c>
      <c r="M55" s="54">
        <v>8.8621070078880564</v>
      </c>
      <c r="N55" s="54">
        <v>9.1983193256634976</v>
      </c>
      <c r="O55" s="54">
        <v>9.1534683043605991</v>
      </c>
      <c r="P55" s="54">
        <v>9.0618954389855162</v>
      </c>
      <c r="Q55" s="54">
        <v>9.4225483702897179</v>
      </c>
      <c r="R55" s="54">
        <v>9.0529604455442936</v>
      </c>
      <c r="S55" s="54">
        <v>8.9655350082521998</v>
      </c>
      <c r="T55" s="54">
        <v>10.727704549870611</v>
      </c>
      <c r="U55" s="54">
        <v>0</v>
      </c>
      <c r="V55" s="54">
        <v>0</v>
      </c>
      <c r="W55" s="56">
        <v>0</v>
      </c>
      <c r="X55" s="2">
        <f t="shared" ca="1" si="53"/>
        <v>0</v>
      </c>
      <c r="Y55" s="2">
        <f t="shared" ca="1" si="53"/>
        <v>0</v>
      </c>
      <c r="Z55" s="2">
        <f t="shared" ca="1" si="51"/>
        <v>0</v>
      </c>
      <c r="AA55" s="2">
        <f t="shared" ca="1" si="51"/>
        <v>0</v>
      </c>
      <c r="AB55" s="2">
        <f t="shared" ca="1" si="51"/>
        <v>0</v>
      </c>
      <c r="AC55" s="2">
        <f t="shared" ca="1" si="51"/>
        <v>0</v>
      </c>
      <c r="AD55" s="2">
        <f t="shared" ca="1" si="51"/>
        <v>0</v>
      </c>
      <c r="AE55" s="2">
        <f t="shared" ca="1" si="51"/>
        <v>0</v>
      </c>
      <c r="AF55" s="2">
        <f t="shared" ca="1" si="51"/>
        <v>0</v>
      </c>
      <c r="AG55" s="2">
        <f t="shared" ca="1" si="51"/>
        <v>0</v>
      </c>
      <c r="AH55" s="2">
        <f t="shared" ca="1" si="51"/>
        <v>0</v>
      </c>
      <c r="AI55" s="2">
        <f t="shared" ca="1" si="51"/>
        <v>0</v>
      </c>
      <c r="AJ55" s="2">
        <f t="shared" ca="1" si="51"/>
        <v>0</v>
      </c>
      <c r="AK55" s="2">
        <f t="shared" ca="1" si="51"/>
        <v>0</v>
      </c>
      <c r="AL55" s="55">
        <v>9.9754221245846963</v>
      </c>
      <c r="AM55" s="55">
        <v>10.043506322285257</v>
      </c>
      <c r="AN55" s="55">
        <v>10.001208436850821</v>
      </c>
      <c r="AO55" s="55">
        <v>10.151039765512838</v>
      </c>
      <c r="AP55" s="55">
        <v>10.475677568359568</v>
      </c>
      <c r="AQ55" s="55">
        <v>10.463517470551324</v>
      </c>
      <c r="AR55" s="55">
        <v>10.29275776446544</v>
      </c>
      <c r="AS55" s="55">
        <v>10.622670336326133</v>
      </c>
      <c r="AT55" s="55">
        <v>10.285167311473215</v>
      </c>
      <c r="AU55" s="55">
        <v>10.180137269737905</v>
      </c>
      <c r="AV55" s="55">
        <v>12.201985538403207</v>
      </c>
      <c r="AW55" s="55">
        <v>0</v>
      </c>
      <c r="AX55" s="55">
        <v>0</v>
      </c>
      <c r="AY55" s="55">
        <v>0</v>
      </c>
      <c r="AZ55" s="2">
        <f t="shared" ca="1" si="54"/>
        <v>0</v>
      </c>
      <c r="BA55" s="2">
        <f t="shared" ca="1" si="54"/>
        <v>0</v>
      </c>
      <c r="BB55" s="2">
        <f t="shared" ca="1" si="52"/>
        <v>0</v>
      </c>
      <c r="BC55" s="2">
        <f t="shared" ca="1" si="52"/>
        <v>0</v>
      </c>
      <c r="BD55" s="2">
        <f t="shared" ca="1" si="52"/>
        <v>0</v>
      </c>
      <c r="BE55" s="2">
        <f t="shared" ca="1" si="52"/>
        <v>0</v>
      </c>
      <c r="BF55" s="2">
        <f t="shared" ca="1" si="52"/>
        <v>0</v>
      </c>
      <c r="BG55" s="2">
        <f t="shared" ca="1" si="52"/>
        <v>1</v>
      </c>
      <c r="BH55" s="2">
        <f t="shared" ca="1" si="52"/>
        <v>1</v>
      </c>
      <c r="BI55" s="2">
        <f t="shared" ca="1" si="52"/>
        <v>1</v>
      </c>
      <c r="BJ55" s="2">
        <f t="shared" ca="1" si="52"/>
        <v>0</v>
      </c>
      <c r="BK55" s="2">
        <f t="shared" ca="1" si="52"/>
        <v>0</v>
      </c>
      <c r="BL55" s="2">
        <f t="shared" ca="1" si="52"/>
        <v>0</v>
      </c>
      <c r="BM55" s="2">
        <f t="shared" ca="1" si="52"/>
        <v>0</v>
      </c>
      <c r="BN55" s="2" t="str">
        <f t="shared" si="21"/>
        <v>SV</v>
      </c>
      <c r="BP55" s="2">
        <f t="shared" si="50"/>
        <v>1</v>
      </c>
      <c r="BR55" s="2">
        <f t="shared" si="69"/>
        <v>0</v>
      </c>
      <c r="BS55" s="2">
        <f t="shared" si="70"/>
        <v>0</v>
      </c>
      <c r="BT55" s="2">
        <f t="shared" si="71"/>
        <v>0</v>
      </c>
      <c r="BU55" s="2">
        <f t="shared" si="72"/>
        <v>0</v>
      </c>
      <c r="BV55" s="2">
        <f t="shared" si="73"/>
        <v>0</v>
      </c>
      <c r="BW55" s="2">
        <f t="shared" si="74"/>
        <v>0</v>
      </c>
      <c r="BX55" s="2">
        <f t="shared" si="75"/>
        <v>0</v>
      </c>
      <c r="BY55" s="2">
        <f t="shared" si="76"/>
        <v>0</v>
      </c>
      <c r="BZ55" s="2">
        <f t="shared" si="77"/>
        <v>0</v>
      </c>
      <c r="CA55" s="2">
        <f t="shared" si="78"/>
        <v>0</v>
      </c>
      <c r="CB55" s="2">
        <f t="shared" si="79"/>
        <v>0</v>
      </c>
      <c r="CC55" s="2">
        <f t="shared" si="80"/>
        <v>0</v>
      </c>
      <c r="CD55" s="2">
        <f t="shared" si="81"/>
        <v>0</v>
      </c>
      <c r="CE55" s="2">
        <f t="shared" si="82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КА-9  -  Δα_рс</v>
      </c>
      <c r="B56" s="10" t="s">
        <v>2204</v>
      </c>
      <c r="C56" s="18">
        <v>30</v>
      </c>
      <c r="D56" s="18">
        <v>5</v>
      </c>
      <c r="E56" s="22" t="s">
        <v>114</v>
      </c>
      <c r="F56" s="22">
        <v>1</v>
      </c>
      <c r="G56" s="22"/>
      <c r="H56" s="20">
        <f t="shared" ca="1" si="17"/>
        <v>0</v>
      </c>
      <c r="I56" s="16" t="str">
        <f t="shared" si="18"/>
        <v>09K012SV0006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6">
        <v>0</v>
      </c>
      <c r="X56" s="2">
        <f t="shared" ca="1" si="53"/>
        <v>0</v>
      </c>
      <c r="Y56" s="2">
        <f t="shared" ca="1" si="53"/>
        <v>0</v>
      </c>
      <c r="Z56" s="2">
        <f t="shared" ca="1" si="51"/>
        <v>0</v>
      </c>
      <c r="AA56" s="2">
        <f t="shared" ca="1" si="51"/>
        <v>0</v>
      </c>
      <c r="AB56" s="2">
        <f t="shared" ca="1" si="51"/>
        <v>0</v>
      </c>
      <c r="AC56" s="2">
        <f t="shared" ca="1" si="51"/>
        <v>0</v>
      </c>
      <c r="AD56" s="2">
        <f t="shared" ca="1" si="51"/>
        <v>0</v>
      </c>
      <c r="AE56" s="2">
        <f t="shared" ca="1" si="51"/>
        <v>0</v>
      </c>
      <c r="AF56" s="2">
        <f t="shared" ca="1" si="51"/>
        <v>0</v>
      </c>
      <c r="AG56" s="2">
        <f t="shared" ca="1" si="51"/>
        <v>0</v>
      </c>
      <c r="AH56" s="2">
        <f t="shared" ca="1" si="51"/>
        <v>0</v>
      </c>
      <c r="AI56" s="2">
        <f t="shared" ca="1" si="51"/>
        <v>0</v>
      </c>
      <c r="AJ56" s="2">
        <f t="shared" ca="1" si="51"/>
        <v>0</v>
      </c>
      <c r="AK56" s="2">
        <f t="shared" ca="1" si="51"/>
        <v>0</v>
      </c>
      <c r="AL56" s="55">
        <v>0</v>
      </c>
      <c r="AM56" s="55">
        <v>0</v>
      </c>
      <c r="AN56" s="55">
        <v>0</v>
      </c>
      <c r="AO56" s="55">
        <v>0</v>
      </c>
      <c r="AP56" s="55">
        <v>0</v>
      </c>
      <c r="AQ56" s="55">
        <v>0</v>
      </c>
      <c r="AR56" s="55">
        <v>0</v>
      </c>
      <c r="AS56" s="55">
        <v>0</v>
      </c>
      <c r="AT56" s="55">
        <v>0</v>
      </c>
      <c r="AU56" s="55">
        <v>0</v>
      </c>
      <c r="AV56" s="55">
        <v>0</v>
      </c>
      <c r="AW56" s="55">
        <v>0</v>
      </c>
      <c r="AX56" s="55">
        <v>0</v>
      </c>
      <c r="AY56" s="55">
        <v>0</v>
      </c>
      <c r="AZ56" s="2">
        <f t="shared" ca="1" si="54"/>
        <v>0</v>
      </c>
      <c r="BA56" s="2">
        <f t="shared" ca="1" si="54"/>
        <v>0</v>
      </c>
      <c r="BB56" s="2">
        <f t="shared" ca="1" si="52"/>
        <v>0</v>
      </c>
      <c r="BC56" s="2">
        <f t="shared" ca="1" si="52"/>
        <v>0</v>
      </c>
      <c r="BD56" s="2">
        <f t="shared" ca="1" si="52"/>
        <v>0</v>
      </c>
      <c r="BE56" s="2">
        <f t="shared" ca="1" si="52"/>
        <v>0</v>
      </c>
      <c r="BF56" s="2">
        <f t="shared" ca="1" si="52"/>
        <v>0</v>
      </c>
      <c r="BG56" s="2">
        <f t="shared" ca="1" si="52"/>
        <v>1</v>
      </c>
      <c r="BH56" s="2">
        <f t="shared" ca="1" si="52"/>
        <v>1</v>
      </c>
      <c r="BI56" s="2">
        <f t="shared" ca="1" si="52"/>
        <v>1</v>
      </c>
      <c r="BJ56" s="2">
        <f t="shared" ca="1" si="52"/>
        <v>0</v>
      </c>
      <c r="BK56" s="2">
        <f t="shared" ca="1" si="52"/>
        <v>0</v>
      </c>
      <c r="BL56" s="2">
        <f t="shared" ca="1" si="52"/>
        <v>0</v>
      </c>
      <c r="BM56" s="2">
        <f t="shared" ca="1" si="52"/>
        <v>0</v>
      </c>
      <c r="BN56" s="2" t="str">
        <f t="shared" si="21"/>
        <v>SV</v>
      </c>
      <c r="BP56" s="2">
        <f t="shared" si="50"/>
        <v>0</v>
      </c>
      <c r="BR56" s="2">
        <f t="shared" si="69"/>
        <v>0</v>
      </c>
      <c r="BS56" s="2">
        <f t="shared" si="70"/>
        <v>0</v>
      </c>
      <c r="BT56" s="2">
        <f t="shared" si="71"/>
        <v>0</v>
      </c>
      <c r="BU56" s="2">
        <f t="shared" si="72"/>
        <v>0</v>
      </c>
      <c r="BV56" s="2">
        <f t="shared" si="73"/>
        <v>0</v>
      </c>
      <c r="BW56" s="2">
        <f t="shared" si="74"/>
        <v>0</v>
      </c>
      <c r="BX56" s="2">
        <f t="shared" si="75"/>
        <v>0</v>
      </c>
      <c r="BY56" s="2">
        <f t="shared" si="76"/>
        <v>0</v>
      </c>
      <c r="BZ56" s="2">
        <f t="shared" si="77"/>
        <v>0</v>
      </c>
      <c r="CA56" s="2">
        <f t="shared" si="78"/>
        <v>0</v>
      </c>
      <c r="CB56" s="2">
        <f t="shared" si="79"/>
        <v>0</v>
      </c>
      <c r="CC56" s="2">
        <f t="shared" si="80"/>
        <v>0</v>
      </c>
      <c r="CD56" s="2">
        <f t="shared" si="81"/>
        <v>0</v>
      </c>
      <c r="CE56" s="2">
        <f t="shared" si="82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КА-10  -  Δα_рс</v>
      </c>
      <c r="B57" s="10" t="s">
        <v>2205</v>
      </c>
      <c r="C57" s="18">
        <v>30</v>
      </c>
      <c r="D57" s="18">
        <v>5</v>
      </c>
      <c r="E57" s="22" t="s">
        <v>114</v>
      </c>
      <c r="F57" s="22">
        <v>1</v>
      </c>
      <c r="G57" s="22"/>
      <c r="H57" s="20">
        <f t="shared" ca="1" si="17"/>
        <v>0</v>
      </c>
      <c r="I57" s="16" t="str">
        <f t="shared" si="18"/>
        <v>10K012SV0006</v>
      </c>
      <c r="J57" s="54">
        <v>15.844231139696022</v>
      </c>
      <c r="K57" s="54">
        <v>16.115611575974793</v>
      </c>
      <c r="L57" s="54">
        <v>16.18481205276397</v>
      </c>
      <c r="M57" s="54">
        <v>15.35656861120794</v>
      </c>
      <c r="N57" s="54">
        <v>16.350610560224595</v>
      </c>
      <c r="O57" s="54">
        <v>15.72213868477033</v>
      </c>
      <c r="P57" s="54">
        <v>15.793725471553829</v>
      </c>
      <c r="Q57" s="54">
        <v>16.300360355962489</v>
      </c>
      <c r="R57" s="54">
        <v>15.80886926642801</v>
      </c>
      <c r="S57" s="54">
        <v>15.573459413883723</v>
      </c>
      <c r="T57" s="54">
        <v>15.540414099222783</v>
      </c>
      <c r="U57" s="54">
        <v>15.625085138315102</v>
      </c>
      <c r="V57" s="54">
        <v>15.885439792553296</v>
      </c>
      <c r="W57" s="56">
        <v>15.836696612157182</v>
      </c>
      <c r="X57" s="2">
        <f t="shared" ca="1" si="53"/>
        <v>0</v>
      </c>
      <c r="Y57" s="2">
        <f t="shared" ca="1" si="53"/>
        <v>0</v>
      </c>
      <c r="Z57" s="2">
        <f t="shared" ca="1" si="51"/>
        <v>0</v>
      </c>
      <c r="AA57" s="2">
        <f t="shared" ca="1" si="51"/>
        <v>0</v>
      </c>
      <c r="AB57" s="2">
        <f t="shared" ca="1" si="51"/>
        <v>0</v>
      </c>
      <c r="AC57" s="2">
        <f t="shared" ca="1" si="51"/>
        <v>0</v>
      </c>
      <c r="AD57" s="2">
        <f t="shared" ca="1" si="51"/>
        <v>0</v>
      </c>
      <c r="AE57" s="2">
        <f t="shared" ca="1" si="51"/>
        <v>0</v>
      </c>
      <c r="AF57" s="2">
        <f t="shared" ca="1" si="51"/>
        <v>0</v>
      </c>
      <c r="AG57" s="2">
        <f t="shared" ca="1" si="51"/>
        <v>0</v>
      </c>
      <c r="AH57" s="2">
        <f t="shared" ca="1" si="51"/>
        <v>0</v>
      </c>
      <c r="AI57" s="2">
        <f t="shared" ca="1" si="51"/>
        <v>0</v>
      </c>
      <c r="AJ57" s="2">
        <f t="shared" ca="1" si="51"/>
        <v>0</v>
      </c>
      <c r="AK57" s="2">
        <f t="shared" ca="1" si="51"/>
        <v>0</v>
      </c>
      <c r="AL57" s="55">
        <v>9.8305396400473359</v>
      </c>
      <c r="AM57" s="55">
        <v>9.9742529000194189</v>
      </c>
      <c r="AN57" s="55">
        <v>10.033387858489061</v>
      </c>
      <c r="AO57" s="55">
        <v>10.05145673707398</v>
      </c>
      <c r="AP57" s="55">
        <v>10.633899202758748</v>
      </c>
      <c r="AQ57" s="55">
        <v>10.282846685255151</v>
      </c>
      <c r="AR57" s="55">
        <v>10.377930322790686</v>
      </c>
      <c r="AS57" s="55">
        <v>10.653234923964705</v>
      </c>
      <c r="AT57" s="55">
        <v>10.384483719249218</v>
      </c>
      <c r="AU57" s="55">
        <v>10.24196999407523</v>
      </c>
      <c r="AV57" s="55">
        <v>10.18305667095462</v>
      </c>
      <c r="AW57" s="55">
        <v>10.20081534808865</v>
      </c>
      <c r="AX57" s="55">
        <v>10.351495720588487</v>
      </c>
      <c r="AY57" s="55">
        <v>10.335414651850995</v>
      </c>
      <c r="AZ57" s="2">
        <f t="shared" ca="1" si="54"/>
        <v>0</v>
      </c>
      <c r="BA57" s="2">
        <f t="shared" ca="1" si="54"/>
        <v>0</v>
      </c>
      <c r="BB57" s="2">
        <f t="shared" ca="1" si="52"/>
        <v>0</v>
      </c>
      <c r="BC57" s="2">
        <f t="shared" ca="1" si="52"/>
        <v>0</v>
      </c>
      <c r="BD57" s="2">
        <f t="shared" ca="1" si="52"/>
        <v>0</v>
      </c>
      <c r="BE57" s="2">
        <f t="shared" ca="1" si="52"/>
        <v>0</v>
      </c>
      <c r="BF57" s="2">
        <f t="shared" ca="1" si="52"/>
        <v>0</v>
      </c>
      <c r="BG57" s="2">
        <f t="shared" ca="1" si="52"/>
        <v>1</v>
      </c>
      <c r="BH57" s="2">
        <f t="shared" ca="1" si="52"/>
        <v>1</v>
      </c>
      <c r="BI57" s="2">
        <f t="shared" ca="1" si="52"/>
        <v>1</v>
      </c>
      <c r="BJ57" s="2">
        <f t="shared" ca="1" si="52"/>
        <v>0</v>
      </c>
      <c r="BK57" s="2">
        <f t="shared" ca="1" si="52"/>
        <v>0</v>
      </c>
      <c r="BL57" s="2">
        <f t="shared" ca="1" si="52"/>
        <v>0</v>
      </c>
      <c r="BM57" s="2">
        <f t="shared" ca="1" si="52"/>
        <v>0</v>
      </c>
      <c r="BN57" s="2" t="str">
        <f t="shared" si="21"/>
        <v>SV</v>
      </c>
      <c r="BO57" s="2">
        <f>IF(AND(COUNTIF(J57:W57,"&gt;0")&gt;6,COUNTIF(J57:W57,"&gt;0")=SUM(BR57:CE57)),SUM(BR57:CE57),0)</f>
        <v>0</v>
      </c>
      <c r="BP57" s="2">
        <f t="shared" si="50"/>
        <v>1</v>
      </c>
      <c r="BR57" s="2">
        <f t="shared" si="69"/>
        <v>0</v>
      </c>
      <c r="BS57" s="2">
        <f t="shared" si="70"/>
        <v>0</v>
      </c>
      <c r="BT57" s="2">
        <f t="shared" si="71"/>
        <v>0</v>
      </c>
      <c r="BU57" s="2">
        <f t="shared" si="72"/>
        <v>0</v>
      </c>
      <c r="BV57" s="2">
        <f t="shared" si="73"/>
        <v>0</v>
      </c>
      <c r="BW57" s="2">
        <f t="shared" si="74"/>
        <v>0</v>
      </c>
      <c r="BX57" s="2">
        <f t="shared" si="75"/>
        <v>0</v>
      </c>
      <c r="BY57" s="2">
        <f t="shared" si="76"/>
        <v>0</v>
      </c>
      <c r="BZ57" s="2">
        <f t="shared" si="77"/>
        <v>0</v>
      </c>
      <c r="CA57" s="2">
        <f t="shared" si="78"/>
        <v>0</v>
      </c>
      <c r="CB57" s="2">
        <f t="shared" si="79"/>
        <v>0</v>
      </c>
      <c r="CC57" s="2">
        <f t="shared" si="80"/>
        <v>0</v>
      </c>
      <c r="CD57" s="2">
        <f t="shared" si="81"/>
        <v>0</v>
      </c>
      <c r="CE57" s="2">
        <f t="shared" si="82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КА-11  -  Δα_рс</v>
      </c>
      <c r="B58" s="10" t="s">
        <v>2206</v>
      </c>
      <c r="C58" s="18">
        <v>30</v>
      </c>
      <c r="D58" s="18">
        <v>5</v>
      </c>
      <c r="E58" s="22" t="s">
        <v>114</v>
      </c>
      <c r="F58" s="22">
        <v>1</v>
      </c>
      <c r="G58" s="22"/>
      <c r="H58" s="20">
        <f t="shared" ca="1" si="17"/>
        <v>0</v>
      </c>
      <c r="I58" s="16" t="str">
        <f t="shared" si="18"/>
        <v>11K012SV0006</v>
      </c>
      <c r="J58" s="54">
        <v>11.635897909967529</v>
      </c>
      <c r="K58" s="54">
        <v>12.295055244877398</v>
      </c>
      <c r="L58" s="54">
        <v>0</v>
      </c>
      <c r="M58" s="54">
        <v>0</v>
      </c>
      <c r="N58" s="54">
        <v>12.581546240331448</v>
      </c>
      <c r="O58" s="54">
        <v>10.803753447471474</v>
      </c>
      <c r="P58" s="54">
        <v>10.324279241290196</v>
      </c>
      <c r="Q58" s="54">
        <v>10.57662157678827</v>
      </c>
      <c r="R58" s="54">
        <v>10.30942432494601</v>
      </c>
      <c r="S58" s="54">
        <v>10.024699235344238</v>
      </c>
      <c r="T58" s="54">
        <v>10.04915045017089</v>
      </c>
      <c r="U58" s="54">
        <v>10.223831120094784</v>
      </c>
      <c r="V58" s="54">
        <v>10.203637485266654</v>
      </c>
      <c r="W58" s="56">
        <v>10.190132302731906</v>
      </c>
      <c r="X58" s="2">
        <f t="shared" ca="1" si="53"/>
        <v>0</v>
      </c>
      <c r="Y58" s="2">
        <f t="shared" ca="1" si="53"/>
        <v>0</v>
      </c>
      <c r="Z58" s="2">
        <f t="shared" ca="1" si="51"/>
        <v>0</v>
      </c>
      <c r="AA58" s="2">
        <f t="shared" ca="1" si="51"/>
        <v>0</v>
      </c>
      <c r="AB58" s="2">
        <f t="shared" ca="1" si="51"/>
        <v>0</v>
      </c>
      <c r="AC58" s="2">
        <f t="shared" ca="1" si="51"/>
        <v>0</v>
      </c>
      <c r="AD58" s="2">
        <f t="shared" ca="1" si="51"/>
        <v>0</v>
      </c>
      <c r="AE58" s="2">
        <f t="shared" ca="1" si="51"/>
        <v>0</v>
      </c>
      <c r="AF58" s="2">
        <f t="shared" ca="1" si="51"/>
        <v>0</v>
      </c>
      <c r="AG58" s="2">
        <f t="shared" ca="1" si="51"/>
        <v>0</v>
      </c>
      <c r="AH58" s="2">
        <f t="shared" ca="1" si="51"/>
        <v>0</v>
      </c>
      <c r="AI58" s="2">
        <f t="shared" ca="1" si="51"/>
        <v>0</v>
      </c>
      <c r="AJ58" s="2">
        <f t="shared" ca="1" si="51"/>
        <v>0</v>
      </c>
      <c r="AK58" s="2">
        <f t="shared" ca="1" si="51"/>
        <v>0</v>
      </c>
      <c r="AL58" s="55">
        <v>11.476895848415053</v>
      </c>
      <c r="AM58" s="55">
        <v>12.086154577440896</v>
      </c>
      <c r="AN58" s="55">
        <v>0</v>
      </c>
      <c r="AO58" s="55">
        <v>0</v>
      </c>
      <c r="AP58" s="55">
        <v>13.549410057074006</v>
      </c>
      <c r="AQ58" s="55">
        <v>11.620503769827677</v>
      </c>
      <c r="AR58" s="55">
        <v>11.041739903506178</v>
      </c>
      <c r="AS58" s="55">
        <v>11.372509320133307</v>
      </c>
      <c r="AT58" s="55">
        <v>11.059207621328557</v>
      </c>
      <c r="AU58" s="55">
        <v>10.74317427222608</v>
      </c>
      <c r="AV58" s="55">
        <v>10.765363494979793</v>
      </c>
      <c r="AW58" s="55">
        <v>10.94852856253473</v>
      </c>
      <c r="AX58" s="55">
        <v>10.928937745748483</v>
      </c>
      <c r="AY58" s="55">
        <v>10.913681543035345</v>
      </c>
      <c r="AZ58" s="2">
        <f t="shared" ca="1" si="54"/>
        <v>0</v>
      </c>
      <c r="BA58" s="2">
        <f t="shared" ca="1" si="54"/>
        <v>0</v>
      </c>
      <c r="BB58" s="2">
        <f t="shared" ca="1" si="52"/>
        <v>0</v>
      </c>
      <c r="BC58" s="2">
        <f t="shared" ca="1" si="52"/>
        <v>0</v>
      </c>
      <c r="BD58" s="2">
        <f t="shared" ca="1" si="52"/>
        <v>0</v>
      </c>
      <c r="BE58" s="2">
        <f t="shared" ca="1" si="52"/>
        <v>0</v>
      </c>
      <c r="BF58" s="2">
        <f t="shared" ca="1" si="52"/>
        <v>0</v>
      </c>
      <c r="BG58" s="2">
        <f t="shared" ca="1" si="52"/>
        <v>1</v>
      </c>
      <c r="BH58" s="2">
        <f t="shared" ca="1" si="52"/>
        <v>1</v>
      </c>
      <c r="BI58" s="2">
        <f t="shared" ca="1" si="52"/>
        <v>1</v>
      </c>
      <c r="BJ58" s="2">
        <f t="shared" ca="1" si="52"/>
        <v>0</v>
      </c>
      <c r="BK58" s="2">
        <f t="shared" ca="1" si="52"/>
        <v>0</v>
      </c>
      <c r="BL58" s="2">
        <f t="shared" ca="1" si="52"/>
        <v>0</v>
      </c>
      <c r="BM58" s="2">
        <f t="shared" ca="1" si="52"/>
        <v>0</v>
      </c>
      <c r="BN58" s="2" t="str">
        <f t="shared" si="21"/>
        <v>SV</v>
      </c>
      <c r="BO58" s="2">
        <f>IF(AND(COUNTIF(J58:W58,"&gt;0")&gt;6,COUNTIF(J58:W58,"&gt;0")=SUM(BR58:CE58)),SUM(BR58:CE58),0)</f>
        <v>0</v>
      </c>
      <c r="BP58" s="2">
        <f t="shared" si="50"/>
        <v>1</v>
      </c>
      <c r="BR58" s="2">
        <f t="shared" si="69"/>
        <v>0</v>
      </c>
      <c r="BS58" s="2">
        <f t="shared" si="70"/>
        <v>0</v>
      </c>
      <c r="BT58" s="2">
        <f t="shared" si="71"/>
        <v>0</v>
      </c>
      <c r="BU58" s="2">
        <f t="shared" si="72"/>
        <v>0</v>
      </c>
      <c r="BV58" s="2">
        <f t="shared" si="73"/>
        <v>0</v>
      </c>
      <c r="BW58" s="2">
        <f t="shared" si="74"/>
        <v>0</v>
      </c>
      <c r="BX58" s="2">
        <f t="shared" si="75"/>
        <v>0</v>
      </c>
      <c r="BY58" s="2">
        <f t="shared" si="76"/>
        <v>0</v>
      </c>
      <c r="BZ58" s="2">
        <f t="shared" si="77"/>
        <v>0</v>
      </c>
      <c r="CA58" s="2">
        <f t="shared" si="78"/>
        <v>0</v>
      </c>
      <c r="CB58" s="2">
        <f t="shared" si="79"/>
        <v>0</v>
      </c>
      <c r="CC58" s="2">
        <f t="shared" si="80"/>
        <v>0</v>
      </c>
      <c r="CD58" s="2">
        <f t="shared" si="81"/>
        <v>0</v>
      </c>
      <c r="CE58" s="2">
        <f t="shared" si="82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КА-12  -  Δα_рс</v>
      </c>
      <c r="B59" s="10" t="s">
        <v>2207</v>
      </c>
      <c r="C59" s="18">
        <v>30</v>
      </c>
      <c r="D59" s="18">
        <v>5</v>
      </c>
      <c r="E59" s="22" t="s">
        <v>114</v>
      </c>
      <c r="F59" s="22">
        <v>1</v>
      </c>
      <c r="G59" s="22"/>
      <c r="H59" s="20">
        <f t="shared" ca="1" si="17"/>
        <v>0</v>
      </c>
      <c r="I59" s="16" t="str">
        <f t="shared" si="18"/>
        <v>12K012SV0006</v>
      </c>
      <c r="J59" s="54">
        <v>0</v>
      </c>
      <c r="K59" s="54">
        <v>0</v>
      </c>
      <c r="L59" s="54">
        <v>0</v>
      </c>
      <c r="M59" s="54">
        <v>19.073762130065827</v>
      </c>
      <c r="N59" s="54">
        <v>15.435805474174257</v>
      </c>
      <c r="O59" s="54">
        <v>14.919866607156797</v>
      </c>
      <c r="P59" s="54">
        <v>14.887720268328833</v>
      </c>
      <c r="Q59" s="54">
        <v>14.957356269223874</v>
      </c>
      <c r="R59" s="54">
        <v>14.723887888754122</v>
      </c>
      <c r="S59" s="54">
        <v>14.326562007568867</v>
      </c>
      <c r="T59" s="54">
        <v>14.453340626849448</v>
      </c>
      <c r="U59" s="54">
        <v>14.846502603555249</v>
      </c>
      <c r="V59" s="54">
        <v>14.872263608637525</v>
      </c>
      <c r="W59" s="56">
        <v>14.549312290839485</v>
      </c>
      <c r="X59" s="2">
        <f t="shared" ca="1" si="53"/>
        <v>0</v>
      </c>
      <c r="Y59" s="2">
        <f t="shared" ca="1" si="53"/>
        <v>0</v>
      </c>
      <c r="Z59" s="2">
        <f t="shared" ca="1" si="51"/>
        <v>0</v>
      </c>
      <c r="AA59" s="2">
        <f t="shared" ca="1" si="51"/>
        <v>0</v>
      </c>
      <c r="AB59" s="2">
        <f t="shared" ca="1" si="51"/>
        <v>0</v>
      </c>
      <c r="AC59" s="2">
        <f t="shared" ca="1" si="51"/>
        <v>0</v>
      </c>
      <c r="AD59" s="2">
        <f t="shared" ca="1" si="51"/>
        <v>0</v>
      </c>
      <c r="AE59" s="2">
        <f t="shared" ca="1" si="51"/>
        <v>0</v>
      </c>
      <c r="AF59" s="2">
        <f t="shared" ca="1" si="51"/>
        <v>0</v>
      </c>
      <c r="AG59" s="2">
        <f t="shared" ca="1" si="51"/>
        <v>0</v>
      </c>
      <c r="AH59" s="2">
        <f t="shared" ca="1" si="51"/>
        <v>0</v>
      </c>
      <c r="AI59" s="2">
        <f t="shared" ca="1" si="51"/>
        <v>0</v>
      </c>
      <c r="AJ59" s="2">
        <f t="shared" ca="1" si="51"/>
        <v>0</v>
      </c>
      <c r="AK59" s="2">
        <f t="shared" ca="1" si="51"/>
        <v>0</v>
      </c>
      <c r="AL59" s="55">
        <v>0</v>
      </c>
      <c r="AM59" s="55">
        <v>0</v>
      </c>
      <c r="AN59" s="55">
        <v>0</v>
      </c>
      <c r="AO59" s="55">
        <v>14.470843214497064</v>
      </c>
      <c r="AP59" s="55">
        <v>11.726673896404312</v>
      </c>
      <c r="AQ59" s="55">
        <v>11.329171254690436</v>
      </c>
      <c r="AR59" s="55">
        <v>11.318169774891224</v>
      </c>
      <c r="AS59" s="55">
        <v>11.374098403931333</v>
      </c>
      <c r="AT59" s="55">
        <v>11.197774119396144</v>
      </c>
      <c r="AU59" s="55">
        <v>10.874192077699277</v>
      </c>
      <c r="AV59" s="55">
        <v>10.991535504442547</v>
      </c>
      <c r="AW59" s="55">
        <v>11.319826113008968</v>
      </c>
      <c r="AX59" s="55">
        <v>11.343867633067815</v>
      </c>
      <c r="AY59" s="55">
        <v>11.068446562269088</v>
      </c>
      <c r="AZ59" s="2">
        <f t="shared" ca="1" si="54"/>
        <v>0</v>
      </c>
      <c r="BA59" s="2">
        <f t="shared" ca="1" si="54"/>
        <v>0</v>
      </c>
      <c r="BB59" s="2">
        <f t="shared" ca="1" si="52"/>
        <v>0</v>
      </c>
      <c r="BC59" s="2">
        <f t="shared" ca="1" si="52"/>
        <v>0</v>
      </c>
      <c r="BD59" s="2">
        <f t="shared" ca="1" si="52"/>
        <v>0</v>
      </c>
      <c r="BE59" s="2">
        <f t="shared" ca="1" si="52"/>
        <v>0</v>
      </c>
      <c r="BF59" s="2">
        <f t="shared" ca="1" si="52"/>
        <v>0</v>
      </c>
      <c r="BG59" s="2">
        <f t="shared" ca="1" si="52"/>
        <v>1</v>
      </c>
      <c r="BH59" s="2">
        <f t="shared" ca="1" si="52"/>
        <v>1</v>
      </c>
      <c r="BI59" s="2">
        <f t="shared" ca="1" si="52"/>
        <v>1</v>
      </c>
      <c r="BJ59" s="2">
        <f t="shared" ca="1" si="52"/>
        <v>0</v>
      </c>
      <c r="BK59" s="2">
        <f t="shared" ca="1" si="52"/>
        <v>0</v>
      </c>
      <c r="BL59" s="2">
        <f t="shared" ca="1" si="52"/>
        <v>0</v>
      </c>
      <c r="BM59" s="2">
        <f t="shared" ca="1" si="52"/>
        <v>0</v>
      </c>
      <c r="BN59" s="2" t="str">
        <f t="shared" si="21"/>
        <v>SV</v>
      </c>
      <c r="BO59" s="2">
        <f>IF(AND(COUNTIF(J59:W59,"&gt;0")&gt;6,COUNTIF(J59:W59,"&gt;0")=SUM(BR59:CE59)),SUM(BR59:CE59),0)</f>
        <v>0</v>
      </c>
      <c r="BP59" s="2">
        <f t="shared" si="50"/>
        <v>1</v>
      </c>
      <c r="BR59" s="2">
        <f t="shared" si="69"/>
        <v>0</v>
      </c>
      <c r="BS59" s="2">
        <f t="shared" si="70"/>
        <v>0</v>
      </c>
      <c r="BT59" s="2">
        <f t="shared" si="71"/>
        <v>0</v>
      </c>
      <c r="BU59" s="2">
        <f t="shared" si="72"/>
        <v>0</v>
      </c>
      <c r="BV59" s="2">
        <f t="shared" si="73"/>
        <v>0</v>
      </c>
      <c r="BW59" s="2">
        <f t="shared" si="74"/>
        <v>0</v>
      </c>
      <c r="BX59" s="2">
        <f t="shared" si="75"/>
        <v>0</v>
      </c>
      <c r="BY59" s="2">
        <f t="shared" si="76"/>
        <v>0</v>
      </c>
      <c r="BZ59" s="2">
        <f t="shared" si="77"/>
        <v>0</v>
      </c>
      <c r="CA59" s="2">
        <f t="shared" si="78"/>
        <v>0</v>
      </c>
      <c r="CB59" s="2">
        <f t="shared" si="79"/>
        <v>0</v>
      </c>
      <c r="CC59" s="2">
        <f t="shared" si="80"/>
        <v>0</v>
      </c>
      <c r="CD59" s="2">
        <f t="shared" si="81"/>
        <v>0</v>
      </c>
      <c r="CE59" s="2">
        <f t="shared" si="82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КА-13  -  Δα_рс</v>
      </c>
      <c r="B60" s="10" t="s">
        <v>2208</v>
      </c>
      <c r="C60" s="18">
        <v>30</v>
      </c>
      <c r="D60" s="18">
        <v>5</v>
      </c>
      <c r="E60" s="22" t="s">
        <v>114</v>
      </c>
      <c r="F60" s="22">
        <v>1</v>
      </c>
      <c r="G60" s="22"/>
      <c r="H60" s="20">
        <f t="shared" ca="1" si="17"/>
        <v>0</v>
      </c>
      <c r="I60" s="16" t="str">
        <f t="shared" si="18"/>
        <v>13K012SV0006</v>
      </c>
      <c r="J60" s="54">
        <v>0</v>
      </c>
      <c r="K60" s="54">
        <v>18.868583268714861</v>
      </c>
      <c r="L60" s="54">
        <v>16.226864372394353</v>
      </c>
      <c r="M60" s="54">
        <v>16.551789967881884</v>
      </c>
      <c r="N60" s="54">
        <v>17.018795220967242</v>
      </c>
      <c r="O60" s="54">
        <v>16.619992614190068</v>
      </c>
      <c r="P60" s="54">
        <v>16.661045998498182</v>
      </c>
      <c r="Q60" s="54">
        <v>17.311921159565429</v>
      </c>
      <c r="R60" s="54">
        <v>16.496185505257998</v>
      </c>
      <c r="S60" s="54">
        <v>16.267453549493549</v>
      </c>
      <c r="T60" s="54">
        <v>16.442646058979939</v>
      </c>
      <c r="U60" s="54">
        <v>16.391990909478288</v>
      </c>
      <c r="V60" s="54">
        <v>16.612373912471675</v>
      </c>
      <c r="W60" s="56">
        <v>16.531105550492967</v>
      </c>
      <c r="X60" s="2">
        <f t="shared" ca="1" si="53"/>
        <v>0</v>
      </c>
      <c r="Y60" s="2">
        <f t="shared" ca="1" si="53"/>
        <v>0</v>
      </c>
      <c r="Z60" s="2">
        <f t="shared" ca="1" si="51"/>
        <v>0</v>
      </c>
      <c r="AA60" s="2">
        <f t="shared" ca="1" si="51"/>
        <v>0</v>
      </c>
      <c r="AB60" s="2">
        <f t="shared" ca="1" si="51"/>
        <v>0</v>
      </c>
      <c r="AC60" s="2">
        <f t="shared" ca="1" si="51"/>
        <v>0</v>
      </c>
      <c r="AD60" s="2">
        <f t="shared" ca="1" si="51"/>
        <v>0</v>
      </c>
      <c r="AE60" s="2">
        <f t="shared" ca="1" si="51"/>
        <v>0</v>
      </c>
      <c r="AF60" s="2">
        <f t="shared" ca="1" si="51"/>
        <v>0</v>
      </c>
      <c r="AG60" s="2">
        <f t="shared" ca="1" si="51"/>
        <v>0</v>
      </c>
      <c r="AH60" s="2">
        <f t="shared" ca="1" si="51"/>
        <v>0</v>
      </c>
      <c r="AI60" s="2">
        <f t="shared" ca="1" si="51"/>
        <v>0</v>
      </c>
      <c r="AJ60" s="2">
        <f t="shared" ca="1" si="51"/>
        <v>0</v>
      </c>
      <c r="AK60" s="2">
        <f t="shared" ca="1" si="51"/>
        <v>0</v>
      </c>
      <c r="AL60" s="55">
        <v>0</v>
      </c>
      <c r="AM60" s="55">
        <v>12.244155962608339</v>
      </c>
      <c r="AN60" s="55">
        <v>10.352774976529286</v>
      </c>
      <c r="AO60" s="55">
        <v>10.081617151361005</v>
      </c>
      <c r="AP60" s="55">
        <v>10.365620201953821</v>
      </c>
      <c r="AQ60" s="55">
        <v>10.157020015677888</v>
      </c>
      <c r="AR60" s="55">
        <v>10.178566319475721</v>
      </c>
      <c r="AS60" s="55">
        <v>10.550740678794133</v>
      </c>
      <c r="AT60" s="55">
        <v>10.09331287600741</v>
      </c>
      <c r="AU60" s="55">
        <v>9.9798481272294026</v>
      </c>
      <c r="AV60" s="55">
        <v>10.090477145846995</v>
      </c>
      <c r="AW60" s="55">
        <v>10.079254441389971</v>
      </c>
      <c r="AX60" s="55">
        <v>10.190330026309725</v>
      </c>
      <c r="AY60" s="55">
        <v>10.15202712196953</v>
      </c>
      <c r="AZ60" s="2">
        <f t="shared" ca="1" si="54"/>
        <v>0</v>
      </c>
      <c r="BA60" s="2">
        <f t="shared" ca="1" si="54"/>
        <v>0</v>
      </c>
      <c r="BB60" s="2">
        <f t="shared" ca="1" si="52"/>
        <v>0</v>
      </c>
      <c r="BC60" s="2">
        <f t="shared" ca="1" si="52"/>
        <v>0</v>
      </c>
      <c r="BD60" s="2">
        <f t="shared" ca="1" si="52"/>
        <v>0</v>
      </c>
      <c r="BE60" s="2">
        <f t="shared" ca="1" si="52"/>
        <v>0</v>
      </c>
      <c r="BF60" s="2">
        <f t="shared" ca="1" si="52"/>
        <v>0</v>
      </c>
      <c r="BG60" s="2">
        <f t="shared" ca="1" si="52"/>
        <v>1</v>
      </c>
      <c r="BH60" s="2">
        <f t="shared" ca="1" si="52"/>
        <v>1</v>
      </c>
      <c r="BI60" s="2">
        <f t="shared" ca="1" si="52"/>
        <v>1</v>
      </c>
      <c r="BJ60" s="2">
        <f t="shared" ca="1" si="52"/>
        <v>0</v>
      </c>
      <c r="BK60" s="2">
        <f t="shared" ca="1" si="52"/>
        <v>0</v>
      </c>
      <c r="BL60" s="2">
        <f t="shared" ca="1" si="52"/>
        <v>0</v>
      </c>
      <c r="BM60" s="2">
        <f t="shared" ca="1" si="52"/>
        <v>0</v>
      </c>
      <c r="BN60" s="2" t="str">
        <f t="shared" si="21"/>
        <v>SV</v>
      </c>
      <c r="BO60" s="2">
        <f>IF(AND(COUNTIF(J60:W60,"&gt;0")&gt;6,COUNTIF(J60:W60,"&gt;0")=SUM(BR60:CE60)),SUM(BR60:CE60),0)</f>
        <v>0</v>
      </c>
      <c r="BP60" s="2">
        <f t="shared" si="50"/>
        <v>1</v>
      </c>
      <c r="BR60" s="2">
        <f t="shared" si="69"/>
        <v>0</v>
      </c>
      <c r="BS60" s="2">
        <f t="shared" si="70"/>
        <v>0</v>
      </c>
      <c r="BT60" s="2">
        <f t="shared" si="71"/>
        <v>0</v>
      </c>
      <c r="BU60" s="2">
        <f t="shared" si="72"/>
        <v>0</v>
      </c>
      <c r="BV60" s="2">
        <f t="shared" si="73"/>
        <v>0</v>
      </c>
      <c r="BW60" s="2">
        <f t="shared" si="74"/>
        <v>0</v>
      </c>
      <c r="BX60" s="2">
        <f t="shared" si="75"/>
        <v>0</v>
      </c>
      <c r="BY60" s="2">
        <f t="shared" si="76"/>
        <v>0</v>
      </c>
      <c r="BZ60" s="2">
        <f t="shared" si="77"/>
        <v>0</v>
      </c>
      <c r="CA60" s="2">
        <f t="shared" si="78"/>
        <v>0</v>
      </c>
      <c r="CB60" s="2">
        <f t="shared" si="79"/>
        <v>0</v>
      </c>
      <c r="CC60" s="2">
        <f t="shared" si="80"/>
        <v>0</v>
      </c>
      <c r="CD60" s="2">
        <f t="shared" si="81"/>
        <v>0</v>
      </c>
      <c r="CE60" s="2">
        <f t="shared" si="82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КА-14  -  Δα_рс</v>
      </c>
      <c r="B61" s="15" t="s">
        <v>2209</v>
      </c>
      <c r="C61" s="18">
        <v>30</v>
      </c>
      <c r="D61" s="18">
        <v>5</v>
      </c>
      <c r="E61" s="22" t="s">
        <v>114</v>
      </c>
      <c r="F61" s="22">
        <v>1</v>
      </c>
      <c r="G61" s="22"/>
      <c r="H61" s="20">
        <f t="shared" ca="1" si="17"/>
        <v>0</v>
      </c>
      <c r="I61" s="16" t="str">
        <f t="shared" si="18"/>
        <v>14K012SV0006</v>
      </c>
      <c r="J61" s="54">
        <v>15.533895937363576</v>
      </c>
      <c r="K61" s="54">
        <v>15.777686824948553</v>
      </c>
      <c r="L61" s="54">
        <v>15.892666106758922</v>
      </c>
      <c r="M61" s="54">
        <v>19.031160060352999</v>
      </c>
      <c r="N61" s="54">
        <v>20.703488494953575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6">
        <v>0</v>
      </c>
      <c r="X61" s="2">
        <f t="shared" ca="1" si="53"/>
        <v>0</v>
      </c>
      <c r="Y61" s="2">
        <f t="shared" ca="1" si="53"/>
        <v>0</v>
      </c>
      <c r="Z61" s="2">
        <f t="shared" ca="1" si="51"/>
        <v>0</v>
      </c>
      <c r="AA61" s="2">
        <f t="shared" ca="1" si="51"/>
        <v>0</v>
      </c>
      <c r="AB61" s="2">
        <f t="shared" ca="1" si="51"/>
        <v>0</v>
      </c>
      <c r="AC61" s="2">
        <f t="shared" ca="1" si="51"/>
        <v>0</v>
      </c>
      <c r="AD61" s="2">
        <f t="shared" ca="1" si="51"/>
        <v>0</v>
      </c>
      <c r="AE61" s="2">
        <f t="shared" ca="1" si="51"/>
        <v>0</v>
      </c>
      <c r="AF61" s="2">
        <f t="shared" ca="1" si="51"/>
        <v>0</v>
      </c>
      <c r="AG61" s="2">
        <f t="shared" ca="1" si="51"/>
        <v>0</v>
      </c>
      <c r="AH61" s="2">
        <f t="shared" ca="1" si="51"/>
        <v>0</v>
      </c>
      <c r="AI61" s="2">
        <f t="shared" ca="1" si="51"/>
        <v>0</v>
      </c>
      <c r="AJ61" s="2">
        <f t="shared" ca="1" si="51"/>
        <v>0</v>
      </c>
      <c r="AK61" s="2">
        <f t="shared" ca="1" si="51"/>
        <v>0</v>
      </c>
      <c r="AL61" s="55">
        <v>11.749543396644935</v>
      </c>
      <c r="AM61" s="55">
        <v>11.963685448577047</v>
      </c>
      <c r="AN61" s="55">
        <v>12.007456072962469</v>
      </c>
      <c r="AO61" s="55">
        <v>12.161972011979531</v>
      </c>
      <c r="AP61" s="55">
        <v>13.21186837574999</v>
      </c>
      <c r="AQ61" s="55">
        <v>0</v>
      </c>
      <c r="AR61" s="55">
        <v>0</v>
      </c>
      <c r="AS61" s="55">
        <v>0</v>
      </c>
      <c r="AT61" s="55">
        <v>0</v>
      </c>
      <c r="AU61" s="55">
        <v>0</v>
      </c>
      <c r="AV61" s="55">
        <v>0</v>
      </c>
      <c r="AW61" s="55">
        <v>0</v>
      </c>
      <c r="AX61" s="55">
        <v>0</v>
      </c>
      <c r="AY61" s="55">
        <v>0</v>
      </c>
      <c r="AZ61" s="2">
        <f t="shared" ca="1" si="54"/>
        <v>0</v>
      </c>
      <c r="BA61" s="2">
        <f t="shared" ca="1" si="54"/>
        <v>0</v>
      </c>
      <c r="BB61" s="2">
        <f t="shared" ca="1" si="52"/>
        <v>0</v>
      </c>
      <c r="BC61" s="2">
        <f t="shared" ca="1" si="52"/>
        <v>0</v>
      </c>
      <c r="BD61" s="2">
        <f t="shared" ca="1" si="52"/>
        <v>0</v>
      </c>
      <c r="BE61" s="2">
        <f t="shared" ca="1" si="52"/>
        <v>0</v>
      </c>
      <c r="BF61" s="2">
        <f t="shared" ca="1" si="52"/>
        <v>0</v>
      </c>
      <c r="BG61" s="2">
        <f t="shared" ca="1" si="52"/>
        <v>1</v>
      </c>
      <c r="BH61" s="2">
        <f t="shared" ca="1" si="52"/>
        <v>1</v>
      </c>
      <c r="BI61" s="2">
        <f t="shared" ca="1" si="52"/>
        <v>1</v>
      </c>
      <c r="BJ61" s="2">
        <f t="shared" ca="1" si="52"/>
        <v>0</v>
      </c>
      <c r="BK61" s="2">
        <f t="shared" ca="1" si="52"/>
        <v>0</v>
      </c>
      <c r="BL61" s="2">
        <f t="shared" ca="1" si="52"/>
        <v>0</v>
      </c>
      <c r="BM61" s="2">
        <f t="shared" ca="1" si="52"/>
        <v>0</v>
      </c>
      <c r="BN61" s="2" t="str">
        <f t="shared" si="21"/>
        <v>SV</v>
      </c>
      <c r="BP61" s="2">
        <f t="shared" si="50"/>
        <v>0</v>
      </c>
      <c r="BR61" s="2">
        <f t="shared" si="69"/>
        <v>0</v>
      </c>
      <c r="BS61" s="2">
        <f t="shared" si="70"/>
        <v>0</v>
      </c>
      <c r="BT61" s="2">
        <f t="shared" si="71"/>
        <v>0</v>
      </c>
      <c r="BU61" s="2">
        <f t="shared" si="72"/>
        <v>0</v>
      </c>
      <c r="BV61" s="2">
        <f t="shared" si="73"/>
        <v>0</v>
      </c>
      <c r="BW61" s="2">
        <f t="shared" si="74"/>
        <v>0</v>
      </c>
      <c r="BX61" s="2">
        <f t="shared" si="75"/>
        <v>0</v>
      </c>
      <c r="BY61" s="2">
        <f t="shared" si="76"/>
        <v>0</v>
      </c>
      <c r="BZ61" s="2">
        <f t="shared" si="77"/>
        <v>0</v>
      </c>
      <c r="CA61" s="2">
        <f t="shared" si="78"/>
        <v>0</v>
      </c>
      <c r="CB61" s="2">
        <f t="shared" si="79"/>
        <v>0</v>
      </c>
      <c r="CC61" s="2">
        <f t="shared" si="80"/>
        <v>0</v>
      </c>
      <c r="CD61" s="2">
        <f t="shared" si="81"/>
        <v>0</v>
      </c>
      <c r="CE61" s="2">
        <f t="shared" si="82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КА-15  -  Δα_рс</v>
      </c>
      <c r="B62" s="15" t="s">
        <v>2210</v>
      </c>
      <c r="C62" s="18">
        <v>30</v>
      </c>
      <c r="D62" s="18">
        <v>5</v>
      </c>
      <c r="E62" s="22" t="s">
        <v>114</v>
      </c>
      <c r="F62" s="22">
        <v>1</v>
      </c>
      <c r="G62" s="22"/>
      <c r="H62" s="20">
        <f t="shared" ca="1" si="17"/>
        <v>0</v>
      </c>
      <c r="I62" s="16" t="str">
        <f t="shared" si="18"/>
        <v>15K012SV0006</v>
      </c>
      <c r="J62" s="54">
        <v>11.024017202132871</v>
      </c>
      <c r="K62" s="54">
        <v>11.024462263826946</v>
      </c>
      <c r="L62" s="54">
        <v>11.055820795667199</v>
      </c>
      <c r="M62" s="54">
        <v>9.9077292184861037</v>
      </c>
      <c r="N62" s="54">
        <v>11.508160557950781</v>
      </c>
      <c r="O62" s="54">
        <v>11.22011345478446</v>
      </c>
      <c r="P62" s="54">
        <v>11.677154045644487</v>
      </c>
      <c r="Q62" s="54">
        <v>11.850225052204491</v>
      </c>
      <c r="R62" s="54">
        <v>11.457808980429926</v>
      </c>
      <c r="S62" s="54">
        <v>10.135296451556563</v>
      </c>
      <c r="T62" s="54">
        <v>9.7614483054890844</v>
      </c>
      <c r="U62" s="54">
        <v>9.6545178958195592</v>
      </c>
      <c r="V62" s="54">
        <v>10.195415698399563</v>
      </c>
      <c r="W62" s="56">
        <v>10.562765323503932</v>
      </c>
      <c r="X62" s="2">
        <f t="shared" ca="1" si="53"/>
        <v>0</v>
      </c>
      <c r="Y62" s="2">
        <f t="shared" ca="1" si="53"/>
        <v>0</v>
      </c>
      <c r="Z62" s="2">
        <f t="shared" ca="1" si="51"/>
        <v>0</v>
      </c>
      <c r="AA62" s="2">
        <f t="shared" ca="1" si="51"/>
        <v>0</v>
      </c>
      <c r="AB62" s="2">
        <f t="shared" ca="1" si="51"/>
        <v>0</v>
      </c>
      <c r="AC62" s="2">
        <f t="shared" ref="AC62:AK90" ca="1" si="83">IF(O62&lt;&gt;"",IF(LEFT($E62,2)="+-",IF(OR(O62&lt;MIN($C62:$D62),O62&gt;MAX($C62:$D62)),1,0),IF(AND(1*$E62&gt;0,O62&gt;MAX($C62:$D62)),1,IF(AND(1*$E62&lt;0,O62&lt;MIN($C62:$D62)),1,0)))+10*IF(SUM(OFFSET($A$92,MATCH(MID($A62,1,SEARCH(" ",$A62)-1)&amp;"  -  ЧЧР",$A$92:$A$108,0)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$92,IFERROR(MATCH("КА-"&amp;MID($A62,4,2)*1&amp;"А  -  ЧЧР",$A$92:$A$108,0),MATCH("КА-"&amp;MID($A62,4,2)*1&amp;"  -  ЧЧР",$A$92:$A$108,0))-1,COLUMN(O62)-1,,)+OFFSET($A$92,IFERROR(MATCH("КА-"&amp;MID($A62,4,2)*1&amp;"Б  -  ЧЧР",$A$92:$A$108,0),MATCH("КА-"&amp;MID($A62,4,2)*1&amp;"  -  ЧЧР",$A$92:$A$108,0))-1,COLUMN(O62)-1,,)=48,1,0),1),1)),0),0)*IF($G62&gt;0,IF(COLUMN(Y$7)-COLUMN($J$7)&gt;=$D$2+$G62,IF(SUM(OFFSET(Y62,,-1,,-$G62))&gt;=$G62*21,2,1),1),2)</f>
        <v>0</v>
      </c>
      <c r="AD62" s="2">
        <f t="shared" ca="1" si="83"/>
        <v>0</v>
      </c>
      <c r="AE62" s="2">
        <f t="shared" ca="1" si="83"/>
        <v>0</v>
      </c>
      <c r="AF62" s="2">
        <f t="shared" ca="1" si="83"/>
        <v>0</v>
      </c>
      <c r="AG62" s="2">
        <f t="shared" ca="1" si="83"/>
        <v>0</v>
      </c>
      <c r="AH62" s="2">
        <f t="shared" ca="1" si="83"/>
        <v>0</v>
      </c>
      <c r="AI62" s="2">
        <f t="shared" ca="1" si="83"/>
        <v>0</v>
      </c>
      <c r="AJ62" s="2">
        <f t="shared" ca="1" si="83"/>
        <v>0</v>
      </c>
      <c r="AK62" s="2">
        <f t="shared" ca="1" si="83"/>
        <v>0</v>
      </c>
      <c r="AL62" s="55">
        <v>11.392738383839779</v>
      </c>
      <c r="AM62" s="55">
        <v>11.399149946423362</v>
      </c>
      <c r="AN62" s="55">
        <v>11.372234104824756</v>
      </c>
      <c r="AO62" s="55">
        <v>10.650405883721433</v>
      </c>
      <c r="AP62" s="55">
        <v>12.516615228817516</v>
      </c>
      <c r="AQ62" s="55">
        <v>12.206154911703452</v>
      </c>
      <c r="AR62" s="55">
        <v>12.715737255945426</v>
      </c>
      <c r="AS62" s="55">
        <v>12.815576451092662</v>
      </c>
      <c r="AT62" s="55">
        <v>12.033474920558699</v>
      </c>
      <c r="AU62" s="55">
        <v>10.647985322175234</v>
      </c>
      <c r="AV62" s="55">
        <v>10.565829320420615</v>
      </c>
      <c r="AW62" s="55">
        <v>10.460047479459963</v>
      </c>
      <c r="AX62" s="55">
        <v>11.05059876108958</v>
      </c>
      <c r="AY62" s="55">
        <v>11.482776635369788</v>
      </c>
      <c r="AZ62" s="2">
        <f t="shared" ca="1" si="54"/>
        <v>0</v>
      </c>
      <c r="BA62" s="2">
        <f t="shared" ca="1" si="54"/>
        <v>0</v>
      </c>
      <c r="BB62" s="2">
        <f t="shared" ca="1" si="52"/>
        <v>0</v>
      </c>
      <c r="BC62" s="2">
        <f t="shared" ca="1" si="52"/>
        <v>0</v>
      </c>
      <c r="BD62" s="2">
        <f t="shared" ca="1" si="52"/>
        <v>0</v>
      </c>
      <c r="BE62" s="2">
        <f t="shared" ref="BE62:BM90" ca="1" si="84">COUNTIF(OFFSET(M62,,$D$2+2,COUNTIF(OFFSET($H62,1-ROW($H62),2+4*$D$2,110),"="&amp;OFFSET($H62,,2+4*$D$2))),"&gt;20")</f>
        <v>0</v>
      </c>
      <c r="BF62" s="2">
        <f t="shared" ca="1" si="84"/>
        <v>0</v>
      </c>
      <c r="BG62" s="2">
        <f t="shared" ca="1" si="84"/>
        <v>1</v>
      </c>
      <c r="BH62" s="2">
        <f t="shared" ca="1" si="84"/>
        <v>1</v>
      </c>
      <c r="BI62" s="2">
        <f t="shared" ca="1" si="84"/>
        <v>1</v>
      </c>
      <c r="BJ62" s="2">
        <f t="shared" ca="1" si="84"/>
        <v>1</v>
      </c>
      <c r="BK62" s="2">
        <f t="shared" ca="1" si="84"/>
        <v>0</v>
      </c>
      <c r="BL62" s="2">
        <f t="shared" ca="1" si="84"/>
        <v>0</v>
      </c>
      <c r="BM62" s="2">
        <f t="shared" ca="1" si="84"/>
        <v>0</v>
      </c>
      <c r="BN62" s="2" t="str">
        <f t="shared" si="21"/>
        <v>SV</v>
      </c>
      <c r="BO62" s="2">
        <f>IF(AND(COUNTIF(J62:W62,"&gt;0")&gt;6,COUNTIF(J62:W62,"&gt;0")=SUM(BR62:CE62)),SUM(BR62:CE62),0)</f>
        <v>0</v>
      </c>
      <c r="BP62" s="2">
        <f t="shared" si="50"/>
        <v>1</v>
      </c>
      <c r="BR62" s="2">
        <f t="shared" si="69"/>
        <v>0</v>
      </c>
      <c r="BS62" s="2">
        <f t="shared" si="70"/>
        <v>0</v>
      </c>
      <c r="BT62" s="2">
        <f t="shared" si="71"/>
        <v>0</v>
      </c>
      <c r="BU62" s="2">
        <f t="shared" si="72"/>
        <v>0</v>
      </c>
      <c r="BV62" s="2">
        <f t="shared" si="73"/>
        <v>0</v>
      </c>
      <c r="BW62" s="2">
        <f t="shared" si="74"/>
        <v>0</v>
      </c>
      <c r="BX62" s="2">
        <f t="shared" si="75"/>
        <v>0</v>
      </c>
      <c r="BY62" s="2">
        <f t="shared" si="76"/>
        <v>0</v>
      </c>
      <c r="BZ62" s="2">
        <f t="shared" si="77"/>
        <v>0</v>
      </c>
      <c r="CA62" s="2">
        <f t="shared" si="78"/>
        <v>0</v>
      </c>
      <c r="CB62" s="2">
        <f t="shared" si="79"/>
        <v>0</v>
      </c>
      <c r="CC62" s="2">
        <f t="shared" si="80"/>
        <v>0</v>
      </c>
      <c r="CD62" s="2">
        <f t="shared" si="81"/>
        <v>0</v>
      </c>
      <c r="CE62" s="2">
        <f t="shared" si="82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КА-16  -  Δα_рс</v>
      </c>
      <c r="B63" s="15" t="s">
        <v>2211</v>
      </c>
      <c r="C63" s="18">
        <v>30</v>
      </c>
      <c r="D63" s="18">
        <v>5</v>
      </c>
      <c r="E63" s="22" t="s">
        <v>114</v>
      </c>
      <c r="F63" s="22">
        <v>1</v>
      </c>
      <c r="G63" s="22"/>
      <c r="H63" s="20">
        <f t="shared" ca="1" si="17"/>
        <v>0</v>
      </c>
      <c r="I63" s="16" t="str">
        <f t="shared" si="18"/>
        <v>16K012SV0006</v>
      </c>
      <c r="J63" s="54">
        <v>15.088740173516554</v>
      </c>
      <c r="K63" s="54">
        <v>15.315466552508918</v>
      </c>
      <c r="L63" s="54">
        <v>16.337732183386716</v>
      </c>
      <c r="M63" s="54">
        <v>20.064567382880586</v>
      </c>
      <c r="N63" s="54">
        <v>20.766692063277969</v>
      </c>
      <c r="O63" s="54">
        <v>20.728188682680194</v>
      </c>
      <c r="P63" s="54">
        <v>20.15173787818296</v>
      </c>
      <c r="Q63" s="54">
        <v>19.99121281358822</v>
      </c>
      <c r="R63" s="54">
        <v>20.390408898787218</v>
      </c>
      <c r="S63" s="54">
        <v>18.340484474414946</v>
      </c>
      <c r="T63" s="54">
        <v>19.439539444822469</v>
      </c>
      <c r="U63" s="54">
        <v>19.284437731762285</v>
      </c>
      <c r="V63" s="54">
        <v>18.290866375750891</v>
      </c>
      <c r="W63" s="56">
        <v>17.636523902324637</v>
      </c>
      <c r="X63" s="2">
        <f t="shared" ca="1" si="53"/>
        <v>0</v>
      </c>
      <c r="Y63" s="2">
        <f t="shared" ca="1" si="53"/>
        <v>0</v>
      </c>
      <c r="Z63" s="2">
        <f t="shared" ca="1" si="53"/>
        <v>0</v>
      </c>
      <c r="AA63" s="2">
        <f t="shared" ca="1" si="53"/>
        <v>0</v>
      </c>
      <c r="AB63" s="2">
        <f t="shared" ca="1" si="53"/>
        <v>0</v>
      </c>
      <c r="AC63" s="2">
        <f t="shared" ca="1" si="83"/>
        <v>0</v>
      </c>
      <c r="AD63" s="2">
        <f t="shared" ca="1" si="83"/>
        <v>0</v>
      </c>
      <c r="AE63" s="2">
        <f t="shared" ca="1" si="83"/>
        <v>0</v>
      </c>
      <c r="AF63" s="2">
        <f t="shared" ca="1" si="83"/>
        <v>0</v>
      </c>
      <c r="AG63" s="2">
        <f t="shared" ca="1" si="83"/>
        <v>0</v>
      </c>
      <c r="AH63" s="2">
        <f t="shared" ca="1" si="83"/>
        <v>0</v>
      </c>
      <c r="AI63" s="2">
        <f t="shared" ca="1" si="83"/>
        <v>0</v>
      </c>
      <c r="AJ63" s="2">
        <f t="shared" ca="1" si="83"/>
        <v>0</v>
      </c>
      <c r="AK63" s="2">
        <f t="shared" ca="1" si="83"/>
        <v>0</v>
      </c>
      <c r="AL63" s="55">
        <v>10.633545786387295</v>
      </c>
      <c r="AM63" s="55">
        <v>11.071214933210067</v>
      </c>
      <c r="AN63" s="55">
        <v>12.174396692104391</v>
      </c>
      <c r="AO63" s="55">
        <v>12.379123504042784</v>
      </c>
      <c r="AP63" s="55">
        <v>12.807379524938787</v>
      </c>
      <c r="AQ63" s="55">
        <v>12.795637175877081</v>
      </c>
      <c r="AR63" s="55">
        <v>12.413981132615543</v>
      </c>
      <c r="AS63" s="55">
        <v>12.146798562096315</v>
      </c>
      <c r="AT63" s="55">
        <v>11.898222445614721</v>
      </c>
      <c r="AU63" s="55">
        <v>10.770680674006506</v>
      </c>
      <c r="AV63" s="55">
        <v>11.674850531928108</v>
      </c>
      <c r="AW63" s="55">
        <v>11.614713505038985</v>
      </c>
      <c r="AX63" s="55">
        <v>11.015640959092943</v>
      </c>
      <c r="AY63" s="55">
        <v>10.619132251599408</v>
      </c>
      <c r="AZ63" s="2">
        <f t="shared" ca="1" si="54"/>
        <v>0</v>
      </c>
      <c r="BA63" s="2">
        <f t="shared" ca="1" si="54"/>
        <v>0</v>
      </c>
      <c r="BB63" s="2">
        <f t="shared" ca="1" si="54"/>
        <v>0</v>
      </c>
      <c r="BC63" s="2">
        <f t="shared" ca="1" si="54"/>
        <v>0</v>
      </c>
      <c r="BD63" s="2">
        <f t="shared" ca="1" si="54"/>
        <v>0</v>
      </c>
      <c r="BE63" s="2">
        <f t="shared" ca="1" si="84"/>
        <v>0</v>
      </c>
      <c r="BF63" s="2">
        <f t="shared" ca="1" si="84"/>
        <v>0</v>
      </c>
      <c r="BG63" s="2">
        <f t="shared" ca="1" si="84"/>
        <v>1</v>
      </c>
      <c r="BH63" s="2">
        <f t="shared" ca="1" si="84"/>
        <v>1</v>
      </c>
      <c r="BI63" s="2">
        <f t="shared" ca="1" si="84"/>
        <v>1</v>
      </c>
      <c r="BJ63" s="2">
        <f t="shared" ca="1" si="84"/>
        <v>1</v>
      </c>
      <c r="BK63" s="2">
        <f t="shared" ca="1" si="84"/>
        <v>0</v>
      </c>
      <c r="BL63" s="2">
        <f t="shared" ca="1" si="84"/>
        <v>0</v>
      </c>
      <c r="BM63" s="2">
        <f t="shared" ca="1" si="84"/>
        <v>0</v>
      </c>
      <c r="BN63" s="2" t="str">
        <f t="shared" si="21"/>
        <v>SV</v>
      </c>
      <c r="BO63" s="2">
        <f>IF(AND(COUNTIF(J63:W63,"&gt;0")&gt;6,COUNTIF(J63:W63,"&gt;0")=SUM(BR63:CE63)),SUM(BR63:CE63),0)</f>
        <v>0</v>
      </c>
      <c r="BP63" s="2">
        <f t="shared" si="50"/>
        <v>1</v>
      </c>
      <c r="BR63" s="2">
        <f t="shared" si="69"/>
        <v>0</v>
      </c>
      <c r="BS63" s="2">
        <f t="shared" si="70"/>
        <v>0</v>
      </c>
      <c r="BT63" s="2">
        <f t="shared" si="71"/>
        <v>0</v>
      </c>
      <c r="BU63" s="2">
        <f t="shared" si="72"/>
        <v>0</v>
      </c>
      <c r="BV63" s="2">
        <f t="shared" si="73"/>
        <v>0</v>
      </c>
      <c r="BW63" s="2">
        <f t="shared" si="74"/>
        <v>0</v>
      </c>
      <c r="BX63" s="2">
        <f t="shared" si="75"/>
        <v>0</v>
      </c>
      <c r="BY63" s="2">
        <f t="shared" si="76"/>
        <v>0</v>
      </c>
      <c r="BZ63" s="2">
        <f t="shared" si="77"/>
        <v>0</v>
      </c>
      <c r="CA63" s="2">
        <f t="shared" si="78"/>
        <v>0</v>
      </c>
      <c r="CB63" s="2">
        <f t="shared" si="79"/>
        <v>0</v>
      </c>
      <c r="CC63" s="2">
        <f t="shared" si="80"/>
        <v>0</v>
      </c>
      <c r="CD63" s="2">
        <f t="shared" si="81"/>
        <v>0</v>
      </c>
      <c r="CE63" s="2">
        <f t="shared" si="82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КА-18  -  Δα_рс</v>
      </c>
      <c r="B64" s="15" t="s">
        <v>2212</v>
      </c>
      <c r="C64" s="18">
        <v>30</v>
      </c>
      <c r="D64" s="18">
        <v>5</v>
      </c>
      <c r="E64" s="22" t="s">
        <v>114</v>
      </c>
      <c r="F64" s="22">
        <v>1</v>
      </c>
      <c r="G64" s="22"/>
      <c r="H64" s="20">
        <f t="shared" ca="1" si="17"/>
        <v>0</v>
      </c>
      <c r="I64" s="16" t="str">
        <f t="shared" si="18"/>
        <v>18K012SV0006</v>
      </c>
      <c r="J64" s="54">
        <v>23.116514022436906</v>
      </c>
      <c r="K64" s="54">
        <v>21.974109002033945</v>
      </c>
      <c r="L64" s="54">
        <v>20.404142593961392</v>
      </c>
      <c r="M64" s="54">
        <v>20.267504658102759</v>
      </c>
      <c r="N64" s="54">
        <v>21.071894185137385</v>
      </c>
      <c r="O64" s="54">
        <v>21.157288006315074</v>
      </c>
      <c r="P64" s="54">
        <v>20.885518529607822</v>
      </c>
      <c r="Q64" s="54">
        <v>20.785320250703073</v>
      </c>
      <c r="R64" s="54">
        <v>22.571163283067534</v>
      </c>
      <c r="S64" s="54">
        <v>0</v>
      </c>
      <c r="T64" s="54">
        <v>0</v>
      </c>
      <c r="U64" s="54">
        <v>0</v>
      </c>
      <c r="V64" s="54">
        <v>0</v>
      </c>
      <c r="W64" s="56">
        <v>0</v>
      </c>
      <c r="X64" s="2">
        <f t="shared" ca="1" si="53"/>
        <v>0</v>
      </c>
      <c r="Y64" s="2">
        <f t="shared" ca="1" si="53"/>
        <v>0</v>
      </c>
      <c r="Z64" s="2">
        <f t="shared" ca="1" si="53"/>
        <v>0</v>
      </c>
      <c r="AA64" s="2">
        <f t="shared" ca="1" si="53"/>
        <v>0</v>
      </c>
      <c r="AB64" s="2">
        <f t="shared" ca="1" si="53"/>
        <v>0</v>
      </c>
      <c r="AC64" s="2">
        <f t="shared" ca="1" si="83"/>
        <v>0</v>
      </c>
      <c r="AD64" s="2">
        <f t="shared" ca="1" si="83"/>
        <v>0</v>
      </c>
      <c r="AE64" s="2">
        <f t="shared" ca="1" si="83"/>
        <v>0</v>
      </c>
      <c r="AF64" s="2">
        <f t="shared" ca="1" si="83"/>
        <v>0</v>
      </c>
      <c r="AG64" s="2">
        <f t="shared" ca="1" si="83"/>
        <v>0</v>
      </c>
      <c r="AH64" s="2">
        <f t="shared" ca="1" si="83"/>
        <v>0</v>
      </c>
      <c r="AI64" s="2">
        <f t="shared" ca="1" si="83"/>
        <v>0</v>
      </c>
      <c r="AJ64" s="2">
        <f t="shared" ca="1" si="83"/>
        <v>0</v>
      </c>
      <c r="AK64" s="2">
        <f t="shared" ca="1" si="83"/>
        <v>0</v>
      </c>
      <c r="AL64" s="55">
        <v>12.173019148385485</v>
      </c>
      <c r="AM64" s="55">
        <v>11.617236560955632</v>
      </c>
      <c r="AN64" s="55">
        <v>10.897564762722398</v>
      </c>
      <c r="AO64" s="55">
        <v>12.039513005740506</v>
      </c>
      <c r="AP64" s="55">
        <v>12.478980674874773</v>
      </c>
      <c r="AQ64" s="55">
        <v>12.571232257509763</v>
      </c>
      <c r="AR64" s="55">
        <v>12.439995499480441</v>
      </c>
      <c r="AS64" s="55">
        <v>12.337171999746339</v>
      </c>
      <c r="AT64" s="55">
        <v>13.238790991003752</v>
      </c>
      <c r="AU64" s="55">
        <v>0</v>
      </c>
      <c r="AV64" s="55">
        <v>0</v>
      </c>
      <c r="AW64" s="55">
        <v>0</v>
      </c>
      <c r="AX64" s="55">
        <v>0</v>
      </c>
      <c r="AY64" s="55">
        <v>0</v>
      </c>
      <c r="AZ64" s="2">
        <f t="shared" ca="1" si="54"/>
        <v>0</v>
      </c>
      <c r="BA64" s="2">
        <f t="shared" ca="1" si="54"/>
        <v>0</v>
      </c>
      <c r="BB64" s="2">
        <f t="shared" ca="1" si="54"/>
        <v>0</v>
      </c>
      <c r="BC64" s="2">
        <f t="shared" ca="1" si="54"/>
        <v>0</v>
      </c>
      <c r="BD64" s="2">
        <f t="shared" ca="1" si="54"/>
        <v>0</v>
      </c>
      <c r="BE64" s="2">
        <f t="shared" ca="1" si="84"/>
        <v>0</v>
      </c>
      <c r="BF64" s="2">
        <f t="shared" ca="1" si="84"/>
        <v>0</v>
      </c>
      <c r="BG64" s="2">
        <f t="shared" ca="1" si="84"/>
        <v>1</v>
      </c>
      <c r="BH64" s="2">
        <f t="shared" ca="1" si="84"/>
        <v>1</v>
      </c>
      <c r="BI64" s="2">
        <f t="shared" ca="1" si="84"/>
        <v>1</v>
      </c>
      <c r="BJ64" s="2">
        <f t="shared" ca="1" si="84"/>
        <v>1</v>
      </c>
      <c r="BK64" s="2">
        <f t="shared" ca="1" si="84"/>
        <v>0</v>
      </c>
      <c r="BL64" s="2">
        <f t="shared" ca="1" si="84"/>
        <v>0</v>
      </c>
      <c r="BM64" s="2">
        <f t="shared" ca="1" si="84"/>
        <v>0</v>
      </c>
      <c r="BN64" s="2" t="str">
        <f t="shared" si="21"/>
        <v>SV</v>
      </c>
      <c r="BP64" s="2">
        <f t="shared" si="50"/>
        <v>1</v>
      </c>
      <c r="BR64" s="2">
        <f t="shared" si="69"/>
        <v>0</v>
      </c>
      <c r="BS64" s="2">
        <f t="shared" si="70"/>
        <v>0</v>
      </c>
      <c r="BT64" s="2">
        <f t="shared" si="71"/>
        <v>0</v>
      </c>
      <c r="BU64" s="2">
        <f t="shared" si="72"/>
        <v>0</v>
      </c>
      <c r="BV64" s="2">
        <f t="shared" si="73"/>
        <v>0</v>
      </c>
      <c r="BW64" s="2">
        <f t="shared" si="74"/>
        <v>0</v>
      </c>
      <c r="BX64" s="2">
        <f t="shared" si="75"/>
        <v>0</v>
      </c>
      <c r="BY64" s="2">
        <f t="shared" si="76"/>
        <v>0</v>
      </c>
      <c r="BZ64" s="2">
        <f t="shared" si="77"/>
        <v>0</v>
      </c>
      <c r="CA64" s="2">
        <f t="shared" si="78"/>
        <v>0</v>
      </c>
      <c r="CB64" s="2">
        <f t="shared" si="79"/>
        <v>0</v>
      </c>
      <c r="CC64" s="2">
        <f t="shared" si="80"/>
        <v>0</v>
      </c>
      <c r="CD64" s="2">
        <f t="shared" si="81"/>
        <v>0</v>
      </c>
      <c r="CE64" s="2">
        <f t="shared" si="82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ТА-5  -  Тпв</v>
      </c>
      <c r="B65" s="15" t="s">
        <v>2213</v>
      </c>
      <c r="C65" s="18">
        <v>245</v>
      </c>
      <c r="D65" s="18">
        <v>175</v>
      </c>
      <c r="E65" s="22" t="s">
        <v>118</v>
      </c>
      <c r="F65" s="22">
        <v>3</v>
      </c>
      <c r="G65" s="22"/>
      <c r="H65" s="20">
        <f t="shared" ca="1" si="17"/>
        <v>0</v>
      </c>
      <c r="I65" s="16" t="str">
        <f t="shared" si="18"/>
        <v>05T002TW0006</v>
      </c>
      <c r="J65" s="54">
        <v>243.09132678798952</v>
      </c>
      <c r="K65" s="54">
        <v>243.77184663924947</v>
      </c>
      <c r="L65" s="54">
        <v>242.03066576382665</v>
      </c>
      <c r="M65" s="54">
        <v>242.13114957369183</v>
      </c>
      <c r="N65" s="54">
        <v>239.41375300833852</v>
      </c>
      <c r="O65" s="54">
        <v>240.50094184861408</v>
      </c>
      <c r="P65" s="54">
        <v>237.5548757973805</v>
      </c>
      <c r="Q65" s="54">
        <v>234.88445773831361</v>
      </c>
      <c r="R65" s="54">
        <v>240.59346364733543</v>
      </c>
      <c r="S65" s="54">
        <v>237.18799548295306</v>
      </c>
      <c r="T65" s="54">
        <v>186.771929824561</v>
      </c>
      <c r="U65" s="54">
        <v>0</v>
      </c>
      <c r="V65" s="54">
        <v>0</v>
      </c>
      <c r="W65" s="56">
        <v>0</v>
      </c>
      <c r="X65" s="2">
        <f t="shared" ca="1" si="53"/>
        <v>0</v>
      </c>
      <c r="Y65" s="2">
        <f t="shared" ca="1" si="53"/>
        <v>0</v>
      </c>
      <c r="Z65" s="2">
        <f t="shared" ca="1" si="53"/>
        <v>0</v>
      </c>
      <c r="AA65" s="2">
        <f t="shared" ca="1" si="53"/>
        <v>0</v>
      </c>
      <c r="AB65" s="2">
        <f t="shared" ca="1" si="53"/>
        <v>0</v>
      </c>
      <c r="AC65" s="2">
        <f t="shared" ca="1" si="83"/>
        <v>0</v>
      </c>
      <c r="AD65" s="2">
        <f t="shared" ca="1" si="83"/>
        <v>0</v>
      </c>
      <c r="AE65" s="2">
        <f t="shared" ca="1" si="83"/>
        <v>0</v>
      </c>
      <c r="AF65" s="2">
        <f t="shared" ca="1" si="83"/>
        <v>0</v>
      </c>
      <c r="AG65" s="2">
        <f t="shared" ca="1" si="83"/>
        <v>0</v>
      </c>
      <c r="AH65" s="2">
        <f t="shared" ca="1" si="83"/>
        <v>0</v>
      </c>
      <c r="AI65" s="2">
        <f t="shared" ca="1" si="83"/>
        <v>2</v>
      </c>
      <c r="AJ65" s="2">
        <f t="shared" ca="1" si="83"/>
        <v>2</v>
      </c>
      <c r="AK65" s="2">
        <f t="shared" ca="1" si="83"/>
        <v>2</v>
      </c>
      <c r="AL65" s="55">
        <v>239.10782268658639</v>
      </c>
      <c r="AM65" s="55">
        <v>239.36014298290078</v>
      </c>
      <c r="AN65" s="55">
        <v>238.63439760073371</v>
      </c>
      <c r="AO65" s="55">
        <v>239.57309650758606</v>
      </c>
      <c r="AP65" s="55">
        <v>238.70950490141573</v>
      </c>
      <c r="AQ65" s="55">
        <v>234.09298792918653</v>
      </c>
      <c r="AR65" s="55">
        <v>232.55205037135204</v>
      </c>
      <c r="AS65" s="55">
        <v>231.17504617201016</v>
      </c>
      <c r="AT65" s="55">
        <v>235.72253117715309</v>
      </c>
      <c r="AU65" s="55">
        <v>232.9438403019638</v>
      </c>
      <c r="AV65" s="55">
        <v>175.14933403301291</v>
      </c>
      <c r="AW65" s="55">
        <v>0</v>
      </c>
      <c r="AX65" s="55">
        <v>0</v>
      </c>
      <c r="AY65" s="55">
        <v>0</v>
      </c>
      <c r="AZ65" s="2">
        <f t="shared" ca="1" si="54"/>
        <v>0</v>
      </c>
      <c r="BA65" s="2">
        <f t="shared" ca="1" si="54"/>
        <v>0</v>
      </c>
      <c r="BB65" s="2">
        <f t="shared" ca="1" si="54"/>
        <v>0</v>
      </c>
      <c r="BC65" s="2">
        <f t="shared" ca="1" si="54"/>
        <v>0</v>
      </c>
      <c r="BD65" s="2">
        <f t="shared" ca="1" si="54"/>
        <v>0</v>
      </c>
      <c r="BE65" s="2">
        <f t="shared" ca="1" si="84"/>
        <v>0</v>
      </c>
      <c r="BF65" s="2">
        <f t="shared" ca="1" si="84"/>
        <v>0</v>
      </c>
      <c r="BG65" s="2">
        <f t="shared" ca="1" si="84"/>
        <v>1</v>
      </c>
      <c r="BH65" s="2">
        <f t="shared" ca="1" si="84"/>
        <v>1</v>
      </c>
      <c r="BI65" s="2">
        <f t="shared" ca="1" si="84"/>
        <v>1</v>
      </c>
      <c r="BJ65" s="2">
        <f t="shared" ca="1" si="84"/>
        <v>0</v>
      </c>
      <c r="BK65" s="2">
        <f t="shared" ca="1" si="84"/>
        <v>0</v>
      </c>
      <c r="BL65" s="2">
        <f t="shared" ca="1" si="84"/>
        <v>0</v>
      </c>
      <c r="BM65" s="2">
        <f t="shared" ca="1" si="84"/>
        <v>0</v>
      </c>
      <c r="BN65" s="2" t="str">
        <f t="shared" si="21"/>
        <v>TW</v>
      </c>
      <c r="BP65" s="2">
        <f t="shared" si="50"/>
        <v>1</v>
      </c>
      <c r="BR65" s="2">
        <f t="shared" ref="BR65:CE69" si="85">IF(AND(J104 &gt;0,J65&lt;$D65,J65&gt;50),1,0)</f>
        <v>0</v>
      </c>
      <c r="BS65" s="2">
        <f t="shared" si="85"/>
        <v>0</v>
      </c>
      <c r="BT65" s="2">
        <f t="shared" si="85"/>
        <v>0</v>
      </c>
      <c r="BU65" s="2">
        <f t="shared" si="85"/>
        <v>0</v>
      </c>
      <c r="BV65" s="2">
        <f t="shared" si="85"/>
        <v>0</v>
      </c>
      <c r="BW65" s="2">
        <f t="shared" si="85"/>
        <v>0</v>
      </c>
      <c r="BX65" s="2">
        <f t="shared" si="85"/>
        <v>0</v>
      </c>
      <c r="BY65" s="2">
        <f t="shared" si="85"/>
        <v>0</v>
      </c>
      <c r="BZ65" s="2">
        <f t="shared" si="85"/>
        <v>0</v>
      </c>
      <c r="CA65" s="2">
        <f t="shared" si="85"/>
        <v>0</v>
      </c>
      <c r="CB65" s="2">
        <f t="shared" si="85"/>
        <v>0</v>
      </c>
      <c r="CC65" s="2">
        <f t="shared" si="85"/>
        <v>0</v>
      </c>
      <c r="CD65" s="2">
        <f t="shared" si="85"/>
        <v>0</v>
      </c>
      <c r="CE65" s="2">
        <f t="shared" si="85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ТА-6  -  Тпв</v>
      </c>
      <c r="B66" s="15" t="s">
        <v>2214</v>
      </c>
      <c r="C66" s="18">
        <v>245</v>
      </c>
      <c r="D66" s="18">
        <v>175</v>
      </c>
      <c r="E66" s="22" t="s">
        <v>118</v>
      </c>
      <c r="F66" s="22">
        <v>3</v>
      </c>
      <c r="G66" s="22"/>
      <c r="H66" s="20">
        <f t="shared" ca="1" si="17"/>
        <v>0</v>
      </c>
      <c r="I66" s="16" t="str">
        <f t="shared" si="18"/>
        <v>06T002TW0006</v>
      </c>
      <c r="J66" s="54">
        <v>0</v>
      </c>
      <c r="K66" s="54">
        <v>0</v>
      </c>
      <c r="L66" s="54">
        <v>0</v>
      </c>
      <c r="M66" s="54">
        <v>0</v>
      </c>
      <c r="N66" s="54">
        <v>0</v>
      </c>
      <c r="O66" s="54">
        <v>223.1311606437279</v>
      </c>
      <c r="P66" s="54">
        <v>224.21894617869324</v>
      </c>
      <c r="Q66" s="54">
        <v>215.91267412066472</v>
      </c>
      <c r="R66" s="54">
        <v>222.03219061979067</v>
      </c>
      <c r="S66" s="54">
        <v>223.2322619676454</v>
      </c>
      <c r="T66" s="54">
        <v>228.8558297185366</v>
      </c>
      <c r="U66" s="54">
        <v>225.39620446702631</v>
      </c>
      <c r="V66" s="54">
        <v>224.76905344872318</v>
      </c>
      <c r="W66" s="56">
        <v>228.13871511229385</v>
      </c>
      <c r="X66" s="2">
        <f t="shared" ca="1" si="53"/>
        <v>2</v>
      </c>
      <c r="Y66" s="2">
        <f t="shared" ca="1" si="53"/>
        <v>2</v>
      </c>
      <c r="Z66" s="2">
        <f t="shared" ca="1" si="53"/>
        <v>2</v>
      </c>
      <c r="AA66" s="2">
        <f t="shared" ca="1" si="53"/>
        <v>2</v>
      </c>
      <c r="AB66" s="2">
        <f t="shared" ca="1" si="53"/>
        <v>2</v>
      </c>
      <c r="AC66" s="2">
        <f t="shared" ca="1" si="83"/>
        <v>0</v>
      </c>
      <c r="AD66" s="2">
        <f t="shared" ca="1" si="83"/>
        <v>0</v>
      </c>
      <c r="AE66" s="2">
        <f t="shared" ca="1" si="83"/>
        <v>0</v>
      </c>
      <c r="AF66" s="2">
        <f t="shared" ca="1" si="83"/>
        <v>0</v>
      </c>
      <c r="AG66" s="2">
        <f t="shared" ca="1" si="83"/>
        <v>0</v>
      </c>
      <c r="AH66" s="2">
        <f t="shared" ca="1" si="83"/>
        <v>0</v>
      </c>
      <c r="AI66" s="2">
        <f t="shared" ca="1" si="83"/>
        <v>0</v>
      </c>
      <c r="AJ66" s="2">
        <f t="shared" ca="1" si="83"/>
        <v>0</v>
      </c>
      <c r="AK66" s="2">
        <f t="shared" ca="1" si="83"/>
        <v>0</v>
      </c>
      <c r="AL66" s="55">
        <v>0</v>
      </c>
      <c r="AM66" s="55">
        <v>0</v>
      </c>
      <c r="AN66" s="55">
        <v>0</v>
      </c>
      <c r="AO66" s="55">
        <v>0</v>
      </c>
      <c r="AP66" s="55">
        <v>0</v>
      </c>
      <c r="AQ66" s="55">
        <v>219.93687258399848</v>
      </c>
      <c r="AR66" s="55">
        <v>222.32978551929057</v>
      </c>
      <c r="AS66" s="55">
        <v>213.8185493576951</v>
      </c>
      <c r="AT66" s="55">
        <v>219.09619929377263</v>
      </c>
      <c r="AU66" s="55">
        <v>220.20960363764681</v>
      </c>
      <c r="AV66" s="55">
        <v>235.63329577049916</v>
      </c>
      <c r="AW66" s="55">
        <v>232.02723693687358</v>
      </c>
      <c r="AX66" s="55">
        <v>229.43959322597337</v>
      </c>
      <c r="AY66" s="55">
        <v>232.80598821443317</v>
      </c>
      <c r="AZ66" s="2">
        <f t="shared" ca="1" si="54"/>
        <v>0</v>
      </c>
      <c r="BA66" s="2">
        <f t="shared" ca="1" si="54"/>
        <v>0</v>
      </c>
      <c r="BB66" s="2">
        <f t="shared" ca="1" si="54"/>
        <v>0</v>
      </c>
      <c r="BC66" s="2">
        <f t="shared" ca="1" si="54"/>
        <v>0</v>
      </c>
      <c r="BD66" s="2">
        <f t="shared" ca="1" si="54"/>
        <v>0</v>
      </c>
      <c r="BE66" s="2">
        <f t="shared" ca="1" si="84"/>
        <v>0</v>
      </c>
      <c r="BF66" s="2">
        <f t="shared" ca="1" si="84"/>
        <v>0</v>
      </c>
      <c r="BG66" s="2">
        <f t="shared" ca="1" si="84"/>
        <v>1</v>
      </c>
      <c r="BH66" s="2">
        <f t="shared" ca="1" si="84"/>
        <v>1</v>
      </c>
      <c r="BI66" s="2">
        <f t="shared" ca="1" si="84"/>
        <v>1</v>
      </c>
      <c r="BJ66" s="2">
        <f t="shared" ca="1" si="84"/>
        <v>0</v>
      </c>
      <c r="BK66" s="2">
        <f t="shared" ca="1" si="84"/>
        <v>0</v>
      </c>
      <c r="BL66" s="2">
        <f t="shared" ca="1" si="84"/>
        <v>0</v>
      </c>
      <c r="BM66" s="2">
        <f t="shared" ca="1" si="84"/>
        <v>0</v>
      </c>
      <c r="BN66" s="2" t="str">
        <f t="shared" si="21"/>
        <v>TW</v>
      </c>
      <c r="BO66" s="2">
        <f>IF(AND(COUNTIF(J66:W66,"&gt;0")&gt;6,COUNTIF(J66:W66,"&gt;0")=SUM(BR66:CE66)),SUM(BR66:CE66),0)</f>
        <v>0</v>
      </c>
      <c r="BP66" s="2">
        <f t="shared" si="50"/>
        <v>1</v>
      </c>
      <c r="BR66" s="2">
        <f t="shared" si="85"/>
        <v>0</v>
      </c>
      <c r="BS66" s="2">
        <f t="shared" si="85"/>
        <v>0</v>
      </c>
      <c r="BT66" s="2">
        <f t="shared" si="85"/>
        <v>0</v>
      </c>
      <c r="BU66" s="2">
        <f t="shared" si="85"/>
        <v>0</v>
      </c>
      <c r="BV66" s="2">
        <f t="shared" si="85"/>
        <v>0</v>
      </c>
      <c r="BW66" s="2">
        <f t="shared" si="85"/>
        <v>0</v>
      </c>
      <c r="BX66" s="2">
        <f t="shared" si="85"/>
        <v>0</v>
      </c>
      <c r="BY66" s="2">
        <f t="shared" si="85"/>
        <v>0</v>
      </c>
      <c r="BZ66" s="2">
        <f t="shared" si="85"/>
        <v>0</v>
      </c>
      <c r="CA66" s="2">
        <f t="shared" si="85"/>
        <v>0</v>
      </c>
      <c r="CB66" s="2">
        <f t="shared" si="85"/>
        <v>0</v>
      </c>
      <c r="CC66" s="2">
        <f t="shared" si="85"/>
        <v>0</v>
      </c>
      <c r="CD66" s="2">
        <f t="shared" si="85"/>
        <v>0</v>
      </c>
      <c r="CE66" s="2">
        <f t="shared" si="85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ТА-7  -  Тпв</v>
      </c>
      <c r="B67" s="15" t="s">
        <v>2215</v>
      </c>
      <c r="C67" s="18">
        <v>245</v>
      </c>
      <c r="D67" s="18">
        <v>175</v>
      </c>
      <c r="E67" s="22" t="s">
        <v>118</v>
      </c>
      <c r="F67" s="22">
        <v>3</v>
      </c>
      <c r="G67" s="22"/>
      <c r="H67" s="20">
        <f t="shared" ca="1" si="17"/>
        <v>0</v>
      </c>
      <c r="I67" s="16" t="str">
        <f t="shared" si="18"/>
        <v>07T002TW0006</v>
      </c>
      <c r="J67" s="54">
        <v>241.23894372004375</v>
      </c>
      <c r="K67" s="54">
        <v>240.4435576440483</v>
      </c>
      <c r="L67" s="54">
        <v>241.48765645191691</v>
      </c>
      <c r="M67" s="54">
        <v>241.13449272253004</v>
      </c>
      <c r="N67" s="54">
        <v>241.48405465062311</v>
      </c>
      <c r="O67" s="54">
        <v>239.97293196598059</v>
      </c>
      <c r="P67" s="54">
        <v>240.04125299835005</v>
      </c>
      <c r="Q67" s="54">
        <v>240.30015263460345</v>
      </c>
      <c r="R67" s="54">
        <v>241.2655980538365</v>
      </c>
      <c r="S67" s="54">
        <v>242.32251447850749</v>
      </c>
      <c r="T67" s="54">
        <v>239.93658371601009</v>
      </c>
      <c r="U67" s="54">
        <v>240.44140133809933</v>
      </c>
      <c r="V67" s="54">
        <v>240.7280567739615</v>
      </c>
      <c r="W67" s="56">
        <v>240.28498423740282</v>
      </c>
      <c r="X67" s="2">
        <f t="shared" ca="1" si="53"/>
        <v>0</v>
      </c>
      <c r="Y67" s="2">
        <f t="shared" ca="1" si="53"/>
        <v>0</v>
      </c>
      <c r="Z67" s="2">
        <f t="shared" ca="1" si="53"/>
        <v>0</v>
      </c>
      <c r="AA67" s="2">
        <f t="shared" ca="1" si="53"/>
        <v>0</v>
      </c>
      <c r="AB67" s="2">
        <f t="shared" ca="1" si="53"/>
        <v>0</v>
      </c>
      <c r="AC67" s="2">
        <f t="shared" ca="1" si="83"/>
        <v>0</v>
      </c>
      <c r="AD67" s="2">
        <f t="shared" ca="1" si="83"/>
        <v>0</v>
      </c>
      <c r="AE67" s="2">
        <f t="shared" ca="1" si="83"/>
        <v>0</v>
      </c>
      <c r="AF67" s="2">
        <f t="shared" ca="1" si="83"/>
        <v>0</v>
      </c>
      <c r="AG67" s="2">
        <f t="shared" ca="1" si="83"/>
        <v>0</v>
      </c>
      <c r="AH67" s="2">
        <f t="shared" ca="1" si="83"/>
        <v>0</v>
      </c>
      <c r="AI67" s="2">
        <f t="shared" ca="1" si="83"/>
        <v>0</v>
      </c>
      <c r="AJ67" s="2">
        <f t="shared" ca="1" si="83"/>
        <v>0</v>
      </c>
      <c r="AK67" s="2">
        <f t="shared" ca="1" si="83"/>
        <v>0</v>
      </c>
      <c r="AL67" s="55">
        <v>243.80214454108383</v>
      </c>
      <c r="AM67" s="55">
        <v>243.3854701488157</v>
      </c>
      <c r="AN67" s="55">
        <v>243.44501862248802</v>
      </c>
      <c r="AO67" s="55">
        <v>243.36992791458033</v>
      </c>
      <c r="AP67" s="55">
        <v>243.92370913854231</v>
      </c>
      <c r="AQ67" s="55">
        <v>242.88029171079737</v>
      </c>
      <c r="AR67" s="55">
        <v>242.34285947821994</v>
      </c>
      <c r="AS67" s="55">
        <v>242.17325325592969</v>
      </c>
      <c r="AT67" s="55">
        <v>243.019408852775</v>
      </c>
      <c r="AU67" s="55">
        <v>243.82843706142731</v>
      </c>
      <c r="AV67" s="55">
        <v>243.18838406972333</v>
      </c>
      <c r="AW67" s="55">
        <v>243.29776171730617</v>
      </c>
      <c r="AX67" s="55">
        <v>243.48227421140359</v>
      </c>
      <c r="AY67" s="55">
        <v>243.24253409936327</v>
      </c>
      <c r="AZ67" s="2">
        <f t="shared" ca="1" si="54"/>
        <v>0</v>
      </c>
      <c r="BA67" s="2">
        <f t="shared" ca="1" si="54"/>
        <v>0</v>
      </c>
      <c r="BB67" s="2">
        <f t="shared" ca="1" si="54"/>
        <v>0</v>
      </c>
      <c r="BC67" s="2">
        <f t="shared" ca="1" si="54"/>
        <v>0</v>
      </c>
      <c r="BD67" s="2">
        <f t="shared" ca="1" si="54"/>
        <v>0</v>
      </c>
      <c r="BE67" s="2">
        <f t="shared" ca="1" si="84"/>
        <v>0</v>
      </c>
      <c r="BF67" s="2">
        <f t="shared" ca="1" si="84"/>
        <v>0</v>
      </c>
      <c r="BG67" s="2">
        <f t="shared" ca="1" si="84"/>
        <v>1</v>
      </c>
      <c r="BH67" s="2">
        <f t="shared" ca="1" si="84"/>
        <v>1</v>
      </c>
      <c r="BI67" s="2">
        <f t="shared" ca="1" si="84"/>
        <v>1</v>
      </c>
      <c r="BJ67" s="2">
        <f t="shared" ca="1" si="84"/>
        <v>0</v>
      </c>
      <c r="BK67" s="2">
        <f t="shared" ca="1" si="84"/>
        <v>0</v>
      </c>
      <c r="BL67" s="2">
        <f t="shared" ca="1" si="84"/>
        <v>0</v>
      </c>
      <c r="BM67" s="2">
        <f t="shared" ca="1" si="84"/>
        <v>0</v>
      </c>
      <c r="BN67" s="2" t="str">
        <f t="shared" si="21"/>
        <v>TW</v>
      </c>
      <c r="BO67" s="2">
        <f>IF(AND(COUNTIF(J67:W67,"&gt;0")&gt;6,COUNTIF(J67:W67,"&gt;0")=SUM(BR67:CE67)),SUM(BR67:CE67),0)</f>
        <v>0</v>
      </c>
      <c r="BP67" s="2">
        <f t="shared" si="50"/>
        <v>1</v>
      </c>
      <c r="BR67" s="2">
        <f t="shared" si="85"/>
        <v>0</v>
      </c>
      <c r="BS67" s="2">
        <f t="shared" si="85"/>
        <v>0</v>
      </c>
      <c r="BT67" s="2">
        <f t="shared" si="85"/>
        <v>0</v>
      </c>
      <c r="BU67" s="2">
        <f t="shared" si="85"/>
        <v>0</v>
      </c>
      <c r="BV67" s="2">
        <f t="shared" si="85"/>
        <v>0</v>
      </c>
      <c r="BW67" s="2">
        <f t="shared" si="85"/>
        <v>0</v>
      </c>
      <c r="BX67" s="2">
        <f t="shared" si="85"/>
        <v>0</v>
      </c>
      <c r="BY67" s="2">
        <f t="shared" si="85"/>
        <v>0</v>
      </c>
      <c r="BZ67" s="2">
        <f t="shared" si="85"/>
        <v>0</v>
      </c>
      <c r="CA67" s="2">
        <f t="shared" si="85"/>
        <v>0</v>
      </c>
      <c r="CB67" s="2">
        <f t="shared" si="85"/>
        <v>0</v>
      </c>
      <c r="CC67" s="2">
        <f t="shared" si="85"/>
        <v>0</v>
      </c>
      <c r="CD67" s="2">
        <f t="shared" si="85"/>
        <v>0</v>
      </c>
      <c r="CE67" s="2">
        <f t="shared" si="85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ТА-8  -  Тпв</v>
      </c>
      <c r="B68" s="15" t="s">
        <v>2216</v>
      </c>
      <c r="C68" s="18">
        <v>245</v>
      </c>
      <c r="D68" s="18">
        <v>175</v>
      </c>
      <c r="E68" s="22" t="s">
        <v>118</v>
      </c>
      <c r="F68" s="22">
        <v>3</v>
      </c>
      <c r="G68" s="22"/>
      <c r="H68" s="20">
        <f t="shared" ca="1" si="17"/>
        <v>0</v>
      </c>
      <c r="I68" s="16" t="str">
        <f t="shared" si="18"/>
        <v>08T002TW0006</v>
      </c>
      <c r="J68" s="54">
        <v>158</v>
      </c>
      <c r="K68" s="54">
        <v>205.07585708089903</v>
      </c>
      <c r="L68" s="54">
        <v>244.95808836656167</v>
      </c>
      <c r="M68" s="54">
        <v>244.53883145724069</v>
      </c>
      <c r="N68" s="54">
        <v>242.70475053401435</v>
      </c>
      <c r="O68" s="54">
        <v>241.49772626004983</v>
      </c>
      <c r="P68" s="54">
        <v>240.39751961321249</v>
      </c>
      <c r="Q68" s="54">
        <v>240.31153968025453</v>
      </c>
      <c r="R68" s="54">
        <v>238.90706706968925</v>
      </c>
      <c r="S68" s="54">
        <v>237.68875246032073</v>
      </c>
      <c r="T68" s="54">
        <v>243.14921890919649</v>
      </c>
      <c r="U68" s="54">
        <v>244.14424640598997</v>
      </c>
      <c r="V68" s="54">
        <v>244.4371382223101</v>
      </c>
      <c r="W68" s="56">
        <v>243.90406499500014</v>
      </c>
      <c r="X68" s="2">
        <f t="shared" ca="1" si="53"/>
        <v>2</v>
      </c>
      <c r="Y68" s="2">
        <f t="shared" ca="1" si="53"/>
        <v>0</v>
      </c>
      <c r="Z68" s="2">
        <f t="shared" ca="1" si="53"/>
        <v>0</v>
      </c>
      <c r="AA68" s="2">
        <f t="shared" ca="1" si="53"/>
        <v>0</v>
      </c>
      <c r="AB68" s="2">
        <f t="shared" ca="1" si="53"/>
        <v>0</v>
      </c>
      <c r="AC68" s="2">
        <f t="shared" ca="1" si="83"/>
        <v>0</v>
      </c>
      <c r="AD68" s="2">
        <f t="shared" ca="1" si="83"/>
        <v>0</v>
      </c>
      <c r="AE68" s="2">
        <f t="shared" ca="1" si="83"/>
        <v>0</v>
      </c>
      <c r="AF68" s="2">
        <f t="shared" ca="1" si="83"/>
        <v>0</v>
      </c>
      <c r="AG68" s="2">
        <f t="shared" ca="1" si="83"/>
        <v>0</v>
      </c>
      <c r="AH68" s="2">
        <f t="shared" ca="1" si="83"/>
        <v>0</v>
      </c>
      <c r="AI68" s="2">
        <f t="shared" ca="1" si="83"/>
        <v>0</v>
      </c>
      <c r="AJ68" s="2">
        <f t="shared" ca="1" si="83"/>
        <v>0</v>
      </c>
      <c r="AK68" s="2">
        <f t="shared" ca="1" si="83"/>
        <v>0</v>
      </c>
      <c r="AL68" s="55">
        <v>242.30203019111136</v>
      </c>
      <c r="AM68" s="55">
        <v>241.61427562941421</v>
      </c>
      <c r="AN68" s="55">
        <v>240.28729942274259</v>
      </c>
      <c r="AO68" s="55">
        <v>239.84698478165924</v>
      </c>
      <c r="AP68" s="55">
        <v>239.60986492293233</v>
      </c>
      <c r="AQ68" s="55">
        <v>237.55674605498439</v>
      </c>
      <c r="AR68" s="55">
        <v>236.53315796944145</v>
      </c>
      <c r="AS68" s="55">
        <v>236.36312758370835</v>
      </c>
      <c r="AT68" s="55">
        <v>235.36454901495821</v>
      </c>
      <c r="AU68" s="55">
        <v>233.85433523254159</v>
      </c>
      <c r="AV68" s="55">
        <v>239.48065081172166</v>
      </c>
      <c r="AW68" s="55">
        <v>240.28509466998952</v>
      </c>
      <c r="AX68" s="55">
        <v>240.46566273481622</v>
      </c>
      <c r="AY68" s="55">
        <v>239.93723925956513</v>
      </c>
      <c r="AZ68" s="2">
        <f t="shared" ca="1" si="54"/>
        <v>0</v>
      </c>
      <c r="BA68" s="2">
        <f t="shared" ca="1" si="54"/>
        <v>0</v>
      </c>
      <c r="BB68" s="2">
        <f t="shared" ca="1" si="54"/>
        <v>0</v>
      </c>
      <c r="BC68" s="2">
        <f t="shared" ca="1" si="54"/>
        <v>0</v>
      </c>
      <c r="BD68" s="2">
        <f t="shared" ca="1" si="54"/>
        <v>0</v>
      </c>
      <c r="BE68" s="2">
        <f t="shared" ca="1" si="84"/>
        <v>0</v>
      </c>
      <c r="BF68" s="2">
        <f t="shared" ca="1" si="84"/>
        <v>0</v>
      </c>
      <c r="BG68" s="2">
        <f t="shared" ca="1" si="84"/>
        <v>1</v>
      </c>
      <c r="BH68" s="2">
        <f t="shared" ca="1" si="84"/>
        <v>1</v>
      </c>
      <c r="BI68" s="2">
        <f t="shared" ca="1" si="84"/>
        <v>1</v>
      </c>
      <c r="BJ68" s="2">
        <f t="shared" ca="1" si="84"/>
        <v>0</v>
      </c>
      <c r="BK68" s="2">
        <f t="shared" ca="1" si="84"/>
        <v>0</v>
      </c>
      <c r="BL68" s="2">
        <f t="shared" ca="1" si="84"/>
        <v>0</v>
      </c>
      <c r="BM68" s="2">
        <f t="shared" ca="1" si="84"/>
        <v>0</v>
      </c>
      <c r="BN68" s="2" t="str">
        <f t="shared" si="21"/>
        <v>TW</v>
      </c>
      <c r="BO68" s="2">
        <f>IF(AND(COUNTIF(J68:W68,"&gt;0")&gt;6,COUNTIF(J68:W68,"&gt;0")=SUM(BR68:CE68)),SUM(BR68:CE68),0)</f>
        <v>0</v>
      </c>
      <c r="BP68" s="2">
        <f t="shared" si="50"/>
        <v>0</v>
      </c>
      <c r="BR68" s="2">
        <f t="shared" si="85"/>
        <v>1</v>
      </c>
      <c r="BS68" s="2">
        <f t="shared" si="85"/>
        <v>0</v>
      </c>
      <c r="BT68" s="2">
        <f t="shared" si="85"/>
        <v>0</v>
      </c>
      <c r="BU68" s="2">
        <f t="shared" si="85"/>
        <v>0</v>
      </c>
      <c r="BV68" s="2">
        <f t="shared" si="85"/>
        <v>0</v>
      </c>
      <c r="BW68" s="2">
        <f t="shared" si="85"/>
        <v>0</v>
      </c>
      <c r="BX68" s="2">
        <f t="shared" si="85"/>
        <v>0</v>
      </c>
      <c r="BY68" s="2">
        <f t="shared" si="85"/>
        <v>0</v>
      </c>
      <c r="BZ68" s="2">
        <f t="shared" si="85"/>
        <v>0</v>
      </c>
      <c r="CA68" s="2">
        <f t="shared" si="85"/>
        <v>0</v>
      </c>
      <c r="CB68" s="2">
        <f t="shared" si="85"/>
        <v>0</v>
      </c>
      <c r="CC68" s="2">
        <f t="shared" si="85"/>
        <v>0</v>
      </c>
      <c r="CD68" s="2">
        <f t="shared" si="85"/>
        <v>0</v>
      </c>
      <c r="CE68" s="2">
        <f t="shared" si="85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ТА-9  -  Тпв</v>
      </c>
      <c r="B69" s="15" t="s">
        <v>2217</v>
      </c>
      <c r="C69" s="18">
        <v>245</v>
      </c>
      <c r="D69" s="18">
        <v>175</v>
      </c>
      <c r="E69" s="22" t="s">
        <v>118</v>
      </c>
      <c r="F69" s="22">
        <v>3</v>
      </c>
      <c r="G69" s="22"/>
      <c r="H69" s="20">
        <f t="shared" ca="1" si="17"/>
        <v>1</v>
      </c>
      <c r="I69" s="16" t="str">
        <f t="shared" si="18"/>
        <v>09T002TW0006</v>
      </c>
      <c r="J69" s="54">
        <v>243.54235146429164</v>
      </c>
      <c r="K69" s="54">
        <v>244.33266056378909</v>
      </c>
      <c r="L69" s="54">
        <v>245.21622941769849</v>
      </c>
      <c r="M69" s="54">
        <v>244.13025381873248</v>
      </c>
      <c r="N69" s="54">
        <v>242.94239572637704</v>
      </c>
      <c r="O69" s="54">
        <v>241.58582891044776</v>
      </c>
      <c r="P69" s="54">
        <v>240.51380502167572</v>
      </c>
      <c r="Q69" s="54">
        <v>222.01751184508313</v>
      </c>
      <c r="R69" s="54">
        <v>158</v>
      </c>
      <c r="S69" s="54">
        <v>199.69891980905086</v>
      </c>
      <c r="T69" s="54">
        <v>244.2404350421302</v>
      </c>
      <c r="U69" s="54">
        <v>244.70548401895078</v>
      </c>
      <c r="V69" s="54">
        <v>244.13429861798673</v>
      </c>
      <c r="W69" s="56">
        <v>243.80437640744756</v>
      </c>
      <c r="X69" s="2">
        <f t="shared" ca="1" si="53"/>
        <v>0</v>
      </c>
      <c r="Y69" s="2">
        <f t="shared" ca="1" si="53"/>
        <v>0</v>
      </c>
      <c r="Z69" s="2">
        <f t="shared" ca="1" si="53"/>
        <v>0</v>
      </c>
      <c r="AA69" s="2">
        <f t="shared" ca="1" si="53"/>
        <v>0</v>
      </c>
      <c r="AB69" s="2">
        <f t="shared" ca="1" si="53"/>
        <v>0</v>
      </c>
      <c r="AC69" s="2">
        <f t="shared" ca="1" si="83"/>
        <v>0</v>
      </c>
      <c r="AD69" s="2">
        <f t="shared" ca="1" si="83"/>
        <v>0</v>
      </c>
      <c r="AE69" s="2">
        <f t="shared" ca="1" si="83"/>
        <v>40</v>
      </c>
      <c r="AF69" s="2">
        <f t="shared" ca="1" si="83"/>
        <v>42</v>
      </c>
      <c r="AG69" s="2">
        <f t="shared" ca="1" si="83"/>
        <v>40</v>
      </c>
      <c r="AH69" s="2">
        <f t="shared" ca="1" si="83"/>
        <v>0</v>
      </c>
      <c r="AI69" s="2">
        <f t="shared" ca="1" si="83"/>
        <v>0</v>
      </c>
      <c r="AJ69" s="2">
        <f t="shared" ca="1" si="83"/>
        <v>0</v>
      </c>
      <c r="AK69" s="2">
        <f t="shared" ca="1" si="83"/>
        <v>0</v>
      </c>
      <c r="AL69" s="55">
        <v>240.20835353139103</v>
      </c>
      <c r="AM69" s="55">
        <v>240.90603523070513</v>
      </c>
      <c r="AN69" s="55">
        <v>241.74978193550285</v>
      </c>
      <c r="AO69" s="55">
        <v>240.93033245517069</v>
      </c>
      <c r="AP69" s="55">
        <v>240.12576797471993</v>
      </c>
      <c r="AQ69" s="55">
        <v>237.80443350931583</v>
      </c>
      <c r="AR69" s="55">
        <v>236.79069568868547</v>
      </c>
      <c r="AS69" s="55">
        <v>235.85733578840743</v>
      </c>
      <c r="AT69" s="55">
        <v>237.16212626173157</v>
      </c>
      <c r="AU69" s="55">
        <v>238.28810107837108</v>
      </c>
      <c r="AV69" s="55">
        <v>241.23845059528844</v>
      </c>
      <c r="AW69" s="55">
        <v>241.55073246485259</v>
      </c>
      <c r="AX69" s="55">
        <v>240.22698512808969</v>
      </c>
      <c r="AY69" s="55">
        <v>240.00511689861173</v>
      </c>
      <c r="AZ69" s="2">
        <f t="shared" ca="1" si="54"/>
        <v>0</v>
      </c>
      <c r="BA69" s="2">
        <f t="shared" ca="1" si="54"/>
        <v>0</v>
      </c>
      <c r="BB69" s="2">
        <f t="shared" ca="1" si="54"/>
        <v>0</v>
      </c>
      <c r="BC69" s="2">
        <f t="shared" ca="1" si="54"/>
        <v>0</v>
      </c>
      <c r="BD69" s="2">
        <f t="shared" ca="1" si="54"/>
        <v>0</v>
      </c>
      <c r="BE69" s="2">
        <f t="shared" ca="1" si="84"/>
        <v>0</v>
      </c>
      <c r="BF69" s="2">
        <f t="shared" ca="1" si="84"/>
        <v>0</v>
      </c>
      <c r="BG69" s="2">
        <f t="shared" ca="1" si="84"/>
        <v>1</v>
      </c>
      <c r="BH69" s="2">
        <f t="shared" ca="1" si="84"/>
        <v>1</v>
      </c>
      <c r="BI69" s="2">
        <f t="shared" ca="1" si="84"/>
        <v>1</v>
      </c>
      <c r="BJ69" s="2">
        <f t="shared" ca="1" si="84"/>
        <v>0</v>
      </c>
      <c r="BK69" s="2">
        <f t="shared" ca="1" si="84"/>
        <v>0</v>
      </c>
      <c r="BL69" s="2">
        <f t="shared" ca="1" si="84"/>
        <v>0</v>
      </c>
      <c r="BM69" s="2">
        <f t="shared" ca="1" si="84"/>
        <v>0</v>
      </c>
      <c r="BN69" s="2" t="str">
        <f t="shared" si="21"/>
        <v>TW</v>
      </c>
      <c r="BO69" s="2">
        <f>IF(AND(COUNTIF(J69:W69,"&gt;0")&gt;6,COUNTIF(J69:W69,"&gt;0")=SUM(BR69:CE69)),SUM(BR69:CE69),0)</f>
        <v>0</v>
      </c>
      <c r="BP69" s="2">
        <f t="shared" si="50"/>
        <v>0</v>
      </c>
      <c r="BR69" s="2">
        <f t="shared" si="85"/>
        <v>0</v>
      </c>
      <c r="BS69" s="2">
        <f t="shared" si="85"/>
        <v>0</v>
      </c>
      <c r="BT69" s="2">
        <f t="shared" si="85"/>
        <v>0</v>
      </c>
      <c r="BU69" s="2">
        <f t="shared" si="85"/>
        <v>0</v>
      </c>
      <c r="BV69" s="2">
        <f t="shared" si="85"/>
        <v>0</v>
      </c>
      <c r="BW69" s="2">
        <f t="shared" si="85"/>
        <v>0</v>
      </c>
      <c r="BX69" s="2">
        <f t="shared" si="85"/>
        <v>0</v>
      </c>
      <c r="BY69" s="2">
        <f t="shared" si="85"/>
        <v>0</v>
      </c>
      <c r="BZ69" s="2">
        <f t="shared" si="85"/>
        <v>1</v>
      </c>
      <c r="CA69" s="2">
        <f t="shared" si="85"/>
        <v>0</v>
      </c>
      <c r="CB69" s="2">
        <f t="shared" si="85"/>
        <v>0</v>
      </c>
      <c r="CC69" s="2">
        <f t="shared" si="85"/>
        <v>0</v>
      </c>
      <c r="CD69" s="2">
        <f t="shared" si="85"/>
        <v>0</v>
      </c>
      <c r="CE69" s="2">
        <f t="shared" si="85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ТА-5  -  Р₀</v>
      </c>
      <c r="B70" s="15" t="s">
        <v>2218</v>
      </c>
      <c r="C70" s="18">
        <v>135</v>
      </c>
      <c r="D70" s="18">
        <v>122</v>
      </c>
      <c r="E70" s="22" t="s">
        <v>117</v>
      </c>
      <c r="F70" s="22">
        <v>3</v>
      </c>
      <c r="G70" s="22"/>
      <c r="H70" s="20">
        <f t="shared" ca="1" si="17"/>
        <v>0</v>
      </c>
      <c r="I70" s="16" t="str">
        <f t="shared" si="18"/>
        <v>05T002PP0006</v>
      </c>
      <c r="J70" s="54">
        <v>129.554986373031</v>
      </c>
      <c r="K70" s="54">
        <v>130.8140567340165</v>
      </c>
      <c r="L70" s="54">
        <v>130.77732454928267</v>
      </c>
      <c r="M70" s="54">
        <v>129.78643022269242</v>
      </c>
      <c r="N70" s="54">
        <v>131.50035585190724</v>
      </c>
      <c r="O70" s="54">
        <v>130.30699950078548</v>
      </c>
      <c r="P70" s="54">
        <v>130.02380166579633</v>
      </c>
      <c r="Q70" s="54">
        <v>129.97900314804798</v>
      </c>
      <c r="R70" s="54">
        <v>129.42137481714207</v>
      </c>
      <c r="S70" s="54">
        <v>129.89488876471978</v>
      </c>
      <c r="T70" s="54">
        <v>132.40196197268699</v>
      </c>
      <c r="U70" s="54">
        <v>0</v>
      </c>
      <c r="V70" s="54">
        <v>0</v>
      </c>
      <c r="W70" s="56">
        <v>0</v>
      </c>
      <c r="X70" s="2">
        <f t="shared" ca="1" si="53"/>
        <v>0</v>
      </c>
      <c r="Y70" s="2">
        <f t="shared" ca="1" si="53"/>
        <v>0</v>
      </c>
      <c r="Z70" s="2">
        <f t="shared" ca="1" si="53"/>
        <v>0</v>
      </c>
      <c r="AA70" s="2">
        <f t="shared" ca="1" si="53"/>
        <v>0</v>
      </c>
      <c r="AB70" s="2">
        <f t="shared" ca="1" si="53"/>
        <v>0</v>
      </c>
      <c r="AC70" s="2">
        <f t="shared" ca="1" si="83"/>
        <v>0</v>
      </c>
      <c r="AD70" s="2">
        <f t="shared" ca="1" si="83"/>
        <v>0</v>
      </c>
      <c r="AE70" s="2">
        <f t="shared" ca="1" si="83"/>
        <v>0</v>
      </c>
      <c r="AF70" s="2">
        <f t="shared" ca="1" si="83"/>
        <v>0</v>
      </c>
      <c r="AG70" s="2">
        <f t="shared" ca="1" si="83"/>
        <v>0</v>
      </c>
      <c r="AH70" s="2">
        <f t="shared" ca="1" si="83"/>
        <v>0</v>
      </c>
      <c r="AI70" s="2">
        <f t="shared" ca="1" si="83"/>
        <v>2</v>
      </c>
      <c r="AJ70" s="2">
        <f t="shared" ca="1" si="83"/>
        <v>2</v>
      </c>
      <c r="AK70" s="2">
        <f t="shared" ca="1" si="83"/>
        <v>2</v>
      </c>
      <c r="AL70" s="55">
        <v>120</v>
      </c>
      <c r="AM70" s="55">
        <v>120</v>
      </c>
      <c r="AN70" s="55">
        <v>120</v>
      </c>
      <c r="AO70" s="55">
        <v>120</v>
      </c>
      <c r="AP70" s="55">
        <v>120</v>
      </c>
      <c r="AQ70" s="55">
        <v>120</v>
      </c>
      <c r="AR70" s="55">
        <v>120</v>
      </c>
      <c r="AS70" s="55">
        <v>120</v>
      </c>
      <c r="AT70" s="55">
        <v>120</v>
      </c>
      <c r="AU70" s="55">
        <v>120</v>
      </c>
      <c r="AV70" s="55">
        <v>120</v>
      </c>
      <c r="AW70" s="55">
        <v>0</v>
      </c>
      <c r="AX70" s="55">
        <v>0</v>
      </c>
      <c r="AY70" s="55">
        <v>0</v>
      </c>
      <c r="AZ70" s="2">
        <f t="shared" ca="1" si="54"/>
        <v>0</v>
      </c>
      <c r="BA70" s="2">
        <f t="shared" ca="1" si="54"/>
        <v>0</v>
      </c>
      <c r="BB70" s="2">
        <f t="shared" ca="1" si="54"/>
        <v>0</v>
      </c>
      <c r="BC70" s="2">
        <f t="shared" ca="1" si="54"/>
        <v>0</v>
      </c>
      <c r="BD70" s="2">
        <f t="shared" ca="1" si="54"/>
        <v>0</v>
      </c>
      <c r="BE70" s="2">
        <f t="shared" ca="1" si="84"/>
        <v>0</v>
      </c>
      <c r="BF70" s="2">
        <f t="shared" ca="1" si="84"/>
        <v>0</v>
      </c>
      <c r="BG70" s="2">
        <f t="shared" ca="1" si="84"/>
        <v>0</v>
      </c>
      <c r="BH70" s="2">
        <f t="shared" ca="1" si="84"/>
        <v>0</v>
      </c>
      <c r="BI70" s="2">
        <f t="shared" ca="1" si="84"/>
        <v>0</v>
      </c>
      <c r="BJ70" s="2">
        <f t="shared" ca="1" si="84"/>
        <v>0</v>
      </c>
      <c r="BK70" s="2">
        <f t="shared" ca="1" si="84"/>
        <v>0</v>
      </c>
      <c r="BL70" s="2">
        <f t="shared" ca="1" si="84"/>
        <v>0</v>
      </c>
      <c r="BM70" s="2">
        <f t="shared" ca="1" si="84"/>
        <v>0</v>
      </c>
      <c r="BN70" s="2" t="str">
        <f t="shared" si="21"/>
        <v>PP</v>
      </c>
      <c r="BP70" s="2">
        <f t="shared" si="50"/>
        <v>1</v>
      </c>
      <c r="BR70" s="2">
        <f t="shared" ref="BR70:CE74" si="86">IF(AND(J104 &gt;0,J70&lt;$D70,J70 &gt;20),1,0)</f>
        <v>0</v>
      </c>
      <c r="BS70" s="2">
        <f t="shared" si="86"/>
        <v>0</v>
      </c>
      <c r="BT70" s="2">
        <f t="shared" si="86"/>
        <v>0</v>
      </c>
      <c r="BU70" s="2">
        <f t="shared" si="86"/>
        <v>0</v>
      </c>
      <c r="BV70" s="2">
        <f t="shared" si="86"/>
        <v>0</v>
      </c>
      <c r="BW70" s="2">
        <f t="shared" si="86"/>
        <v>0</v>
      </c>
      <c r="BX70" s="2">
        <f t="shared" si="86"/>
        <v>0</v>
      </c>
      <c r="BY70" s="2">
        <f t="shared" si="86"/>
        <v>0</v>
      </c>
      <c r="BZ70" s="2">
        <f t="shared" si="86"/>
        <v>0</v>
      </c>
      <c r="CA70" s="2">
        <f t="shared" si="86"/>
        <v>0</v>
      </c>
      <c r="CB70" s="2">
        <f t="shared" si="86"/>
        <v>0</v>
      </c>
      <c r="CC70" s="2">
        <f t="shared" si="86"/>
        <v>0</v>
      </c>
      <c r="CD70" s="2">
        <f t="shared" si="86"/>
        <v>0</v>
      </c>
      <c r="CE70" s="2">
        <f t="shared" si="86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ТА-6  -  Р₀</v>
      </c>
      <c r="B71" s="10" t="s">
        <v>2219</v>
      </c>
      <c r="C71" s="18">
        <v>135</v>
      </c>
      <c r="D71" s="18">
        <v>122</v>
      </c>
      <c r="E71" s="22" t="s">
        <v>117</v>
      </c>
      <c r="F71" s="22">
        <v>3</v>
      </c>
      <c r="G71" s="22"/>
      <c r="H71" s="20">
        <f t="shared" ca="1" si="17"/>
        <v>0</v>
      </c>
      <c r="I71" s="16" t="str">
        <f t="shared" si="18"/>
        <v>06T002PP0006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129.66592820161767</v>
      </c>
      <c r="P71" s="54">
        <v>128.84135267463375</v>
      </c>
      <c r="Q71" s="54">
        <v>129.43553827004322</v>
      </c>
      <c r="R71" s="54">
        <v>128.69508517675334</v>
      </c>
      <c r="S71" s="54">
        <v>128.8069429728879</v>
      </c>
      <c r="T71" s="54">
        <v>127.2014432364814</v>
      </c>
      <c r="U71" s="54">
        <v>127.76456488179868</v>
      </c>
      <c r="V71" s="54">
        <v>128.15228418678529</v>
      </c>
      <c r="W71" s="56">
        <v>127.46933047953684</v>
      </c>
      <c r="X71" s="2">
        <f t="shared" ca="1" si="53"/>
        <v>2</v>
      </c>
      <c r="Y71" s="2">
        <f t="shared" ca="1" si="53"/>
        <v>2</v>
      </c>
      <c r="Z71" s="2">
        <f t="shared" ca="1" si="53"/>
        <v>2</v>
      </c>
      <c r="AA71" s="2">
        <f t="shared" ca="1" si="53"/>
        <v>2</v>
      </c>
      <c r="AB71" s="2">
        <f t="shared" ca="1" si="53"/>
        <v>2</v>
      </c>
      <c r="AC71" s="2">
        <f t="shared" ca="1" si="83"/>
        <v>0</v>
      </c>
      <c r="AD71" s="2">
        <f t="shared" ca="1" si="83"/>
        <v>0</v>
      </c>
      <c r="AE71" s="2">
        <f t="shared" ca="1" si="83"/>
        <v>0</v>
      </c>
      <c r="AF71" s="2">
        <f t="shared" ca="1" si="83"/>
        <v>0</v>
      </c>
      <c r="AG71" s="2">
        <f t="shared" ca="1" si="83"/>
        <v>0</v>
      </c>
      <c r="AH71" s="2">
        <f t="shared" ca="1" si="83"/>
        <v>0</v>
      </c>
      <c r="AI71" s="2">
        <f t="shared" ca="1" si="83"/>
        <v>0</v>
      </c>
      <c r="AJ71" s="2">
        <f t="shared" ca="1" si="83"/>
        <v>0</v>
      </c>
      <c r="AK71" s="2">
        <f t="shared" ca="1" si="83"/>
        <v>0</v>
      </c>
      <c r="AL71" s="55">
        <v>0</v>
      </c>
      <c r="AM71" s="55">
        <v>0</v>
      </c>
      <c r="AN71" s="55">
        <v>0</v>
      </c>
      <c r="AO71" s="55">
        <v>0</v>
      </c>
      <c r="AP71" s="55">
        <v>0</v>
      </c>
      <c r="AQ71" s="55">
        <v>120</v>
      </c>
      <c r="AR71" s="55">
        <v>120</v>
      </c>
      <c r="AS71" s="55">
        <v>120</v>
      </c>
      <c r="AT71" s="55">
        <v>120</v>
      </c>
      <c r="AU71" s="55">
        <v>120</v>
      </c>
      <c r="AV71" s="55">
        <v>120</v>
      </c>
      <c r="AW71" s="55">
        <v>120</v>
      </c>
      <c r="AX71" s="55">
        <v>120</v>
      </c>
      <c r="AY71" s="55">
        <v>120</v>
      </c>
      <c r="AZ71" s="2">
        <f t="shared" ca="1" si="54"/>
        <v>0</v>
      </c>
      <c r="BA71" s="2">
        <f t="shared" ca="1" si="54"/>
        <v>0</v>
      </c>
      <c r="BB71" s="2">
        <f t="shared" ca="1" si="54"/>
        <v>0</v>
      </c>
      <c r="BC71" s="2">
        <f t="shared" ca="1" si="54"/>
        <v>0</v>
      </c>
      <c r="BD71" s="2">
        <f t="shared" ca="1" si="54"/>
        <v>0</v>
      </c>
      <c r="BE71" s="2">
        <f t="shared" ca="1" si="84"/>
        <v>0</v>
      </c>
      <c r="BF71" s="2">
        <f t="shared" ca="1" si="84"/>
        <v>0</v>
      </c>
      <c r="BG71" s="2">
        <f t="shared" ca="1" si="84"/>
        <v>0</v>
      </c>
      <c r="BH71" s="2">
        <f t="shared" ca="1" si="84"/>
        <v>0</v>
      </c>
      <c r="BI71" s="2">
        <f t="shared" ca="1" si="84"/>
        <v>0</v>
      </c>
      <c r="BJ71" s="2">
        <f t="shared" ca="1" si="84"/>
        <v>0</v>
      </c>
      <c r="BK71" s="2">
        <f t="shared" ca="1" si="84"/>
        <v>0</v>
      </c>
      <c r="BL71" s="2">
        <f t="shared" ca="1" si="84"/>
        <v>0</v>
      </c>
      <c r="BM71" s="2">
        <f t="shared" ca="1" si="84"/>
        <v>0</v>
      </c>
      <c r="BN71" s="2" t="str">
        <f t="shared" si="21"/>
        <v>PP</v>
      </c>
      <c r="BO71" s="2">
        <f>IF(AND(COUNTIF(J71:W71,"&gt;0")&gt;6,COUNTIF(J71:W71,"&gt;0")=SUM(BR71:CE71)),SUM(BR71:CE71),0)</f>
        <v>0</v>
      </c>
      <c r="BP71" s="2">
        <f t="shared" si="50"/>
        <v>1</v>
      </c>
      <c r="BR71" s="2">
        <f t="shared" si="86"/>
        <v>0</v>
      </c>
      <c r="BS71" s="2">
        <f t="shared" si="86"/>
        <v>0</v>
      </c>
      <c r="BT71" s="2">
        <f t="shared" si="86"/>
        <v>0</v>
      </c>
      <c r="BU71" s="2">
        <f t="shared" si="86"/>
        <v>0</v>
      </c>
      <c r="BV71" s="2">
        <f t="shared" si="86"/>
        <v>0</v>
      </c>
      <c r="BW71" s="2">
        <f t="shared" si="86"/>
        <v>0</v>
      </c>
      <c r="BX71" s="2">
        <f t="shared" si="86"/>
        <v>0</v>
      </c>
      <c r="BY71" s="2">
        <f t="shared" si="86"/>
        <v>0</v>
      </c>
      <c r="BZ71" s="2">
        <f t="shared" si="86"/>
        <v>0</v>
      </c>
      <c r="CA71" s="2">
        <f t="shared" si="86"/>
        <v>0</v>
      </c>
      <c r="CB71" s="2">
        <f t="shared" si="86"/>
        <v>0</v>
      </c>
      <c r="CC71" s="2">
        <f t="shared" si="86"/>
        <v>0</v>
      </c>
      <c r="CD71" s="2">
        <f t="shared" si="86"/>
        <v>0</v>
      </c>
      <c r="CE71" s="2">
        <f t="shared" si="86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ТА-7  -  Р₀</v>
      </c>
      <c r="B72" s="15" t="s">
        <v>2220</v>
      </c>
      <c r="C72" s="18">
        <v>135</v>
      </c>
      <c r="D72" s="18">
        <v>122</v>
      </c>
      <c r="E72" s="22" t="s">
        <v>117</v>
      </c>
      <c r="F72" s="22">
        <v>3</v>
      </c>
      <c r="G72" s="22"/>
      <c r="H72" s="20">
        <f t="shared" ca="1" si="17"/>
        <v>0</v>
      </c>
      <c r="I72" s="16" t="str">
        <f t="shared" si="18"/>
        <v>07T002PP0006</v>
      </c>
      <c r="J72" s="54">
        <v>128.72867405966232</v>
      </c>
      <c r="K72" s="54">
        <v>130.17472887730318</v>
      </c>
      <c r="L72" s="54">
        <v>129.12429684048689</v>
      </c>
      <c r="M72" s="54">
        <v>128.21417850379871</v>
      </c>
      <c r="N72" s="54">
        <v>129.88466684487102</v>
      </c>
      <c r="O72" s="54">
        <v>129.87738306102366</v>
      </c>
      <c r="P72" s="54">
        <v>129.50826875382742</v>
      </c>
      <c r="Q72" s="54">
        <v>129.31837743335058</v>
      </c>
      <c r="R72" s="54">
        <v>129.0099620765132</v>
      </c>
      <c r="S72" s="54">
        <v>129.26907574414926</v>
      </c>
      <c r="T72" s="54">
        <v>128.77144614133735</v>
      </c>
      <c r="U72" s="54">
        <v>128.79920136059903</v>
      </c>
      <c r="V72" s="54">
        <v>128.86569167148397</v>
      </c>
      <c r="W72" s="56">
        <v>128.78366347895579</v>
      </c>
      <c r="X72" s="2">
        <f t="shared" ca="1" si="53"/>
        <v>0</v>
      </c>
      <c r="Y72" s="2">
        <f t="shared" ca="1" si="53"/>
        <v>0</v>
      </c>
      <c r="Z72" s="2">
        <f t="shared" ca="1" si="53"/>
        <v>0</v>
      </c>
      <c r="AA72" s="2">
        <f t="shared" ca="1" si="53"/>
        <v>0</v>
      </c>
      <c r="AB72" s="2">
        <f t="shared" ca="1" si="53"/>
        <v>0</v>
      </c>
      <c r="AC72" s="2">
        <f t="shared" ca="1" si="83"/>
        <v>0</v>
      </c>
      <c r="AD72" s="2">
        <f t="shared" ca="1" si="83"/>
        <v>0</v>
      </c>
      <c r="AE72" s="2">
        <f t="shared" ca="1" si="83"/>
        <v>0</v>
      </c>
      <c r="AF72" s="2">
        <f t="shared" ca="1" si="83"/>
        <v>0</v>
      </c>
      <c r="AG72" s="2">
        <f t="shared" ca="1" si="83"/>
        <v>0</v>
      </c>
      <c r="AH72" s="2">
        <f t="shared" ca="1" si="83"/>
        <v>0</v>
      </c>
      <c r="AI72" s="2">
        <f t="shared" ca="1" si="83"/>
        <v>0</v>
      </c>
      <c r="AJ72" s="2">
        <f t="shared" ca="1" si="83"/>
        <v>0</v>
      </c>
      <c r="AK72" s="2">
        <f t="shared" ca="1" si="83"/>
        <v>0</v>
      </c>
      <c r="AL72" s="55">
        <v>120</v>
      </c>
      <c r="AM72" s="55">
        <v>120</v>
      </c>
      <c r="AN72" s="55">
        <v>120</v>
      </c>
      <c r="AO72" s="55">
        <v>120</v>
      </c>
      <c r="AP72" s="55">
        <v>120</v>
      </c>
      <c r="AQ72" s="55">
        <v>120</v>
      </c>
      <c r="AR72" s="55">
        <v>120</v>
      </c>
      <c r="AS72" s="55">
        <v>120</v>
      </c>
      <c r="AT72" s="55">
        <v>120</v>
      </c>
      <c r="AU72" s="55">
        <v>120</v>
      </c>
      <c r="AV72" s="55">
        <v>120</v>
      </c>
      <c r="AW72" s="55">
        <v>120</v>
      </c>
      <c r="AX72" s="55">
        <v>120</v>
      </c>
      <c r="AY72" s="55">
        <v>120</v>
      </c>
      <c r="AZ72" s="2">
        <f t="shared" ca="1" si="54"/>
        <v>0</v>
      </c>
      <c r="BA72" s="2">
        <f t="shared" ca="1" si="54"/>
        <v>0</v>
      </c>
      <c r="BB72" s="2">
        <f t="shared" ca="1" si="54"/>
        <v>0</v>
      </c>
      <c r="BC72" s="2">
        <f t="shared" ca="1" si="54"/>
        <v>0</v>
      </c>
      <c r="BD72" s="2">
        <f t="shared" ca="1" si="54"/>
        <v>0</v>
      </c>
      <c r="BE72" s="2">
        <f t="shared" ca="1" si="84"/>
        <v>0</v>
      </c>
      <c r="BF72" s="2">
        <f t="shared" ca="1" si="84"/>
        <v>0</v>
      </c>
      <c r="BG72" s="2">
        <f t="shared" ca="1" si="84"/>
        <v>0</v>
      </c>
      <c r="BH72" s="2">
        <f t="shared" ca="1" si="84"/>
        <v>0</v>
      </c>
      <c r="BI72" s="2">
        <f t="shared" ca="1" si="84"/>
        <v>0</v>
      </c>
      <c r="BJ72" s="2">
        <f t="shared" ca="1" si="84"/>
        <v>1</v>
      </c>
      <c r="BK72" s="2">
        <f t="shared" ca="1" si="84"/>
        <v>0</v>
      </c>
      <c r="BL72" s="2">
        <f t="shared" ca="1" si="84"/>
        <v>0</v>
      </c>
      <c r="BM72" s="2">
        <f t="shared" ca="1" si="84"/>
        <v>0</v>
      </c>
      <c r="BN72" s="2" t="str">
        <f t="shared" si="21"/>
        <v>PP</v>
      </c>
      <c r="BO72" s="2">
        <f>IF(AND(COUNTIF(J72:W72,"&gt;0")&gt;6,COUNTIF(J72:W72,"&gt;0")=SUM(BR72:CE72)),SUM(BR72:CE72),0)</f>
        <v>0</v>
      </c>
      <c r="BP72" s="2">
        <f t="shared" ref="BP72:BP108" si="87">IF(AND(COUNTIF(J72:W72,"&gt;0")&gt;6,SUM(BR72:CE72)=0),1,0)</f>
        <v>1</v>
      </c>
      <c r="BR72" s="2">
        <f t="shared" si="86"/>
        <v>0</v>
      </c>
      <c r="BS72" s="2">
        <f t="shared" si="86"/>
        <v>0</v>
      </c>
      <c r="BT72" s="2">
        <f t="shared" si="86"/>
        <v>0</v>
      </c>
      <c r="BU72" s="2">
        <f t="shared" si="86"/>
        <v>0</v>
      </c>
      <c r="BV72" s="2">
        <f t="shared" si="86"/>
        <v>0</v>
      </c>
      <c r="BW72" s="2">
        <f t="shared" si="86"/>
        <v>0</v>
      </c>
      <c r="BX72" s="2">
        <f t="shared" si="86"/>
        <v>0</v>
      </c>
      <c r="BY72" s="2">
        <f t="shared" si="86"/>
        <v>0</v>
      </c>
      <c r="BZ72" s="2">
        <f t="shared" si="86"/>
        <v>0</v>
      </c>
      <c r="CA72" s="2">
        <f t="shared" si="86"/>
        <v>0</v>
      </c>
      <c r="CB72" s="2">
        <f t="shared" si="86"/>
        <v>0</v>
      </c>
      <c r="CC72" s="2">
        <f t="shared" si="86"/>
        <v>0</v>
      </c>
      <c r="CD72" s="2">
        <f t="shared" si="86"/>
        <v>0</v>
      </c>
      <c r="CE72" s="2">
        <f t="shared" si="86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ТА-8  -  Р₀</v>
      </c>
      <c r="B73" s="15" t="s">
        <v>2221</v>
      </c>
      <c r="C73" s="18">
        <v>135</v>
      </c>
      <c r="D73" s="18">
        <v>122</v>
      </c>
      <c r="E73" s="22" t="s">
        <v>117</v>
      </c>
      <c r="F73" s="22">
        <v>3</v>
      </c>
      <c r="G73" s="22"/>
      <c r="H73" s="20">
        <f t="shared" ref="H73:H109" ca="1" si="88">IF(COUNTIF(OFFSET(H73,,2+$D$2+$B$3-$B$2,,$C$3-$B$3+1),"=42")+COUNTIF(OFFSET(H73,,2+$D$2+$B$3-$B$2,,$C$3-$B$3+1),"=21")&gt;0,1,0)</f>
        <v>0</v>
      </c>
      <c r="I73" s="16" t="str">
        <f t="shared" ref="I73:I110" si="89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08T002PP0006</v>
      </c>
      <c r="J73" s="54">
        <v>129.03533250149619</v>
      </c>
      <c r="K73" s="54">
        <v>130.56199532675325</v>
      </c>
      <c r="L73" s="54">
        <v>131.187871266907</v>
      </c>
      <c r="M73" s="54">
        <v>130.48957663472544</v>
      </c>
      <c r="N73" s="54">
        <v>133.10448460336249</v>
      </c>
      <c r="O73" s="54">
        <v>132.58534517647783</v>
      </c>
      <c r="P73" s="54">
        <v>132.21568989769617</v>
      </c>
      <c r="Q73" s="54">
        <v>131.95635788268939</v>
      </c>
      <c r="R73" s="54">
        <v>132.02267489032474</v>
      </c>
      <c r="S73" s="54">
        <v>132.24474076148303</v>
      </c>
      <c r="T73" s="54">
        <v>131.04590404540366</v>
      </c>
      <c r="U73" s="54">
        <v>130.93938664666314</v>
      </c>
      <c r="V73" s="54">
        <v>130.97273552459339</v>
      </c>
      <c r="W73" s="56">
        <v>131.01525528904699</v>
      </c>
      <c r="X73" s="2">
        <f t="shared" ca="1" si="53"/>
        <v>0</v>
      </c>
      <c r="Y73" s="2">
        <f t="shared" ca="1" si="53"/>
        <v>0</v>
      </c>
      <c r="Z73" s="2">
        <f t="shared" ca="1" si="53"/>
        <v>0</v>
      </c>
      <c r="AA73" s="2">
        <f t="shared" ca="1" si="53"/>
        <v>0</v>
      </c>
      <c r="AB73" s="2">
        <f t="shared" ca="1" si="53"/>
        <v>0</v>
      </c>
      <c r="AC73" s="2">
        <f t="shared" ca="1" si="83"/>
        <v>0</v>
      </c>
      <c r="AD73" s="2">
        <f t="shared" ca="1" si="83"/>
        <v>0</v>
      </c>
      <c r="AE73" s="2">
        <f t="shared" ca="1" si="83"/>
        <v>0</v>
      </c>
      <c r="AF73" s="2">
        <f t="shared" ca="1" si="83"/>
        <v>0</v>
      </c>
      <c r="AG73" s="2">
        <f t="shared" ca="1" si="83"/>
        <v>0</v>
      </c>
      <c r="AH73" s="2">
        <f t="shared" ca="1" si="83"/>
        <v>0</v>
      </c>
      <c r="AI73" s="2">
        <f t="shared" ca="1" si="83"/>
        <v>0</v>
      </c>
      <c r="AJ73" s="2">
        <f t="shared" ca="1" si="83"/>
        <v>0</v>
      </c>
      <c r="AK73" s="2">
        <f t="shared" ca="1" si="83"/>
        <v>0</v>
      </c>
      <c r="AL73" s="55">
        <v>120</v>
      </c>
      <c r="AM73" s="55">
        <v>120</v>
      </c>
      <c r="AN73" s="55">
        <v>120</v>
      </c>
      <c r="AO73" s="55">
        <v>120</v>
      </c>
      <c r="AP73" s="55">
        <v>120</v>
      </c>
      <c r="AQ73" s="55">
        <v>120</v>
      </c>
      <c r="AR73" s="55">
        <v>120</v>
      </c>
      <c r="AS73" s="55">
        <v>120</v>
      </c>
      <c r="AT73" s="55">
        <v>120</v>
      </c>
      <c r="AU73" s="55">
        <v>120</v>
      </c>
      <c r="AV73" s="55">
        <v>120</v>
      </c>
      <c r="AW73" s="55">
        <v>120</v>
      </c>
      <c r="AX73" s="55">
        <v>120</v>
      </c>
      <c r="AY73" s="55">
        <v>120</v>
      </c>
      <c r="AZ73" s="2">
        <f t="shared" ca="1" si="54"/>
        <v>0</v>
      </c>
      <c r="BA73" s="2">
        <f t="shared" ca="1" si="54"/>
        <v>0</v>
      </c>
      <c r="BB73" s="2">
        <f t="shared" ca="1" si="54"/>
        <v>0</v>
      </c>
      <c r="BC73" s="2">
        <f t="shared" ca="1" si="54"/>
        <v>0</v>
      </c>
      <c r="BD73" s="2">
        <f t="shared" ca="1" si="54"/>
        <v>0</v>
      </c>
      <c r="BE73" s="2">
        <f t="shared" ca="1" si="84"/>
        <v>0</v>
      </c>
      <c r="BF73" s="2">
        <f t="shared" ca="1" si="84"/>
        <v>0</v>
      </c>
      <c r="BG73" s="2">
        <f t="shared" ca="1" si="84"/>
        <v>0</v>
      </c>
      <c r="BH73" s="2">
        <f t="shared" ca="1" si="84"/>
        <v>0</v>
      </c>
      <c r="BI73" s="2">
        <f t="shared" ca="1" si="84"/>
        <v>0</v>
      </c>
      <c r="BJ73" s="2">
        <f t="shared" ca="1" si="84"/>
        <v>1</v>
      </c>
      <c r="BK73" s="2">
        <f t="shared" ca="1" si="84"/>
        <v>0</v>
      </c>
      <c r="BL73" s="2">
        <f t="shared" ca="1" si="84"/>
        <v>0</v>
      </c>
      <c r="BM73" s="2">
        <f t="shared" ca="1" si="84"/>
        <v>0</v>
      </c>
      <c r="BN73" s="2" t="str">
        <f t="shared" ref="BN73:BN110" si="90">MID(B73,7,2)</f>
        <v>PP</v>
      </c>
      <c r="BO73" s="2">
        <f>IF(AND(COUNTIF(J73:W73,"&gt;0")&gt;6,COUNTIF(J73:W73,"&gt;0")=SUM(BR73:CE73)),SUM(BR73:CE73),0)</f>
        <v>0</v>
      </c>
      <c r="BP73" s="2">
        <f t="shared" si="87"/>
        <v>1</v>
      </c>
      <c r="BR73" s="2">
        <f t="shared" si="86"/>
        <v>0</v>
      </c>
      <c r="BS73" s="2">
        <f t="shared" si="86"/>
        <v>0</v>
      </c>
      <c r="BT73" s="2">
        <f t="shared" si="86"/>
        <v>0</v>
      </c>
      <c r="BU73" s="2">
        <f t="shared" si="86"/>
        <v>0</v>
      </c>
      <c r="BV73" s="2">
        <f t="shared" si="86"/>
        <v>0</v>
      </c>
      <c r="BW73" s="2">
        <f t="shared" si="86"/>
        <v>0</v>
      </c>
      <c r="BX73" s="2">
        <f t="shared" si="86"/>
        <v>0</v>
      </c>
      <c r="BY73" s="2">
        <f t="shared" si="86"/>
        <v>0</v>
      </c>
      <c r="BZ73" s="2">
        <f t="shared" si="86"/>
        <v>0</v>
      </c>
      <c r="CA73" s="2">
        <f t="shared" si="86"/>
        <v>0</v>
      </c>
      <c r="CB73" s="2">
        <f t="shared" si="86"/>
        <v>0</v>
      </c>
      <c r="CC73" s="2">
        <f t="shared" si="86"/>
        <v>0</v>
      </c>
      <c r="CD73" s="2">
        <f t="shared" si="86"/>
        <v>0</v>
      </c>
      <c r="CE73" s="2">
        <f t="shared" si="86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ТА-9  -  Р₀</v>
      </c>
      <c r="B74" s="15" t="s">
        <v>2222</v>
      </c>
      <c r="C74" s="18">
        <v>135</v>
      </c>
      <c r="D74" s="18">
        <v>122</v>
      </c>
      <c r="E74" s="22" t="s">
        <v>117</v>
      </c>
      <c r="F74" s="22">
        <v>3</v>
      </c>
      <c r="G74" s="22"/>
      <c r="H74" s="20">
        <f t="shared" ca="1" si="88"/>
        <v>0</v>
      </c>
      <c r="I74" s="16" t="str">
        <f t="shared" si="89"/>
        <v>09T002PP0006</v>
      </c>
      <c r="J74" s="54">
        <v>131.69574186168865</v>
      </c>
      <c r="K74" s="54">
        <v>133.30436467893554</v>
      </c>
      <c r="L74" s="54">
        <v>133.44066563822633</v>
      </c>
      <c r="M74" s="54">
        <v>132.70654450038731</v>
      </c>
      <c r="N74" s="54">
        <v>132.98259509351271</v>
      </c>
      <c r="O74" s="54">
        <v>132.36918335056956</v>
      </c>
      <c r="P74" s="54">
        <v>131.96744180455852</v>
      </c>
      <c r="Q74" s="54">
        <v>131.80419611996106</v>
      </c>
      <c r="R74" s="54">
        <v>131.84997005961867</v>
      </c>
      <c r="S74" s="54">
        <v>131.80326956513022</v>
      </c>
      <c r="T74" s="54">
        <v>130.67798759766288</v>
      </c>
      <c r="U74" s="54">
        <v>130.69368749163436</v>
      </c>
      <c r="V74" s="54">
        <v>130.67062275712695</v>
      </c>
      <c r="W74" s="56">
        <v>130.56515897160654</v>
      </c>
      <c r="X74" s="2">
        <f t="shared" ca="1" si="53"/>
        <v>0</v>
      </c>
      <c r="Y74" s="2">
        <f t="shared" ca="1" si="53"/>
        <v>0</v>
      </c>
      <c r="Z74" s="2">
        <f t="shared" ca="1" si="53"/>
        <v>0</v>
      </c>
      <c r="AA74" s="2">
        <f t="shared" ca="1" si="53"/>
        <v>0</v>
      </c>
      <c r="AB74" s="2">
        <f t="shared" ca="1" si="53"/>
        <v>0</v>
      </c>
      <c r="AC74" s="2">
        <f t="shared" ca="1" si="83"/>
        <v>0</v>
      </c>
      <c r="AD74" s="2">
        <f t="shared" ca="1" si="83"/>
        <v>0</v>
      </c>
      <c r="AE74" s="2">
        <f t="shared" ca="1" si="83"/>
        <v>0</v>
      </c>
      <c r="AF74" s="2">
        <f t="shared" ca="1" si="83"/>
        <v>0</v>
      </c>
      <c r="AG74" s="2">
        <f t="shared" ca="1" si="83"/>
        <v>0</v>
      </c>
      <c r="AH74" s="2">
        <f t="shared" ca="1" si="83"/>
        <v>0</v>
      </c>
      <c r="AI74" s="2">
        <f t="shared" ca="1" si="83"/>
        <v>0</v>
      </c>
      <c r="AJ74" s="2">
        <f t="shared" ca="1" si="83"/>
        <v>0</v>
      </c>
      <c r="AK74" s="2">
        <f t="shared" ca="1" si="83"/>
        <v>0</v>
      </c>
      <c r="AL74" s="55">
        <v>120</v>
      </c>
      <c r="AM74" s="55">
        <v>120</v>
      </c>
      <c r="AN74" s="55">
        <v>120</v>
      </c>
      <c r="AO74" s="55">
        <v>120</v>
      </c>
      <c r="AP74" s="55">
        <v>120</v>
      </c>
      <c r="AQ74" s="55">
        <v>120</v>
      </c>
      <c r="AR74" s="55">
        <v>120</v>
      </c>
      <c r="AS74" s="55">
        <v>120</v>
      </c>
      <c r="AT74" s="55">
        <v>120</v>
      </c>
      <c r="AU74" s="55">
        <v>120</v>
      </c>
      <c r="AV74" s="55">
        <v>120</v>
      </c>
      <c r="AW74" s="55">
        <v>120</v>
      </c>
      <c r="AX74" s="55">
        <v>120</v>
      </c>
      <c r="AY74" s="55">
        <v>120</v>
      </c>
      <c r="AZ74" s="2">
        <f t="shared" ca="1" si="54"/>
        <v>0</v>
      </c>
      <c r="BA74" s="2">
        <f t="shared" ca="1" si="54"/>
        <v>0</v>
      </c>
      <c r="BB74" s="2">
        <f t="shared" ca="1" si="54"/>
        <v>0</v>
      </c>
      <c r="BC74" s="2">
        <f t="shared" ca="1" si="54"/>
        <v>0</v>
      </c>
      <c r="BD74" s="2">
        <f t="shared" ca="1" si="54"/>
        <v>0</v>
      </c>
      <c r="BE74" s="2">
        <f t="shared" ca="1" si="84"/>
        <v>0</v>
      </c>
      <c r="BF74" s="2">
        <f t="shared" ca="1" si="84"/>
        <v>0</v>
      </c>
      <c r="BG74" s="2">
        <f t="shared" ca="1" si="84"/>
        <v>0</v>
      </c>
      <c r="BH74" s="2">
        <f t="shared" ca="1" si="84"/>
        <v>0</v>
      </c>
      <c r="BI74" s="2">
        <f t="shared" ca="1" si="84"/>
        <v>0</v>
      </c>
      <c r="BJ74" s="2">
        <f t="shared" ca="1" si="84"/>
        <v>1</v>
      </c>
      <c r="BK74" s="2">
        <f t="shared" ca="1" si="84"/>
        <v>0</v>
      </c>
      <c r="BL74" s="2">
        <f t="shared" ca="1" si="84"/>
        <v>0</v>
      </c>
      <c r="BM74" s="2">
        <f t="shared" ca="1" si="84"/>
        <v>0</v>
      </c>
      <c r="BN74" s="2" t="str">
        <f t="shared" si="90"/>
        <v>PP</v>
      </c>
      <c r="BO74" s="2">
        <f>IF(AND(COUNTIF(J74:W74,"&gt;0")&gt;6,COUNTIF(J74:W74,"&gt;0")=SUM(BR74:CE74)),SUM(BR74:CE74),0)</f>
        <v>0</v>
      </c>
      <c r="BP74" s="2">
        <f t="shared" si="87"/>
        <v>1</v>
      </c>
      <c r="BR74" s="2">
        <f t="shared" si="86"/>
        <v>0</v>
      </c>
      <c r="BS74" s="2">
        <f t="shared" si="86"/>
        <v>0</v>
      </c>
      <c r="BT74" s="2">
        <f t="shared" si="86"/>
        <v>0</v>
      </c>
      <c r="BU74" s="2">
        <f t="shared" si="86"/>
        <v>0</v>
      </c>
      <c r="BV74" s="2">
        <f t="shared" si="86"/>
        <v>0</v>
      </c>
      <c r="BW74" s="2">
        <f t="shared" si="86"/>
        <v>0</v>
      </c>
      <c r="BX74" s="2">
        <f t="shared" si="86"/>
        <v>0</v>
      </c>
      <c r="BY74" s="2">
        <f t="shared" si="86"/>
        <v>0</v>
      </c>
      <c r="BZ74" s="2">
        <f t="shared" si="86"/>
        <v>0</v>
      </c>
      <c r="CA74" s="2">
        <f t="shared" si="86"/>
        <v>0</v>
      </c>
      <c r="CB74" s="2">
        <f t="shared" si="86"/>
        <v>0</v>
      </c>
      <c r="CC74" s="2">
        <f t="shared" si="86"/>
        <v>0</v>
      </c>
      <c r="CD74" s="2">
        <f t="shared" si="86"/>
        <v>0</v>
      </c>
      <c r="CE74" s="2">
        <f t="shared" si="86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ТА-5  -  Т₀</v>
      </c>
      <c r="B75" s="15" t="s">
        <v>2223</v>
      </c>
      <c r="C75" s="18">
        <v>550</v>
      </c>
      <c r="D75" s="18">
        <v>535</v>
      </c>
      <c r="E75" s="22" t="s">
        <v>117</v>
      </c>
      <c r="F75" s="22">
        <v>3</v>
      </c>
      <c r="G75" s="22"/>
      <c r="H75" s="20">
        <f t="shared" ca="1" si="88"/>
        <v>0</v>
      </c>
      <c r="I75" s="16" t="str">
        <f t="shared" si="89"/>
        <v>05T002TP0006</v>
      </c>
      <c r="J75" s="54">
        <v>540.8106653579714</v>
      </c>
      <c r="K75" s="54">
        <v>540.56944711584015</v>
      </c>
      <c r="L75" s="54">
        <v>543.18493091014659</v>
      </c>
      <c r="M75" s="54">
        <v>540.33956071764783</v>
      </c>
      <c r="N75" s="54">
        <v>542.10458309790681</v>
      </c>
      <c r="O75" s="54">
        <v>536.67282607643506</v>
      </c>
      <c r="P75" s="54">
        <v>540.3708378754751</v>
      </c>
      <c r="Q75" s="54">
        <v>543.24426261726262</v>
      </c>
      <c r="R75" s="54">
        <v>542.78246392526967</v>
      </c>
      <c r="S75" s="54">
        <v>539.7622440818983</v>
      </c>
      <c r="T75" s="54">
        <v>537.18226120857605</v>
      </c>
      <c r="U75" s="54">
        <v>0</v>
      </c>
      <c r="V75" s="54">
        <v>0</v>
      </c>
      <c r="W75" s="56">
        <v>0</v>
      </c>
      <c r="X75" s="2">
        <f t="shared" ca="1" si="53"/>
        <v>0</v>
      </c>
      <c r="Y75" s="2">
        <f t="shared" ca="1" si="53"/>
        <v>0</v>
      </c>
      <c r="Z75" s="2">
        <f t="shared" ca="1" si="53"/>
        <v>0</v>
      </c>
      <c r="AA75" s="2">
        <f t="shared" ca="1" si="53"/>
        <v>0</v>
      </c>
      <c r="AB75" s="2">
        <f t="shared" ca="1" si="53"/>
        <v>0</v>
      </c>
      <c r="AC75" s="2">
        <f t="shared" ca="1" si="83"/>
        <v>0</v>
      </c>
      <c r="AD75" s="2">
        <f t="shared" ca="1" si="83"/>
        <v>0</v>
      </c>
      <c r="AE75" s="2">
        <f t="shared" ca="1" si="83"/>
        <v>0</v>
      </c>
      <c r="AF75" s="2">
        <f t="shared" ca="1" si="83"/>
        <v>0</v>
      </c>
      <c r="AG75" s="2">
        <f t="shared" ca="1" si="83"/>
        <v>0</v>
      </c>
      <c r="AH75" s="2">
        <f t="shared" ca="1" si="83"/>
        <v>0</v>
      </c>
      <c r="AI75" s="2">
        <f t="shared" ca="1" si="83"/>
        <v>2</v>
      </c>
      <c r="AJ75" s="2">
        <f t="shared" ca="1" si="83"/>
        <v>2</v>
      </c>
      <c r="AK75" s="2">
        <f t="shared" ca="1" si="83"/>
        <v>2</v>
      </c>
      <c r="AL75" s="55">
        <v>530</v>
      </c>
      <c r="AM75" s="55">
        <v>530</v>
      </c>
      <c r="AN75" s="55">
        <v>530</v>
      </c>
      <c r="AO75" s="55">
        <v>530</v>
      </c>
      <c r="AP75" s="55">
        <v>530</v>
      </c>
      <c r="AQ75" s="55">
        <v>530</v>
      </c>
      <c r="AR75" s="55">
        <v>530</v>
      </c>
      <c r="AS75" s="55">
        <v>530</v>
      </c>
      <c r="AT75" s="55">
        <v>530</v>
      </c>
      <c r="AU75" s="55">
        <v>530</v>
      </c>
      <c r="AV75" s="55">
        <v>530</v>
      </c>
      <c r="AW75" s="55">
        <v>0</v>
      </c>
      <c r="AX75" s="55">
        <v>0</v>
      </c>
      <c r="AY75" s="55">
        <v>0</v>
      </c>
      <c r="AZ75" s="2">
        <f t="shared" ca="1" si="54"/>
        <v>0</v>
      </c>
      <c r="BA75" s="2">
        <f t="shared" ca="1" si="54"/>
        <v>0</v>
      </c>
      <c r="BB75" s="2">
        <f t="shared" ca="1" si="54"/>
        <v>0</v>
      </c>
      <c r="BC75" s="2">
        <f t="shared" ca="1" si="54"/>
        <v>0</v>
      </c>
      <c r="BD75" s="2">
        <f t="shared" ca="1" si="54"/>
        <v>0</v>
      </c>
      <c r="BE75" s="2">
        <f t="shared" ca="1" si="84"/>
        <v>0</v>
      </c>
      <c r="BF75" s="2">
        <f t="shared" ca="1" si="84"/>
        <v>0</v>
      </c>
      <c r="BG75" s="2">
        <f t="shared" ca="1" si="84"/>
        <v>0</v>
      </c>
      <c r="BH75" s="2">
        <f t="shared" ca="1" si="84"/>
        <v>0</v>
      </c>
      <c r="BI75" s="2">
        <f t="shared" ca="1" si="84"/>
        <v>0</v>
      </c>
      <c r="BJ75" s="2">
        <f t="shared" ca="1" si="84"/>
        <v>1</v>
      </c>
      <c r="BK75" s="2">
        <f t="shared" ca="1" si="84"/>
        <v>0</v>
      </c>
      <c r="BL75" s="2">
        <f t="shared" ca="1" si="84"/>
        <v>0</v>
      </c>
      <c r="BM75" s="2">
        <f t="shared" ca="1" si="84"/>
        <v>0</v>
      </c>
      <c r="BN75" s="2" t="str">
        <f t="shared" si="90"/>
        <v>TP</v>
      </c>
      <c r="BP75" s="2">
        <f t="shared" si="87"/>
        <v>1</v>
      </c>
      <c r="BR75" s="2">
        <f t="shared" ref="BR75:CE79" si="91">IF(AND(J104 &gt;0,J75&lt;$D75,J75 &gt;50),1,0)</f>
        <v>0</v>
      </c>
      <c r="BS75" s="2">
        <f t="shared" si="91"/>
        <v>0</v>
      </c>
      <c r="BT75" s="2">
        <f t="shared" si="91"/>
        <v>0</v>
      </c>
      <c r="BU75" s="2">
        <f t="shared" si="91"/>
        <v>0</v>
      </c>
      <c r="BV75" s="2">
        <f t="shared" si="91"/>
        <v>0</v>
      </c>
      <c r="BW75" s="2">
        <f t="shared" si="91"/>
        <v>0</v>
      </c>
      <c r="BX75" s="2">
        <f t="shared" si="91"/>
        <v>0</v>
      </c>
      <c r="BY75" s="2">
        <f t="shared" si="91"/>
        <v>0</v>
      </c>
      <c r="BZ75" s="2">
        <f t="shared" si="91"/>
        <v>0</v>
      </c>
      <c r="CA75" s="2">
        <f t="shared" si="91"/>
        <v>0</v>
      </c>
      <c r="CB75" s="2">
        <f t="shared" si="91"/>
        <v>0</v>
      </c>
      <c r="CC75" s="2">
        <f t="shared" si="91"/>
        <v>0</v>
      </c>
      <c r="CD75" s="2">
        <f t="shared" si="91"/>
        <v>0</v>
      </c>
      <c r="CE75" s="2">
        <f t="shared" si="91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ТА-6  -  Т₀</v>
      </c>
      <c r="B76" s="15" t="s">
        <v>2224</v>
      </c>
      <c r="C76" s="18">
        <v>550</v>
      </c>
      <c r="D76" s="18">
        <v>535</v>
      </c>
      <c r="E76" s="22" t="s">
        <v>117</v>
      </c>
      <c r="F76" s="22">
        <v>3</v>
      </c>
      <c r="G76" s="22"/>
      <c r="H76" s="20">
        <f t="shared" ca="1" si="88"/>
        <v>1</v>
      </c>
      <c r="I76" s="16" t="str">
        <f t="shared" si="89"/>
        <v>06T002TP0006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536.69803651807308</v>
      </c>
      <c r="P76" s="54">
        <v>537.25870496167613</v>
      </c>
      <c r="Q76" s="54">
        <v>540.20070447977071</v>
      </c>
      <c r="R76" s="54">
        <v>540.32074451253573</v>
      </c>
      <c r="S76" s="54">
        <v>541.9998348953834</v>
      </c>
      <c r="T76" s="54">
        <v>534.54038343974435</v>
      </c>
      <c r="U76" s="54">
        <v>534.30103316977818</v>
      </c>
      <c r="V76" s="54">
        <v>536.8614541051619</v>
      </c>
      <c r="W76" s="56">
        <v>536.09212247675578</v>
      </c>
      <c r="X76" s="2">
        <f t="shared" ca="1" si="53"/>
        <v>2</v>
      </c>
      <c r="Y76" s="2">
        <f t="shared" ca="1" si="53"/>
        <v>2</v>
      </c>
      <c r="Z76" s="2">
        <f t="shared" ca="1" si="53"/>
        <v>2</v>
      </c>
      <c r="AA76" s="2">
        <f t="shared" ca="1" si="53"/>
        <v>2</v>
      </c>
      <c r="AB76" s="2">
        <f t="shared" ca="1" si="53"/>
        <v>2</v>
      </c>
      <c r="AC76" s="2">
        <f t="shared" ca="1" si="83"/>
        <v>0</v>
      </c>
      <c r="AD76" s="2">
        <f t="shared" ca="1" si="83"/>
        <v>0</v>
      </c>
      <c r="AE76" s="2">
        <f t="shared" ca="1" si="83"/>
        <v>0</v>
      </c>
      <c r="AF76" s="2">
        <f t="shared" ca="1" si="83"/>
        <v>0</v>
      </c>
      <c r="AG76" s="2">
        <f t="shared" ca="1" si="83"/>
        <v>0</v>
      </c>
      <c r="AH76" s="2">
        <f t="shared" ca="1" si="83"/>
        <v>42</v>
      </c>
      <c r="AI76" s="2">
        <f t="shared" ca="1" si="83"/>
        <v>2</v>
      </c>
      <c r="AJ76" s="2">
        <f t="shared" ca="1" si="83"/>
        <v>0</v>
      </c>
      <c r="AK76" s="2">
        <f t="shared" ca="1" si="83"/>
        <v>0</v>
      </c>
      <c r="AL76" s="55">
        <v>0</v>
      </c>
      <c r="AM76" s="55">
        <v>0</v>
      </c>
      <c r="AN76" s="55">
        <v>0</v>
      </c>
      <c r="AO76" s="55">
        <v>0</v>
      </c>
      <c r="AP76" s="55">
        <v>0</v>
      </c>
      <c r="AQ76" s="55">
        <v>530</v>
      </c>
      <c r="AR76" s="55">
        <v>530</v>
      </c>
      <c r="AS76" s="55">
        <v>530</v>
      </c>
      <c r="AT76" s="55">
        <v>530</v>
      </c>
      <c r="AU76" s="55">
        <v>530</v>
      </c>
      <c r="AV76" s="55">
        <v>530</v>
      </c>
      <c r="AW76" s="55">
        <v>530</v>
      </c>
      <c r="AX76" s="55">
        <v>530</v>
      </c>
      <c r="AY76" s="55">
        <v>530</v>
      </c>
      <c r="AZ76" s="2">
        <f t="shared" ca="1" si="54"/>
        <v>0</v>
      </c>
      <c r="BA76" s="2">
        <f t="shared" ca="1" si="54"/>
        <v>0</v>
      </c>
      <c r="BB76" s="2">
        <f t="shared" ca="1" si="54"/>
        <v>0</v>
      </c>
      <c r="BC76" s="2">
        <f t="shared" ca="1" si="54"/>
        <v>0</v>
      </c>
      <c r="BD76" s="2">
        <f t="shared" ca="1" si="54"/>
        <v>0</v>
      </c>
      <c r="BE76" s="2">
        <f t="shared" ca="1" si="84"/>
        <v>0</v>
      </c>
      <c r="BF76" s="2">
        <f t="shared" ca="1" si="84"/>
        <v>0</v>
      </c>
      <c r="BG76" s="2">
        <f t="shared" ca="1" si="84"/>
        <v>0</v>
      </c>
      <c r="BH76" s="2">
        <f t="shared" ca="1" si="84"/>
        <v>0</v>
      </c>
      <c r="BI76" s="2">
        <f t="shared" ca="1" si="84"/>
        <v>0</v>
      </c>
      <c r="BJ76" s="2">
        <f t="shared" ca="1" si="84"/>
        <v>1</v>
      </c>
      <c r="BK76" s="2">
        <f t="shared" ca="1" si="84"/>
        <v>0</v>
      </c>
      <c r="BL76" s="2">
        <f t="shared" ca="1" si="84"/>
        <v>0</v>
      </c>
      <c r="BM76" s="2">
        <f t="shared" ca="1" si="84"/>
        <v>0</v>
      </c>
      <c r="BN76" s="2" t="str">
        <f t="shared" si="90"/>
        <v>TP</v>
      </c>
      <c r="BO76" s="2">
        <f>IF(AND(COUNTIF(J76:W76,"&gt;0")&gt;6,COUNTIF(J76:W76,"&gt;0")=SUM(BR76:CE76)),SUM(BR76:CE76),0)</f>
        <v>0</v>
      </c>
      <c r="BP76" s="2">
        <f t="shared" si="87"/>
        <v>0</v>
      </c>
      <c r="BR76" s="2">
        <f t="shared" si="91"/>
        <v>0</v>
      </c>
      <c r="BS76" s="2">
        <f t="shared" si="91"/>
        <v>0</v>
      </c>
      <c r="BT76" s="2">
        <f t="shared" si="91"/>
        <v>0</v>
      </c>
      <c r="BU76" s="2">
        <f t="shared" si="91"/>
        <v>0</v>
      </c>
      <c r="BV76" s="2">
        <f t="shared" si="91"/>
        <v>0</v>
      </c>
      <c r="BW76" s="2">
        <f t="shared" si="91"/>
        <v>0</v>
      </c>
      <c r="BX76" s="2">
        <f t="shared" si="91"/>
        <v>0</v>
      </c>
      <c r="BY76" s="2">
        <f t="shared" si="91"/>
        <v>0</v>
      </c>
      <c r="BZ76" s="2">
        <f t="shared" si="91"/>
        <v>0</v>
      </c>
      <c r="CA76" s="2">
        <f t="shared" si="91"/>
        <v>0</v>
      </c>
      <c r="CB76" s="2">
        <f t="shared" si="91"/>
        <v>1</v>
      </c>
      <c r="CC76" s="2">
        <f t="shared" si="91"/>
        <v>1</v>
      </c>
      <c r="CD76" s="2">
        <f t="shared" si="91"/>
        <v>0</v>
      </c>
      <c r="CE76" s="2">
        <f t="shared" si="91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ТА-7  -  Т₀</v>
      </c>
      <c r="B77" s="15" t="s">
        <v>2225</v>
      </c>
      <c r="C77" s="18">
        <v>550</v>
      </c>
      <c r="D77" s="18">
        <v>535</v>
      </c>
      <c r="E77" s="22" t="s">
        <v>117</v>
      </c>
      <c r="F77" s="22">
        <v>3</v>
      </c>
      <c r="G77" s="22"/>
      <c r="H77" s="20">
        <f t="shared" ca="1" si="88"/>
        <v>0</v>
      </c>
      <c r="I77" s="16" t="str">
        <f t="shared" si="89"/>
        <v>07T002TP0006</v>
      </c>
      <c r="J77" s="54">
        <v>535.85729113692867</v>
      </c>
      <c r="K77" s="54">
        <v>536.89271863601755</v>
      </c>
      <c r="L77" s="54">
        <v>537.19307087832806</v>
      </c>
      <c r="M77" s="54">
        <v>536.31844837205028</v>
      </c>
      <c r="N77" s="54">
        <v>538.62560975031943</v>
      </c>
      <c r="O77" s="54">
        <v>539.25996414284612</v>
      </c>
      <c r="P77" s="54">
        <v>537.7383933646953</v>
      </c>
      <c r="Q77" s="54">
        <v>542.25971387720972</v>
      </c>
      <c r="R77" s="54">
        <v>536.74333569929593</v>
      </c>
      <c r="S77" s="54">
        <v>538.79465253355033</v>
      </c>
      <c r="T77" s="54">
        <v>537.66827671305532</v>
      </c>
      <c r="U77" s="54">
        <v>539.43028636598058</v>
      </c>
      <c r="V77" s="54">
        <v>542.5377766927362</v>
      </c>
      <c r="W77" s="56">
        <v>541.53181052902028</v>
      </c>
      <c r="X77" s="2">
        <f t="shared" ca="1" si="53"/>
        <v>0</v>
      </c>
      <c r="Y77" s="2">
        <f t="shared" ca="1" si="53"/>
        <v>0</v>
      </c>
      <c r="Z77" s="2">
        <f t="shared" ca="1" si="53"/>
        <v>0</v>
      </c>
      <c r="AA77" s="2">
        <f t="shared" ca="1" si="53"/>
        <v>0</v>
      </c>
      <c r="AB77" s="2">
        <f t="shared" ca="1" si="53"/>
        <v>0</v>
      </c>
      <c r="AC77" s="2">
        <f t="shared" ca="1" si="83"/>
        <v>0</v>
      </c>
      <c r="AD77" s="2">
        <f t="shared" ca="1" si="83"/>
        <v>0</v>
      </c>
      <c r="AE77" s="2">
        <f t="shared" ca="1" si="83"/>
        <v>0</v>
      </c>
      <c r="AF77" s="2">
        <f t="shared" ca="1" si="83"/>
        <v>0</v>
      </c>
      <c r="AG77" s="2">
        <f t="shared" ca="1" si="83"/>
        <v>0</v>
      </c>
      <c r="AH77" s="2">
        <f t="shared" ca="1" si="83"/>
        <v>0</v>
      </c>
      <c r="AI77" s="2">
        <f t="shared" ca="1" si="83"/>
        <v>0</v>
      </c>
      <c r="AJ77" s="2">
        <f t="shared" ca="1" si="83"/>
        <v>0</v>
      </c>
      <c r="AK77" s="2">
        <f t="shared" ca="1" si="83"/>
        <v>0</v>
      </c>
      <c r="AL77" s="55">
        <v>530</v>
      </c>
      <c r="AM77" s="55">
        <v>530</v>
      </c>
      <c r="AN77" s="55">
        <v>530</v>
      </c>
      <c r="AO77" s="55">
        <v>530</v>
      </c>
      <c r="AP77" s="55">
        <v>530</v>
      </c>
      <c r="AQ77" s="55">
        <v>530</v>
      </c>
      <c r="AR77" s="55">
        <v>530</v>
      </c>
      <c r="AS77" s="55">
        <v>530</v>
      </c>
      <c r="AT77" s="55">
        <v>530</v>
      </c>
      <c r="AU77" s="55">
        <v>530</v>
      </c>
      <c r="AV77" s="55">
        <v>530</v>
      </c>
      <c r="AW77" s="55">
        <v>530</v>
      </c>
      <c r="AX77" s="55">
        <v>530</v>
      </c>
      <c r="AY77" s="55">
        <v>530</v>
      </c>
      <c r="AZ77" s="2">
        <f t="shared" ca="1" si="54"/>
        <v>0</v>
      </c>
      <c r="BA77" s="2">
        <f t="shared" ca="1" si="54"/>
        <v>0</v>
      </c>
      <c r="BB77" s="2">
        <f t="shared" ca="1" si="54"/>
        <v>0</v>
      </c>
      <c r="BC77" s="2">
        <f t="shared" ca="1" si="54"/>
        <v>0</v>
      </c>
      <c r="BD77" s="2">
        <f t="shared" ca="1" si="54"/>
        <v>0</v>
      </c>
      <c r="BE77" s="2">
        <f t="shared" ca="1" si="84"/>
        <v>0</v>
      </c>
      <c r="BF77" s="2">
        <f t="shared" ca="1" si="84"/>
        <v>0</v>
      </c>
      <c r="BG77" s="2">
        <f t="shared" ca="1" si="84"/>
        <v>0</v>
      </c>
      <c r="BH77" s="2">
        <f t="shared" ca="1" si="84"/>
        <v>0</v>
      </c>
      <c r="BI77" s="2">
        <f t="shared" ca="1" si="84"/>
        <v>0</v>
      </c>
      <c r="BJ77" s="2">
        <f t="shared" ca="1" si="84"/>
        <v>0</v>
      </c>
      <c r="BK77" s="2">
        <f t="shared" ca="1" si="84"/>
        <v>0</v>
      </c>
      <c r="BL77" s="2">
        <f t="shared" ca="1" si="84"/>
        <v>0</v>
      </c>
      <c r="BM77" s="2">
        <f t="shared" ca="1" si="84"/>
        <v>0</v>
      </c>
      <c r="BN77" s="2" t="str">
        <f t="shared" si="90"/>
        <v>TP</v>
      </c>
      <c r="BO77" s="2">
        <f>IF(AND(COUNTIF(J77:W77,"&gt;0")&gt;6,COUNTIF(J77:W77,"&gt;0")=SUM(BR77:CE77)),SUM(BR77:CE77),0)</f>
        <v>0</v>
      </c>
      <c r="BP77" s="2">
        <f t="shared" si="87"/>
        <v>1</v>
      </c>
      <c r="BR77" s="2">
        <f t="shared" si="91"/>
        <v>0</v>
      </c>
      <c r="BS77" s="2">
        <f t="shared" si="91"/>
        <v>0</v>
      </c>
      <c r="BT77" s="2">
        <f t="shared" si="91"/>
        <v>0</v>
      </c>
      <c r="BU77" s="2">
        <f t="shared" si="91"/>
        <v>0</v>
      </c>
      <c r="BV77" s="2">
        <f t="shared" si="91"/>
        <v>0</v>
      </c>
      <c r="BW77" s="2">
        <f t="shared" si="91"/>
        <v>0</v>
      </c>
      <c r="BX77" s="2">
        <f t="shared" si="91"/>
        <v>0</v>
      </c>
      <c r="BY77" s="2">
        <f t="shared" si="91"/>
        <v>0</v>
      </c>
      <c r="BZ77" s="2">
        <f t="shared" si="91"/>
        <v>0</v>
      </c>
      <c r="CA77" s="2">
        <f t="shared" si="91"/>
        <v>0</v>
      </c>
      <c r="CB77" s="2">
        <f t="shared" si="91"/>
        <v>0</v>
      </c>
      <c r="CC77" s="2">
        <f t="shared" si="91"/>
        <v>0</v>
      </c>
      <c r="CD77" s="2">
        <f t="shared" si="91"/>
        <v>0</v>
      </c>
      <c r="CE77" s="2">
        <f t="shared" si="91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ТА-8  -  Т₀</v>
      </c>
      <c r="B78" s="15" t="s">
        <v>2226</v>
      </c>
      <c r="C78" s="18">
        <v>550</v>
      </c>
      <c r="D78" s="18">
        <v>535</v>
      </c>
      <c r="E78" s="22" t="s">
        <v>117</v>
      </c>
      <c r="F78" s="22">
        <v>3</v>
      </c>
      <c r="G78" s="22"/>
      <c r="H78" s="20">
        <f t="shared" ca="1" si="88"/>
        <v>0</v>
      </c>
      <c r="I78" s="16" t="str">
        <f t="shared" si="89"/>
        <v>08T002TP0006</v>
      </c>
      <c r="J78" s="54">
        <v>537.82733357069083</v>
      </c>
      <c r="K78" s="54">
        <v>533.17669690001287</v>
      </c>
      <c r="L78" s="54">
        <v>535.63584443661864</v>
      </c>
      <c r="M78" s="54">
        <v>532.69819292246223</v>
      </c>
      <c r="N78" s="54">
        <v>541.19685792980727</v>
      </c>
      <c r="O78" s="54">
        <v>540.76749900916604</v>
      </c>
      <c r="P78" s="54">
        <v>545.28986098026985</v>
      </c>
      <c r="Q78" s="54">
        <v>544.30607771872087</v>
      </c>
      <c r="R78" s="54">
        <v>544.65047737049076</v>
      </c>
      <c r="S78" s="54">
        <v>545.24372159301731</v>
      </c>
      <c r="T78" s="54">
        <v>542.36795104734085</v>
      </c>
      <c r="U78" s="54">
        <v>541.58988123743291</v>
      </c>
      <c r="V78" s="54">
        <v>545.00694304111744</v>
      </c>
      <c r="W78" s="56">
        <v>540.90351802857515</v>
      </c>
      <c r="X78" s="2">
        <f t="shared" ca="1" si="53"/>
        <v>0</v>
      </c>
      <c r="Y78" s="2">
        <f t="shared" ca="1" si="53"/>
        <v>2</v>
      </c>
      <c r="Z78" s="2">
        <f t="shared" ca="1" si="53"/>
        <v>0</v>
      </c>
      <c r="AA78" s="2">
        <f t="shared" ca="1" si="53"/>
        <v>2</v>
      </c>
      <c r="AB78" s="2">
        <f t="shared" ca="1" si="53"/>
        <v>0</v>
      </c>
      <c r="AC78" s="2">
        <f t="shared" ca="1" si="83"/>
        <v>0</v>
      </c>
      <c r="AD78" s="2">
        <f t="shared" ca="1" si="83"/>
        <v>0</v>
      </c>
      <c r="AE78" s="2">
        <f t="shared" ca="1" si="83"/>
        <v>0</v>
      </c>
      <c r="AF78" s="2">
        <f t="shared" ca="1" si="83"/>
        <v>0</v>
      </c>
      <c r="AG78" s="2">
        <f t="shared" ca="1" si="83"/>
        <v>0</v>
      </c>
      <c r="AH78" s="2">
        <f t="shared" ca="1" si="83"/>
        <v>0</v>
      </c>
      <c r="AI78" s="2">
        <f t="shared" ca="1" si="83"/>
        <v>0</v>
      </c>
      <c r="AJ78" s="2">
        <f t="shared" ca="1" si="83"/>
        <v>0</v>
      </c>
      <c r="AK78" s="2">
        <f t="shared" ca="1" si="83"/>
        <v>0</v>
      </c>
      <c r="AL78" s="55">
        <v>530</v>
      </c>
      <c r="AM78" s="55">
        <v>530</v>
      </c>
      <c r="AN78" s="55">
        <v>530</v>
      </c>
      <c r="AO78" s="55">
        <v>530</v>
      </c>
      <c r="AP78" s="55">
        <v>530</v>
      </c>
      <c r="AQ78" s="55">
        <v>530</v>
      </c>
      <c r="AR78" s="55">
        <v>530</v>
      </c>
      <c r="AS78" s="55">
        <v>530</v>
      </c>
      <c r="AT78" s="55">
        <v>530</v>
      </c>
      <c r="AU78" s="55">
        <v>530</v>
      </c>
      <c r="AV78" s="55">
        <v>530</v>
      </c>
      <c r="AW78" s="55">
        <v>530</v>
      </c>
      <c r="AX78" s="55">
        <v>530</v>
      </c>
      <c r="AY78" s="55">
        <v>530</v>
      </c>
      <c r="AZ78" s="2">
        <f t="shared" ca="1" si="54"/>
        <v>0</v>
      </c>
      <c r="BA78" s="2">
        <f t="shared" ca="1" si="54"/>
        <v>0</v>
      </c>
      <c r="BB78" s="2">
        <f t="shared" ca="1" si="54"/>
        <v>0</v>
      </c>
      <c r="BC78" s="2">
        <f t="shared" ca="1" si="54"/>
        <v>0</v>
      </c>
      <c r="BD78" s="2">
        <f t="shared" ca="1" si="54"/>
        <v>0</v>
      </c>
      <c r="BE78" s="2">
        <f t="shared" ca="1" si="84"/>
        <v>0</v>
      </c>
      <c r="BF78" s="2">
        <f t="shared" ca="1" si="84"/>
        <v>0</v>
      </c>
      <c r="BG78" s="2">
        <f t="shared" ca="1" si="84"/>
        <v>0</v>
      </c>
      <c r="BH78" s="2">
        <f t="shared" ca="1" si="84"/>
        <v>0</v>
      </c>
      <c r="BI78" s="2">
        <f t="shared" ca="1" si="84"/>
        <v>0</v>
      </c>
      <c r="BJ78" s="2">
        <f t="shared" ca="1" si="84"/>
        <v>0</v>
      </c>
      <c r="BK78" s="2">
        <f t="shared" ca="1" si="84"/>
        <v>0</v>
      </c>
      <c r="BL78" s="2">
        <f t="shared" ca="1" si="84"/>
        <v>0</v>
      </c>
      <c r="BM78" s="2">
        <f t="shared" ca="1" si="84"/>
        <v>0</v>
      </c>
      <c r="BN78" s="2" t="str">
        <f t="shared" si="90"/>
        <v>TP</v>
      </c>
      <c r="BO78" s="2">
        <f>IF(AND(COUNTIF(J78:W78,"&gt;0")&gt;6,COUNTIF(J78:W78,"&gt;0")=SUM(BR78:CE78)),SUM(BR78:CE78),0)</f>
        <v>0</v>
      </c>
      <c r="BP78" s="2">
        <f t="shared" si="87"/>
        <v>0</v>
      </c>
      <c r="BR78" s="2">
        <f t="shared" si="91"/>
        <v>0</v>
      </c>
      <c r="BS78" s="2">
        <f t="shared" si="91"/>
        <v>1</v>
      </c>
      <c r="BT78" s="2">
        <f t="shared" si="91"/>
        <v>0</v>
      </c>
      <c r="BU78" s="2">
        <f t="shared" si="91"/>
        <v>1</v>
      </c>
      <c r="BV78" s="2">
        <f t="shared" si="91"/>
        <v>0</v>
      </c>
      <c r="BW78" s="2">
        <f t="shared" si="91"/>
        <v>0</v>
      </c>
      <c r="BX78" s="2">
        <f t="shared" si="91"/>
        <v>0</v>
      </c>
      <c r="BY78" s="2">
        <f t="shared" si="91"/>
        <v>0</v>
      </c>
      <c r="BZ78" s="2">
        <f t="shared" si="91"/>
        <v>0</v>
      </c>
      <c r="CA78" s="2">
        <f t="shared" si="91"/>
        <v>0</v>
      </c>
      <c r="CB78" s="2">
        <f t="shared" si="91"/>
        <v>0</v>
      </c>
      <c r="CC78" s="2">
        <f t="shared" si="91"/>
        <v>0</v>
      </c>
      <c r="CD78" s="2">
        <f t="shared" si="91"/>
        <v>0</v>
      </c>
      <c r="CE78" s="2">
        <f t="shared" si="91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ТА-9  -  Т₀</v>
      </c>
      <c r="B79" s="15" t="s">
        <v>2227</v>
      </c>
      <c r="C79" s="18">
        <v>550</v>
      </c>
      <c r="D79" s="18">
        <v>535</v>
      </c>
      <c r="E79" s="22" t="s">
        <v>117</v>
      </c>
      <c r="F79" s="22">
        <v>3</v>
      </c>
      <c r="G79" s="22"/>
      <c r="H79" s="20">
        <f t="shared" ca="1" si="88"/>
        <v>0</v>
      </c>
      <c r="I79" s="16" t="str">
        <f t="shared" si="89"/>
        <v>09T002TP0006</v>
      </c>
      <c r="J79" s="54">
        <v>531.9614908042895</v>
      </c>
      <c r="K79" s="54">
        <v>527.62546499842733</v>
      </c>
      <c r="L79" s="54">
        <v>531.6654397604957</v>
      </c>
      <c r="M79" s="54">
        <v>530.54566674614841</v>
      </c>
      <c r="N79" s="54">
        <v>532.67141303684184</v>
      </c>
      <c r="O79" s="54">
        <v>532.45847733369158</v>
      </c>
      <c r="P79" s="54">
        <v>535.90134472974046</v>
      </c>
      <c r="Q79" s="54">
        <v>538.53675751873266</v>
      </c>
      <c r="R79" s="54">
        <v>542.77480831716173</v>
      </c>
      <c r="S79" s="54">
        <v>545.73867275745783</v>
      </c>
      <c r="T79" s="54">
        <v>543.40745869142847</v>
      </c>
      <c r="U79" s="54">
        <v>543.28866790513382</v>
      </c>
      <c r="V79" s="54">
        <v>538.54300521275763</v>
      </c>
      <c r="W79" s="56">
        <v>537.68687529060708</v>
      </c>
      <c r="X79" s="2">
        <f t="shared" ca="1" si="53"/>
        <v>2</v>
      </c>
      <c r="Y79" s="2">
        <f t="shared" ca="1" si="53"/>
        <v>2</v>
      </c>
      <c r="Z79" s="2">
        <f t="shared" ca="1" si="53"/>
        <v>2</v>
      </c>
      <c r="AA79" s="2">
        <f t="shared" ca="1" si="53"/>
        <v>2</v>
      </c>
      <c r="AB79" s="2">
        <f t="shared" ca="1" si="53"/>
        <v>2</v>
      </c>
      <c r="AC79" s="2">
        <f t="shared" ca="1" si="83"/>
        <v>2</v>
      </c>
      <c r="AD79" s="2">
        <f t="shared" ca="1" si="83"/>
        <v>0</v>
      </c>
      <c r="AE79" s="2">
        <f t="shared" ca="1" si="83"/>
        <v>0</v>
      </c>
      <c r="AF79" s="2">
        <f t="shared" ca="1" si="83"/>
        <v>0</v>
      </c>
      <c r="AG79" s="2">
        <f t="shared" ca="1" si="83"/>
        <v>0</v>
      </c>
      <c r="AH79" s="2">
        <f t="shared" ca="1" si="83"/>
        <v>0</v>
      </c>
      <c r="AI79" s="2">
        <f t="shared" ca="1" si="83"/>
        <v>0</v>
      </c>
      <c r="AJ79" s="2">
        <f t="shared" ca="1" si="83"/>
        <v>0</v>
      </c>
      <c r="AK79" s="2">
        <f t="shared" ca="1" si="83"/>
        <v>0</v>
      </c>
      <c r="AL79" s="55">
        <v>530</v>
      </c>
      <c r="AM79" s="55">
        <v>530</v>
      </c>
      <c r="AN79" s="55">
        <v>530</v>
      </c>
      <c r="AO79" s="55">
        <v>530</v>
      </c>
      <c r="AP79" s="55">
        <v>530</v>
      </c>
      <c r="AQ79" s="55">
        <v>530</v>
      </c>
      <c r="AR79" s="55">
        <v>530</v>
      </c>
      <c r="AS79" s="55">
        <v>530</v>
      </c>
      <c r="AT79" s="55">
        <v>530</v>
      </c>
      <c r="AU79" s="55">
        <v>530</v>
      </c>
      <c r="AV79" s="55">
        <v>530</v>
      </c>
      <c r="AW79" s="55">
        <v>530</v>
      </c>
      <c r="AX79" s="55">
        <v>530</v>
      </c>
      <c r="AY79" s="55">
        <v>530</v>
      </c>
      <c r="AZ79" s="2">
        <f t="shared" ca="1" si="54"/>
        <v>0</v>
      </c>
      <c r="BA79" s="2">
        <f t="shared" ca="1" si="54"/>
        <v>0</v>
      </c>
      <c r="BB79" s="2">
        <f t="shared" ca="1" si="54"/>
        <v>0</v>
      </c>
      <c r="BC79" s="2">
        <f t="shared" ca="1" si="54"/>
        <v>0</v>
      </c>
      <c r="BD79" s="2">
        <f t="shared" ca="1" si="54"/>
        <v>0</v>
      </c>
      <c r="BE79" s="2">
        <f t="shared" ca="1" si="84"/>
        <v>0</v>
      </c>
      <c r="BF79" s="2">
        <f t="shared" ca="1" si="84"/>
        <v>0</v>
      </c>
      <c r="BG79" s="2">
        <f t="shared" ca="1" si="84"/>
        <v>0</v>
      </c>
      <c r="BH79" s="2">
        <f t="shared" ca="1" si="84"/>
        <v>0</v>
      </c>
      <c r="BI79" s="2">
        <f t="shared" ca="1" si="84"/>
        <v>0</v>
      </c>
      <c r="BJ79" s="2">
        <f t="shared" ca="1" si="84"/>
        <v>0</v>
      </c>
      <c r="BK79" s="2">
        <f t="shared" ca="1" si="84"/>
        <v>0</v>
      </c>
      <c r="BL79" s="2">
        <f t="shared" ca="1" si="84"/>
        <v>0</v>
      </c>
      <c r="BM79" s="2">
        <f t="shared" ca="1" si="84"/>
        <v>0</v>
      </c>
      <c r="BN79" s="2" t="str">
        <f t="shared" si="90"/>
        <v>TP</v>
      </c>
      <c r="BO79" s="2">
        <f>IF(AND(COUNTIF(J79:W79,"&gt;0")&gt;6,COUNTIF(J79:W79,"&gt;0")=SUM(BR79:CE79)),SUM(BR79:CE79),0)</f>
        <v>0</v>
      </c>
      <c r="BP79" s="2">
        <f t="shared" si="87"/>
        <v>0</v>
      </c>
      <c r="BR79" s="2">
        <f t="shared" si="91"/>
        <v>1</v>
      </c>
      <c r="BS79" s="2">
        <f t="shared" si="91"/>
        <v>1</v>
      </c>
      <c r="BT79" s="2">
        <f t="shared" si="91"/>
        <v>1</v>
      </c>
      <c r="BU79" s="2">
        <f t="shared" si="91"/>
        <v>1</v>
      </c>
      <c r="BV79" s="2">
        <f t="shared" si="91"/>
        <v>1</v>
      </c>
      <c r="BW79" s="2">
        <f t="shared" si="91"/>
        <v>1</v>
      </c>
      <c r="BX79" s="2">
        <f t="shared" si="91"/>
        <v>0</v>
      </c>
      <c r="BY79" s="2">
        <f t="shared" si="91"/>
        <v>0</v>
      </c>
      <c r="BZ79" s="2">
        <f t="shared" si="91"/>
        <v>0</v>
      </c>
      <c r="CA79" s="2">
        <f t="shared" si="91"/>
        <v>0</v>
      </c>
      <c r="CB79" s="2">
        <f t="shared" si="91"/>
        <v>0</v>
      </c>
      <c r="CC79" s="2">
        <f t="shared" si="91"/>
        <v>0</v>
      </c>
      <c r="CD79" s="2">
        <f t="shared" si="91"/>
        <v>0</v>
      </c>
      <c r="CE79" s="2">
        <f t="shared" si="91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ТА-5  -  δt_конд</v>
      </c>
      <c r="B80" s="15" t="s">
        <v>2228</v>
      </c>
      <c r="C80" s="18">
        <v>25</v>
      </c>
      <c r="D80" s="18">
        <v>5</v>
      </c>
      <c r="E80" s="22" t="s">
        <v>608</v>
      </c>
      <c r="F80" s="22">
        <v>3</v>
      </c>
      <c r="G80" s="22"/>
      <c r="H80" s="20">
        <f t="shared" ca="1" si="88"/>
        <v>0</v>
      </c>
      <c r="I80" s="16" t="str">
        <f t="shared" si="89"/>
        <v>05T002TA0006</v>
      </c>
      <c r="J80" s="54">
        <v>7.3778321059027583</v>
      </c>
      <c r="K80" s="54">
        <v>8.6477802070504737</v>
      </c>
      <c r="L80" s="54">
        <v>8.3880407548229776</v>
      </c>
      <c r="M80" s="54">
        <v>8.9867000794231338</v>
      </c>
      <c r="N80" s="54">
        <v>10.19466604358001</v>
      </c>
      <c r="O80" s="54">
        <v>11.326138528201469</v>
      </c>
      <c r="P80" s="54">
        <v>13.403279006688585</v>
      </c>
      <c r="Q80" s="54">
        <v>9.5600941073167895</v>
      </c>
      <c r="R80" s="54">
        <v>13.057330414464765</v>
      </c>
      <c r="S80" s="54">
        <v>13.923909478905216</v>
      </c>
      <c r="T80" s="54">
        <v>13.624459960195047</v>
      </c>
      <c r="U80" s="54">
        <v>0</v>
      </c>
      <c r="V80" s="54">
        <v>0</v>
      </c>
      <c r="W80" s="56">
        <v>0</v>
      </c>
      <c r="X80" s="2">
        <f t="shared" ca="1" si="53"/>
        <v>0</v>
      </c>
      <c r="Y80" s="2">
        <f t="shared" ca="1" si="53"/>
        <v>0</v>
      </c>
      <c r="Z80" s="2">
        <f t="shared" ca="1" si="53"/>
        <v>0</v>
      </c>
      <c r="AA80" s="2">
        <f t="shared" ca="1" si="53"/>
        <v>0</v>
      </c>
      <c r="AB80" s="2">
        <f t="shared" ca="1" si="53"/>
        <v>0</v>
      </c>
      <c r="AC80" s="2">
        <f t="shared" ca="1" si="83"/>
        <v>0</v>
      </c>
      <c r="AD80" s="2">
        <f t="shared" ca="1" si="83"/>
        <v>0</v>
      </c>
      <c r="AE80" s="2">
        <f t="shared" ca="1" si="83"/>
        <v>0</v>
      </c>
      <c r="AF80" s="2">
        <f t="shared" ca="1" si="83"/>
        <v>0</v>
      </c>
      <c r="AG80" s="2">
        <f t="shared" ca="1" si="83"/>
        <v>0</v>
      </c>
      <c r="AH80" s="2">
        <f t="shared" ca="1" si="83"/>
        <v>0</v>
      </c>
      <c r="AI80" s="2">
        <f t="shared" ca="1" si="83"/>
        <v>0</v>
      </c>
      <c r="AJ80" s="2">
        <f t="shared" ca="1" si="83"/>
        <v>0</v>
      </c>
      <c r="AK80" s="2">
        <f t="shared" ca="1" si="83"/>
        <v>0</v>
      </c>
      <c r="AL80" s="55">
        <v>3.9061671035910948</v>
      </c>
      <c r="AM80" s="55">
        <v>4.1576112276811736</v>
      </c>
      <c r="AN80" s="55">
        <v>4.0636748619965681</v>
      </c>
      <c r="AO80" s="55">
        <v>3.9526459195469341</v>
      </c>
      <c r="AP80" s="55">
        <v>3.6462304130057381</v>
      </c>
      <c r="AQ80" s="55">
        <v>3.7775675990986577</v>
      </c>
      <c r="AR80" s="55">
        <v>3.3117588355394947</v>
      </c>
      <c r="AS80" s="55">
        <v>3.4301090329295154</v>
      </c>
      <c r="AT80" s="55">
        <v>3.4297092831094482</v>
      </c>
      <c r="AU80" s="55">
        <v>3.2126213328430513</v>
      </c>
      <c r="AV80" s="55">
        <v>4.0051296850734621</v>
      </c>
      <c r="AW80" s="55">
        <v>0</v>
      </c>
      <c r="AX80" s="55">
        <v>0</v>
      </c>
      <c r="AY80" s="55">
        <v>0</v>
      </c>
      <c r="AZ80" s="2">
        <f t="shared" ca="1" si="54"/>
        <v>0</v>
      </c>
      <c r="BA80" s="2">
        <f t="shared" ca="1" si="54"/>
        <v>0</v>
      </c>
      <c r="BB80" s="2">
        <f t="shared" ca="1" si="54"/>
        <v>0</v>
      </c>
      <c r="BC80" s="2">
        <f t="shared" ca="1" si="54"/>
        <v>0</v>
      </c>
      <c r="BD80" s="2">
        <f t="shared" ca="1" si="54"/>
        <v>0</v>
      </c>
      <c r="BE80" s="2">
        <f t="shared" ca="1" si="84"/>
        <v>0</v>
      </c>
      <c r="BF80" s="2">
        <f t="shared" ca="1" si="84"/>
        <v>0</v>
      </c>
      <c r="BG80" s="2">
        <f t="shared" ca="1" si="84"/>
        <v>0</v>
      </c>
      <c r="BH80" s="2">
        <f t="shared" ca="1" si="84"/>
        <v>0</v>
      </c>
      <c r="BI80" s="2">
        <f t="shared" ca="1" si="84"/>
        <v>0</v>
      </c>
      <c r="BJ80" s="2">
        <f t="shared" ca="1" si="84"/>
        <v>0</v>
      </c>
      <c r="BK80" s="2">
        <f t="shared" ca="1" si="84"/>
        <v>0</v>
      </c>
      <c r="BL80" s="2">
        <f t="shared" ca="1" si="84"/>
        <v>0</v>
      </c>
      <c r="BM80" s="2">
        <f t="shared" ca="1" si="84"/>
        <v>0</v>
      </c>
      <c r="BN80" s="2" t="str">
        <f t="shared" si="90"/>
        <v>TA</v>
      </c>
      <c r="BP80" s="2">
        <f t="shared" si="87"/>
        <v>1</v>
      </c>
      <c r="BR80" s="2">
        <f t="shared" ref="BR80:CE83" si="92">IF(AND(J104 &gt;0,J80&gt;$C80,J80&gt;0.1),1,0)</f>
        <v>0</v>
      </c>
      <c r="BS80" s="2">
        <f t="shared" si="92"/>
        <v>0</v>
      </c>
      <c r="BT80" s="2">
        <f t="shared" si="92"/>
        <v>0</v>
      </c>
      <c r="BU80" s="2">
        <f t="shared" si="92"/>
        <v>0</v>
      </c>
      <c r="BV80" s="2">
        <f t="shared" si="92"/>
        <v>0</v>
      </c>
      <c r="BW80" s="2">
        <f t="shared" si="92"/>
        <v>0</v>
      </c>
      <c r="BX80" s="2">
        <f t="shared" si="92"/>
        <v>0</v>
      </c>
      <c r="BY80" s="2">
        <f t="shared" si="92"/>
        <v>0</v>
      </c>
      <c r="BZ80" s="2">
        <f t="shared" si="92"/>
        <v>0</v>
      </c>
      <c r="CA80" s="2">
        <f t="shared" si="92"/>
        <v>0</v>
      </c>
      <c r="CB80" s="2">
        <f t="shared" si="92"/>
        <v>0</v>
      </c>
      <c r="CC80" s="2">
        <f t="shared" si="92"/>
        <v>0</v>
      </c>
      <c r="CD80" s="2">
        <f t="shared" si="92"/>
        <v>0</v>
      </c>
      <c r="CE80" s="2">
        <f t="shared" si="92"/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ТА-6  -  δt_конд</v>
      </c>
      <c r="B81" s="15" t="s">
        <v>2229</v>
      </c>
      <c r="C81" s="18">
        <v>25</v>
      </c>
      <c r="D81" s="18">
        <v>5</v>
      </c>
      <c r="E81" s="22" t="s">
        <v>608</v>
      </c>
      <c r="F81" s="22">
        <v>3</v>
      </c>
      <c r="G81" s="22"/>
      <c r="H81" s="20">
        <f t="shared" ca="1" si="88"/>
        <v>0</v>
      </c>
      <c r="I81" s="16" t="str">
        <f t="shared" si="89"/>
        <v>06T002TA0006</v>
      </c>
      <c r="J81" s="54">
        <v>0</v>
      </c>
      <c r="K81" s="54">
        <v>0</v>
      </c>
      <c r="L81" s="54">
        <v>0</v>
      </c>
      <c r="M81" s="54">
        <v>0</v>
      </c>
      <c r="N81" s="54">
        <v>0</v>
      </c>
      <c r="O81" s="54">
        <v>4.4725214175856749</v>
      </c>
      <c r="P81" s="54">
        <v>5.2811145025251065</v>
      </c>
      <c r="Q81" s="54">
        <v>3.6549973960183451</v>
      </c>
      <c r="R81" s="54">
        <v>4.4948652041304271</v>
      </c>
      <c r="S81" s="54">
        <v>3.4613408049167376</v>
      </c>
      <c r="T81" s="54">
        <v>4.5716352927706048</v>
      </c>
      <c r="U81" s="54">
        <v>4.4038424524317712</v>
      </c>
      <c r="V81" s="54">
        <v>4.1963044912725245</v>
      </c>
      <c r="W81" s="56">
        <v>4.2266275973898182</v>
      </c>
      <c r="X81" s="2">
        <f t="shared" ca="1" si="53"/>
        <v>0</v>
      </c>
      <c r="Y81" s="2">
        <f t="shared" ca="1" si="53"/>
        <v>0</v>
      </c>
      <c r="Z81" s="2">
        <f t="shared" ca="1" si="53"/>
        <v>0</v>
      </c>
      <c r="AA81" s="2">
        <f t="shared" ca="1" si="53"/>
        <v>0</v>
      </c>
      <c r="AB81" s="2">
        <f t="shared" ca="1" si="53"/>
        <v>0</v>
      </c>
      <c r="AC81" s="2">
        <f t="shared" ca="1" si="83"/>
        <v>0</v>
      </c>
      <c r="AD81" s="2">
        <f t="shared" ca="1" si="83"/>
        <v>0</v>
      </c>
      <c r="AE81" s="2">
        <f t="shared" ca="1" si="83"/>
        <v>0</v>
      </c>
      <c r="AF81" s="2">
        <f t="shared" ca="1" si="83"/>
        <v>0</v>
      </c>
      <c r="AG81" s="2">
        <f t="shared" ca="1" si="83"/>
        <v>0</v>
      </c>
      <c r="AH81" s="2">
        <f t="shared" ca="1" si="83"/>
        <v>0</v>
      </c>
      <c r="AI81" s="2">
        <f t="shared" ca="1" si="83"/>
        <v>0</v>
      </c>
      <c r="AJ81" s="2">
        <f t="shared" ca="1" si="83"/>
        <v>0</v>
      </c>
      <c r="AK81" s="2">
        <f t="shared" ca="1" si="83"/>
        <v>0</v>
      </c>
      <c r="AL81" s="55">
        <v>0</v>
      </c>
      <c r="AM81" s="55">
        <v>0</v>
      </c>
      <c r="AN81" s="55">
        <v>0</v>
      </c>
      <c r="AO81" s="55">
        <v>0</v>
      </c>
      <c r="AP81" s="55">
        <v>0</v>
      </c>
      <c r="AQ81" s="55">
        <v>3.1706815224468761</v>
      </c>
      <c r="AR81" s="55">
        <v>3.8561868843123674</v>
      </c>
      <c r="AS81" s="55">
        <v>3.5386964543084494</v>
      </c>
      <c r="AT81" s="55">
        <v>3.8881765882924655</v>
      </c>
      <c r="AU81" s="55">
        <v>3.7776564918822171</v>
      </c>
      <c r="AV81" s="55">
        <v>4.5347624141145388</v>
      </c>
      <c r="AW81" s="55">
        <v>4.4975386230268635</v>
      </c>
      <c r="AX81" s="55">
        <v>4.2581550645741268</v>
      </c>
      <c r="AY81" s="55">
        <v>4.6748682999104716</v>
      </c>
      <c r="AZ81" s="2">
        <f t="shared" ca="1" si="54"/>
        <v>0</v>
      </c>
      <c r="BA81" s="2">
        <f t="shared" ca="1" si="54"/>
        <v>0</v>
      </c>
      <c r="BB81" s="2">
        <f t="shared" ca="1" si="54"/>
        <v>0</v>
      </c>
      <c r="BC81" s="2">
        <f t="shared" ca="1" si="54"/>
        <v>0</v>
      </c>
      <c r="BD81" s="2">
        <f t="shared" ca="1" si="54"/>
        <v>0</v>
      </c>
      <c r="BE81" s="2">
        <f t="shared" ca="1" si="84"/>
        <v>0</v>
      </c>
      <c r="BF81" s="2">
        <f t="shared" ca="1" si="84"/>
        <v>1</v>
      </c>
      <c r="BG81" s="2">
        <f t="shared" ca="1" si="84"/>
        <v>0</v>
      </c>
      <c r="BH81" s="2">
        <f t="shared" ca="1" si="84"/>
        <v>0</v>
      </c>
      <c r="BI81" s="2">
        <f t="shared" ca="1" si="84"/>
        <v>0</v>
      </c>
      <c r="BJ81" s="2">
        <f t="shared" ca="1" si="84"/>
        <v>0</v>
      </c>
      <c r="BK81" s="2">
        <f t="shared" ca="1" si="84"/>
        <v>0</v>
      </c>
      <c r="BL81" s="2">
        <f t="shared" ca="1" si="84"/>
        <v>0</v>
      </c>
      <c r="BM81" s="2">
        <f t="shared" ca="1" si="84"/>
        <v>0</v>
      </c>
      <c r="BN81" s="2" t="str">
        <f t="shared" si="90"/>
        <v>TA</v>
      </c>
      <c r="BO81" s="2">
        <f>IF(AND(COUNTIF(J81:W81,"&gt;0")&gt;6,COUNTIF(J81:W81,"&gt;0")=SUM(BR81:CE81)),SUM(BR81:CE81),0)</f>
        <v>0</v>
      </c>
      <c r="BP81" s="2">
        <f t="shared" si="87"/>
        <v>1</v>
      </c>
      <c r="BR81" s="2">
        <f t="shared" si="92"/>
        <v>0</v>
      </c>
      <c r="BS81" s="2">
        <f t="shared" si="92"/>
        <v>0</v>
      </c>
      <c r="BT81" s="2">
        <f t="shared" si="92"/>
        <v>0</v>
      </c>
      <c r="BU81" s="2">
        <f t="shared" si="92"/>
        <v>0</v>
      </c>
      <c r="BV81" s="2">
        <f t="shared" si="92"/>
        <v>0</v>
      </c>
      <c r="BW81" s="2">
        <f t="shared" si="92"/>
        <v>0</v>
      </c>
      <c r="BX81" s="2">
        <f t="shared" si="92"/>
        <v>0</v>
      </c>
      <c r="BY81" s="2">
        <f t="shared" si="92"/>
        <v>0</v>
      </c>
      <c r="BZ81" s="2">
        <f t="shared" si="92"/>
        <v>0</v>
      </c>
      <c r="CA81" s="2">
        <f t="shared" si="92"/>
        <v>0</v>
      </c>
      <c r="CB81" s="2">
        <f t="shared" si="92"/>
        <v>0</v>
      </c>
      <c r="CC81" s="2">
        <f t="shared" si="92"/>
        <v>0</v>
      </c>
      <c r="CD81" s="2">
        <f t="shared" si="92"/>
        <v>0</v>
      </c>
      <c r="CE81" s="2">
        <f t="shared" si="92"/>
        <v>0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ТА-8  -  δt_конд</v>
      </c>
      <c r="B82" s="15" t="s">
        <v>2230</v>
      </c>
      <c r="C82" s="18">
        <v>25</v>
      </c>
      <c r="D82" s="18">
        <v>5</v>
      </c>
      <c r="E82" s="22" t="s">
        <v>608</v>
      </c>
      <c r="F82" s="22">
        <v>3</v>
      </c>
      <c r="G82" s="22"/>
      <c r="H82" s="20">
        <f t="shared" ca="1" si="88"/>
        <v>0</v>
      </c>
      <c r="I82" s="16" t="str">
        <f t="shared" si="89"/>
        <v>08T002TA0006</v>
      </c>
      <c r="J82" s="54">
        <v>5.0517886586404046</v>
      </c>
      <c r="K82" s="54">
        <v>5.4344997768613155</v>
      </c>
      <c r="L82" s="54">
        <v>5.546796176083074</v>
      </c>
      <c r="M82" s="54">
        <v>5.6464191213361303</v>
      </c>
      <c r="N82" s="54">
        <v>5.3223401911443169</v>
      </c>
      <c r="O82" s="54">
        <v>5.3827621390947513</v>
      </c>
      <c r="P82" s="54">
        <v>5.1709311924915298</v>
      </c>
      <c r="Q82" s="54">
        <v>5.0883107418993205</v>
      </c>
      <c r="R82" s="54">
        <v>4.9570162379135709</v>
      </c>
      <c r="S82" s="54">
        <v>5.0170053134523869</v>
      </c>
      <c r="T82" s="54">
        <v>6.4283720099082231</v>
      </c>
      <c r="U82" s="54">
        <v>5.3335394911407121</v>
      </c>
      <c r="V82" s="54">
        <v>4.9976172949169637</v>
      </c>
      <c r="W82" s="56">
        <v>5.9544230281041095</v>
      </c>
      <c r="X82" s="2">
        <f t="shared" ca="1" si="53"/>
        <v>0</v>
      </c>
      <c r="Y82" s="2">
        <f t="shared" ca="1" si="53"/>
        <v>0</v>
      </c>
      <c r="Z82" s="2">
        <f t="shared" ca="1" si="53"/>
        <v>0</v>
      </c>
      <c r="AA82" s="2">
        <f t="shared" ca="1" si="53"/>
        <v>0</v>
      </c>
      <c r="AB82" s="2">
        <f t="shared" ca="1" si="53"/>
        <v>0</v>
      </c>
      <c r="AC82" s="2">
        <f t="shared" ca="1" si="83"/>
        <v>0</v>
      </c>
      <c r="AD82" s="2">
        <f t="shared" ca="1" si="83"/>
        <v>0</v>
      </c>
      <c r="AE82" s="2">
        <f t="shared" ca="1" si="83"/>
        <v>0</v>
      </c>
      <c r="AF82" s="2">
        <f t="shared" ca="1" si="83"/>
        <v>0</v>
      </c>
      <c r="AG82" s="2">
        <f t="shared" ca="1" si="83"/>
        <v>0</v>
      </c>
      <c r="AH82" s="2">
        <f t="shared" ca="1" si="83"/>
        <v>0</v>
      </c>
      <c r="AI82" s="2">
        <f t="shared" ca="1" si="83"/>
        <v>0</v>
      </c>
      <c r="AJ82" s="2">
        <f t="shared" ca="1" si="83"/>
        <v>0</v>
      </c>
      <c r="AK82" s="2">
        <f t="shared" ca="1" si="83"/>
        <v>0</v>
      </c>
      <c r="AL82" s="55">
        <v>2.3870508214924304</v>
      </c>
      <c r="AM82" s="55">
        <v>2.968405837190554</v>
      </c>
      <c r="AN82" s="55">
        <v>3.1118974262698105</v>
      </c>
      <c r="AO82" s="55">
        <v>3.138434436107886</v>
      </c>
      <c r="AP82" s="55">
        <v>2.7426892396346982</v>
      </c>
      <c r="AQ82" s="55">
        <v>2.4758089605005975</v>
      </c>
      <c r="AR82" s="55">
        <v>2.4172016107176515</v>
      </c>
      <c r="AS82" s="55">
        <v>2.3721089323728251</v>
      </c>
      <c r="AT82" s="55">
        <v>2.3987756493943047</v>
      </c>
      <c r="AU82" s="55">
        <v>2.3040197109455405</v>
      </c>
      <c r="AV82" s="55">
        <v>3.1359673271787409</v>
      </c>
      <c r="AW82" s="55">
        <v>2.8878863234317711</v>
      </c>
      <c r="AX82" s="55">
        <v>2.6450285237205202</v>
      </c>
      <c r="AY82" s="55">
        <v>3.1338886135382569</v>
      </c>
      <c r="AZ82" s="2">
        <f t="shared" ca="1" si="54"/>
        <v>0</v>
      </c>
      <c r="BA82" s="2">
        <f t="shared" ca="1" si="54"/>
        <v>0</v>
      </c>
      <c r="BB82" s="2">
        <f t="shared" ca="1" si="54"/>
        <v>0</v>
      </c>
      <c r="BC82" s="2">
        <f t="shared" ca="1" si="54"/>
        <v>0</v>
      </c>
      <c r="BD82" s="2">
        <f t="shared" ca="1" si="54"/>
        <v>0</v>
      </c>
      <c r="BE82" s="2">
        <f t="shared" ca="1" si="84"/>
        <v>0</v>
      </c>
      <c r="BF82" s="2">
        <f t="shared" ca="1" si="84"/>
        <v>1</v>
      </c>
      <c r="BG82" s="2">
        <f t="shared" ca="1" si="84"/>
        <v>0</v>
      </c>
      <c r="BH82" s="2">
        <f t="shared" ca="1" si="84"/>
        <v>0</v>
      </c>
      <c r="BI82" s="2">
        <f t="shared" ca="1" si="84"/>
        <v>0</v>
      </c>
      <c r="BJ82" s="2">
        <f t="shared" ca="1" si="84"/>
        <v>0</v>
      </c>
      <c r="BK82" s="2">
        <f t="shared" ca="1" si="84"/>
        <v>0</v>
      </c>
      <c r="BL82" s="2">
        <f t="shared" ca="1" si="84"/>
        <v>0</v>
      </c>
      <c r="BM82" s="2">
        <f t="shared" ca="1" si="84"/>
        <v>0</v>
      </c>
      <c r="BN82" s="2" t="str">
        <f t="shared" si="90"/>
        <v>TA</v>
      </c>
      <c r="BO82" s="2">
        <f>IF(AND(COUNTIF(J82:W82,"&gt;0")&gt;6,COUNTIF(J82:W82,"&gt;0")=SUM(BR82:CE82)),SUM(BR82:CE82),0)</f>
        <v>0</v>
      </c>
      <c r="BP82" s="2">
        <f t="shared" si="87"/>
        <v>1</v>
      </c>
      <c r="BR82" s="2">
        <f t="shared" si="92"/>
        <v>0</v>
      </c>
      <c r="BS82" s="2">
        <f t="shared" si="92"/>
        <v>0</v>
      </c>
      <c r="BT82" s="2">
        <f t="shared" si="92"/>
        <v>0</v>
      </c>
      <c r="BU82" s="2">
        <f t="shared" si="92"/>
        <v>0</v>
      </c>
      <c r="BV82" s="2">
        <f t="shared" si="92"/>
        <v>0</v>
      </c>
      <c r="BW82" s="2">
        <f t="shared" si="92"/>
        <v>0</v>
      </c>
      <c r="BX82" s="2">
        <f t="shared" si="92"/>
        <v>0</v>
      </c>
      <c r="BY82" s="2">
        <f t="shared" si="92"/>
        <v>0</v>
      </c>
      <c r="BZ82" s="2">
        <f t="shared" si="92"/>
        <v>0</v>
      </c>
      <c r="CA82" s="2">
        <f t="shared" si="92"/>
        <v>0</v>
      </c>
      <c r="CB82" s="2">
        <f t="shared" si="92"/>
        <v>0</v>
      </c>
      <c r="CC82" s="2">
        <f t="shared" si="92"/>
        <v>0</v>
      </c>
      <c r="CD82" s="2">
        <f t="shared" si="92"/>
        <v>0</v>
      </c>
      <c r="CE82" s="2">
        <f t="shared" si="92"/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ТА-9  -  δt_конд</v>
      </c>
      <c r="B83" s="15" t="s">
        <v>2231</v>
      </c>
      <c r="C83" s="18">
        <v>25</v>
      </c>
      <c r="D83" s="18">
        <v>5</v>
      </c>
      <c r="E83" s="22" t="s">
        <v>608</v>
      </c>
      <c r="F83" s="22">
        <v>3</v>
      </c>
      <c r="G83" s="22"/>
      <c r="H83" s="20">
        <f t="shared" ca="1" si="88"/>
        <v>0</v>
      </c>
      <c r="I83" s="16" t="str">
        <f t="shared" si="89"/>
        <v>09T002TA0006</v>
      </c>
      <c r="J83" s="54">
        <v>4.6521608447435803</v>
      </c>
      <c r="K83" s="54">
        <v>6.0768112827916951</v>
      </c>
      <c r="L83" s="54">
        <v>4.5913058341933919</v>
      </c>
      <c r="M83" s="54">
        <v>4.6141243623148824</v>
      </c>
      <c r="N83" s="54">
        <v>5.4171594543721966</v>
      </c>
      <c r="O83" s="54">
        <v>5.1287974499773732</v>
      </c>
      <c r="P83" s="54">
        <v>4.616746150183431</v>
      </c>
      <c r="Q83" s="54">
        <v>4.0883365212992047</v>
      </c>
      <c r="R83" s="54">
        <v>4.4009134442487934</v>
      </c>
      <c r="S83" s="54">
        <v>4.4745508159100638</v>
      </c>
      <c r="T83" s="54">
        <v>5.2087583421405874</v>
      </c>
      <c r="U83" s="54">
        <v>4.1069473184433072</v>
      </c>
      <c r="V83" s="54">
        <v>4.3638045262056195</v>
      </c>
      <c r="W83" s="56">
        <v>4.7697939045473525</v>
      </c>
      <c r="X83" s="2">
        <f t="shared" ca="1" si="53"/>
        <v>0</v>
      </c>
      <c r="Y83" s="2">
        <f t="shared" ca="1" si="53"/>
        <v>0</v>
      </c>
      <c r="Z83" s="2">
        <f t="shared" ca="1" si="53"/>
        <v>0</v>
      </c>
      <c r="AA83" s="2">
        <f t="shared" ca="1" si="53"/>
        <v>0</v>
      </c>
      <c r="AB83" s="2">
        <f t="shared" ca="1" si="53"/>
        <v>0</v>
      </c>
      <c r="AC83" s="2">
        <f t="shared" ca="1" si="83"/>
        <v>0</v>
      </c>
      <c r="AD83" s="2">
        <f t="shared" ca="1" si="83"/>
        <v>0</v>
      </c>
      <c r="AE83" s="2">
        <f t="shared" ca="1" si="83"/>
        <v>0</v>
      </c>
      <c r="AF83" s="2">
        <f t="shared" ca="1" si="83"/>
        <v>0</v>
      </c>
      <c r="AG83" s="2">
        <f t="shared" ca="1" si="83"/>
        <v>0</v>
      </c>
      <c r="AH83" s="2">
        <f t="shared" ca="1" si="83"/>
        <v>0</v>
      </c>
      <c r="AI83" s="2">
        <f t="shared" ca="1" si="83"/>
        <v>0</v>
      </c>
      <c r="AJ83" s="2">
        <f t="shared" ca="1" si="83"/>
        <v>0</v>
      </c>
      <c r="AK83" s="2">
        <f t="shared" ca="1" si="83"/>
        <v>0</v>
      </c>
      <c r="AL83" s="55">
        <v>2.9349512935183633</v>
      </c>
      <c r="AM83" s="55">
        <v>3.363189017078799</v>
      </c>
      <c r="AN83" s="55">
        <v>3.4768856098078889</v>
      </c>
      <c r="AO83" s="55">
        <v>3.5240982409019179</v>
      </c>
      <c r="AP83" s="55">
        <v>3.1119926488137404</v>
      </c>
      <c r="AQ83" s="55">
        <v>2.8304335964161638</v>
      </c>
      <c r="AR83" s="55">
        <v>2.8462786149567334</v>
      </c>
      <c r="AS83" s="55">
        <v>2.6331093306034261</v>
      </c>
      <c r="AT83" s="55">
        <v>2.8306226559486838</v>
      </c>
      <c r="AU83" s="55">
        <v>2.5879294612419099</v>
      </c>
      <c r="AV83" s="55">
        <v>3.3455681693077732</v>
      </c>
      <c r="AW83" s="55">
        <v>3.1730274961195528</v>
      </c>
      <c r="AX83" s="55">
        <v>3.0113491301360278</v>
      </c>
      <c r="AY83" s="55">
        <v>3.3584105807041085</v>
      </c>
      <c r="AZ83" s="2">
        <f t="shared" ca="1" si="54"/>
        <v>0</v>
      </c>
      <c r="BA83" s="2">
        <f t="shared" ca="1" si="54"/>
        <v>0</v>
      </c>
      <c r="BB83" s="2">
        <f t="shared" ca="1" si="54"/>
        <v>0</v>
      </c>
      <c r="BC83" s="2">
        <f t="shared" ca="1" si="54"/>
        <v>0</v>
      </c>
      <c r="BD83" s="2">
        <f t="shared" ca="1" si="54"/>
        <v>0</v>
      </c>
      <c r="BE83" s="2">
        <f t="shared" ca="1" si="84"/>
        <v>0</v>
      </c>
      <c r="BF83" s="2">
        <f t="shared" ca="1" si="84"/>
        <v>1</v>
      </c>
      <c r="BG83" s="2">
        <f t="shared" ca="1" si="84"/>
        <v>0</v>
      </c>
      <c r="BH83" s="2">
        <f t="shared" ca="1" si="84"/>
        <v>0</v>
      </c>
      <c r="BI83" s="2">
        <f t="shared" ca="1" si="84"/>
        <v>0</v>
      </c>
      <c r="BJ83" s="2">
        <f t="shared" ca="1" si="84"/>
        <v>0</v>
      </c>
      <c r="BK83" s="2">
        <f t="shared" ca="1" si="84"/>
        <v>0</v>
      </c>
      <c r="BL83" s="2">
        <f t="shared" ca="1" si="84"/>
        <v>0</v>
      </c>
      <c r="BM83" s="2">
        <f t="shared" ca="1" si="84"/>
        <v>0</v>
      </c>
      <c r="BN83" s="2" t="str">
        <f t="shared" si="90"/>
        <v>TA</v>
      </c>
      <c r="BO83" s="2">
        <f>IF(AND(COUNTIF(J83:W83,"&gt;0")&gt;6,COUNTIF(J83:W83,"&gt;0")=SUM(BR83:CE83)),SUM(BR83:CE83),0)</f>
        <v>0</v>
      </c>
      <c r="BP83" s="2">
        <f t="shared" si="87"/>
        <v>1</v>
      </c>
      <c r="BR83" s="2">
        <f t="shared" si="92"/>
        <v>0</v>
      </c>
      <c r="BS83" s="2">
        <f t="shared" si="92"/>
        <v>0</v>
      </c>
      <c r="BT83" s="2">
        <f t="shared" si="92"/>
        <v>0</v>
      </c>
      <c r="BU83" s="2">
        <f t="shared" si="92"/>
        <v>0</v>
      </c>
      <c r="BV83" s="2">
        <f t="shared" si="92"/>
        <v>0</v>
      </c>
      <c r="BW83" s="2">
        <f t="shared" si="92"/>
        <v>0</v>
      </c>
      <c r="BX83" s="2">
        <f t="shared" si="92"/>
        <v>0</v>
      </c>
      <c r="BY83" s="2">
        <f t="shared" si="92"/>
        <v>0</v>
      </c>
      <c r="BZ83" s="2">
        <f t="shared" si="92"/>
        <v>0</v>
      </c>
      <c r="CA83" s="2">
        <f t="shared" si="92"/>
        <v>0</v>
      </c>
      <c r="CB83" s="2">
        <f t="shared" si="92"/>
        <v>0</v>
      </c>
      <c r="CC83" s="2">
        <f t="shared" si="92"/>
        <v>0</v>
      </c>
      <c r="CD83" s="2">
        <f t="shared" si="92"/>
        <v>0</v>
      </c>
      <c r="CE83" s="2">
        <f t="shared" si="92"/>
        <v>0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ТА-5  -  W</v>
      </c>
      <c r="B84" s="15" t="s">
        <v>2232</v>
      </c>
      <c r="C84" s="18">
        <v>98</v>
      </c>
      <c r="D84" s="18">
        <v>82</v>
      </c>
      <c r="E84" s="22" t="s">
        <v>118</v>
      </c>
      <c r="F84" s="22">
        <v>3</v>
      </c>
      <c r="G84" s="22"/>
      <c r="H84" s="20">
        <f t="shared" ca="1" si="88"/>
        <v>0</v>
      </c>
      <c r="I84" s="16" t="str">
        <f t="shared" si="89"/>
        <v>05T012KV0006</v>
      </c>
      <c r="J84" s="54">
        <v>96.641000000000005</v>
      </c>
      <c r="K84" s="54">
        <v>96.858999999999995</v>
      </c>
      <c r="L84" s="54">
        <v>96.393000000000001</v>
      </c>
      <c r="M84" s="54">
        <v>96.363</v>
      </c>
      <c r="N84" s="54">
        <v>95.265000000000001</v>
      </c>
      <c r="O84" s="54">
        <v>91.915999999999997</v>
      </c>
      <c r="P84" s="54">
        <v>88.301000000000002</v>
      </c>
      <c r="Q84" s="54">
        <v>93.728999999999999</v>
      </c>
      <c r="R84" s="54">
        <v>91.081000000000003</v>
      </c>
      <c r="S84" s="54">
        <v>89.626000000000005</v>
      </c>
      <c r="T84" s="54">
        <v>94.222999999999999</v>
      </c>
      <c r="U84" s="54">
        <v>100</v>
      </c>
      <c r="V84" s="54">
        <v>100</v>
      </c>
      <c r="W84" s="56">
        <v>100</v>
      </c>
      <c r="X84" s="2">
        <f t="shared" ca="1" si="53"/>
        <v>0</v>
      </c>
      <c r="Y84" s="2">
        <f t="shared" ca="1" si="53"/>
        <v>0</v>
      </c>
      <c r="Z84" s="2">
        <f t="shared" ca="1" si="53"/>
        <v>0</v>
      </c>
      <c r="AA84" s="2">
        <f t="shared" ca="1" si="53"/>
        <v>0</v>
      </c>
      <c r="AB84" s="2">
        <f t="shared" ca="1" si="53"/>
        <v>0</v>
      </c>
      <c r="AC84" s="2">
        <f t="shared" ca="1" si="83"/>
        <v>0</v>
      </c>
      <c r="AD84" s="2">
        <f t="shared" ca="1" si="83"/>
        <v>40</v>
      </c>
      <c r="AE84" s="2">
        <f t="shared" ca="1" si="83"/>
        <v>0</v>
      </c>
      <c r="AF84" s="2">
        <f t="shared" ca="1" si="83"/>
        <v>0</v>
      </c>
      <c r="AG84" s="2">
        <f t="shared" ca="1" si="83"/>
        <v>0</v>
      </c>
      <c r="AH84" s="2">
        <f t="shared" ca="1" si="83"/>
        <v>0</v>
      </c>
      <c r="AI84" s="2">
        <f t="shared" ca="1" si="83"/>
        <v>0</v>
      </c>
      <c r="AJ84" s="2">
        <f t="shared" ca="1" si="83"/>
        <v>0</v>
      </c>
      <c r="AK84" s="2">
        <f t="shared" ca="1" si="83"/>
        <v>0</v>
      </c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2">
        <f t="shared" ca="1" si="54"/>
        <v>0</v>
      </c>
      <c r="BA84" s="2">
        <f t="shared" ca="1" si="54"/>
        <v>0</v>
      </c>
      <c r="BB84" s="2">
        <f t="shared" ca="1" si="54"/>
        <v>0</v>
      </c>
      <c r="BC84" s="2">
        <f t="shared" ca="1" si="54"/>
        <v>0</v>
      </c>
      <c r="BD84" s="2">
        <f t="shared" ca="1" si="54"/>
        <v>0</v>
      </c>
      <c r="BE84" s="2">
        <f t="shared" ca="1" si="84"/>
        <v>0</v>
      </c>
      <c r="BF84" s="2">
        <f t="shared" ca="1" si="84"/>
        <v>1</v>
      </c>
      <c r="BG84" s="2">
        <f t="shared" ca="1" si="84"/>
        <v>0</v>
      </c>
      <c r="BH84" s="2">
        <f t="shared" ca="1" si="84"/>
        <v>0</v>
      </c>
      <c r="BI84" s="2">
        <f t="shared" ca="1" si="84"/>
        <v>0</v>
      </c>
      <c r="BJ84" s="2">
        <f t="shared" ca="1" si="84"/>
        <v>0</v>
      </c>
      <c r="BK84" s="2">
        <f t="shared" ca="1" si="84"/>
        <v>0</v>
      </c>
      <c r="BL84" s="2">
        <f t="shared" ca="1" si="84"/>
        <v>0</v>
      </c>
      <c r="BM84" s="2">
        <f t="shared" ca="1" si="84"/>
        <v>0</v>
      </c>
      <c r="BN84" s="2" t="str">
        <f t="shared" si="90"/>
        <v>KV</v>
      </c>
      <c r="BP84" s="2">
        <f t="shared" si="87"/>
        <v>1</v>
      </c>
      <c r="BR84" s="2">
        <f t="shared" ref="BR84:CE87" si="93">IF(AND(J104 &gt;0,J84 &gt;0,J84&lt;$D84),1,0)</f>
        <v>0</v>
      </c>
      <c r="BS84" s="2">
        <f t="shared" si="93"/>
        <v>0</v>
      </c>
      <c r="BT84" s="2">
        <f t="shared" si="93"/>
        <v>0</v>
      </c>
      <c r="BU84" s="2">
        <f t="shared" si="93"/>
        <v>0</v>
      </c>
      <c r="BV84" s="2">
        <f t="shared" si="93"/>
        <v>0</v>
      </c>
      <c r="BW84" s="2">
        <f t="shared" si="93"/>
        <v>0</v>
      </c>
      <c r="BX84" s="2">
        <f t="shared" si="93"/>
        <v>0</v>
      </c>
      <c r="BY84" s="2">
        <f t="shared" si="93"/>
        <v>0</v>
      </c>
      <c r="BZ84" s="2">
        <f t="shared" si="93"/>
        <v>0</v>
      </c>
      <c r="CA84" s="2">
        <f t="shared" si="93"/>
        <v>0</v>
      </c>
      <c r="CB84" s="2">
        <f t="shared" si="93"/>
        <v>0</v>
      </c>
      <c r="CC84" s="2">
        <f t="shared" si="93"/>
        <v>0</v>
      </c>
      <c r="CD84" s="2">
        <f t="shared" si="93"/>
        <v>0</v>
      </c>
      <c r="CE84" s="2">
        <f t="shared" si="93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ТА-6  -  W</v>
      </c>
      <c r="B85" s="15" t="s">
        <v>2233</v>
      </c>
      <c r="C85" s="18">
        <v>98</v>
      </c>
      <c r="D85" s="18">
        <v>82</v>
      </c>
      <c r="E85" s="22" t="s">
        <v>118</v>
      </c>
      <c r="F85" s="22">
        <v>3</v>
      </c>
      <c r="G85" s="22"/>
      <c r="H85" s="20">
        <f t="shared" ca="1" si="88"/>
        <v>0</v>
      </c>
      <c r="I85" s="16" t="str">
        <f t="shared" si="89"/>
        <v>06T012KV0006</v>
      </c>
      <c r="J85" s="54">
        <v>100</v>
      </c>
      <c r="K85" s="54">
        <v>100</v>
      </c>
      <c r="L85" s="54">
        <v>100</v>
      </c>
      <c r="M85" s="54">
        <v>100</v>
      </c>
      <c r="N85" s="54">
        <v>100</v>
      </c>
      <c r="O85" s="54">
        <v>92.555000000000007</v>
      </c>
      <c r="P85" s="54">
        <v>91.67</v>
      </c>
      <c r="Q85" s="54">
        <v>94.722999999999999</v>
      </c>
      <c r="R85" s="54">
        <v>94.152000000000001</v>
      </c>
      <c r="S85" s="54">
        <v>94.606999999999999</v>
      </c>
      <c r="T85" s="54">
        <v>97.665000000000006</v>
      </c>
      <c r="U85" s="54">
        <v>97.23</v>
      </c>
      <c r="V85" s="54">
        <v>97.253</v>
      </c>
      <c r="W85" s="56">
        <v>97.733000000000004</v>
      </c>
      <c r="X85" s="2">
        <f t="shared" ca="1" si="53"/>
        <v>0</v>
      </c>
      <c r="Y85" s="2">
        <f t="shared" ca="1" si="53"/>
        <v>0</v>
      </c>
      <c r="Z85" s="2">
        <f t="shared" ca="1" si="53"/>
        <v>0</v>
      </c>
      <c r="AA85" s="2">
        <f t="shared" ca="1" si="53"/>
        <v>0</v>
      </c>
      <c r="AB85" s="2">
        <f t="shared" ca="1" si="53"/>
        <v>0</v>
      </c>
      <c r="AC85" s="2">
        <f t="shared" ca="1" si="83"/>
        <v>0</v>
      </c>
      <c r="AD85" s="2">
        <f t="shared" ca="1" si="83"/>
        <v>0</v>
      </c>
      <c r="AE85" s="2">
        <f t="shared" ca="1" si="83"/>
        <v>0</v>
      </c>
      <c r="AF85" s="2">
        <f t="shared" ca="1" si="83"/>
        <v>0</v>
      </c>
      <c r="AG85" s="2">
        <f t="shared" ca="1" si="83"/>
        <v>0</v>
      </c>
      <c r="AH85" s="2">
        <f t="shared" ca="1" si="83"/>
        <v>0</v>
      </c>
      <c r="AI85" s="2">
        <f t="shared" ca="1" si="83"/>
        <v>0</v>
      </c>
      <c r="AJ85" s="2">
        <f t="shared" ca="1" si="83"/>
        <v>0</v>
      </c>
      <c r="AK85" s="2">
        <f t="shared" ca="1" si="83"/>
        <v>0</v>
      </c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2">
        <f t="shared" ca="1" si="54"/>
        <v>0</v>
      </c>
      <c r="BA85" s="2">
        <f t="shared" ca="1" si="54"/>
        <v>0</v>
      </c>
      <c r="BB85" s="2">
        <f t="shared" ca="1" si="54"/>
        <v>0</v>
      </c>
      <c r="BC85" s="2">
        <f t="shared" ca="1" si="54"/>
        <v>1</v>
      </c>
      <c r="BD85" s="2">
        <f t="shared" ca="1" si="54"/>
        <v>0</v>
      </c>
      <c r="BE85" s="2">
        <f t="shared" ca="1" si="84"/>
        <v>0</v>
      </c>
      <c r="BF85" s="2">
        <f t="shared" ca="1" si="84"/>
        <v>0</v>
      </c>
      <c r="BG85" s="2">
        <f t="shared" ca="1" si="84"/>
        <v>0</v>
      </c>
      <c r="BH85" s="2">
        <f t="shared" ca="1" si="84"/>
        <v>1</v>
      </c>
      <c r="BI85" s="2">
        <f t="shared" ca="1" si="84"/>
        <v>0</v>
      </c>
      <c r="BJ85" s="2">
        <f t="shared" ca="1" si="84"/>
        <v>0</v>
      </c>
      <c r="BK85" s="2">
        <f t="shared" ca="1" si="84"/>
        <v>0</v>
      </c>
      <c r="BL85" s="2">
        <f t="shared" ca="1" si="84"/>
        <v>0</v>
      </c>
      <c r="BM85" s="2">
        <f t="shared" ca="1" si="84"/>
        <v>0</v>
      </c>
      <c r="BN85" s="2" t="str">
        <f t="shared" si="90"/>
        <v>KV</v>
      </c>
      <c r="BO85" s="2">
        <f>IF(AND(COUNTIF(J85:W85,"&gt;0")&gt;6,COUNTIF(J85:W85,"&gt;0")=SUM(BR85:CE85)),SUM(BR85:CE85),0)</f>
        <v>0</v>
      </c>
      <c r="BP85" s="2">
        <f t="shared" si="87"/>
        <v>1</v>
      </c>
      <c r="BR85" s="2">
        <f t="shared" si="93"/>
        <v>0</v>
      </c>
      <c r="BS85" s="2">
        <f t="shared" si="93"/>
        <v>0</v>
      </c>
      <c r="BT85" s="2">
        <f t="shared" si="93"/>
        <v>0</v>
      </c>
      <c r="BU85" s="2">
        <f t="shared" si="93"/>
        <v>0</v>
      </c>
      <c r="BV85" s="2">
        <f t="shared" si="93"/>
        <v>0</v>
      </c>
      <c r="BW85" s="2">
        <f t="shared" si="93"/>
        <v>0</v>
      </c>
      <c r="BX85" s="2">
        <f t="shared" si="93"/>
        <v>0</v>
      </c>
      <c r="BY85" s="2">
        <f t="shared" si="93"/>
        <v>0</v>
      </c>
      <c r="BZ85" s="2">
        <f t="shared" si="93"/>
        <v>0</v>
      </c>
      <c r="CA85" s="2">
        <f t="shared" si="93"/>
        <v>0</v>
      </c>
      <c r="CB85" s="2">
        <f t="shared" si="93"/>
        <v>0</v>
      </c>
      <c r="CC85" s="2">
        <f t="shared" si="93"/>
        <v>0</v>
      </c>
      <c r="CD85" s="2">
        <f t="shared" si="93"/>
        <v>0</v>
      </c>
      <c r="CE85" s="2">
        <f t="shared" si="93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ТА-8  -  W</v>
      </c>
      <c r="B86" s="15" t="s">
        <v>2234</v>
      </c>
      <c r="C86" s="18">
        <v>98</v>
      </c>
      <c r="D86" s="18">
        <v>82</v>
      </c>
      <c r="E86" s="22" t="s">
        <v>118</v>
      </c>
      <c r="F86" s="22">
        <v>3</v>
      </c>
      <c r="G86" s="22"/>
      <c r="H86" s="20">
        <f t="shared" ca="1" si="88"/>
        <v>0</v>
      </c>
      <c r="I86" s="16" t="str">
        <f t="shared" si="89"/>
        <v>08T012KV0006</v>
      </c>
      <c r="J86" s="54">
        <v>96.264206092054224</v>
      </c>
      <c r="K86" s="54">
        <v>96.924609865972016</v>
      </c>
      <c r="L86" s="54">
        <v>96.988129504392234</v>
      </c>
      <c r="M86" s="54">
        <v>97.022172616881321</v>
      </c>
      <c r="N86" s="54">
        <v>96.624052683870175</v>
      </c>
      <c r="O86" s="54">
        <v>94.974175841679056</v>
      </c>
      <c r="P86" s="54">
        <v>94.733884311945005</v>
      </c>
      <c r="Q86" s="54">
        <v>95.141661054815899</v>
      </c>
      <c r="R86" s="54">
        <v>95.642910886072912</v>
      </c>
      <c r="S86" s="54">
        <v>94.739087700501912</v>
      </c>
      <c r="T86" s="54">
        <v>96.882536359762483</v>
      </c>
      <c r="U86" s="54">
        <v>96.934292447540884</v>
      </c>
      <c r="V86" s="54">
        <v>96.799251733428235</v>
      </c>
      <c r="W86" s="56">
        <v>97.139091050474789</v>
      </c>
      <c r="X86" s="2">
        <f t="shared" ca="1" si="53"/>
        <v>0</v>
      </c>
      <c r="Y86" s="2">
        <f t="shared" ca="1" si="53"/>
        <v>0</v>
      </c>
      <c r="Z86" s="2">
        <f t="shared" ca="1" si="53"/>
        <v>0</v>
      </c>
      <c r="AA86" s="2">
        <f t="shared" ca="1" si="53"/>
        <v>0</v>
      </c>
      <c r="AB86" s="2">
        <f t="shared" ca="1" si="53"/>
        <v>0</v>
      </c>
      <c r="AC86" s="2">
        <f t="shared" ca="1" si="83"/>
        <v>0</v>
      </c>
      <c r="AD86" s="2">
        <f t="shared" ca="1" si="83"/>
        <v>0</v>
      </c>
      <c r="AE86" s="2">
        <f t="shared" ca="1" si="83"/>
        <v>0</v>
      </c>
      <c r="AF86" s="2">
        <f t="shared" ca="1" si="83"/>
        <v>0</v>
      </c>
      <c r="AG86" s="2">
        <f t="shared" ca="1" si="83"/>
        <v>0</v>
      </c>
      <c r="AH86" s="2">
        <f t="shared" ca="1" si="83"/>
        <v>0</v>
      </c>
      <c r="AI86" s="2">
        <f t="shared" ca="1" si="83"/>
        <v>0</v>
      </c>
      <c r="AJ86" s="2">
        <f t="shared" ca="1" si="83"/>
        <v>0</v>
      </c>
      <c r="AK86" s="2">
        <f t="shared" ca="1" si="83"/>
        <v>0</v>
      </c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2">
        <f t="shared" ca="1" si="54"/>
        <v>0</v>
      </c>
      <c r="BA86" s="2">
        <f t="shared" ca="1" si="54"/>
        <v>0</v>
      </c>
      <c r="BB86" s="2">
        <f t="shared" ca="1" si="54"/>
        <v>0</v>
      </c>
      <c r="BC86" s="2">
        <f t="shared" ca="1" si="54"/>
        <v>1</v>
      </c>
      <c r="BD86" s="2">
        <f t="shared" ca="1" si="54"/>
        <v>0</v>
      </c>
      <c r="BE86" s="2">
        <f t="shared" ca="1" si="84"/>
        <v>0</v>
      </c>
      <c r="BF86" s="2">
        <f t="shared" ca="1" si="84"/>
        <v>0</v>
      </c>
      <c r="BG86" s="2">
        <f t="shared" ca="1" si="84"/>
        <v>0</v>
      </c>
      <c r="BH86" s="2">
        <f t="shared" ca="1" si="84"/>
        <v>1</v>
      </c>
      <c r="BI86" s="2">
        <f t="shared" ca="1" si="84"/>
        <v>0</v>
      </c>
      <c r="BJ86" s="2">
        <f t="shared" ca="1" si="84"/>
        <v>0</v>
      </c>
      <c r="BK86" s="2">
        <f t="shared" ca="1" si="84"/>
        <v>0</v>
      </c>
      <c r="BL86" s="2">
        <f t="shared" ca="1" si="84"/>
        <v>0</v>
      </c>
      <c r="BM86" s="2">
        <f t="shared" ca="1" si="84"/>
        <v>0</v>
      </c>
      <c r="BN86" s="2" t="str">
        <f t="shared" si="90"/>
        <v>KV</v>
      </c>
      <c r="BO86" s="2">
        <f>IF(AND(COUNTIF(J86:W86,"&gt;0")&gt;6,COUNTIF(J86:W86,"&gt;0")=SUM(BR86:CE86)),SUM(BR86:CE86),0)</f>
        <v>0</v>
      </c>
      <c r="BP86" s="2">
        <f t="shared" si="87"/>
        <v>1</v>
      </c>
      <c r="BR86" s="2">
        <f t="shared" si="93"/>
        <v>0</v>
      </c>
      <c r="BS86" s="2">
        <f t="shared" si="93"/>
        <v>0</v>
      </c>
      <c r="BT86" s="2">
        <f t="shared" si="93"/>
        <v>0</v>
      </c>
      <c r="BU86" s="2">
        <f t="shared" si="93"/>
        <v>0</v>
      </c>
      <c r="BV86" s="2">
        <f t="shared" si="93"/>
        <v>0</v>
      </c>
      <c r="BW86" s="2">
        <f t="shared" si="93"/>
        <v>0</v>
      </c>
      <c r="BX86" s="2">
        <f t="shared" si="93"/>
        <v>0</v>
      </c>
      <c r="BY86" s="2">
        <f t="shared" si="93"/>
        <v>0</v>
      </c>
      <c r="BZ86" s="2">
        <f t="shared" si="93"/>
        <v>0</v>
      </c>
      <c r="CA86" s="2">
        <f t="shared" si="93"/>
        <v>0</v>
      </c>
      <c r="CB86" s="2">
        <f t="shared" si="93"/>
        <v>0</v>
      </c>
      <c r="CC86" s="2">
        <f t="shared" si="93"/>
        <v>0</v>
      </c>
      <c r="CD86" s="2">
        <f t="shared" si="93"/>
        <v>0</v>
      </c>
      <c r="CE86" s="2">
        <f t="shared" si="93"/>
        <v>0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ТА-9  -  W</v>
      </c>
      <c r="B87" s="15" t="s">
        <v>2235</v>
      </c>
      <c r="C87" s="18">
        <v>98</v>
      </c>
      <c r="D87" s="18">
        <v>82</v>
      </c>
      <c r="E87" s="22" t="s">
        <v>118</v>
      </c>
      <c r="F87" s="22">
        <v>3</v>
      </c>
      <c r="G87" s="22"/>
      <c r="H87" s="20">
        <f t="shared" ca="1" si="88"/>
        <v>0</v>
      </c>
      <c r="I87" s="16" t="str">
        <f t="shared" si="89"/>
        <v>09T012KV0006</v>
      </c>
      <c r="J87" s="54">
        <v>96.793332436592522</v>
      </c>
      <c r="K87" s="54">
        <v>97.234627675538292</v>
      </c>
      <c r="L87" s="54">
        <v>97.600081122395963</v>
      </c>
      <c r="M87" s="54">
        <v>97.665137205748749</v>
      </c>
      <c r="N87" s="54">
        <v>97.055082935305109</v>
      </c>
      <c r="O87" s="54">
        <v>96.077239558620136</v>
      </c>
      <c r="P87" s="54">
        <v>96.12312007211068</v>
      </c>
      <c r="Q87" s="54">
        <v>96.229499790922162</v>
      </c>
      <c r="R87" s="54">
        <v>96.589291137989349</v>
      </c>
      <c r="S87" s="54">
        <v>95.605620175283804</v>
      </c>
      <c r="T87" s="54">
        <v>97.497855098001324</v>
      </c>
      <c r="U87" s="54">
        <v>97.551634621358545</v>
      </c>
      <c r="V87" s="54">
        <v>97.155972529057365</v>
      </c>
      <c r="W87" s="56">
        <v>97.506026821075494</v>
      </c>
      <c r="X87" s="2">
        <f t="shared" ca="1" si="53"/>
        <v>0</v>
      </c>
      <c r="Y87" s="2">
        <f t="shared" ca="1" si="53"/>
        <v>0</v>
      </c>
      <c r="Z87" s="2">
        <f t="shared" ca="1" si="53"/>
        <v>0</v>
      </c>
      <c r="AA87" s="2">
        <f t="shared" ca="1" si="53"/>
        <v>0</v>
      </c>
      <c r="AB87" s="2">
        <f t="shared" ca="1" si="53"/>
        <v>0</v>
      </c>
      <c r="AC87" s="2">
        <f t="shared" ca="1" si="83"/>
        <v>0</v>
      </c>
      <c r="AD87" s="2">
        <f t="shared" ca="1" si="83"/>
        <v>0</v>
      </c>
      <c r="AE87" s="2">
        <f t="shared" ca="1" si="83"/>
        <v>0</v>
      </c>
      <c r="AF87" s="2">
        <f t="shared" ca="1" si="83"/>
        <v>0</v>
      </c>
      <c r="AG87" s="2">
        <f t="shared" ca="1" si="83"/>
        <v>0</v>
      </c>
      <c r="AH87" s="2">
        <f t="shared" ca="1" si="83"/>
        <v>0</v>
      </c>
      <c r="AI87" s="2">
        <f t="shared" ca="1" si="83"/>
        <v>0</v>
      </c>
      <c r="AJ87" s="2">
        <f t="shared" ca="1" si="83"/>
        <v>0</v>
      </c>
      <c r="AK87" s="2">
        <f t="shared" ca="1" si="83"/>
        <v>0</v>
      </c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2">
        <f t="shared" ca="1" si="54"/>
        <v>0</v>
      </c>
      <c r="BA87" s="2">
        <f t="shared" ca="1" si="54"/>
        <v>0</v>
      </c>
      <c r="BB87" s="2">
        <f t="shared" ca="1" si="54"/>
        <v>0</v>
      </c>
      <c r="BC87" s="2">
        <f t="shared" ca="1" si="54"/>
        <v>2</v>
      </c>
      <c r="BD87" s="2">
        <f t="shared" ca="1" si="54"/>
        <v>0</v>
      </c>
      <c r="BE87" s="2">
        <f t="shared" ca="1" si="84"/>
        <v>0</v>
      </c>
      <c r="BF87" s="2">
        <f t="shared" ca="1" si="84"/>
        <v>0</v>
      </c>
      <c r="BG87" s="2">
        <f t="shared" ca="1" si="84"/>
        <v>0</v>
      </c>
      <c r="BH87" s="2">
        <f t="shared" ca="1" si="84"/>
        <v>1</v>
      </c>
      <c r="BI87" s="2">
        <f t="shared" ca="1" si="84"/>
        <v>0</v>
      </c>
      <c r="BJ87" s="2">
        <f t="shared" ca="1" si="84"/>
        <v>0</v>
      </c>
      <c r="BK87" s="2">
        <f t="shared" ca="1" si="84"/>
        <v>0</v>
      </c>
      <c r="BL87" s="2">
        <f t="shared" ca="1" si="84"/>
        <v>0</v>
      </c>
      <c r="BM87" s="2">
        <f t="shared" ca="1" si="84"/>
        <v>0</v>
      </c>
      <c r="BN87" s="2" t="str">
        <f t="shared" si="90"/>
        <v>KV</v>
      </c>
      <c r="BO87" s="2">
        <f>IF(AND(COUNTIF(J87:W87,"&gt;0")&gt;6,COUNTIF(J87:W87,"&gt;0")=SUM(BR87:CE87)),SUM(BR87:CE87),0)</f>
        <v>0</v>
      </c>
      <c r="BP87" s="2">
        <f t="shared" si="87"/>
        <v>1</v>
      </c>
      <c r="BR87" s="2">
        <f t="shared" si="93"/>
        <v>0</v>
      </c>
      <c r="BS87" s="2">
        <f t="shared" si="93"/>
        <v>0</v>
      </c>
      <c r="BT87" s="2">
        <f t="shared" si="93"/>
        <v>0</v>
      </c>
      <c r="BU87" s="2">
        <f t="shared" si="93"/>
        <v>0</v>
      </c>
      <c r="BV87" s="2">
        <f t="shared" si="93"/>
        <v>0</v>
      </c>
      <c r="BW87" s="2">
        <f t="shared" si="93"/>
        <v>0</v>
      </c>
      <c r="BX87" s="2">
        <f t="shared" si="93"/>
        <v>0</v>
      </c>
      <c r="BY87" s="2">
        <f t="shared" si="93"/>
        <v>0</v>
      </c>
      <c r="BZ87" s="2">
        <f t="shared" si="93"/>
        <v>0</v>
      </c>
      <c r="CA87" s="2">
        <f t="shared" si="93"/>
        <v>0</v>
      </c>
      <c r="CB87" s="2">
        <f t="shared" si="93"/>
        <v>0</v>
      </c>
      <c r="CC87" s="2">
        <f t="shared" si="93"/>
        <v>0</v>
      </c>
      <c r="CD87" s="2">
        <f t="shared" si="93"/>
        <v>0</v>
      </c>
      <c r="CE87" s="2">
        <f t="shared" si="93"/>
        <v>0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ТА-5  -  ΔV_конд</v>
      </c>
      <c r="B88" s="15" t="s">
        <v>2236</v>
      </c>
      <c r="C88" s="18">
        <v>30</v>
      </c>
      <c r="D88" s="18">
        <v>8</v>
      </c>
      <c r="E88" s="22" t="s">
        <v>608</v>
      </c>
      <c r="F88" s="22">
        <v>1</v>
      </c>
      <c r="G88" s="22"/>
      <c r="H88" s="20">
        <f t="shared" ca="1" si="88"/>
        <v>1</v>
      </c>
      <c r="I88" s="16" t="str">
        <f t="shared" si="89"/>
        <v>05T002SV0006</v>
      </c>
      <c r="J88" s="54">
        <v>52.8</v>
      </c>
      <c r="K88" s="54">
        <v>52.8</v>
      </c>
      <c r="L88" s="54">
        <v>52.8</v>
      </c>
      <c r="M88" s="54">
        <v>58.9</v>
      </c>
      <c r="N88" s="54">
        <v>58.9</v>
      </c>
      <c r="O88" s="54">
        <v>58.9</v>
      </c>
      <c r="P88" s="54">
        <v>58.9</v>
      </c>
      <c r="Q88" s="54">
        <v>58.9</v>
      </c>
      <c r="R88" s="54">
        <v>58.9</v>
      </c>
      <c r="S88" s="54">
        <v>58.9</v>
      </c>
      <c r="T88" s="54">
        <v>58.9</v>
      </c>
      <c r="U88" s="54">
        <v>0</v>
      </c>
      <c r="V88" s="54">
        <v>0</v>
      </c>
      <c r="W88" s="56">
        <v>0</v>
      </c>
      <c r="X88" s="2">
        <f t="shared" ca="1" si="53"/>
        <v>2</v>
      </c>
      <c r="Y88" s="2">
        <f t="shared" ca="1" si="53"/>
        <v>2</v>
      </c>
      <c r="Z88" s="2">
        <f t="shared" ca="1" si="53"/>
        <v>2</v>
      </c>
      <c r="AA88" s="2">
        <f t="shared" ca="1" si="53"/>
        <v>42</v>
      </c>
      <c r="AB88" s="2">
        <f t="shared" ca="1" si="53"/>
        <v>2</v>
      </c>
      <c r="AC88" s="2">
        <f t="shared" ca="1" si="83"/>
        <v>2</v>
      </c>
      <c r="AD88" s="2">
        <f t="shared" ca="1" si="83"/>
        <v>2</v>
      </c>
      <c r="AE88" s="2">
        <f t="shared" ca="1" si="83"/>
        <v>2</v>
      </c>
      <c r="AF88" s="2">
        <f t="shared" ca="1" si="83"/>
        <v>42</v>
      </c>
      <c r="AG88" s="2">
        <f t="shared" ca="1" si="83"/>
        <v>2</v>
      </c>
      <c r="AH88" s="2">
        <f t="shared" ca="1" si="83"/>
        <v>2</v>
      </c>
      <c r="AI88" s="2">
        <f t="shared" ca="1" si="83"/>
        <v>0</v>
      </c>
      <c r="AJ88" s="2">
        <f t="shared" ca="1" si="83"/>
        <v>0</v>
      </c>
      <c r="AK88" s="2">
        <f t="shared" ca="1" si="83"/>
        <v>0</v>
      </c>
      <c r="AL88" s="55">
        <v>11.9</v>
      </c>
      <c r="AM88" s="55">
        <v>11.9</v>
      </c>
      <c r="AN88" s="55">
        <v>11.9</v>
      </c>
      <c r="AO88" s="55">
        <v>11.9</v>
      </c>
      <c r="AP88" s="55">
        <v>11.9</v>
      </c>
      <c r="AQ88" s="55">
        <v>11.9</v>
      </c>
      <c r="AR88" s="55">
        <v>11.9</v>
      </c>
      <c r="AS88" s="55">
        <v>11.9</v>
      </c>
      <c r="AT88" s="55">
        <v>11.9</v>
      </c>
      <c r="AU88" s="55">
        <v>11.9</v>
      </c>
      <c r="AV88" s="55">
        <v>11.9</v>
      </c>
      <c r="AW88" s="55">
        <v>11.9</v>
      </c>
      <c r="AX88" s="55">
        <v>11.9</v>
      </c>
      <c r="AY88" s="55">
        <v>11.9</v>
      </c>
      <c r="AZ88" s="2">
        <f t="shared" ca="1" si="54"/>
        <v>0</v>
      </c>
      <c r="BA88" s="2">
        <f t="shared" ca="1" si="54"/>
        <v>0</v>
      </c>
      <c r="BB88" s="2">
        <f t="shared" ca="1" si="54"/>
        <v>0</v>
      </c>
      <c r="BC88" s="2">
        <f t="shared" ca="1" si="54"/>
        <v>2</v>
      </c>
      <c r="BD88" s="2">
        <f t="shared" ca="1" si="54"/>
        <v>0</v>
      </c>
      <c r="BE88" s="2">
        <f t="shared" ca="1" si="84"/>
        <v>0</v>
      </c>
      <c r="BF88" s="2">
        <f t="shared" ca="1" si="84"/>
        <v>0</v>
      </c>
      <c r="BG88" s="2">
        <f t="shared" ca="1" si="84"/>
        <v>0</v>
      </c>
      <c r="BH88" s="2">
        <f t="shared" ca="1" si="84"/>
        <v>1</v>
      </c>
      <c r="BI88" s="2">
        <f t="shared" ca="1" si="84"/>
        <v>0</v>
      </c>
      <c r="BJ88" s="2">
        <f t="shared" ca="1" si="84"/>
        <v>0</v>
      </c>
      <c r="BK88" s="2">
        <f t="shared" ca="1" si="84"/>
        <v>0</v>
      </c>
      <c r="BL88" s="2">
        <f t="shared" ca="1" si="84"/>
        <v>0</v>
      </c>
      <c r="BM88" s="2">
        <f t="shared" ca="1" si="84"/>
        <v>0</v>
      </c>
      <c r="BN88" s="2" t="str">
        <f t="shared" si="90"/>
        <v>SV</v>
      </c>
      <c r="BP88" s="2">
        <f t="shared" si="87"/>
        <v>0</v>
      </c>
      <c r="BR88" s="2">
        <f t="shared" ref="BR88:CE91" si="94">IF(AND(J104 &gt;0,J88&gt;$C88,J88&gt;1),1,0)</f>
        <v>1</v>
      </c>
      <c r="BS88" s="2">
        <f t="shared" si="94"/>
        <v>1</v>
      </c>
      <c r="BT88" s="2">
        <f t="shared" si="94"/>
        <v>1</v>
      </c>
      <c r="BU88" s="2">
        <f t="shared" si="94"/>
        <v>1</v>
      </c>
      <c r="BV88" s="2">
        <f t="shared" si="94"/>
        <v>1</v>
      </c>
      <c r="BW88" s="2">
        <f t="shared" si="94"/>
        <v>1</v>
      </c>
      <c r="BX88" s="2">
        <f t="shared" si="94"/>
        <v>1</v>
      </c>
      <c r="BY88" s="2">
        <f t="shared" si="94"/>
        <v>1</v>
      </c>
      <c r="BZ88" s="2">
        <f t="shared" si="94"/>
        <v>1</v>
      </c>
      <c r="CA88" s="2">
        <f t="shared" si="94"/>
        <v>1</v>
      </c>
      <c r="CB88" s="2">
        <f t="shared" si="94"/>
        <v>1</v>
      </c>
      <c r="CC88" s="2">
        <f t="shared" si="94"/>
        <v>0</v>
      </c>
      <c r="CD88" s="2">
        <f t="shared" si="94"/>
        <v>0</v>
      </c>
      <c r="CE88" s="2">
        <f t="shared" si="94"/>
        <v>0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ТА-6  -  ΔV_конд</v>
      </c>
      <c r="B89" s="15" t="s">
        <v>2237</v>
      </c>
      <c r="C89" s="18">
        <v>30</v>
      </c>
      <c r="D89" s="18">
        <v>8</v>
      </c>
      <c r="E89" s="22" t="s">
        <v>608</v>
      </c>
      <c r="F89" s="22">
        <v>1</v>
      </c>
      <c r="G89" s="22"/>
      <c r="H89" s="20">
        <f t="shared" ca="1" si="88"/>
        <v>0</v>
      </c>
      <c r="I89" s="16" t="str">
        <f t="shared" si="89"/>
        <v>06T002SV0006</v>
      </c>
      <c r="J89" s="54">
        <v>0</v>
      </c>
      <c r="K89" s="54">
        <v>0</v>
      </c>
      <c r="L89" s="54">
        <v>0</v>
      </c>
      <c r="M89" s="54">
        <v>0</v>
      </c>
      <c r="N89" s="54">
        <v>0</v>
      </c>
      <c r="O89" s="54">
        <v>28.1</v>
      </c>
      <c r="P89" s="54">
        <v>28.1</v>
      </c>
      <c r="Q89" s="54">
        <v>28.1</v>
      </c>
      <c r="R89" s="54">
        <v>28.1</v>
      </c>
      <c r="S89" s="54">
        <v>28.1</v>
      </c>
      <c r="T89" s="54">
        <v>28.1</v>
      </c>
      <c r="U89" s="54">
        <v>28.1</v>
      </c>
      <c r="V89" s="54">
        <v>28.1</v>
      </c>
      <c r="W89" s="56">
        <v>28.1</v>
      </c>
      <c r="X89" s="2">
        <f t="shared" ca="1" si="53"/>
        <v>0</v>
      </c>
      <c r="Y89" s="2">
        <f t="shared" ca="1" si="53"/>
        <v>0</v>
      </c>
      <c r="Z89" s="2">
        <f t="shared" ca="1" si="53"/>
        <v>0</v>
      </c>
      <c r="AA89" s="2">
        <f t="shared" ca="1" si="53"/>
        <v>0</v>
      </c>
      <c r="AB89" s="2">
        <f t="shared" ca="1" si="53"/>
        <v>0</v>
      </c>
      <c r="AC89" s="2">
        <f t="shared" ca="1" si="83"/>
        <v>0</v>
      </c>
      <c r="AD89" s="2">
        <f t="shared" ca="1" si="83"/>
        <v>0</v>
      </c>
      <c r="AE89" s="2">
        <f t="shared" ca="1" si="83"/>
        <v>0</v>
      </c>
      <c r="AF89" s="2">
        <f t="shared" ca="1" si="83"/>
        <v>0</v>
      </c>
      <c r="AG89" s="2">
        <f t="shared" ca="1" si="83"/>
        <v>0</v>
      </c>
      <c r="AH89" s="2">
        <f t="shared" ca="1" si="83"/>
        <v>0</v>
      </c>
      <c r="AI89" s="2">
        <f t="shared" ca="1" si="83"/>
        <v>0</v>
      </c>
      <c r="AJ89" s="2">
        <f t="shared" ca="1" si="83"/>
        <v>0</v>
      </c>
      <c r="AK89" s="2">
        <f t="shared" ca="1" si="83"/>
        <v>0</v>
      </c>
      <c r="AL89" s="55">
        <v>11.9</v>
      </c>
      <c r="AM89" s="55">
        <v>11.9</v>
      </c>
      <c r="AN89" s="55">
        <v>11.9</v>
      </c>
      <c r="AO89" s="55">
        <v>11.9</v>
      </c>
      <c r="AP89" s="55">
        <v>11.9</v>
      </c>
      <c r="AQ89" s="55">
        <v>11.9</v>
      </c>
      <c r="AR89" s="55">
        <v>11.9</v>
      </c>
      <c r="AS89" s="55">
        <v>11.9</v>
      </c>
      <c r="AT89" s="55">
        <v>11.9</v>
      </c>
      <c r="AU89" s="55">
        <v>11.9</v>
      </c>
      <c r="AV89" s="55">
        <v>11.9</v>
      </c>
      <c r="AW89" s="55">
        <v>11.9</v>
      </c>
      <c r="AX89" s="55">
        <v>11.9</v>
      </c>
      <c r="AY89" s="55">
        <v>11.9</v>
      </c>
      <c r="AZ89" s="2">
        <f t="shared" ca="1" si="54"/>
        <v>0</v>
      </c>
      <c r="BA89" s="2">
        <f t="shared" ca="1" si="54"/>
        <v>0</v>
      </c>
      <c r="BB89" s="2">
        <f t="shared" ca="1" si="54"/>
        <v>0</v>
      </c>
      <c r="BC89" s="2">
        <f t="shared" ca="1" si="54"/>
        <v>1</v>
      </c>
      <c r="BD89" s="2">
        <f t="shared" ca="1" si="54"/>
        <v>0</v>
      </c>
      <c r="BE89" s="2">
        <f t="shared" ca="1" si="84"/>
        <v>0</v>
      </c>
      <c r="BF89" s="2">
        <f t="shared" ca="1" si="84"/>
        <v>0</v>
      </c>
      <c r="BG89" s="2">
        <f t="shared" ca="1" si="84"/>
        <v>0</v>
      </c>
      <c r="BH89" s="2">
        <f t="shared" ca="1" si="84"/>
        <v>0</v>
      </c>
      <c r="BI89" s="2">
        <f t="shared" ca="1" si="84"/>
        <v>0</v>
      </c>
      <c r="BJ89" s="2">
        <f t="shared" ca="1" si="84"/>
        <v>0</v>
      </c>
      <c r="BK89" s="2">
        <f t="shared" ca="1" si="84"/>
        <v>0</v>
      </c>
      <c r="BL89" s="2">
        <f t="shared" ca="1" si="84"/>
        <v>0</v>
      </c>
      <c r="BM89" s="2">
        <f t="shared" ca="1" si="84"/>
        <v>0</v>
      </c>
      <c r="BN89" s="2" t="str">
        <f t="shared" si="90"/>
        <v>SV</v>
      </c>
      <c r="BO89" s="2">
        <f>IF(AND(COUNTIF(J89:W89,"&gt;0")&gt;6,COUNTIF(J89:W89,"&gt;0")=SUM(BR89:CE89)),SUM(BR89:CE89),0)</f>
        <v>0</v>
      </c>
      <c r="BP89" s="2">
        <f t="shared" si="87"/>
        <v>1</v>
      </c>
      <c r="BR89" s="2">
        <f t="shared" si="94"/>
        <v>0</v>
      </c>
      <c r="BS89" s="2">
        <f t="shared" si="94"/>
        <v>0</v>
      </c>
      <c r="BT89" s="2">
        <f t="shared" si="94"/>
        <v>0</v>
      </c>
      <c r="BU89" s="2">
        <f t="shared" si="94"/>
        <v>0</v>
      </c>
      <c r="BV89" s="2">
        <f t="shared" si="94"/>
        <v>0</v>
      </c>
      <c r="BW89" s="2">
        <f t="shared" si="94"/>
        <v>0</v>
      </c>
      <c r="BX89" s="2">
        <f t="shared" si="94"/>
        <v>0</v>
      </c>
      <c r="BY89" s="2">
        <f t="shared" si="94"/>
        <v>0</v>
      </c>
      <c r="BZ89" s="2">
        <f t="shared" si="94"/>
        <v>0</v>
      </c>
      <c r="CA89" s="2">
        <f t="shared" si="94"/>
        <v>0</v>
      </c>
      <c r="CB89" s="2">
        <f t="shared" si="94"/>
        <v>0</v>
      </c>
      <c r="CC89" s="2">
        <f t="shared" si="94"/>
        <v>0</v>
      </c>
      <c r="CD89" s="2">
        <f t="shared" si="94"/>
        <v>0</v>
      </c>
      <c r="CE89" s="2">
        <f t="shared" si="94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ТА-8  -  ΔV_конд</v>
      </c>
      <c r="B90" s="15" t="s">
        <v>2238</v>
      </c>
      <c r="C90" s="18">
        <v>30</v>
      </c>
      <c r="D90" s="18">
        <v>8</v>
      </c>
      <c r="E90" s="22" t="s">
        <v>608</v>
      </c>
      <c r="F90" s="22">
        <v>1</v>
      </c>
      <c r="G90" s="22"/>
      <c r="H90" s="20">
        <f t="shared" ca="1" si="88"/>
        <v>0</v>
      </c>
      <c r="I90" s="16" t="str">
        <f t="shared" si="89"/>
        <v>08T002SV0006</v>
      </c>
      <c r="J90" s="54">
        <v>18.2</v>
      </c>
      <c r="K90" s="54">
        <v>18.2</v>
      </c>
      <c r="L90" s="54">
        <v>18.2</v>
      </c>
      <c r="M90" s="54">
        <v>29.4</v>
      </c>
      <c r="N90" s="54">
        <v>29.4</v>
      </c>
      <c r="O90" s="54">
        <v>29.4</v>
      </c>
      <c r="P90" s="54">
        <v>29.4</v>
      </c>
      <c r="Q90" s="54">
        <v>29.4</v>
      </c>
      <c r="R90" s="54">
        <v>29.4</v>
      </c>
      <c r="S90" s="54">
        <v>29.4</v>
      </c>
      <c r="T90" s="54">
        <v>29.4</v>
      </c>
      <c r="U90" s="54">
        <v>29.4</v>
      </c>
      <c r="V90" s="54">
        <v>29.4</v>
      </c>
      <c r="W90" s="56">
        <v>29.4</v>
      </c>
      <c r="X90" s="2">
        <f t="shared" ca="1" si="53"/>
        <v>0</v>
      </c>
      <c r="Y90" s="2">
        <f t="shared" ca="1" si="53"/>
        <v>0</v>
      </c>
      <c r="Z90" s="2">
        <f t="shared" ca="1" si="53"/>
        <v>0</v>
      </c>
      <c r="AA90" s="2">
        <f t="shared" ca="1" si="53"/>
        <v>40</v>
      </c>
      <c r="AB90" s="2">
        <f t="shared" ca="1" si="53"/>
        <v>0</v>
      </c>
      <c r="AC90" s="2">
        <f t="shared" ca="1" si="83"/>
        <v>0</v>
      </c>
      <c r="AD90" s="2">
        <f t="shared" ca="1" si="83"/>
        <v>0</v>
      </c>
      <c r="AE90" s="2">
        <f t="shared" ca="1" si="83"/>
        <v>0</v>
      </c>
      <c r="AF90" s="2">
        <f t="shared" ref="AF90:AK110" ca="1" si="95">IF(R90&lt;&gt;"",IF(LEFT($E90,2)="+-",IF(OR(R90&lt;MIN($C90:$D90),R90&gt;MAX($C90:$D90)),1,0),IF(AND(1*$E90&gt;0,R90&gt;MAX($C90:$D90)),1,IF(AND(1*$E90&lt;0,R90&lt;MIN($C90:$D90)),1,0)))+10*IF(SUM(OFFSET($A$92,MATCH(MID($A90,1,SEARCH(" ",$A90)-1)&amp;"  -  ЧЧР",$A$92:$A$108,0)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$92,IFERROR(MATCH("КА-"&amp;MID($A90,4,2)*1&amp;"А  -  ЧЧР",$A$92:$A$108,0),MATCH("КА-"&amp;MID($A90,4,2)*1&amp;"  -  ЧЧР",$A$92:$A$108,0))-1,COLUMN(R90)-1,,)+OFFSET($A$92,IFERROR(MATCH("КА-"&amp;MID($A90,4,2)*1&amp;"Б  -  ЧЧР",$A$92:$A$108,0),MATCH("КА-"&amp;MID($A90,4,2)*1&amp;"  -  ЧЧР",$A$92:$A$108,0))-1,COLUMN(R90)-1,,)=48,1,0),1),1)),0),0)*IF($G90&gt;0,IF(COLUMN(AB$7)-COLUMN($J$7)&gt;=$D$2+$G90,IF(SUM(OFFSET(AB90,,-1,,-$G90))&gt;=$G90*21,2,1),1),2)</f>
        <v>0</v>
      </c>
      <c r="AG90" s="2">
        <f t="shared" ca="1" si="95"/>
        <v>0</v>
      </c>
      <c r="AH90" s="2">
        <f t="shared" ca="1" si="95"/>
        <v>0</v>
      </c>
      <c r="AI90" s="2">
        <f t="shared" ca="1" si="95"/>
        <v>0</v>
      </c>
      <c r="AJ90" s="2">
        <f t="shared" ca="1" si="95"/>
        <v>0</v>
      </c>
      <c r="AK90" s="2">
        <f t="shared" ca="1" si="95"/>
        <v>0</v>
      </c>
      <c r="AL90" s="55">
        <v>12.225000000000001</v>
      </c>
      <c r="AM90" s="55">
        <v>12.225000000000001</v>
      </c>
      <c r="AN90" s="55">
        <v>12.225000000000001</v>
      </c>
      <c r="AO90" s="55">
        <v>12.225000000000001</v>
      </c>
      <c r="AP90" s="55">
        <v>12.225000000000001</v>
      </c>
      <c r="AQ90" s="55">
        <v>12.225000000000001</v>
      </c>
      <c r="AR90" s="55">
        <v>12.225000000000001</v>
      </c>
      <c r="AS90" s="55">
        <v>12.225000000000001</v>
      </c>
      <c r="AT90" s="55">
        <v>12.225000000000001</v>
      </c>
      <c r="AU90" s="55">
        <v>12.225000000000001</v>
      </c>
      <c r="AV90" s="55">
        <v>12.225000000000001</v>
      </c>
      <c r="AW90" s="55">
        <v>12.225000000000001</v>
      </c>
      <c r="AX90" s="55">
        <v>12.225000000000001</v>
      </c>
      <c r="AY90" s="55">
        <v>12.225000000000001</v>
      </c>
      <c r="AZ90" s="2">
        <f t="shared" ca="1" si="54"/>
        <v>0</v>
      </c>
      <c r="BA90" s="2">
        <f t="shared" ca="1" si="54"/>
        <v>0</v>
      </c>
      <c r="BB90" s="2">
        <f t="shared" ca="1" si="54"/>
        <v>0</v>
      </c>
      <c r="BC90" s="2">
        <f t="shared" ca="1" si="54"/>
        <v>1</v>
      </c>
      <c r="BD90" s="2">
        <f t="shared" ca="1" si="54"/>
        <v>0</v>
      </c>
      <c r="BE90" s="2">
        <f t="shared" ca="1" si="84"/>
        <v>0</v>
      </c>
      <c r="BF90" s="2">
        <f t="shared" ca="1" si="84"/>
        <v>0</v>
      </c>
      <c r="BG90" s="2">
        <f t="shared" ca="1" si="84"/>
        <v>0</v>
      </c>
      <c r="BH90" s="2">
        <f t="shared" ref="BH90:BM110" ca="1" si="96">COUNTIF(OFFSET(P90,,$D$2+2,COUNTIF(OFFSET($H90,1-ROW($H90),2+4*$D$2,110),"="&amp;OFFSET($H90,,2+4*$D$2))),"&gt;20")</f>
        <v>0</v>
      </c>
      <c r="BI90" s="2">
        <f t="shared" ca="1" si="96"/>
        <v>0</v>
      </c>
      <c r="BJ90" s="2">
        <f t="shared" ca="1" si="96"/>
        <v>0</v>
      </c>
      <c r="BK90" s="2">
        <f t="shared" ca="1" si="96"/>
        <v>0</v>
      </c>
      <c r="BL90" s="2">
        <f t="shared" ca="1" si="96"/>
        <v>0</v>
      </c>
      <c r="BM90" s="2">
        <f t="shared" ca="1" si="96"/>
        <v>0</v>
      </c>
      <c r="BN90" s="2" t="str">
        <f t="shared" si="90"/>
        <v>SV</v>
      </c>
      <c r="BO90" s="2">
        <f>IF(AND(COUNTIF(J90:W90,"&gt;0")&gt;6,COUNTIF(J90:W90,"&gt;0")=SUM(BR90:CE90)),SUM(BR90:CE90),0)</f>
        <v>0</v>
      </c>
      <c r="BP90" s="2">
        <f t="shared" si="87"/>
        <v>1</v>
      </c>
      <c r="BR90" s="2">
        <f t="shared" si="94"/>
        <v>0</v>
      </c>
      <c r="BS90" s="2">
        <f t="shared" si="94"/>
        <v>0</v>
      </c>
      <c r="BT90" s="2">
        <f t="shared" si="94"/>
        <v>0</v>
      </c>
      <c r="BU90" s="2">
        <f t="shared" si="94"/>
        <v>0</v>
      </c>
      <c r="BV90" s="2">
        <f t="shared" si="94"/>
        <v>0</v>
      </c>
      <c r="BW90" s="2">
        <f t="shared" si="94"/>
        <v>0</v>
      </c>
      <c r="BX90" s="2">
        <f t="shared" si="94"/>
        <v>0</v>
      </c>
      <c r="BY90" s="2">
        <f t="shared" si="94"/>
        <v>0</v>
      </c>
      <c r="BZ90" s="2">
        <f t="shared" si="94"/>
        <v>0</v>
      </c>
      <c r="CA90" s="2">
        <f t="shared" si="94"/>
        <v>0</v>
      </c>
      <c r="CB90" s="2">
        <f t="shared" si="94"/>
        <v>0</v>
      </c>
      <c r="CC90" s="2">
        <f t="shared" si="94"/>
        <v>0</v>
      </c>
      <c r="CD90" s="2">
        <f t="shared" si="94"/>
        <v>0</v>
      </c>
      <c r="CE90" s="2">
        <f t="shared" si="94"/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ТА-9  -  ΔV_конд</v>
      </c>
      <c r="B91" s="15" t="s">
        <v>2239</v>
      </c>
      <c r="C91" s="18">
        <v>30</v>
      </c>
      <c r="D91" s="18">
        <v>8</v>
      </c>
      <c r="E91" s="22" t="s">
        <v>608</v>
      </c>
      <c r="F91" s="22">
        <v>1</v>
      </c>
      <c r="G91" s="22"/>
      <c r="H91" s="20">
        <f t="shared" ca="1" si="88"/>
        <v>0</v>
      </c>
      <c r="I91" s="16" t="str">
        <f t="shared" si="89"/>
        <v>09T002SV0006</v>
      </c>
      <c r="J91" s="54">
        <v>22.7</v>
      </c>
      <c r="K91" s="54">
        <v>22.7</v>
      </c>
      <c r="L91" s="54">
        <v>22.7</v>
      </c>
      <c r="M91" s="54">
        <v>21.2</v>
      </c>
      <c r="N91" s="54">
        <v>21.2</v>
      </c>
      <c r="O91" s="54">
        <v>21.2</v>
      </c>
      <c r="P91" s="54">
        <v>21.2</v>
      </c>
      <c r="Q91" s="54">
        <v>21.2</v>
      </c>
      <c r="R91" s="54">
        <v>21.2</v>
      </c>
      <c r="S91" s="54">
        <v>21.2</v>
      </c>
      <c r="T91" s="54">
        <v>21.2</v>
      </c>
      <c r="U91" s="54">
        <v>21.2</v>
      </c>
      <c r="V91" s="54">
        <v>21.2</v>
      </c>
      <c r="W91" s="56">
        <v>21.2</v>
      </c>
      <c r="X91" s="2">
        <f t="shared" ca="1" si="53"/>
        <v>0</v>
      </c>
      <c r="Y91" s="2">
        <f t="shared" ca="1" si="53"/>
        <v>0</v>
      </c>
      <c r="Z91" s="2">
        <f t="shared" ca="1" si="53"/>
        <v>0</v>
      </c>
      <c r="AA91" s="2">
        <f t="shared" ca="1" si="53"/>
        <v>0</v>
      </c>
      <c r="AB91" s="2">
        <f t="shared" ca="1" si="53"/>
        <v>0</v>
      </c>
      <c r="AC91" s="2">
        <f t="shared" ca="1" si="53"/>
        <v>0</v>
      </c>
      <c r="AD91" s="2">
        <f t="shared" ca="1" si="53"/>
        <v>0</v>
      </c>
      <c r="AE91" s="2">
        <f t="shared" ca="1" si="53"/>
        <v>0</v>
      </c>
      <c r="AF91" s="2">
        <f t="shared" ca="1" si="95"/>
        <v>0</v>
      </c>
      <c r="AG91" s="2">
        <f t="shared" ca="1" si="95"/>
        <v>0</v>
      </c>
      <c r="AH91" s="2">
        <f t="shared" ca="1" si="95"/>
        <v>0</v>
      </c>
      <c r="AI91" s="2">
        <f t="shared" ca="1" si="95"/>
        <v>0</v>
      </c>
      <c r="AJ91" s="2">
        <f t="shared" ca="1" si="95"/>
        <v>0</v>
      </c>
      <c r="AK91" s="2">
        <f t="shared" ca="1" si="95"/>
        <v>0</v>
      </c>
      <c r="AL91" s="55">
        <v>12.225000000000001</v>
      </c>
      <c r="AM91" s="55">
        <v>12.225000000000001</v>
      </c>
      <c r="AN91" s="55">
        <v>12.225000000000001</v>
      </c>
      <c r="AO91" s="55">
        <v>12.225000000000001</v>
      </c>
      <c r="AP91" s="55">
        <v>12.225000000000001</v>
      </c>
      <c r="AQ91" s="55">
        <v>12.225000000000001</v>
      </c>
      <c r="AR91" s="55">
        <v>12.225000000000001</v>
      </c>
      <c r="AS91" s="55">
        <v>12.225000000000001</v>
      </c>
      <c r="AT91" s="55">
        <v>12.225000000000001</v>
      </c>
      <c r="AU91" s="55">
        <v>12.225000000000001</v>
      </c>
      <c r="AV91" s="55">
        <v>12.225000000000001</v>
      </c>
      <c r="AW91" s="55">
        <v>12.225000000000001</v>
      </c>
      <c r="AX91" s="55">
        <v>12.225000000000001</v>
      </c>
      <c r="AY91" s="55">
        <v>12.225000000000001</v>
      </c>
      <c r="AZ91" s="2">
        <f t="shared" ca="1" si="54"/>
        <v>0</v>
      </c>
      <c r="BA91" s="2">
        <f t="shared" ca="1" si="54"/>
        <v>0</v>
      </c>
      <c r="BB91" s="2">
        <f t="shared" ca="1" si="54"/>
        <v>0</v>
      </c>
      <c r="BC91" s="2">
        <f t="shared" ca="1" si="54"/>
        <v>0</v>
      </c>
      <c r="BD91" s="2">
        <f t="shared" ca="1" si="54"/>
        <v>0</v>
      </c>
      <c r="BE91" s="2">
        <f t="shared" ca="1" si="54"/>
        <v>0</v>
      </c>
      <c r="BF91" s="2">
        <f t="shared" ca="1" si="54"/>
        <v>0</v>
      </c>
      <c r="BG91" s="2">
        <f t="shared" ca="1" si="54"/>
        <v>0</v>
      </c>
      <c r="BH91" s="2">
        <f t="shared" ca="1" si="96"/>
        <v>0</v>
      </c>
      <c r="BI91" s="2">
        <f t="shared" ca="1" si="96"/>
        <v>0</v>
      </c>
      <c r="BJ91" s="2">
        <f t="shared" ca="1" si="96"/>
        <v>0</v>
      </c>
      <c r="BK91" s="2">
        <f t="shared" ca="1" si="96"/>
        <v>0</v>
      </c>
      <c r="BL91" s="2">
        <f t="shared" ca="1" si="96"/>
        <v>0</v>
      </c>
      <c r="BM91" s="2">
        <f t="shared" ca="1" si="96"/>
        <v>0</v>
      </c>
      <c r="BN91" s="2" t="str">
        <f t="shared" si="90"/>
        <v>SV</v>
      </c>
      <c r="BO91" s="2">
        <f>IF(AND(COUNTIF(J91:W91,"&gt;0")&gt;6,COUNTIF(J91:W91,"&gt;0")=SUM(BR91:CE91)),SUM(BR91:CE91),0)</f>
        <v>0</v>
      </c>
      <c r="BP91" s="2">
        <f t="shared" si="87"/>
        <v>1</v>
      </c>
      <c r="BR91" s="2">
        <f t="shared" si="94"/>
        <v>0</v>
      </c>
      <c r="BS91" s="2">
        <f t="shared" si="94"/>
        <v>0</v>
      </c>
      <c r="BT91" s="2">
        <f t="shared" si="94"/>
        <v>0</v>
      </c>
      <c r="BU91" s="2">
        <f t="shared" si="94"/>
        <v>0</v>
      </c>
      <c r="BV91" s="2">
        <f t="shared" si="94"/>
        <v>0</v>
      </c>
      <c r="BW91" s="2">
        <f t="shared" si="94"/>
        <v>0</v>
      </c>
      <c r="BX91" s="2">
        <f t="shared" si="94"/>
        <v>0</v>
      </c>
      <c r="BY91" s="2">
        <f t="shared" si="94"/>
        <v>0</v>
      </c>
      <c r="BZ91" s="2">
        <f t="shared" si="94"/>
        <v>0</v>
      </c>
      <c r="CA91" s="2">
        <f t="shared" si="94"/>
        <v>0</v>
      </c>
      <c r="CB91" s="2">
        <f t="shared" si="94"/>
        <v>0</v>
      </c>
      <c r="CC91" s="2">
        <f t="shared" si="94"/>
        <v>0</v>
      </c>
      <c r="CD91" s="2">
        <f t="shared" si="94"/>
        <v>0</v>
      </c>
      <c r="CE91" s="2">
        <f t="shared" si="94"/>
        <v>0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КА-6  -  ЧЧР</v>
      </c>
      <c r="B92" s="15" t="s">
        <v>2240</v>
      </c>
      <c r="C92" s="18"/>
      <c r="D92" s="18"/>
      <c r="E92" s="22"/>
      <c r="F92" s="22"/>
      <c r="G92" s="22"/>
      <c r="H92" s="20">
        <f t="shared" ca="1" si="88"/>
        <v>0</v>
      </c>
      <c r="I92" s="16" t="str">
        <f t="shared" si="89"/>
        <v>06K002LH0006</v>
      </c>
      <c r="J92" s="54">
        <v>24</v>
      </c>
      <c r="K92" s="54">
        <v>24</v>
      </c>
      <c r="L92" s="54">
        <v>24</v>
      </c>
      <c r="M92" s="54">
        <v>24</v>
      </c>
      <c r="N92" s="54">
        <v>24</v>
      </c>
      <c r="O92" s="54">
        <v>24</v>
      </c>
      <c r="P92" s="54">
        <v>24</v>
      </c>
      <c r="Q92" s="54">
        <v>24</v>
      </c>
      <c r="R92" s="54">
        <v>24</v>
      </c>
      <c r="S92" s="54">
        <v>24</v>
      </c>
      <c r="T92" s="54">
        <v>24</v>
      </c>
      <c r="U92" s="54">
        <v>24</v>
      </c>
      <c r="V92" s="54">
        <v>24</v>
      </c>
      <c r="W92" s="56">
        <v>24</v>
      </c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2">
        <f t="shared" ca="1" si="54"/>
        <v>0</v>
      </c>
      <c r="BA92" s="2">
        <f t="shared" ca="1" si="54"/>
        <v>0</v>
      </c>
      <c r="BB92" s="2">
        <f t="shared" ca="1" si="54"/>
        <v>0</v>
      </c>
      <c r="BC92" s="2">
        <f t="shared" ca="1" si="54"/>
        <v>0</v>
      </c>
      <c r="BD92" s="2">
        <f t="shared" ca="1" si="54"/>
        <v>0</v>
      </c>
      <c r="BE92" s="2">
        <f t="shared" ca="1" si="54"/>
        <v>0</v>
      </c>
      <c r="BF92" s="2">
        <f t="shared" ca="1" si="54"/>
        <v>0</v>
      </c>
      <c r="BG92" s="2">
        <f t="shared" ca="1" si="54"/>
        <v>0</v>
      </c>
      <c r="BH92" s="2">
        <f t="shared" ca="1" si="96"/>
        <v>0</v>
      </c>
      <c r="BI92" s="2">
        <f t="shared" ca="1" si="96"/>
        <v>0</v>
      </c>
      <c r="BJ92" s="2">
        <f t="shared" ca="1" si="96"/>
        <v>0</v>
      </c>
      <c r="BK92" s="2">
        <f t="shared" ca="1" si="96"/>
        <v>0</v>
      </c>
      <c r="BL92" s="2">
        <f t="shared" ca="1" si="96"/>
        <v>0</v>
      </c>
      <c r="BM92" s="2">
        <f t="shared" ca="1" si="96"/>
        <v>0</v>
      </c>
      <c r="BN92" s="2" t="str">
        <f t="shared" si="90"/>
        <v>LH</v>
      </c>
      <c r="BO92" s="2">
        <f>IF(AND(COUNTIF(J92:W92,"&gt;0")&gt;6,COUNTIF(J92:W92,"&gt;0")=SUM(BR92:CE92)),SUM(BR92:CE92),0)</f>
        <v>0</v>
      </c>
      <c r="BP92" s="2">
        <f t="shared" si="87"/>
        <v>0</v>
      </c>
      <c r="BR92" s="2">
        <f t="shared" ref="BR92:BR108" si="97">IF(W92=24,1,IF(AND(V92=24,W92=0),1,IF(AND(U92=24,V92=0),1,IF(AND(T92=24,U92=0),1,IF(AND(S92=24,T92=0),1,IF(AND(R92=24,S92=0),1,IF(AND(Q92=24,R92=0),1,IF(AND(P92=24,Q92=0),1,IF(AND(O92=24,P92=0),1,IF(AND(N92=24,O92=0),1,IF(AND(M92=24,N92=0),1,IF(AND(L92=24,M92=0),1,IF(AND(K92=24,L92=0),1,IF(AND(J92=24,K92=0),1,0))))))))))))))</f>
        <v>1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КА-7  -  ЧЧР</v>
      </c>
      <c r="B93" s="15" t="s">
        <v>2241</v>
      </c>
      <c r="C93" s="18"/>
      <c r="D93" s="18"/>
      <c r="E93" s="22"/>
      <c r="F93" s="22"/>
      <c r="G93" s="22"/>
      <c r="H93" s="20">
        <f t="shared" ca="1" si="88"/>
        <v>0</v>
      </c>
      <c r="I93" s="16" t="str">
        <f t="shared" si="89"/>
        <v>07K002LH0006</v>
      </c>
      <c r="J93" s="54">
        <v>24</v>
      </c>
      <c r="K93" s="54">
        <v>24</v>
      </c>
      <c r="L93" s="54">
        <v>24</v>
      </c>
      <c r="M93" s="54">
        <v>24</v>
      </c>
      <c r="N93" s="54">
        <v>24</v>
      </c>
      <c r="O93" s="54">
        <v>24</v>
      </c>
      <c r="P93" s="54">
        <v>24</v>
      </c>
      <c r="Q93" s="54">
        <v>24</v>
      </c>
      <c r="R93" s="54">
        <v>24</v>
      </c>
      <c r="S93" s="54">
        <v>24</v>
      </c>
      <c r="T93" s="54">
        <v>2</v>
      </c>
      <c r="U93" s="54">
        <v>0</v>
      </c>
      <c r="V93" s="54">
        <v>0</v>
      </c>
      <c r="W93" s="56">
        <v>0</v>
      </c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2">
        <f t="shared" ca="1" si="54"/>
        <v>0</v>
      </c>
      <c r="BA93" s="2">
        <f t="shared" ca="1" si="54"/>
        <v>0</v>
      </c>
      <c r="BB93" s="2">
        <f t="shared" ca="1" si="54"/>
        <v>0</v>
      </c>
      <c r="BC93" s="2">
        <f t="shared" ca="1" si="54"/>
        <v>0</v>
      </c>
      <c r="BD93" s="2">
        <f t="shared" ca="1" si="54"/>
        <v>0</v>
      </c>
      <c r="BE93" s="2">
        <f t="shared" ca="1" si="54"/>
        <v>0</v>
      </c>
      <c r="BF93" s="2">
        <f t="shared" ca="1" si="54"/>
        <v>0</v>
      </c>
      <c r="BG93" s="2">
        <f t="shared" ca="1" si="54"/>
        <v>0</v>
      </c>
      <c r="BH93" s="2">
        <f t="shared" ca="1" si="96"/>
        <v>0</v>
      </c>
      <c r="BI93" s="2">
        <f t="shared" ca="1" si="96"/>
        <v>0</v>
      </c>
      <c r="BJ93" s="2">
        <f t="shared" ca="1" si="96"/>
        <v>0</v>
      </c>
      <c r="BK93" s="2">
        <f t="shared" ca="1" si="96"/>
        <v>0</v>
      </c>
      <c r="BL93" s="2">
        <f t="shared" ca="1" si="96"/>
        <v>0</v>
      </c>
      <c r="BM93" s="2">
        <f t="shared" ca="1" si="96"/>
        <v>0</v>
      </c>
      <c r="BN93" s="2" t="str">
        <f t="shared" si="90"/>
        <v>LH</v>
      </c>
      <c r="BP93" s="2">
        <f t="shared" si="87"/>
        <v>1</v>
      </c>
      <c r="BR93" s="2">
        <f t="shared" si="97"/>
        <v>0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КА-9  -  ЧЧР</v>
      </c>
      <c r="B94" s="15" t="s">
        <v>2242</v>
      </c>
      <c r="C94" s="18"/>
      <c r="D94" s="18"/>
      <c r="E94" s="22"/>
      <c r="F94" s="22"/>
      <c r="G94" s="22"/>
      <c r="H94" s="20">
        <f t="shared" ca="1" si="88"/>
        <v>0</v>
      </c>
      <c r="I94" s="16" t="str">
        <f t="shared" si="89"/>
        <v>09K002LH0006</v>
      </c>
      <c r="J94" s="54">
        <v>0</v>
      </c>
      <c r="K94" s="54">
        <v>0</v>
      </c>
      <c r="L94" s="54">
        <v>0</v>
      </c>
      <c r="M94" s="54">
        <v>0</v>
      </c>
      <c r="N94" s="54">
        <v>0</v>
      </c>
      <c r="O94" s="54">
        <v>0</v>
      </c>
      <c r="P94" s="54">
        <v>0</v>
      </c>
      <c r="Q94" s="54">
        <v>0</v>
      </c>
      <c r="R94" s="54">
        <v>0</v>
      </c>
      <c r="S94" s="54">
        <v>0</v>
      </c>
      <c r="T94" s="54">
        <v>0</v>
      </c>
      <c r="U94" s="54">
        <v>0</v>
      </c>
      <c r="V94" s="54">
        <v>0</v>
      </c>
      <c r="W94" s="56">
        <v>0</v>
      </c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2">
        <f t="shared" ca="1" si="54"/>
        <v>0</v>
      </c>
      <c r="BA94" s="2">
        <f t="shared" ca="1" si="54"/>
        <v>0</v>
      </c>
      <c r="BB94" s="2">
        <f t="shared" ca="1" si="54"/>
        <v>0</v>
      </c>
      <c r="BC94" s="2">
        <f t="shared" ca="1" si="54"/>
        <v>0</v>
      </c>
      <c r="BD94" s="2">
        <f t="shared" ca="1" si="54"/>
        <v>0</v>
      </c>
      <c r="BE94" s="2">
        <f t="shared" ca="1" si="54"/>
        <v>0</v>
      </c>
      <c r="BF94" s="2">
        <f t="shared" ca="1" si="54"/>
        <v>0</v>
      </c>
      <c r="BG94" s="2">
        <f t="shared" ca="1" si="54"/>
        <v>0</v>
      </c>
      <c r="BH94" s="2">
        <f t="shared" ca="1" si="96"/>
        <v>0</v>
      </c>
      <c r="BI94" s="2">
        <f t="shared" ca="1" si="96"/>
        <v>0</v>
      </c>
      <c r="BJ94" s="2">
        <f t="shared" ca="1" si="96"/>
        <v>0</v>
      </c>
      <c r="BK94" s="2">
        <f t="shared" ca="1" si="96"/>
        <v>0</v>
      </c>
      <c r="BL94" s="2">
        <f t="shared" ca="1" si="96"/>
        <v>0</v>
      </c>
      <c r="BM94" s="2">
        <f t="shared" ca="1" si="96"/>
        <v>0</v>
      </c>
      <c r="BN94" s="2" t="str">
        <f t="shared" si="90"/>
        <v>LH</v>
      </c>
      <c r="BP94" s="2">
        <f t="shared" si="87"/>
        <v>0</v>
      </c>
      <c r="BR94" s="2">
        <f t="shared" si="97"/>
        <v>0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КА-10  -  ЧЧР</v>
      </c>
      <c r="B95" s="15" t="s">
        <v>2243</v>
      </c>
      <c r="C95" s="18"/>
      <c r="D95" s="18"/>
      <c r="E95" s="22"/>
      <c r="F95" s="22"/>
      <c r="G95" s="22"/>
      <c r="H95" s="20">
        <f t="shared" ca="1" si="88"/>
        <v>0</v>
      </c>
      <c r="I95" s="16" t="str">
        <f t="shared" si="89"/>
        <v>10K002LH0006</v>
      </c>
      <c r="J95" s="54">
        <v>24</v>
      </c>
      <c r="K95" s="54">
        <v>24</v>
      </c>
      <c r="L95" s="54">
        <v>24</v>
      </c>
      <c r="M95" s="54">
        <v>24</v>
      </c>
      <c r="N95" s="54">
        <v>24</v>
      </c>
      <c r="O95" s="54">
        <v>24</v>
      </c>
      <c r="P95" s="54">
        <v>24</v>
      </c>
      <c r="Q95" s="54">
        <v>24</v>
      </c>
      <c r="R95" s="54">
        <v>24</v>
      </c>
      <c r="S95" s="54">
        <v>24</v>
      </c>
      <c r="T95" s="54">
        <v>24</v>
      </c>
      <c r="U95" s="54">
        <v>24</v>
      </c>
      <c r="V95" s="54">
        <v>24</v>
      </c>
      <c r="W95" s="56">
        <v>24</v>
      </c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2">
        <f t="shared" ca="1" si="54"/>
        <v>0</v>
      </c>
      <c r="BA95" s="2">
        <f t="shared" ca="1" si="54"/>
        <v>0</v>
      </c>
      <c r="BB95" s="2">
        <f t="shared" ca="1" si="54"/>
        <v>0</v>
      </c>
      <c r="BC95" s="2">
        <f t="shared" ca="1" si="54"/>
        <v>0</v>
      </c>
      <c r="BD95" s="2">
        <f t="shared" ca="1" si="54"/>
        <v>0</v>
      </c>
      <c r="BE95" s="2">
        <f t="shared" ca="1" si="54"/>
        <v>0</v>
      </c>
      <c r="BF95" s="2">
        <f t="shared" ca="1" si="54"/>
        <v>0</v>
      </c>
      <c r="BG95" s="2">
        <f t="shared" ca="1" si="54"/>
        <v>0</v>
      </c>
      <c r="BH95" s="2">
        <f t="shared" ca="1" si="96"/>
        <v>0</v>
      </c>
      <c r="BI95" s="2">
        <f t="shared" ca="1" si="96"/>
        <v>0</v>
      </c>
      <c r="BJ95" s="2">
        <f t="shared" ca="1" si="96"/>
        <v>0</v>
      </c>
      <c r="BK95" s="2">
        <f t="shared" ca="1" si="96"/>
        <v>0</v>
      </c>
      <c r="BL95" s="2">
        <f t="shared" ca="1" si="96"/>
        <v>0</v>
      </c>
      <c r="BM95" s="2">
        <f t="shared" ca="1" si="96"/>
        <v>0</v>
      </c>
      <c r="BN95" s="2" t="str">
        <f t="shared" si="90"/>
        <v>LH</v>
      </c>
      <c r="BO95" s="2">
        <f>IF(AND(COUNTIF(J95:W95,"&gt;0")&gt;6,COUNTIF(J95:W95,"&gt;0")=SUM(BR95:CE95)),SUM(BR95:CE95),0)</f>
        <v>0</v>
      </c>
      <c r="BP95" s="2">
        <f t="shared" si="87"/>
        <v>0</v>
      </c>
      <c r="BR95" s="2">
        <f t="shared" si="97"/>
        <v>1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КА-11  -  ЧЧР</v>
      </c>
      <c r="B96" s="15" t="s">
        <v>2244</v>
      </c>
      <c r="C96" s="18"/>
      <c r="D96" s="18"/>
      <c r="E96" s="22"/>
      <c r="F96" s="22"/>
      <c r="G96" s="22"/>
      <c r="H96" s="20">
        <f t="shared" ca="1" si="88"/>
        <v>0</v>
      </c>
      <c r="I96" s="16" t="str">
        <f t="shared" si="89"/>
        <v>11K002LH0006</v>
      </c>
      <c r="J96" s="54">
        <v>24</v>
      </c>
      <c r="K96" s="54">
        <v>22</v>
      </c>
      <c r="L96" s="54">
        <v>0</v>
      </c>
      <c r="M96" s="54">
        <v>0</v>
      </c>
      <c r="N96" s="54">
        <v>2</v>
      </c>
      <c r="O96" s="54">
        <v>24</v>
      </c>
      <c r="P96" s="54">
        <v>24</v>
      </c>
      <c r="Q96" s="54">
        <v>24</v>
      </c>
      <c r="R96" s="54">
        <v>24</v>
      </c>
      <c r="S96" s="54">
        <v>24</v>
      </c>
      <c r="T96" s="54">
        <v>24</v>
      </c>
      <c r="U96" s="54">
        <v>24</v>
      </c>
      <c r="V96" s="54">
        <v>24</v>
      </c>
      <c r="W96" s="56">
        <v>24</v>
      </c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2">
        <f t="shared" ca="1" si="54"/>
        <v>0</v>
      </c>
      <c r="BA96" s="2">
        <f t="shared" ca="1" si="54"/>
        <v>0</v>
      </c>
      <c r="BB96" s="2">
        <f t="shared" ca="1" si="54"/>
        <v>0</v>
      </c>
      <c r="BC96" s="2">
        <f t="shared" ca="1" si="54"/>
        <v>0</v>
      </c>
      <c r="BD96" s="2">
        <f t="shared" ca="1" si="54"/>
        <v>0</v>
      </c>
      <c r="BE96" s="2">
        <f t="shared" ca="1" si="54"/>
        <v>0</v>
      </c>
      <c r="BF96" s="2">
        <f t="shared" ca="1" si="54"/>
        <v>0</v>
      </c>
      <c r="BG96" s="2">
        <f t="shared" ca="1" si="54"/>
        <v>0</v>
      </c>
      <c r="BH96" s="2">
        <f t="shared" ca="1" si="96"/>
        <v>0</v>
      </c>
      <c r="BI96" s="2">
        <f t="shared" ca="1" si="96"/>
        <v>0</v>
      </c>
      <c r="BJ96" s="2">
        <f t="shared" ca="1" si="96"/>
        <v>0</v>
      </c>
      <c r="BK96" s="2">
        <f t="shared" ca="1" si="96"/>
        <v>0</v>
      </c>
      <c r="BL96" s="2">
        <f t="shared" ca="1" si="96"/>
        <v>0</v>
      </c>
      <c r="BM96" s="2">
        <f t="shared" ca="1" si="96"/>
        <v>0</v>
      </c>
      <c r="BN96" s="2" t="str">
        <f t="shared" si="90"/>
        <v>LH</v>
      </c>
      <c r="BO96" s="2">
        <f>IF(AND(COUNTIF(J96:W96,"&gt;0")&gt;6,COUNTIF(J96:W96,"&gt;0")=SUM(BR96:CE96)),SUM(BR96:CE96),0)</f>
        <v>0</v>
      </c>
      <c r="BP96" s="2">
        <f t="shared" si="87"/>
        <v>0</v>
      </c>
      <c r="BR96" s="2">
        <f t="shared" si="97"/>
        <v>1</v>
      </c>
    </row>
    <row r="97" spans="1:70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КА-12  -  ЧЧР</v>
      </c>
      <c r="B97" s="15" t="s">
        <v>2245</v>
      </c>
      <c r="C97" s="18"/>
      <c r="D97" s="18"/>
      <c r="E97" s="22"/>
      <c r="F97" s="22"/>
      <c r="G97" s="22"/>
      <c r="H97" s="20">
        <f t="shared" ca="1" si="88"/>
        <v>0</v>
      </c>
      <c r="I97" s="16" t="str">
        <f t="shared" si="89"/>
        <v>12K002LH0006</v>
      </c>
      <c r="J97" s="54">
        <v>0</v>
      </c>
      <c r="K97" s="54">
        <v>0</v>
      </c>
      <c r="L97" s="54">
        <v>0</v>
      </c>
      <c r="M97" s="54">
        <v>1</v>
      </c>
      <c r="N97" s="54">
        <v>24</v>
      </c>
      <c r="O97" s="54">
        <v>24</v>
      </c>
      <c r="P97" s="54">
        <v>24</v>
      </c>
      <c r="Q97" s="54">
        <v>24</v>
      </c>
      <c r="R97" s="54">
        <v>24</v>
      </c>
      <c r="S97" s="54">
        <v>24</v>
      </c>
      <c r="T97" s="54">
        <v>24</v>
      </c>
      <c r="U97" s="54">
        <v>24</v>
      </c>
      <c r="V97" s="54">
        <v>24</v>
      </c>
      <c r="W97" s="56">
        <v>24</v>
      </c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2">
        <f t="shared" ca="1" si="54"/>
        <v>0</v>
      </c>
      <c r="BA97" s="2">
        <f t="shared" ca="1" si="54"/>
        <v>0</v>
      </c>
      <c r="BB97" s="2">
        <f t="shared" ca="1" si="54"/>
        <v>0</v>
      </c>
      <c r="BC97" s="2">
        <f t="shared" ca="1" si="54"/>
        <v>0</v>
      </c>
      <c r="BD97" s="2">
        <f t="shared" ca="1" si="54"/>
        <v>0</v>
      </c>
      <c r="BE97" s="2">
        <f t="shared" ca="1" si="54"/>
        <v>0</v>
      </c>
      <c r="BF97" s="2">
        <f t="shared" ca="1" si="54"/>
        <v>0</v>
      </c>
      <c r="BG97" s="2">
        <f t="shared" ca="1" si="54"/>
        <v>0</v>
      </c>
      <c r="BH97" s="2">
        <f t="shared" ca="1" si="96"/>
        <v>0</v>
      </c>
      <c r="BI97" s="2">
        <f t="shared" ca="1" si="96"/>
        <v>0</v>
      </c>
      <c r="BJ97" s="2">
        <f t="shared" ca="1" si="96"/>
        <v>0</v>
      </c>
      <c r="BK97" s="2">
        <f t="shared" ca="1" si="96"/>
        <v>0</v>
      </c>
      <c r="BL97" s="2">
        <f t="shared" ca="1" si="96"/>
        <v>0</v>
      </c>
      <c r="BM97" s="2">
        <f t="shared" ca="1" si="96"/>
        <v>0</v>
      </c>
      <c r="BN97" s="2" t="str">
        <f t="shared" si="90"/>
        <v>LH</v>
      </c>
      <c r="BO97" s="2">
        <f>IF(AND(COUNTIF(J97:W97,"&gt;0")&gt;6,COUNTIF(J97:W97,"&gt;0")=SUM(BR97:CE97)),SUM(BR97:CE97),0)</f>
        <v>0</v>
      </c>
      <c r="BP97" s="2">
        <f t="shared" si="87"/>
        <v>0</v>
      </c>
      <c r="BR97" s="2">
        <f t="shared" si="97"/>
        <v>1</v>
      </c>
    </row>
    <row r="98" spans="1:70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КА-13  -  ЧЧР</v>
      </c>
      <c r="B98" s="15" t="s">
        <v>2246</v>
      </c>
      <c r="C98" s="18"/>
      <c r="D98" s="18"/>
      <c r="E98" s="22"/>
      <c r="F98" s="22"/>
      <c r="G98" s="22"/>
      <c r="H98" s="20">
        <f t="shared" ca="1" si="88"/>
        <v>0</v>
      </c>
      <c r="I98" s="16" t="str">
        <f t="shared" si="89"/>
        <v>13K002LH0006</v>
      </c>
      <c r="J98" s="54">
        <v>0</v>
      </c>
      <c r="K98" s="54">
        <v>4</v>
      </c>
      <c r="L98" s="54">
        <v>24</v>
      </c>
      <c r="M98" s="54">
        <v>24</v>
      </c>
      <c r="N98" s="54">
        <v>24</v>
      </c>
      <c r="O98" s="54">
        <v>24</v>
      </c>
      <c r="P98" s="54">
        <v>24</v>
      </c>
      <c r="Q98" s="54">
        <v>24</v>
      </c>
      <c r="R98" s="54">
        <v>24</v>
      </c>
      <c r="S98" s="54">
        <v>24</v>
      </c>
      <c r="T98" s="54">
        <v>24</v>
      </c>
      <c r="U98" s="54">
        <v>24</v>
      </c>
      <c r="V98" s="54">
        <v>24</v>
      </c>
      <c r="W98" s="56">
        <v>24</v>
      </c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2">
        <f t="shared" ca="1" si="54"/>
        <v>0</v>
      </c>
      <c r="BA98" s="2">
        <f t="shared" ca="1" si="54"/>
        <v>0</v>
      </c>
      <c r="BB98" s="2">
        <f t="shared" ca="1" si="54"/>
        <v>0</v>
      </c>
      <c r="BC98" s="2">
        <f t="shared" ca="1" si="54"/>
        <v>0</v>
      </c>
      <c r="BD98" s="2">
        <f t="shared" ca="1" si="54"/>
        <v>0</v>
      </c>
      <c r="BE98" s="2">
        <f t="shared" ca="1" si="54"/>
        <v>0</v>
      </c>
      <c r="BF98" s="2">
        <f t="shared" ca="1" si="54"/>
        <v>0</v>
      </c>
      <c r="BG98" s="2">
        <f t="shared" ca="1" si="54"/>
        <v>0</v>
      </c>
      <c r="BH98" s="2">
        <f t="shared" ca="1" si="96"/>
        <v>0</v>
      </c>
      <c r="BI98" s="2">
        <f t="shared" ca="1" si="96"/>
        <v>0</v>
      </c>
      <c r="BJ98" s="2">
        <f t="shared" ca="1" si="96"/>
        <v>0</v>
      </c>
      <c r="BK98" s="2">
        <f t="shared" ca="1" si="96"/>
        <v>0</v>
      </c>
      <c r="BL98" s="2">
        <f t="shared" ca="1" si="96"/>
        <v>0</v>
      </c>
      <c r="BM98" s="2">
        <f t="shared" ca="1" si="96"/>
        <v>0</v>
      </c>
      <c r="BN98" s="2" t="str">
        <f t="shared" si="90"/>
        <v>LH</v>
      </c>
      <c r="BO98" s="2">
        <f>IF(AND(COUNTIF(J98:W98,"&gt;0")&gt;6,COUNTIF(J98:W98,"&gt;0")=SUM(BR98:CE98)),SUM(BR98:CE98),0)</f>
        <v>0</v>
      </c>
      <c r="BP98" s="2">
        <f t="shared" si="87"/>
        <v>0</v>
      </c>
      <c r="BR98" s="2">
        <f t="shared" si="97"/>
        <v>1</v>
      </c>
    </row>
    <row r="99" spans="1:70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КА-14  -  ЧЧР</v>
      </c>
      <c r="B99" s="15" t="s">
        <v>2247</v>
      </c>
      <c r="C99" s="18"/>
      <c r="D99" s="18"/>
      <c r="E99" s="22"/>
      <c r="F99" s="22"/>
      <c r="G99" s="22"/>
      <c r="H99" s="20">
        <f t="shared" ca="1" si="88"/>
        <v>0</v>
      </c>
      <c r="I99" s="16" t="str">
        <f t="shared" si="89"/>
        <v>14K002LH0006</v>
      </c>
      <c r="J99" s="54">
        <v>24</v>
      </c>
      <c r="K99" s="54">
        <v>24</v>
      </c>
      <c r="L99" s="54">
        <v>24</v>
      </c>
      <c r="M99" s="54">
        <v>24</v>
      </c>
      <c r="N99" s="54">
        <v>2</v>
      </c>
      <c r="O99" s="54">
        <v>0</v>
      </c>
      <c r="P99" s="54">
        <v>0</v>
      </c>
      <c r="Q99" s="54">
        <v>0</v>
      </c>
      <c r="R99" s="54">
        <v>0</v>
      </c>
      <c r="S99" s="54">
        <v>0</v>
      </c>
      <c r="T99" s="54">
        <v>0</v>
      </c>
      <c r="U99" s="54">
        <v>0</v>
      </c>
      <c r="V99" s="54">
        <v>0</v>
      </c>
      <c r="W99" s="56">
        <v>0</v>
      </c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2">
        <f t="shared" ca="1" si="54"/>
        <v>0</v>
      </c>
      <c r="BA99" s="2">
        <f t="shared" ca="1" si="54"/>
        <v>0</v>
      </c>
      <c r="BB99" s="2">
        <f t="shared" ca="1" si="54"/>
        <v>0</v>
      </c>
      <c r="BC99" s="2">
        <f t="shared" ca="1" si="54"/>
        <v>0</v>
      </c>
      <c r="BD99" s="2">
        <f t="shared" ca="1" si="54"/>
        <v>0</v>
      </c>
      <c r="BE99" s="2">
        <f t="shared" ca="1" si="54"/>
        <v>0</v>
      </c>
      <c r="BF99" s="2">
        <f t="shared" ca="1" si="54"/>
        <v>0</v>
      </c>
      <c r="BG99" s="2">
        <f t="shared" ca="1" si="54"/>
        <v>0</v>
      </c>
      <c r="BH99" s="2">
        <f t="shared" ca="1" si="96"/>
        <v>0</v>
      </c>
      <c r="BI99" s="2">
        <f t="shared" ca="1" si="96"/>
        <v>0</v>
      </c>
      <c r="BJ99" s="2">
        <f t="shared" ca="1" si="96"/>
        <v>0</v>
      </c>
      <c r="BK99" s="2">
        <f t="shared" ca="1" si="96"/>
        <v>0</v>
      </c>
      <c r="BL99" s="2">
        <f t="shared" ca="1" si="96"/>
        <v>0</v>
      </c>
      <c r="BM99" s="2">
        <f t="shared" ca="1" si="96"/>
        <v>0</v>
      </c>
      <c r="BN99" s="2" t="str">
        <f t="shared" si="90"/>
        <v>LH</v>
      </c>
      <c r="BP99" s="2">
        <f t="shared" si="87"/>
        <v>0</v>
      </c>
      <c r="BR99" s="2">
        <f t="shared" si="97"/>
        <v>0</v>
      </c>
    </row>
    <row r="100" spans="1:70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КА-15  -  ЧЧР</v>
      </c>
      <c r="B100" s="15" t="s">
        <v>2248</v>
      </c>
      <c r="C100" s="18"/>
      <c r="D100" s="18"/>
      <c r="E100" s="22"/>
      <c r="F100" s="22"/>
      <c r="G100" s="22"/>
      <c r="H100" s="20">
        <f t="shared" ca="1" si="88"/>
        <v>0</v>
      </c>
      <c r="I100" s="16" t="str">
        <f t="shared" si="89"/>
        <v>15K002LH0006</v>
      </c>
      <c r="J100" s="54">
        <v>24</v>
      </c>
      <c r="K100" s="54">
        <v>24</v>
      </c>
      <c r="L100" s="54">
        <v>24</v>
      </c>
      <c r="M100" s="54">
        <v>24</v>
      </c>
      <c r="N100" s="54">
        <v>24</v>
      </c>
      <c r="O100" s="54">
        <v>24</v>
      </c>
      <c r="P100" s="54">
        <v>24</v>
      </c>
      <c r="Q100" s="54">
        <v>24</v>
      </c>
      <c r="R100" s="54">
        <v>24</v>
      </c>
      <c r="S100" s="54">
        <v>24</v>
      </c>
      <c r="T100" s="54">
        <v>24</v>
      </c>
      <c r="U100" s="54">
        <v>24</v>
      </c>
      <c r="V100" s="54">
        <v>24</v>
      </c>
      <c r="W100" s="56">
        <v>24</v>
      </c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2">
        <f t="shared" ca="1" si="54"/>
        <v>0</v>
      </c>
      <c r="BA100" s="2">
        <f t="shared" ref="BA100:BG110" ca="1" si="98">COUNTIF(OFFSET(I100,,$D$2+2,COUNTIF(OFFSET($H100,1-ROW($H100),2+4*$D$2,110),"="&amp;OFFSET($H100,,2+4*$D$2))),"&gt;20")</f>
        <v>0</v>
      </c>
      <c r="BB100" s="2">
        <f t="shared" ca="1" si="98"/>
        <v>0</v>
      </c>
      <c r="BC100" s="2">
        <f t="shared" ca="1" si="98"/>
        <v>0</v>
      </c>
      <c r="BD100" s="2">
        <f t="shared" ca="1" si="98"/>
        <v>0</v>
      </c>
      <c r="BE100" s="2">
        <f t="shared" ca="1" si="98"/>
        <v>0</v>
      </c>
      <c r="BF100" s="2">
        <f t="shared" ca="1" si="98"/>
        <v>0</v>
      </c>
      <c r="BG100" s="2">
        <f t="shared" ca="1" si="98"/>
        <v>0</v>
      </c>
      <c r="BH100" s="2">
        <f t="shared" ca="1" si="96"/>
        <v>0</v>
      </c>
      <c r="BI100" s="2">
        <f t="shared" ca="1" si="96"/>
        <v>0</v>
      </c>
      <c r="BJ100" s="2">
        <f t="shared" ca="1" si="96"/>
        <v>0</v>
      </c>
      <c r="BK100" s="2">
        <f t="shared" ca="1" si="96"/>
        <v>0</v>
      </c>
      <c r="BL100" s="2">
        <f t="shared" ca="1" si="96"/>
        <v>0</v>
      </c>
      <c r="BM100" s="2">
        <f t="shared" ca="1" si="96"/>
        <v>0</v>
      </c>
      <c r="BN100" s="2" t="str">
        <f t="shared" si="90"/>
        <v>LH</v>
      </c>
      <c r="BO100" s="2">
        <f>IF(AND(COUNTIF(J100:W100,"&gt;0")&gt;6,COUNTIF(J100:W100,"&gt;0")=SUM(BR100:CE100)),SUM(BR100:CE100),0)</f>
        <v>0</v>
      </c>
      <c r="BP100" s="2">
        <f t="shared" si="87"/>
        <v>0</v>
      </c>
      <c r="BR100" s="2">
        <f t="shared" si="97"/>
        <v>1</v>
      </c>
    </row>
    <row r="101" spans="1:70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КА-16  -  ЧЧР</v>
      </c>
      <c r="B101" s="15" t="s">
        <v>2249</v>
      </c>
      <c r="C101" s="18"/>
      <c r="D101" s="18"/>
      <c r="E101" s="22"/>
      <c r="F101" s="22"/>
      <c r="G101" s="22"/>
      <c r="H101" s="20">
        <f t="shared" ca="1" si="88"/>
        <v>0</v>
      </c>
      <c r="I101" s="16" t="str">
        <f t="shared" si="89"/>
        <v>16K002LH0006</v>
      </c>
      <c r="J101" s="54">
        <v>24</v>
      </c>
      <c r="K101" s="54">
        <v>24</v>
      </c>
      <c r="L101" s="54">
        <v>24</v>
      </c>
      <c r="M101" s="54">
        <v>24</v>
      </c>
      <c r="N101" s="54">
        <v>24</v>
      </c>
      <c r="O101" s="54">
        <v>24</v>
      </c>
      <c r="P101" s="54">
        <v>24</v>
      </c>
      <c r="Q101" s="54">
        <v>24</v>
      </c>
      <c r="R101" s="54">
        <v>24</v>
      </c>
      <c r="S101" s="54">
        <v>24</v>
      </c>
      <c r="T101" s="54">
        <v>24</v>
      </c>
      <c r="U101" s="54">
        <v>24</v>
      </c>
      <c r="V101" s="54">
        <v>24</v>
      </c>
      <c r="W101" s="56">
        <v>24</v>
      </c>
      <c r="AL101" s="55"/>
      <c r="AM101" s="55"/>
      <c r="AN101" s="55"/>
      <c r="AO101" s="55"/>
      <c r="AP101" s="55"/>
      <c r="AQ101" s="55"/>
      <c r="AR101" s="55"/>
      <c r="AS101" s="55"/>
      <c r="AT101" s="55"/>
      <c r="AU101" s="55"/>
      <c r="AV101" s="55"/>
      <c r="AW101" s="55"/>
      <c r="AX101" s="55"/>
      <c r="AY101" s="55"/>
      <c r="AZ101" s="2">
        <f t="shared" ref="AZ101:AZ110" ca="1" si="99">COUNTIF(OFFSET(H101,,$D$2+2,COUNTIF(OFFSET($H101,1-ROW($H101),2+4*$D$2,110),"="&amp;OFFSET($H101,,2+4*$D$2))),"&gt;20")</f>
        <v>0</v>
      </c>
      <c r="BA101" s="2">
        <f t="shared" ca="1" si="98"/>
        <v>0</v>
      </c>
      <c r="BB101" s="2">
        <f t="shared" ca="1" si="98"/>
        <v>0</v>
      </c>
      <c r="BC101" s="2">
        <f t="shared" ca="1" si="98"/>
        <v>0</v>
      </c>
      <c r="BD101" s="2">
        <f t="shared" ca="1" si="98"/>
        <v>0</v>
      </c>
      <c r="BE101" s="2">
        <f t="shared" ca="1" si="98"/>
        <v>0</v>
      </c>
      <c r="BF101" s="2">
        <f t="shared" ca="1" si="98"/>
        <v>0</v>
      </c>
      <c r="BG101" s="2">
        <f t="shared" ca="1" si="98"/>
        <v>0</v>
      </c>
      <c r="BH101" s="2">
        <f t="shared" ca="1" si="96"/>
        <v>0</v>
      </c>
      <c r="BI101" s="2">
        <f t="shared" ca="1" si="96"/>
        <v>0</v>
      </c>
      <c r="BJ101" s="2">
        <f t="shared" ca="1" si="96"/>
        <v>0</v>
      </c>
      <c r="BK101" s="2">
        <f t="shared" ca="1" si="96"/>
        <v>0</v>
      </c>
      <c r="BL101" s="2">
        <f t="shared" ca="1" si="96"/>
        <v>0</v>
      </c>
      <c r="BM101" s="2">
        <f t="shared" ca="1" si="96"/>
        <v>0</v>
      </c>
      <c r="BN101" s="2" t="str">
        <f t="shared" si="90"/>
        <v>LH</v>
      </c>
      <c r="BO101" s="2">
        <f>IF(AND(COUNTIF(J101:W101,"&gt;0")&gt;6,COUNTIF(J101:W101,"&gt;0")=SUM(BR101:CE101)),SUM(BR101:CE101),0)</f>
        <v>0</v>
      </c>
      <c r="BP101" s="2">
        <f t="shared" si="87"/>
        <v>0</v>
      </c>
      <c r="BR101" s="2">
        <f t="shared" si="97"/>
        <v>1</v>
      </c>
    </row>
    <row r="102" spans="1:70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КА-17  -  ЧЧР</v>
      </c>
      <c r="B102" s="15" t="s">
        <v>2250</v>
      </c>
      <c r="C102" s="18"/>
      <c r="D102" s="18"/>
      <c r="E102" s="22"/>
      <c r="F102" s="22"/>
      <c r="G102" s="22"/>
      <c r="H102" s="20">
        <f t="shared" ca="1" si="88"/>
        <v>0</v>
      </c>
      <c r="I102" s="16" t="str">
        <f t="shared" si="89"/>
        <v>17K002LH0006</v>
      </c>
      <c r="J102" s="54">
        <v>0</v>
      </c>
      <c r="K102" s="54">
        <v>0</v>
      </c>
      <c r="L102" s="54">
        <v>0</v>
      </c>
      <c r="M102" s="54">
        <v>0</v>
      </c>
      <c r="N102" s="54">
        <v>0</v>
      </c>
      <c r="O102" s="54">
        <v>0</v>
      </c>
      <c r="P102" s="54">
        <v>0</v>
      </c>
      <c r="Q102" s="54">
        <v>0</v>
      </c>
      <c r="R102" s="54">
        <v>0</v>
      </c>
      <c r="S102" s="54">
        <v>0</v>
      </c>
      <c r="T102" s="54">
        <v>0</v>
      </c>
      <c r="U102" s="54">
        <v>0</v>
      </c>
      <c r="V102" s="54">
        <v>0</v>
      </c>
      <c r="W102" s="56">
        <v>0</v>
      </c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2">
        <f t="shared" ca="1" si="99"/>
        <v>0</v>
      </c>
      <c r="BA102" s="2">
        <f t="shared" ca="1" si="98"/>
        <v>0</v>
      </c>
      <c r="BB102" s="2">
        <f t="shared" ca="1" si="98"/>
        <v>0</v>
      </c>
      <c r="BC102" s="2">
        <f t="shared" ca="1" si="98"/>
        <v>0</v>
      </c>
      <c r="BD102" s="2">
        <f t="shared" ca="1" si="98"/>
        <v>0</v>
      </c>
      <c r="BE102" s="2">
        <f t="shared" ca="1" si="98"/>
        <v>0</v>
      </c>
      <c r="BF102" s="2">
        <f t="shared" ca="1" si="98"/>
        <v>0</v>
      </c>
      <c r="BG102" s="2">
        <f t="shared" ca="1" si="98"/>
        <v>0</v>
      </c>
      <c r="BH102" s="2">
        <f t="shared" ca="1" si="96"/>
        <v>0</v>
      </c>
      <c r="BI102" s="2">
        <f t="shared" ca="1" si="96"/>
        <v>0</v>
      </c>
      <c r="BJ102" s="2">
        <f t="shared" ca="1" si="96"/>
        <v>0</v>
      </c>
      <c r="BK102" s="2">
        <f t="shared" ca="1" si="96"/>
        <v>0</v>
      </c>
      <c r="BL102" s="2">
        <f t="shared" ca="1" si="96"/>
        <v>0</v>
      </c>
      <c r="BM102" s="2">
        <f t="shared" ca="1" si="96"/>
        <v>0</v>
      </c>
      <c r="BN102" s="2" t="str">
        <f t="shared" si="90"/>
        <v>LH</v>
      </c>
      <c r="BP102" s="2">
        <f t="shared" si="87"/>
        <v>0</v>
      </c>
      <c r="BR102" s="2">
        <f t="shared" si="97"/>
        <v>0</v>
      </c>
    </row>
    <row r="103" spans="1:70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КА-18  -  ЧЧР</v>
      </c>
      <c r="B103" s="15" t="s">
        <v>2251</v>
      </c>
      <c r="C103" s="18"/>
      <c r="D103" s="18"/>
      <c r="E103" s="22"/>
      <c r="F103" s="22"/>
      <c r="G103" s="22"/>
      <c r="H103" s="20">
        <f t="shared" ca="1" si="88"/>
        <v>0</v>
      </c>
      <c r="I103" s="16" t="str">
        <f t="shared" si="89"/>
        <v>18K002LH0006</v>
      </c>
      <c r="J103" s="54">
        <v>24</v>
      </c>
      <c r="K103" s="54">
        <v>24</v>
      </c>
      <c r="L103" s="54">
        <v>24</v>
      </c>
      <c r="M103" s="54">
        <v>24</v>
      </c>
      <c r="N103" s="54">
        <v>24</v>
      </c>
      <c r="O103" s="54">
        <v>24</v>
      </c>
      <c r="P103" s="54">
        <v>24</v>
      </c>
      <c r="Q103" s="54">
        <v>24</v>
      </c>
      <c r="R103" s="54">
        <v>23</v>
      </c>
      <c r="S103" s="54">
        <v>0</v>
      </c>
      <c r="T103" s="54">
        <v>0</v>
      </c>
      <c r="U103" s="54">
        <v>0</v>
      </c>
      <c r="V103" s="54">
        <v>0</v>
      </c>
      <c r="W103" s="56">
        <v>0</v>
      </c>
      <c r="AL103" s="55"/>
      <c r="AM103" s="55"/>
      <c r="AN103" s="55"/>
      <c r="AO103" s="55"/>
      <c r="AP103" s="55"/>
      <c r="AQ103" s="55"/>
      <c r="AR103" s="55"/>
      <c r="AS103" s="55"/>
      <c r="AT103" s="55"/>
      <c r="AU103" s="55"/>
      <c r="AV103" s="55"/>
      <c r="AW103" s="55"/>
      <c r="AX103" s="55"/>
      <c r="AY103" s="55"/>
      <c r="AZ103" s="2">
        <f t="shared" ca="1" si="99"/>
        <v>0</v>
      </c>
      <c r="BA103" s="2">
        <f t="shared" ca="1" si="98"/>
        <v>0</v>
      </c>
      <c r="BB103" s="2">
        <f t="shared" ca="1" si="98"/>
        <v>0</v>
      </c>
      <c r="BC103" s="2">
        <f t="shared" ca="1" si="98"/>
        <v>0</v>
      </c>
      <c r="BD103" s="2">
        <f t="shared" ca="1" si="98"/>
        <v>0</v>
      </c>
      <c r="BE103" s="2">
        <f t="shared" ca="1" si="98"/>
        <v>0</v>
      </c>
      <c r="BF103" s="2">
        <f t="shared" ca="1" si="98"/>
        <v>0</v>
      </c>
      <c r="BG103" s="2">
        <f t="shared" ca="1" si="98"/>
        <v>0</v>
      </c>
      <c r="BH103" s="2">
        <f t="shared" ca="1" si="96"/>
        <v>0</v>
      </c>
      <c r="BI103" s="2">
        <f t="shared" ca="1" si="96"/>
        <v>0</v>
      </c>
      <c r="BJ103" s="2">
        <f t="shared" ca="1" si="96"/>
        <v>0</v>
      </c>
      <c r="BK103" s="2">
        <f t="shared" ca="1" si="96"/>
        <v>0</v>
      </c>
      <c r="BL103" s="2">
        <f t="shared" ca="1" si="96"/>
        <v>0</v>
      </c>
      <c r="BM103" s="2">
        <f t="shared" ca="1" si="96"/>
        <v>0</v>
      </c>
      <c r="BN103" s="2" t="str">
        <f t="shared" si="90"/>
        <v>LH</v>
      </c>
      <c r="BP103" s="2">
        <f t="shared" si="87"/>
        <v>1</v>
      </c>
      <c r="BR103" s="2">
        <f t="shared" si="97"/>
        <v>0</v>
      </c>
    </row>
    <row r="104" spans="1:70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ТА-5  -  ЧЧР</v>
      </c>
      <c r="B104" s="15" t="s">
        <v>2252</v>
      </c>
      <c r="C104" s="18"/>
      <c r="D104" s="18"/>
      <c r="E104" s="22"/>
      <c r="F104" s="22"/>
      <c r="G104" s="22"/>
      <c r="H104" s="20">
        <f t="shared" ca="1" si="88"/>
        <v>0</v>
      </c>
      <c r="I104" s="16" t="str">
        <f t="shared" si="89"/>
        <v>05T002LH0006</v>
      </c>
      <c r="J104" s="54">
        <v>24</v>
      </c>
      <c r="K104" s="54">
        <v>24</v>
      </c>
      <c r="L104" s="54">
        <v>24</v>
      </c>
      <c r="M104" s="54">
        <v>24</v>
      </c>
      <c r="N104" s="54">
        <v>24</v>
      </c>
      <c r="O104" s="54">
        <v>24</v>
      </c>
      <c r="P104" s="54">
        <v>24</v>
      </c>
      <c r="Q104" s="54">
        <v>24</v>
      </c>
      <c r="R104" s="54">
        <v>24</v>
      </c>
      <c r="S104" s="54">
        <v>24</v>
      </c>
      <c r="T104" s="54">
        <v>1</v>
      </c>
      <c r="U104" s="54">
        <v>0</v>
      </c>
      <c r="V104" s="54">
        <v>0</v>
      </c>
      <c r="W104" s="56">
        <v>0</v>
      </c>
      <c r="AL104" s="55"/>
      <c r="AM104" s="55"/>
      <c r="AN104" s="55"/>
      <c r="AO104" s="55"/>
      <c r="AP104" s="55"/>
      <c r="AQ104" s="55"/>
      <c r="AR104" s="55"/>
      <c r="AS104" s="55"/>
      <c r="AT104" s="55"/>
      <c r="AU104" s="55"/>
      <c r="AV104" s="55"/>
      <c r="AW104" s="55"/>
      <c r="AX104" s="55"/>
      <c r="AY104" s="55"/>
      <c r="AZ104" s="2">
        <f t="shared" ca="1" si="99"/>
        <v>0</v>
      </c>
      <c r="BA104" s="2">
        <f t="shared" ca="1" si="98"/>
        <v>0</v>
      </c>
      <c r="BB104" s="2">
        <f t="shared" ca="1" si="98"/>
        <v>0</v>
      </c>
      <c r="BC104" s="2">
        <f t="shared" ca="1" si="98"/>
        <v>0</v>
      </c>
      <c r="BD104" s="2">
        <f t="shared" ca="1" si="98"/>
        <v>0</v>
      </c>
      <c r="BE104" s="2">
        <f t="shared" ca="1" si="98"/>
        <v>0</v>
      </c>
      <c r="BF104" s="2">
        <f t="shared" ca="1" si="98"/>
        <v>0</v>
      </c>
      <c r="BG104" s="2">
        <f t="shared" ca="1" si="98"/>
        <v>0</v>
      </c>
      <c r="BH104" s="2">
        <f t="shared" ca="1" si="96"/>
        <v>0</v>
      </c>
      <c r="BI104" s="2">
        <f t="shared" ca="1" si="96"/>
        <v>0</v>
      </c>
      <c r="BJ104" s="2">
        <f t="shared" ca="1" si="96"/>
        <v>0</v>
      </c>
      <c r="BK104" s="2">
        <f t="shared" ca="1" si="96"/>
        <v>0</v>
      </c>
      <c r="BL104" s="2">
        <f t="shared" ca="1" si="96"/>
        <v>0</v>
      </c>
      <c r="BM104" s="2">
        <f t="shared" ca="1" si="96"/>
        <v>0</v>
      </c>
      <c r="BN104" s="2" t="str">
        <f t="shared" si="90"/>
        <v>LH</v>
      </c>
      <c r="BP104" s="2">
        <f t="shared" si="87"/>
        <v>1</v>
      </c>
      <c r="BR104" s="2">
        <f t="shared" si="97"/>
        <v>0</v>
      </c>
    </row>
    <row r="105" spans="1:70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ТА-6  -  ЧЧР</v>
      </c>
      <c r="B105" s="15" t="s">
        <v>2253</v>
      </c>
      <c r="C105" s="18"/>
      <c r="D105" s="18"/>
      <c r="E105" s="22"/>
      <c r="F105" s="22"/>
      <c r="G105" s="22"/>
      <c r="H105" s="20">
        <f t="shared" ca="1" si="88"/>
        <v>0</v>
      </c>
      <c r="I105" s="16" t="str">
        <f t="shared" si="89"/>
        <v>06T002LH0006</v>
      </c>
      <c r="J105" s="54">
        <v>0</v>
      </c>
      <c r="K105" s="54">
        <v>0</v>
      </c>
      <c r="L105" s="54">
        <v>0</v>
      </c>
      <c r="M105" s="54">
        <v>0</v>
      </c>
      <c r="N105" s="54">
        <v>0</v>
      </c>
      <c r="O105" s="54">
        <v>23</v>
      </c>
      <c r="P105" s="54">
        <v>24</v>
      </c>
      <c r="Q105" s="54">
        <v>24</v>
      </c>
      <c r="R105" s="54">
        <v>24</v>
      </c>
      <c r="S105" s="54">
        <v>24</v>
      </c>
      <c r="T105" s="54">
        <v>24</v>
      </c>
      <c r="U105" s="54">
        <v>24</v>
      </c>
      <c r="V105" s="54">
        <v>24</v>
      </c>
      <c r="W105" s="56">
        <v>24</v>
      </c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2">
        <f t="shared" ca="1" si="99"/>
        <v>0</v>
      </c>
      <c r="BA105" s="2">
        <f t="shared" ca="1" si="98"/>
        <v>0</v>
      </c>
      <c r="BB105" s="2">
        <f t="shared" ca="1" si="98"/>
        <v>0</v>
      </c>
      <c r="BC105" s="2">
        <f t="shared" ca="1" si="98"/>
        <v>0</v>
      </c>
      <c r="BD105" s="2">
        <f t="shared" ca="1" si="98"/>
        <v>0</v>
      </c>
      <c r="BE105" s="2">
        <f t="shared" ca="1" si="98"/>
        <v>0</v>
      </c>
      <c r="BF105" s="2">
        <f t="shared" ca="1" si="98"/>
        <v>0</v>
      </c>
      <c r="BG105" s="2">
        <f t="shared" ca="1" si="98"/>
        <v>0</v>
      </c>
      <c r="BH105" s="2">
        <f t="shared" ca="1" si="96"/>
        <v>0</v>
      </c>
      <c r="BI105" s="2">
        <f t="shared" ca="1" si="96"/>
        <v>0</v>
      </c>
      <c r="BJ105" s="2">
        <f t="shared" ca="1" si="96"/>
        <v>0</v>
      </c>
      <c r="BK105" s="2">
        <f t="shared" ca="1" si="96"/>
        <v>0</v>
      </c>
      <c r="BL105" s="2">
        <f t="shared" ca="1" si="96"/>
        <v>0</v>
      </c>
      <c r="BM105" s="2">
        <f t="shared" ca="1" si="96"/>
        <v>0</v>
      </c>
      <c r="BN105" s="2" t="str">
        <f t="shared" si="90"/>
        <v>LH</v>
      </c>
      <c r="BO105" s="2">
        <f>IF(AND(COUNTIF(J105:W105,"&gt;0")&gt;6,COUNTIF(J105:W105,"&gt;0")=SUM(BR105:CE105)),SUM(BR105:CE105),0)</f>
        <v>0</v>
      </c>
      <c r="BP105" s="2">
        <f t="shared" si="87"/>
        <v>0</v>
      </c>
      <c r="BR105" s="2">
        <f t="shared" si="97"/>
        <v>1</v>
      </c>
    </row>
    <row r="106" spans="1:70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ТА-7  -  ЧЧР</v>
      </c>
      <c r="B106" s="15" t="s">
        <v>2254</v>
      </c>
      <c r="C106" s="18"/>
      <c r="D106" s="18"/>
      <c r="E106" s="22"/>
      <c r="F106" s="22"/>
      <c r="G106" s="22"/>
      <c r="H106" s="20">
        <f t="shared" ca="1" si="88"/>
        <v>0</v>
      </c>
      <c r="I106" s="16" t="str">
        <f t="shared" si="89"/>
        <v>07T002LH0006</v>
      </c>
      <c r="J106" s="54">
        <v>24</v>
      </c>
      <c r="K106" s="54">
        <v>24</v>
      </c>
      <c r="L106" s="54">
        <v>24</v>
      </c>
      <c r="M106" s="54">
        <v>24</v>
      </c>
      <c r="N106" s="54">
        <v>24</v>
      </c>
      <c r="O106" s="54">
        <v>24</v>
      </c>
      <c r="P106" s="54">
        <v>24</v>
      </c>
      <c r="Q106" s="54">
        <v>24</v>
      </c>
      <c r="R106" s="54">
        <v>24</v>
      </c>
      <c r="S106" s="54">
        <v>24</v>
      </c>
      <c r="T106" s="54">
        <v>24</v>
      </c>
      <c r="U106" s="54">
        <v>24</v>
      </c>
      <c r="V106" s="54">
        <v>24</v>
      </c>
      <c r="W106" s="56">
        <v>24</v>
      </c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  <c r="AX106" s="55"/>
      <c r="AY106" s="55"/>
      <c r="AZ106" s="2">
        <f t="shared" ca="1" si="99"/>
        <v>0</v>
      </c>
      <c r="BA106" s="2">
        <f t="shared" ca="1" si="98"/>
        <v>0</v>
      </c>
      <c r="BB106" s="2">
        <f t="shared" ca="1" si="98"/>
        <v>0</v>
      </c>
      <c r="BC106" s="2">
        <f t="shared" ca="1" si="98"/>
        <v>0</v>
      </c>
      <c r="BD106" s="2">
        <f t="shared" ca="1" si="98"/>
        <v>0</v>
      </c>
      <c r="BE106" s="2">
        <f t="shared" ca="1" si="98"/>
        <v>0</v>
      </c>
      <c r="BF106" s="2">
        <f t="shared" ca="1" si="98"/>
        <v>0</v>
      </c>
      <c r="BG106" s="2">
        <f t="shared" ca="1" si="98"/>
        <v>0</v>
      </c>
      <c r="BH106" s="2">
        <f t="shared" ca="1" si="96"/>
        <v>0</v>
      </c>
      <c r="BI106" s="2">
        <f t="shared" ca="1" si="96"/>
        <v>0</v>
      </c>
      <c r="BJ106" s="2">
        <f t="shared" ca="1" si="96"/>
        <v>0</v>
      </c>
      <c r="BK106" s="2">
        <f t="shared" ca="1" si="96"/>
        <v>0</v>
      </c>
      <c r="BL106" s="2">
        <f t="shared" ca="1" si="96"/>
        <v>0</v>
      </c>
      <c r="BM106" s="2">
        <f t="shared" ca="1" si="96"/>
        <v>0</v>
      </c>
      <c r="BN106" s="2" t="str">
        <f t="shared" si="90"/>
        <v>LH</v>
      </c>
      <c r="BO106" s="2">
        <f>IF(AND(COUNTIF(J106:W106,"&gt;0")&gt;6,COUNTIF(J106:W106,"&gt;0")=SUM(BR106:CE106)),SUM(BR106:CE106),0)</f>
        <v>0</v>
      </c>
      <c r="BP106" s="2">
        <f t="shared" si="87"/>
        <v>0</v>
      </c>
      <c r="BR106" s="2">
        <f t="shared" si="97"/>
        <v>1</v>
      </c>
    </row>
    <row r="107" spans="1:70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ТА-8  -  ЧЧР</v>
      </c>
      <c r="B107" s="15" t="s">
        <v>2255</v>
      </c>
      <c r="C107" s="18"/>
      <c r="D107" s="18"/>
      <c r="E107" s="22"/>
      <c r="F107" s="22"/>
      <c r="G107" s="22"/>
      <c r="H107" s="20">
        <f t="shared" ca="1" si="88"/>
        <v>0</v>
      </c>
      <c r="I107" s="16" t="str">
        <f t="shared" si="89"/>
        <v>08T002LH0006</v>
      </c>
      <c r="J107" s="54">
        <v>24</v>
      </c>
      <c r="K107" s="54">
        <v>24</v>
      </c>
      <c r="L107" s="54">
        <v>24</v>
      </c>
      <c r="M107" s="54">
        <v>24</v>
      </c>
      <c r="N107" s="54">
        <v>24</v>
      </c>
      <c r="O107" s="54">
        <v>24</v>
      </c>
      <c r="P107" s="54">
        <v>24</v>
      </c>
      <c r="Q107" s="54">
        <v>24</v>
      </c>
      <c r="R107" s="54">
        <v>24</v>
      </c>
      <c r="S107" s="54">
        <v>24</v>
      </c>
      <c r="T107" s="54">
        <v>24</v>
      </c>
      <c r="U107" s="54">
        <v>24</v>
      </c>
      <c r="V107" s="54">
        <v>24</v>
      </c>
      <c r="W107" s="56">
        <v>24</v>
      </c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2">
        <f t="shared" ca="1" si="99"/>
        <v>0</v>
      </c>
      <c r="BA107" s="2">
        <f t="shared" ca="1" si="98"/>
        <v>0</v>
      </c>
      <c r="BB107" s="2">
        <f t="shared" ca="1" si="98"/>
        <v>0</v>
      </c>
      <c r="BC107" s="2">
        <f t="shared" ca="1" si="98"/>
        <v>0</v>
      </c>
      <c r="BD107" s="2">
        <f t="shared" ca="1" si="98"/>
        <v>0</v>
      </c>
      <c r="BE107" s="2">
        <f t="shared" ca="1" si="98"/>
        <v>0</v>
      </c>
      <c r="BF107" s="2">
        <f t="shared" ca="1" si="98"/>
        <v>0</v>
      </c>
      <c r="BG107" s="2">
        <f t="shared" ca="1" si="98"/>
        <v>0</v>
      </c>
      <c r="BH107" s="2">
        <f t="shared" ca="1" si="96"/>
        <v>0</v>
      </c>
      <c r="BI107" s="2">
        <f t="shared" ca="1" si="96"/>
        <v>0</v>
      </c>
      <c r="BJ107" s="2">
        <f t="shared" ca="1" si="96"/>
        <v>0</v>
      </c>
      <c r="BK107" s="2">
        <f t="shared" ca="1" si="96"/>
        <v>0</v>
      </c>
      <c r="BL107" s="2">
        <f t="shared" ca="1" si="96"/>
        <v>0</v>
      </c>
      <c r="BM107" s="2">
        <f t="shared" ca="1" si="96"/>
        <v>0</v>
      </c>
      <c r="BN107" s="2" t="str">
        <f t="shared" si="90"/>
        <v>LH</v>
      </c>
      <c r="BO107" s="2">
        <f>IF(AND(COUNTIF(J107:W107,"&gt;0")&gt;6,COUNTIF(J107:W107,"&gt;0")=SUM(BR107:CE107)),SUM(BR107:CE107),0)</f>
        <v>0</v>
      </c>
      <c r="BP107" s="2">
        <f t="shared" si="87"/>
        <v>0</v>
      </c>
      <c r="BR107" s="2">
        <f t="shared" si="97"/>
        <v>1</v>
      </c>
    </row>
    <row r="108" spans="1:70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ТА-9  -  ЧЧР</v>
      </c>
      <c r="B108" s="15" t="s">
        <v>2256</v>
      </c>
      <c r="C108" s="18"/>
      <c r="D108" s="18"/>
      <c r="E108" s="22"/>
      <c r="F108" s="22"/>
      <c r="G108" s="22"/>
      <c r="H108" s="20">
        <f t="shared" ca="1" si="88"/>
        <v>0</v>
      </c>
      <c r="I108" s="16" t="str">
        <f t="shared" si="89"/>
        <v>09T002LH0006</v>
      </c>
      <c r="J108" s="54">
        <v>24</v>
      </c>
      <c r="K108" s="54">
        <v>24</v>
      </c>
      <c r="L108" s="54">
        <v>24</v>
      </c>
      <c r="M108" s="54">
        <v>24</v>
      </c>
      <c r="N108" s="54">
        <v>24</v>
      </c>
      <c r="O108" s="54">
        <v>24</v>
      </c>
      <c r="P108" s="54">
        <v>24</v>
      </c>
      <c r="Q108" s="54">
        <v>24</v>
      </c>
      <c r="R108" s="54">
        <v>24</v>
      </c>
      <c r="S108" s="54">
        <v>24</v>
      </c>
      <c r="T108" s="54">
        <v>24</v>
      </c>
      <c r="U108" s="54">
        <v>24</v>
      </c>
      <c r="V108" s="54">
        <v>24</v>
      </c>
      <c r="W108" s="56">
        <v>24</v>
      </c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2">
        <f t="shared" ca="1" si="99"/>
        <v>0</v>
      </c>
      <c r="BA108" s="2">
        <f t="shared" ca="1" si="98"/>
        <v>0</v>
      </c>
      <c r="BB108" s="2">
        <f t="shared" ca="1" si="98"/>
        <v>0</v>
      </c>
      <c r="BC108" s="2">
        <f t="shared" ca="1" si="98"/>
        <v>0</v>
      </c>
      <c r="BD108" s="2">
        <f t="shared" ca="1" si="98"/>
        <v>0</v>
      </c>
      <c r="BE108" s="2">
        <f t="shared" ca="1" si="98"/>
        <v>0</v>
      </c>
      <c r="BF108" s="2">
        <f t="shared" ca="1" si="98"/>
        <v>0</v>
      </c>
      <c r="BG108" s="2">
        <f t="shared" ca="1" si="98"/>
        <v>0</v>
      </c>
      <c r="BH108" s="2">
        <f t="shared" ca="1" si="96"/>
        <v>0</v>
      </c>
      <c r="BI108" s="2">
        <f t="shared" ca="1" si="96"/>
        <v>0</v>
      </c>
      <c r="BJ108" s="2">
        <f t="shared" ca="1" si="96"/>
        <v>0</v>
      </c>
      <c r="BK108" s="2">
        <f t="shared" ca="1" si="96"/>
        <v>0</v>
      </c>
      <c r="BL108" s="2">
        <f t="shared" ca="1" si="96"/>
        <v>0</v>
      </c>
      <c r="BM108" s="2">
        <f t="shared" ca="1" si="96"/>
        <v>0</v>
      </c>
      <c r="BN108" s="2" t="str">
        <f t="shared" si="90"/>
        <v>LH</v>
      </c>
      <c r="BO108" s="2">
        <f>IF(AND(COUNTIF(J108:W108,"&gt;0")&gt;6,COUNTIF(J108:W108,"&gt;0")=SUM(BR108:CE108)),SUM(BR108:CE108),0)</f>
        <v>0</v>
      </c>
      <c r="BP108" s="2">
        <f t="shared" si="87"/>
        <v>0</v>
      </c>
      <c r="BR108" s="2">
        <f t="shared" si="97"/>
        <v>1</v>
      </c>
    </row>
    <row r="109" spans="1:70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Gпв</v>
      </c>
      <c r="B109" s="15" t="s">
        <v>2257</v>
      </c>
      <c r="C109" s="18"/>
      <c r="D109" s="18"/>
      <c r="E109" s="22"/>
      <c r="F109" s="22"/>
      <c r="G109" s="22"/>
      <c r="H109" s="20">
        <f t="shared" ca="1" si="88"/>
        <v>0</v>
      </c>
      <c r="I109" s="16" t="str">
        <f t="shared" si="89"/>
        <v>00K002GW0006</v>
      </c>
      <c r="J109" s="54">
        <v>34046.199526296215</v>
      </c>
      <c r="K109" s="54">
        <v>33760.684555420929</v>
      </c>
      <c r="L109" s="54">
        <v>34276.899772444885</v>
      </c>
      <c r="M109" s="54">
        <v>33908.072178363494</v>
      </c>
      <c r="N109" s="54">
        <v>32107.315781870857</v>
      </c>
      <c r="O109" s="54">
        <v>37250.266848637206</v>
      </c>
      <c r="P109" s="54">
        <v>37605.770767951639</v>
      </c>
      <c r="Q109" s="54">
        <v>35734.773079146049</v>
      </c>
      <c r="R109" s="54">
        <v>37092.092670796337</v>
      </c>
      <c r="S109" s="54">
        <v>37148.626475483245</v>
      </c>
      <c r="T109" s="54">
        <v>32372.676748805854</v>
      </c>
      <c r="U109" s="54">
        <v>31866.96382619474</v>
      </c>
      <c r="V109" s="54">
        <v>31453.882493644611</v>
      </c>
      <c r="W109" s="56">
        <v>31884.962924806325</v>
      </c>
      <c r="X109" s="2" t="e">
        <f t="shared" ref="X109:AE110" ca="1" si="100">IF(J109&lt;&gt;"",IF(LEFT($E109,2)="+-",IF(OR(J109&lt;MIN($C109:$D109),J109&gt;MAX($C109:$D109)),1,0),IF(AND(1*$E109&gt;0,J109&gt;MAX($C109:$D109)),1,IF(AND(1*$E109&lt;0,J109&lt;MIN($C109:$D109)),1,0)))+10*IF(SUM(OFFSET($A$92,MATCH(MID($A109,1,SEARCH(" ",$A109)-1)&amp;"  -  ЧЧР",$A$92:$A$108,0)-1,COLUMN(J109)-1,,-($D$3+$F109)))=24*($D$3+$F109),IF(AND(IF(LEFT($E109,2)="+-",IF(OR(J109&lt;MIN($C109:$D109),J109&gt;MAX($C109:$D109)),1,0),IF(AND(1*$E109&gt;0,J109&gt;MAX($C109:$D109)),1,IF(AND(1*$E109&lt;0,J109&lt;MIN($C109:$D109)),1,0)))=1,IF(COLUMN(T$7)-COLUMN($J$7)&gt;$D$2+$G109,IF(OR(OFFSET(T109,,-1)=21,OFFSET(T109,,-1)=42),1,0),0)=1),2,IF(COLUMN(J109)-COLUMN($J$7)&gt;=$D$3-1+$F109,IF(LEFT($E109,2)="+-",IF(OR(AND(J109&gt;MAX($C109:$D109),AVERAGE(OFFSET(J109,,,,-$D$3))-AVERAGE(OFFSET(J109,,-$D$3,,-$F109))&gt;1*SUBSTITUTE($E109,"+-","+")),AND(J109&lt;MIN($C109:$D109),AVERAGE(OFFSET(J109,,,,-$D$3))-AVERAGE(OFFSET(J109,,-$D$3,,-$F109))&lt;1*SUBSTITUTE($E109,"+-","-"))),2,0),IF(1*$E109&gt;0,IF(AVERAGE(OFFSET(J109,,,,-$D$3))-AVERAGE(OFFSET(J109,,-$D$3,,-$F109))&gt;1*$E109,2,0),IF(AVERAGE(OFFSET(J109,,,,-$D$3))-AVERAGE(OFFSET(J109,,-$D$3,,-$F109))&lt;1*$E109,2,0))),0)*IF($C$4="блоки",IF(OR(MID($B109,7,2)="TA",MID($B109,7,2)="KV"),IF(OFFSET($A$92,IFERROR(MATCH("КА-"&amp;MID($A109,4,2)*1&amp;"А  -  ЧЧР",$A$92:$A$108,0),MATCH("КА-"&amp;MID($A109,4,2)*1&amp;"  -  ЧЧР",$A$92:$A$108,0))-1,COLUMN(J109)-1,,)+OFFSET($A$92,IFERROR(MATCH("КА-"&amp;MID($A109,4,2)*1&amp;"Б  -  ЧЧР",$A$92:$A$108,0),MATCH("КА-"&amp;MID($A109,4,2)*1&amp;"  -  ЧЧР",$A$92:$A$108,0))-1,COLUMN(J109)-1,,)=48,1,0),1),1)),0),0)*IF($G109&gt;0,IF(COLUMN(T$7)-COLUMN($J$7)&gt;=$D$2+$G109,IF(SUM(OFFSET(T109,,-1,,-$G109))&gt;=$G109*21,2,1),1),2)</f>
        <v>#VALUE!</v>
      </c>
      <c r="Y109" s="2" t="e">
        <f t="shared" ca="1" si="100"/>
        <v>#VALUE!</v>
      </c>
      <c r="Z109" s="2" t="e">
        <f t="shared" ca="1" si="100"/>
        <v>#VALUE!</v>
      </c>
      <c r="AA109" s="2" t="e">
        <f t="shared" ca="1" si="100"/>
        <v>#VALUE!</v>
      </c>
      <c r="AB109" s="2" t="e">
        <f t="shared" ca="1" si="100"/>
        <v>#VALUE!</v>
      </c>
      <c r="AC109" s="2" t="e">
        <f t="shared" ca="1" si="100"/>
        <v>#VALUE!</v>
      </c>
      <c r="AD109" s="2" t="e">
        <f t="shared" ca="1" si="100"/>
        <v>#VALUE!</v>
      </c>
      <c r="AE109" s="2" t="e">
        <f t="shared" ca="1" si="100"/>
        <v>#VALUE!</v>
      </c>
      <c r="AF109" s="2" t="e">
        <f t="shared" ca="1" si="95"/>
        <v>#VALUE!</v>
      </c>
      <c r="AG109" s="2" t="e">
        <f t="shared" ca="1" si="95"/>
        <v>#VALUE!</v>
      </c>
      <c r="AH109" s="2" t="e">
        <f t="shared" ca="1" si="95"/>
        <v>#VALUE!</v>
      </c>
      <c r="AI109" s="2" t="e">
        <f t="shared" ca="1" si="95"/>
        <v>#VALUE!</v>
      </c>
      <c r="AJ109" s="2" t="e">
        <f t="shared" ca="1" si="95"/>
        <v>#VALUE!</v>
      </c>
      <c r="AK109" s="2" t="e">
        <f t="shared" ca="1" si="95"/>
        <v>#VALUE!</v>
      </c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2">
        <f t="shared" ca="1" si="99"/>
        <v>0</v>
      </c>
      <c r="BA109" s="2">
        <f t="shared" ca="1" si="98"/>
        <v>0</v>
      </c>
      <c r="BB109" s="2">
        <f t="shared" ca="1" si="98"/>
        <v>0</v>
      </c>
      <c r="BC109" s="2">
        <f t="shared" ca="1" si="98"/>
        <v>0</v>
      </c>
      <c r="BD109" s="2">
        <f t="shared" ca="1" si="98"/>
        <v>0</v>
      </c>
      <c r="BE109" s="2">
        <f t="shared" ca="1" si="98"/>
        <v>0</v>
      </c>
      <c r="BF109" s="2">
        <f t="shared" ca="1" si="98"/>
        <v>0</v>
      </c>
      <c r="BG109" s="2">
        <f t="shared" ca="1" si="98"/>
        <v>0</v>
      </c>
      <c r="BH109" s="2">
        <f t="shared" ca="1" si="96"/>
        <v>0</v>
      </c>
      <c r="BI109" s="2">
        <f t="shared" ca="1" si="96"/>
        <v>0</v>
      </c>
      <c r="BJ109" s="2">
        <f t="shared" ca="1" si="96"/>
        <v>0</v>
      </c>
      <c r="BK109" s="2">
        <f t="shared" ca="1" si="96"/>
        <v>0</v>
      </c>
      <c r="BL109" s="2">
        <f t="shared" ca="1" si="96"/>
        <v>0</v>
      </c>
      <c r="BM109" s="2">
        <f t="shared" ca="1" si="96"/>
        <v>0</v>
      </c>
      <c r="BN109" s="2" t="str">
        <f t="shared" si="90"/>
        <v>GW</v>
      </c>
    </row>
    <row r="110" spans="1:70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Потери пара и конденсата</v>
      </c>
      <c r="B110" s="15" t="s">
        <v>2258</v>
      </c>
      <c r="C110" s="22">
        <v>50</v>
      </c>
      <c r="D110" s="110" t="s">
        <v>2973</v>
      </c>
      <c r="E110" s="22">
        <v>51</v>
      </c>
      <c r="F110" s="110" t="s">
        <v>2995</v>
      </c>
      <c r="G110" s="22"/>
      <c r="H110" s="20">
        <f>IFERROR(IF(AND(MID(D110,1,1)*MID(F110,1,1)=1,RIGHT(F110,LEN(F110)-1)-RIGHT(D110,LEN(D110)-1)&gt;1),1,0),"-")</f>
        <v>0</v>
      </c>
      <c r="I110" s="16" t="str">
        <f t="shared" si="89"/>
        <v>00S002MK0006</v>
      </c>
      <c r="J110" s="54">
        <v>6.1622065603955622</v>
      </c>
      <c r="K110" s="54">
        <v>5.9724454487761331</v>
      </c>
      <c r="L110" s="54">
        <v>5.3810761863152505</v>
      </c>
      <c r="M110" s="54">
        <v>5.1628351560427994</v>
      </c>
      <c r="N110" s="54">
        <v>5.9789781075695574</v>
      </c>
      <c r="O110" s="54">
        <v>5.7490117180647022</v>
      </c>
      <c r="P110" s="54">
        <v>5.1797580768440721</v>
      </c>
      <c r="Q110" s="54">
        <v>5.2143300279623093</v>
      </c>
      <c r="R110" s="54">
        <v>5.1664273031329966</v>
      </c>
      <c r="S110" s="54">
        <v>4.9988998969051579</v>
      </c>
      <c r="T110" s="54">
        <v>5.3676719627947129</v>
      </c>
      <c r="U110" s="54">
        <v>7.0943820663805797</v>
      </c>
      <c r="V110" s="54">
        <v>5.1082139264055524</v>
      </c>
      <c r="W110" s="56">
        <v>4.8537686554739174</v>
      </c>
      <c r="X110" s="2" t="e">
        <f t="shared" ca="1" si="100"/>
        <v>#N/A</v>
      </c>
      <c r="Y110" s="2" t="e">
        <f t="shared" ca="1" si="100"/>
        <v>#N/A</v>
      </c>
      <c r="Z110" s="2" t="e">
        <f t="shared" ca="1" si="100"/>
        <v>#N/A</v>
      </c>
      <c r="AA110" s="2" t="e">
        <f t="shared" ca="1" si="100"/>
        <v>#N/A</v>
      </c>
      <c r="AB110" s="2" t="e">
        <f t="shared" ca="1" si="100"/>
        <v>#N/A</v>
      </c>
      <c r="AC110" s="2" t="e">
        <f t="shared" ca="1" si="100"/>
        <v>#N/A</v>
      </c>
      <c r="AD110" s="2" t="e">
        <f t="shared" ca="1" si="100"/>
        <v>#N/A</v>
      </c>
      <c r="AE110" s="2" t="e">
        <f t="shared" ca="1" si="100"/>
        <v>#N/A</v>
      </c>
      <c r="AF110" s="2" t="e">
        <f t="shared" ca="1" si="95"/>
        <v>#N/A</v>
      </c>
      <c r="AG110" s="2" t="e">
        <f t="shared" ca="1" si="95"/>
        <v>#N/A</v>
      </c>
      <c r="AH110" s="2" t="e">
        <f t="shared" ca="1" si="95"/>
        <v>#N/A</v>
      </c>
      <c r="AI110" s="2" t="e">
        <f t="shared" ca="1" si="95"/>
        <v>#N/A</v>
      </c>
      <c r="AJ110" s="2" t="e">
        <f t="shared" ca="1" si="95"/>
        <v>#N/A</v>
      </c>
      <c r="AK110" s="2" t="e">
        <f t="shared" ca="1" si="95"/>
        <v>#N/A</v>
      </c>
      <c r="AL110" s="55">
        <v>4.87</v>
      </c>
      <c r="AM110" s="55">
        <v>4.87</v>
      </c>
      <c r="AN110" s="55">
        <v>4.87</v>
      </c>
      <c r="AO110" s="55">
        <v>4.87</v>
      </c>
      <c r="AP110" s="55">
        <v>4.87</v>
      </c>
      <c r="AQ110" s="55">
        <v>4.87</v>
      </c>
      <c r="AR110" s="55">
        <v>4.84</v>
      </c>
      <c r="AS110" s="55">
        <v>4.84</v>
      </c>
      <c r="AT110" s="55">
        <v>4.84</v>
      </c>
      <c r="AU110" s="55">
        <v>4.84</v>
      </c>
      <c r="AV110" s="55">
        <v>4.84</v>
      </c>
      <c r="AW110" s="55">
        <v>4.84</v>
      </c>
      <c r="AX110" s="55">
        <v>4.84</v>
      </c>
      <c r="AY110" s="55">
        <v>4.84</v>
      </c>
      <c r="AZ110" s="2">
        <f t="shared" ca="1" si="99"/>
        <v>0</v>
      </c>
      <c r="BA110" s="2">
        <f t="shared" ca="1" si="98"/>
        <v>0</v>
      </c>
      <c r="BB110" s="2">
        <f t="shared" ca="1" si="98"/>
        <v>0</v>
      </c>
      <c r="BC110" s="2">
        <f t="shared" ca="1" si="98"/>
        <v>0</v>
      </c>
      <c r="BD110" s="2">
        <f t="shared" ca="1" si="98"/>
        <v>0</v>
      </c>
      <c r="BE110" s="2">
        <f t="shared" ca="1" si="98"/>
        <v>0</v>
      </c>
      <c r="BF110" s="2">
        <f t="shared" ca="1" si="98"/>
        <v>0</v>
      </c>
      <c r="BG110" s="2">
        <f t="shared" ca="1" si="98"/>
        <v>0</v>
      </c>
      <c r="BH110" s="2">
        <f t="shared" ca="1" si="96"/>
        <v>0</v>
      </c>
      <c r="BI110" s="2">
        <f t="shared" ca="1" si="96"/>
        <v>0</v>
      </c>
      <c r="BJ110" s="2">
        <f t="shared" ca="1" si="96"/>
        <v>0</v>
      </c>
      <c r="BK110" s="2">
        <f t="shared" ca="1" si="96"/>
        <v>0</v>
      </c>
      <c r="BL110" s="2">
        <f t="shared" ca="1" si="96"/>
        <v>0</v>
      </c>
      <c r="BM110" s="2">
        <f t="shared" ca="1" si="96"/>
        <v>0</v>
      </c>
      <c r="BN110" s="2" t="str">
        <f t="shared" si="90"/>
        <v>MK</v>
      </c>
    </row>
    <row r="111" spans="1:70" x14ac:dyDescent="0.25">
      <c r="A111"/>
      <c r="B111"/>
      <c r="C111"/>
      <c r="D111"/>
    </row>
    <row r="112" spans="1:70" x14ac:dyDescent="0.25">
      <c r="A112" s="98"/>
      <c r="B112"/>
      <c r="C112"/>
      <c r="D112"/>
    </row>
    <row r="113" spans="1:4" x14ac:dyDescent="0.25">
      <c r="A113" s="98"/>
      <c r="B113"/>
      <c r="C113"/>
      <c r="D113"/>
    </row>
    <row r="114" spans="1:4" x14ac:dyDescent="0.25">
      <c r="A114" s="98"/>
      <c r="B114"/>
      <c r="C114"/>
      <c r="D114"/>
    </row>
    <row r="115" spans="1:4" x14ac:dyDescent="0.25">
      <c r="A115" s="98"/>
    </row>
    <row r="116" spans="1:4" x14ac:dyDescent="0.25">
      <c r="A116" s="98"/>
    </row>
    <row r="117" spans="1:4" x14ac:dyDescent="0.25">
      <c r="A117" s="98"/>
    </row>
    <row r="118" spans="1:4" x14ac:dyDescent="0.25">
      <c r="A118" s="98"/>
    </row>
    <row r="119" spans="1:4" x14ac:dyDescent="0.25">
      <c r="A119" s="98"/>
    </row>
    <row r="120" spans="1:4" x14ac:dyDescent="0.25">
      <c r="A120" s="98"/>
    </row>
    <row r="121" spans="1:4" x14ac:dyDescent="0.25">
      <c r="A121" s="98"/>
    </row>
    <row r="122" spans="1:4" x14ac:dyDescent="0.25">
      <c r="A122" s="98"/>
    </row>
    <row r="123" spans="1:4" x14ac:dyDescent="0.25">
      <c r="A123" s="98"/>
    </row>
    <row r="124" spans="1:4" x14ac:dyDescent="0.25">
      <c r="A124" s="98"/>
    </row>
    <row r="125" spans="1:4" x14ac:dyDescent="0.25">
      <c r="A125" s="98"/>
    </row>
  </sheetData>
  <mergeCells count="5">
    <mergeCell ref="E3:F3"/>
    <mergeCell ref="E4:F4"/>
    <mergeCell ref="C6:F6"/>
    <mergeCell ref="G6:G7"/>
    <mergeCell ref="C7:D7"/>
  </mergeCells>
  <conditionalFormatting sqref="H8:W110">
    <cfRule type="expression" dxfId="161" priority="2" stopIfTrue="1">
      <formula>H8=0</formula>
    </cfRule>
  </conditionalFormatting>
  <conditionalFormatting sqref="I8:W110">
    <cfRule type="expression" dxfId="160" priority="6" stopIfTrue="1">
      <formula>OFFSET(I8,,$D$2)=42</formula>
    </cfRule>
    <cfRule type="expression" dxfId="159" priority="7">
      <formula>OR(OFFSET(I8,,$D$2)=1,OFFSET(I8,,$D$2)=2,MOD(OFFSET(I8,,$D$2),10)=1,MOD(OFFSET(I8,,$D$2),10)=2)</formula>
    </cfRule>
  </conditionalFormatting>
  <conditionalFormatting sqref="H4">
    <cfRule type="expression" dxfId="158" priority="4">
      <formula>$H$4="НА СТАНЦИИ"</formula>
    </cfRule>
    <cfRule type="expression" dxfId="157" priority="5">
      <formula>$H$4="ОФИЦИАЛЬНО"</formula>
    </cfRule>
  </conditionalFormatting>
  <conditionalFormatting sqref="AL8:AY110">
    <cfRule type="expression" dxfId="156" priority="8" stopIfTrue="1">
      <formula>AL8=0</formula>
    </cfRule>
  </conditionalFormatting>
  <conditionalFormatting sqref="J8:W110">
    <cfRule type="expression" dxfId="155" priority="1" stopIfTrue="1">
      <formula>AND(OFFSET(J8,MATCH(MID($A8,1,SEARCH(" ",$A8)-1)&amp;"  -  ЧЧР",$A:$A,0)-ROW(J8),)*1&gt;0,OR(J8="",J8=0))</formula>
    </cfRule>
    <cfRule type="expression" dxfId="154" priority="3">
      <formula>OFFSET(J8,MATCH(MID($A8,1,SEARCH(" ",$A8)-1)&amp;"  -  ЧЧР",$A:$A,0)-ROW(J8),)&lt;&gt;24</formula>
    </cfRule>
  </conditionalFormatting>
  <conditionalFormatting sqref="X8:AK110">
    <cfRule type="expression" dxfId="153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2065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66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67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68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69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70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71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72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CW75"/>
  <sheetViews>
    <sheetView zoomScale="50" zoomScaleNormal="50" workbookViewId="0">
      <pane xSplit="8" ySplit="7" topLeftCell="BL8" activePane="bottomRight" state="frozen"/>
      <selection pane="topRight" activeCell="H1" sqref="H1"/>
      <selection pane="bottomLeft" activeCell="A8" sqref="A8"/>
      <selection pane="bottomRight" activeCell="BS22" sqref="BS22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72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2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2277</v>
      </c>
      <c r="C8" s="18">
        <v>175</v>
      </c>
      <c r="D8" s="18">
        <v>130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01K002TU0007</v>
      </c>
      <c r="J8" s="54">
        <v>156</v>
      </c>
      <c r="K8" s="54">
        <v>155</v>
      </c>
      <c r="L8" s="54">
        <v>157</v>
      </c>
      <c r="M8" s="54">
        <v>157</v>
      </c>
      <c r="N8" s="54">
        <v>156</v>
      </c>
      <c r="O8" s="54">
        <v>155</v>
      </c>
      <c r="P8" s="54">
        <v>155</v>
      </c>
      <c r="Q8" s="54">
        <v>156</v>
      </c>
      <c r="R8" s="54">
        <v>154</v>
      </c>
      <c r="S8" s="54">
        <v>154</v>
      </c>
      <c r="T8" s="54">
        <v>156</v>
      </c>
      <c r="U8" s="54">
        <v>161</v>
      </c>
      <c r="V8" s="54">
        <v>160</v>
      </c>
      <c r="W8" s="56">
        <v>157</v>
      </c>
      <c r="X8" s="2">
        <f ca="1">IF(J8&lt;&gt;"",IF(LEFT($E8,2)="+-",IF(OR(J8&lt;MIN($C8:$D8),J8&gt;MAX($C8:$D8)),1,0),IF(AND(1*$E8&gt;0,J8&gt;MAX($C8:$D8)),1,IF(AND(1*$E8&lt;0,J8&lt;MIN($C8:$D8)),1,0)))+10*IF(SUM(OFFSET($A$51,MATCH(MID($A8,1,SEARCH(" ",$A8)-1)&amp;"  -  ЧЧР",$A$51:$A$58,0)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$51,IFERROR(MATCH("КА-"&amp;MID($A8,4,2)*1&amp;"А  -  ЧЧР",$A$51:$A$58,0),MATCH("КА-"&amp;MID($A8,4,2)*1&amp;"  -  ЧЧР",$A$51:$A$58,0))-1,COLUMN(J8)-1,,)+OFFSET($A$51,IFERROR(MATCH("КА-"&amp;MID($A8,4,2)*1&amp;"Б  -  ЧЧР",$A$51:$A$58,0),MATCH("КА-"&amp;MID($A8,4,2)*1&amp;"  -  ЧЧР",$A$51:$A$58,0))-1,COLUMN(J8)-1,,)=48,1,0),1),1)),0),0)*IF($G8&gt;0,IF(COLUMN(T$7)-COLUMN($J$7)&gt;=$D$2+$G8,IF(SUM(OFFSET(T8,,-1,,-$G8))&gt;=$G8*21,2,1),1),2)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IF(K8&lt;&gt;"",IF(LEFT($E8,2)="+-",IF(OR(K8&lt;MIN($C8:$D8),K8&gt;MAX($C8:$D8)),1,0),IF(AND(1*$E8&gt;0,K8&gt;MAX($C8:$D8)),1,IF(AND(1*$E8&lt;0,K8&lt;MIN($C8:$D8)),1,0)))+10*IF(SUM(OFFSET($A$51,MATCH(MID($A8,1,SEARCH(" ",$A8)-1)&amp;"  -  ЧЧР",$A$51:$A$58,0)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$51,IFERROR(MATCH("КА-"&amp;MID($A8,4,2)*1&amp;"А  -  ЧЧР",$A$51:$A$58,0),MATCH("КА-"&amp;MID($A8,4,2)*1&amp;"  -  ЧЧР",$A$51:$A$58,0))-1,COLUMN(K8)-1,,)+OFFSET($A$51,IFERROR(MATCH("КА-"&amp;MID($A8,4,2)*1&amp;"Б  -  ЧЧР",$A$51:$A$58,0),MATCH("КА-"&amp;MID($A8,4,2)*1&amp;"  -  ЧЧР",$A$51:$A$58,0))-1,COLUMN(K8)-1,,)=48,1,0),1),1)),0),0)*IF($G8&gt;0,IF(COLUMN(U$7)-COLUMN($J$7)&gt;=$D$2+$G8,IF(SUM(OFFSET(U8,,-1,,-$G8))&gt;=$G8*21,2,1),1),2)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168</v>
      </c>
      <c r="AM8" s="55">
        <v>167</v>
      </c>
      <c r="AN8" s="55">
        <v>167</v>
      </c>
      <c r="AO8" s="55">
        <v>169</v>
      </c>
      <c r="AP8" s="55">
        <v>165</v>
      </c>
      <c r="AQ8" s="55">
        <v>165</v>
      </c>
      <c r="AR8" s="55">
        <v>165</v>
      </c>
      <c r="AS8" s="55">
        <v>166</v>
      </c>
      <c r="AT8" s="55">
        <v>166</v>
      </c>
      <c r="AU8" s="55">
        <v>167</v>
      </c>
      <c r="AV8" s="55">
        <v>167</v>
      </c>
      <c r="AW8" s="55">
        <v>166</v>
      </c>
      <c r="AX8" s="55">
        <v>166</v>
      </c>
      <c r="AY8" s="55">
        <v>166</v>
      </c>
      <c r="AZ8" s="2">
        <f ca="1">COUNTIF(OFFSET(H8,,$D$2+2,COUNTIF(OFFSET($H8,1-ROW($H8),2+4*$D$2,60),"="&amp;OFFSET($H8,,2+4*$D$2))),"&gt;20")</f>
        <v>0</v>
      </c>
      <c r="BA8" s="2">
        <f t="shared" ref="BA8:BM23" ca="1" si="1">COUNTIF(OFFSET(I8,,$D$2+2,COUNTIF(OFFSET($H8,1-ROW($H8),2+4*$D$2,60),"="&amp;OFFSET($H8,,2+4*$D$2))),"&gt;20")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 t="shared" ref="BO8:BO39" si="2">IF(AND(COUNTIF(J8:W8,"&gt;0")&gt;6,COUNTIF(J8:W8,"&gt;0")=SUM(BR8:CE8)),SUM(BR8:CE8),0)</f>
        <v>0</v>
      </c>
      <c r="BP8" s="2">
        <f t="shared" ref="BP8:BP39" si="3">IF(AND(COUNTIF(J8:W8,"&gt;0")&gt;6,SUM(BR8:CE8)=0),1,0)</f>
        <v>1</v>
      </c>
      <c r="BR8" s="2">
        <f t="shared" ref="BR8:CE12" si="4">IF(AND(J51 &gt;0,J8&gt;$C8,J8 &gt;20),1,0)</f>
        <v>0</v>
      </c>
      <c r="BS8" s="2">
        <f t="shared" si="4"/>
        <v>0</v>
      </c>
      <c r="BT8" s="2">
        <f t="shared" si="4"/>
        <v>0</v>
      </c>
      <c r="BU8" s="2">
        <f t="shared" si="4"/>
        <v>0</v>
      </c>
      <c r="BV8" s="2">
        <f t="shared" si="4"/>
        <v>0</v>
      </c>
      <c r="BW8" s="2">
        <f t="shared" si="4"/>
        <v>0</v>
      </c>
      <c r="BX8" s="2">
        <f t="shared" si="4"/>
        <v>0</v>
      </c>
      <c r="BY8" s="2">
        <f t="shared" si="4"/>
        <v>0</v>
      </c>
      <c r="BZ8" s="2">
        <f t="shared" si="4"/>
        <v>0</v>
      </c>
      <c r="CA8" s="2">
        <f t="shared" si="4"/>
        <v>0</v>
      </c>
      <c r="CB8" s="2">
        <f t="shared" si="4"/>
        <v>0</v>
      </c>
      <c r="CC8" s="2">
        <f t="shared" si="4"/>
        <v>0</v>
      </c>
      <c r="CD8" s="2">
        <f t="shared" si="4"/>
        <v>0</v>
      </c>
      <c r="CE8" s="2">
        <f t="shared" si="4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КА-2  -  Тух</v>
      </c>
      <c r="B9" s="10" t="s">
        <v>2278</v>
      </c>
      <c r="C9" s="18">
        <v>175</v>
      </c>
      <c r="D9" s="18">
        <v>130</v>
      </c>
      <c r="E9" s="22" t="s">
        <v>114</v>
      </c>
      <c r="F9" s="22">
        <v>3</v>
      </c>
      <c r="G9" s="22"/>
      <c r="H9" s="20">
        <f t="shared" ref="H9:H59" ca="1" si="5">IF(COUNTIF(OFFSET(H9,,2+$D$2+$B$3-$B$2,,$C$3-$B$3+1),"=42")+COUNTIF(OFFSET(H9,,2+$D$2+$B$3-$B$2,,$C$3-$B$3+1),"=21")&gt;0,1,0)</f>
        <v>0</v>
      </c>
      <c r="I9" s="16" t="str">
        <f t="shared" ref="I9:I60" si="6">IF(MID(B9,7,2)="MX",REPLACE(B9,5,2,"01"),IF(AND(MID(B9,11,2)="20",MID(B9,7,2)="KV"),REPLACE(B9,5,2,"12"),IF(MID(B9,7,2)="MK",IF(MID(B9,11,2)="26",REPLACE(B9,5,2,"02"),IF(MID(B9,11,2)="06",REPLACE(B9,3,4,"S002"),REPLACE(B9,6,1,"2"))),REPLACE(B9,6,1,"2"))))</f>
        <v>02K002TU0007</v>
      </c>
      <c r="J9" s="54">
        <v>150</v>
      </c>
      <c r="K9" s="54">
        <v>146</v>
      </c>
      <c r="L9" s="54">
        <v>144</v>
      </c>
      <c r="M9" s="54">
        <v>141</v>
      </c>
      <c r="N9" s="54">
        <v>135</v>
      </c>
      <c r="O9" s="54">
        <v>136</v>
      </c>
      <c r="P9" s="54">
        <v>136</v>
      </c>
      <c r="Q9" s="54">
        <v>137</v>
      </c>
      <c r="R9" s="54">
        <v>135</v>
      </c>
      <c r="S9" s="54">
        <v>136</v>
      </c>
      <c r="T9" s="54">
        <v>137</v>
      </c>
      <c r="U9" s="54">
        <v>144</v>
      </c>
      <c r="V9" s="54">
        <v>138</v>
      </c>
      <c r="W9" s="56">
        <v>141</v>
      </c>
      <c r="X9" s="2">
        <f t="shared" ref="X9:AK41" ca="1" si="7">IF(J9&lt;&gt;"",IF(LEFT($E9,2)="+-",IF(OR(J9&lt;MIN($C9:$D9),J9&gt;MAX($C9:$D9)),1,0),IF(AND(1*$E9&gt;0,J9&gt;MAX($C9:$D9)),1,IF(AND(1*$E9&lt;0,J9&lt;MIN($C9:$D9)),1,0)))+10*IF(SUM(OFFSET($A$51,MATCH(MID($A9,1,SEARCH(" ",$A9)-1)&amp;"  -  ЧЧР",$A$51:$A$58,0)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$51,IFERROR(MATCH("КА-"&amp;MID($A9,4,2)*1&amp;"А  -  ЧЧР",$A$51:$A$58,0),MATCH("КА-"&amp;MID($A9,4,2)*1&amp;"  -  ЧЧР",$A$51:$A$58,0))-1,COLUMN(J9)-1,,)+OFFSET($A$51,IFERROR(MATCH("КА-"&amp;MID($A9,4,2)*1&amp;"Б  -  ЧЧР",$A$51:$A$58,0),MATCH("КА-"&amp;MID($A9,4,2)*1&amp;"  -  ЧЧР",$A$51:$A$58,0))-1,COLUMN(J9)-1,,)=48,1,0),1),1)),0),0)*IF($G9&gt;0,IF(COLUMN(T$7)-COLUMN($J$7)&gt;=$D$2+$G9,IF(SUM(OFFSET(T9,,-1,,-$G9))&gt;=$G9*21,2,1),1),2)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167</v>
      </c>
      <c r="AM9" s="55">
        <v>166</v>
      </c>
      <c r="AN9" s="55">
        <v>167</v>
      </c>
      <c r="AO9" s="55">
        <v>167</v>
      </c>
      <c r="AP9" s="55">
        <v>160</v>
      </c>
      <c r="AQ9" s="55">
        <v>161</v>
      </c>
      <c r="AR9" s="55">
        <v>161</v>
      </c>
      <c r="AS9" s="55">
        <v>164</v>
      </c>
      <c r="AT9" s="55">
        <v>163</v>
      </c>
      <c r="AU9" s="55">
        <v>164</v>
      </c>
      <c r="AV9" s="55">
        <v>164</v>
      </c>
      <c r="AW9" s="55">
        <v>161</v>
      </c>
      <c r="AX9" s="55">
        <v>161</v>
      </c>
      <c r="AY9" s="55">
        <v>163</v>
      </c>
      <c r="AZ9" s="2">
        <f t="shared" ref="AZ9:BM41" ca="1" si="8">COUNTIF(OFFSET(H9,,$D$2+2,COUNTIF(OFFSET($H9,1-ROW($H9),2+4*$D$2,60),"="&amp;OFFSET($H9,,2+4*$D$2))),"&gt;20")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60" si="9">MID(B9,7,2)</f>
        <v>TU</v>
      </c>
      <c r="BO9" s="2">
        <f t="shared" si="2"/>
        <v>0</v>
      </c>
      <c r="BP9" s="2">
        <f t="shared" si="3"/>
        <v>1</v>
      </c>
      <c r="BR9" s="2">
        <f t="shared" si="4"/>
        <v>0</v>
      </c>
      <c r="BS9" s="2">
        <f t="shared" si="4"/>
        <v>0</v>
      </c>
      <c r="BT9" s="2">
        <f t="shared" si="4"/>
        <v>0</v>
      </c>
      <c r="BU9" s="2">
        <f t="shared" si="4"/>
        <v>0</v>
      </c>
      <c r="BV9" s="2">
        <f t="shared" si="4"/>
        <v>0</v>
      </c>
      <c r="BW9" s="2">
        <f t="shared" si="4"/>
        <v>0</v>
      </c>
      <c r="BX9" s="2">
        <f t="shared" si="4"/>
        <v>0</v>
      </c>
      <c r="BY9" s="2">
        <f t="shared" si="4"/>
        <v>0</v>
      </c>
      <c r="BZ9" s="2">
        <f t="shared" si="4"/>
        <v>0</v>
      </c>
      <c r="CA9" s="2">
        <f t="shared" si="4"/>
        <v>0</v>
      </c>
      <c r="CB9" s="2">
        <f t="shared" si="4"/>
        <v>0</v>
      </c>
      <c r="CC9" s="2">
        <f t="shared" si="4"/>
        <v>0</v>
      </c>
      <c r="CD9" s="2">
        <f t="shared" si="4"/>
        <v>0</v>
      </c>
      <c r="CE9" s="2">
        <f t="shared" si="4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КА-3  -  Тух</v>
      </c>
      <c r="B10" s="10" t="s">
        <v>2279</v>
      </c>
      <c r="C10" s="18">
        <v>175</v>
      </c>
      <c r="D10" s="18">
        <v>130</v>
      </c>
      <c r="E10" s="22" t="s">
        <v>114</v>
      </c>
      <c r="F10" s="22">
        <v>3</v>
      </c>
      <c r="G10" s="22"/>
      <c r="H10" s="20">
        <f t="shared" ca="1" si="5"/>
        <v>0</v>
      </c>
      <c r="I10" s="16" t="str">
        <f t="shared" si="6"/>
        <v>03K002TU0007</v>
      </c>
      <c r="J10" s="54">
        <v>150</v>
      </c>
      <c r="K10" s="54">
        <v>149</v>
      </c>
      <c r="L10" s="54">
        <v>151</v>
      </c>
      <c r="M10" s="54">
        <v>149</v>
      </c>
      <c r="N10" s="54">
        <v>144</v>
      </c>
      <c r="O10" s="54">
        <v>142</v>
      </c>
      <c r="P10" s="54">
        <v>143</v>
      </c>
      <c r="Q10" s="54">
        <v>145</v>
      </c>
      <c r="R10" s="54">
        <v>145</v>
      </c>
      <c r="S10" s="54">
        <v>146</v>
      </c>
      <c r="T10" s="54">
        <v>147</v>
      </c>
      <c r="U10" s="54">
        <v>149</v>
      </c>
      <c r="V10" s="54">
        <v>149</v>
      </c>
      <c r="W10" s="56">
        <v>152</v>
      </c>
      <c r="X10" s="2">
        <f t="shared" ca="1" si="7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164</v>
      </c>
      <c r="AM10" s="55">
        <v>164</v>
      </c>
      <c r="AN10" s="55">
        <v>163</v>
      </c>
      <c r="AO10" s="55">
        <v>163</v>
      </c>
      <c r="AP10" s="55">
        <v>160</v>
      </c>
      <c r="AQ10" s="55">
        <v>158</v>
      </c>
      <c r="AR10" s="55">
        <v>159</v>
      </c>
      <c r="AS10" s="55">
        <v>161</v>
      </c>
      <c r="AT10" s="55">
        <v>161</v>
      </c>
      <c r="AU10" s="55">
        <v>162</v>
      </c>
      <c r="AV10" s="55">
        <v>162</v>
      </c>
      <c r="AW10" s="55">
        <v>160</v>
      </c>
      <c r="AX10" s="55">
        <v>161</v>
      </c>
      <c r="AY10" s="55">
        <v>163</v>
      </c>
      <c r="AZ10" s="2">
        <f t="shared" ca="1" si="8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9"/>
        <v>TU</v>
      </c>
      <c r="BO10" s="2">
        <f t="shared" si="2"/>
        <v>0</v>
      </c>
      <c r="BP10" s="2">
        <f t="shared" si="3"/>
        <v>1</v>
      </c>
      <c r="BR10" s="2">
        <f t="shared" si="4"/>
        <v>0</v>
      </c>
      <c r="BS10" s="2">
        <f t="shared" si="4"/>
        <v>0</v>
      </c>
      <c r="BT10" s="2">
        <f t="shared" si="4"/>
        <v>0</v>
      </c>
      <c r="BU10" s="2">
        <f t="shared" si="4"/>
        <v>0</v>
      </c>
      <c r="BV10" s="2">
        <f t="shared" si="4"/>
        <v>0</v>
      </c>
      <c r="BW10" s="2">
        <f t="shared" si="4"/>
        <v>0</v>
      </c>
      <c r="BX10" s="2">
        <f t="shared" si="4"/>
        <v>0</v>
      </c>
      <c r="BY10" s="2">
        <f t="shared" si="4"/>
        <v>0</v>
      </c>
      <c r="BZ10" s="2">
        <f t="shared" si="4"/>
        <v>0</v>
      </c>
      <c r="CA10" s="2">
        <f t="shared" si="4"/>
        <v>0</v>
      </c>
      <c r="CB10" s="2">
        <f t="shared" si="4"/>
        <v>0</v>
      </c>
      <c r="CC10" s="2">
        <f t="shared" si="4"/>
        <v>0</v>
      </c>
      <c r="CD10" s="2">
        <f t="shared" si="4"/>
        <v>0</v>
      </c>
      <c r="CE10" s="2">
        <f t="shared" si="4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КА-4  -  Тух</v>
      </c>
      <c r="B11" s="10" t="s">
        <v>2280</v>
      </c>
      <c r="C11" s="18">
        <v>175</v>
      </c>
      <c r="D11" s="18">
        <v>130</v>
      </c>
      <c r="E11" s="22" t="s">
        <v>114</v>
      </c>
      <c r="F11" s="22">
        <v>3</v>
      </c>
      <c r="G11" s="22"/>
      <c r="H11" s="20">
        <f t="shared" ca="1" si="5"/>
        <v>0</v>
      </c>
      <c r="I11" s="16" t="str">
        <f t="shared" si="6"/>
        <v>04K002TU0007</v>
      </c>
      <c r="J11" s="54">
        <v>170</v>
      </c>
      <c r="K11" s="54">
        <v>156</v>
      </c>
      <c r="L11" s="54">
        <v>161</v>
      </c>
      <c r="M11" s="54">
        <v>155</v>
      </c>
      <c r="N11" s="54">
        <v>154</v>
      </c>
      <c r="O11" s="54">
        <v>153</v>
      </c>
      <c r="P11" s="54">
        <v>153</v>
      </c>
      <c r="Q11" s="54">
        <v>153</v>
      </c>
      <c r="R11" s="54">
        <v>151</v>
      </c>
      <c r="S11" s="54">
        <v>153</v>
      </c>
      <c r="T11" s="54">
        <v>154</v>
      </c>
      <c r="U11" s="54">
        <v>162</v>
      </c>
      <c r="V11" s="54">
        <v>156</v>
      </c>
      <c r="W11" s="56">
        <v>156</v>
      </c>
      <c r="X11" s="2">
        <f t="shared" ca="1" si="7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168</v>
      </c>
      <c r="AM11" s="55">
        <v>167</v>
      </c>
      <c r="AN11" s="55">
        <v>169</v>
      </c>
      <c r="AO11" s="55">
        <v>168</v>
      </c>
      <c r="AP11" s="55">
        <v>165</v>
      </c>
      <c r="AQ11" s="55">
        <v>165</v>
      </c>
      <c r="AR11" s="55">
        <v>164</v>
      </c>
      <c r="AS11" s="55">
        <v>166</v>
      </c>
      <c r="AT11" s="55">
        <v>166</v>
      </c>
      <c r="AU11" s="55">
        <v>167</v>
      </c>
      <c r="AV11" s="55">
        <v>168</v>
      </c>
      <c r="AW11" s="55">
        <v>165</v>
      </c>
      <c r="AX11" s="55">
        <v>164</v>
      </c>
      <c r="AY11" s="55">
        <v>167</v>
      </c>
      <c r="AZ11" s="2">
        <f t="shared" ca="1" si="8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9"/>
        <v>TU</v>
      </c>
      <c r="BO11" s="2">
        <f t="shared" si="2"/>
        <v>0</v>
      </c>
      <c r="BP11" s="2">
        <f t="shared" si="3"/>
        <v>1</v>
      </c>
      <c r="BR11" s="2">
        <f t="shared" si="4"/>
        <v>0</v>
      </c>
      <c r="BS11" s="2">
        <f t="shared" si="4"/>
        <v>0</v>
      </c>
      <c r="BT11" s="2">
        <f t="shared" si="4"/>
        <v>0</v>
      </c>
      <c r="BU11" s="2">
        <f t="shared" si="4"/>
        <v>0</v>
      </c>
      <c r="BV11" s="2">
        <f t="shared" si="4"/>
        <v>0</v>
      </c>
      <c r="BW11" s="2">
        <f t="shared" si="4"/>
        <v>0</v>
      </c>
      <c r="BX11" s="2">
        <f t="shared" si="4"/>
        <v>0</v>
      </c>
      <c r="BY11" s="2">
        <f t="shared" si="4"/>
        <v>0</v>
      </c>
      <c r="BZ11" s="2">
        <f t="shared" si="4"/>
        <v>0</v>
      </c>
      <c r="CA11" s="2">
        <f t="shared" si="4"/>
        <v>0</v>
      </c>
      <c r="CB11" s="2">
        <f t="shared" si="4"/>
        <v>0</v>
      </c>
      <c r="CC11" s="2">
        <f t="shared" si="4"/>
        <v>0</v>
      </c>
      <c r="CD11" s="2">
        <f t="shared" si="4"/>
        <v>0</v>
      </c>
      <c r="CE11" s="2">
        <f t="shared" si="4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КА-5  -  Тух</v>
      </c>
      <c r="B12" s="10" t="s">
        <v>2281</v>
      </c>
      <c r="C12" s="18">
        <v>175</v>
      </c>
      <c r="D12" s="18">
        <v>130</v>
      </c>
      <c r="E12" s="22" t="s">
        <v>114</v>
      </c>
      <c r="F12" s="22">
        <v>3</v>
      </c>
      <c r="G12" s="22"/>
      <c r="H12" s="20">
        <f t="shared" ca="1" si="5"/>
        <v>0</v>
      </c>
      <c r="I12" s="16" t="str">
        <f t="shared" si="6"/>
        <v>05K002TU0007</v>
      </c>
      <c r="J12" s="54">
        <v>166</v>
      </c>
      <c r="K12" s="54">
        <v>164</v>
      </c>
      <c r="L12" s="54">
        <v>163</v>
      </c>
      <c r="M12" s="54">
        <v>160</v>
      </c>
      <c r="N12" s="54">
        <v>160</v>
      </c>
      <c r="O12" s="54">
        <v>160</v>
      </c>
      <c r="P12" s="54">
        <v>161</v>
      </c>
      <c r="Q12" s="54">
        <v>162</v>
      </c>
      <c r="R12" s="54">
        <v>160</v>
      </c>
      <c r="S12" s="54">
        <v>160</v>
      </c>
      <c r="T12" s="54">
        <v>160</v>
      </c>
      <c r="U12" s="54">
        <v>166</v>
      </c>
      <c r="V12" s="54">
        <v>165</v>
      </c>
      <c r="W12" s="56">
        <v>163</v>
      </c>
      <c r="X12" s="2">
        <f t="shared" ca="1" si="7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168</v>
      </c>
      <c r="AM12" s="55">
        <v>167</v>
      </c>
      <c r="AN12" s="55">
        <v>167</v>
      </c>
      <c r="AO12" s="55">
        <v>167</v>
      </c>
      <c r="AP12" s="55">
        <v>165</v>
      </c>
      <c r="AQ12" s="55">
        <v>164</v>
      </c>
      <c r="AR12" s="55">
        <v>165</v>
      </c>
      <c r="AS12" s="55">
        <v>166</v>
      </c>
      <c r="AT12" s="55">
        <v>165</v>
      </c>
      <c r="AU12" s="55">
        <v>166</v>
      </c>
      <c r="AV12" s="55">
        <v>166</v>
      </c>
      <c r="AW12" s="55">
        <v>166</v>
      </c>
      <c r="AX12" s="55">
        <v>166</v>
      </c>
      <c r="AY12" s="55">
        <v>166</v>
      </c>
      <c r="AZ12" s="2">
        <f t="shared" ca="1" si="8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9"/>
        <v>TU</v>
      </c>
      <c r="BO12" s="2">
        <f t="shared" si="2"/>
        <v>0</v>
      </c>
      <c r="BP12" s="2">
        <f t="shared" si="3"/>
        <v>1</v>
      </c>
      <c r="BR12" s="2">
        <f t="shared" si="4"/>
        <v>0</v>
      </c>
      <c r="BS12" s="2">
        <f t="shared" si="4"/>
        <v>0</v>
      </c>
      <c r="BT12" s="2">
        <f t="shared" si="4"/>
        <v>0</v>
      </c>
      <c r="BU12" s="2">
        <f t="shared" si="4"/>
        <v>0</v>
      </c>
      <c r="BV12" s="2">
        <f t="shared" si="4"/>
        <v>0</v>
      </c>
      <c r="BW12" s="2">
        <f t="shared" si="4"/>
        <v>0</v>
      </c>
      <c r="BX12" s="2">
        <f t="shared" si="4"/>
        <v>0</v>
      </c>
      <c r="BY12" s="2">
        <f t="shared" si="4"/>
        <v>0</v>
      </c>
      <c r="BZ12" s="2">
        <f t="shared" si="4"/>
        <v>0</v>
      </c>
      <c r="CA12" s="2">
        <f t="shared" si="4"/>
        <v>0</v>
      </c>
      <c r="CB12" s="2">
        <f t="shared" si="4"/>
        <v>0</v>
      </c>
      <c r="CC12" s="2">
        <f t="shared" si="4"/>
        <v>0</v>
      </c>
      <c r="CD12" s="2">
        <f t="shared" si="4"/>
        <v>0</v>
      </c>
      <c r="CE12" s="2">
        <f t="shared" si="4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  -  α_рс</v>
      </c>
      <c r="B13" s="10" t="s">
        <v>2282</v>
      </c>
      <c r="C13" s="18">
        <v>1.5</v>
      </c>
      <c r="D13" s="18">
        <v>1.1000000000000001</v>
      </c>
      <c r="E13" s="22" t="s">
        <v>116</v>
      </c>
      <c r="F13" s="22">
        <v>3</v>
      </c>
      <c r="G13" s="22"/>
      <c r="H13" s="20">
        <f t="shared" ca="1" si="5"/>
        <v>0</v>
      </c>
      <c r="I13" s="16" t="str">
        <f t="shared" si="6"/>
        <v>01K002KI0007</v>
      </c>
      <c r="J13" s="54">
        <v>1.2</v>
      </c>
      <c r="K13" s="54">
        <v>1.23</v>
      </c>
      <c r="L13" s="54">
        <v>1.22</v>
      </c>
      <c r="M13" s="54">
        <v>1.2</v>
      </c>
      <c r="N13" s="54">
        <v>1.26</v>
      </c>
      <c r="O13" s="54">
        <v>1.27</v>
      </c>
      <c r="P13" s="54">
        <v>1.28</v>
      </c>
      <c r="Q13" s="54">
        <v>1.24</v>
      </c>
      <c r="R13" s="54">
        <v>1.24</v>
      </c>
      <c r="S13" s="54">
        <v>1.24</v>
      </c>
      <c r="T13" s="54">
        <v>1.23</v>
      </c>
      <c r="U13" s="54">
        <v>1.26</v>
      </c>
      <c r="V13" s="54">
        <v>1.26</v>
      </c>
      <c r="W13" s="56">
        <v>1.25</v>
      </c>
      <c r="X13" s="2">
        <f t="shared" ca="1" si="7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1.22</v>
      </c>
      <c r="AM13" s="55">
        <v>1.23</v>
      </c>
      <c r="AN13" s="55">
        <v>1.23</v>
      </c>
      <c r="AO13" s="55">
        <v>1.23</v>
      </c>
      <c r="AP13" s="55">
        <v>1.27</v>
      </c>
      <c r="AQ13" s="55">
        <v>1.27</v>
      </c>
      <c r="AR13" s="55">
        <v>1.27</v>
      </c>
      <c r="AS13" s="55">
        <v>1.25</v>
      </c>
      <c r="AT13" s="55">
        <v>1.25</v>
      </c>
      <c r="AU13" s="55">
        <v>1.24</v>
      </c>
      <c r="AV13" s="55">
        <v>1.24</v>
      </c>
      <c r="AW13" s="55">
        <v>1.26</v>
      </c>
      <c r="AX13" s="55">
        <v>1.26</v>
      </c>
      <c r="AY13" s="55">
        <v>1.24</v>
      </c>
      <c r="AZ13" s="2">
        <f t="shared" ca="1" si="8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9"/>
        <v>KI</v>
      </c>
      <c r="BO13" s="2">
        <f t="shared" si="2"/>
        <v>0</v>
      </c>
      <c r="BP13" s="2">
        <f t="shared" si="3"/>
        <v>1</v>
      </c>
      <c r="BR13" s="2">
        <f t="shared" ref="BR13:CE17" si="10">IF(AND(J51 &gt;0,J13&gt;$C13,J13 &gt;0.5),1,0)</f>
        <v>0</v>
      </c>
      <c r="BS13" s="2">
        <f t="shared" si="10"/>
        <v>0</v>
      </c>
      <c r="BT13" s="2">
        <f t="shared" si="10"/>
        <v>0</v>
      </c>
      <c r="BU13" s="2">
        <f t="shared" si="10"/>
        <v>0</v>
      </c>
      <c r="BV13" s="2">
        <f t="shared" si="10"/>
        <v>0</v>
      </c>
      <c r="BW13" s="2">
        <f t="shared" si="10"/>
        <v>0</v>
      </c>
      <c r="BX13" s="2">
        <f t="shared" si="10"/>
        <v>0</v>
      </c>
      <c r="BY13" s="2">
        <f t="shared" si="10"/>
        <v>0</v>
      </c>
      <c r="BZ13" s="2">
        <f t="shared" si="10"/>
        <v>0</v>
      </c>
      <c r="CA13" s="2">
        <f t="shared" si="10"/>
        <v>0</v>
      </c>
      <c r="CB13" s="2">
        <f t="shared" si="10"/>
        <v>0</v>
      </c>
      <c r="CC13" s="2">
        <f t="shared" si="10"/>
        <v>0</v>
      </c>
      <c r="CD13" s="2">
        <f t="shared" si="10"/>
        <v>0</v>
      </c>
      <c r="CE13" s="2">
        <f t="shared" si="10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КА-2  -  α_рс</v>
      </c>
      <c r="B14" s="10" t="s">
        <v>2283</v>
      </c>
      <c r="C14" s="18">
        <v>1.5</v>
      </c>
      <c r="D14" s="18">
        <v>1.1000000000000001</v>
      </c>
      <c r="E14" s="22" t="s">
        <v>116</v>
      </c>
      <c r="F14" s="22">
        <v>3</v>
      </c>
      <c r="G14" s="22"/>
      <c r="H14" s="20">
        <f t="shared" ca="1" si="5"/>
        <v>0</v>
      </c>
      <c r="I14" s="16" t="str">
        <f t="shared" si="6"/>
        <v>02K002KI0007</v>
      </c>
      <c r="J14" s="54">
        <v>1.19</v>
      </c>
      <c r="K14" s="54">
        <v>1.21</v>
      </c>
      <c r="L14" s="54">
        <v>1.2</v>
      </c>
      <c r="M14" s="54">
        <v>1.18</v>
      </c>
      <c r="N14" s="54">
        <v>1.26</v>
      </c>
      <c r="O14" s="54">
        <v>1.26</v>
      </c>
      <c r="P14" s="54">
        <v>1.26</v>
      </c>
      <c r="Q14" s="54">
        <v>1.24</v>
      </c>
      <c r="R14" s="54">
        <v>1.25</v>
      </c>
      <c r="S14" s="54">
        <v>1.25</v>
      </c>
      <c r="T14" s="54">
        <v>1.23</v>
      </c>
      <c r="U14" s="54">
        <v>1.25</v>
      </c>
      <c r="V14" s="54">
        <v>1.26</v>
      </c>
      <c r="W14" s="56">
        <v>1.24</v>
      </c>
      <c r="X14" s="2">
        <f t="shared" ca="1" si="7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1.19</v>
      </c>
      <c r="AM14" s="55">
        <v>1.21</v>
      </c>
      <c r="AN14" s="55">
        <v>1.19</v>
      </c>
      <c r="AO14" s="55">
        <v>1.19</v>
      </c>
      <c r="AP14" s="55">
        <v>1.26</v>
      </c>
      <c r="AQ14" s="55">
        <v>1.24</v>
      </c>
      <c r="AR14" s="55">
        <v>1.23</v>
      </c>
      <c r="AS14" s="55">
        <v>1.23</v>
      </c>
      <c r="AT14" s="55">
        <v>1.23</v>
      </c>
      <c r="AU14" s="55">
        <v>1.23</v>
      </c>
      <c r="AV14" s="55">
        <v>1.22</v>
      </c>
      <c r="AW14" s="55">
        <v>1.23</v>
      </c>
      <c r="AX14" s="55">
        <v>1.24</v>
      </c>
      <c r="AY14" s="55">
        <v>1.22</v>
      </c>
      <c r="AZ14" s="2">
        <f t="shared" ca="1" si="8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9"/>
        <v>KI</v>
      </c>
      <c r="BO14" s="2">
        <f t="shared" si="2"/>
        <v>0</v>
      </c>
      <c r="BP14" s="2">
        <f t="shared" si="3"/>
        <v>1</v>
      </c>
      <c r="BR14" s="2">
        <f t="shared" si="10"/>
        <v>0</v>
      </c>
      <c r="BS14" s="2">
        <f t="shared" si="10"/>
        <v>0</v>
      </c>
      <c r="BT14" s="2">
        <f t="shared" si="10"/>
        <v>0</v>
      </c>
      <c r="BU14" s="2">
        <f t="shared" si="10"/>
        <v>0</v>
      </c>
      <c r="BV14" s="2">
        <f t="shared" si="10"/>
        <v>0</v>
      </c>
      <c r="BW14" s="2">
        <f t="shared" si="10"/>
        <v>0</v>
      </c>
      <c r="BX14" s="2">
        <f t="shared" si="10"/>
        <v>0</v>
      </c>
      <c r="BY14" s="2">
        <f t="shared" si="10"/>
        <v>0</v>
      </c>
      <c r="BZ14" s="2">
        <f t="shared" si="10"/>
        <v>0</v>
      </c>
      <c r="CA14" s="2">
        <f t="shared" si="10"/>
        <v>0</v>
      </c>
      <c r="CB14" s="2">
        <f t="shared" si="10"/>
        <v>0</v>
      </c>
      <c r="CC14" s="2">
        <f t="shared" si="10"/>
        <v>0</v>
      </c>
      <c r="CD14" s="2">
        <f t="shared" si="10"/>
        <v>0</v>
      </c>
      <c r="CE14" s="2">
        <f t="shared" si="10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КА-3  -  α_рс</v>
      </c>
      <c r="B15" s="10" t="s">
        <v>2284</v>
      </c>
      <c r="C15" s="18">
        <v>1.5</v>
      </c>
      <c r="D15" s="18">
        <v>1.1000000000000001</v>
      </c>
      <c r="E15" s="22" t="s">
        <v>116</v>
      </c>
      <c r="F15" s="22">
        <v>3</v>
      </c>
      <c r="G15" s="22"/>
      <c r="H15" s="20">
        <f t="shared" ca="1" si="5"/>
        <v>0</v>
      </c>
      <c r="I15" s="16" t="str">
        <f t="shared" si="6"/>
        <v>03K002KI0007</v>
      </c>
      <c r="J15" s="54">
        <v>1.24</v>
      </c>
      <c r="K15" s="54">
        <v>1.23</v>
      </c>
      <c r="L15" s="54">
        <v>1.22</v>
      </c>
      <c r="M15" s="54">
        <v>1.2</v>
      </c>
      <c r="N15" s="54">
        <v>1.27</v>
      </c>
      <c r="O15" s="54">
        <v>1.26</v>
      </c>
      <c r="P15" s="54">
        <v>1.28</v>
      </c>
      <c r="Q15" s="54">
        <v>1.26</v>
      </c>
      <c r="R15" s="54">
        <v>1.25</v>
      </c>
      <c r="S15" s="54">
        <v>1.25</v>
      </c>
      <c r="T15" s="54">
        <v>1.24</v>
      </c>
      <c r="U15" s="54">
        <v>1.27</v>
      </c>
      <c r="V15" s="54">
        <v>1.26</v>
      </c>
      <c r="W15" s="56">
        <v>1.26</v>
      </c>
      <c r="X15" s="2">
        <f t="shared" ca="1" si="7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1.23</v>
      </c>
      <c r="AM15" s="55">
        <v>1.23</v>
      </c>
      <c r="AN15" s="55">
        <v>1.23</v>
      </c>
      <c r="AO15" s="55">
        <v>1.23</v>
      </c>
      <c r="AP15" s="55">
        <v>1.26</v>
      </c>
      <c r="AQ15" s="55">
        <v>1.26</v>
      </c>
      <c r="AR15" s="55">
        <v>1.27</v>
      </c>
      <c r="AS15" s="55">
        <v>1.25</v>
      </c>
      <c r="AT15" s="55">
        <v>1.24</v>
      </c>
      <c r="AU15" s="55">
        <v>1.24</v>
      </c>
      <c r="AV15" s="55">
        <v>1.24</v>
      </c>
      <c r="AW15" s="55">
        <v>1.27</v>
      </c>
      <c r="AX15" s="55">
        <v>1.25</v>
      </c>
      <c r="AY15" s="55">
        <v>1.25</v>
      </c>
      <c r="AZ15" s="2">
        <f t="shared" ca="1" si="8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9"/>
        <v>KI</v>
      </c>
      <c r="BO15" s="2">
        <f t="shared" si="2"/>
        <v>0</v>
      </c>
      <c r="BP15" s="2">
        <f t="shared" si="3"/>
        <v>1</v>
      </c>
      <c r="BR15" s="2">
        <f t="shared" si="10"/>
        <v>0</v>
      </c>
      <c r="BS15" s="2">
        <f t="shared" si="10"/>
        <v>0</v>
      </c>
      <c r="BT15" s="2">
        <f t="shared" si="10"/>
        <v>0</v>
      </c>
      <c r="BU15" s="2">
        <f t="shared" si="10"/>
        <v>0</v>
      </c>
      <c r="BV15" s="2">
        <f t="shared" si="10"/>
        <v>0</v>
      </c>
      <c r="BW15" s="2">
        <f t="shared" si="10"/>
        <v>0</v>
      </c>
      <c r="BX15" s="2">
        <f t="shared" si="10"/>
        <v>0</v>
      </c>
      <c r="BY15" s="2">
        <f t="shared" si="10"/>
        <v>0</v>
      </c>
      <c r="BZ15" s="2">
        <f t="shared" si="10"/>
        <v>0</v>
      </c>
      <c r="CA15" s="2">
        <f t="shared" si="10"/>
        <v>0</v>
      </c>
      <c r="CB15" s="2">
        <f t="shared" si="10"/>
        <v>0</v>
      </c>
      <c r="CC15" s="2">
        <f t="shared" si="10"/>
        <v>0</v>
      </c>
      <c r="CD15" s="2">
        <f t="shared" si="10"/>
        <v>0</v>
      </c>
      <c r="CE15" s="2">
        <f t="shared" si="10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КА-4  -  α_рс</v>
      </c>
      <c r="B16" s="10" t="s">
        <v>2285</v>
      </c>
      <c r="C16" s="18">
        <v>1.5</v>
      </c>
      <c r="D16" s="18">
        <v>1.1000000000000001</v>
      </c>
      <c r="E16" s="22" t="s">
        <v>116</v>
      </c>
      <c r="F16" s="22">
        <v>3</v>
      </c>
      <c r="G16" s="22"/>
      <c r="H16" s="20">
        <f t="shared" ca="1" si="5"/>
        <v>0</v>
      </c>
      <c r="I16" s="16" t="str">
        <f t="shared" si="6"/>
        <v>04K002KI0007</v>
      </c>
      <c r="J16" s="54">
        <v>1.1599999999999999</v>
      </c>
      <c r="K16" s="54">
        <v>1.22</v>
      </c>
      <c r="L16" s="54">
        <v>1.2</v>
      </c>
      <c r="M16" s="54">
        <v>1.2</v>
      </c>
      <c r="N16" s="54">
        <v>1.26</v>
      </c>
      <c r="O16" s="54">
        <v>1.25</v>
      </c>
      <c r="P16" s="54">
        <v>1.27</v>
      </c>
      <c r="Q16" s="54">
        <v>1.25</v>
      </c>
      <c r="R16" s="54">
        <v>1.25</v>
      </c>
      <c r="S16" s="54">
        <v>1.25</v>
      </c>
      <c r="T16" s="54">
        <v>1.2</v>
      </c>
      <c r="U16" s="54">
        <v>1.25</v>
      </c>
      <c r="V16" s="54">
        <v>1.25</v>
      </c>
      <c r="W16" s="56">
        <v>1.25</v>
      </c>
      <c r="X16" s="2">
        <f t="shared" ca="1" si="7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1.21</v>
      </c>
      <c r="AM16" s="55">
        <v>1.24</v>
      </c>
      <c r="AN16" s="55">
        <v>1.22</v>
      </c>
      <c r="AO16" s="55">
        <v>1.23</v>
      </c>
      <c r="AP16" s="55">
        <v>1.27</v>
      </c>
      <c r="AQ16" s="55">
        <v>1.26</v>
      </c>
      <c r="AR16" s="55">
        <v>1.27</v>
      </c>
      <c r="AS16" s="55">
        <v>1.25</v>
      </c>
      <c r="AT16" s="55">
        <v>1.25</v>
      </c>
      <c r="AU16" s="55">
        <v>1.24</v>
      </c>
      <c r="AV16" s="55">
        <v>1.23</v>
      </c>
      <c r="AW16" s="55">
        <v>1.24</v>
      </c>
      <c r="AX16" s="55">
        <v>1.25</v>
      </c>
      <c r="AY16" s="55">
        <v>1.24</v>
      </c>
      <c r="AZ16" s="2">
        <f t="shared" ca="1" si="8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9"/>
        <v>KI</v>
      </c>
      <c r="BO16" s="2">
        <f t="shared" si="2"/>
        <v>0</v>
      </c>
      <c r="BP16" s="2">
        <f t="shared" si="3"/>
        <v>1</v>
      </c>
      <c r="BR16" s="2">
        <f t="shared" si="10"/>
        <v>0</v>
      </c>
      <c r="BS16" s="2">
        <f t="shared" si="10"/>
        <v>0</v>
      </c>
      <c r="BT16" s="2">
        <f t="shared" si="10"/>
        <v>0</v>
      </c>
      <c r="BU16" s="2">
        <f t="shared" si="10"/>
        <v>0</v>
      </c>
      <c r="BV16" s="2">
        <f t="shared" si="10"/>
        <v>0</v>
      </c>
      <c r="BW16" s="2">
        <f t="shared" si="10"/>
        <v>0</v>
      </c>
      <c r="BX16" s="2">
        <f t="shared" si="10"/>
        <v>0</v>
      </c>
      <c r="BY16" s="2">
        <f t="shared" si="10"/>
        <v>0</v>
      </c>
      <c r="BZ16" s="2">
        <f t="shared" si="10"/>
        <v>0</v>
      </c>
      <c r="CA16" s="2">
        <f t="shared" si="10"/>
        <v>0</v>
      </c>
      <c r="CB16" s="2">
        <f t="shared" si="10"/>
        <v>0</v>
      </c>
      <c r="CC16" s="2">
        <f t="shared" si="10"/>
        <v>0</v>
      </c>
      <c r="CD16" s="2">
        <f t="shared" si="10"/>
        <v>0</v>
      </c>
      <c r="CE16" s="2">
        <f t="shared" si="10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КА-5  -  α_рс</v>
      </c>
      <c r="B17" s="15" t="s">
        <v>2286</v>
      </c>
      <c r="C17" s="18">
        <v>1.5</v>
      </c>
      <c r="D17" s="18">
        <v>1.1000000000000001</v>
      </c>
      <c r="E17" s="22" t="s">
        <v>116</v>
      </c>
      <c r="F17" s="22">
        <v>3</v>
      </c>
      <c r="G17" s="22"/>
      <c r="H17" s="20">
        <f t="shared" ca="1" si="5"/>
        <v>0</v>
      </c>
      <c r="I17" s="16" t="str">
        <f t="shared" si="6"/>
        <v>05K002KI0007</v>
      </c>
      <c r="J17" s="54">
        <v>1.2</v>
      </c>
      <c r="K17" s="54">
        <v>1.21</v>
      </c>
      <c r="L17" s="54">
        <v>1.22</v>
      </c>
      <c r="M17" s="54">
        <v>1.22</v>
      </c>
      <c r="N17" s="54">
        <v>1.25</v>
      </c>
      <c r="O17" s="54">
        <v>1.26</v>
      </c>
      <c r="P17" s="54">
        <v>1.27</v>
      </c>
      <c r="Q17" s="54">
        <v>1.25</v>
      </c>
      <c r="R17" s="54">
        <v>1.22</v>
      </c>
      <c r="S17" s="54">
        <v>1.23</v>
      </c>
      <c r="T17" s="54">
        <v>1.21</v>
      </c>
      <c r="U17" s="54">
        <v>1.25</v>
      </c>
      <c r="V17" s="54">
        <v>1.25</v>
      </c>
      <c r="W17" s="56">
        <v>1.25</v>
      </c>
      <c r="X17" s="2">
        <f t="shared" ca="1" si="7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1.22</v>
      </c>
      <c r="AM17" s="55">
        <v>1.23</v>
      </c>
      <c r="AN17" s="55">
        <v>1.23</v>
      </c>
      <c r="AO17" s="55">
        <v>1.24</v>
      </c>
      <c r="AP17" s="55">
        <v>1.27</v>
      </c>
      <c r="AQ17" s="55">
        <v>1.26</v>
      </c>
      <c r="AR17" s="55">
        <v>1.27</v>
      </c>
      <c r="AS17" s="55">
        <v>1.25</v>
      </c>
      <c r="AT17" s="55">
        <v>1.24</v>
      </c>
      <c r="AU17" s="55">
        <v>1.23</v>
      </c>
      <c r="AV17" s="55">
        <v>1.23</v>
      </c>
      <c r="AW17" s="55">
        <v>1.25</v>
      </c>
      <c r="AX17" s="55">
        <v>1.25</v>
      </c>
      <c r="AY17" s="55">
        <v>1.24</v>
      </c>
      <c r="AZ17" s="2">
        <f t="shared" ca="1" si="8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9"/>
        <v>KI</v>
      </c>
      <c r="BO17" s="2">
        <f t="shared" si="2"/>
        <v>0</v>
      </c>
      <c r="BP17" s="2">
        <f t="shared" si="3"/>
        <v>1</v>
      </c>
      <c r="BR17" s="2">
        <f t="shared" si="10"/>
        <v>0</v>
      </c>
      <c r="BS17" s="2">
        <f t="shared" si="10"/>
        <v>0</v>
      </c>
      <c r="BT17" s="2">
        <f t="shared" si="10"/>
        <v>0</v>
      </c>
      <c r="BU17" s="2">
        <f t="shared" si="10"/>
        <v>0</v>
      </c>
      <c r="BV17" s="2">
        <f t="shared" si="10"/>
        <v>0</v>
      </c>
      <c r="BW17" s="2">
        <f t="shared" si="10"/>
        <v>0</v>
      </c>
      <c r="BX17" s="2">
        <f t="shared" si="10"/>
        <v>0</v>
      </c>
      <c r="BY17" s="2">
        <f t="shared" si="10"/>
        <v>0</v>
      </c>
      <c r="BZ17" s="2">
        <f t="shared" si="10"/>
        <v>0</v>
      </c>
      <c r="CA17" s="2">
        <f t="shared" si="10"/>
        <v>0</v>
      </c>
      <c r="CB17" s="2">
        <f t="shared" si="10"/>
        <v>0</v>
      </c>
      <c r="CC17" s="2">
        <f t="shared" si="10"/>
        <v>0</v>
      </c>
      <c r="CD17" s="2">
        <f t="shared" si="10"/>
        <v>0</v>
      </c>
      <c r="CE17" s="2">
        <f t="shared" si="10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КА-1  -  Гшл</v>
      </c>
      <c r="B18" s="15" t="s">
        <v>2287</v>
      </c>
      <c r="C18" s="18">
        <v>5</v>
      </c>
      <c r="D18" s="18">
        <v>1</v>
      </c>
      <c r="E18" s="22" t="s">
        <v>116</v>
      </c>
      <c r="F18" s="22">
        <v>1</v>
      </c>
      <c r="G18" s="22">
        <v>1</v>
      </c>
      <c r="H18" s="20">
        <f t="shared" ca="1" si="5"/>
        <v>0</v>
      </c>
      <c r="I18" s="16" t="str">
        <f t="shared" si="6"/>
        <v>01K002SH0007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54">
        <v>0</v>
      </c>
      <c r="T18" s="54">
        <v>0</v>
      </c>
      <c r="U18" s="54">
        <v>0</v>
      </c>
      <c r="V18" s="54">
        <v>0</v>
      </c>
      <c r="W18" s="56">
        <v>0</v>
      </c>
      <c r="X18" s="2">
        <f t="shared" ca="1" si="7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3.7140004166666678</v>
      </c>
      <c r="AM18" s="55">
        <v>3.4921383333333318</v>
      </c>
      <c r="AN18" s="55">
        <v>3.0135954166666679</v>
      </c>
      <c r="AO18" s="55">
        <v>3.3920466666666678</v>
      </c>
      <c r="AP18" s="55">
        <v>1.2275024999999999</v>
      </c>
      <c r="AQ18" s="55">
        <v>0.9259925</v>
      </c>
      <c r="AR18" s="55">
        <v>1.2362537499999999</v>
      </c>
      <c r="AS18" s="55">
        <v>2.0877300000000001</v>
      </c>
      <c r="AT18" s="55">
        <v>2.1068445833333342</v>
      </c>
      <c r="AU18" s="55">
        <v>2.3761689583333325</v>
      </c>
      <c r="AV18" s="55">
        <v>2.4349543750000002</v>
      </c>
      <c r="AW18" s="55">
        <v>1.6228650000000007</v>
      </c>
      <c r="AX18" s="55">
        <v>1.6032300000000006</v>
      </c>
      <c r="AY18" s="55">
        <v>2.5357293749999998</v>
      </c>
      <c r="AZ18" s="2">
        <f t="shared" ca="1" si="8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9"/>
        <v>SH</v>
      </c>
      <c r="BO18" s="2">
        <f t="shared" si="2"/>
        <v>0</v>
      </c>
      <c r="BP18" s="2">
        <f t="shared" si="3"/>
        <v>0</v>
      </c>
      <c r="BR18" s="2">
        <f t="shared" ref="BR18:CE22" si="11">IF(AND(J51 &gt;0,J18&gt;$C18,J18 &gt;0.1),1,0)</f>
        <v>0</v>
      </c>
      <c r="BS18" s="2">
        <f t="shared" si="11"/>
        <v>0</v>
      </c>
      <c r="BT18" s="2">
        <f t="shared" si="11"/>
        <v>0</v>
      </c>
      <c r="BU18" s="2">
        <f t="shared" si="11"/>
        <v>0</v>
      </c>
      <c r="BV18" s="2">
        <f t="shared" si="11"/>
        <v>0</v>
      </c>
      <c r="BW18" s="2">
        <f t="shared" si="11"/>
        <v>0</v>
      </c>
      <c r="BX18" s="2">
        <f t="shared" si="11"/>
        <v>0</v>
      </c>
      <c r="BY18" s="2">
        <f t="shared" si="11"/>
        <v>0</v>
      </c>
      <c r="BZ18" s="2">
        <f t="shared" si="11"/>
        <v>0</v>
      </c>
      <c r="CA18" s="2">
        <f t="shared" si="11"/>
        <v>0</v>
      </c>
      <c r="CB18" s="2">
        <f t="shared" si="11"/>
        <v>0</v>
      </c>
      <c r="CC18" s="2">
        <f t="shared" si="11"/>
        <v>0</v>
      </c>
      <c r="CD18" s="2">
        <f t="shared" si="11"/>
        <v>0</v>
      </c>
      <c r="CE18" s="2">
        <f t="shared" si="11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КА-2  -  Гшл</v>
      </c>
      <c r="B19" s="15" t="s">
        <v>2288</v>
      </c>
      <c r="C19" s="18">
        <v>5</v>
      </c>
      <c r="D19" s="18">
        <v>1</v>
      </c>
      <c r="E19" s="22" t="s">
        <v>116</v>
      </c>
      <c r="F19" s="22">
        <v>1</v>
      </c>
      <c r="G19" s="22">
        <v>1</v>
      </c>
      <c r="H19" s="20">
        <f t="shared" ca="1" si="5"/>
        <v>0</v>
      </c>
      <c r="I19" s="16" t="str">
        <f t="shared" si="6"/>
        <v>02K002SH0007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6">
        <v>0</v>
      </c>
      <c r="X19" s="2">
        <f t="shared" ca="1" si="7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6.125062083333332</v>
      </c>
      <c r="AM19" s="55">
        <v>4.7436175000000009</v>
      </c>
      <c r="AN19" s="55">
        <v>5.6939237499999997</v>
      </c>
      <c r="AO19" s="55">
        <v>5.7268837500000016</v>
      </c>
      <c r="AP19" s="55">
        <v>1.8075641666666675</v>
      </c>
      <c r="AQ19" s="55">
        <v>2.5357293749999998</v>
      </c>
      <c r="AR19" s="55">
        <v>3.3721833333333322</v>
      </c>
      <c r="AS19" s="55">
        <v>3.2381058333333321</v>
      </c>
      <c r="AT19" s="55">
        <v>2.9674066666666654</v>
      </c>
      <c r="AU19" s="55">
        <v>3.1376858333333324</v>
      </c>
      <c r="AV19" s="55">
        <v>3.6366066666666677</v>
      </c>
      <c r="AW19" s="55">
        <v>3.2877641666666677</v>
      </c>
      <c r="AX19" s="55">
        <v>2.3761689583333325</v>
      </c>
      <c r="AY19" s="55">
        <v>3.6417662499999999</v>
      </c>
      <c r="AZ19" s="2">
        <f t="shared" ca="1" si="8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1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9"/>
        <v>SH</v>
      </c>
      <c r="BO19" s="2">
        <f t="shared" si="2"/>
        <v>0</v>
      </c>
      <c r="BP19" s="2">
        <f t="shared" si="3"/>
        <v>0</v>
      </c>
      <c r="BR19" s="2">
        <f t="shared" si="11"/>
        <v>0</v>
      </c>
      <c r="BS19" s="2">
        <f t="shared" si="11"/>
        <v>0</v>
      </c>
      <c r="BT19" s="2">
        <f t="shared" si="11"/>
        <v>0</v>
      </c>
      <c r="BU19" s="2">
        <f t="shared" si="11"/>
        <v>0</v>
      </c>
      <c r="BV19" s="2">
        <f t="shared" si="11"/>
        <v>0</v>
      </c>
      <c r="BW19" s="2">
        <f t="shared" si="11"/>
        <v>0</v>
      </c>
      <c r="BX19" s="2">
        <f t="shared" si="11"/>
        <v>0</v>
      </c>
      <c r="BY19" s="2">
        <f t="shared" si="11"/>
        <v>0</v>
      </c>
      <c r="BZ19" s="2">
        <f t="shared" si="11"/>
        <v>0</v>
      </c>
      <c r="CA19" s="2">
        <f t="shared" si="11"/>
        <v>0</v>
      </c>
      <c r="CB19" s="2">
        <f t="shared" si="11"/>
        <v>0</v>
      </c>
      <c r="CC19" s="2">
        <f t="shared" si="11"/>
        <v>0</v>
      </c>
      <c r="CD19" s="2">
        <f t="shared" si="11"/>
        <v>0</v>
      </c>
      <c r="CE19" s="2">
        <f t="shared" si="11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КА-3  -  Гшл</v>
      </c>
      <c r="B20" s="15" t="s">
        <v>2289</v>
      </c>
      <c r="C20" s="18">
        <v>5</v>
      </c>
      <c r="D20" s="18">
        <v>1</v>
      </c>
      <c r="E20" s="22" t="s">
        <v>116</v>
      </c>
      <c r="F20" s="22">
        <v>1</v>
      </c>
      <c r="G20" s="22">
        <v>1</v>
      </c>
      <c r="H20" s="20">
        <f t="shared" ca="1" si="5"/>
        <v>0</v>
      </c>
      <c r="I20" s="16" t="str">
        <f t="shared" si="6"/>
        <v>03K002SH0007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6">
        <v>0</v>
      </c>
      <c r="X20" s="2">
        <f t="shared" ca="1" si="7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3.0756406250000001</v>
      </c>
      <c r="AM20" s="55">
        <v>2.9994695833333345</v>
      </c>
      <c r="AN20" s="55">
        <v>3.1997310416666678</v>
      </c>
      <c r="AO20" s="55">
        <v>2.9948891666666655</v>
      </c>
      <c r="AP20" s="55">
        <v>1.6797677083333324</v>
      </c>
      <c r="AQ20" s="55">
        <v>1.7315770833333324</v>
      </c>
      <c r="AR20" s="55">
        <v>1.0810633333333326</v>
      </c>
      <c r="AS20" s="55">
        <v>2.0571466666666658</v>
      </c>
      <c r="AT20" s="55">
        <v>2.384566875</v>
      </c>
      <c r="AU20" s="55">
        <v>2.4139595833333325</v>
      </c>
      <c r="AV20" s="55">
        <v>2.8483158333333343</v>
      </c>
      <c r="AW20" s="55">
        <v>1.11124</v>
      </c>
      <c r="AX20" s="55">
        <v>2.0303862499999998</v>
      </c>
      <c r="AY20" s="55">
        <v>2.2556739583333325</v>
      </c>
      <c r="AZ20" s="2">
        <f t="shared" ca="1" si="8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1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9"/>
        <v>SH</v>
      </c>
      <c r="BO20" s="2">
        <f t="shared" si="2"/>
        <v>0</v>
      </c>
      <c r="BP20" s="2">
        <f t="shared" si="3"/>
        <v>0</v>
      </c>
      <c r="BR20" s="2">
        <f t="shared" si="11"/>
        <v>0</v>
      </c>
      <c r="BS20" s="2">
        <f t="shared" si="11"/>
        <v>0</v>
      </c>
      <c r="BT20" s="2">
        <f t="shared" si="11"/>
        <v>0</v>
      </c>
      <c r="BU20" s="2">
        <f t="shared" si="11"/>
        <v>0</v>
      </c>
      <c r="BV20" s="2">
        <f t="shared" si="11"/>
        <v>0</v>
      </c>
      <c r="BW20" s="2">
        <f t="shared" si="11"/>
        <v>0</v>
      </c>
      <c r="BX20" s="2">
        <f t="shared" si="11"/>
        <v>0</v>
      </c>
      <c r="BY20" s="2">
        <f t="shared" si="11"/>
        <v>0</v>
      </c>
      <c r="BZ20" s="2">
        <f t="shared" si="11"/>
        <v>0</v>
      </c>
      <c r="CA20" s="2">
        <f t="shared" si="11"/>
        <v>0</v>
      </c>
      <c r="CB20" s="2">
        <f t="shared" si="11"/>
        <v>0</v>
      </c>
      <c r="CC20" s="2">
        <f t="shared" si="11"/>
        <v>0</v>
      </c>
      <c r="CD20" s="2">
        <f t="shared" si="11"/>
        <v>0</v>
      </c>
      <c r="CE20" s="2">
        <f t="shared" si="11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КА-4  -  Гшл</v>
      </c>
      <c r="B21" s="15" t="s">
        <v>2290</v>
      </c>
      <c r="C21" s="18">
        <v>5</v>
      </c>
      <c r="D21" s="18">
        <v>1</v>
      </c>
      <c r="E21" s="22" t="s">
        <v>116</v>
      </c>
      <c r="F21" s="22">
        <v>1</v>
      </c>
      <c r="G21" s="22">
        <v>1</v>
      </c>
      <c r="H21" s="20">
        <f t="shared" ca="1" si="5"/>
        <v>0</v>
      </c>
      <c r="I21" s="16" t="str">
        <f t="shared" si="6"/>
        <v>04K002SH0007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6">
        <v>0</v>
      </c>
      <c r="X21" s="2">
        <f t="shared" ca="1" si="7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4.8091099999999987</v>
      </c>
      <c r="AM21" s="55">
        <v>2.7403004166666678</v>
      </c>
      <c r="AN21" s="55">
        <v>4.1148227083333317</v>
      </c>
      <c r="AO21" s="55">
        <v>3.5127766666666678</v>
      </c>
      <c r="AP21" s="55">
        <v>1.2304195833333327</v>
      </c>
      <c r="AQ21" s="55">
        <v>1.7212152083333325</v>
      </c>
      <c r="AR21" s="55">
        <v>1.2479220833333327</v>
      </c>
      <c r="AS21" s="55">
        <v>2.1106674999999999</v>
      </c>
      <c r="AT21" s="55">
        <v>2.2396331250000001</v>
      </c>
      <c r="AU21" s="55">
        <v>2.4811429166666676</v>
      </c>
      <c r="AV21" s="55">
        <v>2.96282625</v>
      </c>
      <c r="AW21" s="55">
        <v>2.4097606250000001</v>
      </c>
      <c r="AX21" s="55">
        <v>2.0112716666666657</v>
      </c>
      <c r="AY21" s="55">
        <v>2.6612991666666677</v>
      </c>
      <c r="AZ21" s="2">
        <f t="shared" ca="1" si="8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1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1</v>
      </c>
      <c r="BN21" s="2" t="str">
        <f t="shared" si="9"/>
        <v>SH</v>
      </c>
      <c r="BO21" s="2">
        <f t="shared" si="2"/>
        <v>0</v>
      </c>
      <c r="BP21" s="2">
        <f t="shared" si="3"/>
        <v>0</v>
      </c>
      <c r="BR21" s="2">
        <f t="shared" si="11"/>
        <v>0</v>
      </c>
      <c r="BS21" s="2">
        <f t="shared" si="11"/>
        <v>0</v>
      </c>
      <c r="BT21" s="2">
        <f t="shared" si="11"/>
        <v>0</v>
      </c>
      <c r="BU21" s="2">
        <f t="shared" si="11"/>
        <v>0</v>
      </c>
      <c r="BV21" s="2">
        <f t="shared" si="11"/>
        <v>0</v>
      </c>
      <c r="BW21" s="2">
        <f t="shared" si="11"/>
        <v>0</v>
      </c>
      <c r="BX21" s="2">
        <f t="shared" si="11"/>
        <v>0</v>
      </c>
      <c r="BY21" s="2">
        <f t="shared" si="11"/>
        <v>0</v>
      </c>
      <c r="BZ21" s="2">
        <f t="shared" si="11"/>
        <v>0</v>
      </c>
      <c r="CA21" s="2">
        <f t="shared" si="11"/>
        <v>0</v>
      </c>
      <c r="CB21" s="2">
        <f t="shared" si="11"/>
        <v>0</v>
      </c>
      <c r="CC21" s="2">
        <f t="shared" si="11"/>
        <v>0</v>
      </c>
      <c r="CD21" s="2">
        <f t="shared" si="11"/>
        <v>0</v>
      </c>
      <c r="CE21" s="2">
        <f t="shared" si="11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КА-5  -  Гшл</v>
      </c>
      <c r="B22" s="15" t="s">
        <v>2291</v>
      </c>
      <c r="C22" s="18">
        <v>5</v>
      </c>
      <c r="D22" s="18">
        <v>1</v>
      </c>
      <c r="E22" s="22" t="s">
        <v>116</v>
      </c>
      <c r="F22" s="22">
        <v>1</v>
      </c>
      <c r="G22" s="22">
        <v>1</v>
      </c>
      <c r="H22" s="20">
        <f t="shared" ca="1" si="5"/>
        <v>0</v>
      </c>
      <c r="I22" s="16" t="str">
        <f t="shared" si="6"/>
        <v>05K002SH0007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6">
        <v>0</v>
      </c>
      <c r="X22" s="2">
        <f t="shared" ca="1" si="7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3.5437341666666677</v>
      </c>
      <c r="AM22" s="55">
        <v>3.104276875</v>
      </c>
      <c r="AN22" s="55">
        <v>3.4168758333333322</v>
      </c>
      <c r="AO22" s="55">
        <v>2.7887704166666656</v>
      </c>
      <c r="AP22" s="55">
        <v>1.1578766666666673</v>
      </c>
      <c r="AQ22" s="55">
        <v>1.467574583333334</v>
      </c>
      <c r="AR22" s="55">
        <v>1.1139833333333327</v>
      </c>
      <c r="AS22" s="55">
        <v>1.8759425000000001</v>
      </c>
      <c r="AT22" s="55">
        <v>2.7227445833333324</v>
      </c>
      <c r="AU22" s="55">
        <v>3.0470043749999998</v>
      </c>
      <c r="AV22" s="55">
        <v>2.9857283333333342</v>
      </c>
      <c r="AW22" s="55">
        <v>2.2396331250000001</v>
      </c>
      <c r="AX22" s="55">
        <v>1.9450549999999993</v>
      </c>
      <c r="AY22" s="55">
        <v>2.4265564583333323</v>
      </c>
      <c r="AZ22" s="2">
        <f t="shared" ca="1" si="8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1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1</v>
      </c>
      <c r="BN22" s="2" t="str">
        <f t="shared" si="9"/>
        <v>SH</v>
      </c>
      <c r="BO22" s="2">
        <f t="shared" si="2"/>
        <v>0</v>
      </c>
      <c r="BP22" s="2">
        <f t="shared" si="3"/>
        <v>0</v>
      </c>
      <c r="BR22" s="2">
        <f t="shared" si="11"/>
        <v>0</v>
      </c>
      <c r="BS22" s="2">
        <f t="shared" si="11"/>
        <v>0</v>
      </c>
      <c r="BT22" s="2">
        <f t="shared" si="11"/>
        <v>0</v>
      </c>
      <c r="BU22" s="2">
        <f t="shared" si="11"/>
        <v>0</v>
      </c>
      <c r="BV22" s="2">
        <f t="shared" si="11"/>
        <v>0</v>
      </c>
      <c r="BW22" s="2">
        <f t="shared" si="11"/>
        <v>0</v>
      </c>
      <c r="BX22" s="2">
        <f t="shared" si="11"/>
        <v>0</v>
      </c>
      <c r="BY22" s="2">
        <f t="shared" si="11"/>
        <v>0</v>
      </c>
      <c r="BZ22" s="2">
        <f t="shared" si="11"/>
        <v>0</v>
      </c>
      <c r="CA22" s="2">
        <f t="shared" si="11"/>
        <v>0</v>
      </c>
      <c r="CB22" s="2">
        <f t="shared" si="11"/>
        <v>0</v>
      </c>
      <c r="CC22" s="2">
        <f t="shared" si="11"/>
        <v>0</v>
      </c>
      <c r="CD22" s="2">
        <f t="shared" si="11"/>
        <v>0</v>
      </c>
      <c r="CE22" s="2">
        <f t="shared" si="11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  -  Гун</v>
      </c>
      <c r="B23" s="10" t="s">
        <v>2292</v>
      </c>
      <c r="C23" s="18">
        <v>4</v>
      </c>
      <c r="D23" s="18">
        <v>0.5</v>
      </c>
      <c r="E23" s="22" t="s">
        <v>116</v>
      </c>
      <c r="F23" s="22">
        <v>1</v>
      </c>
      <c r="G23" s="22">
        <v>1</v>
      </c>
      <c r="H23" s="20">
        <f t="shared" ca="1" si="5"/>
        <v>1</v>
      </c>
      <c r="I23" s="16" t="str">
        <f t="shared" si="6"/>
        <v>01K002SG0007</v>
      </c>
      <c r="J23" s="54">
        <v>2.1</v>
      </c>
      <c r="K23" s="54">
        <v>1.9</v>
      </c>
      <c r="L23" s="54">
        <v>2</v>
      </c>
      <c r="M23" s="54">
        <v>3</v>
      </c>
      <c r="N23" s="54">
        <v>2.1</v>
      </c>
      <c r="O23" s="54">
        <v>3.7</v>
      </c>
      <c r="P23" s="54">
        <v>3.1</v>
      </c>
      <c r="Q23" s="54">
        <v>4.3</v>
      </c>
      <c r="R23" s="54">
        <v>1.8</v>
      </c>
      <c r="S23" s="54">
        <v>1.7</v>
      </c>
      <c r="T23" s="54">
        <v>1.8</v>
      </c>
      <c r="U23" s="54">
        <v>3.1</v>
      </c>
      <c r="V23" s="54">
        <v>1.8</v>
      </c>
      <c r="W23" s="56">
        <v>3.4</v>
      </c>
      <c r="X23" s="2">
        <f t="shared" ca="1" si="7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20</v>
      </c>
      <c r="AB23" s="2">
        <f t="shared" ca="1" si="0"/>
        <v>0</v>
      </c>
      <c r="AC23" s="2">
        <f t="shared" ca="1" si="0"/>
        <v>20</v>
      </c>
      <c r="AD23" s="2">
        <f t="shared" ca="1" si="0"/>
        <v>0</v>
      </c>
      <c r="AE23" s="2">
        <f t="shared" ca="1" si="0"/>
        <v>21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20</v>
      </c>
      <c r="AJ23" s="2">
        <f t="shared" ca="1" si="0"/>
        <v>0</v>
      </c>
      <c r="AK23" s="2">
        <f t="shared" ca="1" si="0"/>
        <v>20</v>
      </c>
      <c r="AL23" s="55">
        <v>2.2999999999999998</v>
      </c>
      <c r="AM23" s="55">
        <v>2.2999999999999998</v>
      </c>
      <c r="AN23" s="55">
        <v>2.2999999999999998</v>
      </c>
      <c r="AO23" s="55">
        <v>2.2999999999999998</v>
      </c>
      <c r="AP23" s="55">
        <v>2.2999999999999998</v>
      </c>
      <c r="AQ23" s="55">
        <v>2.2999999999999998</v>
      </c>
      <c r="AR23" s="55">
        <v>2.2999999999999998</v>
      </c>
      <c r="AS23" s="55">
        <v>2.2999999999999998</v>
      </c>
      <c r="AT23" s="55">
        <v>2.2999999999999998</v>
      </c>
      <c r="AU23" s="55">
        <v>2.2999999999999998</v>
      </c>
      <c r="AV23" s="55">
        <v>2.2999999999999998</v>
      </c>
      <c r="AW23" s="55">
        <v>2.2999999999999998</v>
      </c>
      <c r="AX23" s="55">
        <v>2.2999999999999998</v>
      </c>
      <c r="AY23" s="55">
        <v>2.2999999999999998</v>
      </c>
      <c r="AZ23" s="2">
        <f t="shared" ca="1" si="8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1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1</v>
      </c>
      <c r="BN23" s="2" t="str">
        <f t="shared" si="9"/>
        <v>SG</v>
      </c>
      <c r="BO23" s="2">
        <f t="shared" si="2"/>
        <v>0</v>
      </c>
      <c r="BP23" s="2">
        <f t="shared" si="3"/>
        <v>0</v>
      </c>
      <c r="BR23" s="2">
        <f t="shared" ref="BR23:CE27" si="12">IF(AND(J51 &gt;0,J23&gt;$C23,J23 &gt;0.1),1,0)</f>
        <v>0</v>
      </c>
      <c r="BS23" s="2">
        <f t="shared" si="12"/>
        <v>0</v>
      </c>
      <c r="BT23" s="2">
        <f t="shared" si="12"/>
        <v>0</v>
      </c>
      <c r="BU23" s="2">
        <f t="shared" si="12"/>
        <v>0</v>
      </c>
      <c r="BV23" s="2">
        <f t="shared" si="12"/>
        <v>0</v>
      </c>
      <c r="BW23" s="2">
        <f t="shared" si="12"/>
        <v>0</v>
      </c>
      <c r="BX23" s="2">
        <f t="shared" si="12"/>
        <v>0</v>
      </c>
      <c r="BY23" s="2">
        <f t="shared" si="12"/>
        <v>1</v>
      </c>
      <c r="BZ23" s="2">
        <f t="shared" si="12"/>
        <v>0</v>
      </c>
      <c r="CA23" s="2">
        <f t="shared" si="12"/>
        <v>0</v>
      </c>
      <c r="CB23" s="2">
        <f t="shared" si="12"/>
        <v>0</v>
      </c>
      <c r="CC23" s="2">
        <f t="shared" si="12"/>
        <v>0</v>
      </c>
      <c r="CD23" s="2">
        <f t="shared" si="12"/>
        <v>0</v>
      </c>
      <c r="CE23" s="2">
        <f t="shared" si="12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КА-2  -  Гун</v>
      </c>
      <c r="B24" s="15" t="s">
        <v>2293</v>
      </c>
      <c r="C24" s="18">
        <v>4</v>
      </c>
      <c r="D24" s="18">
        <v>0.5</v>
      </c>
      <c r="E24" s="22" t="s">
        <v>116</v>
      </c>
      <c r="F24" s="22">
        <v>1</v>
      </c>
      <c r="G24" s="22">
        <v>1</v>
      </c>
      <c r="H24" s="20">
        <f t="shared" ca="1" si="5"/>
        <v>0</v>
      </c>
      <c r="I24" s="16" t="str">
        <f t="shared" si="6"/>
        <v>02K002SG0007</v>
      </c>
      <c r="J24" s="54">
        <v>2.2000000000000002</v>
      </c>
      <c r="K24" s="54">
        <v>2</v>
      </c>
      <c r="L24" s="54">
        <v>2</v>
      </c>
      <c r="M24" s="54">
        <v>3.1</v>
      </c>
      <c r="N24" s="54">
        <v>3.1</v>
      </c>
      <c r="O24" s="54">
        <v>2.2000000000000002</v>
      </c>
      <c r="P24" s="54">
        <v>3</v>
      </c>
      <c r="Q24" s="54">
        <v>3.2</v>
      </c>
      <c r="R24" s="54">
        <v>1.8</v>
      </c>
      <c r="S24" s="54">
        <v>1.6</v>
      </c>
      <c r="T24" s="54">
        <v>1.8</v>
      </c>
      <c r="U24" s="54">
        <v>3.1</v>
      </c>
      <c r="V24" s="54">
        <v>2.2000000000000002</v>
      </c>
      <c r="W24" s="56">
        <v>3.6</v>
      </c>
      <c r="X24" s="2">
        <f t="shared" ca="1" si="7"/>
        <v>0</v>
      </c>
      <c r="Y24" s="2">
        <f t="shared" ca="1" si="7"/>
        <v>0</v>
      </c>
      <c r="Z24" s="2">
        <f t="shared" ca="1" si="7"/>
        <v>0</v>
      </c>
      <c r="AA24" s="2">
        <f t="shared" ca="1" si="7"/>
        <v>20</v>
      </c>
      <c r="AB24" s="2">
        <f t="shared" ca="1" si="7"/>
        <v>0</v>
      </c>
      <c r="AC24" s="2">
        <f t="shared" ca="1" si="7"/>
        <v>0</v>
      </c>
      <c r="AD24" s="2">
        <f t="shared" ca="1" si="7"/>
        <v>20</v>
      </c>
      <c r="AE24" s="2">
        <f t="shared" ca="1" si="7"/>
        <v>20</v>
      </c>
      <c r="AF24" s="2">
        <f t="shared" ca="1" si="7"/>
        <v>0</v>
      </c>
      <c r="AG24" s="2">
        <f t="shared" ca="1" si="7"/>
        <v>0</v>
      </c>
      <c r="AH24" s="2">
        <f t="shared" ca="1" si="7"/>
        <v>20</v>
      </c>
      <c r="AI24" s="2">
        <f t="shared" ca="1" si="7"/>
        <v>20</v>
      </c>
      <c r="AJ24" s="2">
        <f t="shared" ca="1" si="7"/>
        <v>0</v>
      </c>
      <c r="AK24" s="2">
        <f t="shared" ca="1" si="7"/>
        <v>20</v>
      </c>
      <c r="AL24" s="55">
        <v>2.7</v>
      </c>
      <c r="AM24" s="55">
        <v>2.4</v>
      </c>
      <c r="AN24" s="55">
        <v>2.6</v>
      </c>
      <c r="AO24" s="55">
        <v>2.6</v>
      </c>
      <c r="AP24" s="55">
        <v>2.2999999999999998</v>
      </c>
      <c r="AQ24" s="55">
        <v>2.2999999999999998</v>
      </c>
      <c r="AR24" s="55">
        <v>2.2999999999999998</v>
      </c>
      <c r="AS24" s="55">
        <v>2.2999999999999998</v>
      </c>
      <c r="AT24" s="55">
        <v>2.2999999999999998</v>
      </c>
      <c r="AU24" s="55">
        <v>2.2999999999999998</v>
      </c>
      <c r="AV24" s="55">
        <v>2.2999999999999998</v>
      </c>
      <c r="AW24" s="55">
        <v>2.2999999999999998</v>
      </c>
      <c r="AX24" s="55">
        <v>2.2999999999999998</v>
      </c>
      <c r="AY24" s="55">
        <v>2.2999999999999998</v>
      </c>
      <c r="AZ24" s="2">
        <f t="shared" ca="1" si="8"/>
        <v>0</v>
      </c>
      <c r="BA24" s="2">
        <f t="shared" ca="1" si="8"/>
        <v>0</v>
      </c>
      <c r="BB24" s="2">
        <f t="shared" ca="1" si="8"/>
        <v>0</v>
      </c>
      <c r="BC24" s="2">
        <f t="shared" ca="1" si="8"/>
        <v>0</v>
      </c>
      <c r="BD24" s="2">
        <f t="shared" ca="1" si="8"/>
        <v>0</v>
      </c>
      <c r="BE24" s="2">
        <f t="shared" ca="1" si="8"/>
        <v>0</v>
      </c>
      <c r="BF24" s="2">
        <f t="shared" ca="1" si="8"/>
        <v>0</v>
      </c>
      <c r="BG24" s="2">
        <f t="shared" ca="1" si="8"/>
        <v>0</v>
      </c>
      <c r="BH24" s="2">
        <f t="shared" ca="1" si="8"/>
        <v>0</v>
      </c>
      <c r="BI24" s="2">
        <f t="shared" ca="1" si="8"/>
        <v>0</v>
      </c>
      <c r="BJ24" s="2">
        <f t="shared" ca="1" si="8"/>
        <v>0</v>
      </c>
      <c r="BK24" s="2">
        <f t="shared" ca="1" si="8"/>
        <v>0</v>
      </c>
      <c r="BL24" s="2">
        <f t="shared" ca="1" si="8"/>
        <v>0</v>
      </c>
      <c r="BM24" s="2">
        <f t="shared" ca="1" si="8"/>
        <v>1</v>
      </c>
      <c r="BN24" s="2" t="str">
        <f t="shared" si="9"/>
        <v>SG</v>
      </c>
      <c r="BO24" s="2">
        <f t="shared" si="2"/>
        <v>0</v>
      </c>
      <c r="BP24" s="2">
        <f t="shared" si="3"/>
        <v>1</v>
      </c>
      <c r="BR24" s="2">
        <f t="shared" si="12"/>
        <v>0</v>
      </c>
      <c r="BS24" s="2">
        <f t="shared" si="12"/>
        <v>0</v>
      </c>
      <c r="BT24" s="2">
        <f t="shared" si="12"/>
        <v>0</v>
      </c>
      <c r="BU24" s="2">
        <f t="shared" si="12"/>
        <v>0</v>
      </c>
      <c r="BV24" s="2">
        <f t="shared" si="12"/>
        <v>0</v>
      </c>
      <c r="BW24" s="2">
        <f t="shared" si="12"/>
        <v>0</v>
      </c>
      <c r="BX24" s="2">
        <f t="shared" si="12"/>
        <v>0</v>
      </c>
      <c r="BY24" s="2">
        <f t="shared" si="12"/>
        <v>0</v>
      </c>
      <c r="BZ24" s="2">
        <f t="shared" si="12"/>
        <v>0</v>
      </c>
      <c r="CA24" s="2">
        <f t="shared" si="12"/>
        <v>0</v>
      </c>
      <c r="CB24" s="2">
        <f t="shared" si="12"/>
        <v>0</v>
      </c>
      <c r="CC24" s="2">
        <f t="shared" si="12"/>
        <v>0</v>
      </c>
      <c r="CD24" s="2">
        <f t="shared" si="12"/>
        <v>0</v>
      </c>
      <c r="CE24" s="2">
        <f t="shared" si="12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КА-3  -  Гун</v>
      </c>
      <c r="B25" s="15" t="s">
        <v>2294</v>
      </c>
      <c r="C25" s="18">
        <v>4</v>
      </c>
      <c r="D25" s="18">
        <v>0.5</v>
      </c>
      <c r="E25" s="22" t="s">
        <v>116</v>
      </c>
      <c r="F25" s="22">
        <v>1</v>
      </c>
      <c r="G25" s="22">
        <v>1</v>
      </c>
      <c r="H25" s="20">
        <f t="shared" ca="1" si="5"/>
        <v>1</v>
      </c>
      <c r="I25" s="16" t="str">
        <f t="shared" si="6"/>
        <v>03K002SG0007</v>
      </c>
      <c r="J25" s="54">
        <v>2.2999999999999998</v>
      </c>
      <c r="K25" s="54">
        <v>2</v>
      </c>
      <c r="L25" s="54">
        <v>1.8</v>
      </c>
      <c r="M25" s="54">
        <v>3.1</v>
      </c>
      <c r="N25" s="54">
        <v>3</v>
      </c>
      <c r="O25" s="54">
        <v>3.9</v>
      </c>
      <c r="P25" s="54">
        <v>3.6</v>
      </c>
      <c r="Q25" s="54">
        <v>3.1</v>
      </c>
      <c r="R25" s="54">
        <v>1.9</v>
      </c>
      <c r="S25" s="54">
        <v>1.8</v>
      </c>
      <c r="T25" s="54">
        <v>1.8</v>
      </c>
      <c r="U25" s="54">
        <v>3.3</v>
      </c>
      <c r="V25" s="54">
        <v>1.9</v>
      </c>
      <c r="W25" s="56">
        <v>4.9000000000000004</v>
      </c>
      <c r="X25" s="2">
        <f t="shared" ca="1" si="7"/>
        <v>0</v>
      </c>
      <c r="Y25" s="2">
        <f t="shared" ca="1" si="7"/>
        <v>0</v>
      </c>
      <c r="Z25" s="2">
        <f t="shared" ca="1" si="7"/>
        <v>0</v>
      </c>
      <c r="AA25" s="2">
        <f t="shared" ca="1" si="7"/>
        <v>20</v>
      </c>
      <c r="AB25" s="2">
        <f t="shared" ca="1" si="7"/>
        <v>0</v>
      </c>
      <c r="AC25" s="2">
        <f t="shared" ca="1" si="7"/>
        <v>20</v>
      </c>
      <c r="AD25" s="2">
        <f t="shared" ca="1" si="7"/>
        <v>0</v>
      </c>
      <c r="AE25" s="2">
        <f t="shared" ca="1" si="7"/>
        <v>0</v>
      </c>
      <c r="AF25" s="2">
        <f t="shared" ca="1" si="7"/>
        <v>0</v>
      </c>
      <c r="AG25" s="2">
        <f t="shared" ca="1" si="7"/>
        <v>0</v>
      </c>
      <c r="AH25" s="2">
        <f t="shared" ca="1" si="7"/>
        <v>0</v>
      </c>
      <c r="AI25" s="2">
        <f t="shared" ca="1" si="7"/>
        <v>20</v>
      </c>
      <c r="AJ25" s="2">
        <f t="shared" ca="1" si="7"/>
        <v>0</v>
      </c>
      <c r="AK25" s="2">
        <f t="shared" ca="1" si="7"/>
        <v>21</v>
      </c>
      <c r="AL25" s="55">
        <v>2.2999999999999998</v>
      </c>
      <c r="AM25" s="55">
        <v>2.2999999999999998</v>
      </c>
      <c r="AN25" s="55">
        <v>2.2999999999999998</v>
      </c>
      <c r="AO25" s="55">
        <v>2.2999999999999998</v>
      </c>
      <c r="AP25" s="55">
        <v>2.2999999999999998</v>
      </c>
      <c r="AQ25" s="55">
        <v>2.2999999999999998</v>
      </c>
      <c r="AR25" s="55">
        <v>2.2999999999999998</v>
      </c>
      <c r="AS25" s="55">
        <v>2.2999999999999998</v>
      </c>
      <c r="AT25" s="55">
        <v>2.2999999999999998</v>
      </c>
      <c r="AU25" s="55">
        <v>2.2999999999999998</v>
      </c>
      <c r="AV25" s="55">
        <v>2.2999999999999998</v>
      </c>
      <c r="AW25" s="55">
        <v>2.2999999999999998</v>
      </c>
      <c r="AX25" s="55">
        <v>2.2999999999999998</v>
      </c>
      <c r="AY25" s="55">
        <v>2.2999999999999998</v>
      </c>
      <c r="AZ25" s="2">
        <f t="shared" ca="1" si="8"/>
        <v>0</v>
      </c>
      <c r="BA25" s="2">
        <f t="shared" ca="1" si="8"/>
        <v>0</v>
      </c>
      <c r="BB25" s="2">
        <f t="shared" ca="1" si="8"/>
        <v>0</v>
      </c>
      <c r="BC25" s="2">
        <f t="shared" ca="1" si="8"/>
        <v>0</v>
      </c>
      <c r="BD25" s="2">
        <f t="shared" ca="1" si="8"/>
        <v>0</v>
      </c>
      <c r="BE25" s="2">
        <f t="shared" ca="1" si="8"/>
        <v>0</v>
      </c>
      <c r="BF25" s="2">
        <f t="shared" ca="1" si="8"/>
        <v>0</v>
      </c>
      <c r="BG25" s="2">
        <f t="shared" ca="1" si="8"/>
        <v>0</v>
      </c>
      <c r="BH25" s="2">
        <f t="shared" ca="1" si="8"/>
        <v>0</v>
      </c>
      <c r="BI25" s="2">
        <f t="shared" ca="1" si="8"/>
        <v>0</v>
      </c>
      <c r="BJ25" s="2">
        <f t="shared" ca="1" si="8"/>
        <v>0</v>
      </c>
      <c r="BK25" s="2">
        <f t="shared" ca="1" si="8"/>
        <v>0</v>
      </c>
      <c r="BL25" s="2">
        <f t="shared" ca="1" si="8"/>
        <v>0</v>
      </c>
      <c r="BM25" s="2">
        <f t="shared" ca="1" si="8"/>
        <v>1</v>
      </c>
      <c r="BN25" s="2" t="str">
        <f t="shared" si="9"/>
        <v>SG</v>
      </c>
      <c r="BO25" s="2">
        <f t="shared" si="2"/>
        <v>0</v>
      </c>
      <c r="BP25" s="2">
        <f t="shared" si="3"/>
        <v>0</v>
      </c>
      <c r="BR25" s="2">
        <f t="shared" si="12"/>
        <v>0</v>
      </c>
      <c r="BS25" s="2">
        <f t="shared" si="12"/>
        <v>0</v>
      </c>
      <c r="BT25" s="2">
        <f t="shared" si="12"/>
        <v>0</v>
      </c>
      <c r="BU25" s="2">
        <f t="shared" si="12"/>
        <v>0</v>
      </c>
      <c r="BV25" s="2">
        <f t="shared" si="12"/>
        <v>0</v>
      </c>
      <c r="BW25" s="2">
        <f t="shared" si="12"/>
        <v>0</v>
      </c>
      <c r="BX25" s="2">
        <f t="shared" si="12"/>
        <v>0</v>
      </c>
      <c r="BY25" s="2">
        <f t="shared" si="12"/>
        <v>0</v>
      </c>
      <c r="BZ25" s="2">
        <f t="shared" si="12"/>
        <v>0</v>
      </c>
      <c r="CA25" s="2">
        <f t="shared" si="12"/>
        <v>0</v>
      </c>
      <c r="CB25" s="2">
        <f t="shared" si="12"/>
        <v>0</v>
      </c>
      <c r="CC25" s="2">
        <f t="shared" si="12"/>
        <v>0</v>
      </c>
      <c r="CD25" s="2">
        <f t="shared" si="12"/>
        <v>0</v>
      </c>
      <c r="CE25" s="2">
        <f t="shared" si="12"/>
        <v>1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КА-4  -  Гун</v>
      </c>
      <c r="B26" s="15" t="s">
        <v>2295</v>
      </c>
      <c r="C26" s="18">
        <v>4</v>
      </c>
      <c r="D26" s="18">
        <v>0.5</v>
      </c>
      <c r="E26" s="22" t="s">
        <v>116</v>
      </c>
      <c r="F26" s="22">
        <v>1</v>
      </c>
      <c r="G26" s="22">
        <v>1</v>
      </c>
      <c r="H26" s="20">
        <f t="shared" ca="1" si="5"/>
        <v>0</v>
      </c>
      <c r="I26" s="16" t="str">
        <f t="shared" si="6"/>
        <v>04K002SG0007</v>
      </c>
      <c r="J26" s="54">
        <v>2</v>
      </c>
      <c r="K26" s="54">
        <v>2</v>
      </c>
      <c r="L26" s="54">
        <v>1.9</v>
      </c>
      <c r="M26" s="54">
        <v>3</v>
      </c>
      <c r="N26" s="54">
        <v>3.1</v>
      </c>
      <c r="O26" s="54">
        <v>2.7</v>
      </c>
      <c r="P26" s="54">
        <v>1.6</v>
      </c>
      <c r="Q26" s="54">
        <v>3.2</v>
      </c>
      <c r="R26" s="54">
        <v>2</v>
      </c>
      <c r="S26" s="54">
        <v>1.7</v>
      </c>
      <c r="T26" s="54">
        <v>1.7</v>
      </c>
      <c r="U26" s="54">
        <v>3.6</v>
      </c>
      <c r="V26" s="54">
        <v>2.4</v>
      </c>
      <c r="W26" s="56">
        <v>2.9</v>
      </c>
      <c r="X26" s="2">
        <f t="shared" ca="1" si="7"/>
        <v>0</v>
      </c>
      <c r="Y26" s="2">
        <f t="shared" ca="1" si="7"/>
        <v>0</v>
      </c>
      <c r="Z26" s="2">
        <f t="shared" ca="1" si="7"/>
        <v>0</v>
      </c>
      <c r="AA26" s="2">
        <f t="shared" ca="1" si="7"/>
        <v>20</v>
      </c>
      <c r="AB26" s="2">
        <f t="shared" ca="1" si="7"/>
        <v>0</v>
      </c>
      <c r="AC26" s="2">
        <f t="shared" ca="1" si="7"/>
        <v>0</v>
      </c>
      <c r="AD26" s="2">
        <f t="shared" ca="1" si="7"/>
        <v>0</v>
      </c>
      <c r="AE26" s="2">
        <f t="shared" ca="1" si="7"/>
        <v>20</v>
      </c>
      <c r="AF26" s="2">
        <f t="shared" ca="1" si="7"/>
        <v>0</v>
      </c>
      <c r="AG26" s="2">
        <f t="shared" ca="1" si="7"/>
        <v>0</v>
      </c>
      <c r="AH26" s="2">
        <f t="shared" ca="1" si="7"/>
        <v>0</v>
      </c>
      <c r="AI26" s="2">
        <f t="shared" ca="1" si="7"/>
        <v>20</v>
      </c>
      <c r="AJ26" s="2">
        <f t="shared" ca="1" si="7"/>
        <v>0</v>
      </c>
      <c r="AK26" s="2">
        <f t="shared" ca="1" si="7"/>
        <v>20</v>
      </c>
      <c r="AL26" s="55">
        <v>2.5</v>
      </c>
      <c r="AM26" s="55">
        <v>2.2999999999999998</v>
      </c>
      <c r="AN26" s="55">
        <v>2.4</v>
      </c>
      <c r="AO26" s="55">
        <v>2.2999999999999998</v>
      </c>
      <c r="AP26" s="55">
        <v>2.2999999999999998</v>
      </c>
      <c r="AQ26" s="55">
        <v>2.2999999999999998</v>
      </c>
      <c r="AR26" s="55">
        <v>2.2999999999999998</v>
      </c>
      <c r="AS26" s="55">
        <v>2.2999999999999998</v>
      </c>
      <c r="AT26" s="55">
        <v>2.2999999999999998</v>
      </c>
      <c r="AU26" s="55">
        <v>2.2999999999999998</v>
      </c>
      <c r="AV26" s="55">
        <v>2.2999999999999998</v>
      </c>
      <c r="AW26" s="55">
        <v>2.2999999999999998</v>
      </c>
      <c r="AX26" s="55">
        <v>2.2999999999999998</v>
      </c>
      <c r="AY26" s="55">
        <v>2.2999999999999998</v>
      </c>
      <c r="AZ26" s="2">
        <f t="shared" ca="1" si="8"/>
        <v>0</v>
      </c>
      <c r="BA26" s="2">
        <f t="shared" ca="1" si="8"/>
        <v>0</v>
      </c>
      <c r="BB26" s="2">
        <f t="shared" ca="1" si="8"/>
        <v>0</v>
      </c>
      <c r="BC26" s="2">
        <f t="shared" ca="1" si="8"/>
        <v>0</v>
      </c>
      <c r="BD26" s="2">
        <f t="shared" ca="1" si="8"/>
        <v>0</v>
      </c>
      <c r="BE26" s="2">
        <f t="shared" ca="1" si="8"/>
        <v>0</v>
      </c>
      <c r="BF26" s="2">
        <f t="shared" ca="1" si="8"/>
        <v>0</v>
      </c>
      <c r="BG26" s="2">
        <f t="shared" ca="1" si="8"/>
        <v>0</v>
      </c>
      <c r="BH26" s="2">
        <f t="shared" ca="1" si="8"/>
        <v>0</v>
      </c>
      <c r="BI26" s="2">
        <f t="shared" ca="1" si="8"/>
        <v>0</v>
      </c>
      <c r="BJ26" s="2">
        <f t="shared" ca="1" si="8"/>
        <v>0</v>
      </c>
      <c r="BK26" s="2">
        <f t="shared" ca="1" si="8"/>
        <v>0</v>
      </c>
      <c r="BL26" s="2">
        <f t="shared" ca="1" si="8"/>
        <v>0</v>
      </c>
      <c r="BM26" s="2">
        <f t="shared" ca="1" si="8"/>
        <v>0</v>
      </c>
      <c r="BN26" s="2" t="str">
        <f t="shared" si="9"/>
        <v>SG</v>
      </c>
      <c r="BO26" s="2">
        <f t="shared" si="2"/>
        <v>0</v>
      </c>
      <c r="BP26" s="2">
        <f t="shared" si="3"/>
        <v>1</v>
      </c>
      <c r="BR26" s="2">
        <f t="shared" si="12"/>
        <v>0</v>
      </c>
      <c r="BS26" s="2">
        <f t="shared" si="12"/>
        <v>0</v>
      </c>
      <c r="BT26" s="2">
        <f t="shared" si="12"/>
        <v>0</v>
      </c>
      <c r="BU26" s="2">
        <f t="shared" si="12"/>
        <v>0</v>
      </c>
      <c r="BV26" s="2">
        <f t="shared" si="12"/>
        <v>0</v>
      </c>
      <c r="BW26" s="2">
        <f t="shared" si="12"/>
        <v>0</v>
      </c>
      <c r="BX26" s="2">
        <f t="shared" si="12"/>
        <v>0</v>
      </c>
      <c r="BY26" s="2">
        <f t="shared" si="12"/>
        <v>0</v>
      </c>
      <c r="BZ26" s="2">
        <f t="shared" si="12"/>
        <v>0</v>
      </c>
      <c r="CA26" s="2">
        <f t="shared" si="12"/>
        <v>0</v>
      </c>
      <c r="CB26" s="2">
        <f t="shared" si="12"/>
        <v>0</v>
      </c>
      <c r="CC26" s="2">
        <f t="shared" si="12"/>
        <v>0</v>
      </c>
      <c r="CD26" s="2">
        <f t="shared" si="12"/>
        <v>0</v>
      </c>
      <c r="CE26" s="2">
        <f t="shared" si="12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КА-5  -  Гун</v>
      </c>
      <c r="B27" s="15" t="s">
        <v>2296</v>
      </c>
      <c r="C27" s="18">
        <v>4</v>
      </c>
      <c r="D27" s="18">
        <v>0.5</v>
      </c>
      <c r="E27" s="22" t="s">
        <v>116</v>
      </c>
      <c r="F27" s="22">
        <v>1</v>
      </c>
      <c r="G27" s="22">
        <v>1</v>
      </c>
      <c r="H27" s="20">
        <f t="shared" ca="1" si="5"/>
        <v>0</v>
      </c>
      <c r="I27" s="16" t="str">
        <f t="shared" si="6"/>
        <v>05K002SG0007</v>
      </c>
      <c r="J27" s="54">
        <v>2.1</v>
      </c>
      <c r="K27" s="54">
        <v>1.9</v>
      </c>
      <c r="L27" s="54">
        <v>1.9</v>
      </c>
      <c r="M27" s="54">
        <v>3.1</v>
      </c>
      <c r="N27" s="54">
        <v>3.1</v>
      </c>
      <c r="O27" s="54">
        <v>2.4</v>
      </c>
      <c r="P27" s="54">
        <v>1.8</v>
      </c>
      <c r="Q27" s="54">
        <v>3.1</v>
      </c>
      <c r="R27" s="54">
        <v>2</v>
      </c>
      <c r="S27" s="54">
        <v>1.6</v>
      </c>
      <c r="T27" s="54">
        <v>1.7</v>
      </c>
      <c r="U27" s="54">
        <v>3.8</v>
      </c>
      <c r="V27" s="54">
        <v>2.6</v>
      </c>
      <c r="W27" s="56">
        <v>1.7</v>
      </c>
      <c r="X27" s="2">
        <f t="shared" ca="1" si="7"/>
        <v>0</v>
      </c>
      <c r="Y27" s="2">
        <f t="shared" ca="1" si="7"/>
        <v>0</v>
      </c>
      <c r="Z27" s="2">
        <f t="shared" ca="1" si="7"/>
        <v>0</v>
      </c>
      <c r="AA27" s="2">
        <f t="shared" ca="1" si="7"/>
        <v>20</v>
      </c>
      <c r="AB27" s="2">
        <f t="shared" ca="1" si="7"/>
        <v>0</v>
      </c>
      <c r="AC27" s="2">
        <f t="shared" ca="1" si="7"/>
        <v>0</v>
      </c>
      <c r="AD27" s="2">
        <f t="shared" ca="1" si="7"/>
        <v>0</v>
      </c>
      <c r="AE27" s="2">
        <f t="shared" ca="1" si="7"/>
        <v>20</v>
      </c>
      <c r="AF27" s="2">
        <f t="shared" ca="1" si="7"/>
        <v>0</v>
      </c>
      <c r="AG27" s="2">
        <f t="shared" ca="1" si="7"/>
        <v>0</v>
      </c>
      <c r="AH27" s="2">
        <f t="shared" ca="1" si="7"/>
        <v>0</v>
      </c>
      <c r="AI27" s="2">
        <f t="shared" ca="1" si="7"/>
        <v>20</v>
      </c>
      <c r="AJ27" s="2">
        <f t="shared" ca="1" si="7"/>
        <v>0</v>
      </c>
      <c r="AK27" s="2">
        <f t="shared" ca="1" si="7"/>
        <v>0</v>
      </c>
      <c r="AL27" s="55">
        <v>2.2999999999999998</v>
      </c>
      <c r="AM27" s="55">
        <v>2.2999999999999998</v>
      </c>
      <c r="AN27" s="55">
        <v>2.2999999999999998</v>
      </c>
      <c r="AO27" s="55">
        <v>2.2999999999999998</v>
      </c>
      <c r="AP27" s="55">
        <v>2.2999999999999998</v>
      </c>
      <c r="AQ27" s="55">
        <v>2.2999999999999998</v>
      </c>
      <c r="AR27" s="55">
        <v>2.2999999999999998</v>
      </c>
      <c r="AS27" s="55">
        <v>2.2999999999999998</v>
      </c>
      <c r="AT27" s="55">
        <v>2.2999999999999998</v>
      </c>
      <c r="AU27" s="55">
        <v>2.2999999999999998</v>
      </c>
      <c r="AV27" s="55">
        <v>2.2999999999999998</v>
      </c>
      <c r="AW27" s="55">
        <v>2.2999999999999998</v>
      </c>
      <c r="AX27" s="55">
        <v>2.2999999999999998</v>
      </c>
      <c r="AY27" s="55">
        <v>2.2999999999999998</v>
      </c>
      <c r="AZ27" s="2">
        <f t="shared" ca="1" si="8"/>
        <v>0</v>
      </c>
      <c r="BA27" s="2">
        <f t="shared" ca="1" si="8"/>
        <v>0</v>
      </c>
      <c r="BB27" s="2">
        <f t="shared" ca="1" si="8"/>
        <v>0</v>
      </c>
      <c r="BC27" s="2">
        <f t="shared" ca="1" si="8"/>
        <v>0</v>
      </c>
      <c r="BD27" s="2">
        <f t="shared" ca="1" si="8"/>
        <v>0</v>
      </c>
      <c r="BE27" s="2">
        <f t="shared" ca="1" si="8"/>
        <v>0</v>
      </c>
      <c r="BF27" s="2">
        <f t="shared" ca="1" si="8"/>
        <v>0</v>
      </c>
      <c r="BG27" s="2">
        <f t="shared" ca="1" si="8"/>
        <v>0</v>
      </c>
      <c r="BH27" s="2">
        <f t="shared" ca="1" si="8"/>
        <v>0</v>
      </c>
      <c r="BI27" s="2">
        <f t="shared" ca="1" si="8"/>
        <v>0</v>
      </c>
      <c r="BJ27" s="2">
        <f t="shared" ca="1" si="8"/>
        <v>0</v>
      </c>
      <c r="BK27" s="2">
        <f t="shared" ca="1" si="8"/>
        <v>0</v>
      </c>
      <c r="BL27" s="2">
        <f t="shared" ca="1" si="8"/>
        <v>0</v>
      </c>
      <c r="BM27" s="2">
        <f t="shared" ca="1" si="8"/>
        <v>0</v>
      </c>
      <c r="BN27" s="2" t="str">
        <f t="shared" si="9"/>
        <v>SG</v>
      </c>
      <c r="BO27" s="2">
        <f t="shared" si="2"/>
        <v>0</v>
      </c>
      <c r="BP27" s="2">
        <f t="shared" si="3"/>
        <v>1</v>
      </c>
      <c r="BR27" s="2">
        <f t="shared" si="12"/>
        <v>0</v>
      </c>
      <c r="BS27" s="2">
        <f t="shared" si="12"/>
        <v>0</v>
      </c>
      <c r="BT27" s="2">
        <f t="shared" si="12"/>
        <v>0</v>
      </c>
      <c r="BU27" s="2">
        <f t="shared" si="12"/>
        <v>0</v>
      </c>
      <c r="BV27" s="2">
        <f t="shared" si="12"/>
        <v>0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BZ27" s="2">
        <f t="shared" si="12"/>
        <v>0</v>
      </c>
      <c r="CA27" s="2">
        <f t="shared" si="12"/>
        <v>0</v>
      </c>
      <c r="CB27" s="2">
        <f t="shared" si="12"/>
        <v>0</v>
      </c>
      <c r="CC27" s="2">
        <f t="shared" si="12"/>
        <v>0</v>
      </c>
      <c r="CD27" s="2">
        <f t="shared" si="12"/>
        <v>0</v>
      </c>
      <c r="CE27" s="2">
        <f t="shared" si="12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  -  Δα_рс</v>
      </c>
      <c r="B28" s="15" t="s">
        <v>2297</v>
      </c>
      <c r="C28" s="18">
        <v>30</v>
      </c>
      <c r="D28" s="18">
        <v>5</v>
      </c>
      <c r="E28" s="22" t="s">
        <v>114</v>
      </c>
      <c r="F28" s="22">
        <v>1</v>
      </c>
      <c r="G28" s="22"/>
      <c r="H28" s="20">
        <f t="shared" ca="1" si="5"/>
        <v>0</v>
      </c>
      <c r="I28" s="16" t="str">
        <f t="shared" si="6"/>
        <v>01K102SV0007</v>
      </c>
      <c r="J28" s="54">
        <v>8</v>
      </c>
      <c r="K28" s="54">
        <v>8</v>
      </c>
      <c r="L28" s="54">
        <v>8</v>
      </c>
      <c r="M28" s="54">
        <v>8</v>
      </c>
      <c r="N28" s="54">
        <v>8</v>
      </c>
      <c r="O28" s="54">
        <v>8</v>
      </c>
      <c r="P28" s="54">
        <v>9</v>
      </c>
      <c r="Q28" s="54">
        <v>9</v>
      </c>
      <c r="R28" s="54">
        <v>9</v>
      </c>
      <c r="S28" s="54">
        <v>9</v>
      </c>
      <c r="T28" s="54">
        <v>9</v>
      </c>
      <c r="U28" s="54">
        <v>9</v>
      </c>
      <c r="V28" s="54">
        <v>9</v>
      </c>
      <c r="W28" s="56">
        <v>9</v>
      </c>
      <c r="X28" s="2">
        <f t="shared" ca="1" si="7"/>
        <v>0</v>
      </c>
      <c r="Y28" s="2">
        <f t="shared" ca="1" si="7"/>
        <v>0</v>
      </c>
      <c r="Z28" s="2">
        <f t="shared" ca="1" si="7"/>
        <v>0</v>
      </c>
      <c r="AA28" s="2">
        <f t="shared" ca="1" si="7"/>
        <v>0</v>
      </c>
      <c r="AB28" s="2">
        <f t="shared" ca="1" si="7"/>
        <v>0</v>
      </c>
      <c r="AC28" s="2">
        <f t="shared" ca="1" si="7"/>
        <v>0</v>
      </c>
      <c r="AD28" s="2">
        <f t="shared" ca="1" si="7"/>
        <v>0</v>
      </c>
      <c r="AE28" s="2">
        <f t="shared" ca="1" si="7"/>
        <v>0</v>
      </c>
      <c r="AF28" s="2">
        <f t="shared" ca="1" si="7"/>
        <v>0</v>
      </c>
      <c r="AG28" s="2">
        <f t="shared" ca="1" si="7"/>
        <v>0</v>
      </c>
      <c r="AH28" s="2">
        <f t="shared" ca="1" si="7"/>
        <v>0</v>
      </c>
      <c r="AI28" s="2">
        <f t="shared" ca="1" si="7"/>
        <v>0</v>
      </c>
      <c r="AJ28" s="2">
        <f t="shared" ca="1" si="7"/>
        <v>0</v>
      </c>
      <c r="AK28" s="2">
        <f t="shared" ca="1" si="7"/>
        <v>0</v>
      </c>
      <c r="AL28" s="55">
        <v>0.08</v>
      </c>
      <c r="AM28" s="55">
        <v>0.08</v>
      </c>
      <c r="AN28" s="55">
        <v>0.09</v>
      </c>
      <c r="AO28" s="55">
        <v>0.08</v>
      </c>
      <c r="AP28" s="55">
        <v>0.09</v>
      </c>
      <c r="AQ28" s="55">
        <v>0.09</v>
      </c>
      <c r="AR28" s="55">
        <v>0.09</v>
      </c>
      <c r="AS28" s="55">
        <v>0.09</v>
      </c>
      <c r="AT28" s="55">
        <v>0.09</v>
      </c>
      <c r="AU28" s="55">
        <v>0.09</v>
      </c>
      <c r="AV28" s="55">
        <v>0.09</v>
      </c>
      <c r="AW28" s="55">
        <v>0.09</v>
      </c>
      <c r="AX28" s="55">
        <v>0.09</v>
      </c>
      <c r="AY28" s="55">
        <v>0.09</v>
      </c>
      <c r="AZ28" s="2">
        <f t="shared" ca="1" si="8"/>
        <v>0</v>
      </c>
      <c r="BA28" s="2">
        <f t="shared" ca="1" si="8"/>
        <v>0</v>
      </c>
      <c r="BB28" s="2">
        <f t="shared" ca="1" si="8"/>
        <v>0</v>
      </c>
      <c r="BC28" s="2">
        <f t="shared" ca="1" si="8"/>
        <v>0</v>
      </c>
      <c r="BD28" s="2">
        <f t="shared" ca="1" si="8"/>
        <v>1</v>
      </c>
      <c r="BE28" s="2">
        <f t="shared" ca="1" si="8"/>
        <v>1</v>
      </c>
      <c r="BF28" s="2">
        <f t="shared" ca="1" si="8"/>
        <v>1</v>
      </c>
      <c r="BG28" s="2">
        <f t="shared" ca="1" si="8"/>
        <v>0</v>
      </c>
      <c r="BH28" s="2">
        <f t="shared" ca="1" si="8"/>
        <v>0</v>
      </c>
      <c r="BI28" s="2">
        <f t="shared" ca="1" si="8"/>
        <v>0</v>
      </c>
      <c r="BJ28" s="2">
        <f t="shared" ca="1" si="8"/>
        <v>0</v>
      </c>
      <c r="BK28" s="2">
        <f t="shared" ca="1" si="8"/>
        <v>1</v>
      </c>
      <c r="BL28" s="2">
        <f t="shared" ca="1" si="8"/>
        <v>0</v>
      </c>
      <c r="BM28" s="2">
        <f t="shared" ca="1" si="8"/>
        <v>1</v>
      </c>
      <c r="BN28" s="2" t="str">
        <f t="shared" si="9"/>
        <v>SV</v>
      </c>
      <c r="BO28" s="2">
        <f t="shared" si="2"/>
        <v>0</v>
      </c>
      <c r="BP28" s="2">
        <f t="shared" si="3"/>
        <v>1</v>
      </c>
      <c r="BR28" s="2">
        <f t="shared" ref="BR28:CE32" si="13">IF(AND(J51 &gt;0,J28&gt;$C28,J28 &gt;1),1,0)</f>
        <v>0</v>
      </c>
      <c r="BS28" s="2">
        <f t="shared" si="13"/>
        <v>0</v>
      </c>
      <c r="BT28" s="2">
        <f t="shared" si="13"/>
        <v>0</v>
      </c>
      <c r="BU28" s="2">
        <f t="shared" si="13"/>
        <v>0</v>
      </c>
      <c r="BV28" s="2">
        <f t="shared" si="13"/>
        <v>0</v>
      </c>
      <c r="BW28" s="2">
        <f t="shared" si="13"/>
        <v>0</v>
      </c>
      <c r="BX28" s="2">
        <f t="shared" si="13"/>
        <v>0</v>
      </c>
      <c r="BY28" s="2">
        <f t="shared" si="13"/>
        <v>0</v>
      </c>
      <c r="BZ28" s="2">
        <f t="shared" si="13"/>
        <v>0</v>
      </c>
      <c r="CA28" s="2">
        <f t="shared" si="13"/>
        <v>0</v>
      </c>
      <c r="CB28" s="2">
        <f t="shared" si="13"/>
        <v>0</v>
      </c>
      <c r="CC28" s="2">
        <f t="shared" si="13"/>
        <v>0</v>
      </c>
      <c r="CD28" s="2">
        <f t="shared" si="13"/>
        <v>0</v>
      </c>
      <c r="CE28" s="2">
        <f t="shared" si="13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КА-2  -  Δα_рс</v>
      </c>
      <c r="B29" s="15" t="s">
        <v>2298</v>
      </c>
      <c r="C29" s="18">
        <v>30</v>
      </c>
      <c r="D29" s="18">
        <v>5</v>
      </c>
      <c r="E29" s="22" t="s">
        <v>114</v>
      </c>
      <c r="F29" s="22">
        <v>1</v>
      </c>
      <c r="G29" s="22"/>
      <c r="H29" s="20">
        <f t="shared" ca="1" si="5"/>
        <v>0</v>
      </c>
      <c r="I29" s="16" t="str">
        <f t="shared" si="6"/>
        <v>02K102SV0007</v>
      </c>
      <c r="J29" s="54">
        <v>8</v>
      </c>
      <c r="K29" s="54">
        <v>8</v>
      </c>
      <c r="L29" s="54">
        <v>8</v>
      </c>
      <c r="M29" s="54">
        <v>8</v>
      </c>
      <c r="N29" s="54">
        <v>8</v>
      </c>
      <c r="O29" s="54">
        <v>8</v>
      </c>
      <c r="P29" s="54">
        <v>9</v>
      </c>
      <c r="Q29" s="54">
        <v>0</v>
      </c>
      <c r="R29" s="54">
        <v>9</v>
      </c>
      <c r="S29" s="54">
        <v>9</v>
      </c>
      <c r="T29" s="54">
        <v>9</v>
      </c>
      <c r="U29" s="54">
        <v>9</v>
      </c>
      <c r="V29" s="54">
        <v>9</v>
      </c>
      <c r="W29" s="56">
        <v>9</v>
      </c>
      <c r="X29" s="2">
        <f t="shared" ca="1" si="7"/>
        <v>0</v>
      </c>
      <c r="Y29" s="2">
        <f t="shared" ca="1" si="7"/>
        <v>0</v>
      </c>
      <c r="Z29" s="2">
        <f t="shared" ca="1" si="7"/>
        <v>0</v>
      </c>
      <c r="AA29" s="2">
        <f t="shared" ca="1" si="7"/>
        <v>0</v>
      </c>
      <c r="AB29" s="2">
        <f t="shared" ca="1" si="7"/>
        <v>0</v>
      </c>
      <c r="AC29" s="2">
        <f t="shared" ca="1" si="7"/>
        <v>0</v>
      </c>
      <c r="AD29" s="2">
        <f t="shared" ca="1" si="7"/>
        <v>0</v>
      </c>
      <c r="AE29" s="2">
        <f t="shared" ca="1" si="7"/>
        <v>0</v>
      </c>
      <c r="AF29" s="2">
        <f t="shared" ca="1" si="7"/>
        <v>0</v>
      </c>
      <c r="AG29" s="2">
        <f t="shared" ca="1" si="7"/>
        <v>0</v>
      </c>
      <c r="AH29" s="2">
        <f t="shared" ca="1" si="7"/>
        <v>0</v>
      </c>
      <c r="AI29" s="2">
        <f t="shared" ca="1" si="7"/>
        <v>0</v>
      </c>
      <c r="AJ29" s="2">
        <f t="shared" ca="1" si="7"/>
        <v>0</v>
      </c>
      <c r="AK29" s="2">
        <f t="shared" ca="1" si="7"/>
        <v>0</v>
      </c>
      <c r="AL29" s="55">
        <v>0.08</v>
      </c>
      <c r="AM29" s="55">
        <v>0.08</v>
      </c>
      <c r="AN29" s="55">
        <v>0.08</v>
      </c>
      <c r="AO29" s="55">
        <v>0.08</v>
      </c>
      <c r="AP29" s="55">
        <v>0.09</v>
      </c>
      <c r="AQ29" s="55">
        <v>0.09</v>
      </c>
      <c r="AR29" s="55">
        <v>0.08</v>
      </c>
      <c r="AS29" s="55">
        <v>0.09</v>
      </c>
      <c r="AT29" s="55">
        <v>0.09</v>
      </c>
      <c r="AU29" s="55">
        <v>0.09</v>
      </c>
      <c r="AV29" s="55">
        <v>0.08</v>
      </c>
      <c r="AW29" s="55">
        <v>0.09</v>
      </c>
      <c r="AX29" s="55">
        <v>0.09</v>
      </c>
      <c r="AY29" s="55">
        <v>0.08</v>
      </c>
      <c r="AZ29" s="2">
        <f t="shared" ca="1" si="8"/>
        <v>0</v>
      </c>
      <c r="BA29" s="2">
        <f t="shared" ca="1" si="8"/>
        <v>0</v>
      </c>
      <c r="BB29" s="2">
        <f t="shared" ca="1" si="8"/>
        <v>0</v>
      </c>
      <c r="BC29" s="2">
        <f t="shared" ca="1" si="8"/>
        <v>0</v>
      </c>
      <c r="BD29" s="2">
        <f t="shared" ca="1" si="8"/>
        <v>1</v>
      </c>
      <c r="BE29" s="2">
        <f t="shared" ca="1" si="8"/>
        <v>1</v>
      </c>
      <c r="BF29" s="2">
        <f t="shared" ca="1" si="8"/>
        <v>1</v>
      </c>
      <c r="BG29" s="2">
        <f t="shared" ca="1" si="8"/>
        <v>0</v>
      </c>
      <c r="BH29" s="2">
        <f t="shared" ca="1" si="8"/>
        <v>0</v>
      </c>
      <c r="BI29" s="2">
        <f t="shared" ca="1" si="8"/>
        <v>0</v>
      </c>
      <c r="BJ29" s="2">
        <f t="shared" ca="1" si="8"/>
        <v>0</v>
      </c>
      <c r="BK29" s="2">
        <f t="shared" ca="1" si="8"/>
        <v>1</v>
      </c>
      <c r="BL29" s="2">
        <f t="shared" ca="1" si="8"/>
        <v>0</v>
      </c>
      <c r="BM29" s="2">
        <f t="shared" ca="1" si="8"/>
        <v>1</v>
      </c>
      <c r="BN29" s="2" t="str">
        <f t="shared" si="9"/>
        <v>SV</v>
      </c>
      <c r="BO29" s="2">
        <f t="shared" si="2"/>
        <v>0</v>
      </c>
      <c r="BP29" s="2">
        <f t="shared" si="3"/>
        <v>1</v>
      </c>
      <c r="BR29" s="2">
        <f t="shared" si="13"/>
        <v>0</v>
      </c>
      <c r="BS29" s="2">
        <f t="shared" si="13"/>
        <v>0</v>
      </c>
      <c r="BT29" s="2">
        <f t="shared" si="13"/>
        <v>0</v>
      </c>
      <c r="BU29" s="2">
        <f t="shared" si="13"/>
        <v>0</v>
      </c>
      <c r="BV29" s="2">
        <f t="shared" si="13"/>
        <v>0</v>
      </c>
      <c r="BW29" s="2">
        <f t="shared" si="13"/>
        <v>0</v>
      </c>
      <c r="BX29" s="2">
        <f t="shared" si="13"/>
        <v>0</v>
      </c>
      <c r="BY29" s="2">
        <f t="shared" si="13"/>
        <v>0</v>
      </c>
      <c r="BZ29" s="2">
        <f t="shared" si="13"/>
        <v>0</v>
      </c>
      <c r="CA29" s="2">
        <f t="shared" si="13"/>
        <v>0</v>
      </c>
      <c r="CB29" s="2">
        <f t="shared" si="13"/>
        <v>0</v>
      </c>
      <c r="CC29" s="2">
        <f t="shared" si="13"/>
        <v>0</v>
      </c>
      <c r="CD29" s="2">
        <f t="shared" si="13"/>
        <v>0</v>
      </c>
      <c r="CE29" s="2">
        <f t="shared" si="13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КА-3  -  Δα_рс</v>
      </c>
      <c r="B30" s="15" t="s">
        <v>2299</v>
      </c>
      <c r="C30" s="18">
        <v>30</v>
      </c>
      <c r="D30" s="18">
        <v>5</v>
      </c>
      <c r="E30" s="22" t="s">
        <v>114</v>
      </c>
      <c r="F30" s="22">
        <v>1</v>
      </c>
      <c r="G30" s="22"/>
      <c r="H30" s="20">
        <f t="shared" ca="1" si="5"/>
        <v>0</v>
      </c>
      <c r="I30" s="16" t="str">
        <f t="shared" si="6"/>
        <v>03K102SV0007</v>
      </c>
      <c r="J30" s="54">
        <v>8</v>
      </c>
      <c r="K30" s="54">
        <v>8</v>
      </c>
      <c r="L30" s="54">
        <v>8</v>
      </c>
      <c r="M30" s="54">
        <v>8</v>
      </c>
      <c r="N30" s="54">
        <v>8</v>
      </c>
      <c r="O30" s="54">
        <v>8</v>
      </c>
      <c r="P30" s="54">
        <v>9</v>
      </c>
      <c r="Q30" s="54">
        <v>9</v>
      </c>
      <c r="R30" s="54">
        <v>9</v>
      </c>
      <c r="S30" s="54">
        <v>9</v>
      </c>
      <c r="T30" s="54">
        <v>9</v>
      </c>
      <c r="U30" s="54">
        <v>9</v>
      </c>
      <c r="V30" s="54">
        <v>9</v>
      </c>
      <c r="W30" s="56">
        <v>9</v>
      </c>
      <c r="X30" s="2">
        <f t="shared" ca="1" si="7"/>
        <v>0</v>
      </c>
      <c r="Y30" s="2">
        <f t="shared" ca="1" si="7"/>
        <v>0</v>
      </c>
      <c r="Z30" s="2">
        <f t="shared" ca="1" si="7"/>
        <v>0</v>
      </c>
      <c r="AA30" s="2">
        <f t="shared" ca="1" si="7"/>
        <v>0</v>
      </c>
      <c r="AB30" s="2">
        <f t="shared" ca="1" si="7"/>
        <v>0</v>
      </c>
      <c r="AC30" s="2">
        <f t="shared" ca="1" si="7"/>
        <v>0</v>
      </c>
      <c r="AD30" s="2">
        <f t="shared" ca="1" si="7"/>
        <v>0</v>
      </c>
      <c r="AE30" s="2">
        <f t="shared" ca="1" si="7"/>
        <v>0</v>
      </c>
      <c r="AF30" s="2">
        <f t="shared" ca="1" si="7"/>
        <v>0</v>
      </c>
      <c r="AG30" s="2">
        <f t="shared" ca="1" si="7"/>
        <v>0</v>
      </c>
      <c r="AH30" s="2">
        <f t="shared" ca="1" si="7"/>
        <v>0</v>
      </c>
      <c r="AI30" s="2">
        <f t="shared" ca="1" si="7"/>
        <v>0</v>
      </c>
      <c r="AJ30" s="2">
        <f t="shared" ca="1" si="7"/>
        <v>0</v>
      </c>
      <c r="AK30" s="2">
        <f t="shared" ca="1" si="7"/>
        <v>0</v>
      </c>
      <c r="AL30" s="55">
        <v>0.09</v>
      </c>
      <c r="AM30" s="55">
        <v>0.09</v>
      </c>
      <c r="AN30" s="55">
        <v>0.09</v>
      </c>
      <c r="AO30" s="55">
        <v>0.09</v>
      </c>
      <c r="AP30" s="55">
        <v>0.09</v>
      </c>
      <c r="AQ30" s="55">
        <v>0.09</v>
      </c>
      <c r="AR30" s="55">
        <v>0.09</v>
      </c>
      <c r="AS30" s="55">
        <v>0.09</v>
      </c>
      <c r="AT30" s="55">
        <v>0.09</v>
      </c>
      <c r="AU30" s="55">
        <v>0.09</v>
      </c>
      <c r="AV30" s="55">
        <v>0.09</v>
      </c>
      <c r="AW30" s="55">
        <v>0.09</v>
      </c>
      <c r="AX30" s="55">
        <v>0.09</v>
      </c>
      <c r="AY30" s="55">
        <v>0.09</v>
      </c>
      <c r="AZ30" s="2">
        <f t="shared" ca="1" si="8"/>
        <v>0</v>
      </c>
      <c r="BA30" s="2">
        <f t="shared" ca="1" si="8"/>
        <v>0</v>
      </c>
      <c r="BB30" s="2">
        <f t="shared" ca="1" si="8"/>
        <v>0</v>
      </c>
      <c r="BC30" s="2">
        <f t="shared" ca="1" si="8"/>
        <v>0</v>
      </c>
      <c r="BD30" s="2">
        <f t="shared" ca="1" si="8"/>
        <v>1</v>
      </c>
      <c r="BE30" s="2">
        <f t="shared" ca="1" si="8"/>
        <v>1</v>
      </c>
      <c r="BF30" s="2">
        <f t="shared" ca="1" si="8"/>
        <v>1</v>
      </c>
      <c r="BG30" s="2">
        <f t="shared" ca="1" si="8"/>
        <v>0</v>
      </c>
      <c r="BH30" s="2">
        <f t="shared" ca="1" si="8"/>
        <v>0</v>
      </c>
      <c r="BI30" s="2">
        <f t="shared" ca="1" si="8"/>
        <v>0</v>
      </c>
      <c r="BJ30" s="2">
        <f t="shared" ca="1" si="8"/>
        <v>0</v>
      </c>
      <c r="BK30" s="2">
        <f t="shared" ca="1" si="8"/>
        <v>1</v>
      </c>
      <c r="BL30" s="2">
        <f t="shared" ca="1" si="8"/>
        <v>0</v>
      </c>
      <c r="BM30" s="2">
        <f t="shared" ca="1" si="8"/>
        <v>1</v>
      </c>
      <c r="BN30" s="2" t="str">
        <f t="shared" si="9"/>
        <v>SV</v>
      </c>
      <c r="BO30" s="2">
        <f t="shared" si="2"/>
        <v>0</v>
      </c>
      <c r="BP30" s="2">
        <f t="shared" si="3"/>
        <v>1</v>
      </c>
      <c r="BR30" s="2">
        <f t="shared" si="13"/>
        <v>0</v>
      </c>
      <c r="BS30" s="2">
        <f t="shared" si="13"/>
        <v>0</v>
      </c>
      <c r="BT30" s="2">
        <f t="shared" si="13"/>
        <v>0</v>
      </c>
      <c r="BU30" s="2">
        <f t="shared" si="13"/>
        <v>0</v>
      </c>
      <c r="BV30" s="2">
        <f t="shared" si="13"/>
        <v>0</v>
      </c>
      <c r="BW30" s="2">
        <f t="shared" si="13"/>
        <v>0</v>
      </c>
      <c r="BX30" s="2">
        <f t="shared" si="13"/>
        <v>0</v>
      </c>
      <c r="BY30" s="2">
        <f t="shared" si="13"/>
        <v>0</v>
      </c>
      <c r="BZ30" s="2">
        <f t="shared" si="13"/>
        <v>0</v>
      </c>
      <c r="CA30" s="2">
        <f t="shared" si="13"/>
        <v>0</v>
      </c>
      <c r="CB30" s="2">
        <f t="shared" si="13"/>
        <v>0</v>
      </c>
      <c r="CC30" s="2">
        <f t="shared" si="13"/>
        <v>0</v>
      </c>
      <c r="CD30" s="2">
        <f t="shared" si="13"/>
        <v>0</v>
      </c>
      <c r="CE30" s="2">
        <f t="shared" si="13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КА-4  -  Δα_рс</v>
      </c>
      <c r="B31" s="15" t="s">
        <v>2300</v>
      </c>
      <c r="C31" s="18">
        <v>30</v>
      </c>
      <c r="D31" s="18">
        <v>5</v>
      </c>
      <c r="E31" s="22" t="s">
        <v>114</v>
      </c>
      <c r="F31" s="22">
        <v>1</v>
      </c>
      <c r="G31" s="22"/>
      <c r="H31" s="20">
        <f t="shared" ca="1" si="5"/>
        <v>0</v>
      </c>
      <c r="I31" s="16" t="str">
        <f t="shared" si="6"/>
        <v>04K102SV0007</v>
      </c>
      <c r="J31" s="54">
        <v>8</v>
      </c>
      <c r="K31" s="54">
        <v>8</v>
      </c>
      <c r="L31" s="54">
        <v>8</v>
      </c>
      <c r="M31" s="54">
        <v>8</v>
      </c>
      <c r="N31" s="54">
        <v>8</v>
      </c>
      <c r="O31" s="54">
        <v>8</v>
      </c>
      <c r="P31" s="54">
        <v>9</v>
      </c>
      <c r="Q31" s="54">
        <v>9</v>
      </c>
      <c r="R31" s="54">
        <v>9</v>
      </c>
      <c r="S31" s="54">
        <v>9</v>
      </c>
      <c r="T31" s="54">
        <v>9</v>
      </c>
      <c r="U31" s="54">
        <v>9</v>
      </c>
      <c r="V31" s="54">
        <v>9</v>
      </c>
      <c r="W31" s="56">
        <v>9</v>
      </c>
      <c r="X31" s="2">
        <f t="shared" ca="1" si="7"/>
        <v>0</v>
      </c>
      <c r="Y31" s="2">
        <f t="shared" ca="1" si="7"/>
        <v>0</v>
      </c>
      <c r="Z31" s="2">
        <f t="shared" ca="1" si="7"/>
        <v>0</v>
      </c>
      <c r="AA31" s="2">
        <f t="shared" ca="1" si="7"/>
        <v>0</v>
      </c>
      <c r="AB31" s="2">
        <f t="shared" ca="1" si="7"/>
        <v>0</v>
      </c>
      <c r="AC31" s="2">
        <f t="shared" ca="1" si="7"/>
        <v>0</v>
      </c>
      <c r="AD31" s="2">
        <f t="shared" ca="1" si="7"/>
        <v>0</v>
      </c>
      <c r="AE31" s="2">
        <f t="shared" ca="1" si="7"/>
        <v>0</v>
      </c>
      <c r="AF31" s="2">
        <f t="shared" ca="1" si="7"/>
        <v>0</v>
      </c>
      <c r="AG31" s="2">
        <f t="shared" ca="1" si="7"/>
        <v>0</v>
      </c>
      <c r="AH31" s="2">
        <f t="shared" ca="1" si="7"/>
        <v>0</v>
      </c>
      <c r="AI31" s="2">
        <f t="shared" ca="1" si="7"/>
        <v>0</v>
      </c>
      <c r="AJ31" s="2">
        <f t="shared" ca="1" si="7"/>
        <v>0</v>
      </c>
      <c r="AK31" s="2">
        <f t="shared" ca="1" si="7"/>
        <v>0</v>
      </c>
      <c r="AL31" s="55">
        <v>0.08</v>
      </c>
      <c r="AM31" s="55">
        <v>0.09</v>
      </c>
      <c r="AN31" s="55">
        <v>0.08</v>
      </c>
      <c r="AO31" s="55">
        <v>0.08</v>
      </c>
      <c r="AP31" s="55">
        <v>0.09</v>
      </c>
      <c r="AQ31" s="55">
        <v>0.09</v>
      </c>
      <c r="AR31" s="55">
        <v>0.09</v>
      </c>
      <c r="AS31" s="55">
        <v>0.09</v>
      </c>
      <c r="AT31" s="55">
        <v>0.09</v>
      </c>
      <c r="AU31" s="55">
        <v>0.09</v>
      </c>
      <c r="AV31" s="55">
        <v>0.09</v>
      </c>
      <c r="AW31" s="55">
        <v>0.09</v>
      </c>
      <c r="AX31" s="55">
        <v>0.09</v>
      </c>
      <c r="AY31" s="55">
        <v>0.09</v>
      </c>
      <c r="AZ31" s="2">
        <f t="shared" ca="1" si="8"/>
        <v>0</v>
      </c>
      <c r="BA31" s="2">
        <f t="shared" ca="1" si="8"/>
        <v>0</v>
      </c>
      <c r="BB31" s="2">
        <f t="shared" ca="1" si="8"/>
        <v>0</v>
      </c>
      <c r="BC31" s="2">
        <f t="shared" ca="1" si="8"/>
        <v>0</v>
      </c>
      <c r="BD31" s="2">
        <f t="shared" ca="1" si="8"/>
        <v>1</v>
      </c>
      <c r="BE31" s="2">
        <f t="shared" ca="1" si="8"/>
        <v>1</v>
      </c>
      <c r="BF31" s="2">
        <f t="shared" ca="1" si="8"/>
        <v>1</v>
      </c>
      <c r="BG31" s="2">
        <f t="shared" ca="1" si="8"/>
        <v>0</v>
      </c>
      <c r="BH31" s="2">
        <f t="shared" ca="1" si="8"/>
        <v>0</v>
      </c>
      <c r="BI31" s="2">
        <f t="shared" ca="1" si="8"/>
        <v>0</v>
      </c>
      <c r="BJ31" s="2">
        <f t="shared" ca="1" si="8"/>
        <v>0</v>
      </c>
      <c r="BK31" s="2">
        <f t="shared" ca="1" si="8"/>
        <v>1</v>
      </c>
      <c r="BL31" s="2">
        <f t="shared" ca="1" si="8"/>
        <v>0</v>
      </c>
      <c r="BM31" s="2">
        <f t="shared" ca="1" si="8"/>
        <v>1</v>
      </c>
      <c r="BN31" s="2" t="str">
        <f t="shared" si="9"/>
        <v>SV</v>
      </c>
      <c r="BO31" s="2">
        <f t="shared" si="2"/>
        <v>0</v>
      </c>
      <c r="BP31" s="2">
        <f t="shared" si="3"/>
        <v>1</v>
      </c>
      <c r="BR31" s="2">
        <f t="shared" si="13"/>
        <v>0</v>
      </c>
      <c r="BS31" s="2">
        <f t="shared" si="13"/>
        <v>0</v>
      </c>
      <c r="BT31" s="2">
        <f t="shared" si="13"/>
        <v>0</v>
      </c>
      <c r="BU31" s="2">
        <f t="shared" si="13"/>
        <v>0</v>
      </c>
      <c r="BV31" s="2">
        <f t="shared" si="13"/>
        <v>0</v>
      </c>
      <c r="BW31" s="2">
        <f t="shared" si="13"/>
        <v>0</v>
      </c>
      <c r="BX31" s="2">
        <f t="shared" si="13"/>
        <v>0</v>
      </c>
      <c r="BY31" s="2">
        <f t="shared" si="13"/>
        <v>0</v>
      </c>
      <c r="BZ31" s="2">
        <f t="shared" si="13"/>
        <v>0</v>
      </c>
      <c r="CA31" s="2">
        <f t="shared" si="13"/>
        <v>0</v>
      </c>
      <c r="CB31" s="2">
        <f t="shared" si="13"/>
        <v>0</v>
      </c>
      <c r="CC31" s="2">
        <f t="shared" si="13"/>
        <v>0</v>
      </c>
      <c r="CD31" s="2">
        <f t="shared" si="13"/>
        <v>0</v>
      </c>
      <c r="CE31" s="2">
        <f t="shared" si="13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КА-5  -  Δα_рс</v>
      </c>
      <c r="B32" s="15" t="s">
        <v>2301</v>
      </c>
      <c r="C32" s="18">
        <v>30</v>
      </c>
      <c r="D32" s="18">
        <v>5</v>
      </c>
      <c r="E32" s="22" t="s">
        <v>114</v>
      </c>
      <c r="F32" s="22">
        <v>1</v>
      </c>
      <c r="G32" s="22"/>
      <c r="H32" s="20">
        <f t="shared" ca="1" si="5"/>
        <v>0</v>
      </c>
      <c r="I32" s="16" t="str">
        <f t="shared" si="6"/>
        <v>05K102SV0007</v>
      </c>
      <c r="J32" s="54">
        <v>8</v>
      </c>
      <c r="K32" s="54">
        <v>8</v>
      </c>
      <c r="L32" s="54">
        <v>8</v>
      </c>
      <c r="M32" s="54">
        <v>8</v>
      </c>
      <c r="N32" s="54">
        <v>8</v>
      </c>
      <c r="O32" s="54">
        <v>8</v>
      </c>
      <c r="P32" s="54">
        <v>9</v>
      </c>
      <c r="Q32" s="54">
        <v>9</v>
      </c>
      <c r="R32" s="54">
        <v>9</v>
      </c>
      <c r="S32" s="54">
        <v>9</v>
      </c>
      <c r="T32" s="54">
        <v>9</v>
      </c>
      <c r="U32" s="54">
        <v>9</v>
      </c>
      <c r="V32" s="54">
        <v>9</v>
      </c>
      <c r="W32" s="56">
        <v>9</v>
      </c>
      <c r="X32" s="2">
        <f t="shared" ca="1" si="7"/>
        <v>0</v>
      </c>
      <c r="Y32" s="2">
        <f t="shared" ca="1" si="7"/>
        <v>0</v>
      </c>
      <c r="Z32" s="2">
        <f t="shared" ca="1" si="7"/>
        <v>0</v>
      </c>
      <c r="AA32" s="2">
        <f t="shared" ca="1" si="7"/>
        <v>0</v>
      </c>
      <c r="AB32" s="2">
        <f t="shared" ca="1" si="7"/>
        <v>0</v>
      </c>
      <c r="AC32" s="2">
        <f t="shared" ca="1" si="7"/>
        <v>0</v>
      </c>
      <c r="AD32" s="2">
        <f t="shared" ca="1" si="7"/>
        <v>0</v>
      </c>
      <c r="AE32" s="2">
        <f t="shared" ca="1" si="7"/>
        <v>0</v>
      </c>
      <c r="AF32" s="2">
        <f t="shared" ca="1" si="7"/>
        <v>0</v>
      </c>
      <c r="AG32" s="2">
        <f t="shared" ca="1" si="7"/>
        <v>0</v>
      </c>
      <c r="AH32" s="2">
        <f t="shared" ca="1" si="7"/>
        <v>0</v>
      </c>
      <c r="AI32" s="2">
        <f t="shared" ca="1" si="7"/>
        <v>0</v>
      </c>
      <c r="AJ32" s="2">
        <f t="shared" ca="1" si="7"/>
        <v>0</v>
      </c>
      <c r="AK32" s="2">
        <f t="shared" ca="1" si="7"/>
        <v>0</v>
      </c>
      <c r="AL32" s="55">
        <v>0.08</v>
      </c>
      <c r="AM32" s="55">
        <v>0.09</v>
      </c>
      <c r="AN32" s="55">
        <v>0.08</v>
      </c>
      <c r="AO32" s="55">
        <v>0.09</v>
      </c>
      <c r="AP32" s="55">
        <v>0.09</v>
      </c>
      <c r="AQ32" s="55">
        <v>0.09</v>
      </c>
      <c r="AR32" s="55">
        <v>0.09</v>
      </c>
      <c r="AS32" s="55">
        <v>0.09</v>
      </c>
      <c r="AT32" s="55">
        <v>0.09</v>
      </c>
      <c r="AU32" s="55">
        <v>0.09</v>
      </c>
      <c r="AV32" s="55">
        <v>0.09</v>
      </c>
      <c r="AW32" s="55">
        <v>0.09</v>
      </c>
      <c r="AX32" s="55">
        <v>0.09</v>
      </c>
      <c r="AY32" s="55">
        <v>0.09</v>
      </c>
      <c r="AZ32" s="2">
        <f t="shared" ca="1" si="8"/>
        <v>0</v>
      </c>
      <c r="BA32" s="2">
        <f t="shared" ca="1" si="8"/>
        <v>0</v>
      </c>
      <c r="BB32" s="2">
        <f t="shared" ca="1" si="8"/>
        <v>0</v>
      </c>
      <c r="BC32" s="2">
        <f t="shared" ca="1" si="8"/>
        <v>0</v>
      </c>
      <c r="BD32" s="2">
        <f t="shared" ca="1" si="8"/>
        <v>1</v>
      </c>
      <c r="BE32" s="2">
        <f t="shared" ca="1" si="8"/>
        <v>1</v>
      </c>
      <c r="BF32" s="2">
        <f t="shared" ca="1" si="8"/>
        <v>1</v>
      </c>
      <c r="BG32" s="2">
        <f t="shared" ca="1" si="8"/>
        <v>0</v>
      </c>
      <c r="BH32" s="2">
        <f t="shared" ca="1" si="8"/>
        <v>0</v>
      </c>
      <c r="BI32" s="2">
        <f t="shared" ca="1" si="8"/>
        <v>0</v>
      </c>
      <c r="BJ32" s="2">
        <f t="shared" ca="1" si="8"/>
        <v>0</v>
      </c>
      <c r="BK32" s="2">
        <f t="shared" ca="1" si="8"/>
        <v>1</v>
      </c>
      <c r="BL32" s="2">
        <f t="shared" ca="1" si="8"/>
        <v>0</v>
      </c>
      <c r="BM32" s="2">
        <f t="shared" ca="1" si="8"/>
        <v>1</v>
      </c>
      <c r="BN32" s="2" t="str">
        <f t="shared" si="9"/>
        <v>SV</v>
      </c>
      <c r="BO32" s="2">
        <f t="shared" si="2"/>
        <v>0</v>
      </c>
      <c r="BP32" s="2">
        <f t="shared" si="3"/>
        <v>1</v>
      </c>
      <c r="BR32" s="2">
        <f t="shared" si="13"/>
        <v>0</v>
      </c>
      <c r="BS32" s="2">
        <f t="shared" si="13"/>
        <v>0</v>
      </c>
      <c r="BT32" s="2">
        <f t="shared" si="13"/>
        <v>0</v>
      </c>
      <c r="BU32" s="2">
        <f t="shared" si="13"/>
        <v>0</v>
      </c>
      <c r="BV32" s="2">
        <f t="shared" si="13"/>
        <v>0</v>
      </c>
      <c r="BW32" s="2">
        <f t="shared" si="13"/>
        <v>0</v>
      </c>
      <c r="BX32" s="2">
        <f t="shared" si="13"/>
        <v>0</v>
      </c>
      <c r="BY32" s="2">
        <f t="shared" si="13"/>
        <v>0</v>
      </c>
      <c r="BZ32" s="2">
        <f t="shared" si="13"/>
        <v>0</v>
      </c>
      <c r="CA32" s="2">
        <f t="shared" si="13"/>
        <v>0</v>
      </c>
      <c r="CB32" s="2">
        <f t="shared" si="13"/>
        <v>0</v>
      </c>
      <c r="CC32" s="2">
        <f t="shared" si="13"/>
        <v>0</v>
      </c>
      <c r="CD32" s="2">
        <f t="shared" si="13"/>
        <v>0</v>
      </c>
      <c r="CE32" s="2">
        <f t="shared" si="13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ТА-1  -  Тпв</v>
      </c>
      <c r="B33" s="15" t="s">
        <v>2302</v>
      </c>
      <c r="C33" s="18">
        <v>235</v>
      </c>
      <c r="D33" s="18">
        <v>175</v>
      </c>
      <c r="E33" s="22" t="s">
        <v>118</v>
      </c>
      <c r="F33" s="22">
        <v>3</v>
      </c>
      <c r="G33" s="22"/>
      <c r="H33" s="20">
        <f t="shared" ca="1" si="5"/>
        <v>0</v>
      </c>
      <c r="I33" s="16" t="str">
        <f t="shared" si="6"/>
        <v>01T002TW0007</v>
      </c>
      <c r="J33" s="54">
        <v>237</v>
      </c>
      <c r="K33" s="54">
        <v>234</v>
      </c>
      <c r="L33" s="54">
        <v>238</v>
      </c>
      <c r="M33" s="54">
        <v>239</v>
      </c>
      <c r="N33" s="54">
        <v>238</v>
      </c>
      <c r="O33" s="54">
        <v>239</v>
      </c>
      <c r="P33" s="54">
        <v>240</v>
      </c>
      <c r="Q33" s="54">
        <v>240</v>
      </c>
      <c r="R33" s="54">
        <v>240</v>
      </c>
      <c r="S33" s="54">
        <v>239</v>
      </c>
      <c r="T33" s="54">
        <v>240</v>
      </c>
      <c r="U33" s="54">
        <v>241</v>
      </c>
      <c r="V33" s="54">
        <v>239</v>
      </c>
      <c r="W33" s="56">
        <v>233</v>
      </c>
      <c r="X33" s="2">
        <f t="shared" ca="1" si="7"/>
        <v>0</v>
      </c>
      <c r="Y33" s="2">
        <f t="shared" ca="1" si="7"/>
        <v>0</v>
      </c>
      <c r="Z33" s="2">
        <f t="shared" ca="1" si="7"/>
        <v>0</v>
      </c>
      <c r="AA33" s="2">
        <f t="shared" ca="1" si="7"/>
        <v>0</v>
      </c>
      <c r="AB33" s="2">
        <f t="shared" ca="1" si="7"/>
        <v>0</v>
      </c>
      <c r="AC33" s="2">
        <f t="shared" ca="1" si="7"/>
        <v>0</v>
      </c>
      <c r="AD33" s="2">
        <f t="shared" ca="1" si="7"/>
        <v>0</v>
      </c>
      <c r="AE33" s="2">
        <f t="shared" ca="1" si="7"/>
        <v>0</v>
      </c>
      <c r="AF33" s="2">
        <f t="shared" ca="1" si="7"/>
        <v>0</v>
      </c>
      <c r="AG33" s="2">
        <f t="shared" ca="1" si="7"/>
        <v>0</v>
      </c>
      <c r="AH33" s="2">
        <f t="shared" ca="1" si="7"/>
        <v>0</v>
      </c>
      <c r="AI33" s="2">
        <f t="shared" ca="1" si="7"/>
        <v>0</v>
      </c>
      <c r="AJ33" s="2">
        <f t="shared" ca="1" si="7"/>
        <v>0</v>
      </c>
      <c r="AK33" s="2">
        <f t="shared" ca="1" si="7"/>
        <v>40</v>
      </c>
      <c r="AL33" s="55">
        <v>238</v>
      </c>
      <c r="AM33" s="55">
        <v>235</v>
      </c>
      <c r="AN33" s="55">
        <v>239</v>
      </c>
      <c r="AO33" s="55">
        <v>239</v>
      </c>
      <c r="AP33" s="55">
        <v>237</v>
      </c>
      <c r="AQ33" s="55">
        <v>239</v>
      </c>
      <c r="AR33" s="55">
        <v>239</v>
      </c>
      <c r="AS33" s="55">
        <v>239</v>
      </c>
      <c r="AT33" s="55">
        <v>239</v>
      </c>
      <c r="AU33" s="55">
        <v>239</v>
      </c>
      <c r="AV33" s="55">
        <v>239</v>
      </c>
      <c r="AW33" s="55">
        <v>239</v>
      </c>
      <c r="AX33" s="55">
        <v>239</v>
      </c>
      <c r="AY33" s="55">
        <v>235</v>
      </c>
      <c r="AZ33" s="2">
        <f t="shared" ca="1" si="8"/>
        <v>0</v>
      </c>
      <c r="BA33" s="2">
        <f t="shared" ca="1" si="8"/>
        <v>0</v>
      </c>
      <c r="BB33" s="2">
        <f t="shared" ca="1" si="8"/>
        <v>0</v>
      </c>
      <c r="BC33" s="2">
        <f t="shared" ca="1" si="8"/>
        <v>0</v>
      </c>
      <c r="BD33" s="2">
        <f t="shared" ca="1" si="8"/>
        <v>1</v>
      </c>
      <c r="BE33" s="2">
        <f t="shared" ca="1" si="8"/>
        <v>1</v>
      </c>
      <c r="BF33" s="2">
        <f t="shared" ca="1" si="8"/>
        <v>1</v>
      </c>
      <c r="BG33" s="2">
        <f t="shared" ca="1" si="8"/>
        <v>0</v>
      </c>
      <c r="BH33" s="2">
        <f t="shared" ca="1" si="8"/>
        <v>0</v>
      </c>
      <c r="BI33" s="2">
        <f t="shared" ca="1" si="8"/>
        <v>0</v>
      </c>
      <c r="BJ33" s="2">
        <f t="shared" ca="1" si="8"/>
        <v>0</v>
      </c>
      <c r="BK33" s="2">
        <f t="shared" ca="1" si="8"/>
        <v>1</v>
      </c>
      <c r="BL33" s="2">
        <f t="shared" ca="1" si="8"/>
        <v>0</v>
      </c>
      <c r="BM33" s="2">
        <f t="shared" ca="1" si="8"/>
        <v>1</v>
      </c>
      <c r="BN33" s="2" t="str">
        <f t="shared" si="9"/>
        <v>TW</v>
      </c>
      <c r="BO33" s="2">
        <f t="shared" si="2"/>
        <v>0</v>
      </c>
      <c r="BP33" s="2">
        <f t="shared" si="3"/>
        <v>1</v>
      </c>
      <c r="BR33" s="2">
        <f t="shared" ref="BR33:CE35" si="14">IF(AND(J56 &gt;0,J33&lt;$D33,J33&gt;50),1,0)</f>
        <v>0</v>
      </c>
      <c r="BS33" s="2">
        <f t="shared" si="14"/>
        <v>0</v>
      </c>
      <c r="BT33" s="2">
        <f t="shared" si="14"/>
        <v>0</v>
      </c>
      <c r="BU33" s="2">
        <f t="shared" si="14"/>
        <v>0</v>
      </c>
      <c r="BV33" s="2">
        <f t="shared" si="14"/>
        <v>0</v>
      </c>
      <c r="BW33" s="2">
        <f t="shared" si="14"/>
        <v>0</v>
      </c>
      <c r="BX33" s="2">
        <f t="shared" si="14"/>
        <v>0</v>
      </c>
      <c r="BY33" s="2">
        <f t="shared" si="14"/>
        <v>0</v>
      </c>
      <c r="BZ33" s="2">
        <f t="shared" si="14"/>
        <v>0</v>
      </c>
      <c r="CA33" s="2">
        <f t="shared" si="14"/>
        <v>0</v>
      </c>
      <c r="CB33" s="2">
        <f t="shared" si="14"/>
        <v>0</v>
      </c>
      <c r="CC33" s="2">
        <f t="shared" si="14"/>
        <v>0</v>
      </c>
      <c r="CD33" s="2">
        <f t="shared" si="14"/>
        <v>0</v>
      </c>
      <c r="CE33" s="2">
        <f t="shared" si="14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ТА-2  -  Тпв</v>
      </c>
      <c r="B34" s="15" t="s">
        <v>2303</v>
      </c>
      <c r="C34" s="18">
        <v>235</v>
      </c>
      <c r="D34" s="18">
        <v>175</v>
      </c>
      <c r="E34" s="22" t="s">
        <v>118</v>
      </c>
      <c r="F34" s="22">
        <v>3</v>
      </c>
      <c r="G34" s="22"/>
      <c r="H34" s="20">
        <f t="shared" ca="1" si="5"/>
        <v>0</v>
      </c>
      <c r="I34" s="16" t="str">
        <f t="shared" si="6"/>
        <v>02T002TW0007</v>
      </c>
      <c r="J34" s="54">
        <v>230</v>
      </c>
      <c r="K34" s="54">
        <v>230</v>
      </c>
      <c r="L34" s="54">
        <v>230</v>
      </c>
      <c r="M34" s="54">
        <v>228</v>
      </c>
      <c r="N34" s="54">
        <v>217</v>
      </c>
      <c r="O34" s="54">
        <v>218</v>
      </c>
      <c r="P34" s="54">
        <v>215</v>
      </c>
      <c r="Q34" s="54">
        <v>222</v>
      </c>
      <c r="R34" s="54">
        <v>224</v>
      </c>
      <c r="S34" s="54">
        <v>225</v>
      </c>
      <c r="T34" s="54">
        <v>224</v>
      </c>
      <c r="U34" s="54">
        <v>218</v>
      </c>
      <c r="V34" s="54">
        <v>219</v>
      </c>
      <c r="W34" s="56">
        <v>225</v>
      </c>
      <c r="X34" s="2">
        <f t="shared" ca="1" si="7"/>
        <v>0</v>
      </c>
      <c r="Y34" s="2">
        <f t="shared" ca="1" si="7"/>
        <v>0</v>
      </c>
      <c r="Z34" s="2">
        <f t="shared" ca="1" si="7"/>
        <v>0</v>
      </c>
      <c r="AA34" s="2">
        <f t="shared" ca="1" si="7"/>
        <v>0</v>
      </c>
      <c r="AB34" s="2">
        <f t="shared" ca="1" si="7"/>
        <v>40</v>
      </c>
      <c r="AC34" s="2">
        <f t="shared" ca="1" si="7"/>
        <v>40</v>
      </c>
      <c r="AD34" s="2">
        <f t="shared" ca="1" si="7"/>
        <v>40</v>
      </c>
      <c r="AE34" s="2">
        <f t="shared" ca="1" si="7"/>
        <v>0</v>
      </c>
      <c r="AF34" s="2">
        <f t="shared" ca="1" si="7"/>
        <v>0</v>
      </c>
      <c r="AG34" s="2">
        <f t="shared" ca="1" si="7"/>
        <v>0</v>
      </c>
      <c r="AH34" s="2">
        <f t="shared" ca="1" si="7"/>
        <v>0</v>
      </c>
      <c r="AI34" s="2">
        <f t="shared" ca="1" si="7"/>
        <v>40</v>
      </c>
      <c r="AJ34" s="2">
        <f t="shared" ca="1" si="7"/>
        <v>0</v>
      </c>
      <c r="AK34" s="2">
        <f t="shared" ca="1" si="7"/>
        <v>0</v>
      </c>
      <c r="AL34" s="55">
        <v>235</v>
      </c>
      <c r="AM34" s="55">
        <v>234</v>
      </c>
      <c r="AN34" s="55">
        <v>234</v>
      </c>
      <c r="AO34" s="55">
        <v>233</v>
      </c>
      <c r="AP34" s="55">
        <v>220</v>
      </c>
      <c r="AQ34" s="55">
        <v>219</v>
      </c>
      <c r="AR34" s="55">
        <v>218</v>
      </c>
      <c r="AS34" s="55">
        <v>222</v>
      </c>
      <c r="AT34" s="55">
        <v>224</v>
      </c>
      <c r="AU34" s="55">
        <v>224</v>
      </c>
      <c r="AV34" s="55">
        <v>224</v>
      </c>
      <c r="AW34" s="55">
        <v>220</v>
      </c>
      <c r="AX34" s="55">
        <v>220</v>
      </c>
      <c r="AY34" s="55">
        <v>225</v>
      </c>
      <c r="AZ34" s="2">
        <f t="shared" ca="1" si="8"/>
        <v>0</v>
      </c>
      <c r="BA34" s="2">
        <f t="shared" ca="1" si="8"/>
        <v>0</v>
      </c>
      <c r="BB34" s="2">
        <f t="shared" ca="1" si="8"/>
        <v>0</v>
      </c>
      <c r="BC34" s="2">
        <f t="shared" ca="1" si="8"/>
        <v>0</v>
      </c>
      <c r="BD34" s="2">
        <f t="shared" ca="1" si="8"/>
        <v>1</v>
      </c>
      <c r="BE34" s="2">
        <f t="shared" ca="1" si="8"/>
        <v>1</v>
      </c>
      <c r="BF34" s="2">
        <f t="shared" ca="1" si="8"/>
        <v>1</v>
      </c>
      <c r="BG34" s="2">
        <f t="shared" ca="1" si="8"/>
        <v>0</v>
      </c>
      <c r="BH34" s="2">
        <f t="shared" ca="1" si="8"/>
        <v>0</v>
      </c>
      <c r="BI34" s="2">
        <f t="shared" ca="1" si="8"/>
        <v>0</v>
      </c>
      <c r="BJ34" s="2">
        <f t="shared" ca="1" si="8"/>
        <v>0</v>
      </c>
      <c r="BK34" s="2">
        <f t="shared" ca="1" si="8"/>
        <v>1</v>
      </c>
      <c r="BL34" s="2">
        <f t="shared" ca="1" si="8"/>
        <v>0</v>
      </c>
      <c r="BM34" s="2">
        <f t="shared" ca="1" si="8"/>
        <v>0</v>
      </c>
      <c r="BN34" s="2" t="str">
        <f t="shared" si="9"/>
        <v>TW</v>
      </c>
      <c r="BO34" s="2">
        <f t="shared" si="2"/>
        <v>0</v>
      </c>
      <c r="BP34" s="2">
        <f t="shared" si="3"/>
        <v>1</v>
      </c>
      <c r="BR34" s="2">
        <f t="shared" si="14"/>
        <v>0</v>
      </c>
      <c r="BS34" s="2">
        <f t="shared" si="14"/>
        <v>0</v>
      </c>
      <c r="BT34" s="2">
        <f t="shared" si="14"/>
        <v>0</v>
      </c>
      <c r="BU34" s="2">
        <f t="shared" si="14"/>
        <v>0</v>
      </c>
      <c r="BV34" s="2">
        <f t="shared" si="14"/>
        <v>0</v>
      </c>
      <c r="BW34" s="2">
        <f t="shared" si="14"/>
        <v>0</v>
      </c>
      <c r="BX34" s="2">
        <f t="shared" si="14"/>
        <v>0</v>
      </c>
      <c r="BY34" s="2">
        <f t="shared" si="14"/>
        <v>0</v>
      </c>
      <c r="BZ34" s="2">
        <f t="shared" si="14"/>
        <v>0</v>
      </c>
      <c r="CA34" s="2">
        <f t="shared" si="14"/>
        <v>0</v>
      </c>
      <c r="CB34" s="2">
        <f t="shared" si="14"/>
        <v>0</v>
      </c>
      <c r="CC34" s="2">
        <f t="shared" si="14"/>
        <v>0</v>
      </c>
      <c r="CD34" s="2">
        <f t="shared" si="14"/>
        <v>0</v>
      </c>
      <c r="CE34" s="2">
        <f t="shared" si="14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ТА-3  -  Тпв</v>
      </c>
      <c r="B35" s="15" t="s">
        <v>2304</v>
      </c>
      <c r="C35" s="18">
        <v>235</v>
      </c>
      <c r="D35" s="18">
        <v>175</v>
      </c>
      <c r="E35" s="22" t="s">
        <v>118</v>
      </c>
      <c r="F35" s="22">
        <v>3</v>
      </c>
      <c r="G35" s="22"/>
      <c r="H35" s="20">
        <f t="shared" ca="1" si="5"/>
        <v>0</v>
      </c>
      <c r="I35" s="16" t="str">
        <f t="shared" si="6"/>
        <v>03T002TW0007</v>
      </c>
      <c r="J35" s="54">
        <v>237</v>
      </c>
      <c r="K35" s="54">
        <v>239</v>
      </c>
      <c r="L35" s="54">
        <v>239</v>
      </c>
      <c r="M35" s="54">
        <v>239</v>
      </c>
      <c r="N35" s="54">
        <v>239</v>
      </c>
      <c r="O35" s="54">
        <v>235</v>
      </c>
      <c r="P35" s="54">
        <v>239</v>
      </c>
      <c r="Q35" s="54">
        <v>238</v>
      </c>
      <c r="R35" s="54">
        <v>237</v>
      </c>
      <c r="S35" s="54">
        <v>237</v>
      </c>
      <c r="T35" s="54">
        <v>237</v>
      </c>
      <c r="U35" s="54">
        <v>239</v>
      </c>
      <c r="V35" s="54">
        <v>240</v>
      </c>
      <c r="W35" s="56">
        <v>239</v>
      </c>
      <c r="X35" s="2">
        <f t="shared" ca="1" si="7"/>
        <v>0</v>
      </c>
      <c r="Y35" s="2">
        <f t="shared" ca="1" si="7"/>
        <v>0</v>
      </c>
      <c r="Z35" s="2">
        <f t="shared" ca="1" si="7"/>
        <v>0</v>
      </c>
      <c r="AA35" s="2">
        <f t="shared" ca="1" si="7"/>
        <v>0</v>
      </c>
      <c r="AB35" s="2">
        <f t="shared" ca="1" si="7"/>
        <v>0</v>
      </c>
      <c r="AC35" s="2">
        <f t="shared" ca="1" si="7"/>
        <v>0</v>
      </c>
      <c r="AD35" s="2">
        <f t="shared" ca="1" si="7"/>
        <v>0</v>
      </c>
      <c r="AE35" s="2">
        <f t="shared" ca="1" si="7"/>
        <v>0</v>
      </c>
      <c r="AF35" s="2">
        <f t="shared" ca="1" si="7"/>
        <v>0</v>
      </c>
      <c r="AG35" s="2">
        <f t="shared" ca="1" si="7"/>
        <v>0</v>
      </c>
      <c r="AH35" s="2">
        <f t="shared" ca="1" si="7"/>
        <v>0</v>
      </c>
      <c r="AI35" s="2">
        <f t="shared" ca="1" si="7"/>
        <v>0</v>
      </c>
      <c r="AJ35" s="2">
        <f t="shared" ca="1" si="7"/>
        <v>0</v>
      </c>
      <c r="AK35" s="2">
        <f t="shared" ca="1" si="7"/>
        <v>0</v>
      </c>
      <c r="AL35" s="55">
        <v>228</v>
      </c>
      <c r="AM35" s="55">
        <v>228</v>
      </c>
      <c r="AN35" s="55">
        <v>228</v>
      </c>
      <c r="AO35" s="55">
        <v>228</v>
      </c>
      <c r="AP35" s="55">
        <v>228</v>
      </c>
      <c r="AQ35" s="55">
        <v>227</v>
      </c>
      <c r="AR35" s="55">
        <v>228</v>
      </c>
      <c r="AS35" s="55">
        <v>228</v>
      </c>
      <c r="AT35" s="55">
        <v>228</v>
      </c>
      <c r="AU35" s="55">
        <v>228</v>
      </c>
      <c r="AV35" s="55">
        <v>228</v>
      </c>
      <c r="AW35" s="55">
        <v>228</v>
      </c>
      <c r="AX35" s="55">
        <v>228</v>
      </c>
      <c r="AY35" s="55">
        <v>228</v>
      </c>
      <c r="AZ35" s="2">
        <f t="shared" ca="1" si="8"/>
        <v>0</v>
      </c>
      <c r="BA35" s="2">
        <f t="shared" ca="1" si="8"/>
        <v>0</v>
      </c>
      <c r="BB35" s="2">
        <f t="shared" ca="1" si="8"/>
        <v>0</v>
      </c>
      <c r="BC35" s="2">
        <f t="shared" ca="1" si="8"/>
        <v>0</v>
      </c>
      <c r="BD35" s="2">
        <f t="shared" ca="1" si="8"/>
        <v>0</v>
      </c>
      <c r="BE35" s="2">
        <f t="shared" ca="1" si="8"/>
        <v>0</v>
      </c>
      <c r="BF35" s="2">
        <f t="shared" ca="1" si="8"/>
        <v>0</v>
      </c>
      <c r="BG35" s="2">
        <f t="shared" ca="1" si="8"/>
        <v>0</v>
      </c>
      <c r="BH35" s="2">
        <f t="shared" ca="1" si="8"/>
        <v>0</v>
      </c>
      <c r="BI35" s="2">
        <f t="shared" ca="1" si="8"/>
        <v>0</v>
      </c>
      <c r="BJ35" s="2">
        <f t="shared" ca="1" si="8"/>
        <v>0</v>
      </c>
      <c r="BK35" s="2">
        <f t="shared" ca="1" si="8"/>
        <v>0</v>
      </c>
      <c r="BL35" s="2">
        <f t="shared" ca="1" si="8"/>
        <v>0</v>
      </c>
      <c r="BM35" s="2">
        <f t="shared" ca="1" si="8"/>
        <v>0</v>
      </c>
      <c r="BN35" s="2" t="str">
        <f t="shared" si="9"/>
        <v>TW</v>
      </c>
      <c r="BO35" s="2">
        <f t="shared" si="2"/>
        <v>0</v>
      </c>
      <c r="BP35" s="2">
        <f t="shared" si="3"/>
        <v>1</v>
      </c>
      <c r="BR35" s="2">
        <f t="shared" si="14"/>
        <v>0</v>
      </c>
      <c r="BS35" s="2">
        <f t="shared" si="14"/>
        <v>0</v>
      </c>
      <c r="BT35" s="2">
        <f t="shared" si="14"/>
        <v>0</v>
      </c>
      <c r="BU35" s="2">
        <f t="shared" si="14"/>
        <v>0</v>
      </c>
      <c r="BV35" s="2">
        <f t="shared" si="14"/>
        <v>0</v>
      </c>
      <c r="BW35" s="2">
        <f t="shared" si="14"/>
        <v>0</v>
      </c>
      <c r="BX35" s="2">
        <f t="shared" si="14"/>
        <v>0</v>
      </c>
      <c r="BY35" s="2">
        <f t="shared" si="14"/>
        <v>0</v>
      </c>
      <c r="BZ35" s="2">
        <f t="shared" si="14"/>
        <v>0</v>
      </c>
      <c r="CA35" s="2">
        <f t="shared" si="14"/>
        <v>0</v>
      </c>
      <c r="CB35" s="2">
        <f t="shared" si="14"/>
        <v>0</v>
      </c>
      <c r="CC35" s="2">
        <f t="shared" si="14"/>
        <v>0</v>
      </c>
      <c r="CD35" s="2">
        <f t="shared" si="14"/>
        <v>0</v>
      </c>
      <c r="CE35" s="2">
        <f t="shared" si="14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ТА-1  -  Р₀</v>
      </c>
      <c r="B36" s="15" t="s">
        <v>2305</v>
      </c>
      <c r="C36" s="18">
        <v>135</v>
      </c>
      <c r="D36" s="18">
        <v>128</v>
      </c>
      <c r="E36" s="22" t="s">
        <v>117</v>
      </c>
      <c r="F36" s="22">
        <v>3</v>
      </c>
      <c r="G36" s="22"/>
      <c r="H36" s="20">
        <f t="shared" ca="1" si="5"/>
        <v>0</v>
      </c>
      <c r="I36" s="16" t="str">
        <f t="shared" si="6"/>
        <v>01T002PP0007</v>
      </c>
      <c r="J36" s="54">
        <v>132</v>
      </c>
      <c r="K36" s="54">
        <v>133</v>
      </c>
      <c r="L36" s="54">
        <v>131</v>
      </c>
      <c r="M36" s="54">
        <v>132</v>
      </c>
      <c r="N36" s="54">
        <v>131</v>
      </c>
      <c r="O36" s="54">
        <v>131</v>
      </c>
      <c r="P36" s="54">
        <v>132</v>
      </c>
      <c r="Q36" s="54">
        <v>132</v>
      </c>
      <c r="R36" s="54">
        <v>132</v>
      </c>
      <c r="S36" s="54">
        <v>132</v>
      </c>
      <c r="T36" s="54">
        <v>131</v>
      </c>
      <c r="U36" s="54">
        <v>131</v>
      </c>
      <c r="V36" s="54">
        <v>131</v>
      </c>
      <c r="W36" s="56">
        <v>132</v>
      </c>
      <c r="X36" s="2">
        <f t="shared" ca="1" si="7"/>
        <v>0</v>
      </c>
      <c r="Y36" s="2">
        <f t="shared" ca="1" si="7"/>
        <v>0</v>
      </c>
      <c r="Z36" s="2">
        <f t="shared" ca="1" si="7"/>
        <v>0</v>
      </c>
      <c r="AA36" s="2">
        <f t="shared" ca="1" si="7"/>
        <v>0</v>
      </c>
      <c r="AB36" s="2">
        <f t="shared" ca="1" si="7"/>
        <v>0</v>
      </c>
      <c r="AC36" s="2">
        <f t="shared" ca="1" si="7"/>
        <v>0</v>
      </c>
      <c r="AD36" s="2">
        <f t="shared" ca="1" si="7"/>
        <v>0</v>
      </c>
      <c r="AE36" s="2">
        <f t="shared" ca="1" si="7"/>
        <v>0</v>
      </c>
      <c r="AF36" s="2">
        <f t="shared" ca="1" si="7"/>
        <v>0</v>
      </c>
      <c r="AG36" s="2">
        <f t="shared" ca="1" si="7"/>
        <v>0</v>
      </c>
      <c r="AH36" s="2">
        <f t="shared" ca="1" si="7"/>
        <v>0</v>
      </c>
      <c r="AI36" s="2">
        <f t="shared" ca="1" si="7"/>
        <v>0</v>
      </c>
      <c r="AJ36" s="2">
        <f t="shared" ca="1" si="7"/>
        <v>0</v>
      </c>
      <c r="AK36" s="2">
        <f t="shared" ca="1" si="7"/>
        <v>0</v>
      </c>
      <c r="AL36" s="55">
        <v>130</v>
      </c>
      <c r="AM36" s="55">
        <v>130</v>
      </c>
      <c r="AN36" s="55">
        <v>130</v>
      </c>
      <c r="AO36" s="55">
        <v>130</v>
      </c>
      <c r="AP36" s="55">
        <v>130</v>
      </c>
      <c r="AQ36" s="55">
        <v>130</v>
      </c>
      <c r="AR36" s="55">
        <v>130</v>
      </c>
      <c r="AS36" s="55">
        <v>130</v>
      </c>
      <c r="AT36" s="55">
        <v>130</v>
      </c>
      <c r="AU36" s="55">
        <v>130</v>
      </c>
      <c r="AV36" s="55">
        <v>130</v>
      </c>
      <c r="AW36" s="55">
        <v>130</v>
      </c>
      <c r="AX36" s="55">
        <v>130</v>
      </c>
      <c r="AY36" s="55">
        <v>130</v>
      </c>
      <c r="AZ36" s="2">
        <f t="shared" ca="1" si="8"/>
        <v>0</v>
      </c>
      <c r="BA36" s="2">
        <f t="shared" ca="1" si="8"/>
        <v>0</v>
      </c>
      <c r="BB36" s="2">
        <f t="shared" ca="1" si="8"/>
        <v>0</v>
      </c>
      <c r="BC36" s="2">
        <f t="shared" ca="1" si="8"/>
        <v>0</v>
      </c>
      <c r="BD36" s="2">
        <f t="shared" ca="1" si="8"/>
        <v>0</v>
      </c>
      <c r="BE36" s="2">
        <f t="shared" ca="1" si="8"/>
        <v>0</v>
      </c>
      <c r="BF36" s="2">
        <f t="shared" ca="1" si="8"/>
        <v>0</v>
      </c>
      <c r="BG36" s="2">
        <f t="shared" ca="1" si="8"/>
        <v>0</v>
      </c>
      <c r="BH36" s="2">
        <f t="shared" ca="1" si="8"/>
        <v>0</v>
      </c>
      <c r="BI36" s="2">
        <f t="shared" ca="1" si="8"/>
        <v>0</v>
      </c>
      <c r="BJ36" s="2">
        <f t="shared" ca="1" si="8"/>
        <v>0</v>
      </c>
      <c r="BK36" s="2">
        <f t="shared" ca="1" si="8"/>
        <v>0</v>
      </c>
      <c r="BL36" s="2">
        <f t="shared" ca="1" si="8"/>
        <v>0</v>
      </c>
      <c r="BM36" s="2">
        <f t="shared" ca="1" si="8"/>
        <v>0</v>
      </c>
      <c r="BN36" s="2" t="str">
        <f t="shared" si="9"/>
        <v>PP</v>
      </c>
      <c r="BO36" s="2">
        <f t="shared" si="2"/>
        <v>0</v>
      </c>
      <c r="BP36" s="2">
        <f t="shared" si="3"/>
        <v>1</v>
      </c>
      <c r="BR36" s="2">
        <f t="shared" ref="BR36:CE38" si="15">IF(AND(J56 &gt;0,J36&lt;$D36,J36 &gt;20),1,0)</f>
        <v>0</v>
      </c>
      <c r="BS36" s="2">
        <f t="shared" si="15"/>
        <v>0</v>
      </c>
      <c r="BT36" s="2">
        <f t="shared" si="15"/>
        <v>0</v>
      </c>
      <c r="BU36" s="2">
        <f t="shared" si="15"/>
        <v>0</v>
      </c>
      <c r="BV36" s="2">
        <f t="shared" si="15"/>
        <v>0</v>
      </c>
      <c r="BW36" s="2">
        <f t="shared" si="15"/>
        <v>0</v>
      </c>
      <c r="BX36" s="2">
        <f t="shared" si="15"/>
        <v>0</v>
      </c>
      <c r="BY36" s="2">
        <f t="shared" si="15"/>
        <v>0</v>
      </c>
      <c r="BZ36" s="2">
        <f t="shared" si="15"/>
        <v>0</v>
      </c>
      <c r="CA36" s="2">
        <f t="shared" si="15"/>
        <v>0</v>
      </c>
      <c r="CB36" s="2">
        <f t="shared" si="15"/>
        <v>0</v>
      </c>
      <c r="CC36" s="2">
        <f t="shared" si="15"/>
        <v>0</v>
      </c>
      <c r="CD36" s="2">
        <f t="shared" si="15"/>
        <v>0</v>
      </c>
      <c r="CE36" s="2">
        <f t="shared" si="15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ТА-2  -  Р₀</v>
      </c>
      <c r="B37" s="15" t="s">
        <v>2306</v>
      </c>
      <c r="C37" s="18">
        <v>135</v>
      </c>
      <c r="D37" s="18">
        <v>128</v>
      </c>
      <c r="E37" s="22" t="s">
        <v>117</v>
      </c>
      <c r="F37" s="22">
        <v>3</v>
      </c>
      <c r="G37" s="22"/>
      <c r="H37" s="20">
        <f t="shared" ca="1" si="5"/>
        <v>0</v>
      </c>
      <c r="I37" s="16" t="str">
        <f t="shared" si="6"/>
        <v>02T002PP0007</v>
      </c>
      <c r="J37" s="54">
        <v>131</v>
      </c>
      <c r="K37" s="54">
        <v>131</v>
      </c>
      <c r="L37" s="54">
        <v>131</v>
      </c>
      <c r="M37" s="54">
        <v>131</v>
      </c>
      <c r="N37" s="54">
        <v>131</v>
      </c>
      <c r="O37" s="54">
        <v>131</v>
      </c>
      <c r="P37" s="54">
        <v>131</v>
      </c>
      <c r="Q37" s="54">
        <v>132</v>
      </c>
      <c r="R37" s="54">
        <v>131</v>
      </c>
      <c r="S37" s="54">
        <v>131</v>
      </c>
      <c r="T37" s="54">
        <v>131</v>
      </c>
      <c r="U37" s="54">
        <v>131</v>
      </c>
      <c r="V37" s="54">
        <v>131</v>
      </c>
      <c r="W37" s="56">
        <v>131</v>
      </c>
      <c r="X37" s="2">
        <f t="shared" ca="1" si="7"/>
        <v>0</v>
      </c>
      <c r="Y37" s="2">
        <f t="shared" ca="1" si="7"/>
        <v>0</v>
      </c>
      <c r="Z37" s="2">
        <f t="shared" ca="1" si="7"/>
        <v>0</v>
      </c>
      <c r="AA37" s="2">
        <f t="shared" ca="1" si="7"/>
        <v>0</v>
      </c>
      <c r="AB37" s="2">
        <f t="shared" ca="1" si="7"/>
        <v>0</v>
      </c>
      <c r="AC37" s="2">
        <f t="shared" ca="1" si="7"/>
        <v>0</v>
      </c>
      <c r="AD37" s="2">
        <f t="shared" ca="1" si="7"/>
        <v>0</v>
      </c>
      <c r="AE37" s="2">
        <f t="shared" ca="1" si="7"/>
        <v>0</v>
      </c>
      <c r="AF37" s="2">
        <f t="shared" ca="1" si="7"/>
        <v>0</v>
      </c>
      <c r="AG37" s="2">
        <f t="shared" ca="1" si="7"/>
        <v>0</v>
      </c>
      <c r="AH37" s="2">
        <f t="shared" ca="1" si="7"/>
        <v>0</v>
      </c>
      <c r="AI37" s="2">
        <f t="shared" ca="1" si="7"/>
        <v>0</v>
      </c>
      <c r="AJ37" s="2">
        <f t="shared" ca="1" si="7"/>
        <v>0</v>
      </c>
      <c r="AK37" s="2">
        <f t="shared" ca="1" si="7"/>
        <v>0</v>
      </c>
      <c r="AL37" s="55">
        <v>130</v>
      </c>
      <c r="AM37" s="55">
        <v>130</v>
      </c>
      <c r="AN37" s="55">
        <v>130</v>
      </c>
      <c r="AO37" s="55">
        <v>130</v>
      </c>
      <c r="AP37" s="55">
        <v>130</v>
      </c>
      <c r="AQ37" s="55">
        <v>130</v>
      </c>
      <c r="AR37" s="55">
        <v>130</v>
      </c>
      <c r="AS37" s="55">
        <v>130</v>
      </c>
      <c r="AT37" s="55">
        <v>130</v>
      </c>
      <c r="AU37" s="55">
        <v>130</v>
      </c>
      <c r="AV37" s="55">
        <v>130</v>
      </c>
      <c r="AW37" s="55">
        <v>130</v>
      </c>
      <c r="AX37" s="55">
        <v>130</v>
      </c>
      <c r="AY37" s="55">
        <v>130</v>
      </c>
      <c r="AZ37" s="2">
        <f t="shared" ca="1" si="8"/>
        <v>0</v>
      </c>
      <c r="BA37" s="2">
        <f t="shared" ca="1" si="8"/>
        <v>0</v>
      </c>
      <c r="BB37" s="2">
        <f t="shared" ca="1" si="8"/>
        <v>0</v>
      </c>
      <c r="BC37" s="2">
        <f t="shared" ca="1" si="8"/>
        <v>0</v>
      </c>
      <c r="BD37" s="2">
        <f t="shared" ca="1" si="8"/>
        <v>0</v>
      </c>
      <c r="BE37" s="2">
        <f t="shared" ca="1" si="8"/>
        <v>0</v>
      </c>
      <c r="BF37" s="2">
        <f t="shared" ca="1" si="8"/>
        <v>0</v>
      </c>
      <c r="BG37" s="2">
        <f t="shared" ca="1" si="8"/>
        <v>0</v>
      </c>
      <c r="BH37" s="2">
        <f t="shared" ca="1" si="8"/>
        <v>0</v>
      </c>
      <c r="BI37" s="2">
        <f t="shared" ca="1" si="8"/>
        <v>0</v>
      </c>
      <c r="BJ37" s="2">
        <f t="shared" ca="1" si="8"/>
        <v>0</v>
      </c>
      <c r="BK37" s="2">
        <f t="shared" ca="1" si="8"/>
        <v>0</v>
      </c>
      <c r="BL37" s="2">
        <f t="shared" ca="1" si="8"/>
        <v>0</v>
      </c>
      <c r="BM37" s="2">
        <f t="shared" ca="1" si="8"/>
        <v>0</v>
      </c>
      <c r="BN37" s="2" t="str">
        <f t="shared" si="9"/>
        <v>PP</v>
      </c>
      <c r="BO37" s="2">
        <f t="shared" si="2"/>
        <v>0</v>
      </c>
      <c r="BP37" s="2">
        <f t="shared" si="3"/>
        <v>1</v>
      </c>
      <c r="BR37" s="2">
        <f t="shared" si="15"/>
        <v>0</v>
      </c>
      <c r="BS37" s="2">
        <f t="shared" si="15"/>
        <v>0</v>
      </c>
      <c r="BT37" s="2">
        <f t="shared" si="15"/>
        <v>0</v>
      </c>
      <c r="BU37" s="2">
        <f t="shared" si="15"/>
        <v>0</v>
      </c>
      <c r="BV37" s="2">
        <f t="shared" si="15"/>
        <v>0</v>
      </c>
      <c r="BW37" s="2">
        <f t="shared" si="15"/>
        <v>0</v>
      </c>
      <c r="BX37" s="2">
        <f t="shared" si="15"/>
        <v>0</v>
      </c>
      <c r="BY37" s="2">
        <f t="shared" si="15"/>
        <v>0</v>
      </c>
      <c r="BZ37" s="2">
        <f t="shared" si="15"/>
        <v>0</v>
      </c>
      <c r="CA37" s="2">
        <f t="shared" si="15"/>
        <v>0</v>
      </c>
      <c r="CB37" s="2">
        <f t="shared" si="15"/>
        <v>0</v>
      </c>
      <c r="CC37" s="2">
        <f t="shared" si="15"/>
        <v>0</v>
      </c>
      <c r="CD37" s="2">
        <f t="shared" si="15"/>
        <v>0</v>
      </c>
      <c r="CE37" s="2">
        <f t="shared" si="15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ТА-3  -  Р₀</v>
      </c>
      <c r="B38" s="15" t="s">
        <v>2307</v>
      </c>
      <c r="C38" s="18">
        <v>135</v>
      </c>
      <c r="D38" s="18">
        <v>128</v>
      </c>
      <c r="E38" s="22" t="s">
        <v>117</v>
      </c>
      <c r="F38" s="22">
        <v>3</v>
      </c>
      <c r="G38" s="22"/>
      <c r="H38" s="20">
        <f t="shared" ca="1" si="5"/>
        <v>0</v>
      </c>
      <c r="I38" s="16" t="str">
        <f t="shared" si="6"/>
        <v>03T002PP0007</v>
      </c>
      <c r="J38" s="54">
        <v>132</v>
      </c>
      <c r="K38" s="54">
        <v>132</v>
      </c>
      <c r="L38" s="54">
        <v>131</v>
      </c>
      <c r="M38" s="54">
        <v>131</v>
      </c>
      <c r="N38" s="54">
        <v>131</v>
      </c>
      <c r="O38" s="54">
        <v>131</v>
      </c>
      <c r="P38" s="54">
        <v>132</v>
      </c>
      <c r="Q38" s="54">
        <v>131</v>
      </c>
      <c r="R38" s="54">
        <v>131</v>
      </c>
      <c r="S38" s="54">
        <v>131</v>
      </c>
      <c r="T38" s="54">
        <v>131</v>
      </c>
      <c r="U38" s="54">
        <v>131</v>
      </c>
      <c r="V38" s="54">
        <v>131</v>
      </c>
      <c r="W38" s="56">
        <v>131</v>
      </c>
      <c r="X38" s="2">
        <f t="shared" ca="1" si="7"/>
        <v>0</v>
      </c>
      <c r="Y38" s="2">
        <f t="shared" ca="1" si="7"/>
        <v>0</v>
      </c>
      <c r="Z38" s="2">
        <f t="shared" ca="1" si="7"/>
        <v>0</v>
      </c>
      <c r="AA38" s="2">
        <f t="shared" ca="1" si="7"/>
        <v>0</v>
      </c>
      <c r="AB38" s="2">
        <f t="shared" ca="1" si="7"/>
        <v>0</v>
      </c>
      <c r="AC38" s="2">
        <f t="shared" ca="1" si="7"/>
        <v>0</v>
      </c>
      <c r="AD38" s="2">
        <f t="shared" ca="1" si="7"/>
        <v>0</v>
      </c>
      <c r="AE38" s="2">
        <f t="shared" ca="1" si="7"/>
        <v>0</v>
      </c>
      <c r="AF38" s="2">
        <f t="shared" ca="1" si="7"/>
        <v>0</v>
      </c>
      <c r="AG38" s="2">
        <f t="shared" ca="1" si="7"/>
        <v>0</v>
      </c>
      <c r="AH38" s="2">
        <f t="shared" ca="1" si="7"/>
        <v>0</v>
      </c>
      <c r="AI38" s="2">
        <f t="shared" ca="1" si="7"/>
        <v>0</v>
      </c>
      <c r="AJ38" s="2">
        <f t="shared" ca="1" si="7"/>
        <v>0</v>
      </c>
      <c r="AK38" s="2">
        <f t="shared" ca="1" si="7"/>
        <v>0</v>
      </c>
      <c r="AL38" s="55">
        <v>130</v>
      </c>
      <c r="AM38" s="55">
        <v>130</v>
      </c>
      <c r="AN38" s="55">
        <v>130</v>
      </c>
      <c r="AO38" s="55">
        <v>130</v>
      </c>
      <c r="AP38" s="55">
        <v>130</v>
      </c>
      <c r="AQ38" s="55">
        <v>130</v>
      </c>
      <c r="AR38" s="55">
        <v>130</v>
      </c>
      <c r="AS38" s="55">
        <v>130</v>
      </c>
      <c r="AT38" s="55">
        <v>130</v>
      </c>
      <c r="AU38" s="55">
        <v>130</v>
      </c>
      <c r="AV38" s="55">
        <v>130</v>
      </c>
      <c r="AW38" s="55">
        <v>130</v>
      </c>
      <c r="AX38" s="55">
        <v>130</v>
      </c>
      <c r="AY38" s="55">
        <v>130</v>
      </c>
      <c r="AZ38" s="2">
        <f t="shared" ca="1" si="8"/>
        <v>0</v>
      </c>
      <c r="BA38" s="2">
        <f t="shared" ca="1" si="8"/>
        <v>0</v>
      </c>
      <c r="BB38" s="2">
        <f t="shared" ca="1" si="8"/>
        <v>0</v>
      </c>
      <c r="BC38" s="2">
        <f t="shared" ca="1" si="8"/>
        <v>0</v>
      </c>
      <c r="BD38" s="2">
        <f t="shared" ca="1" si="8"/>
        <v>0</v>
      </c>
      <c r="BE38" s="2">
        <f t="shared" ca="1" si="8"/>
        <v>0</v>
      </c>
      <c r="BF38" s="2">
        <f t="shared" ca="1" si="8"/>
        <v>0</v>
      </c>
      <c r="BG38" s="2">
        <f t="shared" ca="1" si="8"/>
        <v>0</v>
      </c>
      <c r="BH38" s="2">
        <f t="shared" ca="1" si="8"/>
        <v>0</v>
      </c>
      <c r="BI38" s="2">
        <f t="shared" ca="1" si="8"/>
        <v>0</v>
      </c>
      <c r="BJ38" s="2">
        <f t="shared" ca="1" si="8"/>
        <v>0</v>
      </c>
      <c r="BK38" s="2">
        <f t="shared" ca="1" si="8"/>
        <v>0</v>
      </c>
      <c r="BL38" s="2">
        <f t="shared" ca="1" si="8"/>
        <v>0</v>
      </c>
      <c r="BM38" s="2">
        <f t="shared" ca="1" si="8"/>
        <v>0</v>
      </c>
      <c r="BN38" s="2" t="str">
        <f t="shared" si="9"/>
        <v>PP</v>
      </c>
      <c r="BO38" s="2">
        <f t="shared" si="2"/>
        <v>0</v>
      </c>
      <c r="BP38" s="2">
        <f t="shared" si="3"/>
        <v>1</v>
      </c>
      <c r="BR38" s="2">
        <f t="shared" si="15"/>
        <v>0</v>
      </c>
      <c r="BS38" s="2">
        <f t="shared" si="15"/>
        <v>0</v>
      </c>
      <c r="BT38" s="2">
        <f t="shared" si="15"/>
        <v>0</v>
      </c>
      <c r="BU38" s="2">
        <f t="shared" si="15"/>
        <v>0</v>
      </c>
      <c r="BV38" s="2">
        <f t="shared" si="15"/>
        <v>0</v>
      </c>
      <c r="BW38" s="2">
        <f t="shared" si="15"/>
        <v>0</v>
      </c>
      <c r="BX38" s="2">
        <f t="shared" si="15"/>
        <v>0</v>
      </c>
      <c r="BY38" s="2">
        <f t="shared" si="15"/>
        <v>0</v>
      </c>
      <c r="BZ38" s="2">
        <f t="shared" si="15"/>
        <v>0</v>
      </c>
      <c r="CA38" s="2">
        <f t="shared" si="15"/>
        <v>0</v>
      </c>
      <c r="CB38" s="2">
        <f t="shared" si="15"/>
        <v>0</v>
      </c>
      <c r="CC38" s="2">
        <f t="shared" si="15"/>
        <v>0</v>
      </c>
      <c r="CD38" s="2">
        <f t="shared" si="15"/>
        <v>0</v>
      </c>
      <c r="CE38" s="2">
        <f t="shared" si="15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ТА-1  -  Т₀</v>
      </c>
      <c r="B39" s="15" t="s">
        <v>2308</v>
      </c>
      <c r="C39" s="18">
        <v>555</v>
      </c>
      <c r="D39" s="18">
        <v>545</v>
      </c>
      <c r="E39" s="22" t="s">
        <v>117</v>
      </c>
      <c r="F39" s="22">
        <v>3</v>
      </c>
      <c r="G39" s="22"/>
      <c r="H39" s="20">
        <f t="shared" ca="1" si="5"/>
        <v>0</v>
      </c>
      <c r="I39" s="16" t="str">
        <f t="shared" si="6"/>
        <v>01T002TP0007</v>
      </c>
      <c r="J39" s="54">
        <v>555</v>
      </c>
      <c r="K39" s="54">
        <v>555</v>
      </c>
      <c r="L39" s="54">
        <v>555</v>
      </c>
      <c r="M39" s="54">
        <v>555</v>
      </c>
      <c r="N39" s="54">
        <v>555</v>
      </c>
      <c r="O39" s="54">
        <v>555</v>
      </c>
      <c r="P39" s="54">
        <v>555</v>
      </c>
      <c r="Q39" s="54">
        <v>555</v>
      </c>
      <c r="R39" s="54">
        <v>555</v>
      </c>
      <c r="S39" s="54">
        <v>555</v>
      </c>
      <c r="T39" s="54">
        <v>555</v>
      </c>
      <c r="U39" s="54">
        <v>555</v>
      </c>
      <c r="V39" s="54">
        <v>555</v>
      </c>
      <c r="W39" s="56">
        <v>555</v>
      </c>
      <c r="X39" s="2">
        <f t="shared" ca="1" si="7"/>
        <v>0</v>
      </c>
      <c r="Y39" s="2">
        <f t="shared" ca="1" si="7"/>
        <v>0</v>
      </c>
      <c r="Z39" s="2">
        <f t="shared" ca="1" si="7"/>
        <v>0</v>
      </c>
      <c r="AA39" s="2">
        <f t="shared" ca="1" si="7"/>
        <v>0</v>
      </c>
      <c r="AB39" s="2">
        <f t="shared" ca="1" si="7"/>
        <v>0</v>
      </c>
      <c r="AC39" s="2">
        <f t="shared" ca="1" si="7"/>
        <v>0</v>
      </c>
      <c r="AD39" s="2">
        <f t="shared" ca="1" si="7"/>
        <v>0</v>
      </c>
      <c r="AE39" s="2">
        <f t="shared" ca="1" si="7"/>
        <v>0</v>
      </c>
      <c r="AF39" s="2">
        <f t="shared" ca="1" si="7"/>
        <v>0</v>
      </c>
      <c r="AG39" s="2">
        <f t="shared" ca="1" si="7"/>
        <v>0</v>
      </c>
      <c r="AH39" s="2">
        <f t="shared" ca="1" si="7"/>
        <v>0</v>
      </c>
      <c r="AI39" s="2">
        <f t="shared" ca="1" si="7"/>
        <v>0</v>
      </c>
      <c r="AJ39" s="2">
        <f t="shared" ca="1" si="7"/>
        <v>0</v>
      </c>
      <c r="AK39" s="2">
        <f t="shared" ca="1" si="7"/>
        <v>0</v>
      </c>
      <c r="AL39" s="55">
        <v>555</v>
      </c>
      <c r="AM39" s="55">
        <v>555</v>
      </c>
      <c r="AN39" s="55">
        <v>555</v>
      </c>
      <c r="AO39" s="55">
        <v>555</v>
      </c>
      <c r="AP39" s="55">
        <v>555</v>
      </c>
      <c r="AQ39" s="55">
        <v>555</v>
      </c>
      <c r="AR39" s="55">
        <v>555</v>
      </c>
      <c r="AS39" s="55">
        <v>555</v>
      </c>
      <c r="AT39" s="55">
        <v>555</v>
      </c>
      <c r="AU39" s="55">
        <v>555</v>
      </c>
      <c r="AV39" s="55">
        <v>555</v>
      </c>
      <c r="AW39" s="55">
        <v>555</v>
      </c>
      <c r="AX39" s="55">
        <v>555</v>
      </c>
      <c r="AY39" s="55">
        <v>555</v>
      </c>
      <c r="AZ39" s="2">
        <f t="shared" ca="1" si="8"/>
        <v>0</v>
      </c>
      <c r="BA39" s="2">
        <f t="shared" ca="1" si="8"/>
        <v>0</v>
      </c>
      <c r="BB39" s="2">
        <f t="shared" ca="1" si="8"/>
        <v>0</v>
      </c>
      <c r="BC39" s="2">
        <f t="shared" ca="1" si="8"/>
        <v>0</v>
      </c>
      <c r="BD39" s="2">
        <f t="shared" ca="1" si="8"/>
        <v>0</v>
      </c>
      <c r="BE39" s="2">
        <f t="shared" ca="1" si="8"/>
        <v>0</v>
      </c>
      <c r="BF39" s="2">
        <f t="shared" ca="1" si="8"/>
        <v>0</v>
      </c>
      <c r="BG39" s="2">
        <f t="shared" ca="1" si="8"/>
        <v>0</v>
      </c>
      <c r="BH39" s="2">
        <f t="shared" ca="1" si="8"/>
        <v>0</v>
      </c>
      <c r="BI39" s="2">
        <f t="shared" ca="1" si="8"/>
        <v>0</v>
      </c>
      <c r="BJ39" s="2">
        <f t="shared" ca="1" si="8"/>
        <v>0</v>
      </c>
      <c r="BK39" s="2">
        <f t="shared" ca="1" si="8"/>
        <v>0</v>
      </c>
      <c r="BL39" s="2">
        <f t="shared" ca="1" si="8"/>
        <v>0</v>
      </c>
      <c r="BM39" s="2">
        <f t="shared" ca="1" si="8"/>
        <v>0</v>
      </c>
      <c r="BN39" s="2" t="str">
        <f t="shared" si="9"/>
        <v>TP</v>
      </c>
      <c r="BO39" s="2">
        <f t="shared" si="2"/>
        <v>0</v>
      </c>
      <c r="BP39" s="2">
        <f t="shared" si="3"/>
        <v>1</v>
      </c>
      <c r="BR39" s="2">
        <f t="shared" ref="BR39:CE41" si="16">IF(AND(J56 &gt;0,J39&lt;$D39,J39 &gt;50),1,0)</f>
        <v>0</v>
      </c>
      <c r="BS39" s="2">
        <f t="shared" si="16"/>
        <v>0</v>
      </c>
      <c r="BT39" s="2">
        <f t="shared" si="16"/>
        <v>0</v>
      </c>
      <c r="BU39" s="2">
        <f t="shared" si="16"/>
        <v>0</v>
      </c>
      <c r="BV39" s="2">
        <f t="shared" si="16"/>
        <v>0</v>
      </c>
      <c r="BW39" s="2">
        <f t="shared" si="16"/>
        <v>0</v>
      </c>
      <c r="BX39" s="2">
        <f t="shared" si="16"/>
        <v>0</v>
      </c>
      <c r="BY39" s="2">
        <f t="shared" si="16"/>
        <v>0</v>
      </c>
      <c r="BZ39" s="2">
        <f t="shared" si="16"/>
        <v>0</v>
      </c>
      <c r="CA39" s="2">
        <f t="shared" si="16"/>
        <v>0</v>
      </c>
      <c r="CB39" s="2">
        <f t="shared" si="16"/>
        <v>0</v>
      </c>
      <c r="CC39" s="2">
        <f t="shared" si="16"/>
        <v>0</v>
      </c>
      <c r="CD39" s="2">
        <f t="shared" si="16"/>
        <v>0</v>
      </c>
      <c r="CE39" s="2">
        <f t="shared" si="16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ТА-2  -  Т₀</v>
      </c>
      <c r="B40" s="15" t="s">
        <v>2309</v>
      </c>
      <c r="C40" s="18">
        <v>555</v>
      </c>
      <c r="D40" s="18">
        <v>545</v>
      </c>
      <c r="E40" s="22" t="s">
        <v>117</v>
      </c>
      <c r="F40" s="22">
        <v>3</v>
      </c>
      <c r="G40" s="22"/>
      <c r="H40" s="20">
        <f t="shared" ca="1" si="5"/>
        <v>0</v>
      </c>
      <c r="I40" s="16" t="str">
        <f t="shared" si="6"/>
        <v>02T002TP0007</v>
      </c>
      <c r="J40" s="54">
        <v>555</v>
      </c>
      <c r="K40" s="54">
        <v>557</v>
      </c>
      <c r="L40" s="54">
        <v>559</v>
      </c>
      <c r="M40" s="54">
        <v>559</v>
      </c>
      <c r="N40" s="54">
        <v>557</v>
      </c>
      <c r="O40" s="54">
        <v>555</v>
      </c>
      <c r="P40" s="54">
        <v>556</v>
      </c>
      <c r="Q40" s="54">
        <v>555</v>
      </c>
      <c r="R40" s="54">
        <v>556</v>
      </c>
      <c r="S40" s="54">
        <v>556</v>
      </c>
      <c r="T40" s="54">
        <v>555</v>
      </c>
      <c r="U40" s="54">
        <v>559</v>
      </c>
      <c r="V40" s="54">
        <v>556</v>
      </c>
      <c r="W40" s="56">
        <v>558</v>
      </c>
      <c r="X40" s="2">
        <f t="shared" ca="1" si="7"/>
        <v>0</v>
      </c>
      <c r="Y40" s="2">
        <f t="shared" ca="1" si="7"/>
        <v>2</v>
      </c>
      <c r="Z40" s="2">
        <f t="shared" ca="1" si="7"/>
        <v>2</v>
      </c>
      <c r="AA40" s="2">
        <f t="shared" ca="1" si="7"/>
        <v>2</v>
      </c>
      <c r="AB40" s="2">
        <f t="shared" ca="1" si="7"/>
        <v>2</v>
      </c>
      <c r="AC40" s="2">
        <f t="shared" ca="1" si="7"/>
        <v>0</v>
      </c>
      <c r="AD40" s="2">
        <f t="shared" ca="1" si="7"/>
        <v>2</v>
      </c>
      <c r="AE40" s="2">
        <f t="shared" ca="1" si="7"/>
        <v>0</v>
      </c>
      <c r="AF40" s="2">
        <f t="shared" ca="1" si="7"/>
        <v>2</v>
      </c>
      <c r="AG40" s="2">
        <f t="shared" ca="1" si="7"/>
        <v>2</v>
      </c>
      <c r="AH40" s="2">
        <f t="shared" ca="1" si="7"/>
        <v>0</v>
      </c>
      <c r="AI40" s="2">
        <f t="shared" ca="1" si="7"/>
        <v>2</v>
      </c>
      <c r="AJ40" s="2">
        <f t="shared" ca="1" si="7"/>
        <v>2</v>
      </c>
      <c r="AK40" s="2">
        <f t="shared" ca="1" si="7"/>
        <v>2</v>
      </c>
      <c r="AL40" s="55">
        <v>555</v>
      </c>
      <c r="AM40" s="55">
        <v>555</v>
      </c>
      <c r="AN40" s="55">
        <v>555</v>
      </c>
      <c r="AO40" s="55">
        <v>555</v>
      </c>
      <c r="AP40" s="55">
        <v>555</v>
      </c>
      <c r="AQ40" s="55">
        <v>555</v>
      </c>
      <c r="AR40" s="55">
        <v>555</v>
      </c>
      <c r="AS40" s="55">
        <v>555</v>
      </c>
      <c r="AT40" s="55">
        <v>555</v>
      </c>
      <c r="AU40" s="55">
        <v>555</v>
      </c>
      <c r="AV40" s="55">
        <v>555</v>
      </c>
      <c r="AW40" s="55">
        <v>555</v>
      </c>
      <c r="AX40" s="55">
        <v>555</v>
      </c>
      <c r="AY40" s="55">
        <v>555</v>
      </c>
      <c r="AZ40" s="2">
        <f t="shared" ca="1" si="8"/>
        <v>0</v>
      </c>
      <c r="BA40" s="2">
        <f t="shared" ca="1" si="8"/>
        <v>0</v>
      </c>
      <c r="BB40" s="2">
        <f t="shared" ca="1" si="8"/>
        <v>0</v>
      </c>
      <c r="BC40" s="2">
        <f t="shared" ca="1" si="8"/>
        <v>0</v>
      </c>
      <c r="BD40" s="2">
        <f t="shared" ca="1" si="8"/>
        <v>0</v>
      </c>
      <c r="BE40" s="2">
        <f t="shared" ca="1" si="8"/>
        <v>0</v>
      </c>
      <c r="BF40" s="2">
        <f t="shared" ca="1" si="8"/>
        <v>0</v>
      </c>
      <c r="BG40" s="2">
        <f t="shared" ca="1" si="8"/>
        <v>0</v>
      </c>
      <c r="BH40" s="2">
        <f t="shared" ca="1" si="8"/>
        <v>0</v>
      </c>
      <c r="BI40" s="2">
        <f t="shared" ca="1" si="8"/>
        <v>0</v>
      </c>
      <c r="BJ40" s="2">
        <f t="shared" ca="1" si="8"/>
        <v>0</v>
      </c>
      <c r="BK40" s="2">
        <f t="shared" ca="1" si="8"/>
        <v>0</v>
      </c>
      <c r="BL40" s="2">
        <f t="shared" ca="1" si="8"/>
        <v>0</v>
      </c>
      <c r="BM40" s="2">
        <f t="shared" ca="1" si="8"/>
        <v>0</v>
      </c>
      <c r="BN40" s="2" t="str">
        <f t="shared" si="9"/>
        <v>TP</v>
      </c>
      <c r="BO40" s="2">
        <f t="shared" ref="BO40:BO58" si="17">IF(AND(COUNTIF(J40:W40,"&gt;0")&gt;6,COUNTIF(J40:W40,"&gt;0")=SUM(BR40:CE40)),SUM(BR40:CE40),0)</f>
        <v>0</v>
      </c>
      <c r="BP40" s="2">
        <f t="shared" ref="BP40:BP58" si="18">IF(AND(COUNTIF(J40:W40,"&gt;0")&gt;6,SUM(BR40:CE40)=0),1,0)</f>
        <v>1</v>
      </c>
      <c r="BR40" s="2">
        <f t="shared" si="16"/>
        <v>0</v>
      </c>
      <c r="BS40" s="2">
        <f t="shared" si="16"/>
        <v>0</v>
      </c>
      <c r="BT40" s="2">
        <f t="shared" si="16"/>
        <v>0</v>
      </c>
      <c r="BU40" s="2">
        <f t="shared" si="16"/>
        <v>0</v>
      </c>
      <c r="BV40" s="2">
        <f t="shared" si="16"/>
        <v>0</v>
      </c>
      <c r="BW40" s="2">
        <f t="shared" si="16"/>
        <v>0</v>
      </c>
      <c r="BX40" s="2">
        <f t="shared" si="16"/>
        <v>0</v>
      </c>
      <c r="BY40" s="2">
        <f t="shared" si="16"/>
        <v>0</v>
      </c>
      <c r="BZ40" s="2">
        <f t="shared" si="16"/>
        <v>0</v>
      </c>
      <c r="CA40" s="2">
        <f t="shared" si="16"/>
        <v>0</v>
      </c>
      <c r="CB40" s="2">
        <f t="shared" si="16"/>
        <v>0</v>
      </c>
      <c r="CC40" s="2">
        <f t="shared" si="16"/>
        <v>0</v>
      </c>
      <c r="CD40" s="2">
        <f t="shared" si="16"/>
        <v>0</v>
      </c>
      <c r="CE40" s="2">
        <f t="shared" si="16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ТА-3  -  Т₀</v>
      </c>
      <c r="B41" s="15" t="s">
        <v>2310</v>
      </c>
      <c r="C41" s="18">
        <v>555</v>
      </c>
      <c r="D41" s="18">
        <v>545</v>
      </c>
      <c r="E41" s="22" t="s">
        <v>117</v>
      </c>
      <c r="F41" s="22">
        <v>3</v>
      </c>
      <c r="G41" s="22"/>
      <c r="H41" s="20">
        <f t="shared" ca="1" si="5"/>
        <v>0</v>
      </c>
      <c r="I41" s="16" t="str">
        <f t="shared" si="6"/>
        <v>03T002TP0007</v>
      </c>
      <c r="J41" s="54">
        <v>555</v>
      </c>
      <c r="K41" s="54">
        <v>554</v>
      </c>
      <c r="L41" s="54">
        <v>556</v>
      </c>
      <c r="M41" s="54">
        <v>555</v>
      </c>
      <c r="N41" s="54">
        <v>555</v>
      </c>
      <c r="O41" s="54">
        <v>553</v>
      </c>
      <c r="P41" s="54">
        <v>554</v>
      </c>
      <c r="Q41" s="54">
        <v>552</v>
      </c>
      <c r="R41" s="54">
        <v>554</v>
      </c>
      <c r="S41" s="54">
        <v>554</v>
      </c>
      <c r="T41" s="54">
        <v>554</v>
      </c>
      <c r="U41" s="54">
        <v>556</v>
      </c>
      <c r="V41" s="54">
        <v>554</v>
      </c>
      <c r="W41" s="56">
        <v>554</v>
      </c>
      <c r="X41" s="2">
        <f t="shared" ca="1" si="7"/>
        <v>0</v>
      </c>
      <c r="Y41" s="2">
        <f t="shared" ca="1" si="7"/>
        <v>0</v>
      </c>
      <c r="Z41" s="2">
        <f t="shared" ref="Z41:AK60" ca="1" si="19">IF(L41&lt;&gt;"",IF(LEFT($E41,2)="+-",IF(OR(L41&lt;MIN($C41:$D41),L41&gt;MAX($C41:$D41)),1,0),IF(AND(1*$E41&gt;0,L41&gt;MAX($C41:$D41)),1,IF(AND(1*$E41&lt;0,L41&lt;MIN($C41:$D41)),1,0)))+10*IF(SUM(OFFSET($A$51,MATCH(MID($A41,1,SEARCH(" ",$A41)-1)&amp;"  -  ЧЧР",$A$51:$A$58,0)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$51,IFERROR(MATCH("КА-"&amp;MID($A41,4,2)*1&amp;"А  -  ЧЧР",$A$51:$A$58,0),MATCH("КА-"&amp;MID($A41,4,2)*1&amp;"  -  ЧЧР",$A$51:$A$58,0))-1,COLUMN(L41)-1,,)+OFFSET($A$51,IFERROR(MATCH("КА-"&amp;MID($A41,4,2)*1&amp;"Б  -  ЧЧР",$A$51:$A$58,0),MATCH("КА-"&amp;MID($A41,4,2)*1&amp;"  -  ЧЧР",$A$51:$A$58,0))-1,COLUMN(L41)-1,,)=48,1,0),1),1)),0),0)*IF($G41&gt;0,IF(COLUMN(V$7)-COLUMN($J$7)&gt;=$D$2+$G41,IF(SUM(OFFSET(V41,,-1,,-$G41))&gt;=$G41*21,2,1),1),2)</f>
        <v>2</v>
      </c>
      <c r="AA41" s="2">
        <f t="shared" ca="1" si="19"/>
        <v>0</v>
      </c>
      <c r="AB41" s="2">
        <f t="shared" ca="1" si="19"/>
        <v>0</v>
      </c>
      <c r="AC41" s="2">
        <f t="shared" ca="1" si="19"/>
        <v>0</v>
      </c>
      <c r="AD41" s="2">
        <f t="shared" ca="1" si="19"/>
        <v>0</v>
      </c>
      <c r="AE41" s="2">
        <f t="shared" ca="1" si="19"/>
        <v>0</v>
      </c>
      <c r="AF41" s="2">
        <f t="shared" ca="1" si="19"/>
        <v>0</v>
      </c>
      <c r="AG41" s="2">
        <f t="shared" ca="1" si="19"/>
        <v>0</v>
      </c>
      <c r="AH41" s="2">
        <f t="shared" ca="1" si="19"/>
        <v>0</v>
      </c>
      <c r="AI41" s="2">
        <f t="shared" ca="1" si="19"/>
        <v>2</v>
      </c>
      <c r="AJ41" s="2">
        <f t="shared" ca="1" si="19"/>
        <v>0</v>
      </c>
      <c r="AK41" s="2">
        <f t="shared" ca="1" si="19"/>
        <v>0</v>
      </c>
      <c r="AL41" s="55">
        <v>555</v>
      </c>
      <c r="AM41" s="55">
        <v>555</v>
      </c>
      <c r="AN41" s="55">
        <v>555</v>
      </c>
      <c r="AO41" s="55">
        <v>555</v>
      </c>
      <c r="AP41" s="55">
        <v>555</v>
      </c>
      <c r="AQ41" s="55">
        <v>555</v>
      </c>
      <c r="AR41" s="55">
        <v>555</v>
      </c>
      <c r="AS41" s="55">
        <v>555</v>
      </c>
      <c r="AT41" s="55">
        <v>555</v>
      </c>
      <c r="AU41" s="55">
        <v>555</v>
      </c>
      <c r="AV41" s="55">
        <v>555</v>
      </c>
      <c r="AW41" s="55">
        <v>555</v>
      </c>
      <c r="AX41" s="55">
        <v>555</v>
      </c>
      <c r="AY41" s="55">
        <v>555</v>
      </c>
      <c r="AZ41" s="2">
        <f t="shared" ca="1" si="8"/>
        <v>0</v>
      </c>
      <c r="BA41" s="2">
        <f t="shared" ca="1" si="8"/>
        <v>0</v>
      </c>
      <c r="BB41" s="2">
        <f t="shared" ref="BB41:BM60" ca="1" si="20">COUNTIF(OFFSET(J41,,$D$2+2,COUNTIF(OFFSET($H41,1-ROW($H41),2+4*$D$2,60),"="&amp;OFFSET($H41,,2+4*$D$2))),"&gt;20")</f>
        <v>0</v>
      </c>
      <c r="BC41" s="2">
        <f t="shared" ca="1" si="20"/>
        <v>0</v>
      </c>
      <c r="BD41" s="2">
        <f t="shared" ca="1" si="20"/>
        <v>0</v>
      </c>
      <c r="BE41" s="2">
        <f t="shared" ca="1" si="20"/>
        <v>0</v>
      </c>
      <c r="BF41" s="2">
        <f t="shared" ca="1" si="20"/>
        <v>0</v>
      </c>
      <c r="BG41" s="2">
        <f t="shared" ca="1" si="20"/>
        <v>0</v>
      </c>
      <c r="BH41" s="2">
        <f t="shared" ca="1" si="20"/>
        <v>0</v>
      </c>
      <c r="BI41" s="2">
        <f t="shared" ca="1" si="20"/>
        <v>0</v>
      </c>
      <c r="BJ41" s="2">
        <f t="shared" ca="1" si="20"/>
        <v>0</v>
      </c>
      <c r="BK41" s="2">
        <f t="shared" ca="1" si="20"/>
        <v>0</v>
      </c>
      <c r="BL41" s="2">
        <f t="shared" ca="1" si="20"/>
        <v>0</v>
      </c>
      <c r="BM41" s="2">
        <f t="shared" ca="1" si="20"/>
        <v>1</v>
      </c>
      <c r="BN41" s="2" t="str">
        <f t="shared" si="9"/>
        <v>TP</v>
      </c>
      <c r="BO41" s="2">
        <f t="shared" si="17"/>
        <v>0</v>
      </c>
      <c r="BP41" s="2">
        <f t="shared" si="18"/>
        <v>1</v>
      </c>
      <c r="BR41" s="2">
        <f t="shared" si="16"/>
        <v>0</v>
      </c>
      <c r="BS41" s="2">
        <f t="shared" si="16"/>
        <v>0</v>
      </c>
      <c r="BT41" s="2">
        <f t="shared" si="16"/>
        <v>0</v>
      </c>
      <c r="BU41" s="2">
        <f t="shared" si="16"/>
        <v>0</v>
      </c>
      <c r="BV41" s="2">
        <f t="shared" si="16"/>
        <v>0</v>
      </c>
      <c r="BW41" s="2">
        <f t="shared" si="16"/>
        <v>0</v>
      </c>
      <c r="BX41" s="2">
        <f t="shared" si="16"/>
        <v>0</v>
      </c>
      <c r="BY41" s="2">
        <f t="shared" si="16"/>
        <v>0</v>
      </c>
      <c r="BZ41" s="2">
        <f t="shared" si="16"/>
        <v>0</v>
      </c>
      <c r="CA41" s="2">
        <f t="shared" si="16"/>
        <v>0</v>
      </c>
      <c r="CB41" s="2">
        <f t="shared" si="16"/>
        <v>0</v>
      </c>
      <c r="CC41" s="2">
        <f t="shared" si="16"/>
        <v>0</v>
      </c>
      <c r="CD41" s="2">
        <f t="shared" si="16"/>
        <v>0</v>
      </c>
      <c r="CE41" s="2">
        <f t="shared" si="16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ТА-1  -  δt_конд</v>
      </c>
      <c r="B42" s="15" t="s">
        <v>2311</v>
      </c>
      <c r="C42" s="18">
        <v>25</v>
      </c>
      <c r="D42" s="18">
        <v>7</v>
      </c>
      <c r="E42" s="22" t="s">
        <v>608</v>
      </c>
      <c r="F42" s="22">
        <v>3</v>
      </c>
      <c r="G42" s="22"/>
      <c r="H42" s="20">
        <f t="shared" ca="1" si="5"/>
        <v>0</v>
      </c>
      <c r="I42" s="16" t="str">
        <f t="shared" si="6"/>
        <v>01T002TA0007</v>
      </c>
      <c r="J42" s="54">
        <v>8.4</v>
      </c>
      <c r="K42" s="54">
        <v>7.4</v>
      </c>
      <c r="L42" s="54">
        <v>9.6999999999999993</v>
      </c>
      <c r="M42" s="54">
        <v>9.1999999999999993</v>
      </c>
      <c r="N42" s="54">
        <v>9.5</v>
      </c>
      <c r="O42" s="54">
        <v>8.8000000000000007</v>
      </c>
      <c r="P42" s="54">
        <v>8.1999999999999993</v>
      </c>
      <c r="Q42" s="54">
        <v>8.5</v>
      </c>
      <c r="R42" s="54">
        <v>7.6</v>
      </c>
      <c r="S42" s="54">
        <v>9.6999999999999993</v>
      </c>
      <c r="T42" s="54">
        <v>10.4</v>
      </c>
      <c r="U42" s="54">
        <v>9</v>
      </c>
      <c r="V42" s="54">
        <v>8.9</v>
      </c>
      <c r="W42" s="56">
        <v>11.2</v>
      </c>
      <c r="X42" s="2">
        <f t="shared" ref="X42:Y60" ca="1" si="21">IF(J42&lt;&gt;"",IF(LEFT($E42,2)="+-",IF(OR(J42&lt;MIN($C42:$D42),J42&gt;MAX($C42:$D42)),1,0),IF(AND(1*$E42&gt;0,J42&gt;MAX($C42:$D42)),1,IF(AND(1*$E42&lt;0,J42&lt;MIN($C42:$D42)),1,0)))+10*IF(SUM(OFFSET($A$51,MATCH(MID($A42,1,SEARCH(" ",$A42)-1)&amp;"  -  ЧЧР",$A$51:$A$58,0)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$51,IFERROR(MATCH("КА-"&amp;MID($A42,4,2)*1&amp;"А  -  ЧЧР",$A$51:$A$58,0),MATCH("КА-"&amp;MID($A42,4,2)*1&amp;"  -  ЧЧР",$A$51:$A$58,0))-1,COLUMN(J42)-1,,)+OFFSET($A$51,IFERROR(MATCH("КА-"&amp;MID($A42,4,2)*1&amp;"Б  -  ЧЧР",$A$51:$A$58,0),MATCH("КА-"&amp;MID($A42,4,2)*1&amp;"  -  ЧЧР",$A$51:$A$58,0))-1,COLUMN(J42)-1,,)=48,1,0),1),1)),0),0)*IF($G42&gt;0,IF(COLUMN(T$7)-COLUMN($J$7)&gt;=$D$2+$G42,IF(SUM(OFFSET(T42,,-1,,-$G42))&gt;=$G42*21,2,1),1),2)</f>
        <v>0</v>
      </c>
      <c r="Y42" s="2">
        <f t="shared" ca="1" si="21"/>
        <v>0</v>
      </c>
      <c r="Z42" s="2">
        <f t="shared" ca="1" si="19"/>
        <v>0</v>
      </c>
      <c r="AA42" s="2">
        <f t="shared" ca="1" si="19"/>
        <v>0</v>
      </c>
      <c r="AB42" s="2">
        <f t="shared" ca="1" si="19"/>
        <v>0</v>
      </c>
      <c r="AC42" s="2">
        <f t="shared" ca="1" si="19"/>
        <v>0</v>
      </c>
      <c r="AD42" s="2">
        <f t="shared" ca="1" si="19"/>
        <v>0</v>
      </c>
      <c r="AE42" s="2">
        <f t="shared" ca="1" si="19"/>
        <v>0</v>
      </c>
      <c r="AF42" s="2">
        <f t="shared" ca="1" si="19"/>
        <v>0</v>
      </c>
      <c r="AG42" s="2">
        <f t="shared" ca="1" si="19"/>
        <v>0</v>
      </c>
      <c r="AH42" s="2">
        <f t="shared" ca="1" si="19"/>
        <v>0</v>
      </c>
      <c r="AI42" s="2">
        <f t="shared" ca="1" si="19"/>
        <v>0</v>
      </c>
      <c r="AJ42" s="2">
        <f t="shared" ca="1" si="19"/>
        <v>0</v>
      </c>
      <c r="AK42" s="2">
        <f t="shared" ca="1" si="19"/>
        <v>0</v>
      </c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2">
        <f t="shared" ref="AZ42:BA60" ca="1" si="22">COUNTIF(OFFSET(H42,,$D$2+2,COUNTIF(OFFSET($H42,1-ROW($H42),2+4*$D$2,60),"="&amp;OFFSET($H42,,2+4*$D$2))),"&gt;20")</f>
        <v>0</v>
      </c>
      <c r="BA42" s="2">
        <f t="shared" ca="1" si="22"/>
        <v>0</v>
      </c>
      <c r="BB42" s="2">
        <f t="shared" ca="1" si="20"/>
        <v>0</v>
      </c>
      <c r="BC42" s="2">
        <f t="shared" ca="1" si="20"/>
        <v>0</v>
      </c>
      <c r="BD42" s="2">
        <f t="shared" ca="1" si="20"/>
        <v>0</v>
      </c>
      <c r="BE42" s="2">
        <f t="shared" ca="1" si="20"/>
        <v>0</v>
      </c>
      <c r="BF42" s="2">
        <f t="shared" ca="1" si="20"/>
        <v>0</v>
      </c>
      <c r="BG42" s="2">
        <f t="shared" ca="1" si="20"/>
        <v>0</v>
      </c>
      <c r="BH42" s="2">
        <f t="shared" ca="1" si="20"/>
        <v>0</v>
      </c>
      <c r="BI42" s="2">
        <f t="shared" ca="1" si="20"/>
        <v>0</v>
      </c>
      <c r="BJ42" s="2">
        <f t="shared" ca="1" si="20"/>
        <v>1</v>
      </c>
      <c r="BK42" s="2">
        <f t="shared" ca="1" si="20"/>
        <v>0</v>
      </c>
      <c r="BL42" s="2">
        <f t="shared" ca="1" si="20"/>
        <v>0</v>
      </c>
      <c r="BM42" s="2">
        <f t="shared" ca="1" si="20"/>
        <v>1</v>
      </c>
      <c r="BN42" s="2" t="str">
        <f t="shared" si="9"/>
        <v>TA</v>
      </c>
      <c r="BO42" s="2">
        <f t="shared" si="17"/>
        <v>0</v>
      </c>
      <c r="BP42" s="2">
        <f t="shared" si="18"/>
        <v>1</v>
      </c>
      <c r="BR42" s="2">
        <f t="shared" ref="BR42:CE44" si="23">IF(AND(J56 &gt;0,J42&gt;$C42,J42&gt;0.1),1,0)</f>
        <v>0</v>
      </c>
      <c r="BS42" s="2">
        <f t="shared" si="23"/>
        <v>0</v>
      </c>
      <c r="BT42" s="2">
        <f t="shared" si="23"/>
        <v>0</v>
      </c>
      <c r="BU42" s="2">
        <f t="shared" si="23"/>
        <v>0</v>
      </c>
      <c r="BV42" s="2">
        <f t="shared" si="23"/>
        <v>0</v>
      </c>
      <c r="BW42" s="2">
        <f t="shared" si="23"/>
        <v>0</v>
      </c>
      <c r="BX42" s="2">
        <f t="shared" si="23"/>
        <v>0</v>
      </c>
      <c r="BY42" s="2">
        <f t="shared" si="23"/>
        <v>0</v>
      </c>
      <c r="BZ42" s="2">
        <f t="shared" si="23"/>
        <v>0</v>
      </c>
      <c r="CA42" s="2">
        <f t="shared" si="23"/>
        <v>0</v>
      </c>
      <c r="CB42" s="2">
        <f t="shared" si="23"/>
        <v>0</v>
      </c>
      <c r="CC42" s="2">
        <f t="shared" si="23"/>
        <v>0</v>
      </c>
      <c r="CD42" s="2">
        <f t="shared" si="23"/>
        <v>0</v>
      </c>
      <c r="CE42" s="2">
        <f t="shared" si="23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ТА-2  -  δt_конд</v>
      </c>
      <c r="B43" s="15" t="s">
        <v>2312</v>
      </c>
      <c r="C43" s="18">
        <v>25</v>
      </c>
      <c r="D43" s="18">
        <v>7</v>
      </c>
      <c r="E43" s="22" t="s">
        <v>608</v>
      </c>
      <c r="F43" s="22">
        <v>3</v>
      </c>
      <c r="G43" s="22"/>
      <c r="H43" s="20">
        <f t="shared" ca="1" si="5"/>
        <v>0</v>
      </c>
      <c r="I43" s="16" t="str">
        <f t="shared" si="6"/>
        <v>02T002TA0007</v>
      </c>
      <c r="J43" s="54">
        <v>15.7</v>
      </c>
      <c r="K43" s="54">
        <v>15.1</v>
      </c>
      <c r="L43" s="54">
        <v>14.6</v>
      </c>
      <c r="M43" s="54">
        <v>14.2</v>
      </c>
      <c r="N43" s="54">
        <v>15.7</v>
      </c>
      <c r="O43" s="54">
        <v>17.100000000000001</v>
      </c>
      <c r="P43" s="54">
        <v>15.5</v>
      </c>
      <c r="Q43" s="54">
        <v>13.5</v>
      </c>
      <c r="R43" s="54">
        <v>11.7</v>
      </c>
      <c r="S43" s="54">
        <v>13.6</v>
      </c>
      <c r="T43" s="54">
        <v>11.7</v>
      </c>
      <c r="U43" s="54">
        <v>14</v>
      </c>
      <c r="V43" s="54">
        <v>15.5</v>
      </c>
      <c r="W43" s="56">
        <v>20</v>
      </c>
      <c r="X43" s="2">
        <f t="shared" ca="1" si="21"/>
        <v>0</v>
      </c>
      <c r="Y43" s="2">
        <f t="shared" ca="1" si="21"/>
        <v>0</v>
      </c>
      <c r="Z43" s="2">
        <f t="shared" ca="1" si="19"/>
        <v>0</v>
      </c>
      <c r="AA43" s="2">
        <f t="shared" ca="1" si="19"/>
        <v>0</v>
      </c>
      <c r="AB43" s="2">
        <f t="shared" ca="1" si="19"/>
        <v>0</v>
      </c>
      <c r="AC43" s="2">
        <f t="shared" ca="1" si="19"/>
        <v>0</v>
      </c>
      <c r="AD43" s="2">
        <f t="shared" ca="1" si="19"/>
        <v>0</v>
      </c>
      <c r="AE43" s="2">
        <f t="shared" ca="1" si="19"/>
        <v>0</v>
      </c>
      <c r="AF43" s="2">
        <f t="shared" ca="1" si="19"/>
        <v>0</v>
      </c>
      <c r="AG43" s="2">
        <f t="shared" ca="1" si="19"/>
        <v>0</v>
      </c>
      <c r="AH43" s="2">
        <f t="shared" ca="1" si="19"/>
        <v>0</v>
      </c>
      <c r="AI43" s="2">
        <f t="shared" ca="1" si="19"/>
        <v>0</v>
      </c>
      <c r="AJ43" s="2">
        <f t="shared" ca="1" si="19"/>
        <v>0</v>
      </c>
      <c r="AK43" s="2">
        <f t="shared" ca="1" si="19"/>
        <v>40</v>
      </c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2">
        <f t="shared" ca="1" si="22"/>
        <v>0</v>
      </c>
      <c r="BA43" s="2">
        <f t="shared" ca="1" si="22"/>
        <v>0</v>
      </c>
      <c r="BB43" s="2">
        <f t="shared" ca="1" si="20"/>
        <v>0</v>
      </c>
      <c r="BC43" s="2">
        <f t="shared" ca="1" si="20"/>
        <v>0</v>
      </c>
      <c r="BD43" s="2">
        <f t="shared" ca="1" si="20"/>
        <v>0</v>
      </c>
      <c r="BE43" s="2">
        <f t="shared" ca="1" si="20"/>
        <v>0</v>
      </c>
      <c r="BF43" s="2">
        <f t="shared" ca="1" si="20"/>
        <v>0</v>
      </c>
      <c r="BG43" s="2">
        <f t="shared" ca="1" si="20"/>
        <v>0</v>
      </c>
      <c r="BH43" s="2">
        <f t="shared" ca="1" si="20"/>
        <v>0</v>
      </c>
      <c r="BI43" s="2">
        <f t="shared" ca="1" si="20"/>
        <v>0</v>
      </c>
      <c r="BJ43" s="2">
        <f t="shared" ca="1" si="20"/>
        <v>1</v>
      </c>
      <c r="BK43" s="2">
        <f t="shared" ca="1" si="20"/>
        <v>0</v>
      </c>
      <c r="BL43" s="2">
        <f t="shared" ca="1" si="20"/>
        <v>0</v>
      </c>
      <c r="BM43" s="2">
        <f t="shared" ca="1" si="20"/>
        <v>1</v>
      </c>
      <c r="BN43" s="2" t="str">
        <f t="shared" si="9"/>
        <v>TA</v>
      </c>
      <c r="BO43" s="2">
        <f t="shared" si="17"/>
        <v>0</v>
      </c>
      <c r="BP43" s="2">
        <f t="shared" si="18"/>
        <v>1</v>
      </c>
      <c r="BR43" s="2">
        <f t="shared" si="23"/>
        <v>0</v>
      </c>
      <c r="BS43" s="2">
        <f t="shared" si="23"/>
        <v>0</v>
      </c>
      <c r="BT43" s="2">
        <f t="shared" si="23"/>
        <v>0</v>
      </c>
      <c r="BU43" s="2">
        <f t="shared" si="23"/>
        <v>0</v>
      </c>
      <c r="BV43" s="2">
        <f t="shared" si="23"/>
        <v>0</v>
      </c>
      <c r="BW43" s="2">
        <f t="shared" si="23"/>
        <v>0</v>
      </c>
      <c r="BX43" s="2">
        <f t="shared" si="23"/>
        <v>0</v>
      </c>
      <c r="BY43" s="2">
        <f t="shared" si="23"/>
        <v>0</v>
      </c>
      <c r="BZ43" s="2">
        <f t="shared" si="23"/>
        <v>0</v>
      </c>
      <c r="CA43" s="2">
        <f t="shared" si="23"/>
        <v>0</v>
      </c>
      <c r="CB43" s="2">
        <f t="shared" si="23"/>
        <v>0</v>
      </c>
      <c r="CC43" s="2">
        <f t="shared" si="23"/>
        <v>0</v>
      </c>
      <c r="CD43" s="2">
        <f t="shared" si="23"/>
        <v>0</v>
      </c>
      <c r="CE43" s="2">
        <f t="shared" si="23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ТА-3  -  δt_конд</v>
      </c>
      <c r="B44" s="15" t="s">
        <v>2313</v>
      </c>
      <c r="C44" s="18">
        <v>25</v>
      </c>
      <c r="D44" s="18">
        <v>7</v>
      </c>
      <c r="E44" s="22" t="s">
        <v>608</v>
      </c>
      <c r="F44" s="22">
        <v>3</v>
      </c>
      <c r="G44" s="22"/>
      <c r="H44" s="20">
        <f t="shared" ca="1" si="5"/>
        <v>0</v>
      </c>
      <c r="I44" s="16" t="str">
        <f t="shared" si="6"/>
        <v>03T002TA0007</v>
      </c>
      <c r="J44" s="54">
        <v>12.4</v>
      </c>
      <c r="K44" s="54">
        <v>11.4</v>
      </c>
      <c r="L44" s="54">
        <v>11.8</v>
      </c>
      <c r="M44" s="54">
        <v>12.3</v>
      </c>
      <c r="N44" s="54">
        <v>12.8</v>
      </c>
      <c r="O44" s="54">
        <v>12.8</v>
      </c>
      <c r="P44" s="54">
        <v>12.4</v>
      </c>
      <c r="Q44" s="54">
        <v>12.8</v>
      </c>
      <c r="R44" s="54">
        <v>12</v>
      </c>
      <c r="S44" s="54">
        <v>16.100000000000001</v>
      </c>
      <c r="T44" s="54">
        <v>19</v>
      </c>
      <c r="U44" s="54">
        <v>14.3</v>
      </c>
      <c r="V44" s="54">
        <v>9.4</v>
      </c>
      <c r="W44" s="56">
        <v>12.5</v>
      </c>
      <c r="X44" s="2">
        <f t="shared" ca="1" si="21"/>
        <v>0</v>
      </c>
      <c r="Y44" s="2">
        <f t="shared" ca="1" si="21"/>
        <v>0</v>
      </c>
      <c r="Z44" s="2">
        <f t="shared" ca="1" si="19"/>
        <v>0</v>
      </c>
      <c r="AA44" s="2">
        <f t="shared" ca="1" si="19"/>
        <v>0</v>
      </c>
      <c r="AB44" s="2">
        <f t="shared" ca="1" si="19"/>
        <v>0</v>
      </c>
      <c r="AC44" s="2">
        <f t="shared" ca="1" si="19"/>
        <v>0</v>
      </c>
      <c r="AD44" s="2">
        <f t="shared" ca="1" si="19"/>
        <v>0</v>
      </c>
      <c r="AE44" s="2">
        <f t="shared" ca="1" si="19"/>
        <v>0</v>
      </c>
      <c r="AF44" s="2">
        <f t="shared" ca="1" si="19"/>
        <v>0</v>
      </c>
      <c r="AG44" s="2">
        <f t="shared" ca="1" si="19"/>
        <v>0</v>
      </c>
      <c r="AH44" s="2">
        <f t="shared" ca="1" si="19"/>
        <v>40</v>
      </c>
      <c r="AI44" s="2">
        <f t="shared" ca="1" si="19"/>
        <v>0</v>
      </c>
      <c r="AJ44" s="2">
        <f t="shared" ca="1" si="19"/>
        <v>0</v>
      </c>
      <c r="AK44" s="2">
        <f t="shared" ca="1" si="19"/>
        <v>0</v>
      </c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2">
        <f t="shared" ca="1" si="22"/>
        <v>0</v>
      </c>
      <c r="BA44" s="2">
        <f t="shared" ca="1" si="22"/>
        <v>0</v>
      </c>
      <c r="BB44" s="2">
        <f t="shared" ca="1" si="20"/>
        <v>0</v>
      </c>
      <c r="BC44" s="2">
        <f t="shared" ca="1" si="20"/>
        <v>0</v>
      </c>
      <c r="BD44" s="2">
        <f t="shared" ca="1" si="20"/>
        <v>0</v>
      </c>
      <c r="BE44" s="2">
        <f t="shared" ca="1" si="20"/>
        <v>0</v>
      </c>
      <c r="BF44" s="2">
        <f t="shared" ca="1" si="20"/>
        <v>0</v>
      </c>
      <c r="BG44" s="2">
        <f t="shared" ca="1" si="20"/>
        <v>0</v>
      </c>
      <c r="BH44" s="2">
        <f t="shared" ca="1" si="20"/>
        <v>0</v>
      </c>
      <c r="BI44" s="2">
        <f t="shared" ca="1" si="20"/>
        <v>0</v>
      </c>
      <c r="BJ44" s="2">
        <f t="shared" ca="1" si="20"/>
        <v>1</v>
      </c>
      <c r="BK44" s="2">
        <f t="shared" ca="1" si="20"/>
        <v>0</v>
      </c>
      <c r="BL44" s="2">
        <f t="shared" ca="1" si="20"/>
        <v>0</v>
      </c>
      <c r="BM44" s="2">
        <f t="shared" ca="1" si="20"/>
        <v>0</v>
      </c>
      <c r="BN44" s="2" t="str">
        <f t="shared" si="9"/>
        <v>TA</v>
      </c>
      <c r="BO44" s="2">
        <f t="shared" si="17"/>
        <v>0</v>
      </c>
      <c r="BP44" s="2">
        <f t="shared" si="18"/>
        <v>1</v>
      </c>
      <c r="BR44" s="2">
        <f t="shared" si="23"/>
        <v>0</v>
      </c>
      <c r="BS44" s="2">
        <f t="shared" si="23"/>
        <v>0</v>
      </c>
      <c r="BT44" s="2">
        <f t="shared" si="23"/>
        <v>0</v>
      </c>
      <c r="BU44" s="2">
        <f t="shared" si="23"/>
        <v>0</v>
      </c>
      <c r="BV44" s="2">
        <f t="shared" si="23"/>
        <v>0</v>
      </c>
      <c r="BW44" s="2">
        <f t="shared" si="23"/>
        <v>0</v>
      </c>
      <c r="BX44" s="2">
        <f t="shared" si="23"/>
        <v>0</v>
      </c>
      <c r="BY44" s="2">
        <f t="shared" si="23"/>
        <v>0</v>
      </c>
      <c r="BZ44" s="2">
        <f t="shared" si="23"/>
        <v>0</v>
      </c>
      <c r="CA44" s="2">
        <f t="shared" si="23"/>
        <v>0</v>
      </c>
      <c r="CB44" s="2">
        <f t="shared" si="23"/>
        <v>0</v>
      </c>
      <c r="CC44" s="2">
        <f t="shared" si="23"/>
        <v>0</v>
      </c>
      <c r="CD44" s="2">
        <f t="shared" si="23"/>
        <v>0</v>
      </c>
      <c r="CE44" s="2">
        <f t="shared" si="23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ТА-1  -  W</v>
      </c>
      <c r="B45" s="15" t="s">
        <v>2314</v>
      </c>
      <c r="C45" s="18">
        <v>98</v>
      </c>
      <c r="D45" s="18">
        <v>80</v>
      </c>
      <c r="E45" s="22" t="s">
        <v>118</v>
      </c>
      <c r="F45" s="22">
        <v>3</v>
      </c>
      <c r="G45" s="22"/>
      <c r="H45" s="20">
        <f t="shared" ca="1" si="5"/>
        <v>0</v>
      </c>
      <c r="I45" s="16" t="str">
        <f t="shared" si="6"/>
        <v>01T002KV0007</v>
      </c>
      <c r="J45" s="54">
        <v>96.3</v>
      </c>
      <c r="K45" s="54">
        <v>97.1</v>
      </c>
      <c r="L45" s="54">
        <v>96.4</v>
      </c>
      <c r="M45" s="54">
        <v>96.5</v>
      </c>
      <c r="N45" s="54">
        <v>97</v>
      </c>
      <c r="O45" s="54">
        <v>96.7</v>
      </c>
      <c r="P45" s="54">
        <v>96.6</v>
      </c>
      <c r="Q45" s="54">
        <v>96.2</v>
      </c>
      <c r="R45" s="54">
        <v>95.7</v>
      </c>
      <c r="S45" s="54">
        <v>96.4</v>
      </c>
      <c r="T45" s="54">
        <v>94.1</v>
      </c>
      <c r="U45" s="54">
        <v>94.8</v>
      </c>
      <c r="V45" s="54">
        <v>96.3</v>
      </c>
      <c r="W45" s="56">
        <v>97.6</v>
      </c>
      <c r="X45" s="2">
        <f t="shared" ca="1" si="21"/>
        <v>0</v>
      </c>
      <c r="Y45" s="2">
        <f t="shared" ca="1" si="21"/>
        <v>0</v>
      </c>
      <c r="Z45" s="2">
        <f t="shared" ca="1" si="19"/>
        <v>0</v>
      </c>
      <c r="AA45" s="2">
        <f t="shared" ca="1" si="19"/>
        <v>0</v>
      </c>
      <c r="AB45" s="2">
        <f t="shared" ca="1" si="19"/>
        <v>0</v>
      </c>
      <c r="AC45" s="2">
        <f t="shared" ca="1" si="19"/>
        <v>0</v>
      </c>
      <c r="AD45" s="2">
        <f t="shared" ca="1" si="19"/>
        <v>0</v>
      </c>
      <c r="AE45" s="2">
        <f t="shared" ca="1" si="19"/>
        <v>0</v>
      </c>
      <c r="AF45" s="2">
        <f t="shared" ca="1" si="19"/>
        <v>0</v>
      </c>
      <c r="AG45" s="2">
        <f t="shared" ca="1" si="19"/>
        <v>0</v>
      </c>
      <c r="AH45" s="2">
        <f t="shared" ca="1" si="19"/>
        <v>0</v>
      </c>
      <c r="AI45" s="2">
        <f t="shared" ca="1" si="19"/>
        <v>0</v>
      </c>
      <c r="AJ45" s="2">
        <f t="shared" ca="1" si="19"/>
        <v>0</v>
      </c>
      <c r="AK45" s="2">
        <f t="shared" ca="1" si="19"/>
        <v>0</v>
      </c>
      <c r="AL45" s="55">
        <v>96.1</v>
      </c>
      <c r="AM45" s="55">
        <v>96.4</v>
      </c>
      <c r="AN45" s="55">
        <v>96.5</v>
      </c>
      <c r="AO45" s="55">
        <v>96.1</v>
      </c>
      <c r="AP45" s="55">
        <v>95.7</v>
      </c>
      <c r="AQ45" s="55">
        <v>96.2</v>
      </c>
      <c r="AR45" s="55">
        <v>96.4</v>
      </c>
      <c r="AS45" s="55">
        <v>96.2</v>
      </c>
      <c r="AT45" s="55">
        <v>95.8</v>
      </c>
      <c r="AU45" s="55">
        <v>96.3</v>
      </c>
      <c r="AV45" s="55">
        <v>95.1</v>
      </c>
      <c r="AW45" s="55">
        <v>95.8</v>
      </c>
      <c r="AX45" s="55">
        <v>96.1</v>
      </c>
      <c r="AY45" s="55">
        <v>96.8</v>
      </c>
      <c r="AZ45" s="2">
        <f t="shared" ca="1" si="22"/>
        <v>0</v>
      </c>
      <c r="BA45" s="2">
        <f t="shared" ca="1" si="22"/>
        <v>0</v>
      </c>
      <c r="BB45" s="2">
        <f t="shared" ca="1" si="20"/>
        <v>0</v>
      </c>
      <c r="BC45" s="2">
        <f t="shared" ca="1" si="20"/>
        <v>0</v>
      </c>
      <c r="BD45" s="2">
        <f t="shared" ca="1" si="20"/>
        <v>0</v>
      </c>
      <c r="BE45" s="2">
        <f t="shared" ca="1" si="20"/>
        <v>0</v>
      </c>
      <c r="BF45" s="2">
        <f t="shared" ca="1" si="20"/>
        <v>0</v>
      </c>
      <c r="BG45" s="2">
        <f t="shared" ca="1" si="20"/>
        <v>0</v>
      </c>
      <c r="BH45" s="2">
        <f t="shared" ca="1" si="20"/>
        <v>0</v>
      </c>
      <c r="BI45" s="2">
        <f t="shared" ca="1" si="20"/>
        <v>0</v>
      </c>
      <c r="BJ45" s="2">
        <f t="shared" ca="1" si="20"/>
        <v>1</v>
      </c>
      <c r="BK45" s="2">
        <f t="shared" ca="1" si="20"/>
        <v>0</v>
      </c>
      <c r="BL45" s="2">
        <f t="shared" ca="1" si="20"/>
        <v>0</v>
      </c>
      <c r="BM45" s="2">
        <f t="shared" ca="1" si="20"/>
        <v>0</v>
      </c>
      <c r="BN45" s="2" t="str">
        <f t="shared" si="9"/>
        <v>KV</v>
      </c>
      <c r="BO45" s="2">
        <f t="shared" si="17"/>
        <v>0</v>
      </c>
      <c r="BP45" s="2">
        <f t="shared" si="18"/>
        <v>1</v>
      </c>
      <c r="BR45" s="2">
        <f t="shared" ref="BR45:CE47" si="24">IF(AND(J56 &gt;0,J45 &gt;0,J45&lt;$D45),1,0)</f>
        <v>0</v>
      </c>
      <c r="BS45" s="2">
        <f t="shared" si="24"/>
        <v>0</v>
      </c>
      <c r="BT45" s="2">
        <f t="shared" si="24"/>
        <v>0</v>
      </c>
      <c r="BU45" s="2">
        <f t="shared" si="24"/>
        <v>0</v>
      </c>
      <c r="BV45" s="2">
        <f t="shared" si="24"/>
        <v>0</v>
      </c>
      <c r="BW45" s="2">
        <f t="shared" si="24"/>
        <v>0</v>
      </c>
      <c r="BX45" s="2">
        <f t="shared" si="24"/>
        <v>0</v>
      </c>
      <c r="BY45" s="2">
        <f t="shared" si="24"/>
        <v>0</v>
      </c>
      <c r="BZ45" s="2">
        <f t="shared" si="24"/>
        <v>0</v>
      </c>
      <c r="CA45" s="2">
        <f t="shared" si="24"/>
        <v>0</v>
      </c>
      <c r="CB45" s="2">
        <f t="shared" si="24"/>
        <v>0</v>
      </c>
      <c r="CC45" s="2">
        <f t="shared" si="24"/>
        <v>0</v>
      </c>
      <c r="CD45" s="2">
        <f t="shared" si="24"/>
        <v>0</v>
      </c>
      <c r="CE45" s="2">
        <f t="shared" si="24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ТА-2  -  W</v>
      </c>
      <c r="B46" s="15" t="s">
        <v>2315</v>
      </c>
      <c r="C46" s="18">
        <v>98</v>
      </c>
      <c r="D46" s="18">
        <v>80</v>
      </c>
      <c r="E46" s="22" t="s">
        <v>118</v>
      </c>
      <c r="F46" s="22">
        <v>3</v>
      </c>
      <c r="G46" s="22"/>
      <c r="H46" s="20">
        <f t="shared" ca="1" si="5"/>
        <v>0</v>
      </c>
      <c r="I46" s="16" t="str">
        <f t="shared" si="6"/>
        <v>02T002KV0007</v>
      </c>
      <c r="J46" s="54">
        <v>94.25</v>
      </c>
      <c r="K46" s="54">
        <v>95.55</v>
      </c>
      <c r="L46" s="54">
        <v>96.1</v>
      </c>
      <c r="M46" s="54">
        <v>96.15</v>
      </c>
      <c r="N46" s="54">
        <v>96.25</v>
      </c>
      <c r="O46" s="54">
        <v>95.55</v>
      </c>
      <c r="P46" s="54">
        <v>95.85</v>
      </c>
      <c r="Q46" s="54">
        <v>95.85</v>
      </c>
      <c r="R46" s="54">
        <v>95.65</v>
      </c>
      <c r="S46" s="54">
        <v>96.1</v>
      </c>
      <c r="T46" s="54">
        <v>94.8</v>
      </c>
      <c r="U46" s="54">
        <v>94.8</v>
      </c>
      <c r="V46" s="54">
        <v>95.8</v>
      </c>
      <c r="W46" s="56">
        <v>96.449999999999989</v>
      </c>
      <c r="X46" s="2">
        <f t="shared" ca="1" si="21"/>
        <v>0</v>
      </c>
      <c r="Y46" s="2">
        <f t="shared" ca="1" si="21"/>
        <v>0</v>
      </c>
      <c r="Z46" s="2">
        <f t="shared" ca="1" si="19"/>
        <v>0</v>
      </c>
      <c r="AA46" s="2">
        <f t="shared" ca="1" si="19"/>
        <v>0</v>
      </c>
      <c r="AB46" s="2">
        <f t="shared" ca="1" si="19"/>
        <v>0</v>
      </c>
      <c r="AC46" s="2">
        <f t="shared" ca="1" si="19"/>
        <v>0</v>
      </c>
      <c r="AD46" s="2">
        <f t="shared" ca="1" si="19"/>
        <v>0</v>
      </c>
      <c r="AE46" s="2">
        <f t="shared" ca="1" si="19"/>
        <v>0</v>
      </c>
      <c r="AF46" s="2">
        <f t="shared" ca="1" si="19"/>
        <v>0</v>
      </c>
      <c r="AG46" s="2">
        <f t="shared" ca="1" si="19"/>
        <v>0</v>
      </c>
      <c r="AH46" s="2">
        <f t="shared" ca="1" si="19"/>
        <v>0</v>
      </c>
      <c r="AI46" s="2">
        <f t="shared" ca="1" si="19"/>
        <v>0</v>
      </c>
      <c r="AJ46" s="2">
        <f t="shared" ca="1" si="19"/>
        <v>0</v>
      </c>
      <c r="AK46" s="2">
        <f t="shared" ca="1" si="19"/>
        <v>0</v>
      </c>
      <c r="AL46" s="55">
        <v>96.4</v>
      </c>
      <c r="AM46" s="55">
        <v>96.7</v>
      </c>
      <c r="AN46" s="55">
        <v>96.9</v>
      </c>
      <c r="AO46" s="55">
        <v>96.7</v>
      </c>
      <c r="AP46" s="55">
        <v>96.7</v>
      </c>
      <c r="AQ46" s="55">
        <v>96.7</v>
      </c>
      <c r="AR46" s="55">
        <v>96.9</v>
      </c>
      <c r="AS46" s="55">
        <v>96.6</v>
      </c>
      <c r="AT46" s="55">
        <v>96.4</v>
      </c>
      <c r="AU46" s="55">
        <v>96.7</v>
      </c>
      <c r="AV46" s="55">
        <v>96.1</v>
      </c>
      <c r="AW46" s="55">
        <v>96.6</v>
      </c>
      <c r="AX46" s="55">
        <v>96.6</v>
      </c>
      <c r="AY46" s="55">
        <v>97.2</v>
      </c>
      <c r="AZ46" s="2">
        <f t="shared" ca="1" si="22"/>
        <v>0</v>
      </c>
      <c r="BA46" s="2">
        <f t="shared" ca="1" si="22"/>
        <v>0</v>
      </c>
      <c r="BB46" s="2">
        <f t="shared" ca="1" si="20"/>
        <v>0</v>
      </c>
      <c r="BC46" s="2">
        <f t="shared" ca="1" si="20"/>
        <v>0</v>
      </c>
      <c r="BD46" s="2">
        <f t="shared" ca="1" si="20"/>
        <v>0</v>
      </c>
      <c r="BE46" s="2">
        <f t="shared" ca="1" si="20"/>
        <v>0</v>
      </c>
      <c r="BF46" s="2">
        <f t="shared" ca="1" si="20"/>
        <v>0</v>
      </c>
      <c r="BG46" s="2">
        <f t="shared" ca="1" si="20"/>
        <v>0</v>
      </c>
      <c r="BH46" s="2">
        <f t="shared" ca="1" si="20"/>
        <v>0</v>
      </c>
      <c r="BI46" s="2">
        <f t="shared" ca="1" si="20"/>
        <v>0</v>
      </c>
      <c r="BJ46" s="2">
        <f t="shared" ca="1" si="20"/>
        <v>1</v>
      </c>
      <c r="BK46" s="2">
        <f t="shared" ca="1" si="20"/>
        <v>0</v>
      </c>
      <c r="BL46" s="2">
        <f t="shared" ca="1" si="20"/>
        <v>0</v>
      </c>
      <c r="BM46" s="2">
        <f t="shared" ca="1" si="20"/>
        <v>0</v>
      </c>
      <c r="BN46" s="2" t="str">
        <f t="shared" si="9"/>
        <v>KV</v>
      </c>
      <c r="BO46" s="2">
        <f t="shared" si="17"/>
        <v>0</v>
      </c>
      <c r="BP46" s="2">
        <f t="shared" si="18"/>
        <v>1</v>
      </c>
      <c r="BR46" s="2">
        <f t="shared" si="24"/>
        <v>0</v>
      </c>
      <c r="BS46" s="2">
        <f t="shared" si="24"/>
        <v>0</v>
      </c>
      <c r="BT46" s="2">
        <f t="shared" si="24"/>
        <v>0</v>
      </c>
      <c r="BU46" s="2">
        <f t="shared" si="24"/>
        <v>0</v>
      </c>
      <c r="BV46" s="2">
        <f t="shared" si="24"/>
        <v>0</v>
      </c>
      <c r="BW46" s="2">
        <f t="shared" si="24"/>
        <v>0</v>
      </c>
      <c r="BX46" s="2">
        <f t="shared" si="24"/>
        <v>0</v>
      </c>
      <c r="BY46" s="2">
        <f t="shared" si="24"/>
        <v>0</v>
      </c>
      <c r="BZ46" s="2">
        <f t="shared" si="24"/>
        <v>0</v>
      </c>
      <c r="CA46" s="2">
        <f t="shared" si="24"/>
        <v>0</v>
      </c>
      <c r="CB46" s="2">
        <f t="shared" si="24"/>
        <v>0</v>
      </c>
      <c r="CC46" s="2">
        <f t="shared" si="24"/>
        <v>0</v>
      </c>
      <c r="CD46" s="2">
        <f t="shared" si="24"/>
        <v>0</v>
      </c>
      <c r="CE46" s="2">
        <f t="shared" si="24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ТА-3  -  W</v>
      </c>
      <c r="B47" s="15" t="s">
        <v>2316</v>
      </c>
      <c r="C47" s="18">
        <v>98</v>
      </c>
      <c r="D47" s="18">
        <v>80</v>
      </c>
      <c r="E47" s="22" t="s">
        <v>118</v>
      </c>
      <c r="F47" s="22">
        <v>3</v>
      </c>
      <c r="G47" s="22"/>
      <c r="H47" s="20">
        <f t="shared" ca="1" si="5"/>
        <v>0</v>
      </c>
      <c r="I47" s="16" t="str">
        <f t="shared" si="6"/>
        <v>03T002KV0007</v>
      </c>
      <c r="J47" s="54">
        <v>95.95</v>
      </c>
      <c r="K47" s="54">
        <v>96.800000000000011</v>
      </c>
      <c r="L47" s="54">
        <v>97</v>
      </c>
      <c r="M47" s="54">
        <v>96.800000000000011</v>
      </c>
      <c r="N47" s="54">
        <v>96.9</v>
      </c>
      <c r="O47" s="54">
        <v>96.699999999999989</v>
      </c>
      <c r="P47" s="54">
        <v>96.550000000000011</v>
      </c>
      <c r="Q47" s="54">
        <v>96.1</v>
      </c>
      <c r="R47" s="54">
        <v>95.550000000000011</v>
      </c>
      <c r="S47" s="54">
        <v>94.800000000000011</v>
      </c>
      <c r="T47" s="54">
        <v>90.25</v>
      </c>
      <c r="U47" s="54">
        <v>93.6</v>
      </c>
      <c r="V47" s="54">
        <v>97</v>
      </c>
      <c r="W47" s="56">
        <v>98.300000000000011</v>
      </c>
      <c r="X47" s="2">
        <f t="shared" ca="1" si="21"/>
        <v>0</v>
      </c>
      <c r="Y47" s="2">
        <f t="shared" ca="1" si="21"/>
        <v>0</v>
      </c>
      <c r="Z47" s="2">
        <f t="shared" ca="1" si="19"/>
        <v>0</v>
      </c>
      <c r="AA47" s="2">
        <f t="shared" ca="1" si="19"/>
        <v>0</v>
      </c>
      <c r="AB47" s="2">
        <f t="shared" ca="1" si="19"/>
        <v>0</v>
      </c>
      <c r="AC47" s="2">
        <f t="shared" ca="1" si="19"/>
        <v>0</v>
      </c>
      <c r="AD47" s="2">
        <f t="shared" ca="1" si="19"/>
        <v>0</v>
      </c>
      <c r="AE47" s="2">
        <f t="shared" ca="1" si="19"/>
        <v>0</v>
      </c>
      <c r="AF47" s="2">
        <f t="shared" ca="1" si="19"/>
        <v>0</v>
      </c>
      <c r="AG47" s="2">
        <f t="shared" ca="1" si="19"/>
        <v>0</v>
      </c>
      <c r="AH47" s="2">
        <f t="shared" ca="1" si="19"/>
        <v>40</v>
      </c>
      <c r="AI47" s="2">
        <f t="shared" ca="1" si="19"/>
        <v>0</v>
      </c>
      <c r="AJ47" s="2">
        <f t="shared" ca="1" si="19"/>
        <v>0</v>
      </c>
      <c r="AK47" s="2">
        <f t="shared" ca="1" si="19"/>
        <v>0</v>
      </c>
      <c r="AL47" s="55">
        <v>96.4</v>
      </c>
      <c r="AM47" s="55">
        <v>96.6</v>
      </c>
      <c r="AN47" s="55">
        <v>96.7</v>
      </c>
      <c r="AO47" s="55">
        <v>96.6</v>
      </c>
      <c r="AP47" s="55">
        <v>96.6</v>
      </c>
      <c r="AQ47" s="55">
        <v>96.7</v>
      </c>
      <c r="AR47" s="55">
        <v>96.7</v>
      </c>
      <c r="AS47" s="55">
        <v>96.5</v>
      </c>
      <c r="AT47" s="55">
        <v>96.2</v>
      </c>
      <c r="AU47" s="55">
        <v>96.6</v>
      </c>
      <c r="AV47" s="55">
        <v>95.9</v>
      </c>
      <c r="AW47" s="55">
        <v>96.4</v>
      </c>
      <c r="AX47" s="55">
        <v>96.6</v>
      </c>
      <c r="AY47" s="55">
        <v>97.1</v>
      </c>
      <c r="AZ47" s="2">
        <f t="shared" ca="1" si="22"/>
        <v>0</v>
      </c>
      <c r="BA47" s="2">
        <f t="shared" ca="1" si="22"/>
        <v>0</v>
      </c>
      <c r="BB47" s="2">
        <f t="shared" ca="1" si="20"/>
        <v>0</v>
      </c>
      <c r="BC47" s="2">
        <f t="shared" ca="1" si="20"/>
        <v>0</v>
      </c>
      <c r="BD47" s="2">
        <f t="shared" ca="1" si="20"/>
        <v>0</v>
      </c>
      <c r="BE47" s="2">
        <f t="shared" ca="1" si="20"/>
        <v>0</v>
      </c>
      <c r="BF47" s="2">
        <f t="shared" ca="1" si="20"/>
        <v>0</v>
      </c>
      <c r="BG47" s="2">
        <f t="shared" ca="1" si="20"/>
        <v>0</v>
      </c>
      <c r="BH47" s="2">
        <f t="shared" ca="1" si="20"/>
        <v>0</v>
      </c>
      <c r="BI47" s="2">
        <f t="shared" ca="1" si="20"/>
        <v>0</v>
      </c>
      <c r="BJ47" s="2">
        <f t="shared" ca="1" si="20"/>
        <v>1</v>
      </c>
      <c r="BK47" s="2">
        <f t="shared" ca="1" si="20"/>
        <v>0</v>
      </c>
      <c r="BL47" s="2">
        <f t="shared" ca="1" si="20"/>
        <v>0</v>
      </c>
      <c r="BM47" s="2">
        <f t="shared" ca="1" si="20"/>
        <v>0</v>
      </c>
      <c r="BN47" s="2" t="str">
        <f t="shared" si="9"/>
        <v>KV</v>
      </c>
      <c r="BO47" s="2">
        <f t="shared" si="17"/>
        <v>0</v>
      </c>
      <c r="BP47" s="2">
        <f t="shared" si="18"/>
        <v>1</v>
      </c>
      <c r="BR47" s="2">
        <f t="shared" si="24"/>
        <v>0</v>
      </c>
      <c r="BS47" s="2">
        <f t="shared" si="24"/>
        <v>0</v>
      </c>
      <c r="BT47" s="2">
        <f t="shared" si="24"/>
        <v>0</v>
      </c>
      <c r="BU47" s="2">
        <f t="shared" si="24"/>
        <v>0</v>
      </c>
      <c r="BV47" s="2">
        <f t="shared" si="24"/>
        <v>0</v>
      </c>
      <c r="BW47" s="2">
        <f t="shared" si="24"/>
        <v>0</v>
      </c>
      <c r="BX47" s="2">
        <f t="shared" si="24"/>
        <v>0</v>
      </c>
      <c r="BY47" s="2">
        <f t="shared" si="24"/>
        <v>0</v>
      </c>
      <c r="BZ47" s="2">
        <f t="shared" si="24"/>
        <v>0</v>
      </c>
      <c r="CA47" s="2">
        <f t="shared" si="24"/>
        <v>0</v>
      </c>
      <c r="CB47" s="2">
        <f t="shared" si="24"/>
        <v>0</v>
      </c>
      <c r="CC47" s="2">
        <f t="shared" si="24"/>
        <v>0</v>
      </c>
      <c r="CD47" s="2">
        <f t="shared" si="24"/>
        <v>0</v>
      </c>
      <c r="CE47" s="2">
        <f t="shared" si="24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ТА-1  -  ΔV_конд</v>
      </c>
      <c r="B48" s="15" t="s">
        <v>2317</v>
      </c>
      <c r="C48" s="18">
        <v>35</v>
      </c>
      <c r="D48" s="18">
        <v>10</v>
      </c>
      <c r="E48" s="22" t="s">
        <v>608</v>
      </c>
      <c r="F48" s="22">
        <v>1</v>
      </c>
      <c r="G48" s="22"/>
      <c r="H48" s="20">
        <f t="shared" ca="1" si="5"/>
        <v>0</v>
      </c>
      <c r="I48" s="16" t="str">
        <f t="shared" si="6"/>
        <v>01T002SV0007</v>
      </c>
      <c r="J48" s="54">
        <v>30.6</v>
      </c>
      <c r="K48" s="54">
        <v>30.6</v>
      </c>
      <c r="L48" s="54">
        <v>30.6</v>
      </c>
      <c r="M48" s="54">
        <v>30.6</v>
      </c>
      <c r="N48" s="54">
        <v>30.6</v>
      </c>
      <c r="O48" s="54">
        <v>30.6</v>
      </c>
      <c r="P48" s="54">
        <v>30.6</v>
      </c>
      <c r="Q48" s="54">
        <v>32.4</v>
      </c>
      <c r="R48" s="54">
        <v>32.4</v>
      </c>
      <c r="S48" s="54">
        <v>32.4</v>
      </c>
      <c r="T48" s="54">
        <v>32.4</v>
      </c>
      <c r="U48" s="54">
        <v>32.4</v>
      </c>
      <c r="V48" s="54">
        <v>32.4</v>
      </c>
      <c r="W48" s="56">
        <v>32.4</v>
      </c>
      <c r="X48" s="2">
        <f t="shared" ca="1" si="21"/>
        <v>0</v>
      </c>
      <c r="Y48" s="2">
        <f t="shared" ca="1" si="21"/>
        <v>0</v>
      </c>
      <c r="Z48" s="2">
        <f t="shared" ca="1" si="19"/>
        <v>0</v>
      </c>
      <c r="AA48" s="2">
        <f t="shared" ca="1" si="19"/>
        <v>0</v>
      </c>
      <c r="AB48" s="2">
        <f t="shared" ca="1" si="19"/>
        <v>0</v>
      </c>
      <c r="AC48" s="2">
        <f t="shared" ca="1" si="19"/>
        <v>0</v>
      </c>
      <c r="AD48" s="2">
        <f t="shared" ca="1" si="19"/>
        <v>0</v>
      </c>
      <c r="AE48" s="2">
        <f t="shared" ca="1" si="19"/>
        <v>0</v>
      </c>
      <c r="AF48" s="2">
        <f t="shared" ca="1" si="19"/>
        <v>0</v>
      </c>
      <c r="AG48" s="2">
        <f t="shared" ca="1" si="19"/>
        <v>0</v>
      </c>
      <c r="AH48" s="2">
        <f t="shared" ca="1" si="19"/>
        <v>0</v>
      </c>
      <c r="AI48" s="2">
        <f t="shared" ca="1" si="19"/>
        <v>0</v>
      </c>
      <c r="AJ48" s="2">
        <f t="shared" ca="1" si="19"/>
        <v>0</v>
      </c>
      <c r="AK48" s="2">
        <f t="shared" ca="1" si="19"/>
        <v>0</v>
      </c>
      <c r="AL48" s="55">
        <v>8</v>
      </c>
      <c r="AM48" s="55">
        <v>8</v>
      </c>
      <c r="AN48" s="55">
        <v>8</v>
      </c>
      <c r="AO48" s="55">
        <v>8</v>
      </c>
      <c r="AP48" s="55">
        <v>9</v>
      </c>
      <c r="AQ48" s="55">
        <v>8</v>
      </c>
      <c r="AR48" s="55">
        <v>8</v>
      </c>
      <c r="AS48" s="55">
        <v>8</v>
      </c>
      <c r="AT48" s="55">
        <v>8</v>
      </c>
      <c r="AU48" s="55">
        <v>8</v>
      </c>
      <c r="AV48" s="55">
        <v>8</v>
      </c>
      <c r="AW48" s="55">
        <v>8</v>
      </c>
      <c r="AX48" s="55">
        <v>8</v>
      </c>
      <c r="AY48" s="55">
        <v>8</v>
      </c>
      <c r="AZ48" s="2">
        <f t="shared" ca="1" si="22"/>
        <v>0</v>
      </c>
      <c r="BA48" s="2">
        <f t="shared" ca="1" si="22"/>
        <v>0</v>
      </c>
      <c r="BB48" s="2">
        <f t="shared" ca="1" si="20"/>
        <v>0</v>
      </c>
      <c r="BC48" s="2">
        <f t="shared" ca="1" si="20"/>
        <v>0</v>
      </c>
      <c r="BD48" s="2">
        <f t="shared" ca="1" si="20"/>
        <v>0</v>
      </c>
      <c r="BE48" s="2">
        <f t="shared" ca="1" si="20"/>
        <v>0</v>
      </c>
      <c r="BF48" s="2">
        <f t="shared" ca="1" si="20"/>
        <v>0</v>
      </c>
      <c r="BG48" s="2">
        <f t="shared" ca="1" si="20"/>
        <v>0</v>
      </c>
      <c r="BH48" s="2">
        <f t="shared" ca="1" si="20"/>
        <v>0</v>
      </c>
      <c r="BI48" s="2">
        <f t="shared" ca="1" si="20"/>
        <v>0</v>
      </c>
      <c r="BJ48" s="2">
        <f t="shared" ca="1" si="20"/>
        <v>0</v>
      </c>
      <c r="BK48" s="2">
        <f t="shared" ca="1" si="20"/>
        <v>0</v>
      </c>
      <c r="BL48" s="2">
        <f t="shared" ca="1" si="20"/>
        <v>0</v>
      </c>
      <c r="BM48" s="2">
        <f t="shared" ca="1" si="20"/>
        <v>0</v>
      </c>
      <c r="BN48" s="2" t="str">
        <f t="shared" si="9"/>
        <v>SV</v>
      </c>
      <c r="BO48" s="2">
        <f t="shared" si="17"/>
        <v>0</v>
      </c>
      <c r="BP48" s="2">
        <f t="shared" si="18"/>
        <v>1</v>
      </c>
      <c r="BR48" s="2">
        <f t="shared" ref="BR48:CE50" si="25">IF(AND(J56 &gt;0,J48&gt;$C48,J48&gt;1),1,0)</f>
        <v>0</v>
      </c>
      <c r="BS48" s="2">
        <f t="shared" si="25"/>
        <v>0</v>
      </c>
      <c r="BT48" s="2">
        <f t="shared" si="25"/>
        <v>0</v>
      </c>
      <c r="BU48" s="2">
        <f t="shared" si="25"/>
        <v>0</v>
      </c>
      <c r="BV48" s="2">
        <f t="shared" si="25"/>
        <v>0</v>
      </c>
      <c r="BW48" s="2">
        <f t="shared" si="25"/>
        <v>0</v>
      </c>
      <c r="BX48" s="2">
        <f t="shared" si="25"/>
        <v>0</v>
      </c>
      <c r="BY48" s="2">
        <f t="shared" si="25"/>
        <v>0</v>
      </c>
      <c r="BZ48" s="2">
        <f t="shared" si="25"/>
        <v>0</v>
      </c>
      <c r="CA48" s="2">
        <f t="shared" si="25"/>
        <v>0</v>
      </c>
      <c r="CB48" s="2">
        <f t="shared" si="25"/>
        <v>0</v>
      </c>
      <c r="CC48" s="2">
        <f t="shared" si="25"/>
        <v>0</v>
      </c>
      <c r="CD48" s="2">
        <f t="shared" si="25"/>
        <v>0</v>
      </c>
      <c r="CE48" s="2">
        <f t="shared" si="25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ТА-2  -  ΔV_конд</v>
      </c>
      <c r="B49" s="15" t="s">
        <v>2318</v>
      </c>
      <c r="C49" s="18">
        <v>35</v>
      </c>
      <c r="D49" s="18">
        <v>10</v>
      </c>
      <c r="E49" s="22" t="s">
        <v>608</v>
      </c>
      <c r="F49" s="22">
        <v>1</v>
      </c>
      <c r="G49" s="22"/>
      <c r="H49" s="20">
        <f t="shared" ca="1" si="5"/>
        <v>0</v>
      </c>
      <c r="I49" s="16" t="str">
        <f t="shared" si="6"/>
        <v>02T002SV0007</v>
      </c>
      <c r="J49" s="54">
        <v>95.2</v>
      </c>
      <c r="K49" s="54">
        <v>95.2</v>
      </c>
      <c r="L49" s="54">
        <v>95.2</v>
      </c>
      <c r="M49" s="54">
        <v>95.2</v>
      </c>
      <c r="N49" s="54">
        <v>95.2</v>
      </c>
      <c r="O49" s="54">
        <v>95.2</v>
      </c>
      <c r="P49" s="54">
        <v>95.2</v>
      </c>
      <c r="Q49" s="54">
        <v>76.599999999999994</v>
      </c>
      <c r="R49" s="54">
        <v>76.599999999999994</v>
      </c>
      <c r="S49" s="54">
        <v>76.599999999999994</v>
      </c>
      <c r="T49" s="54">
        <v>76.599999999999994</v>
      </c>
      <c r="U49" s="54">
        <v>76.599999999999994</v>
      </c>
      <c r="V49" s="54">
        <v>76.599999999999994</v>
      </c>
      <c r="W49" s="56">
        <v>76.599999999999994</v>
      </c>
      <c r="X49" s="2">
        <f t="shared" ca="1" si="21"/>
        <v>2</v>
      </c>
      <c r="Y49" s="2">
        <f t="shared" ca="1" si="21"/>
        <v>2</v>
      </c>
      <c r="Z49" s="2">
        <f t="shared" ca="1" si="19"/>
        <v>2</v>
      </c>
      <c r="AA49" s="2">
        <f t="shared" ca="1" si="19"/>
        <v>2</v>
      </c>
      <c r="AB49" s="2">
        <f t="shared" ca="1" si="19"/>
        <v>2</v>
      </c>
      <c r="AC49" s="2">
        <f t="shared" ca="1" si="19"/>
        <v>2</v>
      </c>
      <c r="AD49" s="2">
        <f t="shared" ca="1" si="19"/>
        <v>2</v>
      </c>
      <c r="AE49" s="2">
        <f t="shared" ca="1" si="19"/>
        <v>2</v>
      </c>
      <c r="AF49" s="2">
        <f t="shared" ca="1" si="19"/>
        <v>2</v>
      </c>
      <c r="AG49" s="2">
        <f t="shared" ca="1" si="19"/>
        <v>2</v>
      </c>
      <c r="AH49" s="2">
        <f t="shared" ca="1" si="19"/>
        <v>2</v>
      </c>
      <c r="AI49" s="2">
        <f t="shared" ca="1" si="19"/>
        <v>2</v>
      </c>
      <c r="AJ49" s="2">
        <f t="shared" ca="1" si="19"/>
        <v>2</v>
      </c>
      <c r="AK49" s="2">
        <f t="shared" ca="1" si="19"/>
        <v>2</v>
      </c>
      <c r="AL49" s="55">
        <v>9</v>
      </c>
      <c r="AM49" s="55">
        <v>9</v>
      </c>
      <c r="AN49" s="55">
        <v>8</v>
      </c>
      <c r="AO49" s="55">
        <v>8</v>
      </c>
      <c r="AP49" s="55">
        <v>9</v>
      </c>
      <c r="AQ49" s="55">
        <v>9</v>
      </c>
      <c r="AR49" s="55">
        <v>9</v>
      </c>
      <c r="AS49" s="55">
        <v>9</v>
      </c>
      <c r="AT49" s="55">
        <v>9</v>
      </c>
      <c r="AU49" s="55">
        <v>9</v>
      </c>
      <c r="AV49" s="55">
        <v>8</v>
      </c>
      <c r="AW49" s="55">
        <v>9</v>
      </c>
      <c r="AX49" s="55">
        <v>9</v>
      </c>
      <c r="AY49" s="55">
        <v>9</v>
      </c>
      <c r="AZ49" s="2">
        <f t="shared" ca="1" si="22"/>
        <v>0</v>
      </c>
      <c r="BA49" s="2">
        <f t="shared" ca="1" si="22"/>
        <v>0</v>
      </c>
      <c r="BB49" s="2">
        <f t="shared" ca="1" si="20"/>
        <v>0</v>
      </c>
      <c r="BC49" s="2">
        <f t="shared" ca="1" si="20"/>
        <v>0</v>
      </c>
      <c r="BD49" s="2">
        <f t="shared" ca="1" si="20"/>
        <v>0</v>
      </c>
      <c r="BE49" s="2">
        <f t="shared" ca="1" si="20"/>
        <v>0</v>
      </c>
      <c r="BF49" s="2">
        <f t="shared" ca="1" si="20"/>
        <v>0</v>
      </c>
      <c r="BG49" s="2">
        <f t="shared" ca="1" si="20"/>
        <v>0</v>
      </c>
      <c r="BH49" s="2">
        <f t="shared" ca="1" si="20"/>
        <v>0</v>
      </c>
      <c r="BI49" s="2">
        <f t="shared" ca="1" si="20"/>
        <v>0</v>
      </c>
      <c r="BJ49" s="2">
        <f t="shared" ca="1" si="20"/>
        <v>0</v>
      </c>
      <c r="BK49" s="2">
        <f t="shared" ca="1" si="20"/>
        <v>0</v>
      </c>
      <c r="BL49" s="2">
        <f t="shared" ca="1" si="20"/>
        <v>0</v>
      </c>
      <c r="BM49" s="2">
        <f t="shared" ca="1" si="20"/>
        <v>0</v>
      </c>
      <c r="BN49" s="2" t="str">
        <f t="shared" si="9"/>
        <v>SV</v>
      </c>
      <c r="BO49" s="2">
        <f t="shared" si="17"/>
        <v>14</v>
      </c>
      <c r="BP49" s="2">
        <f t="shared" si="18"/>
        <v>0</v>
      </c>
      <c r="BQ49" s="2" t="s">
        <v>3015</v>
      </c>
      <c r="BR49" s="2">
        <f t="shared" si="25"/>
        <v>1</v>
      </c>
      <c r="BS49" s="2">
        <f t="shared" si="25"/>
        <v>1</v>
      </c>
      <c r="BT49" s="2">
        <f t="shared" si="25"/>
        <v>1</v>
      </c>
      <c r="BU49" s="2">
        <f t="shared" si="25"/>
        <v>1</v>
      </c>
      <c r="BV49" s="2">
        <f t="shared" si="25"/>
        <v>1</v>
      </c>
      <c r="BW49" s="2">
        <f t="shared" si="25"/>
        <v>1</v>
      </c>
      <c r="BX49" s="2">
        <f t="shared" si="25"/>
        <v>1</v>
      </c>
      <c r="BY49" s="2">
        <f t="shared" si="25"/>
        <v>1</v>
      </c>
      <c r="BZ49" s="2">
        <f t="shared" si="25"/>
        <v>1</v>
      </c>
      <c r="CA49" s="2">
        <f t="shared" si="25"/>
        <v>1</v>
      </c>
      <c r="CB49" s="2">
        <f t="shared" si="25"/>
        <v>1</v>
      </c>
      <c r="CC49" s="2">
        <f t="shared" si="25"/>
        <v>1</v>
      </c>
      <c r="CD49" s="2">
        <f t="shared" si="25"/>
        <v>1</v>
      </c>
      <c r="CE49" s="2">
        <f t="shared" si="25"/>
        <v>1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ТА-3  -  ΔV_конд</v>
      </c>
      <c r="B50" s="15" t="s">
        <v>2319</v>
      </c>
      <c r="C50" s="18">
        <v>35</v>
      </c>
      <c r="D50" s="18">
        <v>10</v>
      </c>
      <c r="E50" s="22" t="s">
        <v>608</v>
      </c>
      <c r="F50" s="22">
        <v>1</v>
      </c>
      <c r="G50" s="22"/>
      <c r="H50" s="20">
        <f t="shared" ca="1" si="5"/>
        <v>0</v>
      </c>
      <c r="I50" s="16" t="str">
        <f t="shared" si="6"/>
        <v>03T002SV0007</v>
      </c>
      <c r="J50" s="54">
        <v>26.9</v>
      </c>
      <c r="K50" s="54">
        <v>26.9</v>
      </c>
      <c r="L50" s="54">
        <v>26.9</v>
      </c>
      <c r="M50" s="54">
        <v>26.9</v>
      </c>
      <c r="N50" s="54">
        <v>26.9</v>
      </c>
      <c r="O50" s="54">
        <v>26.9</v>
      </c>
      <c r="P50" s="54">
        <v>26.9</v>
      </c>
      <c r="Q50" s="54">
        <v>27.2</v>
      </c>
      <c r="R50" s="54">
        <v>27.2</v>
      </c>
      <c r="S50" s="54">
        <v>27.2</v>
      </c>
      <c r="T50" s="54">
        <v>27.2</v>
      </c>
      <c r="U50" s="54">
        <v>27.2</v>
      </c>
      <c r="V50" s="54">
        <v>27.2</v>
      </c>
      <c r="W50" s="56">
        <v>27.2</v>
      </c>
      <c r="X50" s="2">
        <f t="shared" ca="1" si="21"/>
        <v>0</v>
      </c>
      <c r="Y50" s="2">
        <f t="shared" ca="1" si="21"/>
        <v>0</v>
      </c>
      <c r="Z50" s="2">
        <f t="shared" ca="1" si="19"/>
        <v>0</v>
      </c>
      <c r="AA50" s="2">
        <f t="shared" ca="1" si="19"/>
        <v>0</v>
      </c>
      <c r="AB50" s="2">
        <f t="shared" ca="1" si="19"/>
        <v>0</v>
      </c>
      <c r="AC50" s="2">
        <f t="shared" ca="1" si="19"/>
        <v>0</v>
      </c>
      <c r="AD50" s="2">
        <f t="shared" ca="1" si="19"/>
        <v>0</v>
      </c>
      <c r="AE50" s="2">
        <f t="shared" ca="1" si="19"/>
        <v>0</v>
      </c>
      <c r="AF50" s="2">
        <f t="shared" ca="1" si="19"/>
        <v>0</v>
      </c>
      <c r="AG50" s="2">
        <f t="shared" ca="1" si="19"/>
        <v>0</v>
      </c>
      <c r="AH50" s="2">
        <f t="shared" ca="1" si="19"/>
        <v>0</v>
      </c>
      <c r="AI50" s="2">
        <f t="shared" ca="1" si="19"/>
        <v>0</v>
      </c>
      <c r="AJ50" s="2">
        <f t="shared" ca="1" si="19"/>
        <v>0</v>
      </c>
      <c r="AK50" s="2">
        <f t="shared" ca="1" si="19"/>
        <v>0</v>
      </c>
      <c r="AL50" s="55">
        <v>9</v>
      </c>
      <c r="AM50" s="55">
        <v>9</v>
      </c>
      <c r="AN50" s="55">
        <v>9</v>
      </c>
      <c r="AO50" s="55">
        <v>9</v>
      </c>
      <c r="AP50" s="55">
        <v>9</v>
      </c>
      <c r="AQ50" s="55">
        <v>9</v>
      </c>
      <c r="AR50" s="55">
        <v>9</v>
      </c>
      <c r="AS50" s="55">
        <v>9</v>
      </c>
      <c r="AT50" s="55">
        <v>9</v>
      </c>
      <c r="AU50" s="55">
        <v>9</v>
      </c>
      <c r="AV50" s="55">
        <v>10</v>
      </c>
      <c r="AW50" s="55">
        <v>10</v>
      </c>
      <c r="AX50" s="55">
        <v>10</v>
      </c>
      <c r="AY50" s="55">
        <v>10</v>
      </c>
      <c r="AZ50" s="2">
        <f t="shared" ca="1" si="22"/>
        <v>0</v>
      </c>
      <c r="BA50" s="2">
        <f t="shared" ca="1" si="22"/>
        <v>0</v>
      </c>
      <c r="BB50" s="2">
        <f t="shared" ca="1" si="20"/>
        <v>0</v>
      </c>
      <c r="BC50" s="2">
        <f t="shared" ca="1" si="20"/>
        <v>0</v>
      </c>
      <c r="BD50" s="2">
        <f t="shared" ca="1" si="20"/>
        <v>0</v>
      </c>
      <c r="BE50" s="2">
        <f t="shared" ca="1" si="20"/>
        <v>0</v>
      </c>
      <c r="BF50" s="2">
        <f t="shared" ca="1" si="20"/>
        <v>0</v>
      </c>
      <c r="BG50" s="2">
        <f t="shared" ca="1" si="20"/>
        <v>0</v>
      </c>
      <c r="BH50" s="2">
        <f t="shared" ca="1" si="20"/>
        <v>0</v>
      </c>
      <c r="BI50" s="2">
        <f t="shared" ca="1" si="20"/>
        <v>0</v>
      </c>
      <c r="BJ50" s="2">
        <f t="shared" ca="1" si="20"/>
        <v>0</v>
      </c>
      <c r="BK50" s="2">
        <f t="shared" ca="1" si="20"/>
        <v>0</v>
      </c>
      <c r="BL50" s="2">
        <f t="shared" ca="1" si="20"/>
        <v>0</v>
      </c>
      <c r="BM50" s="2">
        <f t="shared" ca="1" si="20"/>
        <v>0</v>
      </c>
      <c r="BN50" s="2" t="str">
        <f t="shared" si="9"/>
        <v>SV</v>
      </c>
      <c r="BO50" s="2">
        <f t="shared" si="17"/>
        <v>0</v>
      </c>
      <c r="BP50" s="2">
        <f t="shared" si="18"/>
        <v>1</v>
      </c>
      <c r="BR50" s="2">
        <f t="shared" si="25"/>
        <v>0</v>
      </c>
      <c r="BS50" s="2">
        <f t="shared" si="25"/>
        <v>0</v>
      </c>
      <c r="BT50" s="2">
        <f t="shared" si="25"/>
        <v>0</v>
      </c>
      <c r="BU50" s="2">
        <f t="shared" si="25"/>
        <v>0</v>
      </c>
      <c r="BV50" s="2">
        <f t="shared" si="25"/>
        <v>0</v>
      </c>
      <c r="BW50" s="2">
        <f t="shared" si="25"/>
        <v>0</v>
      </c>
      <c r="BX50" s="2">
        <f t="shared" si="25"/>
        <v>0</v>
      </c>
      <c r="BY50" s="2">
        <f t="shared" si="25"/>
        <v>0</v>
      </c>
      <c r="BZ50" s="2">
        <f t="shared" si="25"/>
        <v>0</v>
      </c>
      <c r="CA50" s="2">
        <f t="shared" si="25"/>
        <v>0</v>
      </c>
      <c r="CB50" s="2">
        <f t="shared" si="25"/>
        <v>0</v>
      </c>
      <c r="CC50" s="2">
        <f t="shared" si="25"/>
        <v>0</v>
      </c>
      <c r="CD50" s="2">
        <f t="shared" si="25"/>
        <v>0</v>
      </c>
      <c r="CE50" s="2">
        <f t="shared" si="25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КА-1  -  ЧЧР</v>
      </c>
      <c r="B51" s="15" t="s">
        <v>2320</v>
      </c>
      <c r="C51" s="18"/>
      <c r="D51" s="18"/>
      <c r="E51" s="22"/>
      <c r="F51" s="22"/>
      <c r="G51" s="22"/>
      <c r="H51" s="20">
        <f t="shared" ca="1" si="5"/>
        <v>0</v>
      </c>
      <c r="I51" s="16" t="str">
        <f t="shared" si="6"/>
        <v>01K002LH0007</v>
      </c>
      <c r="J51" s="54">
        <v>24</v>
      </c>
      <c r="K51" s="54">
        <v>24</v>
      </c>
      <c r="L51" s="54">
        <v>24</v>
      </c>
      <c r="M51" s="54">
        <v>24</v>
      </c>
      <c r="N51" s="54">
        <v>24</v>
      </c>
      <c r="O51" s="54">
        <v>24</v>
      </c>
      <c r="P51" s="54">
        <v>24</v>
      </c>
      <c r="Q51" s="54">
        <v>24</v>
      </c>
      <c r="R51" s="54">
        <v>24</v>
      </c>
      <c r="S51" s="54">
        <v>24</v>
      </c>
      <c r="T51" s="54">
        <v>24</v>
      </c>
      <c r="U51" s="54">
        <v>24</v>
      </c>
      <c r="V51" s="54">
        <v>24</v>
      </c>
      <c r="W51" s="56">
        <v>24</v>
      </c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2">
        <f t="shared" ca="1" si="22"/>
        <v>0</v>
      </c>
      <c r="BA51" s="2">
        <f t="shared" ca="1" si="22"/>
        <v>0</v>
      </c>
      <c r="BB51" s="2">
        <f t="shared" ca="1" si="20"/>
        <v>0</v>
      </c>
      <c r="BC51" s="2">
        <f t="shared" ca="1" si="20"/>
        <v>0</v>
      </c>
      <c r="BD51" s="2">
        <f t="shared" ca="1" si="20"/>
        <v>0</v>
      </c>
      <c r="BE51" s="2">
        <f t="shared" ca="1" si="20"/>
        <v>0</v>
      </c>
      <c r="BF51" s="2">
        <f t="shared" ca="1" si="20"/>
        <v>0</v>
      </c>
      <c r="BG51" s="2">
        <f t="shared" ca="1" si="20"/>
        <v>0</v>
      </c>
      <c r="BH51" s="2">
        <f t="shared" ca="1" si="20"/>
        <v>0</v>
      </c>
      <c r="BI51" s="2">
        <f t="shared" ca="1" si="20"/>
        <v>0</v>
      </c>
      <c r="BJ51" s="2">
        <f t="shared" ca="1" si="20"/>
        <v>0</v>
      </c>
      <c r="BK51" s="2">
        <f t="shared" ca="1" si="20"/>
        <v>0</v>
      </c>
      <c r="BL51" s="2">
        <f t="shared" ca="1" si="20"/>
        <v>0</v>
      </c>
      <c r="BM51" s="2">
        <f t="shared" ca="1" si="20"/>
        <v>0</v>
      </c>
      <c r="BN51" s="2" t="str">
        <f t="shared" si="9"/>
        <v>LH</v>
      </c>
      <c r="BO51" s="2">
        <f t="shared" si="17"/>
        <v>0</v>
      </c>
      <c r="BP51" s="2">
        <f t="shared" si="18"/>
        <v>0</v>
      </c>
      <c r="BR51" s="2">
        <f t="shared" ref="BR51:BR58" si="26">IF(W51=24,1,IF(AND(V51=24,W51=0),1,IF(AND(U51=24,V51=0),1,IF(AND(T51=24,U51=0),1,IF(AND(S51=24,T51=0),1,IF(AND(R51=24,S51=0),1,IF(AND(Q51=24,R51=0),1,IF(AND(P51=24,Q51=0),1,IF(AND(O51=24,P51=0),1,IF(AND(N51=24,O51=0),1,IF(AND(M51=24,N51=0),1,IF(AND(L51=24,M51=0),1,IF(AND(K51=24,L51=0),1,IF(AND(J51=24,K51=0),1,0))))))))))))))</f>
        <v>1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КА-2  -  ЧЧР</v>
      </c>
      <c r="B52" s="15" t="s">
        <v>2321</v>
      </c>
      <c r="C52" s="18"/>
      <c r="D52" s="18"/>
      <c r="E52" s="22"/>
      <c r="F52" s="22"/>
      <c r="G52" s="22"/>
      <c r="H52" s="20">
        <f t="shared" ca="1" si="5"/>
        <v>0</v>
      </c>
      <c r="I52" s="16" t="str">
        <f t="shared" si="6"/>
        <v>02K002LH0007</v>
      </c>
      <c r="J52" s="54">
        <v>24</v>
      </c>
      <c r="K52" s="54">
        <v>24</v>
      </c>
      <c r="L52" s="54">
        <v>24</v>
      </c>
      <c r="M52" s="54">
        <v>24</v>
      </c>
      <c r="N52" s="54">
        <v>24</v>
      </c>
      <c r="O52" s="54">
        <v>24</v>
      </c>
      <c r="P52" s="54">
        <v>24</v>
      </c>
      <c r="Q52" s="54">
        <v>24</v>
      </c>
      <c r="R52" s="54">
        <v>24</v>
      </c>
      <c r="S52" s="54">
        <v>24</v>
      </c>
      <c r="T52" s="54">
        <v>24</v>
      </c>
      <c r="U52" s="54">
        <v>24</v>
      </c>
      <c r="V52" s="54">
        <v>24</v>
      </c>
      <c r="W52" s="56">
        <v>24</v>
      </c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2">
        <f t="shared" ca="1" si="22"/>
        <v>0</v>
      </c>
      <c r="BA52" s="2">
        <f t="shared" ca="1" si="22"/>
        <v>0</v>
      </c>
      <c r="BB52" s="2">
        <f t="shared" ca="1" si="20"/>
        <v>0</v>
      </c>
      <c r="BC52" s="2">
        <f t="shared" ca="1" si="20"/>
        <v>0</v>
      </c>
      <c r="BD52" s="2">
        <f t="shared" ca="1" si="20"/>
        <v>0</v>
      </c>
      <c r="BE52" s="2">
        <f t="shared" ca="1" si="20"/>
        <v>0</v>
      </c>
      <c r="BF52" s="2">
        <f t="shared" ca="1" si="20"/>
        <v>0</v>
      </c>
      <c r="BG52" s="2">
        <f t="shared" ca="1" si="20"/>
        <v>0</v>
      </c>
      <c r="BH52" s="2">
        <f t="shared" ca="1" si="20"/>
        <v>0</v>
      </c>
      <c r="BI52" s="2">
        <f t="shared" ca="1" si="20"/>
        <v>0</v>
      </c>
      <c r="BJ52" s="2">
        <f t="shared" ca="1" si="20"/>
        <v>0</v>
      </c>
      <c r="BK52" s="2">
        <f t="shared" ca="1" si="20"/>
        <v>0</v>
      </c>
      <c r="BL52" s="2">
        <f t="shared" ca="1" si="20"/>
        <v>0</v>
      </c>
      <c r="BM52" s="2">
        <f t="shared" ca="1" si="20"/>
        <v>0</v>
      </c>
      <c r="BN52" s="2" t="str">
        <f t="shared" si="9"/>
        <v>LH</v>
      </c>
      <c r="BO52" s="2">
        <f t="shared" si="17"/>
        <v>0</v>
      </c>
      <c r="BP52" s="2">
        <f t="shared" si="18"/>
        <v>0</v>
      </c>
      <c r="BR52" s="2">
        <f t="shared" si="26"/>
        <v>1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КА-3  -  ЧЧР</v>
      </c>
      <c r="B53" s="15" t="s">
        <v>2322</v>
      </c>
      <c r="C53" s="18"/>
      <c r="D53" s="18"/>
      <c r="E53" s="22"/>
      <c r="F53" s="22"/>
      <c r="G53" s="22"/>
      <c r="H53" s="20">
        <f t="shared" ca="1" si="5"/>
        <v>0</v>
      </c>
      <c r="I53" s="16" t="str">
        <f t="shared" si="6"/>
        <v>03K002LH0007</v>
      </c>
      <c r="J53" s="54">
        <v>24</v>
      </c>
      <c r="K53" s="54">
        <v>24</v>
      </c>
      <c r="L53" s="54">
        <v>24</v>
      </c>
      <c r="M53" s="54">
        <v>24</v>
      </c>
      <c r="N53" s="54">
        <v>24</v>
      </c>
      <c r="O53" s="54">
        <v>24</v>
      </c>
      <c r="P53" s="54">
        <v>24</v>
      </c>
      <c r="Q53" s="54">
        <v>24</v>
      </c>
      <c r="R53" s="54">
        <v>24</v>
      </c>
      <c r="S53" s="54">
        <v>24</v>
      </c>
      <c r="T53" s="54">
        <v>24</v>
      </c>
      <c r="U53" s="54">
        <v>24</v>
      </c>
      <c r="V53" s="54">
        <v>24</v>
      </c>
      <c r="W53" s="56">
        <v>24</v>
      </c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2">
        <f t="shared" ca="1" si="22"/>
        <v>0</v>
      </c>
      <c r="BA53" s="2">
        <f t="shared" ca="1" si="22"/>
        <v>0</v>
      </c>
      <c r="BB53" s="2">
        <f t="shared" ca="1" si="20"/>
        <v>0</v>
      </c>
      <c r="BC53" s="2">
        <f t="shared" ca="1" si="20"/>
        <v>0</v>
      </c>
      <c r="BD53" s="2">
        <f t="shared" ca="1" si="20"/>
        <v>0</v>
      </c>
      <c r="BE53" s="2">
        <f t="shared" ca="1" si="20"/>
        <v>0</v>
      </c>
      <c r="BF53" s="2">
        <f t="shared" ca="1" si="20"/>
        <v>0</v>
      </c>
      <c r="BG53" s="2">
        <f t="shared" ca="1" si="20"/>
        <v>0</v>
      </c>
      <c r="BH53" s="2">
        <f t="shared" ca="1" si="20"/>
        <v>0</v>
      </c>
      <c r="BI53" s="2">
        <f t="shared" ca="1" si="20"/>
        <v>0</v>
      </c>
      <c r="BJ53" s="2">
        <f t="shared" ca="1" si="20"/>
        <v>0</v>
      </c>
      <c r="BK53" s="2">
        <f t="shared" ca="1" si="20"/>
        <v>0</v>
      </c>
      <c r="BL53" s="2">
        <f t="shared" ca="1" si="20"/>
        <v>0</v>
      </c>
      <c r="BM53" s="2">
        <f t="shared" ca="1" si="20"/>
        <v>0</v>
      </c>
      <c r="BN53" s="2" t="str">
        <f t="shared" si="9"/>
        <v>LH</v>
      </c>
      <c r="BO53" s="2">
        <f t="shared" si="17"/>
        <v>0</v>
      </c>
      <c r="BP53" s="2">
        <f t="shared" si="18"/>
        <v>0</v>
      </c>
      <c r="BR53" s="2">
        <f t="shared" si="26"/>
        <v>1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КА-4  -  ЧЧР</v>
      </c>
      <c r="B54" s="15" t="s">
        <v>2323</v>
      </c>
      <c r="C54" s="18"/>
      <c r="D54" s="18"/>
      <c r="E54" s="22"/>
      <c r="F54" s="22"/>
      <c r="G54" s="22"/>
      <c r="H54" s="20">
        <f t="shared" ca="1" si="5"/>
        <v>0</v>
      </c>
      <c r="I54" s="16" t="str">
        <f t="shared" si="6"/>
        <v>04K002LH0007</v>
      </c>
      <c r="J54" s="54">
        <v>24</v>
      </c>
      <c r="K54" s="54">
        <v>24</v>
      </c>
      <c r="L54" s="54">
        <v>24</v>
      </c>
      <c r="M54" s="54">
        <v>24</v>
      </c>
      <c r="N54" s="54">
        <v>24</v>
      </c>
      <c r="O54" s="54">
        <v>24</v>
      </c>
      <c r="P54" s="54">
        <v>24</v>
      </c>
      <c r="Q54" s="54">
        <v>24</v>
      </c>
      <c r="R54" s="54">
        <v>24</v>
      </c>
      <c r="S54" s="54">
        <v>24</v>
      </c>
      <c r="T54" s="54">
        <v>24</v>
      </c>
      <c r="U54" s="54">
        <v>24</v>
      </c>
      <c r="V54" s="54">
        <v>24</v>
      </c>
      <c r="W54" s="56">
        <v>24</v>
      </c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2">
        <f t="shared" ca="1" si="22"/>
        <v>0</v>
      </c>
      <c r="BA54" s="2">
        <f t="shared" ca="1" si="22"/>
        <v>0</v>
      </c>
      <c r="BB54" s="2">
        <f t="shared" ca="1" si="20"/>
        <v>0</v>
      </c>
      <c r="BC54" s="2">
        <f t="shared" ca="1" si="20"/>
        <v>0</v>
      </c>
      <c r="BD54" s="2">
        <f t="shared" ca="1" si="20"/>
        <v>0</v>
      </c>
      <c r="BE54" s="2">
        <f t="shared" ca="1" si="20"/>
        <v>0</v>
      </c>
      <c r="BF54" s="2">
        <f t="shared" ca="1" si="20"/>
        <v>0</v>
      </c>
      <c r="BG54" s="2">
        <f t="shared" ca="1" si="20"/>
        <v>0</v>
      </c>
      <c r="BH54" s="2">
        <f t="shared" ca="1" si="20"/>
        <v>0</v>
      </c>
      <c r="BI54" s="2">
        <f t="shared" ca="1" si="20"/>
        <v>0</v>
      </c>
      <c r="BJ54" s="2">
        <f t="shared" ca="1" si="20"/>
        <v>0</v>
      </c>
      <c r="BK54" s="2">
        <f t="shared" ca="1" si="20"/>
        <v>0</v>
      </c>
      <c r="BL54" s="2">
        <f t="shared" ca="1" si="20"/>
        <v>0</v>
      </c>
      <c r="BM54" s="2">
        <f t="shared" ca="1" si="20"/>
        <v>0</v>
      </c>
      <c r="BN54" s="2" t="str">
        <f t="shared" si="9"/>
        <v>LH</v>
      </c>
      <c r="BO54" s="2">
        <f t="shared" si="17"/>
        <v>0</v>
      </c>
      <c r="BP54" s="2">
        <f t="shared" si="18"/>
        <v>0</v>
      </c>
      <c r="BR54" s="2">
        <f t="shared" si="26"/>
        <v>1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КА-5  -  ЧЧР</v>
      </c>
      <c r="B55" s="15" t="s">
        <v>2324</v>
      </c>
      <c r="C55" s="18"/>
      <c r="D55" s="18"/>
      <c r="E55" s="22"/>
      <c r="F55" s="22"/>
      <c r="G55" s="22"/>
      <c r="H55" s="20">
        <f t="shared" ca="1" si="5"/>
        <v>0</v>
      </c>
      <c r="I55" s="16" t="str">
        <f t="shared" si="6"/>
        <v>05K002LH0007</v>
      </c>
      <c r="J55" s="54">
        <v>24</v>
      </c>
      <c r="K55" s="54">
        <v>24</v>
      </c>
      <c r="L55" s="54">
        <v>24</v>
      </c>
      <c r="M55" s="54">
        <v>24</v>
      </c>
      <c r="N55" s="54">
        <v>24</v>
      </c>
      <c r="O55" s="54">
        <v>24</v>
      </c>
      <c r="P55" s="54">
        <v>24</v>
      </c>
      <c r="Q55" s="54">
        <v>24</v>
      </c>
      <c r="R55" s="54">
        <v>24</v>
      </c>
      <c r="S55" s="54">
        <v>24</v>
      </c>
      <c r="T55" s="54">
        <v>24</v>
      </c>
      <c r="U55" s="54">
        <v>24</v>
      </c>
      <c r="V55" s="54">
        <v>24</v>
      </c>
      <c r="W55" s="56">
        <v>24</v>
      </c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2">
        <f t="shared" ca="1" si="22"/>
        <v>0</v>
      </c>
      <c r="BA55" s="2">
        <f t="shared" ca="1" si="22"/>
        <v>0</v>
      </c>
      <c r="BB55" s="2">
        <f t="shared" ca="1" si="20"/>
        <v>0</v>
      </c>
      <c r="BC55" s="2">
        <f t="shared" ca="1" si="20"/>
        <v>0</v>
      </c>
      <c r="BD55" s="2">
        <f t="shared" ca="1" si="20"/>
        <v>0</v>
      </c>
      <c r="BE55" s="2">
        <f t="shared" ca="1" si="20"/>
        <v>0</v>
      </c>
      <c r="BF55" s="2">
        <f t="shared" ca="1" si="20"/>
        <v>0</v>
      </c>
      <c r="BG55" s="2">
        <f t="shared" ca="1" si="20"/>
        <v>0</v>
      </c>
      <c r="BH55" s="2">
        <f t="shared" ca="1" si="20"/>
        <v>0</v>
      </c>
      <c r="BI55" s="2">
        <f t="shared" ca="1" si="20"/>
        <v>0</v>
      </c>
      <c r="BJ55" s="2">
        <f t="shared" ca="1" si="20"/>
        <v>0</v>
      </c>
      <c r="BK55" s="2">
        <f t="shared" ca="1" si="20"/>
        <v>0</v>
      </c>
      <c r="BL55" s="2">
        <f t="shared" ca="1" si="20"/>
        <v>0</v>
      </c>
      <c r="BM55" s="2">
        <f t="shared" ca="1" si="20"/>
        <v>0</v>
      </c>
      <c r="BN55" s="2" t="str">
        <f t="shared" si="9"/>
        <v>LH</v>
      </c>
      <c r="BO55" s="2">
        <f t="shared" si="17"/>
        <v>0</v>
      </c>
      <c r="BP55" s="2">
        <f t="shared" si="18"/>
        <v>0</v>
      </c>
      <c r="BR55" s="2">
        <f t="shared" si="26"/>
        <v>1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ТА-1  -  ЧЧР</v>
      </c>
      <c r="B56" s="15" t="s">
        <v>2325</v>
      </c>
      <c r="C56" s="18"/>
      <c r="D56" s="18"/>
      <c r="E56" s="22"/>
      <c r="F56" s="22"/>
      <c r="G56" s="22"/>
      <c r="H56" s="20">
        <f t="shared" ca="1" si="5"/>
        <v>0</v>
      </c>
      <c r="I56" s="16" t="str">
        <f t="shared" si="6"/>
        <v>01T002LH0007</v>
      </c>
      <c r="J56" s="54">
        <v>24</v>
      </c>
      <c r="K56" s="54">
        <v>24</v>
      </c>
      <c r="L56" s="54">
        <v>24</v>
      </c>
      <c r="M56" s="54">
        <v>24</v>
      </c>
      <c r="N56" s="54">
        <v>24</v>
      </c>
      <c r="O56" s="54">
        <v>24</v>
      </c>
      <c r="P56" s="54">
        <v>24</v>
      </c>
      <c r="Q56" s="54">
        <v>24</v>
      </c>
      <c r="R56" s="54">
        <v>24</v>
      </c>
      <c r="S56" s="54">
        <v>24</v>
      </c>
      <c r="T56" s="54">
        <v>24</v>
      </c>
      <c r="U56" s="54">
        <v>24</v>
      </c>
      <c r="V56" s="54">
        <v>24</v>
      </c>
      <c r="W56" s="56">
        <v>24</v>
      </c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2">
        <f t="shared" ca="1" si="22"/>
        <v>0</v>
      </c>
      <c r="BA56" s="2">
        <f t="shared" ca="1" si="22"/>
        <v>0</v>
      </c>
      <c r="BB56" s="2">
        <f t="shared" ca="1" si="20"/>
        <v>0</v>
      </c>
      <c r="BC56" s="2">
        <f t="shared" ca="1" si="20"/>
        <v>0</v>
      </c>
      <c r="BD56" s="2">
        <f t="shared" ca="1" si="20"/>
        <v>0</v>
      </c>
      <c r="BE56" s="2">
        <f t="shared" ca="1" si="20"/>
        <v>0</v>
      </c>
      <c r="BF56" s="2">
        <f t="shared" ca="1" si="20"/>
        <v>0</v>
      </c>
      <c r="BG56" s="2">
        <f t="shared" ca="1" si="20"/>
        <v>0</v>
      </c>
      <c r="BH56" s="2">
        <f t="shared" ca="1" si="20"/>
        <v>0</v>
      </c>
      <c r="BI56" s="2">
        <f t="shared" ca="1" si="20"/>
        <v>0</v>
      </c>
      <c r="BJ56" s="2">
        <f t="shared" ca="1" si="20"/>
        <v>0</v>
      </c>
      <c r="BK56" s="2">
        <f t="shared" ca="1" si="20"/>
        <v>0</v>
      </c>
      <c r="BL56" s="2">
        <f t="shared" ca="1" si="20"/>
        <v>0</v>
      </c>
      <c r="BM56" s="2">
        <f t="shared" ca="1" si="20"/>
        <v>0</v>
      </c>
      <c r="BN56" s="2" t="str">
        <f t="shared" si="9"/>
        <v>LH</v>
      </c>
      <c r="BO56" s="2">
        <f t="shared" si="17"/>
        <v>0</v>
      </c>
      <c r="BP56" s="2">
        <f t="shared" si="18"/>
        <v>0</v>
      </c>
      <c r="BR56" s="2">
        <f t="shared" si="26"/>
        <v>1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ТА-2  -  ЧЧР</v>
      </c>
      <c r="B57" s="15" t="s">
        <v>2326</v>
      </c>
      <c r="C57" s="18"/>
      <c r="D57" s="18"/>
      <c r="E57" s="22"/>
      <c r="F57" s="22"/>
      <c r="G57" s="22"/>
      <c r="H57" s="20">
        <f t="shared" ca="1" si="5"/>
        <v>0</v>
      </c>
      <c r="I57" s="16" t="str">
        <f t="shared" si="6"/>
        <v>02T002LH0007</v>
      </c>
      <c r="J57" s="54">
        <v>24</v>
      </c>
      <c r="K57" s="54">
        <v>24</v>
      </c>
      <c r="L57" s="54">
        <v>24</v>
      </c>
      <c r="M57" s="54">
        <v>24</v>
      </c>
      <c r="N57" s="54">
        <v>24</v>
      </c>
      <c r="O57" s="54">
        <v>24</v>
      </c>
      <c r="P57" s="54">
        <v>24</v>
      </c>
      <c r="Q57" s="54">
        <v>24</v>
      </c>
      <c r="R57" s="54">
        <v>24</v>
      </c>
      <c r="S57" s="54">
        <v>24</v>
      </c>
      <c r="T57" s="54">
        <v>24</v>
      </c>
      <c r="U57" s="54">
        <v>24</v>
      </c>
      <c r="V57" s="54">
        <v>24</v>
      </c>
      <c r="W57" s="56">
        <v>24</v>
      </c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2">
        <f t="shared" ca="1" si="22"/>
        <v>0</v>
      </c>
      <c r="BA57" s="2">
        <f t="shared" ca="1" si="22"/>
        <v>0</v>
      </c>
      <c r="BB57" s="2">
        <f t="shared" ca="1" si="20"/>
        <v>0</v>
      </c>
      <c r="BC57" s="2">
        <f t="shared" ca="1" si="20"/>
        <v>0</v>
      </c>
      <c r="BD57" s="2">
        <f t="shared" ca="1" si="20"/>
        <v>0</v>
      </c>
      <c r="BE57" s="2">
        <f t="shared" ca="1" si="20"/>
        <v>0</v>
      </c>
      <c r="BF57" s="2">
        <f t="shared" ca="1" si="20"/>
        <v>0</v>
      </c>
      <c r="BG57" s="2">
        <f t="shared" ca="1" si="20"/>
        <v>0</v>
      </c>
      <c r="BH57" s="2">
        <f t="shared" ca="1" si="20"/>
        <v>0</v>
      </c>
      <c r="BI57" s="2">
        <f t="shared" ca="1" si="20"/>
        <v>0</v>
      </c>
      <c r="BJ57" s="2">
        <f t="shared" ca="1" si="20"/>
        <v>0</v>
      </c>
      <c r="BK57" s="2">
        <f t="shared" ca="1" si="20"/>
        <v>0</v>
      </c>
      <c r="BL57" s="2">
        <f t="shared" ca="1" si="20"/>
        <v>0</v>
      </c>
      <c r="BM57" s="2">
        <f t="shared" ca="1" si="20"/>
        <v>0</v>
      </c>
      <c r="BN57" s="2" t="str">
        <f t="shared" si="9"/>
        <v>LH</v>
      </c>
      <c r="BO57" s="2">
        <f t="shared" si="17"/>
        <v>0</v>
      </c>
      <c r="BP57" s="2">
        <f t="shared" si="18"/>
        <v>0</v>
      </c>
      <c r="BR57" s="2">
        <f t="shared" si="26"/>
        <v>1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ТА-3  -  ЧЧР</v>
      </c>
      <c r="B58" s="15" t="s">
        <v>2327</v>
      </c>
      <c r="C58" s="18"/>
      <c r="D58" s="18"/>
      <c r="E58" s="22"/>
      <c r="F58" s="22"/>
      <c r="G58" s="22"/>
      <c r="H58" s="20">
        <f t="shared" ca="1" si="5"/>
        <v>0</v>
      </c>
      <c r="I58" s="16" t="str">
        <f t="shared" si="6"/>
        <v>03T002LH0007</v>
      </c>
      <c r="J58" s="54">
        <v>24</v>
      </c>
      <c r="K58" s="54">
        <v>24</v>
      </c>
      <c r="L58" s="54">
        <v>24</v>
      </c>
      <c r="M58" s="54">
        <v>24</v>
      </c>
      <c r="N58" s="54">
        <v>24</v>
      </c>
      <c r="O58" s="54">
        <v>24</v>
      </c>
      <c r="P58" s="54">
        <v>24</v>
      </c>
      <c r="Q58" s="54">
        <v>24</v>
      </c>
      <c r="R58" s="54">
        <v>24</v>
      </c>
      <c r="S58" s="54">
        <v>24</v>
      </c>
      <c r="T58" s="54">
        <v>24</v>
      </c>
      <c r="U58" s="54">
        <v>24</v>
      </c>
      <c r="V58" s="54">
        <v>24</v>
      </c>
      <c r="W58" s="56">
        <v>24</v>
      </c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2">
        <f t="shared" ca="1" si="22"/>
        <v>0</v>
      </c>
      <c r="BA58" s="2">
        <f t="shared" ca="1" si="22"/>
        <v>0</v>
      </c>
      <c r="BB58" s="2">
        <f t="shared" ca="1" si="20"/>
        <v>0</v>
      </c>
      <c r="BC58" s="2">
        <f t="shared" ca="1" si="20"/>
        <v>0</v>
      </c>
      <c r="BD58" s="2">
        <f t="shared" ca="1" si="20"/>
        <v>0</v>
      </c>
      <c r="BE58" s="2">
        <f t="shared" ca="1" si="20"/>
        <v>0</v>
      </c>
      <c r="BF58" s="2">
        <f t="shared" ca="1" si="20"/>
        <v>0</v>
      </c>
      <c r="BG58" s="2">
        <f t="shared" ca="1" si="20"/>
        <v>0</v>
      </c>
      <c r="BH58" s="2">
        <f t="shared" ca="1" si="20"/>
        <v>0</v>
      </c>
      <c r="BI58" s="2">
        <f t="shared" ca="1" si="20"/>
        <v>0</v>
      </c>
      <c r="BJ58" s="2">
        <f t="shared" ca="1" si="20"/>
        <v>0</v>
      </c>
      <c r="BK58" s="2">
        <f t="shared" ca="1" si="20"/>
        <v>0</v>
      </c>
      <c r="BL58" s="2">
        <f t="shared" ca="1" si="20"/>
        <v>0</v>
      </c>
      <c r="BM58" s="2">
        <f t="shared" ca="1" si="20"/>
        <v>0</v>
      </c>
      <c r="BN58" s="2" t="str">
        <f t="shared" si="9"/>
        <v>LH</v>
      </c>
      <c r="BO58" s="2">
        <f t="shared" si="17"/>
        <v>0</v>
      </c>
      <c r="BP58" s="2">
        <f t="shared" si="18"/>
        <v>0</v>
      </c>
      <c r="BR58" s="2">
        <f t="shared" si="26"/>
        <v>1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Gпв</v>
      </c>
      <c r="B59" s="15" t="s">
        <v>2328</v>
      </c>
      <c r="C59" s="18"/>
      <c r="D59" s="18"/>
      <c r="E59" s="22"/>
      <c r="F59" s="22"/>
      <c r="G59" s="22"/>
      <c r="H59" s="20">
        <f t="shared" ca="1" si="5"/>
        <v>0</v>
      </c>
      <c r="I59" s="16" t="str">
        <f t="shared" si="6"/>
        <v>00K002GW0007</v>
      </c>
      <c r="J59" s="54">
        <v>48463</v>
      </c>
      <c r="K59" s="54">
        <v>47062</v>
      </c>
      <c r="L59" s="54">
        <v>47704</v>
      </c>
      <c r="M59" s="54">
        <v>47311</v>
      </c>
      <c r="N59" s="54">
        <v>42115</v>
      </c>
      <c r="O59" s="54">
        <v>43104</v>
      </c>
      <c r="P59" s="54">
        <v>43033</v>
      </c>
      <c r="Q59" s="54">
        <v>45019</v>
      </c>
      <c r="R59" s="54">
        <v>45573</v>
      </c>
      <c r="S59" s="54">
        <v>45861</v>
      </c>
      <c r="T59" s="54">
        <v>46382</v>
      </c>
      <c r="U59" s="54">
        <v>44087</v>
      </c>
      <c r="V59" s="54">
        <v>44086</v>
      </c>
      <c r="W59" s="56">
        <v>45433</v>
      </c>
      <c r="X59" s="2" t="e">
        <f t="shared" ca="1" si="21"/>
        <v>#VALUE!</v>
      </c>
      <c r="Y59" s="2" t="e">
        <f t="shared" ca="1" si="21"/>
        <v>#VALUE!</v>
      </c>
      <c r="Z59" s="2" t="e">
        <f t="shared" ca="1" si="19"/>
        <v>#VALUE!</v>
      </c>
      <c r="AA59" s="2" t="e">
        <f t="shared" ca="1" si="19"/>
        <v>#VALUE!</v>
      </c>
      <c r="AB59" s="2" t="e">
        <f t="shared" ca="1" si="19"/>
        <v>#VALUE!</v>
      </c>
      <c r="AC59" s="2" t="e">
        <f t="shared" ca="1" si="19"/>
        <v>#VALUE!</v>
      </c>
      <c r="AD59" s="2" t="e">
        <f t="shared" ca="1" si="19"/>
        <v>#VALUE!</v>
      </c>
      <c r="AE59" s="2" t="e">
        <f t="shared" ca="1" si="19"/>
        <v>#VALUE!</v>
      </c>
      <c r="AF59" s="2" t="e">
        <f t="shared" ca="1" si="19"/>
        <v>#VALUE!</v>
      </c>
      <c r="AG59" s="2" t="e">
        <f t="shared" ca="1" si="19"/>
        <v>#VALUE!</v>
      </c>
      <c r="AH59" s="2" t="e">
        <f t="shared" ca="1" si="19"/>
        <v>#VALUE!</v>
      </c>
      <c r="AI59" s="2" t="e">
        <f t="shared" ca="1" si="19"/>
        <v>#VALUE!</v>
      </c>
      <c r="AJ59" s="2" t="e">
        <f t="shared" ca="1" si="19"/>
        <v>#VALUE!</v>
      </c>
      <c r="AK59" s="2" t="e">
        <f t="shared" ca="1" si="19"/>
        <v>#VALUE!</v>
      </c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2">
        <f t="shared" ca="1" si="22"/>
        <v>0</v>
      </c>
      <c r="BA59" s="2">
        <f t="shared" ca="1" si="22"/>
        <v>0</v>
      </c>
      <c r="BB59" s="2">
        <f t="shared" ca="1" si="20"/>
        <v>0</v>
      </c>
      <c r="BC59" s="2">
        <f t="shared" ca="1" si="20"/>
        <v>0</v>
      </c>
      <c r="BD59" s="2">
        <f t="shared" ca="1" si="20"/>
        <v>0</v>
      </c>
      <c r="BE59" s="2">
        <f t="shared" ca="1" si="20"/>
        <v>0</v>
      </c>
      <c r="BF59" s="2">
        <f t="shared" ca="1" si="20"/>
        <v>0</v>
      </c>
      <c r="BG59" s="2">
        <f t="shared" ca="1" si="20"/>
        <v>0</v>
      </c>
      <c r="BH59" s="2">
        <f t="shared" ca="1" si="20"/>
        <v>0</v>
      </c>
      <c r="BI59" s="2">
        <f t="shared" ca="1" si="20"/>
        <v>0</v>
      </c>
      <c r="BJ59" s="2">
        <f t="shared" ca="1" si="20"/>
        <v>0</v>
      </c>
      <c r="BK59" s="2">
        <f t="shared" ca="1" si="20"/>
        <v>0</v>
      </c>
      <c r="BL59" s="2">
        <f t="shared" ca="1" si="20"/>
        <v>0</v>
      </c>
      <c r="BM59" s="2">
        <f t="shared" ca="1" si="20"/>
        <v>0</v>
      </c>
      <c r="BN59" s="2" t="str">
        <f t="shared" si="9"/>
        <v>GW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Потери пара и конденсата</v>
      </c>
      <c r="B60" s="15" t="s">
        <v>2329</v>
      </c>
      <c r="C60" s="22">
        <v>50</v>
      </c>
      <c r="D60" s="110" t="s">
        <v>2974</v>
      </c>
      <c r="E60" s="22">
        <v>51</v>
      </c>
      <c r="F60" s="110" t="s">
        <v>2996</v>
      </c>
      <c r="G60" s="22"/>
      <c r="H60" s="20">
        <f>IFERROR(IF(AND(MID(D60,1,1)*MID(F60,1,1)=1,RIGHT(F60,LEN(F60)-1)-RIGHT(D60,LEN(D60)-1)&gt;1),1,0),"-")</f>
        <v>0</v>
      </c>
      <c r="I60" s="16" t="str">
        <f t="shared" si="6"/>
        <v>00H012MK0007</v>
      </c>
      <c r="J60" s="54">
        <v>5.4</v>
      </c>
      <c r="K60" s="54">
        <v>4.9000000000000004</v>
      </c>
      <c r="L60" s="54">
        <v>4.5</v>
      </c>
      <c r="M60" s="54">
        <v>4.3</v>
      </c>
      <c r="N60" s="54">
        <v>5.4</v>
      </c>
      <c r="O60" s="54">
        <v>4.7</v>
      </c>
      <c r="P60" s="54">
        <v>5.0999999999999996</v>
      </c>
      <c r="Q60" s="54">
        <v>4.9000000000000004</v>
      </c>
      <c r="R60" s="54">
        <v>4.8</v>
      </c>
      <c r="S60" s="54">
        <v>4.8</v>
      </c>
      <c r="T60" s="54">
        <v>5.3</v>
      </c>
      <c r="U60" s="54">
        <v>4.7</v>
      </c>
      <c r="V60" s="54">
        <v>4.8</v>
      </c>
      <c r="W60" s="56">
        <v>4.7</v>
      </c>
      <c r="X60" s="2" t="e">
        <f t="shared" ca="1" si="21"/>
        <v>#N/A</v>
      </c>
      <c r="Y60" s="2" t="e">
        <f t="shared" ca="1" si="21"/>
        <v>#N/A</v>
      </c>
      <c r="Z60" s="2" t="e">
        <f t="shared" ca="1" si="19"/>
        <v>#N/A</v>
      </c>
      <c r="AA60" s="2" t="e">
        <f t="shared" ca="1" si="19"/>
        <v>#N/A</v>
      </c>
      <c r="AB60" s="2" t="e">
        <f t="shared" ca="1" si="19"/>
        <v>#N/A</v>
      </c>
      <c r="AC60" s="2" t="e">
        <f t="shared" ca="1" si="19"/>
        <v>#N/A</v>
      </c>
      <c r="AD60" s="2" t="e">
        <f t="shared" ca="1" si="19"/>
        <v>#N/A</v>
      </c>
      <c r="AE60" s="2" t="e">
        <f t="shared" ca="1" si="19"/>
        <v>#N/A</v>
      </c>
      <c r="AF60" s="2" t="e">
        <f t="shared" ca="1" si="19"/>
        <v>#N/A</v>
      </c>
      <c r="AG60" s="2" t="e">
        <f t="shared" ca="1" si="19"/>
        <v>#N/A</v>
      </c>
      <c r="AH60" s="2" t="e">
        <f t="shared" ca="1" si="19"/>
        <v>#N/A</v>
      </c>
      <c r="AI60" s="2" t="e">
        <f t="shared" ca="1" si="19"/>
        <v>#N/A</v>
      </c>
      <c r="AJ60" s="2" t="e">
        <f t="shared" ca="1" si="19"/>
        <v>#N/A</v>
      </c>
      <c r="AK60" s="2" t="e">
        <f t="shared" ca="1" si="19"/>
        <v>#N/A</v>
      </c>
      <c r="AL60" s="55">
        <v>4.7004931597301036</v>
      </c>
      <c r="AM60" s="55">
        <v>4.700182737665207</v>
      </c>
      <c r="AN60" s="55">
        <v>4.6998155290960932</v>
      </c>
      <c r="AO60" s="55">
        <v>4.7008095368941678</v>
      </c>
      <c r="AP60" s="55">
        <v>4.6990383473821682</v>
      </c>
      <c r="AQ60" s="55">
        <v>4.7002598366740909</v>
      </c>
      <c r="AR60" s="55">
        <v>4.601120070643459</v>
      </c>
      <c r="AS60" s="55">
        <v>4.6002798818276727</v>
      </c>
      <c r="AT60" s="55">
        <v>4.5992144471507252</v>
      </c>
      <c r="AU60" s="55">
        <v>4.60085911776891</v>
      </c>
      <c r="AV60" s="55">
        <v>4.6009227717649086</v>
      </c>
      <c r="AW60" s="55">
        <v>4.599995463515322</v>
      </c>
      <c r="AX60" s="55">
        <v>4.6000998049267343</v>
      </c>
      <c r="AY60" s="55">
        <v>4.6001804855501511</v>
      </c>
      <c r="AZ60" s="2">
        <f t="shared" ca="1" si="22"/>
        <v>0</v>
      </c>
      <c r="BA60" s="2">
        <f t="shared" ca="1" si="22"/>
        <v>0</v>
      </c>
      <c r="BB60" s="2">
        <f t="shared" ca="1" si="20"/>
        <v>0</v>
      </c>
      <c r="BC60" s="2">
        <f t="shared" ca="1" si="20"/>
        <v>0</v>
      </c>
      <c r="BD60" s="2">
        <f t="shared" ca="1" si="20"/>
        <v>0</v>
      </c>
      <c r="BE60" s="2">
        <f t="shared" ca="1" si="20"/>
        <v>0</v>
      </c>
      <c r="BF60" s="2">
        <f t="shared" ca="1" si="20"/>
        <v>0</v>
      </c>
      <c r="BG60" s="2">
        <f t="shared" ca="1" si="20"/>
        <v>0</v>
      </c>
      <c r="BH60" s="2">
        <f t="shared" ca="1" si="20"/>
        <v>0</v>
      </c>
      <c r="BI60" s="2">
        <f t="shared" ca="1" si="20"/>
        <v>0</v>
      </c>
      <c r="BJ60" s="2">
        <f t="shared" ca="1" si="20"/>
        <v>0</v>
      </c>
      <c r="BK60" s="2">
        <f t="shared" ca="1" si="20"/>
        <v>0</v>
      </c>
      <c r="BL60" s="2">
        <f t="shared" ca="1" si="20"/>
        <v>0</v>
      </c>
      <c r="BM60" s="2">
        <f t="shared" ca="1" si="20"/>
        <v>0</v>
      </c>
      <c r="BN60" s="2" t="str">
        <f t="shared" si="9"/>
        <v>MK</v>
      </c>
    </row>
    <row r="61" spans="1:83" x14ac:dyDescent="0.25">
      <c r="A61"/>
      <c r="B61"/>
      <c r="C61"/>
      <c r="D61"/>
    </row>
    <row r="62" spans="1:83" x14ac:dyDescent="0.25">
      <c r="A62"/>
      <c r="B62"/>
      <c r="C62"/>
      <c r="D62"/>
    </row>
    <row r="63" spans="1:83" x14ac:dyDescent="0.25">
      <c r="A63"/>
      <c r="B63"/>
      <c r="C63"/>
      <c r="D63"/>
    </row>
    <row r="64" spans="1:83" x14ac:dyDescent="0.25">
      <c r="A64"/>
      <c r="B64"/>
      <c r="C64"/>
      <c r="D64"/>
    </row>
    <row r="65" spans="1:1" x14ac:dyDescent="0.25">
      <c r="A65" s="98"/>
    </row>
    <row r="66" spans="1:1" x14ac:dyDescent="0.25">
      <c r="A66" s="98"/>
    </row>
    <row r="67" spans="1:1" x14ac:dyDescent="0.25">
      <c r="A67" s="98"/>
    </row>
    <row r="68" spans="1:1" x14ac:dyDescent="0.25">
      <c r="A68" s="98"/>
    </row>
    <row r="69" spans="1:1" x14ac:dyDescent="0.25">
      <c r="A69" s="98"/>
    </row>
    <row r="70" spans="1:1" x14ac:dyDescent="0.25">
      <c r="A70" s="98"/>
    </row>
    <row r="71" spans="1:1" x14ac:dyDescent="0.25">
      <c r="A71" s="98"/>
    </row>
    <row r="72" spans="1:1" x14ac:dyDescent="0.25">
      <c r="A72" s="98"/>
    </row>
    <row r="73" spans="1:1" x14ac:dyDescent="0.25">
      <c r="A73" s="98"/>
    </row>
    <row r="74" spans="1:1" x14ac:dyDescent="0.25">
      <c r="A74" s="98"/>
    </row>
    <row r="75" spans="1:1" x14ac:dyDescent="0.25">
      <c r="A75" s="98"/>
    </row>
  </sheetData>
  <mergeCells count="5">
    <mergeCell ref="E3:F3"/>
    <mergeCell ref="E4:F4"/>
    <mergeCell ref="C6:F6"/>
    <mergeCell ref="G6:G7"/>
    <mergeCell ref="C7:D7"/>
  </mergeCells>
  <conditionalFormatting sqref="H8:W60">
    <cfRule type="expression" dxfId="152" priority="2" stopIfTrue="1">
      <formula>H8=0</formula>
    </cfRule>
  </conditionalFormatting>
  <conditionalFormatting sqref="I8:W60">
    <cfRule type="expression" dxfId="151" priority="6" stopIfTrue="1">
      <formula>OFFSET(I8,,$D$2)=42</formula>
    </cfRule>
    <cfRule type="expression" dxfId="150" priority="7">
      <formula>OR(OFFSET(I8,,$D$2)=1,OFFSET(I8,,$D$2)=2,MOD(OFFSET(I8,,$D$2),10)=1,MOD(OFFSET(I8,,$D$2),10)=2)</formula>
    </cfRule>
  </conditionalFormatting>
  <conditionalFormatting sqref="H4">
    <cfRule type="expression" dxfId="149" priority="4">
      <formula>$H$4="НА СТАНЦИИ"</formula>
    </cfRule>
    <cfRule type="expression" dxfId="148" priority="5">
      <formula>$H$4="ОФИЦИАЛЬНО"</formula>
    </cfRule>
  </conditionalFormatting>
  <conditionalFormatting sqref="AL8:AY60">
    <cfRule type="expression" dxfId="147" priority="8" stopIfTrue="1">
      <formula>AL8=0</formula>
    </cfRule>
  </conditionalFormatting>
  <conditionalFormatting sqref="J8:W60">
    <cfRule type="expression" dxfId="146" priority="1" stopIfTrue="1">
      <formula>AND(OFFSET(J8,MATCH(MID($A8,1,SEARCH(" ",$A8)-1)&amp;"  -  ЧЧР",$A:$A,0)-ROW(J8),)*1&gt;0,OR(J8="",J8=0))</formula>
    </cfRule>
    <cfRule type="expression" dxfId="145" priority="3">
      <formula>OFFSET(J8,MATCH(MID($A8,1,SEARCH(" ",$A8)-1)&amp;"  -  ЧЧР",$A:$A,0)-ROW(J8),)&lt;&gt;24</formula>
    </cfRule>
  </conditionalFormatting>
  <conditionalFormatting sqref="X8:AK60">
    <cfRule type="expression" dxfId="144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3089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0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1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2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3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4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5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6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CW82"/>
  <sheetViews>
    <sheetView zoomScale="90" zoomScaleNormal="90" workbookViewId="0">
      <pane xSplit="8" ySplit="7" topLeftCell="AM35" activePane="bottomRight" state="frozen"/>
      <selection pane="topRight" activeCell="H1" sqref="H1"/>
      <selection pane="bottomLeft" activeCell="A8" sqref="A8"/>
      <selection pane="bottomRight" activeCell="C53" sqref="C53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73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1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2480</v>
      </c>
      <c r="C8" s="18">
        <v>180</v>
      </c>
      <c r="D8" s="18">
        <v>140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01K002TU0008</v>
      </c>
      <c r="J8" s="54">
        <v>144.82635861029067</v>
      </c>
      <c r="K8" s="54">
        <v>140.39651032478125</v>
      </c>
      <c r="L8" s="54">
        <v>141.37753979652592</v>
      </c>
      <c r="M8" s="54">
        <v>147.00764802606875</v>
      </c>
      <c r="N8" s="54">
        <v>158.81659744333211</v>
      </c>
      <c r="O8" s="54">
        <v>160.05199178570018</v>
      </c>
      <c r="P8" s="54">
        <v>172.23787629832393</v>
      </c>
      <c r="Q8" s="54">
        <v>169.82672807278857</v>
      </c>
      <c r="R8" s="54">
        <v>167.31977979709558</v>
      </c>
      <c r="S8" s="54">
        <v>163.09710049596026</v>
      </c>
      <c r="T8" s="54">
        <v>160.38625054572125</v>
      </c>
      <c r="U8" s="54">
        <v>160.95402058407367</v>
      </c>
      <c r="V8" s="54">
        <v>163.00590455871395</v>
      </c>
      <c r="W8" s="56">
        <v>166.3412813449645</v>
      </c>
      <c r="X8" s="2">
        <f ca="1">IF(J8&lt;&gt;"",IF(LEFT($E8,2)="+-",IF(OR(J8&lt;MIN($C8:$D8),J8&gt;MAX($C8:$D8)),1,0),IF(AND(1*$E8&gt;0,J8&gt;MAX($C8:$D8)),1,IF(AND(1*$E8&lt;0,J8&lt;MIN($C8:$D8)),1,0)))+10*IF(SUM(OFFSET($A$57,MATCH(MID($A8,1,SEARCH(" ",$A8)-1)&amp;"  -  ЧЧР",$A$57:$A$65,0)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$57,IFERROR(MATCH("КА-"&amp;MID($A8,4,2)*1&amp;"А  -  ЧЧР",$A$57:$A$65,0),MATCH("КА-"&amp;MID($A8,4,2)*1&amp;"  -  ЧЧР",$A$57:$A$65,0))-1,COLUMN(J8)-1,,)+OFFSET($A$57,IFERROR(MATCH("КА-"&amp;MID($A8,4,2)*1&amp;"Б  -  ЧЧР",$A$57:$A$65,0),MATCH("КА-"&amp;MID($A8,4,2)*1&amp;"  -  ЧЧР",$A$57:$A$65,0))-1,COLUMN(J8)-1,,)=48,1,0),1),1)),0),0)*IF($G8&gt;0,IF(COLUMN(T$7)-COLUMN($J$7)&gt;=$D$2+$G8,IF(SUM(OFFSET(T8,,-1,,-$G8))&gt;=$G8*21,2,1),1),2)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IF(K8&lt;&gt;"",IF(LEFT($E8,2)="+-",IF(OR(K8&lt;MIN($C8:$D8),K8&gt;MAX($C8:$D8)),1,0),IF(AND(1*$E8&gt;0,K8&gt;MAX($C8:$D8)),1,IF(AND(1*$E8&lt;0,K8&lt;MIN($C8:$D8)),1,0)))+10*IF(SUM(OFFSET($A$57,MATCH(MID($A8,1,SEARCH(" ",$A8)-1)&amp;"  -  ЧЧР",$A$57:$A$65,0)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$57,IFERROR(MATCH("КА-"&amp;MID($A8,4,2)*1&amp;"А  -  ЧЧР",$A$57:$A$65,0),MATCH("КА-"&amp;MID($A8,4,2)*1&amp;"  -  ЧЧР",$A$57:$A$65,0))-1,COLUMN(K8)-1,,)+OFFSET($A$57,IFERROR(MATCH("КА-"&amp;MID($A8,4,2)*1&amp;"Б  -  ЧЧР",$A$57:$A$65,0),MATCH("КА-"&amp;MID($A8,4,2)*1&amp;"  -  ЧЧР",$A$57:$A$65,0))-1,COLUMN(K8)-1,,)=48,1,0),1),1)),0),0)*IF($G8&gt;0,IF(COLUMN(U$7)-COLUMN($J$7)&gt;=$D$2+$G8,IF(SUM(OFFSET(U8,,-1,,-$G8))&gt;=$G8*21,2,1),1),2)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40</v>
      </c>
      <c r="AC8" s="2">
        <f t="shared" ca="1" si="0"/>
        <v>40</v>
      </c>
      <c r="AD8" s="2">
        <f t="shared" ca="1" si="0"/>
        <v>40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134.83379022414829</v>
      </c>
      <c r="AM8" s="55">
        <v>142.22010821674746</v>
      </c>
      <c r="AN8" s="55">
        <v>146.08142908868714</v>
      </c>
      <c r="AO8" s="55">
        <v>145.75469633251646</v>
      </c>
      <c r="AP8" s="55">
        <v>139.49346553128518</v>
      </c>
      <c r="AQ8" s="55">
        <v>139.55733267157706</v>
      </c>
      <c r="AR8" s="55">
        <v>156.02686243571694</v>
      </c>
      <c r="AS8" s="55">
        <v>159.0096700571936</v>
      </c>
      <c r="AT8" s="55">
        <v>158.98839630270089</v>
      </c>
      <c r="AU8" s="55">
        <v>155.6368547659448</v>
      </c>
      <c r="AV8" s="55">
        <v>155.14825203805361</v>
      </c>
      <c r="AW8" s="55">
        <v>154.57852833022619</v>
      </c>
      <c r="AX8" s="55">
        <v>153.36693579312291</v>
      </c>
      <c r="AY8" s="55">
        <v>157.04162829161797</v>
      </c>
      <c r="AZ8" s="2">
        <f ca="1">COUNTIF(OFFSET(H8,,$D$2+2,COUNTIF(OFFSET($H8,1-ROW($H8),2+4*$D$2,67),"="&amp;OFFSET($H8,,2+4*$D$2))),"&gt;20")</f>
        <v>0</v>
      </c>
      <c r="BA8" s="2">
        <f t="shared" ref="BA8:BM23" ca="1" si="1">COUNTIF(OFFSET(I8,,$D$2+2,COUNTIF(OFFSET($H8,1-ROW($H8),2+4*$D$2,67),"="&amp;OFFSET($H8,,2+4*$D$2))),"&gt;20")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1</v>
      </c>
      <c r="BE8" s="2">
        <f t="shared" ca="1" si="1"/>
        <v>2</v>
      </c>
      <c r="BF8" s="2">
        <f t="shared" ca="1" si="1"/>
        <v>1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 t="shared" ref="BO8:BO32" si="2">IF(AND(COUNTIF(J8:W8,"&gt;0")&gt;6,COUNTIF(J8:W8,"&gt;0")=SUM(BR8:CE8)),SUM(BR8:CE8),0)</f>
        <v>0</v>
      </c>
      <c r="BP8" s="2">
        <f t="shared" ref="BP8:BP39" si="3">IF(AND(COUNTIF(J8:W8,"&gt;0")&gt;6,SUM(BR8:CE8)=0),1,0)</f>
        <v>1</v>
      </c>
      <c r="BR8" s="2">
        <f t="shared" ref="BR8:CE12" si="4">IF(AND(J57 &gt;0,J8&gt;$C8,J8 &gt;20),1,0)</f>
        <v>0</v>
      </c>
      <c r="BS8" s="2">
        <f t="shared" si="4"/>
        <v>0</v>
      </c>
      <c r="BT8" s="2">
        <f t="shared" si="4"/>
        <v>0</v>
      </c>
      <c r="BU8" s="2">
        <f t="shared" si="4"/>
        <v>0</v>
      </c>
      <c r="BV8" s="2">
        <f t="shared" si="4"/>
        <v>0</v>
      </c>
      <c r="BW8" s="2">
        <f t="shared" si="4"/>
        <v>0</v>
      </c>
      <c r="BX8" s="2">
        <f t="shared" si="4"/>
        <v>0</v>
      </c>
      <c r="BY8" s="2">
        <f t="shared" si="4"/>
        <v>0</v>
      </c>
      <c r="BZ8" s="2">
        <f t="shared" si="4"/>
        <v>0</v>
      </c>
      <c r="CA8" s="2">
        <f t="shared" si="4"/>
        <v>0</v>
      </c>
      <c r="CB8" s="2">
        <f t="shared" si="4"/>
        <v>0</v>
      </c>
      <c r="CC8" s="2">
        <f t="shared" si="4"/>
        <v>0</v>
      </c>
      <c r="CD8" s="2">
        <f t="shared" si="4"/>
        <v>0</v>
      </c>
      <c r="CE8" s="2">
        <f t="shared" si="4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КА-2  -  Тух</v>
      </c>
      <c r="B9" s="10" t="s">
        <v>2481</v>
      </c>
      <c r="C9" s="18">
        <v>180</v>
      </c>
      <c r="D9" s="18">
        <v>140</v>
      </c>
      <c r="E9" s="22" t="s">
        <v>114</v>
      </c>
      <c r="F9" s="22">
        <v>3</v>
      </c>
      <c r="G9" s="22"/>
      <c r="H9" s="20">
        <f t="shared" ref="H9:H66" ca="1" si="5">IF(COUNTIF(OFFSET(H9,,2+$D$2+$B$3-$B$2,,$C$3-$B$3+1),"=42")+COUNTIF(OFFSET(H9,,2+$D$2+$B$3-$B$2,,$C$3-$B$3+1),"=21")&gt;0,1,0)</f>
        <v>0</v>
      </c>
      <c r="I9" s="16" t="str">
        <f t="shared" ref="I9:I67" si="6">IF(MID(B9,7,2)="MX",REPLACE(B9,5,2,"01"),IF(AND(MID(B9,11,2)="20",MID(B9,7,2)="KV"),REPLACE(B9,5,2,"12"),IF(MID(B9,7,2)="MK",IF(MID(B9,11,2)="26",REPLACE(B9,5,2,"02"),IF(MID(B9,11,2)="06",REPLACE(B9,3,4,"S002"),REPLACE(B9,6,1,"2"))),REPLACE(B9,6,1,"2"))))</f>
        <v>02K002TU0008</v>
      </c>
      <c r="J9" s="54">
        <v>165.50165906067608</v>
      </c>
      <c r="K9" s="54">
        <v>167.64451414858445</v>
      </c>
      <c r="L9" s="54">
        <v>169.12761749352666</v>
      </c>
      <c r="M9" s="54">
        <v>170.27600286861926</v>
      </c>
      <c r="N9" s="54">
        <v>171.96333529747062</v>
      </c>
      <c r="O9" s="54">
        <v>181.79302830416214</v>
      </c>
      <c r="P9" s="54">
        <v>180.24506225150222</v>
      </c>
      <c r="Q9" s="54">
        <v>177.00437145585096</v>
      </c>
      <c r="R9" s="54">
        <v>173.08254661418775</v>
      </c>
      <c r="S9" s="54">
        <v>162.17542781592607</v>
      </c>
      <c r="T9" s="54">
        <v>164.20653400214044</v>
      </c>
      <c r="U9" s="54">
        <v>176.35963808820219</v>
      </c>
      <c r="V9" s="54">
        <v>174.88815140398123</v>
      </c>
      <c r="W9" s="56">
        <v>164.55048532616919</v>
      </c>
      <c r="X9" s="2">
        <f t="shared" ref="X9:AK41" ca="1" si="7">IF(J9&lt;&gt;"",IF(LEFT($E9,2)="+-",IF(OR(J9&lt;MIN($C9:$D9),J9&gt;MAX($C9:$D9)),1,0),IF(AND(1*$E9&gt;0,J9&gt;MAX($C9:$D9)),1,IF(AND(1*$E9&lt;0,J9&lt;MIN($C9:$D9)),1,0)))+10*IF(SUM(OFFSET($A$57,MATCH(MID($A9,1,SEARCH(" ",$A9)-1)&amp;"  -  ЧЧР",$A$57:$A$65,0)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$57,IFERROR(MATCH("КА-"&amp;MID($A9,4,2)*1&amp;"А  -  ЧЧР",$A$57:$A$65,0),MATCH("КА-"&amp;MID($A9,4,2)*1&amp;"  -  ЧЧР",$A$57:$A$65,0))-1,COLUMN(J9)-1,,)+OFFSET($A$57,IFERROR(MATCH("КА-"&amp;MID($A9,4,2)*1&amp;"Б  -  ЧЧР",$A$57:$A$65,0),MATCH("КА-"&amp;MID($A9,4,2)*1&amp;"  -  ЧЧР",$A$57:$A$65,0))-1,COLUMN(J9)-1,,)=48,1,0),1),1)),0),0)*IF($G9&gt;0,IF(COLUMN(T$7)-COLUMN($J$7)&gt;=$D$2+$G9,IF(SUM(OFFSET(T9,,-1,,-$G9))&gt;=$G9*21,2,1),1),2)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42</v>
      </c>
      <c r="AD9" s="2">
        <f t="shared" ca="1" si="0"/>
        <v>2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158.83750083633967</v>
      </c>
      <c r="AM9" s="55">
        <v>162.67588100690858</v>
      </c>
      <c r="AN9" s="55">
        <v>161.22100493476287</v>
      </c>
      <c r="AO9" s="55">
        <v>158.3375102640627</v>
      </c>
      <c r="AP9" s="55">
        <v>157.85660317349118</v>
      </c>
      <c r="AQ9" s="55">
        <v>163.73832202804991</v>
      </c>
      <c r="AR9" s="55">
        <v>163.98952576891824</v>
      </c>
      <c r="AS9" s="55">
        <v>169.66827114993706</v>
      </c>
      <c r="AT9" s="55">
        <v>166.86646910784407</v>
      </c>
      <c r="AU9" s="55">
        <v>155.25289789810586</v>
      </c>
      <c r="AV9" s="55">
        <v>158.35175676803152</v>
      </c>
      <c r="AW9" s="55">
        <v>163.35172489650029</v>
      </c>
      <c r="AX9" s="55">
        <v>164.91784463602156</v>
      </c>
      <c r="AY9" s="55">
        <v>158.67954396174193</v>
      </c>
      <c r="AZ9" s="2">
        <f t="shared" ref="AZ9:BM41" ca="1" si="8">COUNTIF(OFFSET(H9,,$D$2+2,COUNTIF(OFFSET($H9,1-ROW($H9),2+4*$D$2,67),"="&amp;OFFSET($H9,,2+4*$D$2))),"&gt;20")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1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67" si="9">MID(B9,7,2)</f>
        <v>TU</v>
      </c>
      <c r="BO9" s="2">
        <f t="shared" si="2"/>
        <v>0</v>
      </c>
      <c r="BP9" s="2">
        <f t="shared" si="3"/>
        <v>0</v>
      </c>
      <c r="BR9" s="2">
        <f t="shared" si="4"/>
        <v>0</v>
      </c>
      <c r="BS9" s="2">
        <f t="shared" si="4"/>
        <v>0</v>
      </c>
      <c r="BT9" s="2">
        <f t="shared" si="4"/>
        <v>0</v>
      </c>
      <c r="BU9" s="2">
        <f t="shared" si="4"/>
        <v>0</v>
      </c>
      <c r="BV9" s="2">
        <f t="shared" si="4"/>
        <v>0</v>
      </c>
      <c r="BW9" s="2">
        <f t="shared" si="4"/>
        <v>1</v>
      </c>
      <c r="BX9" s="2">
        <f t="shared" si="4"/>
        <v>1</v>
      </c>
      <c r="BY9" s="2">
        <f t="shared" si="4"/>
        <v>0</v>
      </c>
      <c r="BZ9" s="2">
        <f t="shared" si="4"/>
        <v>0</v>
      </c>
      <c r="CA9" s="2">
        <f t="shared" si="4"/>
        <v>0</v>
      </c>
      <c r="CB9" s="2">
        <f t="shared" si="4"/>
        <v>0</v>
      </c>
      <c r="CC9" s="2">
        <f t="shared" si="4"/>
        <v>0</v>
      </c>
      <c r="CD9" s="2">
        <f t="shared" si="4"/>
        <v>0</v>
      </c>
      <c r="CE9" s="2">
        <f t="shared" si="4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КА-3  -  Тух</v>
      </c>
      <c r="B10" s="10" t="s">
        <v>2482</v>
      </c>
      <c r="C10" s="18">
        <v>180</v>
      </c>
      <c r="D10" s="18">
        <v>140</v>
      </c>
      <c r="E10" s="22" t="s">
        <v>114</v>
      </c>
      <c r="F10" s="22">
        <v>3</v>
      </c>
      <c r="G10" s="22"/>
      <c r="H10" s="20">
        <f t="shared" ca="1" si="5"/>
        <v>0</v>
      </c>
      <c r="I10" s="16" t="str">
        <f t="shared" si="6"/>
        <v>03K002TU0008</v>
      </c>
      <c r="J10" s="54">
        <v>165.78843783144515</v>
      </c>
      <c r="K10" s="54">
        <v>167.17805255564193</v>
      </c>
      <c r="L10" s="54">
        <v>167.57281170683254</v>
      </c>
      <c r="M10" s="54">
        <v>167.92199235624835</v>
      </c>
      <c r="N10" s="54">
        <v>170.63588803280416</v>
      </c>
      <c r="O10" s="54">
        <v>172.03616901218544</v>
      </c>
      <c r="P10" s="54">
        <v>171.0849044875134</v>
      </c>
      <c r="Q10" s="54">
        <v>169.76528842582982</v>
      </c>
      <c r="R10" s="54">
        <v>168.14951145105846</v>
      </c>
      <c r="S10" s="54">
        <v>165.12201705729788</v>
      </c>
      <c r="T10" s="54">
        <v>164.74278999315536</v>
      </c>
      <c r="U10" s="54">
        <v>164.4848067710131</v>
      </c>
      <c r="V10" s="54">
        <v>162.2383421395659</v>
      </c>
      <c r="W10" s="56">
        <v>170.39254324222694</v>
      </c>
      <c r="X10" s="2">
        <f t="shared" ca="1" si="7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159.63273743416377</v>
      </c>
      <c r="AM10" s="55">
        <v>160.09884066323536</v>
      </c>
      <c r="AN10" s="55">
        <v>159.39736792160201</v>
      </c>
      <c r="AO10" s="55">
        <v>158.93250896054957</v>
      </c>
      <c r="AP10" s="55">
        <v>163.02918229247467</v>
      </c>
      <c r="AQ10" s="55">
        <v>162.73348471893169</v>
      </c>
      <c r="AR10" s="55">
        <v>162.8726542788155</v>
      </c>
      <c r="AS10" s="55">
        <v>162.35310597199279</v>
      </c>
      <c r="AT10" s="55">
        <v>161.63621201672294</v>
      </c>
      <c r="AU10" s="55">
        <v>158.57072732847035</v>
      </c>
      <c r="AV10" s="55">
        <v>158.11619617248766</v>
      </c>
      <c r="AW10" s="55">
        <v>158.70547616518738</v>
      </c>
      <c r="AX10" s="55">
        <v>157.41279907711908</v>
      </c>
      <c r="AY10" s="55">
        <v>160.97235151654866</v>
      </c>
      <c r="AZ10" s="2">
        <f t="shared" ca="1" si="8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9"/>
        <v>TU</v>
      </c>
      <c r="BO10" s="2">
        <f t="shared" si="2"/>
        <v>0</v>
      </c>
      <c r="BP10" s="2">
        <f t="shared" si="3"/>
        <v>1</v>
      </c>
      <c r="BR10" s="2">
        <f t="shared" si="4"/>
        <v>0</v>
      </c>
      <c r="BS10" s="2">
        <f t="shared" si="4"/>
        <v>0</v>
      </c>
      <c r="BT10" s="2">
        <f t="shared" si="4"/>
        <v>0</v>
      </c>
      <c r="BU10" s="2">
        <f t="shared" si="4"/>
        <v>0</v>
      </c>
      <c r="BV10" s="2">
        <f t="shared" si="4"/>
        <v>0</v>
      </c>
      <c r="BW10" s="2">
        <f t="shared" si="4"/>
        <v>0</v>
      </c>
      <c r="BX10" s="2">
        <f t="shared" si="4"/>
        <v>0</v>
      </c>
      <c r="BY10" s="2">
        <f t="shared" si="4"/>
        <v>0</v>
      </c>
      <c r="BZ10" s="2">
        <f t="shared" si="4"/>
        <v>0</v>
      </c>
      <c r="CA10" s="2">
        <f t="shared" si="4"/>
        <v>0</v>
      </c>
      <c r="CB10" s="2">
        <f t="shared" si="4"/>
        <v>0</v>
      </c>
      <c r="CC10" s="2">
        <f t="shared" si="4"/>
        <v>0</v>
      </c>
      <c r="CD10" s="2">
        <f t="shared" si="4"/>
        <v>0</v>
      </c>
      <c r="CE10" s="2">
        <f t="shared" si="4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КА-4  -  Тух</v>
      </c>
      <c r="B11" s="10" t="s">
        <v>2483</v>
      </c>
      <c r="C11" s="18">
        <v>180</v>
      </c>
      <c r="D11" s="18">
        <v>140</v>
      </c>
      <c r="E11" s="22" t="s">
        <v>114</v>
      </c>
      <c r="F11" s="22">
        <v>3</v>
      </c>
      <c r="G11" s="22"/>
      <c r="H11" s="20">
        <f t="shared" ca="1" si="5"/>
        <v>0</v>
      </c>
      <c r="I11" s="16" t="str">
        <f t="shared" si="6"/>
        <v>04K002TU0008</v>
      </c>
      <c r="J11" s="54">
        <v>149.87410249790736</v>
      </c>
      <c r="K11" s="54">
        <v>150.00954388910034</v>
      </c>
      <c r="L11" s="54">
        <v>151.33701766654181</v>
      </c>
      <c r="M11" s="54">
        <v>153.2117055919816</v>
      </c>
      <c r="N11" s="54">
        <v>157.96241912302145</v>
      </c>
      <c r="O11" s="54">
        <v>158.14423975449679</v>
      </c>
      <c r="P11" s="54">
        <v>157.47593517667198</v>
      </c>
      <c r="Q11" s="54">
        <v>156.19713092328757</v>
      </c>
      <c r="R11" s="54">
        <v>153.62208417412424</v>
      </c>
      <c r="S11" s="54">
        <v>153.00185494567003</v>
      </c>
      <c r="T11" s="54">
        <v>148.98063483367179</v>
      </c>
      <c r="U11" s="54">
        <v>149.37100818788625</v>
      </c>
      <c r="V11" s="54">
        <v>150.67832087861549</v>
      </c>
      <c r="W11" s="56">
        <v>152.44715310728867</v>
      </c>
      <c r="X11" s="2">
        <f t="shared" ca="1" si="7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170.43007771450573</v>
      </c>
      <c r="AM11" s="55">
        <v>169.71529196906232</v>
      </c>
      <c r="AN11" s="55">
        <v>170.37160142107061</v>
      </c>
      <c r="AO11" s="55">
        <v>172.33548767709016</v>
      </c>
      <c r="AP11" s="55">
        <v>176.11886984037676</v>
      </c>
      <c r="AQ11" s="55">
        <v>174.8074943347132</v>
      </c>
      <c r="AR11" s="55">
        <v>176.60404342988966</v>
      </c>
      <c r="AS11" s="55">
        <v>176.55267456944341</v>
      </c>
      <c r="AT11" s="55">
        <v>174.98609954567976</v>
      </c>
      <c r="AU11" s="55">
        <v>171.5657870792418</v>
      </c>
      <c r="AV11" s="55">
        <v>167.40582521447013</v>
      </c>
      <c r="AW11" s="55">
        <v>169.14162122605939</v>
      </c>
      <c r="AX11" s="55">
        <v>170.65326484043081</v>
      </c>
      <c r="AY11" s="55">
        <v>173.95524361276173</v>
      </c>
      <c r="AZ11" s="2">
        <f t="shared" ca="1" si="8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9"/>
        <v>TU</v>
      </c>
      <c r="BO11" s="2">
        <f t="shared" si="2"/>
        <v>0</v>
      </c>
      <c r="BP11" s="2">
        <f t="shared" si="3"/>
        <v>1</v>
      </c>
      <c r="BR11" s="2">
        <f t="shared" si="4"/>
        <v>0</v>
      </c>
      <c r="BS11" s="2">
        <f t="shared" si="4"/>
        <v>0</v>
      </c>
      <c r="BT11" s="2">
        <f t="shared" si="4"/>
        <v>0</v>
      </c>
      <c r="BU11" s="2">
        <f t="shared" si="4"/>
        <v>0</v>
      </c>
      <c r="BV11" s="2">
        <f t="shared" si="4"/>
        <v>0</v>
      </c>
      <c r="BW11" s="2">
        <f t="shared" si="4"/>
        <v>0</v>
      </c>
      <c r="BX11" s="2">
        <f t="shared" si="4"/>
        <v>0</v>
      </c>
      <c r="BY11" s="2">
        <f t="shared" si="4"/>
        <v>0</v>
      </c>
      <c r="BZ11" s="2">
        <f t="shared" si="4"/>
        <v>0</v>
      </c>
      <c r="CA11" s="2">
        <f t="shared" si="4"/>
        <v>0</v>
      </c>
      <c r="CB11" s="2">
        <f t="shared" si="4"/>
        <v>0</v>
      </c>
      <c r="CC11" s="2">
        <f t="shared" si="4"/>
        <v>0</v>
      </c>
      <c r="CD11" s="2">
        <f t="shared" si="4"/>
        <v>0</v>
      </c>
      <c r="CE11" s="2">
        <f t="shared" si="4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КА-5  -  Тух</v>
      </c>
      <c r="B12" s="10" t="s">
        <v>2484</v>
      </c>
      <c r="C12" s="18">
        <v>180</v>
      </c>
      <c r="D12" s="18">
        <v>140</v>
      </c>
      <c r="E12" s="22" t="s">
        <v>114</v>
      </c>
      <c r="F12" s="22">
        <v>3</v>
      </c>
      <c r="G12" s="22"/>
      <c r="H12" s="20">
        <f t="shared" ca="1" si="5"/>
        <v>0</v>
      </c>
      <c r="I12" s="16" t="str">
        <f t="shared" si="6"/>
        <v>05K002TU0008</v>
      </c>
      <c r="J12" s="54">
        <v>181.15727698442211</v>
      </c>
      <c r="K12" s="54">
        <v>182.58111965088679</v>
      </c>
      <c r="L12" s="54">
        <v>182.43167479731861</v>
      </c>
      <c r="M12" s="54">
        <v>181.24327358351076</v>
      </c>
      <c r="N12" s="54">
        <v>183.41001135971331</v>
      </c>
      <c r="O12" s="54">
        <v>188.03863340852183</v>
      </c>
      <c r="P12" s="54">
        <v>188.28606593139622</v>
      </c>
      <c r="Q12" s="54">
        <v>0</v>
      </c>
      <c r="R12" s="54">
        <v>0</v>
      </c>
      <c r="S12" s="54">
        <v>176.25686180680614</v>
      </c>
      <c r="T12" s="54">
        <v>175.58902798271788</v>
      </c>
      <c r="U12" s="54">
        <v>169.94412165962416</v>
      </c>
      <c r="V12" s="54">
        <v>178.17753158914269</v>
      </c>
      <c r="W12" s="56">
        <v>181.90213076195195</v>
      </c>
      <c r="X12" s="2">
        <f t="shared" ca="1" si="7"/>
        <v>2</v>
      </c>
      <c r="Y12" s="2">
        <f t="shared" ca="1" si="0"/>
        <v>2</v>
      </c>
      <c r="Z12" s="2">
        <f t="shared" ca="1" si="0"/>
        <v>2</v>
      </c>
      <c r="AA12" s="2">
        <f t="shared" ca="1" si="0"/>
        <v>2</v>
      </c>
      <c r="AB12" s="2">
        <f t="shared" ca="1" si="0"/>
        <v>2</v>
      </c>
      <c r="AC12" s="2">
        <f t="shared" ca="1" si="0"/>
        <v>2</v>
      </c>
      <c r="AD12" s="2">
        <f t="shared" ca="1" si="0"/>
        <v>2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2</v>
      </c>
      <c r="AL12" s="55">
        <v>178.42219008458704</v>
      </c>
      <c r="AM12" s="55">
        <v>177.36283295150687</v>
      </c>
      <c r="AN12" s="55">
        <v>176.74445099046414</v>
      </c>
      <c r="AO12" s="55">
        <v>177.63769100215757</v>
      </c>
      <c r="AP12" s="55">
        <v>174.94696060273984</v>
      </c>
      <c r="AQ12" s="55">
        <v>174.43890393493814</v>
      </c>
      <c r="AR12" s="55">
        <v>172.21466745226942</v>
      </c>
      <c r="AS12" s="55">
        <v>0</v>
      </c>
      <c r="AT12" s="55">
        <v>0</v>
      </c>
      <c r="AU12" s="55">
        <v>172.51630671316116</v>
      </c>
      <c r="AV12" s="55">
        <v>177.67364080790139</v>
      </c>
      <c r="AW12" s="55">
        <v>164.47964176660247</v>
      </c>
      <c r="AX12" s="55">
        <v>176.80825455013331</v>
      </c>
      <c r="AY12" s="55">
        <v>177.94171533378054</v>
      </c>
      <c r="AZ12" s="2">
        <f t="shared" ca="1" si="8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9"/>
        <v>TU</v>
      </c>
      <c r="BO12" s="2">
        <f t="shared" si="2"/>
        <v>0</v>
      </c>
      <c r="BP12" s="2">
        <f t="shared" si="3"/>
        <v>0</v>
      </c>
      <c r="BR12" s="2">
        <f t="shared" si="4"/>
        <v>1</v>
      </c>
      <c r="BS12" s="2">
        <f t="shared" si="4"/>
        <v>1</v>
      </c>
      <c r="BT12" s="2">
        <f t="shared" si="4"/>
        <v>1</v>
      </c>
      <c r="BU12" s="2">
        <f t="shared" si="4"/>
        <v>1</v>
      </c>
      <c r="BV12" s="2">
        <f t="shared" si="4"/>
        <v>1</v>
      </c>
      <c r="BW12" s="2">
        <f t="shared" si="4"/>
        <v>1</v>
      </c>
      <c r="BX12" s="2">
        <f t="shared" si="4"/>
        <v>1</v>
      </c>
      <c r="BY12" s="2">
        <f t="shared" si="4"/>
        <v>0</v>
      </c>
      <c r="BZ12" s="2">
        <f t="shared" si="4"/>
        <v>0</v>
      </c>
      <c r="CA12" s="2">
        <f t="shared" si="4"/>
        <v>0</v>
      </c>
      <c r="CB12" s="2">
        <f t="shared" si="4"/>
        <v>0</v>
      </c>
      <c r="CC12" s="2">
        <f t="shared" si="4"/>
        <v>0</v>
      </c>
      <c r="CD12" s="2">
        <f t="shared" si="4"/>
        <v>0</v>
      </c>
      <c r="CE12" s="2">
        <f t="shared" si="4"/>
        <v>1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  -  α_рс</v>
      </c>
      <c r="B13" s="10" t="s">
        <v>2485</v>
      </c>
      <c r="C13" s="18">
        <v>1.6</v>
      </c>
      <c r="D13" s="18">
        <v>1.2</v>
      </c>
      <c r="E13" s="22" t="s">
        <v>2486</v>
      </c>
      <c r="F13" s="22">
        <v>3</v>
      </c>
      <c r="G13" s="22"/>
      <c r="H13" s="20">
        <f t="shared" ca="1" si="5"/>
        <v>0</v>
      </c>
      <c r="I13" s="16" t="str">
        <f t="shared" si="6"/>
        <v>01K002KI0008</v>
      </c>
      <c r="J13" s="54">
        <v>1.8415331388691951</v>
      </c>
      <c r="K13" s="54">
        <v>1.7171714094640302</v>
      </c>
      <c r="L13" s="54">
        <v>1.6421621422383008</v>
      </c>
      <c r="M13" s="54">
        <v>1.5945113848561627</v>
      </c>
      <c r="N13" s="54">
        <v>1.657919052544778</v>
      </c>
      <c r="O13" s="54">
        <v>1.7085489204874711</v>
      </c>
      <c r="P13" s="54">
        <v>1.3866567369547815</v>
      </c>
      <c r="Q13" s="54">
        <v>1.3490192187870074</v>
      </c>
      <c r="R13" s="54">
        <v>1.3157604998608754</v>
      </c>
      <c r="S13" s="54">
        <v>1.3764326077741089</v>
      </c>
      <c r="T13" s="54">
        <v>1.347409861068668</v>
      </c>
      <c r="U13" s="54">
        <v>1.330084657240123</v>
      </c>
      <c r="V13" s="54">
        <v>1.3984165223209528</v>
      </c>
      <c r="W13" s="56">
        <v>1.3670510978864499</v>
      </c>
      <c r="X13" s="2">
        <f t="shared" ca="1" si="7"/>
        <v>2</v>
      </c>
      <c r="Y13" s="2">
        <f t="shared" ca="1" si="0"/>
        <v>2</v>
      </c>
      <c r="Z13" s="2">
        <f t="shared" ca="1" si="0"/>
        <v>2</v>
      </c>
      <c r="AA13" s="2">
        <f t="shared" ca="1" si="0"/>
        <v>0</v>
      </c>
      <c r="AB13" s="2">
        <f t="shared" ca="1" si="0"/>
        <v>2</v>
      </c>
      <c r="AC13" s="2">
        <f t="shared" ca="1" si="0"/>
        <v>2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1.7883023097957647</v>
      </c>
      <c r="AM13" s="55">
        <v>1.7936753100880798</v>
      </c>
      <c r="AN13" s="55">
        <v>1.7565993501691362</v>
      </c>
      <c r="AO13" s="55">
        <v>1.7222619027809898</v>
      </c>
      <c r="AP13" s="55">
        <v>1.7175070031526487</v>
      </c>
      <c r="AQ13" s="55">
        <v>1.7250596852384696</v>
      </c>
      <c r="AR13" s="55">
        <v>1.2828625244841032</v>
      </c>
      <c r="AS13" s="55">
        <v>1.2443312220545713</v>
      </c>
      <c r="AT13" s="55">
        <v>1.2316673903885211</v>
      </c>
      <c r="AU13" s="55">
        <v>1.2441188759630717</v>
      </c>
      <c r="AV13" s="55">
        <v>1.2401402491113915</v>
      </c>
      <c r="AW13" s="55">
        <v>1.2746734601206373</v>
      </c>
      <c r="AX13" s="55">
        <v>1.339471631197181</v>
      </c>
      <c r="AY13" s="55">
        <v>1.2870657541522386</v>
      </c>
      <c r="AZ13" s="2">
        <f t="shared" ca="1" si="8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9"/>
        <v>KI</v>
      </c>
      <c r="BO13" s="2">
        <f t="shared" si="2"/>
        <v>0</v>
      </c>
      <c r="BP13" s="2">
        <f t="shared" si="3"/>
        <v>0</v>
      </c>
      <c r="BR13" s="2">
        <f t="shared" ref="BR13:CE17" si="10">IF(AND(J57 &gt;0,J13&gt;$C13,J13 &gt;0.5),1,0)</f>
        <v>1</v>
      </c>
      <c r="BS13" s="2">
        <f t="shared" si="10"/>
        <v>1</v>
      </c>
      <c r="BT13" s="2">
        <f t="shared" si="10"/>
        <v>1</v>
      </c>
      <c r="BU13" s="2">
        <f t="shared" si="10"/>
        <v>0</v>
      </c>
      <c r="BV13" s="2">
        <f t="shared" si="10"/>
        <v>1</v>
      </c>
      <c r="BW13" s="2">
        <f t="shared" si="10"/>
        <v>1</v>
      </c>
      <c r="BX13" s="2">
        <f t="shared" si="10"/>
        <v>0</v>
      </c>
      <c r="BY13" s="2">
        <f t="shared" si="10"/>
        <v>0</v>
      </c>
      <c r="BZ13" s="2">
        <f t="shared" si="10"/>
        <v>0</v>
      </c>
      <c r="CA13" s="2">
        <f t="shared" si="10"/>
        <v>0</v>
      </c>
      <c r="CB13" s="2">
        <f t="shared" si="10"/>
        <v>0</v>
      </c>
      <c r="CC13" s="2">
        <f t="shared" si="10"/>
        <v>0</v>
      </c>
      <c r="CD13" s="2">
        <f t="shared" si="10"/>
        <v>0</v>
      </c>
      <c r="CE13" s="2">
        <f t="shared" si="10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КА-2  -  α_рс</v>
      </c>
      <c r="B14" s="10" t="s">
        <v>2487</v>
      </c>
      <c r="C14" s="18">
        <v>1.6</v>
      </c>
      <c r="D14" s="18">
        <v>1.2</v>
      </c>
      <c r="E14" s="22" t="s">
        <v>2486</v>
      </c>
      <c r="F14" s="22">
        <v>3</v>
      </c>
      <c r="G14" s="22"/>
      <c r="H14" s="20">
        <f t="shared" ca="1" si="5"/>
        <v>0</v>
      </c>
      <c r="I14" s="16" t="str">
        <f t="shared" si="6"/>
        <v>02K002KI0008</v>
      </c>
      <c r="J14" s="54">
        <v>1.4863001033888816</v>
      </c>
      <c r="K14" s="54">
        <v>1.3823823617312692</v>
      </c>
      <c r="L14" s="54">
        <v>1.4307312096083242</v>
      </c>
      <c r="M14" s="54">
        <v>1.4807551376052153</v>
      </c>
      <c r="N14" s="54">
        <v>1.5395462306764265</v>
      </c>
      <c r="O14" s="54">
        <v>1.4195154841403319</v>
      </c>
      <c r="P14" s="54">
        <v>1.4232658881405962</v>
      </c>
      <c r="Q14" s="54">
        <v>1.2971616348086479</v>
      </c>
      <c r="R14" s="54">
        <v>1.3170286093978913</v>
      </c>
      <c r="S14" s="54">
        <v>1.5285590371442042</v>
      </c>
      <c r="T14" s="54">
        <v>1.4500672074827663</v>
      </c>
      <c r="U14" s="54">
        <v>1.3526396999449701</v>
      </c>
      <c r="V14" s="54">
        <v>1.3565025144225797</v>
      </c>
      <c r="W14" s="56">
        <v>1.4966694955255531</v>
      </c>
      <c r="X14" s="2">
        <f t="shared" ca="1" si="7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1.3271981944709852</v>
      </c>
      <c r="AM14" s="55">
        <v>1.2618864246652064</v>
      </c>
      <c r="AN14" s="55">
        <v>1.2834954651993542</v>
      </c>
      <c r="AO14" s="55">
        <v>1.3379468095958911</v>
      </c>
      <c r="AP14" s="55">
        <v>1.4435105970615307</v>
      </c>
      <c r="AQ14" s="55">
        <v>1.3008149777613629</v>
      </c>
      <c r="AR14" s="55">
        <v>1.2912179624555282</v>
      </c>
      <c r="AS14" s="55">
        <v>1.2129695995707499</v>
      </c>
      <c r="AT14" s="55">
        <v>1.2161288928598715</v>
      </c>
      <c r="AU14" s="55">
        <v>1.3735708785492742</v>
      </c>
      <c r="AV14" s="55">
        <v>1.3027148341239705</v>
      </c>
      <c r="AW14" s="55">
        <v>1.2388750252343583</v>
      </c>
      <c r="AX14" s="55">
        <v>1.2528546926567214</v>
      </c>
      <c r="AY14" s="55">
        <v>1.409070613705887</v>
      </c>
      <c r="AZ14" s="2">
        <f t="shared" ca="1" si="8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9"/>
        <v>KI</v>
      </c>
      <c r="BO14" s="2">
        <f t="shared" si="2"/>
        <v>0</v>
      </c>
      <c r="BP14" s="2">
        <f t="shared" si="3"/>
        <v>1</v>
      </c>
      <c r="BR14" s="2">
        <f t="shared" si="10"/>
        <v>0</v>
      </c>
      <c r="BS14" s="2">
        <f t="shared" si="10"/>
        <v>0</v>
      </c>
      <c r="BT14" s="2">
        <f t="shared" si="10"/>
        <v>0</v>
      </c>
      <c r="BU14" s="2">
        <f t="shared" si="10"/>
        <v>0</v>
      </c>
      <c r="BV14" s="2">
        <f t="shared" si="10"/>
        <v>0</v>
      </c>
      <c r="BW14" s="2">
        <f t="shared" si="10"/>
        <v>0</v>
      </c>
      <c r="BX14" s="2">
        <f t="shared" si="10"/>
        <v>0</v>
      </c>
      <c r="BY14" s="2">
        <f t="shared" si="10"/>
        <v>0</v>
      </c>
      <c r="BZ14" s="2">
        <f t="shared" si="10"/>
        <v>0</v>
      </c>
      <c r="CA14" s="2">
        <f t="shared" si="10"/>
        <v>0</v>
      </c>
      <c r="CB14" s="2">
        <f t="shared" si="10"/>
        <v>0</v>
      </c>
      <c r="CC14" s="2">
        <f t="shared" si="10"/>
        <v>0</v>
      </c>
      <c r="CD14" s="2">
        <f t="shared" si="10"/>
        <v>0</v>
      </c>
      <c r="CE14" s="2">
        <f t="shared" si="10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КА-3  -  α_рс</v>
      </c>
      <c r="B15" s="10" t="s">
        <v>2488</v>
      </c>
      <c r="C15" s="18">
        <v>1.6</v>
      </c>
      <c r="D15" s="18">
        <v>1.2</v>
      </c>
      <c r="E15" s="22" t="s">
        <v>2486</v>
      </c>
      <c r="F15" s="22">
        <v>3</v>
      </c>
      <c r="G15" s="22"/>
      <c r="H15" s="20">
        <f t="shared" ca="1" si="5"/>
        <v>0</v>
      </c>
      <c r="I15" s="16" t="str">
        <f t="shared" si="6"/>
        <v>03K002KI0008</v>
      </c>
      <c r="J15" s="54">
        <v>1.3621260999139908</v>
      </c>
      <c r="K15" s="54">
        <v>1.3654698485350791</v>
      </c>
      <c r="L15" s="54">
        <v>1.389161147942152</v>
      </c>
      <c r="M15" s="54">
        <v>1.415306743094173</v>
      </c>
      <c r="N15" s="54">
        <v>1.33676290298095</v>
      </c>
      <c r="O15" s="54">
        <v>1.3375390829378839</v>
      </c>
      <c r="P15" s="54">
        <v>1.316405263271349</v>
      </c>
      <c r="Q15" s="54">
        <v>1.3203770232624461</v>
      </c>
      <c r="R15" s="54">
        <v>1.2464810631607124</v>
      </c>
      <c r="S15" s="54">
        <v>1.3397909533955148</v>
      </c>
      <c r="T15" s="54">
        <v>1.3746863738741395</v>
      </c>
      <c r="U15" s="54">
        <v>1.3587114218339862</v>
      </c>
      <c r="V15" s="54">
        <v>1.5090419986882546</v>
      </c>
      <c r="W15" s="56">
        <v>1.391075135128363</v>
      </c>
      <c r="X15" s="2">
        <f t="shared" ca="1" si="7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1.3236887299523312</v>
      </c>
      <c r="AM15" s="55">
        <v>1.326636336783124</v>
      </c>
      <c r="AN15" s="55">
        <v>1.3393400897079746</v>
      </c>
      <c r="AO15" s="55">
        <v>1.3494381026172362</v>
      </c>
      <c r="AP15" s="55">
        <v>1.3385803856741887</v>
      </c>
      <c r="AQ15" s="55">
        <v>1.3393777387574366</v>
      </c>
      <c r="AR15" s="55">
        <v>1.3184629074261203</v>
      </c>
      <c r="AS15" s="55">
        <v>1.3126057910169666</v>
      </c>
      <c r="AT15" s="55">
        <v>1.2814834732010187</v>
      </c>
      <c r="AU15" s="55">
        <v>1.3330211001384573</v>
      </c>
      <c r="AV15" s="55">
        <v>1.3327148654593515</v>
      </c>
      <c r="AW15" s="55">
        <v>1.3300592628633741</v>
      </c>
      <c r="AX15" s="55">
        <v>1.4172753900123896</v>
      </c>
      <c r="AY15" s="55">
        <v>1.3779207311322514</v>
      </c>
      <c r="AZ15" s="2">
        <f t="shared" ca="1" si="8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9"/>
        <v>KI</v>
      </c>
      <c r="BO15" s="2">
        <f t="shared" si="2"/>
        <v>0</v>
      </c>
      <c r="BP15" s="2">
        <f t="shared" si="3"/>
        <v>1</v>
      </c>
      <c r="BR15" s="2">
        <f t="shared" si="10"/>
        <v>0</v>
      </c>
      <c r="BS15" s="2">
        <f t="shared" si="10"/>
        <v>0</v>
      </c>
      <c r="BT15" s="2">
        <f t="shared" si="10"/>
        <v>0</v>
      </c>
      <c r="BU15" s="2">
        <f t="shared" si="10"/>
        <v>0</v>
      </c>
      <c r="BV15" s="2">
        <f t="shared" si="10"/>
        <v>0</v>
      </c>
      <c r="BW15" s="2">
        <f t="shared" si="10"/>
        <v>0</v>
      </c>
      <c r="BX15" s="2">
        <f t="shared" si="10"/>
        <v>0</v>
      </c>
      <c r="BY15" s="2">
        <f t="shared" si="10"/>
        <v>0</v>
      </c>
      <c r="BZ15" s="2">
        <f t="shared" si="10"/>
        <v>0</v>
      </c>
      <c r="CA15" s="2">
        <f t="shared" si="10"/>
        <v>0</v>
      </c>
      <c r="CB15" s="2">
        <f t="shared" si="10"/>
        <v>0</v>
      </c>
      <c r="CC15" s="2">
        <f t="shared" si="10"/>
        <v>0</v>
      </c>
      <c r="CD15" s="2">
        <f t="shared" si="10"/>
        <v>0</v>
      </c>
      <c r="CE15" s="2">
        <f t="shared" si="10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КА-4  -  α_рс</v>
      </c>
      <c r="B16" s="10" t="s">
        <v>2489</v>
      </c>
      <c r="C16" s="18">
        <v>1.6</v>
      </c>
      <c r="D16" s="18">
        <v>1.2</v>
      </c>
      <c r="E16" s="22" t="s">
        <v>2486</v>
      </c>
      <c r="F16" s="22">
        <v>3</v>
      </c>
      <c r="G16" s="22"/>
      <c r="H16" s="20">
        <f t="shared" ca="1" si="5"/>
        <v>0</v>
      </c>
      <c r="I16" s="16" t="str">
        <f t="shared" si="6"/>
        <v>04K002KI0008</v>
      </c>
      <c r="J16" s="54">
        <v>1.1260685197587821</v>
      </c>
      <c r="K16" s="54">
        <v>1.1439644069620727</v>
      </c>
      <c r="L16" s="54">
        <v>1.1282231726359815</v>
      </c>
      <c r="M16" s="54">
        <v>1.1212176784040027</v>
      </c>
      <c r="N16" s="54">
        <v>1.1184591254474296</v>
      </c>
      <c r="O16" s="54">
        <v>1.1271906525507789</v>
      </c>
      <c r="P16" s="54">
        <v>1.1106382393216563</v>
      </c>
      <c r="Q16" s="54">
        <v>1.1243184132471582</v>
      </c>
      <c r="R16" s="54">
        <v>1.118121389852192</v>
      </c>
      <c r="S16" s="54">
        <v>1.1686290562245387</v>
      </c>
      <c r="T16" s="54">
        <v>1.2040761989631419</v>
      </c>
      <c r="U16" s="54">
        <v>1.118600243926718</v>
      </c>
      <c r="V16" s="54">
        <v>1.1286248779413313</v>
      </c>
      <c r="W16" s="56">
        <v>1.0956463411348081</v>
      </c>
      <c r="X16" s="2">
        <f t="shared" ca="1" si="7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1.1740740700000001</v>
      </c>
      <c r="AM16" s="55">
        <v>1.1766947648721997</v>
      </c>
      <c r="AN16" s="55">
        <v>1.1740740700000001</v>
      </c>
      <c r="AO16" s="55">
        <v>1.1740740700000001</v>
      </c>
      <c r="AP16" s="55">
        <v>1.1740740700000001</v>
      </c>
      <c r="AQ16" s="55">
        <v>1.1789932747162848</v>
      </c>
      <c r="AR16" s="55">
        <v>1.1740740700000001</v>
      </c>
      <c r="AS16" s="55">
        <v>1.1740740700000001</v>
      </c>
      <c r="AT16" s="55">
        <v>1.1740740700000001</v>
      </c>
      <c r="AU16" s="55">
        <v>1.1743146328108227</v>
      </c>
      <c r="AV16" s="55">
        <v>1.2385277516042661</v>
      </c>
      <c r="AW16" s="55">
        <v>1.1861537201589909</v>
      </c>
      <c r="AX16" s="55">
        <v>1.1811494752113993</v>
      </c>
      <c r="AY16" s="55">
        <v>1.1740740700000001</v>
      </c>
      <c r="AZ16" s="2">
        <f t="shared" ca="1" si="8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9"/>
        <v>KI</v>
      </c>
      <c r="BO16" s="2">
        <f t="shared" si="2"/>
        <v>0</v>
      </c>
      <c r="BP16" s="2">
        <f t="shared" si="3"/>
        <v>1</v>
      </c>
      <c r="BR16" s="2">
        <f t="shared" si="10"/>
        <v>0</v>
      </c>
      <c r="BS16" s="2">
        <f t="shared" si="10"/>
        <v>0</v>
      </c>
      <c r="BT16" s="2">
        <f t="shared" si="10"/>
        <v>0</v>
      </c>
      <c r="BU16" s="2">
        <f t="shared" si="10"/>
        <v>0</v>
      </c>
      <c r="BV16" s="2">
        <f t="shared" si="10"/>
        <v>0</v>
      </c>
      <c r="BW16" s="2">
        <f t="shared" si="10"/>
        <v>0</v>
      </c>
      <c r="BX16" s="2">
        <f t="shared" si="10"/>
        <v>0</v>
      </c>
      <c r="BY16" s="2">
        <f t="shared" si="10"/>
        <v>0</v>
      </c>
      <c r="BZ16" s="2">
        <f t="shared" si="10"/>
        <v>0</v>
      </c>
      <c r="CA16" s="2">
        <f t="shared" si="10"/>
        <v>0</v>
      </c>
      <c r="CB16" s="2">
        <f t="shared" si="10"/>
        <v>0</v>
      </c>
      <c r="CC16" s="2">
        <f t="shared" si="10"/>
        <v>0</v>
      </c>
      <c r="CD16" s="2">
        <f t="shared" si="10"/>
        <v>0</v>
      </c>
      <c r="CE16" s="2">
        <f t="shared" si="10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КА-5  -  α_рс</v>
      </c>
      <c r="B17" s="10" t="s">
        <v>2490</v>
      </c>
      <c r="C17" s="18">
        <v>1.6</v>
      </c>
      <c r="D17" s="18">
        <v>1.2</v>
      </c>
      <c r="E17" s="22" t="s">
        <v>2486</v>
      </c>
      <c r="F17" s="22">
        <v>3</v>
      </c>
      <c r="G17" s="22"/>
      <c r="H17" s="20">
        <f t="shared" ca="1" si="5"/>
        <v>0</v>
      </c>
      <c r="I17" s="16" t="str">
        <f t="shared" si="6"/>
        <v>05K002KI0008</v>
      </c>
      <c r="J17" s="54">
        <v>1.3011487037167184</v>
      </c>
      <c r="K17" s="54">
        <v>1.319089385428363</v>
      </c>
      <c r="L17" s="54">
        <v>1.3356960578670924</v>
      </c>
      <c r="M17" s="54">
        <v>1.3066831147658258</v>
      </c>
      <c r="N17" s="54">
        <v>1.3840580995640026</v>
      </c>
      <c r="O17" s="54">
        <v>1.3607629197792788</v>
      </c>
      <c r="P17" s="54">
        <v>1.4001777033736793</v>
      </c>
      <c r="Q17" s="54">
        <v>0</v>
      </c>
      <c r="R17" s="54">
        <v>0</v>
      </c>
      <c r="S17" s="54">
        <v>1.5269024467361265</v>
      </c>
      <c r="T17" s="54">
        <v>1.3616499261529171</v>
      </c>
      <c r="U17" s="54">
        <v>1.4766238117707569</v>
      </c>
      <c r="V17" s="54">
        <v>1.3555105820891331</v>
      </c>
      <c r="W17" s="56">
        <v>1.3371161295716776</v>
      </c>
      <c r="X17" s="2">
        <f t="shared" ca="1" si="7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1.2670847657109061</v>
      </c>
      <c r="AM17" s="55">
        <v>1.286949192643416</v>
      </c>
      <c r="AN17" s="55">
        <v>1.2964056659192318</v>
      </c>
      <c r="AO17" s="55">
        <v>1.2842378911876331</v>
      </c>
      <c r="AP17" s="55">
        <v>1.3467583660346998</v>
      </c>
      <c r="AQ17" s="55">
        <v>1.3656998280625228</v>
      </c>
      <c r="AR17" s="55">
        <v>1.4182740388144095</v>
      </c>
      <c r="AS17" s="55">
        <v>0</v>
      </c>
      <c r="AT17" s="55">
        <v>0</v>
      </c>
      <c r="AU17" s="55">
        <v>1.4050096339963343</v>
      </c>
      <c r="AV17" s="55">
        <v>1.2831109195141062</v>
      </c>
      <c r="AW17" s="55">
        <v>1.5799417822552071</v>
      </c>
      <c r="AX17" s="55">
        <v>1.3073807862998434</v>
      </c>
      <c r="AY17" s="55">
        <v>1.2915062719247996</v>
      </c>
      <c r="AZ17" s="2">
        <f t="shared" ca="1" si="8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9"/>
        <v>KI</v>
      </c>
      <c r="BO17" s="2">
        <f t="shared" si="2"/>
        <v>0</v>
      </c>
      <c r="BP17" s="2">
        <f t="shared" si="3"/>
        <v>1</v>
      </c>
      <c r="BR17" s="2">
        <f t="shared" si="10"/>
        <v>0</v>
      </c>
      <c r="BS17" s="2">
        <f t="shared" si="10"/>
        <v>0</v>
      </c>
      <c r="BT17" s="2">
        <f t="shared" si="10"/>
        <v>0</v>
      </c>
      <c r="BU17" s="2">
        <f t="shared" si="10"/>
        <v>0</v>
      </c>
      <c r="BV17" s="2">
        <f t="shared" si="10"/>
        <v>0</v>
      </c>
      <c r="BW17" s="2">
        <f t="shared" si="10"/>
        <v>0</v>
      </c>
      <c r="BX17" s="2">
        <f t="shared" si="10"/>
        <v>0</v>
      </c>
      <c r="BY17" s="2">
        <f t="shared" si="10"/>
        <v>0</v>
      </c>
      <c r="BZ17" s="2">
        <f t="shared" si="10"/>
        <v>0</v>
      </c>
      <c r="CA17" s="2">
        <f t="shared" si="10"/>
        <v>0</v>
      </c>
      <c r="CB17" s="2">
        <f t="shared" si="10"/>
        <v>0</v>
      </c>
      <c r="CC17" s="2">
        <f t="shared" si="10"/>
        <v>0</v>
      </c>
      <c r="CD17" s="2">
        <f t="shared" si="10"/>
        <v>0</v>
      </c>
      <c r="CE17" s="2">
        <f t="shared" si="10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КА-1  -  Гшл</v>
      </c>
      <c r="B18" s="10" t="s">
        <v>2491</v>
      </c>
      <c r="C18" s="18">
        <v>3</v>
      </c>
      <c r="D18" s="18">
        <v>0</v>
      </c>
      <c r="E18" s="22" t="s">
        <v>792</v>
      </c>
      <c r="F18" s="22">
        <v>1</v>
      </c>
      <c r="G18" s="22">
        <v>1</v>
      </c>
      <c r="H18" s="20">
        <f t="shared" ca="1" si="5"/>
        <v>0</v>
      </c>
      <c r="I18" s="16" t="str">
        <f t="shared" si="6"/>
        <v>01K002SH0008</v>
      </c>
      <c r="J18" s="54">
        <v>0.5</v>
      </c>
      <c r="K18" s="54">
        <v>0.5</v>
      </c>
      <c r="L18" s="54">
        <v>0.5</v>
      </c>
      <c r="M18" s="54">
        <v>0.5</v>
      </c>
      <c r="N18" s="54">
        <v>0.5</v>
      </c>
      <c r="O18" s="54">
        <v>0.5</v>
      </c>
      <c r="P18" s="54">
        <v>0.5</v>
      </c>
      <c r="Q18" s="54">
        <v>0.5</v>
      </c>
      <c r="R18" s="54">
        <v>0.5</v>
      </c>
      <c r="S18" s="54">
        <v>0.5</v>
      </c>
      <c r="T18" s="54">
        <v>0.5</v>
      </c>
      <c r="U18" s="54">
        <v>0.5</v>
      </c>
      <c r="V18" s="54">
        <v>0.5</v>
      </c>
      <c r="W18" s="56">
        <v>0.5</v>
      </c>
      <c r="X18" s="2">
        <f t="shared" ca="1" si="7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0.05</v>
      </c>
      <c r="AM18" s="55">
        <v>0.05</v>
      </c>
      <c r="AN18" s="55">
        <v>0.05</v>
      </c>
      <c r="AO18" s="55">
        <v>0.05</v>
      </c>
      <c r="AP18" s="55">
        <v>0.05</v>
      </c>
      <c r="AQ18" s="55">
        <v>0.05</v>
      </c>
      <c r="AR18" s="55">
        <v>0.05</v>
      </c>
      <c r="AS18" s="55">
        <v>0.05</v>
      </c>
      <c r="AT18" s="55">
        <v>0.05</v>
      </c>
      <c r="AU18" s="55">
        <v>0.05</v>
      </c>
      <c r="AV18" s="55">
        <v>0.05</v>
      </c>
      <c r="AW18" s="55">
        <v>0.05</v>
      </c>
      <c r="AX18" s="55">
        <v>0.05</v>
      </c>
      <c r="AY18" s="55">
        <v>0.05</v>
      </c>
      <c r="AZ18" s="2">
        <f t="shared" ca="1" si="8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9"/>
        <v>SH</v>
      </c>
      <c r="BO18" s="2">
        <f t="shared" si="2"/>
        <v>0</v>
      </c>
      <c r="BP18" s="2">
        <f t="shared" si="3"/>
        <v>1</v>
      </c>
      <c r="BR18" s="2">
        <f t="shared" ref="BR18:CE22" si="11">IF(AND(J57 &gt;0,J18&gt;$C18,J18 &gt;0.1),1,0)</f>
        <v>0</v>
      </c>
      <c r="BS18" s="2">
        <f t="shared" si="11"/>
        <v>0</v>
      </c>
      <c r="BT18" s="2">
        <f t="shared" si="11"/>
        <v>0</v>
      </c>
      <c r="BU18" s="2">
        <f t="shared" si="11"/>
        <v>0</v>
      </c>
      <c r="BV18" s="2">
        <f t="shared" si="11"/>
        <v>0</v>
      </c>
      <c r="BW18" s="2">
        <f t="shared" si="11"/>
        <v>0</v>
      </c>
      <c r="BX18" s="2">
        <f t="shared" si="11"/>
        <v>0</v>
      </c>
      <c r="BY18" s="2">
        <f t="shared" si="11"/>
        <v>0</v>
      </c>
      <c r="BZ18" s="2">
        <f t="shared" si="11"/>
        <v>0</v>
      </c>
      <c r="CA18" s="2">
        <f t="shared" si="11"/>
        <v>0</v>
      </c>
      <c r="CB18" s="2">
        <f t="shared" si="11"/>
        <v>0</v>
      </c>
      <c r="CC18" s="2">
        <f t="shared" si="11"/>
        <v>0</v>
      </c>
      <c r="CD18" s="2">
        <f t="shared" si="11"/>
        <v>0</v>
      </c>
      <c r="CE18" s="2">
        <f t="shared" si="11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КА-2  -  Гшл</v>
      </c>
      <c r="B19" s="10" t="s">
        <v>2492</v>
      </c>
      <c r="C19" s="18">
        <v>3</v>
      </c>
      <c r="D19" s="18">
        <v>0</v>
      </c>
      <c r="E19" s="22" t="s">
        <v>792</v>
      </c>
      <c r="F19" s="22">
        <v>1</v>
      </c>
      <c r="G19" s="22">
        <v>1</v>
      </c>
      <c r="H19" s="20">
        <f t="shared" ca="1" si="5"/>
        <v>0</v>
      </c>
      <c r="I19" s="16" t="str">
        <f t="shared" si="6"/>
        <v>02K002SH0008</v>
      </c>
      <c r="J19" s="54">
        <v>0.8</v>
      </c>
      <c r="K19" s="54">
        <v>0.8</v>
      </c>
      <c r="L19" s="54">
        <v>0.8</v>
      </c>
      <c r="M19" s="54">
        <v>0.8</v>
      </c>
      <c r="N19" s="54">
        <v>0.8</v>
      </c>
      <c r="O19" s="54">
        <v>0.8</v>
      </c>
      <c r="P19" s="54">
        <v>0.8</v>
      </c>
      <c r="Q19" s="54">
        <v>0.8</v>
      </c>
      <c r="R19" s="54">
        <v>0.8</v>
      </c>
      <c r="S19" s="54">
        <v>0.8</v>
      </c>
      <c r="T19" s="54">
        <v>0.8</v>
      </c>
      <c r="U19" s="54">
        <v>0.8</v>
      </c>
      <c r="V19" s="54">
        <v>0.8</v>
      </c>
      <c r="W19" s="56">
        <v>0.8</v>
      </c>
      <c r="X19" s="2">
        <f t="shared" ca="1" si="7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0.05</v>
      </c>
      <c r="AM19" s="55">
        <v>0.05</v>
      </c>
      <c r="AN19" s="55">
        <v>0.05</v>
      </c>
      <c r="AO19" s="55">
        <v>0.05</v>
      </c>
      <c r="AP19" s="55">
        <v>0.05</v>
      </c>
      <c r="AQ19" s="55">
        <v>0.05</v>
      </c>
      <c r="AR19" s="55">
        <v>0.05</v>
      </c>
      <c r="AS19" s="55">
        <v>0.05</v>
      </c>
      <c r="AT19" s="55">
        <v>0.05</v>
      </c>
      <c r="AU19" s="55">
        <v>0.05</v>
      </c>
      <c r="AV19" s="55">
        <v>0.05</v>
      </c>
      <c r="AW19" s="55">
        <v>0.05</v>
      </c>
      <c r="AX19" s="55">
        <v>0.05</v>
      </c>
      <c r="AY19" s="55">
        <v>0.05</v>
      </c>
      <c r="AZ19" s="2">
        <f t="shared" ca="1" si="8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9"/>
        <v>SH</v>
      </c>
      <c r="BO19" s="2">
        <f t="shared" si="2"/>
        <v>0</v>
      </c>
      <c r="BP19" s="2">
        <f t="shared" si="3"/>
        <v>1</v>
      </c>
      <c r="BR19" s="2">
        <f t="shared" si="11"/>
        <v>0</v>
      </c>
      <c r="BS19" s="2">
        <f t="shared" si="11"/>
        <v>0</v>
      </c>
      <c r="BT19" s="2">
        <f t="shared" si="11"/>
        <v>0</v>
      </c>
      <c r="BU19" s="2">
        <f t="shared" si="11"/>
        <v>0</v>
      </c>
      <c r="BV19" s="2">
        <f t="shared" si="11"/>
        <v>0</v>
      </c>
      <c r="BW19" s="2">
        <f t="shared" si="11"/>
        <v>0</v>
      </c>
      <c r="BX19" s="2">
        <f t="shared" si="11"/>
        <v>0</v>
      </c>
      <c r="BY19" s="2">
        <f t="shared" si="11"/>
        <v>0</v>
      </c>
      <c r="BZ19" s="2">
        <f t="shared" si="11"/>
        <v>0</v>
      </c>
      <c r="CA19" s="2">
        <f t="shared" si="11"/>
        <v>0</v>
      </c>
      <c r="CB19" s="2">
        <f t="shared" si="11"/>
        <v>0</v>
      </c>
      <c r="CC19" s="2">
        <f t="shared" si="11"/>
        <v>0</v>
      </c>
      <c r="CD19" s="2">
        <f t="shared" si="11"/>
        <v>0</v>
      </c>
      <c r="CE19" s="2">
        <f t="shared" si="11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КА-3  -  Гшл</v>
      </c>
      <c r="B20" s="10" t="s">
        <v>2493</v>
      </c>
      <c r="C20" s="18">
        <v>3</v>
      </c>
      <c r="D20" s="18">
        <v>0</v>
      </c>
      <c r="E20" s="22" t="s">
        <v>792</v>
      </c>
      <c r="F20" s="22">
        <v>1</v>
      </c>
      <c r="G20" s="22">
        <v>1</v>
      </c>
      <c r="H20" s="20">
        <f t="shared" ca="1" si="5"/>
        <v>0</v>
      </c>
      <c r="I20" s="16" t="str">
        <f t="shared" si="6"/>
        <v>03K002SH0008</v>
      </c>
      <c r="J20" s="54">
        <v>0.02</v>
      </c>
      <c r="K20" s="54">
        <v>0.02</v>
      </c>
      <c r="L20" s="54">
        <v>0.02</v>
      </c>
      <c r="M20" s="54">
        <v>0.02</v>
      </c>
      <c r="N20" s="54">
        <v>0.02</v>
      </c>
      <c r="O20" s="54">
        <v>0.02</v>
      </c>
      <c r="P20" s="54">
        <v>0.02</v>
      </c>
      <c r="Q20" s="54">
        <v>0.02</v>
      </c>
      <c r="R20" s="54">
        <v>0.02</v>
      </c>
      <c r="S20" s="54">
        <v>0.02</v>
      </c>
      <c r="T20" s="54">
        <v>0.02</v>
      </c>
      <c r="U20" s="54">
        <v>0.02</v>
      </c>
      <c r="V20" s="54">
        <v>0.02</v>
      </c>
      <c r="W20" s="56">
        <v>0.02</v>
      </c>
      <c r="X20" s="2">
        <f t="shared" ca="1" si="7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0.05</v>
      </c>
      <c r="AM20" s="55">
        <v>0.05</v>
      </c>
      <c r="AN20" s="55">
        <v>0.05</v>
      </c>
      <c r="AO20" s="55">
        <v>0.05</v>
      </c>
      <c r="AP20" s="55">
        <v>0.05</v>
      </c>
      <c r="AQ20" s="55">
        <v>0.05</v>
      </c>
      <c r="AR20" s="55">
        <v>0.05</v>
      </c>
      <c r="AS20" s="55">
        <v>0.05</v>
      </c>
      <c r="AT20" s="55">
        <v>0.05</v>
      </c>
      <c r="AU20" s="55">
        <v>0.05</v>
      </c>
      <c r="AV20" s="55">
        <v>0.05</v>
      </c>
      <c r="AW20" s="55">
        <v>0.05</v>
      </c>
      <c r="AX20" s="55">
        <v>0.05</v>
      </c>
      <c r="AY20" s="55">
        <v>0.05</v>
      </c>
      <c r="AZ20" s="2">
        <f t="shared" ca="1" si="8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9"/>
        <v>SH</v>
      </c>
      <c r="BO20" s="2">
        <f t="shared" si="2"/>
        <v>0</v>
      </c>
      <c r="BP20" s="2">
        <f t="shared" si="3"/>
        <v>1</v>
      </c>
      <c r="BR20" s="2">
        <f t="shared" si="11"/>
        <v>0</v>
      </c>
      <c r="BS20" s="2">
        <f t="shared" si="11"/>
        <v>0</v>
      </c>
      <c r="BT20" s="2">
        <f t="shared" si="11"/>
        <v>0</v>
      </c>
      <c r="BU20" s="2">
        <f t="shared" si="11"/>
        <v>0</v>
      </c>
      <c r="BV20" s="2">
        <f t="shared" si="11"/>
        <v>0</v>
      </c>
      <c r="BW20" s="2">
        <f t="shared" si="11"/>
        <v>0</v>
      </c>
      <c r="BX20" s="2">
        <f t="shared" si="11"/>
        <v>0</v>
      </c>
      <c r="BY20" s="2">
        <f t="shared" si="11"/>
        <v>0</v>
      </c>
      <c r="BZ20" s="2">
        <f t="shared" si="11"/>
        <v>0</v>
      </c>
      <c r="CA20" s="2">
        <f t="shared" si="11"/>
        <v>0</v>
      </c>
      <c r="CB20" s="2">
        <f t="shared" si="11"/>
        <v>0</v>
      </c>
      <c r="CC20" s="2">
        <f t="shared" si="11"/>
        <v>0</v>
      </c>
      <c r="CD20" s="2">
        <f t="shared" si="11"/>
        <v>0</v>
      </c>
      <c r="CE20" s="2">
        <f t="shared" si="11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КА-4  -  Гшл</v>
      </c>
      <c r="B21" s="10" t="s">
        <v>2494</v>
      </c>
      <c r="C21" s="18">
        <v>10</v>
      </c>
      <c r="D21" s="18">
        <v>2</v>
      </c>
      <c r="E21" s="22" t="s">
        <v>2495</v>
      </c>
      <c r="F21" s="22">
        <v>1</v>
      </c>
      <c r="G21" s="22">
        <v>1</v>
      </c>
      <c r="H21" s="20">
        <f t="shared" ca="1" si="5"/>
        <v>0</v>
      </c>
      <c r="I21" s="16" t="str">
        <f t="shared" si="6"/>
        <v>04K002SH0008</v>
      </c>
      <c r="J21" s="54">
        <v>6.3</v>
      </c>
      <c r="K21" s="54">
        <v>6.3</v>
      </c>
      <c r="L21" s="54">
        <v>6.3</v>
      </c>
      <c r="M21" s="54">
        <v>6.3</v>
      </c>
      <c r="N21" s="54">
        <v>6.3</v>
      </c>
      <c r="O21" s="54">
        <v>6.3</v>
      </c>
      <c r="P21" s="54">
        <v>6.3</v>
      </c>
      <c r="Q21" s="54">
        <v>6.3</v>
      </c>
      <c r="R21" s="54">
        <v>6.3</v>
      </c>
      <c r="S21" s="54">
        <v>6.3</v>
      </c>
      <c r="T21" s="54">
        <v>6.3</v>
      </c>
      <c r="U21" s="54">
        <v>6.3</v>
      </c>
      <c r="V21" s="54">
        <v>6.3</v>
      </c>
      <c r="W21" s="56">
        <v>6.3</v>
      </c>
      <c r="X21" s="2">
        <f t="shared" ca="1" si="7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10.354616091579805</v>
      </c>
      <c r="AM21" s="55">
        <v>11.349086859684659</v>
      </c>
      <c r="AN21" s="55">
        <v>10.580361762124504</v>
      </c>
      <c r="AO21" s="55">
        <v>9.7341224501643104</v>
      </c>
      <c r="AP21" s="55">
        <v>10.187911881531198</v>
      </c>
      <c r="AQ21" s="55">
        <v>11.694842881776857</v>
      </c>
      <c r="AR21" s="55">
        <v>9.0606986004221</v>
      </c>
      <c r="AS21" s="55">
        <v>8.1371906361278157</v>
      </c>
      <c r="AT21" s="55">
        <v>7.6114468861935336</v>
      </c>
      <c r="AU21" s="55">
        <v>11.004549381429118</v>
      </c>
      <c r="AV21" s="55">
        <v>17.856959181581587</v>
      </c>
      <c r="AW21" s="55">
        <v>12.898671073373041</v>
      </c>
      <c r="AX21" s="55">
        <v>12.073176231729438</v>
      </c>
      <c r="AY21" s="55">
        <v>9.7281409288976981</v>
      </c>
      <c r="AZ21" s="2">
        <f t="shared" ca="1" si="8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9"/>
        <v>SH</v>
      </c>
      <c r="BO21" s="2">
        <f t="shared" si="2"/>
        <v>0</v>
      </c>
      <c r="BP21" s="2">
        <f t="shared" si="3"/>
        <v>1</v>
      </c>
      <c r="BR21" s="2">
        <f t="shared" si="11"/>
        <v>0</v>
      </c>
      <c r="BS21" s="2">
        <f t="shared" si="11"/>
        <v>0</v>
      </c>
      <c r="BT21" s="2">
        <f t="shared" si="11"/>
        <v>0</v>
      </c>
      <c r="BU21" s="2">
        <f t="shared" si="11"/>
        <v>0</v>
      </c>
      <c r="BV21" s="2">
        <f t="shared" si="11"/>
        <v>0</v>
      </c>
      <c r="BW21" s="2">
        <f t="shared" si="11"/>
        <v>0</v>
      </c>
      <c r="BX21" s="2">
        <f t="shared" si="11"/>
        <v>0</v>
      </c>
      <c r="BY21" s="2">
        <f t="shared" si="11"/>
        <v>0</v>
      </c>
      <c r="BZ21" s="2">
        <f t="shared" si="11"/>
        <v>0</v>
      </c>
      <c r="CA21" s="2">
        <f t="shared" si="11"/>
        <v>0</v>
      </c>
      <c r="CB21" s="2">
        <f t="shared" si="11"/>
        <v>0</v>
      </c>
      <c r="CC21" s="2">
        <f t="shared" si="11"/>
        <v>0</v>
      </c>
      <c r="CD21" s="2">
        <f t="shared" si="11"/>
        <v>0</v>
      </c>
      <c r="CE21" s="2">
        <f t="shared" si="11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КА-5  -  Гшл</v>
      </c>
      <c r="B22" s="10" t="s">
        <v>2496</v>
      </c>
      <c r="C22" s="18">
        <v>10</v>
      </c>
      <c r="D22" s="18">
        <v>2</v>
      </c>
      <c r="E22" s="22" t="s">
        <v>2495</v>
      </c>
      <c r="F22" s="22">
        <v>1</v>
      </c>
      <c r="G22" s="22">
        <v>1</v>
      </c>
      <c r="H22" s="20">
        <f t="shared" ca="1" si="5"/>
        <v>0</v>
      </c>
      <c r="I22" s="16" t="str">
        <f t="shared" si="6"/>
        <v>05K002SH0008</v>
      </c>
      <c r="J22" s="54">
        <v>22.5</v>
      </c>
      <c r="K22" s="54">
        <v>22.5</v>
      </c>
      <c r="L22" s="54">
        <v>22.5</v>
      </c>
      <c r="M22" s="54">
        <v>22.5</v>
      </c>
      <c r="N22" s="54">
        <v>22.5</v>
      </c>
      <c r="O22" s="54">
        <v>22.5</v>
      </c>
      <c r="P22" s="54">
        <v>22.5</v>
      </c>
      <c r="Q22" s="54">
        <v>0</v>
      </c>
      <c r="R22" s="54">
        <v>0</v>
      </c>
      <c r="S22" s="54">
        <v>22.5</v>
      </c>
      <c r="T22" s="54">
        <v>22.5</v>
      </c>
      <c r="U22" s="54">
        <v>22.5</v>
      </c>
      <c r="V22" s="54">
        <v>22.5</v>
      </c>
      <c r="W22" s="56">
        <v>22.5</v>
      </c>
      <c r="X22" s="2">
        <f t="shared" ca="1" si="7"/>
        <v>1</v>
      </c>
      <c r="Y22" s="2">
        <f t="shared" ca="1" si="0"/>
        <v>1</v>
      </c>
      <c r="Z22" s="2">
        <f t="shared" ca="1" si="0"/>
        <v>1</v>
      </c>
      <c r="AA22" s="2">
        <f t="shared" ca="1" si="0"/>
        <v>1</v>
      </c>
      <c r="AB22" s="2">
        <f t="shared" ca="1" si="0"/>
        <v>1</v>
      </c>
      <c r="AC22" s="2">
        <f t="shared" ca="1" si="0"/>
        <v>1</v>
      </c>
      <c r="AD22" s="2">
        <f t="shared" ca="1" si="0"/>
        <v>1</v>
      </c>
      <c r="AE22" s="2">
        <f t="shared" ca="1" si="0"/>
        <v>0</v>
      </c>
      <c r="AF22" s="2">
        <f t="shared" ca="1" si="0"/>
        <v>0</v>
      </c>
      <c r="AG22" s="2">
        <f t="shared" ca="1" si="0"/>
        <v>1</v>
      </c>
      <c r="AH22" s="2">
        <f t="shared" ca="1" si="0"/>
        <v>1</v>
      </c>
      <c r="AI22" s="2">
        <f t="shared" ca="1" si="0"/>
        <v>1</v>
      </c>
      <c r="AJ22" s="2">
        <f t="shared" ca="1" si="0"/>
        <v>1</v>
      </c>
      <c r="AK22" s="2">
        <f t="shared" ca="1" si="0"/>
        <v>1</v>
      </c>
      <c r="AL22" s="55">
        <v>19.348089404800628</v>
      </c>
      <c r="AM22" s="55">
        <v>19.419909421722938</v>
      </c>
      <c r="AN22" s="55">
        <v>19.449144752931158</v>
      </c>
      <c r="AO22" s="55">
        <v>19.411527248606895</v>
      </c>
      <c r="AP22" s="55">
        <v>19.576265525607013</v>
      </c>
      <c r="AQ22" s="55">
        <v>19.617165362703371</v>
      </c>
      <c r="AR22" s="55">
        <v>19.719450533874436</v>
      </c>
      <c r="AS22" s="55">
        <v>0</v>
      </c>
      <c r="AT22" s="55">
        <v>0</v>
      </c>
      <c r="AU22" s="55">
        <v>19.696381377370148</v>
      </c>
      <c r="AV22" s="55">
        <v>19.408043138920664</v>
      </c>
      <c r="AW22" s="55">
        <v>19.964335303128916</v>
      </c>
      <c r="AX22" s="55">
        <v>19.480365132059156</v>
      </c>
      <c r="AY22" s="55">
        <v>19.433997942701904</v>
      </c>
      <c r="AZ22" s="2">
        <f t="shared" ca="1" si="8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9"/>
        <v>SH</v>
      </c>
      <c r="BO22" s="2">
        <f t="shared" si="2"/>
        <v>12</v>
      </c>
      <c r="BP22" s="2">
        <f t="shared" si="3"/>
        <v>0</v>
      </c>
      <c r="BQ22" s="127">
        <v>45825</v>
      </c>
      <c r="BR22" s="2">
        <f t="shared" si="11"/>
        <v>1</v>
      </c>
      <c r="BS22" s="2">
        <f t="shared" si="11"/>
        <v>1</v>
      </c>
      <c r="BT22" s="2">
        <f t="shared" si="11"/>
        <v>1</v>
      </c>
      <c r="BU22" s="2">
        <f t="shared" si="11"/>
        <v>1</v>
      </c>
      <c r="BV22" s="2">
        <f t="shared" si="11"/>
        <v>1</v>
      </c>
      <c r="BW22" s="2">
        <f t="shared" si="11"/>
        <v>1</v>
      </c>
      <c r="BX22" s="2">
        <f t="shared" si="11"/>
        <v>1</v>
      </c>
      <c r="BY22" s="2">
        <f t="shared" si="11"/>
        <v>0</v>
      </c>
      <c r="BZ22" s="2">
        <f t="shared" si="11"/>
        <v>0</v>
      </c>
      <c r="CA22" s="2">
        <f t="shared" si="11"/>
        <v>1</v>
      </c>
      <c r="CB22" s="2">
        <f t="shared" si="11"/>
        <v>1</v>
      </c>
      <c r="CC22" s="2">
        <f t="shared" si="11"/>
        <v>1</v>
      </c>
      <c r="CD22" s="2">
        <f t="shared" si="11"/>
        <v>1</v>
      </c>
      <c r="CE22" s="2">
        <f t="shared" si="11"/>
        <v>1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  -  Гун</v>
      </c>
      <c r="B23" s="10" t="s">
        <v>2497</v>
      </c>
      <c r="C23" s="18">
        <v>10</v>
      </c>
      <c r="D23" s="18">
        <v>0</v>
      </c>
      <c r="E23" s="22" t="s">
        <v>2495</v>
      </c>
      <c r="F23" s="22">
        <v>1</v>
      </c>
      <c r="G23" s="22">
        <v>1</v>
      </c>
      <c r="H23" s="20">
        <f t="shared" ca="1" si="5"/>
        <v>0</v>
      </c>
      <c r="I23" s="16" t="str">
        <f t="shared" si="6"/>
        <v>01K002SG0008</v>
      </c>
      <c r="J23" s="54">
        <v>1.3</v>
      </c>
      <c r="K23" s="54">
        <v>6.2</v>
      </c>
      <c r="L23" s="54">
        <v>5.5</v>
      </c>
      <c r="M23" s="54">
        <v>5.7</v>
      </c>
      <c r="N23" s="54">
        <v>5.9</v>
      </c>
      <c r="O23" s="54">
        <v>5.9</v>
      </c>
      <c r="P23" s="54">
        <v>5.9</v>
      </c>
      <c r="Q23" s="54">
        <v>3.6</v>
      </c>
      <c r="R23" s="54">
        <v>3.9</v>
      </c>
      <c r="S23" s="54">
        <v>5.0999999999999996</v>
      </c>
      <c r="T23" s="54">
        <v>5.0999999999999996</v>
      </c>
      <c r="U23" s="54">
        <v>4.7</v>
      </c>
      <c r="V23" s="54">
        <v>4.7</v>
      </c>
      <c r="W23" s="56">
        <v>4.7</v>
      </c>
      <c r="X23" s="2">
        <f t="shared" ca="1" si="7"/>
        <v>0</v>
      </c>
      <c r="Y23" s="2">
        <f t="shared" ca="1" si="0"/>
        <v>20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1.2015014235102401</v>
      </c>
      <c r="AM23" s="55">
        <v>1.1921723149727426</v>
      </c>
      <c r="AN23" s="55">
        <v>1.2565470842632727</v>
      </c>
      <c r="AO23" s="55">
        <v>1.3161669904901165</v>
      </c>
      <c r="AP23" s="55">
        <v>1.3244228945110315</v>
      </c>
      <c r="AQ23" s="55">
        <v>1.311309217404292</v>
      </c>
      <c r="AR23" s="55">
        <v>2.63486491242733</v>
      </c>
      <c r="AS23" s="55">
        <v>2.9321716925490118</v>
      </c>
      <c r="AT23" s="55">
        <v>3.059964084633604</v>
      </c>
      <c r="AU23" s="55">
        <v>2.933992829545979</v>
      </c>
      <c r="AV23" s="55">
        <v>2.9681145998387999</v>
      </c>
      <c r="AW23" s="55">
        <v>2.6834352189261743</v>
      </c>
      <c r="AX23" s="55">
        <v>2.3384678039270477</v>
      </c>
      <c r="AY23" s="55">
        <v>2.6114963879916351</v>
      </c>
      <c r="AZ23" s="2">
        <f t="shared" ca="1" si="8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9"/>
        <v>SG</v>
      </c>
      <c r="BO23" s="2">
        <f t="shared" si="2"/>
        <v>0</v>
      </c>
      <c r="BP23" s="2">
        <f t="shared" si="3"/>
        <v>1</v>
      </c>
      <c r="BR23" s="2">
        <f t="shared" ref="BR23:CE27" si="12">IF(AND(J57 &gt;0,J23&gt;$C23,J23 &gt;0.1),1,0)</f>
        <v>0</v>
      </c>
      <c r="BS23" s="2">
        <f t="shared" si="12"/>
        <v>0</v>
      </c>
      <c r="BT23" s="2">
        <f t="shared" si="12"/>
        <v>0</v>
      </c>
      <c r="BU23" s="2">
        <f t="shared" si="12"/>
        <v>0</v>
      </c>
      <c r="BV23" s="2">
        <f t="shared" si="12"/>
        <v>0</v>
      </c>
      <c r="BW23" s="2">
        <f t="shared" si="12"/>
        <v>0</v>
      </c>
      <c r="BX23" s="2">
        <f t="shared" si="12"/>
        <v>0</v>
      </c>
      <c r="BY23" s="2">
        <f t="shared" si="12"/>
        <v>0</v>
      </c>
      <c r="BZ23" s="2">
        <f t="shared" si="12"/>
        <v>0</v>
      </c>
      <c r="CA23" s="2">
        <f t="shared" si="12"/>
        <v>0</v>
      </c>
      <c r="CB23" s="2">
        <f t="shared" si="12"/>
        <v>0</v>
      </c>
      <c r="CC23" s="2">
        <f t="shared" si="12"/>
        <v>0</v>
      </c>
      <c r="CD23" s="2">
        <f t="shared" si="12"/>
        <v>0</v>
      </c>
      <c r="CE23" s="2">
        <f t="shared" si="12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КА-2  -  Гун</v>
      </c>
      <c r="B24" s="10" t="s">
        <v>2498</v>
      </c>
      <c r="C24" s="18">
        <v>10</v>
      </c>
      <c r="D24" s="18">
        <v>0</v>
      </c>
      <c r="E24" s="22" t="s">
        <v>2495</v>
      </c>
      <c r="F24" s="22">
        <v>1</v>
      </c>
      <c r="G24" s="22">
        <v>1</v>
      </c>
      <c r="H24" s="20">
        <f t="shared" ca="1" si="5"/>
        <v>0</v>
      </c>
      <c r="I24" s="16" t="str">
        <f t="shared" si="6"/>
        <v>02K002SG0008</v>
      </c>
      <c r="J24" s="54">
        <v>2</v>
      </c>
      <c r="K24" s="54">
        <v>2.2000000000000002</v>
      </c>
      <c r="L24" s="54">
        <v>5.0999999999999996</v>
      </c>
      <c r="M24" s="54">
        <v>7.5</v>
      </c>
      <c r="N24" s="54">
        <v>5.7</v>
      </c>
      <c r="O24" s="54">
        <v>5.7</v>
      </c>
      <c r="P24" s="54">
        <v>5.7</v>
      </c>
      <c r="Q24" s="54">
        <v>1.2</v>
      </c>
      <c r="R24" s="54">
        <v>2.1</v>
      </c>
      <c r="S24" s="54">
        <v>2.1</v>
      </c>
      <c r="T24" s="54">
        <v>2.1</v>
      </c>
      <c r="U24" s="54">
        <v>1.3</v>
      </c>
      <c r="V24" s="54">
        <v>1.3</v>
      </c>
      <c r="W24" s="56">
        <v>1.3</v>
      </c>
      <c r="X24" s="2">
        <f t="shared" ca="1" si="7"/>
        <v>0</v>
      </c>
      <c r="Y24" s="2">
        <f t="shared" ca="1" si="7"/>
        <v>0</v>
      </c>
      <c r="Z24" s="2">
        <f t="shared" ca="1" si="7"/>
        <v>20</v>
      </c>
      <c r="AA24" s="2">
        <f t="shared" ca="1" si="7"/>
        <v>20</v>
      </c>
      <c r="AB24" s="2">
        <f t="shared" ca="1" si="7"/>
        <v>0</v>
      </c>
      <c r="AC24" s="2">
        <f t="shared" ca="1" si="7"/>
        <v>0</v>
      </c>
      <c r="AD24" s="2">
        <f t="shared" ca="1" si="7"/>
        <v>0</v>
      </c>
      <c r="AE24" s="2">
        <f t="shared" ca="1" si="7"/>
        <v>0</v>
      </c>
      <c r="AF24" s="2">
        <f t="shared" ca="1" si="7"/>
        <v>0</v>
      </c>
      <c r="AG24" s="2">
        <f t="shared" ca="1" si="7"/>
        <v>0</v>
      </c>
      <c r="AH24" s="2">
        <f t="shared" ca="1" si="7"/>
        <v>0</v>
      </c>
      <c r="AI24" s="2">
        <f t="shared" ca="1" si="7"/>
        <v>0</v>
      </c>
      <c r="AJ24" s="2">
        <f t="shared" ca="1" si="7"/>
        <v>0</v>
      </c>
      <c r="AK24" s="2">
        <f t="shared" ca="1" si="7"/>
        <v>0</v>
      </c>
      <c r="AL24" s="55">
        <v>2.3924922593882449</v>
      </c>
      <c r="AM24" s="55">
        <v>2.7872514579734444</v>
      </c>
      <c r="AN24" s="55">
        <v>2.6313459777655344</v>
      </c>
      <c r="AO24" s="55">
        <v>2.3447059123298866</v>
      </c>
      <c r="AP24" s="55">
        <v>1.9604944966453566</v>
      </c>
      <c r="AQ24" s="55">
        <v>2.5350553906515629</v>
      </c>
      <c r="AR24" s="55">
        <v>2.5884115249556925</v>
      </c>
      <c r="AS24" s="55">
        <v>3.3746101981278018</v>
      </c>
      <c r="AT24" s="55">
        <v>3.2991059959613516</v>
      </c>
      <c r="AU24" s="55">
        <v>2.1995175986752926</v>
      </c>
      <c r="AV24" s="55">
        <v>2.5244928367729398</v>
      </c>
      <c r="AW24" s="55">
        <v>2.9789654989330154</v>
      </c>
      <c r="AX24" s="55">
        <v>2.8605788881250147</v>
      </c>
      <c r="AY24" s="55">
        <v>2.0711985606032512</v>
      </c>
      <c r="AZ24" s="2">
        <f t="shared" ca="1" si="8"/>
        <v>0</v>
      </c>
      <c r="BA24" s="2">
        <f t="shared" ca="1" si="8"/>
        <v>0</v>
      </c>
      <c r="BB24" s="2">
        <f t="shared" ca="1" si="8"/>
        <v>0</v>
      </c>
      <c r="BC24" s="2">
        <f t="shared" ca="1" si="8"/>
        <v>0</v>
      </c>
      <c r="BD24" s="2">
        <f t="shared" ca="1" si="8"/>
        <v>0</v>
      </c>
      <c r="BE24" s="2">
        <f t="shared" ca="1" si="8"/>
        <v>0</v>
      </c>
      <c r="BF24" s="2">
        <f t="shared" ca="1" si="8"/>
        <v>0</v>
      </c>
      <c r="BG24" s="2">
        <f t="shared" ca="1" si="8"/>
        <v>0</v>
      </c>
      <c r="BH24" s="2">
        <f t="shared" ca="1" si="8"/>
        <v>0</v>
      </c>
      <c r="BI24" s="2">
        <f t="shared" ca="1" si="8"/>
        <v>0</v>
      </c>
      <c r="BJ24" s="2">
        <f t="shared" ca="1" si="8"/>
        <v>0</v>
      </c>
      <c r="BK24" s="2">
        <f t="shared" ca="1" si="8"/>
        <v>0</v>
      </c>
      <c r="BL24" s="2">
        <f t="shared" ca="1" si="8"/>
        <v>0</v>
      </c>
      <c r="BM24" s="2">
        <f t="shared" ca="1" si="8"/>
        <v>0</v>
      </c>
      <c r="BN24" s="2" t="str">
        <f t="shared" si="9"/>
        <v>SG</v>
      </c>
      <c r="BO24" s="2">
        <f t="shared" si="2"/>
        <v>0</v>
      </c>
      <c r="BP24" s="2">
        <f t="shared" si="3"/>
        <v>1</v>
      </c>
      <c r="BR24" s="2">
        <f t="shared" si="12"/>
        <v>0</v>
      </c>
      <c r="BS24" s="2">
        <f t="shared" si="12"/>
        <v>0</v>
      </c>
      <c r="BT24" s="2">
        <f t="shared" si="12"/>
        <v>0</v>
      </c>
      <c r="BU24" s="2">
        <f t="shared" si="12"/>
        <v>0</v>
      </c>
      <c r="BV24" s="2">
        <f t="shared" si="12"/>
        <v>0</v>
      </c>
      <c r="BW24" s="2">
        <f t="shared" si="12"/>
        <v>0</v>
      </c>
      <c r="BX24" s="2">
        <f t="shared" si="12"/>
        <v>0</v>
      </c>
      <c r="BY24" s="2">
        <f t="shared" si="12"/>
        <v>0</v>
      </c>
      <c r="BZ24" s="2">
        <f t="shared" si="12"/>
        <v>0</v>
      </c>
      <c r="CA24" s="2">
        <f t="shared" si="12"/>
        <v>0</v>
      </c>
      <c r="CB24" s="2">
        <f t="shared" si="12"/>
        <v>0</v>
      </c>
      <c r="CC24" s="2">
        <f t="shared" si="12"/>
        <v>0</v>
      </c>
      <c r="CD24" s="2">
        <f t="shared" si="12"/>
        <v>0</v>
      </c>
      <c r="CE24" s="2">
        <f t="shared" si="12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КА-3  -  Гун</v>
      </c>
      <c r="B25" s="10" t="s">
        <v>2499</v>
      </c>
      <c r="C25" s="18">
        <v>10</v>
      </c>
      <c r="D25" s="18">
        <v>0</v>
      </c>
      <c r="E25" s="22" t="s">
        <v>2495</v>
      </c>
      <c r="F25" s="22">
        <v>1</v>
      </c>
      <c r="G25" s="22">
        <v>1</v>
      </c>
      <c r="H25" s="20">
        <f t="shared" ca="1" si="5"/>
        <v>0</v>
      </c>
      <c r="I25" s="16" t="str">
        <f t="shared" si="6"/>
        <v>03K002SG0008</v>
      </c>
      <c r="J25" s="54">
        <v>1.3</v>
      </c>
      <c r="K25" s="54">
        <v>0.3</v>
      </c>
      <c r="L25" s="54">
        <v>0.3</v>
      </c>
      <c r="M25" s="54">
        <v>0.4</v>
      </c>
      <c r="N25" s="54">
        <v>0.4</v>
      </c>
      <c r="O25" s="54">
        <v>0.4</v>
      </c>
      <c r="P25" s="54">
        <v>0.4</v>
      </c>
      <c r="Q25" s="54">
        <v>1.5</v>
      </c>
      <c r="R25" s="54">
        <v>0.9</v>
      </c>
      <c r="S25" s="54">
        <v>0.4</v>
      </c>
      <c r="T25" s="54">
        <v>0.4</v>
      </c>
      <c r="U25" s="54">
        <v>5.8</v>
      </c>
      <c r="V25" s="54">
        <v>5.8</v>
      </c>
      <c r="W25" s="56">
        <v>5.8</v>
      </c>
      <c r="X25" s="2">
        <f t="shared" ca="1" si="7"/>
        <v>0</v>
      </c>
      <c r="Y25" s="2">
        <f t="shared" ca="1" si="7"/>
        <v>0</v>
      </c>
      <c r="Z25" s="2">
        <f t="shared" ca="1" si="7"/>
        <v>0</v>
      </c>
      <c r="AA25" s="2">
        <f t="shared" ca="1" si="7"/>
        <v>0</v>
      </c>
      <c r="AB25" s="2">
        <f t="shared" ca="1" si="7"/>
        <v>0</v>
      </c>
      <c r="AC25" s="2">
        <f t="shared" ca="1" si="7"/>
        <v>0</v>
      </c>
      <c r="AD25" s="2">
        <f t="shared" ca="1" si="7"/>
        <v>0</v>
      </c>
      <c r="AE25" s="2">
        <f t="shared" ca="1" si="7"/>
        <v>0</v>
      </c>
      <c r="AF25" s="2">
        <f t="shared" ca="1" si="7"/>
        <v>0</v>
      </c>
      <c r="AG25" s="2">
        <f t="shared" ca="1" si="7"/>
        <v>0</v>
      </c>
      <c r="AH25" s="2">
        <f t="shared" ca="1" si="7"/>
        <v>0</v>
      </c>
      <c r="AI25" s="2">
        <f t="shared" ca="1" si="7"/>
        <v>20</v>
      </c>
      <c r="AJ25" s="2">
        <f t="shared" ca="1" si="7"/>
        <v>0</v>
      </c>
      <c r="AK25" s="2">
        <f t="shared" ca="1" si="7"/>
        <v>0</v>
      </c>
      <c r="AL25" s="55">
        <v>1.3737373515392644</v>
      </c>
      <c r="AM25" s="55">
        <v>1.3640973283887399</v>
      </c>
      <c r="AN25" s="55">
        <v>1.326266048331076</v>
      </c>
      <c r="AO25" s="55">
        <v>1.2961945602711276</v>
      </c>
      <c r="AP25" s="55">
        <v>1.3285284172730027</v>
      </c>
      <c r="AQ25" s="55">
        <v>1.3261539309321839</v>
      </c>
      <c r="AR25" s="55">
        <v>1.3946562344783786</v>
      </c>
      <c r="AS25" s="55">
        <v>1.418102176606973</v>
      </c>
      <c r="AT25" s="55">
        <v>1.5560993808385928</v>
      </c>
      <c r="AU25" s="55">
        <v>1.345083752477245</v>
      </c>
      <c r="AV25" s="55">
        <v>1.3459957073914466</v>
      </c>
      <c r="AW25" s="55">
        <v>1.3539039882061465</v>
      </c>
      <c r="AX25" s="55">
        <v>1.2037036999999999</v>
      </c>
      <c r="AY25" s="55">
        <v>1.2339583648234644</v>
      </c>
      <c r="AZ25" s="2">
        <f t="shared" ca="1" si="8"/>
        <v>0</v>
      </c>
      <c r="BA25" s="2">
        <f t="shared" ca="1" si="8"/>
        <v>0</v>
      </c>
      <c r="BB25" s="2">
        <f t="shared" ca="1" si="8"/>
        <v>0</v>
      </c>
      <c r="BC25" s="2">
        <f t="shared" ca="1" si="8"/>
        <v>0</v>
      </c>
      <c r="BD25" s="2">
        <f t="shared" ca="1" si="8"/>
        <v>0</v>
      </c>
      <c r="BE25" s="2">
        <f t="shared" ca="1" si="8"/>
        <v>0</v>
      </c>
      <c r="BF25" s="2">
        <f t="shared" ca="1" si="8"/>
        <v>0</v>
      </c>
      <c r="BG25" s="2">
        <f t="shared" ca="1" si="8"/>
        <v>0</v>
      </c>
      <c r="BH25" s="2">
        <f t="shared" ca="1" si="8"/>
        <v>0</v>
      </c>
      <c r="BI25" s="2">
        <f t="shared" ca="1" si="8"/>
        <v>0</v>
      </c>
      <c r="BJ25" s="2">
        <f t="shared" ca="1" si="8"/>
        <v>0</v>
      </c>
      <c r="BK25" s="2">
        <f t="shared" ca="1" si="8"/>
        <v>0</v>
      </c>
      <c r="BL25" s="2">
        <f t="shared" ca="1" si="8"/>
        <v>0</v>
      </c>
      <c r="BM25" s="2">
        <f t="shared" ca="1" si="8"/>
        <v>0</v>
      </c>
      <c r="BN25" s="2" t="str">
        <f t="shared" si="9"/>
        <v>SG</v>
      </c>
      <c r="BO25" s="2">
        <f t="shared" si="2"/>
        <v>0</v>
      </c>
      <c r="BP25" s="2">
        <f t="shared" si="3"/>
        <v>1</v>
      </c>
      <c r="BR25" s="2">
        <f t="shared" si="12"/>
        <v>0</v>
      </c>
      <c r="BS25" s="2">
        <f t="shared" si="12"/>
        <v>0</v>
      </c>
      <c r="BT25" s="2">
        <f t="shared" si="12"/>
        <v>0</v>
      </c>
      <c r="BU25" s="2">
        <f t="shared" si="12"/>
        <v>0</v>
      </c>
      <c r="BV25" s="2">
        <f t="shared" si="12"/>
        <v>0</v>
      </c>
      <c r="BW25" s="2">
        <f t="shared" si="12"/>
        <v>0</v>
      </c>
      <c r="BX25" s="2">
        <f t="shared" si="12"/>
        <v>0</v>
      </c>
      <c r="BY25" s="2">
        <f t="shared" si="12"/>
        <v>0</v>
      </c>
      <c r="BZ25" s="2">
        <f t="shared" si="12"/>
        <v>0</v>
      </c>
      <c r="CA25" s="2">
        <f t="shared" si="12"/>
        <v>0</v>
      </c>
      <c r="CB25" s="2">
        <f t="shared" si="12"/>
        <v>0</v>
      </c>
      <c r="CC25" s="2">
        <f t="shared" si="12"/>
        <v>0</v>
      </c>
      <c r="CD25" s="2">
        <f t="shared" si="12"/>
        <v>0</v>
      </c>
      <c r="CE25" s="2">
        <f t="shared" si="12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КА-4  -  Гун</v>
      </c>
      <c r="B26" s="10" t="s">
        <v>2500</v>
      </c>
      <c r="C26" s="18">
        <v>10</v>
      </c>
      <c r="D26" s="18">
        <v>0</v>
      </c>
      <c r="E26" s="22" t="s">
        <v>2495</v>
      </c>
      <c r="F26" s="22">
        <v>1</v>
      </c>
      <c r="G26" s="22">
        <v>1</v>
      </c>
      <c r="H26" s="20">
        <f t="shared" ca="1" si="5"/>
        <v>0</v>
      </c>
      <c r="I26" s="16" t="str">
        <f t="shared" si="6"/>
        <v>04K002SG0008</v>
      </c>
      <c r="J26" s="54">
        <v>5.4</v>
      </c>
      <c r="K26" s="54">
        <v>9.1</v>
      </c>
      <c r="L26" s="54">
        <v>9.4</v>
      </c>
      <c r="M26" s="54">
        <v>5.7</v>
      </c>
      <c r="N26" s="54">
        <v>4.9000000000000004</v>
      </c>
      <c r="O26" s="54">
        <v>4.9000000000000004</v>
      </c>
      <c r="P26" s="54">
        <v>4.9000000000000004</v>
      </c>
      <c r="Q26" s="54">
        <v>7.4</v>
      </c>
      <c r="R26" s="54">
        <v>3.2</v>
      </c>
      <c r="S26" s="54">
        <v>5.9</v>
      </c>
      <c r="T26" s="54">
        <v>5.9</v>
      </c>
      <c r="U26" s="54">
        <v>3.4</v>
      </c>
      <c r="V26" s="54">
        <v>3.4</v>
      </c>
      <c r="W26" s="56">
        <v>3.4</v>
      </c>
      <c r="X26" s="2">
        <f t="shared" ca="1" si="7"/>
        <v>0</v>
      </c>
      <c r="Y26" s="2">
        <f t="shared" ca="1" si="7"/>
        <v>20</v>
      </c>
      <c r="Z26" s="2">
        <f t="shared" ca="1" si="7"/>
        <v>0</v>
      </c>
      <c r="AA26" s="2">
        <f t="shared" ca="1" si="7"/>
        <v>0</v>
      </c>
      <c r="AB26" s="2">
        <f t="shared" ca="1" si="7"/>
        <v>0</v>
      </c>
      <c r="AC26" s="2">
        <f t="shared" ca="1" si="7"/>
        <v>0</v>
      </c>
      <c r="AD26" s="2">
        <f t="shared" ca="1" si="7"/>
        <v>0</v>
      </c>
      <c r="AE26" s="2">
        <f t="shared" ca="1" si="7"/>
        <v>20</v>
      </c>
      <c r="AF26" s="2">
        <f t="shared" ca="1" si="7"/>
        <v>0</v>
      </c>
      <c r="AG26" s="2">
        <f t="shared" ca="1" si="7"/>
        <v>20</v>
      </c>
      <c r="AH26" s="2">
        <f t="shared" ca="1" si="7"/>
        <v>0</v>
      </c>
      <c r="AI26" s="2">
        <f t="shared" ca="1" si="7"/>
        <v>0</v>
      </c>
      <c r="AJ26" s="2">
        <f t="shared" ca="1" si="7"/>
        <v>0</v>
      </c>
      <c r="AK26" s="2">
        <f t="shared" ca="1" si="7"/>
        <v>0</v>
      </c>
      <c r="AL26" s="55">
        <v>2.8657996122118603</v>
      </c>
      <c r="AM26" s="55">
        <v>2.8369974549721033</v>
      </c>
      <c r="AN26" s="55">
        <v>2.8591130720137028</v>
      </c>
      <c r="AO26" s="55">
        <v>2.8841785058846154</v>
      </c>
      <c r="AP26" s="55">
        <v>2.8707373565282963</v>
      </c>
      <c r="AQ26" s="55">
        <v>2.8273306582051667</v>
      </c>
      <c r="AR26" s="55">
        <v>2.9041251814103712</v>
      </c>
      <c r="AS26" s="55">
        <v>2.9314792968256196</v>
      </c>
      <c r="AT26" s="55">
        <v>2.9470517182562648</v>
      </c>
      <c r="AU26" s="55">
        <v>2.846630183162159</v>
      </c>
      <c r="AV26" s="55">
        <v>2.667344144941127</v>
      </c>
      <c r="AW26" s="55">
        <v>2.7979555135586729</v>
      </c>
      <c r="AX26" s="55">
        <v>2.8179577838752712</v>
      </c>
      <c r="AY26" s="55">
        <v>2.8843556773107553</v>
      </c>
      <c r="AZ26" s="2">
        <f t="shared" ca="1" si="8"/>
        <v>0</v>
      </c>
      <c r="BA26" s="2">
        <f t="shared" ca="1" si="8"/>
        <v>0</v>
      </c>
      <c r="BB26" s="2">
        <f t="shared" ca="1" si="8"/>
        <v>0</v>
      </c>
      <c r="BC26" s="2">
        <f t="shared" ca="1" si="8"/>
        <v>0</v>
      </c>
      <c r="BD26" s="2">
        <f t="shared" ca="1" si="8"/>
        <v>0</v>
      </c>
      <c r="BE26" s="2">
        <f t="shared" ca="1" si="8"/>
        <v>0</v>
      </c>
      <c r="BF26" s="2">
        <f t="shared" ca="1" si="8"/>
        <v>0</v>
      </c>
      <c r="BG26" s="2">
        <f t="shared" ca="1" si="8"/>
        <v>0</v>
      </c>
      <c r="BH26" s="2">
        <f t="shared" ca="1" si="8"/>
        <v>0</v>
      </c>
      <c r="BI26" s="2">
        <f t="shared" ca="1" si="8"/>
        <v>0</v>
      </c>
      <c r="BJ26" s="2">
        <f t="shared" ca="1" si="8"/>
        <v>0</v>
      </c>
      <c r="BK26" s="2">
        <f t="shared" ca="1" si="8"/>
        <v>0</v>
      </c>
      <c r="BL26" s="2">
        <f t="shared" ca="1" si="8"/>
        <v>0</v>
      </c>
      <c r="BM26" s="2">
        <f t="shared" ca="1" si="8"/>
        <v>0</v>
      </c>
      <c r="BN26" s="2" t="str">
        <f t="shared" si="9"/>
        <v>SG</v>
      </c>
      <c r="BO26" s="2">
        <f t="shared" si="2"/>
        <v>0</v>
      </c>
      <c r="BP26" s="2">
        <f t="shared" si="3"/>
        <v>1</v>
      </c>
      <c r="BR26" s="2">
        <f t="shared" si="12"/>
        <v>0</v>
      </c>
      <c r="BS26" s="2">
        <f t="shared" si="12"/>
        <v>0</v>
      </c>
      <c r="BT26" s="2">
        <f t="shared" si="12"/>
        <v>0</v>
      </c>
      <c r="BU26" s="2">
        <f t="shared" si="12"/>
        <v>0</v>
      </c>
      <c r="BV26" s="2">
        <f t="shared" si="12"/>
        <v>0</v>
      </c>
      <c r="BW26" s="2">
        <f t="shared" si="12"/>
        <v>0</v>
      </c>
      <c r="BX26" s="2">
        <f t="shared" si="12"/>
        <v>0</v>
      </c>
      <c r="BY26" s="2">
        <f t="shared" si="12"/>
        <v>0</v>
      </c>
      <c r="BZ26" s="2">
        <f t="shared" si="12"/>
        <v>0</v>
      </c>
      <c r="CA26" s="2">
        <f t="shared" si="12"/>
        <v>0</v>
      </c>
      <c r="CB26" s="2">
        <f t="shared" si="12"/>
        <v>0</v>
      </c>
      <c r="CC26" s="2">
        <f t="shared" si="12"/>
        <v>0</v>
      </c>
      <c r="CD26" s="2">
        <f t="shared" si="12"/>
        <v>0</v>
      </c>
      <c r="CE26" s="2">
        <f t="shared" si="12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КА-5  -  Гун</v>
      </c>
      <c r="B27" s="10" t="s">
        <v>2501</v>
      </c>
      <c r="C27" s="18">
        <v>10</v>
      </c>
      <c r="D27" s="18">
        <v>0</v>
      </c>
      <c r="E27" s="22" t="s">
        <v>2495</v>
      </c>
      <c r="F27" s="22">
        <v>1</v>
      </c>
      <c r="G27" s="22">
        <v>1</v>
      </c>
      <c r="H27" s="20">
        <f t="shared" ca="1" si="5"/>
        <v>0</v>
      </c>
      <c r="I27" s="16" t="str">
        <f t="shared" si="6"/>
        <v>05K002SG0008</v>
      </c>
      <c r="J27" s="54">
        <v>5.5</v>
      </c>
      <c r="K27" s="54">
        <v>3</v>
      </c>
      <c r="L27" s="54">
        <v>2.6</v>
      </c>
      <c r="M27" s="54">
        <v>5</v>
      </c>
      <c r="N27" s="54">
        <v>3.1</v>
      </c>
      <c r="O27" s="54">
        <v>3.1</v>
      </c>
      <c r="P27" s="54">
        <v>3.1</v>
      </c>
      <c r="Q27" s="54">
        <v>0</v>
      </c>
      <c r="R27" s="54">
        <v>0</v>
      </c>
      <c r="S27" s="54">
        <v>1.6</v>
      </c>
      <c r="T27" s="54">
        <v>1.6</v>
      </c>
      <c r="U27" s="54">
        <v>2.2000000000000002</v>
      </c>
      <c r="V27" s="54">
        <v>2.2000000000000002</v>
      </c>
      <c r="W27" s="56">
        <v>2.2000000000000002</v>
      </c>
      <c r="X27" s="2">
        <f t="shared" ca="1" si="7"/>
        <v>0</v>
      </c>
      <c r="Y27" s="2">
        <f t="shared" ca="1" si="7"/>
        <v>0</v>
      </c>
      <c r="Z27" s="2">
        <f t="shared" ca="1" si="7"/>
        <v>0</v>
      </c>
      <c r="AA27" s="2">
        <f t="shared" ca="1" si="7"/>
        <v>20</v>
      </c>
      <c r="AB27" s="2">
        <f t="shared" ca="1" si="7"/>
        <v>0</v>
      </c>
      <c r="AC27" s="2">
        <f t="shared" ca="1" si="7"/>
        <v>0</v>
      </c>
      <c r="AD27" s="2">
        <f t="shared" ca="1" si="7"/>
        <v>0</v>
      </c>
      <c r="AE27" s="2">
        <f t="shared" ca="1" si="7"/>
        <v>0</v>
      </c>
      <c r="AF27" s="2">
        <f t="shared" ca="1" si="7"/>
        <v>0</v>
      </c>
      <c r="AG27" s="2">
        <f t="shared" ca="1" si="7"/>
        <v>0</v>
      </c>
      <c r="AH27" s="2">
        <f t="shared" ca="1" si="7"/>
        <v>0</v>
      </c>
      <c r="AI27" s="2">
        <f t="shared" ca="1" si="7"/>
        <v>0</v>
      </c>
      <c r="AJ27" s="2">
        <f t="shared" ca="1" si="7"/>
        <v>0</v>
      </c>
      <c r="AK27" s="2">
        <f t="shared" ca="1" si="7"/>
        <v>0</v>
      </c>
      <c r="AL27" s="55">
        <v>1.6706934676529694</v>
      </c>
      <c r="AM27" s="55">
        <v>1.7407029472173328</v>
      </c>
      <c r="AN27" s="55">
        <v>1.770402472251803</v>
      </c>
      <c r="AO27" s="55">
        <v>1.7321876833220757</v>
      </c>
      <c r="AP27" s="55">
        <v>1.913089397512165</v>
      </c>
      <c r="AQ27" s="55">
        <v>1.9612966585058877</v>
      </c>
      <c r="AR27" s="55">
        <v>2.0818567460879991</v>
      </c>
      <c r="AS27" s="55">
        <v>0</v>
      </c>
      <c r="AT27" s="55">
        <v>0</v>
      </c>
      <c r="AU27" s="55">
        <v>2.0546659079952385</v>
      </c>
      <c r="AV27" s="55">
        <v>1.728648253509838</v>
      </c>
      <c r="AW27" s="55">
        <v>2.4129215732383282</v>
      </c>
      <c r="AX27" s="55">
        <v>1.802118563473537</v>
      </c>
      <c r="AY27" s="55">
        <v>1.7550151634372686</v>
      </c>
      <c r="AZ27" s="2">
        <f t="shared" ca="1" si="8"/>
        <v>0</v>
      </c>
      <c r="BA27" s="2">
        <f t="shared" ca="1" si="8"/>
        <v>0</v>
      </c>
      <c r="BB27" s="2">
        <f t="shared" ca="1" si="8"/>
        <v>0</v>
      </c>
      <c r="BC27" s="2">
        <f t="shared" ca="1" si="8"/>
        <v>0</v>
      </c>
      <c r="BD27" s="2">
        <f t="shared" ca="1" si="8"/>
        <v>0</v>
      </c>
      <c r="BE27" s="2">
        <f t="shared" ca="1" si="8"/>
        <v>0</v>
      </c>
      <c r="BF27" s="2">
        <f t="shared" ca="1" si="8"/>
        <v>0</v>
      </c>
      <c r="BG27" s="2">
        <f t="shared" ca="1" si="8"/>
        <v>0</v>
      </c>
      <c r="BH27" s="2">
        <f t="shared" ca="1" si="8"/>
        <v>0</v>
      </c>
      <c r="BI27" s="2">
        <f t="shared" ca="1" si="8"/>
        <v>0</v>
      </c>
      <c r="BJ27" s="2">
        <f t="shared" ca="1" si="8"/>
        <v>0</v>
      </c>
      <c r="BK27" s="2">
        <f t="shared" ca="1" si="8"/>
        <v>0</v>
      </c>
      <c r="BL27" s="2">
        <f t="shared" ca="1" si="8"/>
        <v>0</v>
      </c>
      <c r="BM27" s="2">
        <f t="shared" ca="1" si="8"/>
        <v>0</v>
      </c>
      <c r="BN27" s="2" t="str">
        <f t="shared" si="9"/>
        <v>SG</v>
      </c>
      <c r="BO27" s="2">
        <f t="shared" si="2"/>
        <v>0</v>
      </c>
      <c r="BP27" s="2">
        <f t="shared" si="3"/>
        <v>1</v>
      </c>
      <c r="BR27" s="2">
        <f t="shared" si="12"/>
        <v>0</v>
      </c>
      <c r="BS27" s="2">
        <f t="shared" si="12"/>
        <v>0</v>
      </c>
      <c r="BT27" s="2">
        <f t="shared" si="12"/>
        <v>0</v>
      </c>
      <c r="BU27" s="2">
        <f t="shared" si="12"/>
        <v>0</v>
      </c>
      <c r="BV27" s="2">
        <f t="shared" si="12"/>
        <v>0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BZ27" s="2">
        <f t="shared" si="12"/>
        <v>0</v>
      </c>
      <c r="CA27" s="2">
        <f t="shared" si="12"/>
        <v>0</v>
      </c>
      <c r="CB27" s="2">
        <f t="shared" si="12"/>
        <v>0</v>
      </c>
      <c r="CC27" s="2">
        <f t="shared" si="12"/>
        <v>0</v>
      </c>
      <c r="CD27" s="2">
        <f t="shared" si="12"/>
        <v>0</v>
      </c>
      <c r="CE27" s="2">
        <f t="shared" si="12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  -  Δα_рс</v>
      </c>
      <c r="B28" s="10" t="s">
        <v>2502</v>
      </c>
      <c r="C28" s="18">
        <v>30</v>
      </c>
      <c r="D28" s="18">
        <v>10</v>
      </c>
      <c r="E28" s="22" t="s">
        <v>608</v>
      </c>
      <c r="F28" s="22">
        <v>1</v>
      </c>
      <c r="G28" s="22"/>
      <c r="H28" s="20">
        <f t="shared" ca="1" si="5"/>
        <v>0</v>
      </c>
      <c r="I28" s="16" t="str">
        <f t="shared" si="6"/>
        <v>01K102SV0008</v>
      </c>
      <c r="J28" s="54">
        <v>16</v>
      </c>
      <c r="K28" s="54">
        <v>16</v>
      </c>
      <c r="L28" s="54">
        <v>16</v>
      </c>
      <c r="M28" s="54">
        <v>16</v>
      </c>
      <c r="N28" s="54">
        <v>16</v>
      </c>
      <c r="O28" s="54">
        <v>16</v>
      </c>
      <c r="P28" s="54">
        <v>10.6</v>
      </c>
      <c r="Q28" s="54">
        <v>10.6</v>
      </c>
      <c r="R28" s="54">
        <v>10.6</v>
      </c>
      <c r="S28" s="54">
        <v>10.6</v>
      </c>
      <c r="T28" s="54">
        <v>10.6</v>
      </c>
      <c r="U28" s="54">
        <v>10.6</v>
      </c>
      <c r="V28" s="54">
        <v>10.6</v>
      </c>
      <c r="W28" s="56">
        <v>10.6</v>
      </c>
      <c r="X28" s="2">
        <f t="shared" ca="1" si="7"/>
        <v>0</v>
      </c>
      <c r="Y28" s="2">
        <f t="shared" ca="1" si="7"/>
        <v>0</v>
      </c>
      <c r="Z28" s="2">
        <f t="shared" ca="1" si="7"/>
        <v>0</v>
      </c>
      <c r="AA28" s="2">
        <f t="shared" ca="1" si="7"/>
        <v>0</v>
      </c>
      <c r="AB28" s="2">
        <f t="shared" ca="1" si="7"/>
        <v>0</v>
      </c>
      <c r="AC28" s="2">
        <f t="shared" ca="1" si="7"/>
        <v>0</v>
      </c>
      <c r="AD28" s="2">
        <f t="shared" ca="1" si="7"/>
        <v>0</v>
      </c>
      <c r="AE28" s="2">
        <f t="shared" ca="1" si="7"/>
        <v>0</v>
      </c>
      <c r="AF28" s="2">
        <f t="shared" ca="1" si="7"/>
        <v>0</v>
      </c>
      <c r="AG28" s="2">
        <f t="shared" ca="1" si="7"/>
        <v>0</v>
      </c>
      <c r="AH28" s="2">
        <f t="shared" ca="1" si="7"/>
        <v>0</v>
      </c>
      <c r="AI28" s="2">
        <f t="shared" ca="1" si="7"/>
        <v>0</v>
      </c>
      <c r="AJ28" s="2">
        <f t="shared" ca="1" si="7"/>
        <v>0</v>
      </c>
      <c r="AK28" s="2">
        <f t="shared" ca="1" si="7"/>
        <v>0</v>
      </c>
      <c r="AL28" s="55">
        <v>14.075678286538107</v>
      </c>
      <c r="AM28" s="55">
        <v>14.099678635971019</v>
      </c>
      <c r="AN28" s="55">
        <v>13.934066139190026</v>
      </c>
      <c r="AO28" s="55">
        <v>13.780686148288396</v>
      </c>
      <c r="AP28" s="55">
        <v>13.759446757558818</v>
      </c>
      <c r="AQ28" s="55">
        <v>13.793183403632458</v>
      </c>
      <c r="AR28" s="55">
        <v>11.373846563327564</v>
      </c>
      <c r="AS28" s="55">
        <v>11.000143389010493</v>
      </c>
      <c r="AT28" s="55">
        <v>10.881547046362991</v>
      </c>
      <c r="AU28" s="55">
        <v>10.998453302583771</v>
      </c>
      <c r="AV28" s="55">
        <v>10.966786963959263</v>
      </c>
      <c r="AW28" s="55">
        <v>11.310773820207533</v>
      </c>
      <c r="AX28" s="55">
        <v>11.780421153150037</v>
      </c>
      <c r="AY28" s="55">
        <v>11.404192613107215</v>
      </c>
      <c r="AZ28" s="2">
        <f t="shared" ca="1" si="8"/>
        <v>0</v>
      </c>
      <c r="BA28" s="2">
        <f t="shared" ca="1" si="8"/>
        <v>0</v>
      </c>
      <c r="BB28" s="2">
        <f t="shared" ca="1" si="8"/>
        <v>0</v>
      </c>
      <c r="BC28" s="2">
        <f t="shared" ca="1" si="8"/>
        <v>0</v>
      </c>
      <c r="BD28" s="2">
        <f t="shared" ca="1" si="8"/>
        <v>0</v>
      </c>
      <c r="BE28" s="2">
        <f t="shared" ca="1" si="8"/>
        <v>0</v>
      </c>
      <c r="BF28" s="2">
        <f t="shared" ca="1" si="8"/>
        <v>1</v>
      </c>
      <c r="BG28" s="2">
        <f t="shared" ca="1" si="8"/>
        <v>1</v>
      </c>
      <c r="BH28" s="2">
        <f t="shared" ca="1" si="8"/>
        <v>1</v>
      </c>
      <c r="BI28" s="2">
        <f t="shared" ca="1" si="8"/>
        <v>0</v>
      </c>
      <c r="BJ28" s="2">
        <f t="shared" ca="1" si="8"/>
        <v>0</v>
      </c>
      <c r="BK28" s="2">
        <f t="shared" ca="1" si="8"/>
        <v>0</v>
      </c>
      <c r="BL28" s="2">
        <f t="shared" ca="1" si="8"/>
        <v>0</v>
      </c>
      <c r="BM28" s="2">
        <f t="shared" ca="1" si="8"/>
        <v>0</v>
      </c>
      <c r="BN28" s="2" t="str">
        <f t="shared" si="9"/>
        <v>SV</v>
      </c>
      <c r="BO28" s="2">
        <f t="shared" si="2"/>
        <v>0</v>
      </c>
      <c r="BP28" s="2">
        <f t="shared" si="3"/>
        <v>1</v>
      </c>
      <c r="BR28" s="2">
        <f t="shared" ref="BR28:CE32" si="13">IF(AND(J57 &gt;0,J28&gt;$C28,J28 &gt;1),1,0)</f>
        <v>0</v>
      </c>
      <c r="BS28" s="2">
        <f t="shared" si="13"/>
        <v>0</v>
      </c>
      <c r="BT28" s="2">
        <f t="shared" si="13"/>
        <v>0</v>
      </c>
      <c r="BU28" s="2">
        <f t="shared" si="13"/>
        <v>0</v>
      </c>
      <c r="BV28" s="2">
        <f t="shared" si="13"/>
        <v>0</v>
      </c>
      <c r="BW28" s="2">
        <f t="shared" si="13"/>
        <v>0</v>
      </c>
      <c r="BX28" s="2">
        <f t="shared" si="13"/>
        <v>0</v>
      </c>
      <c r="BY28" s="2">
        <f t="shared" si="13"/>
        <v>0</v>
      </c>
      <c r="BZ28" s="2">
        <f t="shared" si="13"/>
        <v>0</v>
      </c>
      <c r="CA28" s="2">
        <f t="shared" si="13"/>
        <v>0</v>
      </c>
      <c r="CB28" s="2">
        <f t="shared" si="13"/>
        <v>0</v>
      </c>
      <c r="CC28" s="2">
        <f t="shared" si="13"/>
        <v>0</v>
      </c>
      <c r="CD28" s="2">
        <f t="shared" si="13"/>
        <v>0</v>
      </c>
      <c r="CE28" s="2">
        <f t="shared" si="13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КА-2  -  Δα_рс</v>
      </c>
      <c r="B29" s="10" t="s">
        <v>2503</v>
      </c>
      <c r="C29" s="18">
        <v>30</v>
      </c>
      <c r="D29" s="18">
        <v>10</v>
      </c>
      <c r="E29" s="22" t="s">
        <v>608</v>
      </c>
      <c r="F29" s="22">
        <v>1</v>
      </c>
      <c r="G29" s="22"/>
      <c r="H29" s="20">
        <f t="shared" ca="1" si="5"/>
        <v>0</v>
      </c>
      <c r="I29" s="16" t="str">
        <f t="shared" si="6"/>
        <v>02K102SV0008</v>
      </c>
      <c r="J29" s="54">
        <v>8.9</v>
      </c>
      <c r="K29" s="54">
        <v>8.9</v>
      </c>
      <c r="L29" s="54">
        <v>8.9</v>
      </c>
      <c r="M29" s="54">
        <v>8.9</v>
      </c>
      <c r="N29" s="54">
        <v>8.9</v>
      </c>
      <c r="O29" s="54">
        <v>8.9</v>
      </c>
      <c r="P29" s="54">
        <v>5.8000000000000007</v>
      </c>
      <c r="Q29" s="54">
        <v>5.8000000000000007</v>
      </c>
      <c r="R29" s="54">
        <v>5.8000000000000007</v>
      </c>
      <c r="S29" s="54">
        <v>5.8000000000000007</v>
      </c>
      <c r="T29" s="54">
        <v>5.8000000000000007</v>
      </c>
      <c r="U29" s="54">
        <v>5.8000000000000007</v>
      </c>
      <c r="V29" s="54">
        <v>5.8000000000000007</v>
      </c>
      <c r="W29" s="56">
        <v>5.8000000000000007</v>
      </c>
      <c r="X29" s="2">
        <f t="shared" ca="1" si="7"/>
        <v>0</v>
      </c>
      <c r="Y29" s="2">
        <f t="shared" ca="1" si="7"/>
        <v>0</v>
      </c>
      <c r="Z29" s="2">
        <f t="shared" ca="1" si="7"/>
        <v>0</v>
      </c>
      <c r="AA29" s="2">
        <f t="shared" ca="1" si="7"/>
        <v>0</v>
      </c>
      <c r="AB29" s="2">
        <f t="shared" ca="1" si="7"/>
        <v>0</v>
      </c>
      <c r="AC29" s="2">
        <f t="shared" ca="1" si="7"/>
        <v>0</v>
      </c>
      <c r="AD29" s="2">
        <f t="shared" ca="1" si="7"/>
        <v>0</v>
      </c>
      <c r="AE29" s="2">
        <f t="shared" ca="1" si="7"/>
        <v>0</v>
      </c>
      <c r="AF29" s="2">
        <f t="shared" ca="1" si="7"/>
        <v>0</v>
      </c>
      <c r="AG29" s="2">
        <f t="shared" ca="1" si="7"/>
        <v>0</v>
      </c>
      <c r="AH29" s="2">
        <f t="shared" ca="1" si="7"/>
        <v>0</v>
      </c>
      <c r="AI29" s="2">
        <f t="shared" ca="1" si="7"/>
        <v>0</v>
      </c>
      <c r="AJ29" s="2">
        <f t="shared" ca="1" si="7"/>
        <v>0</v>
      </c>
      <c r="AK29" s="2">
        <f t="shared" ca="1" si="7"/>
        <v>0</v>
      </c>
      <c r="AL29" s="55">
        <v>11.695600522178848</v>
      </c>
      <c r="AM29" s="55">
        <v>11.175959456265398</v>
      </c>
      <c r="AN29" s="55">
        <v>11.378416204286799</v>
      </c>
      <c r="AO29" s="55">
        <v>11.770627064782492</v>
      </c>
      <c r="AP29" s="55">
        <v>12.375801817112754</v>
      </c>
      <c r="AQ29" s="55">
        <v>11.50345785841062</v>
      </c>
      <c r="AR29" s="55">
        <v>11.434170304029584</v>
      </c>
      <c r="AS29" s="55">
        <v>10.592301765934392</v>
      </c>
      <c r="AT29" s="55">
        <v>10.659613990767394</v>
      </c>
      <c r="AU29" s="55">
        <v>11.998578726093927</v>
      </c>
      <c r="AV29" s="55">
        <v>11.517174248021909</v>
      </c>
      <c r="AW29" s="55">
        <v>10.956716904810834</v>
      </c>
      <c r="AX29" s="55">
        <v>11.080737447202884</v>
      </c>
      <c r="AY29" s="55">
        <v>12.200044926576114</v>
      </c>
      <c r="AZ29" s="2">
        <f t="shared" ca="1" si="8"/>
        <v>0</v>
      </c>
      <c r="BA29" s="2">
        <f t="shared" ca="1" si="8"/>
        <v>0</v>
      </c>
      <c r="BB29" s="2">
        <f t="shared" ca="1" si="8"/>
        <v>0</v>
      </c>
      <c r="BC29" s="2">
        <f t="shared" ca="1" si="8"/>
        <v>0</v>
      </c>
      <c r="BD29" s="2">
        <f t="shared" ca="1" si="8"/>
        <v>0</v>
      </c>
      <c r="BE29" s="2">
        <f t="shared" ca="1" si="8"/>
        <v>0</v>
      </c>
      <c r="BF29" s="2">
        <f t="shared" ca="1" si="8"/>
        <v>1</v>
      </c>
      <c r="BG29" s="2">
        <f t="shared" ca="1" si="8"/>
        <v>1</v>
      </c>
      <c r="BH29" s="2">
        <f t="shared" ca="1" si="8"/>
        <v>1</v>
      </c>
      <c r="BI29" s="2">
        <f t="shared" ca="1" si="8"/>
        <v>0</v>
      </c>
      <c r="BJ29" s="2">
        <f t="shared" ca="1" si="8"/>
        <v>0</v>
      </c>
      <c r="BK29" s="2">
        <f t="shared" ca="1" si="8"/>
        <v>0</v>
      </c>
      <c r="BL29" s="2">
        <f t="shared" ca="1" si="8"/>
        <v>0</v>
      </c>
      <c r="BM29" s="2">
        <f t="shared" ca="1" si="8"/>
        <v>0</v>
      </c>
      <c r="BN29" s="2" t="str">
        <f t="shared" si="9"/>
        <v>SV</v>
      </c>
      <c r="BO29" s="2">
        <f t="shared" si="2"/>
        <v>0</v>
      </c>
      <c r="BP29" s="2">
        <f t="shared" si="3"/>
        <v>1</v>
      </c>
      <c r="BR29" s="2">
        <f t="shared" si="13"/>
        <v>0</v>
      </c>
      <c r="BS29" s="2">
        <f t="shared" si="13"/>
        <v>0</v>
      </c>
      <c r="BT29" s="2">
        <f t="shared" si="13"/>
        <v>0</v>
      </c>
      <c r="BU29" s="2">
        <f t="shared" si="13"/>
        <v>0</v>
      </c>
      <c r="BV29" s="2">
        <f t="shared" si="13"/>
        <v>0</v>
      </c>
      <c r="BW29" s="2">
        <f t="shared" si="13"/>
        <v>0</v>
      </c>
      <c r="BX29" s="2">
        <f t="shared" si="13"/>
        <v>0</v>
      </c>
      <c r="BY29" s="2">
        <f t="shared" si="13"/>
        <v>0</v>
      </c>
      <c r="BZ29" s="2">
        <f t="shared" si="13"/>
        <v>0</v>
      </c>
      <c r="CA29" s="2">
        <f t="shared" si="13"/>
        <v>0</v>
      </c>
      <c r="CB29" s="2">
        <f t="shared" si="13"/>
        <v>0</v>
      </c>
      <c r="CC29" s="2">
        <f t="shared" si="13"/>
        <v>0</v>
      </c>
      <c r="CD29" s="2">
        <f t="shared" si="13"/>
        <v>0</v>
      </c>
      <c r="CE29" s="2">
        <f t="shared" si="13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КА-3  -  Δα_рс</v>
      </c>
      <c r="B30" s="10" t="s">
        <v>2504</v>
      </c>
      <c r="C30" s="18">
        <v>30</v>
      </c>
      <c r="D30" s="18">
        <v>10</v>
      </c>
      <c r="E30" s="22" t="s">
        <v>608</v>
      </c>
      <c r="F30" s="22">
        <v>1</v>
      </c>
      <c r="G30" s="22"/>
      <c r="H30" s="20">
        <f t="shared" ca="1" si="5"/>
        <v>0</v>
      </c>
      <c r="I30" s="16" t="str">
        <f t="shared" si="6"/>
        <v>03K102SV0008</v>
      </c>
      <c r="J30" s="54">
        <v>7.0000000000000009</v>
      </c>
      <c r="K30" s="54">
        <v>7.0000000000000009</v>
      </c>
      <c r="L30" s="54">
        <v>7.0000000000000009</v>
      </c>
      <c r="M30" s="54">
        <v>7.0000000000000009</v>
      </c>
      <c r="N30" s="54">
        <v>7.0000000000000009</v>
      </c>
      <c r="O30" s="54">
        <v>7.0000000000000009</v>
      </c>
      <c r="P30" s="54">
        <v>11.899999999999999</v>
      </c>
      <c r="Q30" s="54">
        <v>11.899999999999999</v>
      </c>
      <c r="R30" s="54">
        <v>11.899999999999999</v>
      </c>
      <c r="S30" s="54">
        <v>11.899999999999999</v>
      </c>
      <c r="T30" s="54">
        <v>11.899999999999999</v>
      </c>
      <c r="U30" s="54">
        <v>11.899999999999999</v>
      </c>
      <c r="V30" s="54">
        <v>11.899999999999999</v>
      </c>
      <c r="W30" s="56">
        <v>11.899999999999999</v>
      </c>
      <c r="X30" s="2">
        <f t="shared" ca="1" si="7"/>
        <v>0</v>
      </c>
      <c r="Y30" s="2">
        <f t="shared" ca="1" si="7"/>
        <v>0</v>
      </c>
      <c r="Z30" s="2">
        <f t="shared" ca="1" si="7"/>
        <v>0</v>
      </c>
      <c r="AA30" s="2">
        <f t="shared" ca="1" si="7"/>
        <v>0</v>
      </c>
      <c r="AB30" s="2">
        <f t="shared" ca="1" si="7"/>
        <v>0</v>
      </c>
      <c r="AC30" s="2">
        <f t="shared" ca="1" si="7"/>
        <v>0</v>
      </c>
      <c r="AD30" s="2">
        <f t="shared" ca="1" si="7"/>
        <v>0</v>
      </c>
      <c r="AE30" s="2">
        <f t="shared" ca="1" si="7"/>
        <v>0</v>
      </c>
      <c r="AF30" s="2">
        <f t="shared" ca="1" si="7"/>
        <v>0</v>
      </c>
      <c r="AG30" s="2">
        <f t="shared" ca="1" si="7"/>
        <v>0</v>
      </c>
      <c r="AH30" s="2">
        <f t="shared" ca="1" si="7"/>
        <v>0</v>
      </c>
      <c r="AI30" s="2">
        <f t="shared" ca="1" si="7"/>
        <v>0</v>
      </c>
      <c r="AJ30" s="2">
        <f t="shared" ca="1" si="7"/>
        <v>0</v>
      </c>
      <c r="AK30" s="2">
        <f t="shared" ca="1" si="7"/>
        <v>0</v>
      </c>
      <c r="AL30" s="55">
        <v>11.229056464990027</v>
      </c>
      <c r="AM30" s="55">
        <v>11.2592940682835</v>
      </c>
      <c r="AN30" s="55">
        <v>11.389613701576193</v>
      </c>
      <c r="AO30" s="55">
        <v>11.50118868140239</v>
      </c>
      <c r="AP30" s="55">
        <v>11.381820386350398</v>
      </c>
      <c r="AQ30" s="55">
        <v>11.389999918967913</v>
      </c>
      <c r="AR30" s="55">
        <v>11.175448111671352</v>
      </c>
      <c r="AS30" s="55">
        <v>11.115363720302218</v>
      </c>
      <c r="AT30" s="55">
        <v>10.796099872131881</v>
      </c>
      <c r="AU30" s="55">
        <v>11.32479125041934</v>
      </c>
      <c r="AV30" s="55">
        <v>11.321649785742039</v>
      </c>
      <c r="AW30" s="55">
        <v>11.29440766614745</v>
      </c>
      <c r="AX30" s="55">
        <v>12.223527356165667</v>
      </c>
      <c r="AY30" s="55">
        <v>11.823401321008237</v>
      </c>
      <c r="AZ30" s="2">
        <f t="shared" ca="1" si="8"/>
        <v>0</v>
      </c>
      <c r="BA30" s="2">
        <f t="shared" ca="1" si="8"/>
        <v>0</v>
      </c>
      <c r="BB30" s="2">
        <f t="shared" ca="1" si="8"/>
        <v>0</v>
      </c>
      <c r="BC30" s="2">
        <f t="shared" ca="1" si="8"/>
        <v>0</v>
      </c>
      <c r="BD30" s="2">
        <f t="shared" ca="1" si="8"/>
        <v>0</v>
      </c>
      <c r="BE30" s="2">
        <f t="shared" ca="1" si="8"/>
        <v>0</v>
      </c>
      <c r="BF30" s="2">
        <f t="shared" ca="1" si="8"/>
        <v>1</v>
      </c>
      <c r="BG30" s="2">
        <f t="shared" ca="1" si="8"/>
        <v>1</v>
      </c>
      <c r="BH30" s="2">
        <f t="shared" ca="1" si="8"/>
        <v>1</v>
      </c>
      <c r="BI30" s="2">
        <f t="shared" ca="1" si="8"/>
        <v>0</v>
      </c>
      <c r="BJ30" s="2">
        <f t="shared" ca="1" si="8"/>
        <v>0</v>
      </c>
      <c r="BK30" s="2">
        <f t="shared" ca="1" si="8"/>
        <v>0</v>
      </c>
      <c r="BL30" s="2">
        <f t="shared" ca="1" si="8"/>
        <v>0</v>
      </c>
      <c r="BM30" s="2">
        <f t="shared" ca="1" si="8"/>
        <v>0</v>
      </c>
      <c r="BN30" s="2" t="str">
        <f t="shared" si="9"/>
        <v>SV</v>
      </c>
      <c r="BO30" s="2">
        <f t="shared" si="2"/>
        <v>0</v>
      </c>
      <c r="BP30" s="2">
        <f t="shared" si="3"/>
        <v>1</v>
      </c>
      <c r="BR30" s="2">
        <f t="shared" si="13"/>
        <v>0</v>
      </c>
      <c r="BS30" s="2">
        <f t="shared" si="13"/>
        <v>0</v>
      </c>
      <c r="BT30" s="2">
        <f t="shared" si="13"/>
        <v>0</v>
      </c>
      <c r="BU30" s="2">
        <f t="shared" si="13"/>
        <v>0</v>
      </c>
      <c r="BV30" s="2">
        <f t="shared" si="13"/>
        <v>0</v>
      </c>
      <c r="BW30" s="2">
        <f t="shared" si="13"/>
        <v>0</v>
      </c>
      <c r="BX30" s="2">
        <f t="shared" si="13"/>
        <v>0</v>
      </c>
      <c r="BY30" s="2">
        <f t="shared" si="13"/>
        <v>0</v>
      </c>
      <c r="BZ30" s="2">
        <f t="shared" si="13"/>
        <v>0</v>
      </c>
      <c r="CA30" s="2">
        <f t="shared" si="13"/>
        <v>0</v>
      </c>
      <c r="CB30" s="2">
        <f t="shared" si="13"/>
        <v>0</v>
      </c>
      <c r="CC30" s="2">
        <f t="shared" si="13"/>
        <v>0</v>
      </c>
      <c r="CD30" s="2">
        <f t="shared" si="13"/>
        <v>0</v>
      </c>
      <c r="CE30" s="2">
        <f t="shared" si="13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КА-4  -  Δα_рс</v>
      </c>
      <c r="B31" s="10" t="s">
        <v>2505</v>
      </c>
      <c r="C31" s="18">
        <v>30</v>
      </c>
      <c r="D31" s="18">
        <v>10</v>
      </c>
      <c r="E31" s="22" t="s">
        <v>608</v>
      </c>
      <c r="F31" s="22">
        <v>1</v>
      </c>
      <c r="G31" s="22"/>
      <c r="H31" s="20">
        <f t="shared" ca="1" si="5"/>
        <v>0</v>
      </c>
      <c r="I31" s="16" t="str">
        <f t="shared" si="6"/>
        <v>04K102SV0008</v>
      </c>
      <c r="J31" s="54">
        <v>9.1</v>
      </c>
      <c r="K31" s="54">
        <v>9.1</v>
      </c>
      <c r="L31" s="54">
        <v>9.1</v>
      </c>
      <c r="M31" s="54">
        <v>9.1</v>
      </c>
      <c r="N31" s="54">
        <v>9.1</v>
      </c>
      <c r="O31" s="54">
        <v>9.1</v>
      </c>
      <c r="P31" s="54">
        <v>3.5000000000000004</v>
      </c>
      <c r="Q31" s="54">
        <v>3.5000000000000004</v>
      </c>
      <c r="R31" s="54">
        <v>3.5000000000000004</v>
      </c>
      <c r="S31" s="54">
        <v>3.5000000000000004</v>
      </c>
      <c r="T31" s="54">
        <v>3.5000000000000004</v>
      </c>
      <c r="U31" s="54">
        <v>3.5000000000000004</v>
      </c>
      <c r="V31" s="54">
        <v>3.5000000000000004</v>
      </c>
      <c r="W31" s="56">
        <v>3.5000000000000004</v>
      </c>
      <c r="X31" s="2">
        <f t="shared" ca="1" si="7"/>
        <v>0</v>
      </c>
      <c r="Y31" s="2">
        <f t="shared" ca="1" si="7"/>
        <v>0</v>
      </c>
      <c r="Z31" s="2">
        <f t="shared" ca="1" si="7"/>
        <v>0</v>
      </c>
      <c r="AA31" s="2">
        <f t="shared" ca="1" si="7"/>
        <v>0</v>
      </c>
      <c r="AB31" s="2">
        <f t="shared" ca="1" si="7"/>
        <v>0</v>
      </c>
      <c r="AC31" s="2">
        <f t="shared" ca="1" si="7"/>
        <v>0</v>
      </c>
      <c r="AD31" s="2">
        <f t="shared" ca="1" si="7"/>
        <v>0</v>
      </c>
      <c r="AE31" s="2">
        <f t="shared" ca="1" si="7"/>
        <v>0</v>
      </c>
      <c r="AF31" s="2">
        <f t="shared" ca="1" si="7"/>
        <v>0</v>
      </c>
      <c r="AG31" s="2">
        <f t="shared" ca="1" si="7"/>
        <v>0</v>
      </c>
      <c r="AH31" s="2">
        <f t="shared" ca="1" si="7"/>
        <v>0</v>
      </c>
      <c r="AI31" s="2">
        <f t="shared" ca="1" si="7"/>
        <v>0</v>
      </c>
      <c r="AJ31" s="2">
        <f t="shared" ca="1" si="7"/>
        <v>0</v>
      </c>
      <c r="AK31" s="2">
        <f t="shared" ca="1" si="7"/>
        <v>0</v>
      </c>
      <c r="AL31" s="55">
        <v>10.171244108224997</v>
      </c>
      <c r="AM31" s="55">
        <v>10.388333117799089</v>
      </c>
      <c r="AN31" s="55">
        <v>10.220523489385268</v>
      </c>
      <c r="AO31" s="55">
        <v>10.08144412600709</v>
      </c>
      <c r="AP31" s="55">
        <v>10.142197765106133</v>
      </c>
      <c r="AQ31" s="55">
        <v>10.463810280927085</v>
      </c>
      <c r="AR31" s="55">
        <v>9.9912856809223509</v>
      </c>
      <c r="AS31" s="55">
        <v>9.8676458037246242</v>
      </c>
      <c r="AT31" s="55">
        <v>9.7972588712967941</v>
      </c>
      <c r="AU31" s="55">
        <v>10.313121957939472</v>
      </c>
      <c r="AV31" s="55">
        <v>11.74204723297256</v>
      </c>
      <c r="AW31" s="55">
        <v>10.698768119702869</v>
      </c>
      <c r="AX31" s="55">
        <v>10.537743132909938</v>
      </c>
      <c r="AY31" s="55">
        <v>10.080643315853358</v>
      </c>
      <c r="AZ31" s="2">
        <f t="shared" ca="1" si="8"/>
        <v>0</v>
      </c>
      <c r="BA31" s="2">
        <f t="shared" ca="1" si="8"/>
        <v>0</v>
      </c>
      <c r="BB31" s="2">
        <f t="shared" ca="1" si="8"/>
        <v>0</v>
      </c>
      <c r="BC31" s="2">
        <f t="shared" ca="1" si="8"/>
        <v>0</v>
      </c>
      <c r="BD31" s="2">
        <f t="shared" ca="1" si="8"/>
        <v>0</v>
      </c>
      <c r="BE31" s="2">
        <f t="shared" ca="1" si="8"/>
        <v>0</v>
      </c>
      <c r="BF31" s="2">
        <f t="shared" ca="1" si="8"/>
        <v>1</v>
      </c>
      <c r="BG31" s="2">
        <f t="shared" ca="1" si="8"/>
        <v>1</v>
      </c>
      <c r="BH31" s="2">
        <f t="shared" ca="1" si="8"/>
        <v>1</v>
      </c>
      <c r="BI31" s="2">
        <f t="shared" ca="1" si="8"/>
        <v>0</v>
      </c>
      <c r="BJ31" s="2">
        <f t="shared" ca="1" si="8"/>
        <v>0</v>
      </c>
      <c r="BK31" s="2">
        <f t="shared" ca="1" si="8"/>
        <v>0</v>
      </c>
      <c r="BL31" s="2">
        <f t="shared" ca="1" si="8"/>
        <v>0</v>
      </c>
      <c r="BM31" s="2">
        <f t="shared" ca="1" si="8"/>
        <v>0</v>
      </c>
      <c r="BN31" s="2" t="str">
        <f t="shared" si="9"/>
        <v>SV</v>
      </c>
      <c r="BO31" s="2">
        <f t="shared" si="2"/>
        <v>0</v>
      </c>
      <c r="BP31" s="2">
        <f t="shared" si="3"/>
        <v>1</v>
      </c>
      <c r="BR31" s="2">
        <f t="shared" si="13"/>
        <v>0</v>
      </c>
      <c r="BS31" s="2">
        <f t="shared" si="13"/>
        <v>0</v>
      </c>
      <c r="BT31" s="2">
        <f t="shared" si="13"/>
        <v>0</v>
      </c>
      <c r="BU31" s="2">
        <f t="shared" si="13"/>
        <v>0</v>
      </c>
      <c r="BV31" s="2">
        <f t="shared" si="13"/>
        <v>0</v>
      </c>
      <c r="BW31" s="2">
        <f t="shared" si="13"/>
        <v>0</v>
      </c>
      <c r="BX31" s="2">
        <f t="shared" si="13"/>
        <v>0</v>
      </c>
      <c r="BY31" s="2">
        <f t="shared" si="13"/>
        <v>0</v>
      </c>
      <c r="BZ31" s="2">
        <f t="shared" si="13"/>
        <v>0</v>
      </c>
      <c r="CA31" s="2">
        <f t="shared" si="13"/>
        <v>0</v>
      </c>
      <c r="CB31" s="2">
        <f t="shared" si="13"/>
        <v>0</v>
      </c>
      <c r="CC31" s="2">
        <f t="shared" si="13"/>
        <v>0</v>
      </c>
      <c r="CD31" s="2">
        <f t="shared" si="13"/>
        <v>0</v>
      </c>
      <c r="CE31" s="2">
        <f t="shared" si="13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КА-5  -  Δα_рс</v>
      </c>
      <c r="B32" s="10" t="s">
        <v>2506</v>
      </c>
      <c r="C32" s="18">
        <v>30</v>
      </c>
      <c r="D32" s="18">
        <v>10</v>
      </c>
      <c r="E32" s="22" t="s">
        <v>608</v>
      </c>
      <c r="F32" s="22">
        <v>1</v>
      </c>
      <c r="G32" s="22"/>
      <c r="H32" s="20">
        <f t="shared" ca="1" si="5"/>
        <v>0</v>
      </c>
      <c r="I32" s="16" t="str">
        <f t="shared" si="6"/>
        <v>05K102SV0008</v>
      </c>
      <c r="J32" s="54">
        <v>8</v>
      </c>
      <c r="K32" s="54">
        <v>8</v>
      </c>
      <c r="L32" s="54">
        <v>8</v>
      </c>
      <c r="M32" s="54">
        <v>8</v>
      </c>
      <c r="N32" s="54">
        <v>8</v>
      </c>
      <c r="O32" s="54">
        <v>8</v>
      </c>
      <c r="P32" s="54">
        <v>10.100000000000001</v>
      </c>
      <c r="Q32" s="54">
        <v>10.100000000000001</v>
      </c>
      <c r="R32" s="54">
        <v>10.100000000000001</v>
      </c>
      <c r="S32" s="54">
        <v>10.100000000000001</v>
      </c>
      <c r="T32" s="54">
        <v>10.100000000000001</v>
      </c>
      <c r="U32" s="54">
        <v>10.100000000000001</v>
      </c>
      <c r="V32" s="54">
        <v>10.100000000000001</v>
      </c>
      <c r="W32" s="56">
        <v>10.100000000000001</v>
      </c>
      <c r="X32" s="2">
        <f t="shared" ca="1" si="7"/>
        <v>0</v>
      </c>
      <c r="Y32" s="2">
        <f t="shared" ca="1" si="7"/>
        <v>0</v>
      </c>
      <c r="Z32" s="2">
        <f t="shared" ca="1" si="7"/>
        <v>0</v>
      </c>
      <c r="AA32" s="2">
        <f t="shared" ca="1" si="7"/>
        <v>0</v>
      </c>
      <c r="AB32" s="2">
        <f t="shared" ca="1" si="7"/>
        <v>0</v>
      </c>
      <c r="AC32" s="2">
        <f t="shared" ca="1" si="7"/>
        <v>0</v>
      </c>
      <c r="AD32" s="2">
        <f t="shared" ca="1" si="7"/>
        <v>0</v>
      </c>
      <c r="AE32" s="2">
        <f t="shared" ca="1" si="7"/>
        <v>0</v>
      </c>
      <c r="AF32" s="2">
        <f t="shared" ca="1" si="7"/>
        <v>0</v>
      </c>
      <c r="AG32" s="2">
        <f t="shared" ca="1" si="7"/>
        <v>0</v>
      </c>
      <c r="AH32" s="2">
        <f t="shared" ca="1" si="7"/>
        <v>0</v>
      </c>
      <c r="AI32" s="2">
        <f t="shared" ca="1" si="7"/>
        <v>0</v>
      </c>
      <c r="AJ32" s="2">
        <f t="shared" ca="1" si="7"/>
        <v>0</v>
      </c>
      <c r="AK32" s="2">
        <f t="shared" ca="1" si="7"/>
        <v>0</v>
      </c>
      <c r="AL32" s="55">
        <v>8.2139781892033739</v>
      </c>
      <c r="AM32" s="55">
        <v>8.3850864464401464</v>
      </c>
      <c r="AN32" s="55">
        <v>8.457674244564485</v>
      </c>
      <c r="AO32" s="55">
        <v>8.3642745224822033</v>
      </c>
      <c r="AP32" s="55">
        <v>8.7876525423638601</v>
      </c>
      <c r="AQ32" s="55">
        <v>8.8898677516896463</v>
      </c>
      <c r="AR32" s="55">
        <v>9.2250185158546749</v>
      </c>
      <c r="AS32" s="55">
        <v>0</v>
      </c>
      <c r="AT32" s="55">
        <v>0</v>
      </c>
      <c r="AU32" s="55">
        <v>9.1490237081552692</v>
      </c>
      <c r="AV32" s="55">
        <v>8.3556238987302152</v>
      </c>
      <c r="AW32" s="55">
        <v>10.123097888645582</v>
      </c>
      <c r="AX32" s="55">
        <v>8.5389661812753701</v>
      </c>
      <c r="AY32" s="55">
        <v>8.4200665432759969</v>
      </c>
      <c r="AZ32" s="2">
        <f t="shared" ca="1" si="8"/>
        <v>0</v>
      </c>
      <c r="BA32" s="2">
        <f t="shared" ca="1" si="8"/>
        <v>0</v>
      </c>
      <c r="BB32" s="2">
        <f t="shared" ca="1" si="8"/>
        <v>0</v>
      </c>
      <c r="BC32" s="2">
        <f t="shared" ca="1" si="8"/>
        <v>0</v>
      </c>
      <c r="BD32" s="2">
        <f t="shared" ca="1" si="8"/>
        <v>0</v>
      </c>
      <c r="BE32" s="2">
        <f t="shared" ca="1" si="8"/>
        <v>0</v>
      </c>
      <c r="BF32" s="2">
        <f t="shared" ca="1" si="8"/>
        <v>1</v>
      </c>
      <c r="BG32" s="2">
        <f t="shared" ca="1" si="8"/>
        <v>1</v>
      </c>
      <c r="BH32" s="2">
        <f t="shared" ca="1" si="8"/>
        <v>1</v>
      </c>
      <c r="BI32" s="2">
        <f t="shared" ca="1" si="8"/>
        <v>0</v>
      </c>
      <c r="BJ32" s="2">
        <f t="shared" ca="1" si="8"/>
        <v>0</v>
      </c>
      <c r="BK32" s="2">
        <f t="shared" ca="1" si="8"/>
        <v>0</v>
      </c>
      <c r="BL32" s="2">
        <f t="shared" ca="1" si="8"/>
        <v>0</v>
      </c>
      <c r="BM32" s="2">
        <f t="shared" ca="1" si="8"/>
        <v>0</v>
      </c>
      <c r="BN32" s="2" t="str">
        <f t="shared" si="9"/>
        <v>SV</v>
      </c>
      <c r="BO32" s="2">
        <f t="shared" si="2"/>
        <v>0</v>
      </c>
      <c r="BP32" s="2">
        <f t="shared" si="3"/>
        <v>1</v>
      </c>
      <c r="BR32" s="2">
        <f t="shared" si="13"/>
        <v>0</v>
      </c>
      <c r="BS32" s="2">
        <f t="shared" si="13"/>
        <v>0</v>
      </c>
      <c r="BT32" s="2">
        <f t="shared" si="13"/>
        <v>0</v>
      </c>
      <c r="BU32" s="2">
        <f t="shared" si="13"/>
        <v>0</v>
      </c>
      <c r="BV32" s="2">
        <f t="shared" si="13"/>
        <v>0</v>
      </c>
      <c r="BW32" s="2">
        <f t="shared" si="13"/>
        <v>0</v>
      </c>
      <c r="BX32" s="2">
        <f t="shared" si="13"/>
        <v>0</v>
      </c>
      <c r="BY32" s="2">
        <f t="shared" si="13"/>
        <v>0</v>
      </c>
      <c r="BZ32" s="2">
        <f t="shared" si="13"/>
        <v>0</v>
      </c>
      <c r="CA32" s="2">
        <f t="shared" si="13"/>
        <v>0</v>
      </c>
      <c r="CB32" s="2">
        <f t="shared" si="13"/>
        <v>0</v>
      </c>
      <c r="CC32" s="2">
        <f t="shared" si="13"/>
        <v>0</v>
      </c>
      <c r="CD32" s="2">
        <f t="shared" si="13"/>
        <v>0</v>
      </c>
      <c r="CE32" s="2">
        <f t="shared" si="13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ТА-1  -  Тпв</v>
      </c>
      <c r="B33" s="10" t="s">
        <v>2507</v>
      </c>
      <c r="C33" s="18">
        <v>235</v>
      </c>
      <c r="D33" s="18">
        <v>175</v>
      </c>
      <c r="E33" s="22" t="s">
        <v>607</v>
      </c>
      <c r="F33" s="22">
        <v>3</v>
      </c>
      <c r="G33" s="22"/>
      <c r="H33" s="20">
        <f t="shared" ca="1" si="5"/>
        <v>0</v>
      </c>
      <c r="I33" s="16" t="str">
        <f t="shared" si="6"/>
        <v>01T002TW0008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6">
        <v>0</v>
      </c>
      <c r="X33" s="2">
        <f t="shared" ca="1" si="7"/>
        <v>2</v>
      </c>
      <c r="Y33" s="2">
        <f t="shared" ca="1" si="7"/>
        <v>2</v>
      </c>
      <c r="Z33" s="2">
        <f t="shared" ca="1" si="7"/>
        <v>2</v>
      </c>
      <c r="AA33" s="2">
        <f t="shared" ca="1" si="7"/>
        <v>2</v>
      </c>
      <c r="AB33" s="2">
        <f t="shared" ca="1" si="7"/>
        <v>2</v>
      </c>
      <c r="AC33" s="2">
        <f t="shared" ca="1" si="7"/>
        <v>2</v>
      </c>
      <c r="AD33" s="2">
        <f t="shared" ca="1" si="7"/>
        <v>2</v>
      </c>
      <c r="AE33" s="2">
        <f t="shared" ca="1" si="7"/>
        <v>2</v>
      </c>
      <c r="AF33" s="2">
        <f t="shared" ca="1" si="7"/>
        <v>2</v>
      </c>
      <c r="AG33" s="2">
        <f t="shared" ca="1" si="7"/>
        <v>2</v>
      </c>
      <c r="AH33" s="2">
        <f t="shared" ca="1" si="7"/>
        <v>2</v>
      </c>
      <c r="AI33" s="2">
        <f t="shared" ca="1" si="7"/>
        <v>2</v>
      </c>
      <c r="AJ33" s="2">
        <f t="shared" ca="1" si="7"/>
        <v>2</v>
      </c>
      <c r="AK33" s="2">
        <f t="shared" ca="1" si="7"/>
        <v>2</v>
      </c>
      <c r="AL33" s="55">
        <v>0</v>
      </c>
      <c r="AM33" s="55">
        <v>0</v>
      </c>
      <c r="AN33" s="55">
        <v>0</v>
      </c>
      <c r="AO33" s="55">
        <v>0</v>
      </c>
      <c r="AP33" s="55">
        <v>0</v>
      </c>
      <c r="AQ33" s="55">
        <v>0</v>
      </c>
      <c r="AR33" s="55">
        <v>0</v>
      </c>
      <c r="AS33" s="55">
        <v>0</v>
      </c>
      <c r="AT33" s="55">
        <v>0</v>
      </c>
      <c r="AU33" s="55">
        <v>0</v>
      </c>
      <c r="AV33" s="55">
        <v>0</v>
      </c>
      <c r="AW33" s="55">
        <v>0</v>
      </c>
      <c r="AX33" s="55">
        <v>0</v>
      </c>
      <c r="AY33" s="55">
        <v>0</v>
      </c>
      <c r="AZ33" s="2">
        <f t="shared" ca="1" si="8"/>
        <v>0</v>
      </c>
      <c r="BA33" s="2">
        <f t="shared" ca="1" si="8"/>
        <v>0</v>
      </c>
      <c r="BB33" s="2">
        <f t="shared" ca="1" si="8"/>
        <v>0</v>
      </c>
      <c r="BC33" s="2">
        <f t="shared" ca="1" si="8"/>
        <v>0</v>
      </c>
      <c r="BD33" s="2">
        <f t="shared" ca="1" si="8"/>
        <v>0</v>
      </c>
      <c r="BE33" s="2">
        <f t="shared" ca="1" si="8"/>
        <v>0</v>
      </c>
      <c r="BF33" s="2">
        <f t="shared" ca="1" si="8"/>
        <v>1</v>
      </c>
      <c r="BG33" s="2">
        <f t="shared" ca="1" si="8"/>
        <v>1</v>
      </c>
      <c r="BH33" s="2">
        <f t="shared" ca="1" si="8"/>
        <v>1</v>
      </c>
      <c r="BI33" s="2">
        <f t="shared" ca="1" si="8"/>
        <v>0</v>
      </c>
      <c r="BJ33" s="2">
        <f t="shared" ca="1" si="8"/>
        <v>0</v>
      </c>
      <c r="BK33" s="2">
        <f t="shared" ca="1" si="8"/>
        <v>0</v>
      </c>
      <c r="BL33" s="2">
        <f t="shared" ca="1" si="8"/>
        <v>0</v>
      </c>
      <c r="BM33" s="2">
        <f t="shared" ca="1" si="8"/>
        <v>0</v>
      </c>
      <c r="BN33" s="2" t="str">
        <f t="shared" si="9"/>
        <v>TW</v>
      </c>
      <c r="BP33" s="2">
        <f t="shared" si="3"/>
        <v>0</v>
      </c>
      <c r="BR33" s="2">
        <f t="shared" ref="BR33:CE36" si="14">IF(AND(J62 &gt;0,J33&lt;$D33,J33&gt;50),1,0)</f>
        <v>0</v>
      </c>
      <c r="BS33" s="2">
        <f t="shared" si="14"/>
        <v>0</v>
      </c>
      <c r="BT33" s="2">
        <f t="shared" si="14"/>
        <v>0</v>
      </c>
      <c r="BU33" s="2">
        <f t="shared" si="14"/>
        <v>0</v>
      </c>
      <c r="BV33" s="2">
        <f t="shared" si="14"/>
        <v>0</v>
      </c>
      <c r="BW33" s="2">
        <f t="shared" si="14"/>
        <v>0</v>
      </c>
      <c r="BX33" s="2">
        <f t="shared" si="14"/>
        <v>0</v>
      </c>
      <c r="BY33" s="2">
        <f t="shared" si="14"/>
        <v>0</v>
      </c>
      <c r="BZ33" s="2">
        <f t="shared" si="14"/>
        <v>0</v>
      </c>
      <c r="CA33" s="2">
        <f t="shared" si="14"/>
        <v>0</v>
      </c>
      <c r="CB33" s="2">
        <f t="shared" si="14"/>
        <v>0</v>
      </c>
      <c r="CC33" s="2">
        <f t="shared" si="14"/>
        <v>0</v>
      </c>
      <c r="CD33" s="2">
        <f t="shared" si="14"/>
        <v>0</v>
      </c>
      <c r="CE33" s="2">
        <f t="shared" si="14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ТА-2  -  Тпв</v>
      </c>
      <c r="B34" s="10" t="s">
        <v>2508</v>
      </c>
      <c r="C34" s="18">
        <v>235</v>
      </c>
      <c r="D34" s="18">
        <v>175</v>
      </c>
      <c r="E34" s="22" t="s">
        <v>607</v>
      </c>
      <c r="F34" s="22">
        <v>3</v>
      </c>
      <c r="G34" s="22"/>
      <c r="H34" s="20">
        <f t="shared" ca="1" si="5"/>
        <v>0</v>
      </c>
      <c r="I34" s="16" t="str">
        <f t="shared" si="6"/>
        <v>02T002TW0008</v>
      </c>
      <c r="J34" s="54">
        <v>231.30607772348455</v>
      </c>
      <c r="K34" s="54">
        <v>230.4205243460822</v>
      </c>
      <c r="L34" s="54">
        <v>229.69858164386838</v>
      </c>
      <c r="M34" s="54">
        <v>229.59549646005419</v>
      </c>
      <c r="N34" s="54">
        <v>230.2353354726055</v>
      </c>
      <c r="O34" s="54">
        <v>229.56287932285954</v>
      </c>
      <c r="P34" s="54">
        <v>229.58389084708799</v>
      </c>
      <c r="Q34" s="54">
        <v>228.3693647714629</v>
      </c>
      <c r="R34" s="54">
        <v>226.86005679206747</v>
      </c>
      <c r="S34" s="54">
        <v>228.95819864304352</v>
      </c>
      <c r="T34" s="54">
        <v>229.1462909154566</v>
      </c>
      <c r="U34" s="54">
        <v>229.08941045188325</v>
      </c>
      <c r="V34" s="54">
        <v>228.69683993455106</v>
      </c>
      <c r="W34" s="56">
        <v>228.82722109045361</v>
      </c>
      <c r="X34" s="2">
        <f t="shared" ca="1" si="7"/>
        <v>0</v>
      </c>
      <c r="Y34" s="2">
        <f t="shared" ca="1" si="7"/>
        <v>0</v>
      </c>
      <c r="Z34" s="2">
        <f t="shared" ca="1" si="7"/>
        <v>0</v>
      </c>
      <c r="AA34" s="2">
        <f t="shared" ca="1" si="7"/>
        <v>0</v>
      </c>
      <c r="AB34" s="2">
        <f t="shared" ca="1" si="7"/>
        <v>0</v>
      </c>
      <c r="AC34" s="2">
        <f t="shared" ca="1" si="7"/>
        <v>0</v>
      </c>
      <c r="AD34" s="2">
        <f t="shared" ca="1" si="7"/>
        <v>0</v>
      </c>
      <c r="AE34" s="2">
        <f t="shared" ca="1" si="7"/>
        <v>0</v>
      </c>
      <c r="AF34" s="2">
        <f t="shared" ca="1" si="7"/>
        <v>0</v>
      </c>
      <c r="AG34" s="2">
        <f t="shared" ca="1" si="7"/>
        <v>0</v>
      </c>
      <c r="AH34" s="2">
        <f t="shared" ca="1" si="7"/>
        <v>0</v>
      </c>
      <c r="AI34" s="2">
        <f t="shared" ca="1" si="7"/>
        <v>0</v>
      </c>
      <c r="AJ34" s="2">
        <f t="shared" ca="1" si="7"/>
        <v>0</v>
      </c>
      <c r="AK34" s="2">
        <f t="shared" ca="1" si="7"/>
        <v>0</v>
      </c>
      <c r="AL34" s="55">
        <v>231.04581420475424</v>
      </c>
      <c r="AM34" s="55">
        <v>230.32477423568773</v>
      </c>
      <c r="AN34" s="55">
        <v>229.77806087243053</v>
      </c>
      <c r="AO34" s="55">
        <v>230.1097611405005</v>
      </c>
      <c r="AP34" s="55">
        <v>230.79106777646652</v>
      </c>
      <c r="AQ34" s="55">
        <v>230.4950384232383</v>
      </c>
      <c r="AR34" s="55">
        <v>230.62719843834296</v>
      </c>
      <c r="AS34" s="55">
        <v>230.35998327763153</v>
      </c>
      <c r="AT34" s="55">
        <v>229.61904983920331</v>
      </c>
      <c r="AU34" s="55">
        <v>230.73786131761906</v>
      </c>
      <c r="AV34" s="55">
        <v>230.79216648562576</v>
      </c>
      <c r="AW34" s="55">
        <v>230.48686307131118</v>
      </c>
      <c r="AX34" s="55">
        <v>230.05499854158919</v>
      </c>
      <c r="AY34" s="55">
        <v>230.06061236811146</v>
      </c>
      <c r="AZ34" s="2">
        <f t="shared" ca="1" si="8"/>
        <v>0</v>
      </c>
      <c r="BA34" s="2">
        <f t="shared" ca="1" si="8"/>
        <v>0</v>
      </c>
      <c r="BB34" s="2">
        <f t="shared" ca="1" si="8"/>
        <v>0</v>
      </c>
      <c r="BC34" s="2">
        <f t="shared" ca="1" si="8"/>
        <v>0</v>
      </c>
      <c r="BD34" s="2">
        <f t="shared" ca="1" si="8"/>
        <v>0</v>
      </c>
      <c r="BE34" s="2">
        <f t="shared" ca="1" si="8"/>
        <v>0</v>
      </c>
      <c r="BF34" s="2">
        <f t="shared" ca="1" si="8"/>
        <v>1</v>
      </c>
      <c r="BG34" s="2">
        <f t="shared" ca="1" si="8"/>
        <v>1</v>
      </c>
      <c r="BH34" s="2">
        <f t="shared" ca="1" si="8"/>
        <v>1</v>
      </c>
      <c r="BI34" s="2">
        <f t="shared" ca="1" si="8"/>
        <v>0</v>
      </c>
      <c r="BJ34" s="2">
        <f t="shared" ca="1" si="8"/>
        <v>0</v>
      </c>
      <c r="BK34" s="2">
        <f t="shared" ca="1" si="8"/>
        <v>0</v>
      </c>
      <c r="BL34" s="2">
        <f t="shared" ca="1" si="8"/>
        <v>0</v>
      </c>
      <c r="BM34" s="2">
        <f t="shared" ca="1" si="8"/>
        <v>0</v>
      </c>
      <c r="BN34" s="2" t="str">
        <f t="shared" si="9"/>
        <v>TW</v>
      </c>
      <c r="BO34" s="2">
        <f>IF(AND(COUNTIF(J34:W34,"&gt;0")&gt;6,COUNTIF(J34:W34,"&gt;0")=SUM(BR34:CE34)),SUM(BR34:CE34),0)</f>
        <v>0</v>
      </c>
      <c r="BP34" s="2">
        <f t="shared" si="3"/>
        <v>1</v>
      </c>
      <c r="BR34" s="2">
        <f t="shared" si="14"/>
        <v>0</v>
      </c>
      <c r="BS34" s="2">
        <f t="shared" si="14"/>
        <v>0</v>
      </c>
      <c r="BT34" s="2">
        <f t="shared" si="14"/>
        <v>0</v>
      </c>
      <c r="BU34" s="2">
        <f t="shared" si="14"/>
        <v>0</v>
      </c>
      <c r="BV34" s="2">
        <f t="shared" si="14"/>
        <v>0</v>
      </c>
      <c r="BW34" s="2">
        <f t="shared" si="14"/>
        <v>0</v>
      </c>
      <c r="BX34" s="2">
        <f t="shared" si="14"/>
        <v>0</v>
      </c>
      <c r="BY34" s="2">
        <f t="shared" si="14"/>
        <v>0</v>
      </c>
      <c r="BZ34" s="2">
        <f t="shared" si="14"/>
        <v>0</v>
      </c>
      <c r="CA34" s="2">
        <f t="shared" si="14"/>
        <v>0</v>
      </c>
      <c r="CB34" s="2">
        <f t="shared" si="14"/>
        <v>0</v>
      </c>
      <c r="CC34" s="2">
        <f t="shared" si="14"/>
        <v>0</v>
      </c>
      <c r="CD34" s="2">
        <f t="shared" si="14"/>
        <v>0</v>
      </c>
      <c r="CE34" s="2">
        <f t="shared" si="14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ТА-3  -  Тпв</v>
      </c>
      <c r="B35" s="10" t="s">
        <v>2509</v>
      </c>
      <c r="C35" s="18">
        <v>235</v>
      </c>
      <c r="D35" s="18">
        <v>175</v>
      </c>
      <c r="E35" s="22" t="s">
        <v>607</v>
      </c>
      <c r="F35" s="22">
        <v>3</v>
      </c>
      <c r="G35" s="22"/>
      <c r="H35" s="20">
        <f t="shared" ca="1" si="5"/>
        <v>0</v>
      </c>
      <c r="I35" s="16" t="str">
        <f t="shared" si="6"/>
        <v>03T002TW0008</v>
      </c>
      <c r="J35" s="54">
        <v>241.92989768814627</v>
      </c>
      <c r="K35" s="54">
        <v>242.64452547776079</v>
      </c>
      <c r="L35" s="54">
        <v>242.43862857818601</v>
      </c>
      <c r="M35" s="54">
        <v>241.35645248346171</v>
      </c>
      <c r="N35" s="54">
        <v>241.18550337573947</v>
      </c>
      <c r="O35" s="54">
        <v>240.83964952985676</v>
      </c>
      <c r="P35" s="54">
        <v>240.83574699769943</v>
      </c>
      <c r="Q35" s="54">
        <v>239.69500629860065</v>
      </c>
      <c r="R35" s="54">
        <v>239.58385513858596</v>
      </c>
      <c r="S35" s="54">
        <v>239.98796093294607</v>
      </c>
      <c r="T35" s="54">
        <v>240.79521924403682</v>
      </c>
      <c r="U35" s="54">
        <v>241.58854836915668</v>
      </c>
      <c r="V35" s="54">
        <v>240.54372523625685</v>
      </c>
      <c r="W35" s="56">
        <v>240.40524783385425</v>
      </c>
      <c r="X35" s="2">
        <f t="shared" ca="1" si="7"/>
        <v>0</v>
      </c>
      <c r="Y35" s="2">
        <f t="shared" ca="1" si="7"/>
        <v>0</v>
      </c>
      <c r="Z35" s="2">
        <f t="shared" ca="1" si="7"/>
        <v>0</v>
      </c>
      <c r="AA35" s="2">
        <f t="shared" ca="1" si="7"/>
        <v>0</v>
      </c>
      <c r="AB35" s="2">
        <f t="shared" ca="1" si="7"/>
        <v>0</v>
      </c>
      <c r="AC35" s="2">
        <f t="shared" ca="1" si="7"/>
        <v>0</v>
      </c>
      <c r="AD35" s="2">
        <f t="shared" ca="1" si="7"/>
        <v>0</v>
      </c>
      <c r="AE35" s="2">
        <f t="shared" ca="1" si="7"/>
        <v>0</v>
      </c>
      <c r="AF35" s="2">
        <f t="shared" ca="1" si="7"/>
        <v>0</v>
      </c>
      <c r="AG35" s="2">
        <f t="shared" ca="1" si="7"/>
        <v>0</v>
      </c>
      <c r="AH35" s="2">
        <f t="shared" ca="1" si="7"/>
        <v>0</v>
      </c>
      <c r="AI35" s="2">
        <f t="shared" ca="1" si="7"/>
        <v>0</v>
      </c>
      <c r="AJ35" s="2">
        <f t="shared" ca="1" si="7"/>
        <v>0</v>
      </c>
      <c r="AK35" s="2">
        <f t="shared" ca="1" si="7"/>
        <v>0</v>
      </c>
      <c r="AL35" s="55">
        <v>232.30105357897818</v>
      </c>
      <c r="AM35" s="55">
        <v>232.75708713069181</v>
      </c>
      <c r="AN35" s="55">
        <v>232.63908079118553</v>
      </c>
      <c r="AO35" s="55">
        <v>232.13181705765081</v>
      </c>
      <c r="AP35" s="55">
        <v>232.08798752253435</v>
      </c>
      <c r="AQ35" s="55">
        <v>231.81887707965643</v>
      </c>
      <c r="AR35" s="55">
        <v>231.80070156268027</v>
      </c>
      <c r="AS35" s="55">
        <v>231.40921538596879</v>
      </c>
      <c r="AT35" s="55">
        <v>231.71762822444427</v>
      </c>
      <c r="AU35" s="55">
        <v>232.36372049677766</v>
      </c>
      <c r="AV35" s="55">
        <v>232.27286788797437</v>
      </c>
      <c r="AW35" s="55">
        <v>232.76733243347007</v>
      </c>
      <c r="AX35" s="55">
        <v>231.72761985572768</v>
      </c>
      <c r="AY35" s="55">
        <v>231.23384895597167</v>
      </c>
      <c r="AZ35" s="2">
        <f t="shared" ca="1" si="8"/>
        <v>0</v>
      </c>
      <c r="BA35" s="2">
        <f t="shared" ca="1" si="8"/>
        <v>0</v>
      </c>
      <c r="BB35" s="2">
        <f t="shared" ca="1" si="8"/>
        <v>0</v>
      </c>
      <c r="BC35" s="2">
        <f t="shared" ca="1" si="8"/>
        <v>0</v>
      </c>
      <c r="BD35" s="2">
        <f t="shared" ca="1" si="8"/>
        <v>0</v>
      </c>
      <c r="BE35" s="2">
        <f t="shared" ca="1" si="8"/>
        <v>0</v>
      </c>
      <c r="BF35" s="2">
        <f t="shared" ca="1" si="8"/>
        <v>1</v>
      </c>
      <c r="BG35" s="2">
        <f t="shared" ca="1" si="8"/>
        <v>1</v>
      </c>
      <c r="BH35" s="2">
        <f t="shared" ca="1" si="8"/>
        <v>1</v>
      </c>
      <c r="BI35" s="2">
        <f t="shared" ca="1" si="8"/>
        <v>0</v>
      </c>
      <c r="BJ35" s="2">
        <f t="shared" ca="1" si="8"/>
        <v>0</v>
      </c>
      <c r="BK35" s="2">
        <f t="shared" ca="1" si="8"/>
        <v>0</v>
      </c>
      <c r="BL35" s="2">
        <f t="shared" ca="1" si="8"/>
        <v>0</v>
      </c>
      <c r="BM35" s="2">
        <f t="shared" ca="1" si="8"/>
        <v>0</v>
      </c>
      <c r="BN35" s="2" t="str">
        <f t="shared" si="9"/>
        <v>TW</v>
      </c>
      <c r="BO35" s="2">
        <f>IF(AND(COUNTIF(J35:W35,"&gt;0")&gt;6,COUNTIF(J35:W35,"&gt;0")=SUM(BR35:CE35)),SUM(BR35:CE35),0)</f>
        <v>0</v>
      </c>
      <c r="BP35" s="2">
        <f t="shared" si="3"/>
        <v>1</v>
      </c>
      <c r="BR35" s="2">
        <f t="shared" si="14"/>
        <v>0</v>
      </c>
      <c r="BS35" s="2">
        <f t="shared" si="14"/>
        <v>0</v>
      </c>
      <c r="BT35" s="2">
        <f t="shared" si="14"/>
        <v>0</v>
      </c>
      <c r="BU35" s="2">
        <f t="shared" si="14"/>
        <v>0</v>
      </c>
      <c r="BV35" s="2">
        <f t="shared" si="14"/>
        <v>0</v>
      </c>
      <c r="BW35" s="2">
        <f t="shared" si="14"/>
        <v>0</v>
      </c>
      <c r="BX35" s="2">
        <f t="shared" si="14"/>
        <v>0</v>
      </c>
      <c r="BY35" s="2">
        <f t="shared" si="14"/>
        <v>0</v>
      </c>
      <c r="BZ35" s="2">
        <f t="shared" si="14"/>
        <v>0</v>
      </c>
      <c r="CA35" s="2">
        <f t="shared" si="14"/>
        <v>0</v>
      </c>
      <c r="CB35" s="2">
        <f t="shared" si="14"/>
        <v>0</v>
      </c>
      <c r="CC35" s="2">
        <f t="shared" si="14"/>
        <v>0</v>
      </c>
      <c r="CD35" s="2">
        <f t="shared" si="14"/>
        <v>0</v>
      </c>
      <c r="CE35" s="2">
        <f t="shared" si="14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ТА-4  -  Тпв</v>
      </c>
      <c r="B36" s="10" t="s">
        <v>2510</v>
      </c>
      <c r="C36" s="18">
        <v>235</v>
      </c>
      <c r="D36" s="18">
        <v>175</v>
      </c>
      <c r="E36" s="22" t="s">
        <v>607</v>
      </c>
      <c r="F36" s="22">
        <v>3</v>
      </c>
      <c r="G36" s="22"/>
      <c r="H36" s="20">
        <f t="shared" ca="1" si="5"/>
        <v>0</v>
      </c>
      <c r="I36" s="16" t="str">
        <f t="shared" si="6"/>
        <v>04T002TW0008</v>
      </c>
      <c r="J36" s="54">
        <v>231.06465662236801</v>
      </c>
      <c r="K36" s="54">
        <v>231.20312830941728</v>
      </c>
      <c r="L36" s="54">
        <v>230.88551947275798</v>
      </c>
      <c r="M36" s="54">
        <v>230.34177766431853</v>
      </c>
      <c r="N36" s="54">
        <v>227.86976612492614</v>
      </c>
      <c r="O36" s="54">
        <v>230.14404638134258</v>
      </c>
      <c r="P36" s="54">
        <v>213.60351143887166</v>
      </c>
      <c r="Q36" s="54">
        <v>205.50768205743097</v>
      </c>
      <c r="R36" s="54">
        <v>205.51671272355915</v>
      </c>
      <c r="S36" s="54">
        <v>224.13203587894552</v>
      </c>
      <c r="T36" s="54">
        <v>230.76140526052109</v>
      </c>
      <c r="U36" s="54">
        <v>225.40437149137082</v>
      </c>
      <c r="V36" s="54">
        <v>235.54243525622189</v>
      </c>
      <c r="W36" s="56">
        <v>236.12078666017769</v>
      </c>
      <c r="X36" s="2">
        <f t="shared" ca="1" si="7"/>
        <v>0</v>
      </c>
      <c r="Y36" s="2">
        <f t="shared" ca="1" si="7"/>
        <v>0</v>
      </c>
      <c r="Z36" s="2">
        <f t="shared" ca="1" si="7"/>
        <v>0</v>
      </c>
      <c r="AA36" s="2">
        <f t="shared" ca="1" si="7"/>
        <v>0</v>
      </c>
      <c r="AB36" s="2">
        <f t="shared" ca="1" si="7"/>
        <v>0</v>
      </c>
      <c r="AC36" s="2">
        <f t="shared" ca="1" si="7"/>
        <v>0</v>
      </c>
      <c r="AD36" s="2">
        <f t="shared" ca="1" si="7"/>
        <v>40</v>
      </c>
      <c r="AE36" s="2">
        <f t="shared" ca="1" si="7"/>
        <v>40</v>
      </c>
      <c r="AF36" s="2">
        <f t="shared" ca="1" si="7"/>
        <v>40</v>
      </c>
      <c r="AG36" s="2">
        <f t="shared" ca="1" si="7"/>
        <v>0</v>
      </c>
      <c r="AH36" s="2">
        <f t="shared" ca="1" si="7"/>
        <v>0</v>
      </c>
      <c r="AI36" s="2">
        <f t="shared" ca="1" si="7"/>
        <v>0</v>
      </c>
      <c r="AJ36" s="2">
        <f t="shared" ca="1" si="7"/>
        <v>0</v>
      </c>
      <c r="AK36" s="2">
        <f t="shared" ca="1" si="7"/>
        <v>0</v>
      </c>
      <c r="AL36" s="55">
        <v>230.69295357079088</v>
      </c>
      <c r="AM36" s="55">
        <v>230.66200753042469</v>
      </c>
      <c r="AN36" s="55">
        <v>230.62695861800754</v>
      </c>
      <c r="AO36" s="55">
        <v>230.64628774387054</v>
      </c>
      <c r="AP36" s="55">
        <v>229.16233415677672</v>
      </c>
      <c r="AQ36" s="55">
        <v>230.95956790087928</v>
      </c>
      <c r="AR36" s="55">
        <v>214.21425950969922</v>
      </c>
      <c r="AS36" s="55">
        <v>204.07179541484845</v>
      </c>
      <c r="AT36" s="55">
        <v>203.84041636916484</v>
      </c>
      <c r="AU36" s="55">
        <v>225.20286646874379</v>
      </c>
      <c r="AV36" s="55">
        <v>231.41136052347687</v>
      </c>
      <c r="AW36" s="55">
        <v>225.72858055838967</v>
      </c>
      <c r="AX36" s="55">
        <v>234.6232935514827</v>
      </c>
      <c r="AY36" s="55">
        <v>235.35684514340656</v>
      </c>
      <c r="AZ36" s="2">
        <f t="shared" ca="1" si="8"/>
        <v>0</v>
      </c>
      <c r="BA36" s="2">
        <f t="shared" ca="1" si="8"/>
        <v>0</v>
      </c>
      <c r="BB36" s="2">
        <f t="shared" ca="1" si="8"/>
        <v>0</v>
      </c>
      <c r="BC36" s="2">
        <f t="shared" ca="1" si="8"/>
        <v>0</v>
      </c>
      <c r="BD36" s="2">
        <f t="shared" ca="1" si="8"/>
        <v>0</v>
      </c>
      <c r="BE36" s="2">
        <f t="shared" ca="1" si="8"/>
        <v>0</v>
      </c>
      <c r="BF36" s="2">
        <f t="shared" ca="1" si="8"/>
        <v>1</v>
      </c>
      <c r="BG36" s="2">
        <f t="shared" ca="1" si="8"/>
        <v>1</v>
      </c>
      <c r="BH36" s="2">
        <f t="shared" ca="1" si="8"/>
        <v>1</v>
      </c>
      <c r="BI36" s="2">
        <f t="shared" ca="1" si="8"/>
        <v>0</v>
      </c>
      <c r="BJ36" s="2">
        <f t="shared" ca="1" si="8"/>
        <v>0</v>
      </c>
      <c r="BK36" s="2">
        <f t="shared" ca="1" si="8"/>
        <v>0</v>
      </c>
      <c r="BL36" s="2">
        <f t="shared" ca="1" si="8"/>
        <v>0</v>
      </c>
      <c r="BM36" s="2">
        <f t="shared" ca="1" si="8"/>
        <v>0</v>
      </c>
      <c r="BN36" s="2" t="str">
        <f t="shared" si="9"/>
        <v>TW</v>
      </c>
      <c r="BO36" s="2">
        <f>IF(AND(COUNTIF(J36:W36,"&gt;0")&gt;6,COUNTIF(J36:W36,"&gt;0")=SUM(BR36:CE36)),SUM(BR36:CE36),0)</f>
        <v>0</v>
      </c>
      <c r="BP36" s="2">
        <f t="shared" si="3"/>
        <v>1</v>
      </c>
      <c r="BR36" s="2">
        <f t="shared" si="14"/>
        <v>0</v>
      </c>
      <c r="BS36" s="2">
        <f t="shared" si="14"/>
        <v>0</v>
      </c>
      <c r="BT36" s="2">
        <f t="shared" si="14"/>
        <v>0</v>
      </c>
      <c r="BU36" s="2">
        <f t="shared" si="14"/>
        <v>0</v>
      </c>
      <c r="BV36" s="2">
        <f t="shared" si="14"/>
        <v>0</v>
      </c>
      <c r="BW36" s="2">
        <f t="shared" si="14"/>
        <v>0</v>
      </c>
      <c r="BX36" s="2">
        <f t="shared" si="14"/>
        <v>0</v>
      </c>
      <c r="BY36" s="2">
        <f t="shared" si="14"/>
        <v>0</v>
      </c>
      <c r="BZ36" s="2">
        <f t="shared" si="14"/>
        <v>0</v>
      </c>
      <c r="CA36" s="2">
        <f t="shared" si="14"/>
        <v>0</v>
      </c>
      <c r="CB36" s="2">
        <f t="shared" si="14"/>
        <v>0</v>
      </c>
      <c r="CC36" s="2">
        <f t="shared" si="14"/>
        <v>0</v>
      </c>
      <c r="CD36" s="2">
        <f t="shared" si="14"/>
        <v>0</v>
      </c>
      <c r="CE36" s="2">
        <f t="shared" si="14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ТА-1  -  Р₀</v>
      </c>
      <c r="B37" s="10" t="s">
        <v>2511</v>
      </c>
      <c r="C37" s="18">
        <v>135</v>
      </c>
      <c r="D37" s="18">
        <v>125</v>
      </c>
      <c r="E37" s="22" t="s">
        <v>117</v>
      </c>
      <c r="F37" s="22">
        <v>3</v>
      </c>
      <c r="G37" s="22"/>
      <c r="H37" s="20">
        <f t="shared" ca="1" si="5"/>
        <v>0</v>
      </c>
      <c r="I37" s="16" t="str">
        <f t="shared" si="6"/>
        <v>01T002PP0008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7"/>
        <v>2</v>
      </c>
      <c r="Y37" s="2">
        <f t="shared" ca="1" si="7"/>
        <v>2</v>
      </c>
      <c r="Z37" s="2">
        <f t="shared" ca="1" si="7"/>
        <v>2</v>
      </c>
      <c r="AA37" s="2">
        <f t="shared" ca="1" si="7"/>
        <v>2</v>
      </c>
      <c r="AB37" s="2">
        <f t="shared" ca="1" si="7"/>
        <v>2</v>
      </c>
      <c r="AC37" s="2">
        <f t="shared" ca="1" si="7"/>
        <v>2</v>
      </c>
      <c r="AD37" s="2">
        <f t="shared" ca="1" si="7"/>
        <v>2</v>
      </c>
      <c r="AE37" s="2">
        <f t="shared" ca="1" si="7"/>
        <v>2</v>
      </c>
      <c r="AF37" s="2">
        <f t="shared" ca="1" si="7"/>
        <v>2</v>
      </c>
      <c r="AG37" s="2">
        <f t="shared" ca="1" si="7"/>
        <v>2</v>
      </c>
      <c r="AH37" s="2">
        <f t="shared" ca="1" si="7"/>
        <v>2</v>
      </c>
      <c r="AI37" s="2">
        <f t="shared" ca="1" si="7"/>
        <v>2</v>
      </c>
      <c r="AJ37" s="2">
        <f t="shared" ca="1" si="7"/>
        <v>2</v>
      </c>
      <c r="AK37" s="2">
        <f t="shared" ca="1" si="7"/>
        <v>2</v>
      </c>
      <c r="AL37" s="55">
        <v>0</v>
      </c>
      <c r="AM37" s="55">
        <v>0</v>
      </c>
      <c r="AN37" s="55">
        <v>0</v>
      </c>
      <c r="AO37" s="55">
        <v>0</v>
      </c>
      <c r="AP37" s="55">
        <v>0</v>
      </c>
      <c r="AQ37" s="55">
        <v>0</v>
      </c>
      <c r="AR37" s="55">
        <v>0</v>
      </c>
      <c r="AS37" s="55">
        <v>0</v>
      </c>
      <c r="AT37" s="55">
        <v>0</v>
      </c>
      <c r="AU37" s="55">
        <v>0</v>
      </c>
      <c r="AV37" s="55">
        <v>0</v>
      </c>
      <c r="AW37" s="55">
        <v>0</v>
      </c>
      <c r="AX37" s="55">
        <v>0</v>
      </c>
      <c r="AY37" s="55">
        <v>0</v>
      </c>
      <c r="AZ37" s="2">
        <f t="shared" ca="1" si="8"/>
        <v>0</v>
      </c>
      <c r="BA37" s="2">
        <f t="shared" ca="1" si="8"/>
        <v>0</v>
      </c>
      <c r="BB37" s="2">
        <f t="shared" ca="1" si="8"/>
        <v>0</v>
      </c>
      <c r="BC37" s="2">
        <f t="shared" ca="1" si="8"/>
        <v>0</v>
      </c>
      <c r="BD37" s="2">
        <f t="shared" ca="1" si="8"/>
        <v>0</v>
      </c>
      <c r="BE37" s="2">
        <f t="shared" ca="1" si="8"/>
        <v>0</v>
      </c>
      <c r="BF37" s="2">
        <f t="shared" ca="1" si="8"/>
        <v>0</v>
      </c>
      <c r="BG37" s="2">
        <f t="shared" ca="1" si="8"/>
        <v>0</v>
      </c>
      <c r="BH37" s="2">
        <f t="shared" ca="1" si="8"/>
        <v>0</v>
      </c>
      <c r="BI37" s="2">
        <f t="shared" ca="1" si="8"/>
        <v>0</v>
      </c>
      <c r="BJ37" s="2">
        <f t="shared" ca="1" si="8"/>
        <v>0</v>
      </c>
      <c r="BK37" s="2">
        <f t="shared" ca="1" si="8"/>
        <v>0</v>
      </c>
      <c r="BL37" s="2">
        <f t="shared" ca="1" si="8"/>
        <v>0</v>
      </c>
      <c r="BM37" s="2">
        <f t="shared" ca="1" si="8"/>
        <v>0</v>
      </c>
      <c r="BN37" s="2" t="str">
        <f t="shared" si="9"/>
        <v>PP</v>
      </c>
      <c r="BP37" s="2">
        <f t="shared" si="3"/>
        <v>0</v>
      </c>
      <c r="BR37" s="2">
        <f t="shared" ref="BR37:CE40" si="15">IF(AND(J62 &gt;0,J37&lt;$D37,J37 &gt;20),1,0)</f>
        <v>0</v>
      </c>
      <c r="BS37" s="2">
        <f t="shared" si="15"/>
        <v>0</v>
      </c>
      <c r="BT37" s="2">
        <f t="shared" si="15"/>
        <v>0</v>
      </c>
      <c r="BU37" s="2">
        <f t="shared" si="15"/>
        <v>0</v>
      </c>
      <c r="BV37" s="2">
        <f t="shared" si="15"/>
        <v>0</v>
      </c>
      <c r="BW37" s="2">
        <f t="shared" si="15"/>
        <v>0</v>
      </c>
      <c r="BX37" s="2">
        <f t="shared" si="15"/>
        <v>0</v>
      </c>
      <c r="BY37" s="2">
        <f t="shared" si="15"/>
        <v>0</v>
      </c>
      <c r="BZ37" s="2">
        <f t="shared" si="15"/>
        <v>0</v>
      </c>
      <c r="CA37" s="2">
        <f t="shared" si="15"/>
        <v>0</v>
      </c>
      <c r="CB37" s="2">
        <f t="shared" si="15"/>
        <v>0</v>
      </c>
      <c r="CC37" s="2">
        <f t="shared" si="15"/>
        <v>0</v>
      </c>
      <c r="CD37" s="2">
        <f t="shared" si="15"/>
        <v>0</v>
      </c>
      <c r="CE37" s="2">
        <f t="shared" si="15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ТА-2  -  Р₀</v>
      </c>
      <c r="B38" s="10" t="s">
        <v>2512</v>
      </c>
      <c r="C38" s="18">
        <v>135</v>
      </c>
      <c r="D38" s="18">
        <v>125</v>
      </c>
      <c r="E38" s="22" t="s">
        <v>117</v>
      </c>
      <c r="F38" s="22">
        <v>3</v>
      </c>
      <c r="G38" s="22"/>
      <c r="H38" s="20">
        <f t="shared" ca="1" si="5"/>
        <v>0</v>
      </c>
      <c r="I38" s="16" t="str">
        <f t="shared" si="6"/>
        <v>02T002PP0008</v>
      </c>
      <c r="J38" s="54">
        <v>127.78106252740483</v>
      </c>
      <c r="K38" s="54">
        <v>128.27188344742271</v>
      </c>
      <c r="L38" s="54">
        <v>128.52887158815864</v>
      </c>
      <c r="M38" s="54">
        <v>128.18069792808126</v>
      </c>
      <c r="N38" s="54">
        <v>127.76026867108429</v>
      </c>
      <c r="O38" s="54">
        <v>127.75905046522628</v>
      </c>
      <c r="P38" s="54">
        <v>128.12387602347385</v>
      </c>
      <c r="Q38" s="54">
        <v>128.26569596948858</v>
      </c>
      <c r="R38" s="54">
        <v>128.35438654794535</v>
      </c>
      <c r="S38" s="54">
        <v>129.82971683826651</v>
      </c>
      <c r="T38" s="54">
        <v>129.8589491527807</v>
      </c>
      <c r="U38" s="54">
        <v>130.0387729934497</v>
      </c>
      <c r="V38" s="54">
        <v>130.37158676535856</v>
      </c>
      <c r="W38" s="56">
        <v>130.06743494866186</v>
      </c>
      <c r="X38" s="2">
        <f t="shared" ca="1" si="7"/>
        <v>0</v>
      </c>
      <c r="Y38" s="2">
        <f t="shared" ca="1" si="7"/>
        <v>0</v>
      </c>
      <c r="Z38" s="2">
        <f t="shared" ca="1" si="7"/>
        <v>0</v>
      </c>
      <c r="AA38" s="2">
        <f t="shared" ca="1" si="7"/>
        <v>0</v>
      </c>
      <c r="AB38" s="2">
        <f t="shared" ca="1" si="7"/>
        <v>0</v>
      </c>
      <c r="AC38" s="2">
        <f t="shared" ca="1" si="7"/>
        <v>0</v>
      </c>
      <c r="AD38" s="2">
        <f t="shared" ca="1" si="7"/>
        <v>0</v>
      </c>
      <c r="AE38" s="2">
        <f t="shared" ca="1" si="7"/>
        <v>0</v>
      </c>
      <c r="AF38" s="2">
        <f t="shared" ca="1" si="7"/>
        <v>0</v>
      </c>
      <c r="AG38" s="2">
        <f t="shared" ca="1" si="7"/>
        <v>0</v>
      </c>
      <c r="AH38" s="2">
        <f t="shared" ca="1" si="7"/>
        <v>0</v>
      </c>
      <c r="AI38" s="2">
        <f t="shared" ca="1" si="7"/>
        <v>0</v>
      </c>
      <c r="AJ38" s="2">
        <f t="shared" ca="1" si="7"/>
        <v>0</v>
      </c>
      <c r="AK38" s="2">
        <f t="shared" ca="1" si="7"/>
        <v>0</v>
      </c>
      <c r="AL38" s="55">
        <v>130</v>
      </c>
      <c r="AM38" s="55">
        <v>130</v>
      </c>
      <c r="AN38" s="55">
        <v>130</v>
      </c>
      <c r="AO38" s="55">
        <v>130</v>
      </c>
      <c r="AP38" s="55">
        <v>130</v>
      </c>
      <c r="AQ38" s="55">
        <v>130</v>
      </c>
      <c r="AR38" s="55">
        <v>130</v>
      </c>
      <c r="AS38" s="55">
        <v>130</v>
      </c>
      <c r="AT38" s="55">
        <v>130</v>
      </c>
      <c r="AU38" s="55">
        <v>130</v>
      </c>
      <c r="AV38" s="55">
        <v>130</v>
      </c>
      <c r="AW38" s="55">
        <v>130</v>
      </c>
      <c r="AX38" s="55">
        <v>130</v>
      </c>
      <c r="AY38" s="55">
        <v>130</v>
      </c>
      <c r="AZ38" s="2">
        <f t="shared" ca="1" si="8"/>
        <v>0</v>
      </c>
      <c r="BA38" s="2">
        <f t="shared" ca="1" si="8"/>
        <v>0</v>
      </c>
      <c r="BB38" s="2">
        <f t="shared" ca="1" si="8"/>
        <v>0</v>
      </c>
      <c r="BC38" s="2">
        <f t="shared" ca="1" si="8"/>
        <v>0</v>
      </c>
      <c r="BD38" s="2">
        <f t="shared" ca="1" si="8"/>
        <v>0</v>
      </c>
      <c r="BE38" s="2">
        <f t="shared" ca="1" si="8"/>
        <v>0</v>
      </c>
      <c r="BF38" s="2">
        <f t="shared" ca="1" si="8"/>
        <v>0</v>
      </c>
      <c r="BG38" s="2">
        <f t="shared" ca="1" si="8"/>
        <v>0</v>
      </c>
      <c r="BH38" s="2">
        <f t="shared" ca="1" si="8"/>
        <v>0</v>
      </c>
      <c r="BI38" s="2">
        <f t="shared" ca="1" si="8"/>
        <v>0</v>
      </c>
      <c r="BJ38" s="2">
        <f t="shared" ca="1" si="8"/>
        <v>0</v>
      </c>
      <c r="BK38" s="2">
        <f t="shared" ca="1" si="8"/>
        <v>0</v>
      </c>
      <c r="BL38" s="2">
        <f t="shared" ca="1" si="8"/>
        <v>0</v>
      </c>
      <c r="BM38" s="2">
        <f t="shared" ca="1" si="8"/>
        <v>0</v>
      </c>
      <c r="BN38" s="2" t="str">
        <f t="shared" si="9"/>
        <v>PP</v>
      </c>
      <c r="BO38" s="2">
        <f>IF(AND(COUNTIF(J38:W38,"&gt;0")&gt;6,COUNTIF(J38:W38,"&gt;0")=SUM(BR38:CE38)),SUM(BR38:CE38),0)</f>
        <v>0</v>
      </c>
      <c r="BP38" s="2">
        <f t="shared" si="3"/>
        <v>1</v>
      </c>
      <c r="BR38" s="2">
        <f t="shared" si="15"/>
        <v>0</v>
      </c>
      <c r="BS38" s="2">
        <f t="shared" si="15"/>
        <v>0</v>
      </c>
      <c r="BT38" s="2">
        <f t="shared" si="15"/>
        <v>0</v>
      </c>
      <c r="BU38" s="2">
        <f t="shared" si="15"/>
        <v>0</v>
      </c>
      <c r="BV38" s="2">
        <f t="shared" si="15"/>
        <v>0</v>
      </c>
      <c r="BW38" s="2">
        <f t="shared" si="15"/>
        <v>0</v>
      </c>
      <c r="BX38" s="2">
        <f t="shared" si="15"/>
        <v>0</v>
      </c>
      <c r="BY38" s="2">
        <f t="shared" si="15"/>
        <v>0</v>
      </c>
      <c r="BZ38" s="2">
        <f t="shared" si="15"/>
        <v>0</v>
      </c>
      <c r="CA38" s="2">
        <f t="shared" si="15"/>
        <v>0</v>
      </c>
      <c r="CB38" s="2">
        <f t="shared" si="15"/>
        <v>0</v>
      </c>
      <c r="CC38" s="2">
        <f t="shared" si="15"/>
        <v>0</v>
      </c>
      <c r="CD38" s="2">
        <f t="shared" si="15"/>
        <v>0</v>
      </c>
      <c r="CE38" s="2">
        <f t="shared" si="15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ТА-3  -  Р₀</v>
      </c>
      <c r="B39" s="10" t="s">
        <v>2513</v>
      </c>
      <c r="C39" s="18">
        <v>135</v>
      </c>
      <c r="D39" s="18">
        <v>125</v>
      </c>
      <c r="E39" s="22" t="s">
        <v>117</v>
      </c>
      <c r="F39" s="22">
        <v>3</v>
      </c>
      <c r="G39" s="22"/>
      <c r="H39" s="20">
        <f t="shared" ca="1" si="5"/>
        <v>0</v>
      </c>
      <c r="I39" s="16" t="str">
        <f t="shared" si="6"/>
        <v>03T002PP0008</v>
      </c>
      <c r="J39" s="54">
        <v>128.35818569461523</v>
      </c>
      <c r="K39" s="54">
        <v>128.42320724763445</v>
      </c>
      <c r="L39" s="54">
        <v>128.64747942252288</v>
      </c>
      <c r="M39" s="54">
        <v>128.60028917412572</v>
      </c>
      <c r="N39" s="54">
        <v>128.24738593912343</v>
      </c>
      <c r="O39" s="54">
        <v>128.01152598564966</v>
      </c>
      <c r="P39" s="54">
        <v>128.57088319594001</v>
      </c>
      <c r="Q39" s="54">
        <v>128.53016651974391</v>
      </c>
      <c r="R39" s="54">
        <v>128.53806018376932</v>
      </c>
      <c r="S39" s="54">
        <v>130.4131554166795</v>
      </c>
      <c r="T39" s="54">
        <v>130.31990750476373</v>
      </c>
      <c r="U39" s="54">
        <v>130.14580742962252</v>
      </c>
      <c r="V39" s="54">
        <v>130.34384028803285</v>
      </c>
      <c r="W39" s="56">
        <v>130.26125416983629</v>
      </c>
      <c r="X39" s="2">
        <f t="shared" ca="1" si="7"/>
        <v>0</v>
      </c>
      <c r="Y39" s="2">
        <f t="shared" ca="1" si="7"/>
        <v>0</v>
      </c>
      <c r="Z39" s="2">
        <f t="shared" ca="1" si="7"/>
        <v>0</v>
      </c>
      <c r="AA39" s="2">
        <f t="shared" ca="1" si="7"/>
        <v>0</v>
      </c>
      <c r="AB39" s="2">
        <f t="shared" ca="1" si="7"/>
        <v>0</v>
      </c>
      <c r="AC39" s="2">
        <f t="shared" ca="1" si="7"/>
        <v>0</v>
      </c>
      <c r="AD39" s="2">
        <f t="shared" ca="1" si="7"/>
        <v>0</v>
      </c>
      <c r="AE39" s="2">
        <f t="shared" ca="1" si="7"/>
        <v>0</v>
      </c>
      <c r="AF39" s="2">
        <f t="shared" ca="1" si="7"/>
        <v>0</v>
      </c>
      <c r="AG39" s="2">
        <f t="shared" ca="1" si="7"/>
        <v>0</v>
      </c>
      <c r="AH39" s="2">
        <f t="shared" ca="1" si="7"/>
        <v>0</v>
      </c>
      <c r="AI39" s="2">
        <f t="shared" ca="1" si="7"/>
        <v>0</v>
      </c>
      <c r="AJ39" s="2">
        <f t="shared" ca="1" si="7"/>
        <v>0</v>
      </c>
      <c r="AK39" s="2">
        <f t="shared" ca="1" si="7"/>
        <v>0</v>
      </c>
      <c r="AL39" s="55">
        <v>130</v>
      </c>
      <c r="AM39" s="55">
        <v>130</v>
      </c>
      <c r="AN39" s="55">
        <v>130</v>
      </c>
      <c r="AO39" s="55">
        <v>130</v>
      </c>
      <c r="AP39" s="55">
        <v>130</v>
      </c>
      <c r="AQ39" s="55">
        <v>130</v>
      </c>
      <c r="AR39" s="55">
        <v>130</v>
      </c>
      <c r="AS39" s="55">
        <v>130</v>
      </c>
      <c r="AT39" s="55">
        <v>130</v>
      </c>
      <c r="AU39" s="55">
        <v>130</v>
      </c>
      <c r="AV39" s="55">
        <v>130</v>
      </c>
      <c r="AW39" s="55">
        <v>130</v>
      </c>
      <c r="AX39" s="55">
        <v>130</v>
      </c>
      <c r="AY39" s="55">
        <v>130</v>
      </c>
      <c r="AZ39" s="2">
        <f t="shared" ca="1" si="8"/>
        <v>0</v>
      </c>
      <c r="BA39" s="2">
        <f t="shared" ca="1" si="8"/>
        <v>0</v>
      </c>
      <c r="BB39" s="2">
        <f t="shared" ca="1" si="8"/>
        <v>0</v>
      </c>
      <c r="BC39" s="2">
        <f t="shared" ca="1" si="8"/>
        <v>0</v>
      </c>
      <c r="BD39" s="2">
        <f t="shared" ca="1" si="8"/>
        <v>0</v>
      </c>
      <c r="BE39" s="2">
        <f t="shared" ca="1" si="8"/>
        <v>0</v>
      </c>
      <c r="BF39" s="2">
        <f t="shared" ca="1" si="8"/>
        <v>0</v>
      </c>
      <c r="BG39" s="2">
        <f t="shared" ca="1" si="8"/>
        <v>0</v>
      </c>
      <c r="BH39" s="2">
        <f t="shared" ca="1" si="8"/>
        <v>0</v>
      </c>
      <c r="BI39" s="2">
        <f t="shared" ca="1" si="8"/>
        <v>0</v>
      </c>
      <c r="BJ39" s="2">
        <f t="shared" ca="1" si="8"/>
        <v>0</v>
      </c>
      <c r="BK39" s="2">
        <f t="shared" ca="1" si="8"/>
        <v>0</v>
      </c>
      <c r="BL39" s="2">
        <f t="shared" ca="1" si="8"/>
        <v>0</v>
      </c>
      <c r="BM39" s="2">
        <f t="shared" ca="1" si="8"/>
        <v>0</v>
      </c>
      <c r="BN39" s="2" t="str">
        <f t="shared" si="9"/>
        <v>PP</v>
      </c>
      <c r="BO39" s="2">
        <f>IF(AND(COUNTIF(J39:W39,"&gt;0")&gt;6,COUNTIF(J39:W39,"&gt;0")=SUM(BR39:CE39)),SUM(BR39:CE39),0)</f>
        <v>0</v>
      </c>
      <c r="BP39" s="2">
        <f t="shared" si="3"/>
        <v>1</v>
      </c>
      <c r="BR39" s="2">
        <f t="shared" si="15"/>
        <v>0</v>
      </c>
      <c r="BS39" s="2">
        <f t="shared" si="15"/>
        <v>0</v>
      </c>
      <c r="BT39" s="2">
        <f t="shared" si="15"/>
        <v>0</v>
      </c>
      <c r="BU39" s="2">
        <f t="shared" si="15"/>
        <v>0</v>
      </c>
      <c r="BV39" s="2">
        <f t="shared" si="15"/>
        <v>0</v>
      </c>
      <c r="BW39" s="2">
        <f t="shared" si="15"/>
        <v>0</v>
      </c>
      <c r="BX39" s="2">
        <f t="shared" si="15"/>
        <v>0</v>
      </c>
      <c r="BY39" s="2">
        <f t="shared" si="15"/>
        <v>0</v>
      </c>
      <c r="BZ39" s="2">
        <f t="shared" si="15"/>
        <v>0</v>
      </c>
      <c r="CA39" s="2">
        <f t="shared" si="15"/>
        <v>0</v>
      </c>
      <c r="CB39" s="2">
        <f t="shared" si="15"/>
        <v>0</v>
      </c>
      <c r="CC39" s="2">
        <f t="shared" si="15"/>
        <v>0</v>
      </c>
      <c r="CD39" s="2">
        <f t="shared" si="15"/>
        <v>0</v>
      </c>
      <c r="CE39" s="2">
        <f t="shared" si="15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ТА-4  -  Р₀</v>
      </c>
      <c r="B40" s="10" t="s">
        <v>2514</v>
      </c>
      <c r="C40" s="18">
        <v>135</v>
      </c>
      <c r="D40" s="18">
        <v>125</v>
      </c>
      <c r="E40" s="22" t="s">
        <v>117</v>
      </c>
      <c r="F40" s="22">
        <v>3</v>
      </c>
      <c r="G40" s="22"/>
      <c r="H40" s="20">
        <f t="shared" ca="1" si="5"/>
        <v>0</v>
      </c>
      <c r="I40" s="16" t="str">
        <f t="shared" si="6"/>
        <v>04T002PP0008</v>
      </c>
      <c r="J40" s="54">
        <v>130.33801334934293</v>
      </c>
      <c r="K40" s="54">
        <v>130.43545975823073</v>
      </c>
      <c r="L40" s="54">
        <v>130.65648247870743</v>
      </c>
      <c r="M40" s="54">
        <v>130.53156738378715</v>
      </c>
      <c r="N40" s="54">
        <v>130.32197749534672</v>
      </c>
      <c r="O40" s="54">
        <v>129.85795979405302</v>
      </c>
      <c r="P40" s="54">
        <v>130.78191975179183</v>
      </c>
      <c r="Q40" s="54">
        <v>130.72402837222418</v>
      </c>
      <c r="R40" s="54">
        <v>130.80058685473665</v>
      </c>
      <c r="S40" s="54">
        <v>132.58802878420229</v>
      </c>
      <c r="T40" s="54">
        <v>132.2451885765426</v>
      </c>
      <c r="U40" s="54">
        <v>132.32575503853317</v>
      </c>
      <c r="V40" s="54">
        <v>131.78111416601178</v>
      </c>
      <c r="W40" s="56">
        <v>131.64694645072365</v>
      </c>
      <c r="X40" s="2">
        <f t="shared" ca="1" si="7"/>
        <v>0</v>
      </c>
      <c r="Y40" s="2">
        <f t="shared" ca="1" si="7"/>
        <v>0</v>
      </c>
      <c r="Z40" s="2">
        <f t="shared" ca="1" si="7"/>
        <v>0</v>
      </c>
      <c r="AA40" s="2">
        <f t="shared" ca="1" si="7"/>
        <v>0</v>
      </c>
      <c r="AB40" s="2">
        <f t="shared" ca="1" si="7"/>
        <v>0</v>
      </c>
      <c r="AC40" s="2">
        <f t="shared" ca="1" si="7"/>
        <v>0</v>
      </c>
      <c r="AD40" s="2">
        <f t="shared" ca="1" si="7"/>
        <v>0</v>
      </c>
      <c r="AE40" s="2">
        <f t="shared" ca="1" si="7"/>
        <v>0</v>
      </c>
      <c r="AF40" s="2">
        <f t="shared" ca="1" si="7"/>
        <v>0</v>
      </c>
      <c r="AG40" s="2">
        <f t="shared" ca="1" si="7"/>
        <v>0</v>
      </c>
      <c r="AH40" s="2">
        <f t="shared" ca="1" si="7"/>
        <v>0</v>
      </c>
      <c r="AI40" s="2">
        <f t="shared" ca="1" si="7"/>
        <v>0</v>
      </c>
      <c r="AJ40" s="2">
        <f t="shared" ca="1" si="7"/>
        <v>0</v>
      </c>
      <c r="AK40" s="2">
        <f t="shared" ca="1" si="7"/>
        <v>0</v>
      </c>
      <c r="AL40" s="55">
        <v>130</v>
      </c>
      <c r="AM40" s="55">
        <v>130</v>
      </c>
      <c r="AN40" s="55">
        <v>130</v>
      </c>
      <c r="AO40" s="55">
        <v>130</v>
      </c>
      <c r="AP40" s="55">
        <v>130</v>
      </c>
      <c r="AQ40" s="55">
        <v>130</v>
      </c>
      <c r="AR40" s="55">
        <v>130</v>
      </c>
      <c r="AS40" s="55">
        <v>130</v>
      </c>
      <c r="AT40" s="55">
        <v>130</v>
      </c>
      <c r="AU40" s="55">
        <v>130</v>
      </c>
      <c r="AV40" s="55">
        <v>130</v>
      </c>
      <c r="AW40" s="55">
        <v>130</v>
      </c>
      <c r="AX40" s="55">
        <v>130</v>
      </c>
      <c r="AY40" s="55">
        <v>130</v>
      </c>
      <c r="AZ40" s="2">
        <f t="shared" ca="1" si="8"/>
        <v>0</v>
      </c>
      <c r="BA40" s="2">
        <f t="shared" ca="1" si="8"/>
        <v>0</v>
      </c>
      <c r="BB40" s="2">
        <f t="shared" ca="1" si="8"/>
        <v>0</v>
      </c>
      <c r="BC40" s="2">
        <f t="shared" ca="1" si="8"/>
        <v>0</v>
      </c>
      <c r="BD40" s="2">
        <f t="shared" ca="1" si="8"/>
        <v>0</v>
      </c>
      <c r="BE40" s="2">
        <f t="shared" ca="1" si="8"/>
        <v>0</v>
      </c>
      <c r="BF40" s="2">
        <f t="shared" ca="1" si="8"/>
        <v>0</v>
      </c>
      <c r="BG40" s="2">
        <f t="shared" ca="1" si="8"/>
        <v>0</v>
      </c>
      <c r="BH40" s="2">
        <f t="shared" ca="1" si="8"/>
        <v>0</v>
      </c>
      <c r="BI40" s="2">
        <f t="shared" ca="1" si="8"/>
        <v>0</v>
      </c>
      <c r="BJ40" s="2">
        <f t="shared" ca="1" si="8"/>
        <v>0</v>
      </c>
      <c r="BK40" s="2">
        <f t="shared" ca="1" si="8"/>
        <v>0</v>
      </c>
      <c r="BL40" s="2">
        <f t="shared" ca="1" si="8"/>
        <v>0</v>
      </c>
      <c r="BM40" s="2">
        <f t="shared" ca="1" si="8"/>
        <v>0</v>
      </c>
      <c r="BN40" s="2" t="str">
        <f t="shared" si="9"/>
        <v>PP</v>
      </c>
      <c r="BO40" s="2">
        <f>IF(AND(COUNTIF(J40:W40,"&gt;0")&gt;6,COUNTIF(J40:W40,"&gt;0")=SUM(BR40:CE40)),SUM(BR40:CE40),0)</f>
        <v>0</v>
      </c>
      <c r="BP40" s="2">
        <f t="shared" ref="BP40:BP65" si="16">IF(AND(COUNTIF(J40:W40,"&gt;0")&gt;6,SUM(BR40:CE40)=0),1,0)</f>
        <v>1</v>
      </c>
      <c r="BR40" s="2">
        <f t="shared" si="15"/>
        <v>0</v>
      </c>
      <c r="BS40" s="2">
        <f t="shared" si="15"/>
        <v>0</v>
      </c>
      <c r="BT40" s="2">
        <f t="shared" si="15"/>
        <v>0</v>
      </c>
      <c r="BU40" s="2">
        <f t="shared" si="15"/>
        <v>0</v>
      </c>
      <c r="BV40" s="2">
        <f t="shared" si="15"/>
        <v>0</v>
      </c>
      <c r="BW40" s="2">
        <f t="shared" si="15"/>
        <v>0</v>
      </c>
      <c r="BX40" s="2">
        <f t="shared" si="15"/>
        <v>0</v>
      </c>
      <c r="BY40" s="2">
        <f t="shared" si="15"/>
        <v>0</v>
      </c>
      <c r="BZ40" s="2">
        <f t="shared" si="15"/>
        <v>0</v>
      </c>
      <c r="CA40" s="2">
        <f t="shared" si="15"/>
        <v>0</v>
      </c>
      <c r="CB40" s="2">
        <f t="shared" si="15"/>
        <v>0</v>
      </c>
      <c r="CC40" s="2">
        <f t="shared" si="15"/>
        <v>0</v>
      </c>
      <c r="CD40" s="2">
        <f t="shared" si="15"/>
        <v>0</v>
      </c>
      <c r="CE40" s="2">
        <f t="shared" si="15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ТА-1  -  Т₀</v>
      </c>
      <c r="B41" s="10" t="s">
        <v>2515</v>
      </c>
      <c r="C41" s="18">
        <v>558</v>
      </c>
      <c r="D41" s="18">
        <v>550</v>
      </c>
      <c r="E41" s="22" t="s">
        <v>117</v>
      </c>
      <c r="F41" s="22">
        <v>3</v>
      </c>
      <c r="G41" s="22"/>
      <c r="H41" s="20">
        <f t="shared" ca="1" si="5"/>
        <v>0</v>
      </c>
      <c r="I41" s="16" t="str">
        <f t="shared" si="6"/>
        <v>01T002TP0008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6">
        <v>0</v>
      </c>
      <c r="X41" s="2">
        <f t="shared" ca="1" si="7"/>
        <v>2</v>
      </c>
      <c r="Y41" s="2">
        <f t="shared" ca="1" si="7"/>
        <v>2</v>
      </c>
      <c r="Z41" s="2">
        <f t="shared" ref="Z41:AK67" ca="1" si="17">IF(L41&lt;&gt;"",IF(LEFT($E41,2)="+-",IF(OR(L41&lt;MIN($C41:$D41),L41&gt;MAX($C41:$D41)),1,0),IF(AND(1*$E41&gt;0,L41&gt;MAX($C41:$D41)),1,IF(AND(1*$E41&lt;0,L41&lt;MIN($C41:$D41)),1,0)))+10*IF(SUM(OFFSET($A$57,MATCH(MID($A41,1,SEARCH(" ",$A41)-1)&amp;"  -  ЧЧР",$A$57:$A$65,0)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$57,IFERROR(MATCH("КА-"&amp;MID($A41,4,2)*1&amp;"А  -  ЧЧР",$A$57:$A$65,0),MATCH("КА-"&amp;MID($A41,4,2)*1&amp;"  -  ЧЧР",$A$57:$A$65,0))-1,COLUMN(L41)-1,,)+OFFSET($A$57,IFERROR(MATCH("КА-"&amp;MID($A41,4,2)*1&amp;"Б  -  ЧЧР",$A$57:$A$65,0),MATCH("КА-"&amp;MID($A41,4,2)*1&amp;"  -  ЧЧР",$A$57:$A$65,0))-1,COLUMN(L41)-1,,)=48,1,0),1),1)),0),0)*IF($G41&gt;0,IF(COLUMN(V$7)-COLUMN($J$7)&gt;=$D$2+$G41,IF(SUM(OFFSET(V41,,-1,,-$G41))&gt;=$G41*21,2,1),1),2)</f>
        <v>2</v>
      </c>
      <c r="AA41" s="2">
        <f t="shared" ca="1" si="17"/>
        <v>2</v>
      </c>
      <c r="AB41" s="2">
        <f t="shared" ca="1" si="17"/>
        <v>2</v>
      </c>
      <c r="AC41" s="2">
        <f t="shared" ca="1" si="17"/>
        <v>2</v>
      </c>
      <c r="AD41" s="2">
        <f t="shared" ca="1" si="17"/>
        <v>2</v>
      </c>
      <c r="AE41" s="2">
        <f t="shared" ca="1" si="17"/>
        <v>2</v>
      </c>
      <c r="AF41" s="2">
        <f t="shared" ca="1" si="17"/>
        <v>2</v>
      </c>
      <c r="AG41" s="2">
        <f t="shared" ca="1" si="17"/>
        <v>2</v>
      </c>
      <c r="AH41" s="2">
        <f t="shared" ca="1" si="17"/>
        <v>2</v>
      </c>
      <c r="AI41" s="2">
        <f t="shared" ca="1" si="17"/>
        <v>2</v>
      </c>
      <c r="AJ41" s="2">
        <f t="shared" ca="1" si="17"/>
        <v>2</v>
      </c>
      <c r="AK41" s="2">
        <f t="shared" ca="1" si="17"/>
        <v>2</v>
      </c>
      <c r="AL41" s="55">
        <v>0</v>
      </c>
      <c r="AM41" s="55">
        <v>0</v>
      </c>
      <c r="AN41" s="55">
        <v>0</v>
      </c>
      <c r="AO41" s="55">
        <v>0</v>
      </c>
      <c r="AP41" s="55">
        <v>0</v>
      </c>
      <c r="AQ41" s="55">
        <v>0</v>
      </c>
      <c r="AR41" s="55">
        <v>0</v>
      </c>
      <c r="AS41" s="55">
        <v>0</v>
      </c>
      <c r="AT41" s="55">
        <v>0</v>
      </c>
      <c r="AU41" s="55">
        <v>0</v>
      </c>
      <c r="AV41" s="55">
        <v>0</v>
      </c>
      <c r="AW41" s="55">
        <v>0</v>
      </c>
      <c r="AX41" s="55">
        <v>0</v>
      </c>
      <c r="AY41" s="55">
        <v>0</v>
      </c>
      <c r="AZ41" s="2">
        <f t="shared" ca="1" si="8"/>
        <v>0</v>
      </c>
      <c r="BA41" s="2">
        <f t="shared" ca="1" si="8"/>
        <v>0</v>
      </c>
      <c r="BB41" s="2">
        <f t="shared" ref="BB41:BM62" ca="1" si="18">COUNTIF(OFFSET(J41,,$D$2+2,COUNTIF(OFFSET($H41,1-ROW($H41),2+4*$D$2,67),"="&amp;OFFSET($H41,,2+4*$D$2))),"&gt;20")</f>
        <v>0</v>
      </c>
      <c r="BC41" s="2">
        <f t="shared" ca="1" si="18"/>
        <v>0</v>
      </c>
      <c r="BD41" s="2">
        <f t="shared" ca="1" si="18"/>
        <v>0</v>
      </c>
      <c r="BE41" s="2">
        <f t="shared" ca="1" si="18"/>
        <v>0</v>
      </c>
      <c r="BF41" s="2">
        <f t="shared" ca="1" si="18"/>
        <v>0</v>
      </c>
      <c r="BG41" s="2">
        <f t="shared" ca="1" si="18"/>
        <v>0</v>
      </c>
      <c r="BH41" s="2">
        <f t="shared" ca="1" si="18"/>
        <v>0</v>
      </c>
      <c r="BI41" s="2">
        <f t="shared" ca="1" si="18"/>
        <v>0</v>
      </c>
      <c r="BJ41" s="2">
        <f t="shared" ca="1" si="18"/>
        <v>0</v>
      </c>
      <c r="BK41" s="2">
        <f t="shared" ca="1" si="18"/>
        <v>0</v>
      </c>
      <c r="BL41" s="2">
        <f t="shared" ca="1" si="18"/>
        <v>0</v>
      </c>
      <c r="BM41" s="2">
        <f t="shared" ca="1" si="18"/>
        <v>0</v>
      </c>
      <c r="BN41" s="2" t="str">
        <f t="shared" si="9"/>
        <v>TP</v>
      </c>
      <c r="BP41" s="2">
        <f t="shared" si="16"/>
        <v>0</v>
      </c>
      <c r="BR41" s="2">
        <f t="shared" ref="BR41:CE44" si="19">IF(AND(J62 &gt;0,J41&lt;$D41,J41 &gt;50),1,0)</f>
        <v>0</v>
      </c>
      <c r="BS41" s="2">
        <f t="shared" si="19"/>
        <v>0</v>
      </c>
      <c r="BT41" s="2">
        <f t="shared" si="19"/>
        <v>0</v>
      </c>
      <c r="BU41" s="2">
        <f t="shared" si="19"/>
        <v>0</v>
      </c>
      <c r="BV41" s="2">
        <f t="shared" si="19"/>
        <v>0</v>
      </c>
      <c r="BW41" s="2">
        <f t="shared" si="19"/>
        <v>0</v>
      </c>
      <c r="BX41" s="2">
        <f t="shared" si="19"/>
        <v>0</v>
      </c>
      <c r="BY41" s="2">
        <f t="shared" si="19"/>
        <v>0</v>
      </c>
      <c r="BZ41" s="2">
        <f t="shared" si="19"/>
        <v>0</v>
      </c>
      <c r="CA41" s="2">
        <f t="shared" si="19"/>
        <v>0</v>
      </c>
      <c r="CB41" s="2">
        <f t="shared" si="19"/>
        <v>0</v>
      </c>
      <c r="CC41" s="2">
        <f t="shared" si="19"/>
        <v>0</v>
      </c>
      <c r="CD41" s="2">
        <f t="shared" si="19"/>
        <v>0</v>
      </c>
      <c r="CE41" s="2">
        <f t="shared" si="19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ТА-2  -  Т₀</v>
      </c>
      <c r="B42" s="10" t="s">
        <v>2516</v>
      </c>
      <c r="C42" s="18">
        <v>558</v>
      </c>
      <c r="D42" s="18">
        <v>550</v>
      </c>
      <c r="E42" s="22" t="s">
        <v>117</v>
      </c>
      <c r="F42" s="22">
        <v>3</v>
      </c>
      <c r="G42" s="22"/>
      <c r="H42" s="20">
        <f t="shared" ca="1" si="5"/>
        <v>0</v>
      </c>
      <c r="I42" s="16" t="str">
        <f t="shared" si="6"/>
        <v>02T002TP0008</v>
      </c>
      <c r="J42" s="54">
        <v>549.81804672413693</v>
      </c>
      <c r="K42" s="54">
        <v>550.5943474472017</v>
      </c>
      <c r="L42" s="54">
        <v>549.36005239824692</v>
      </c>
      <c r="M42" s="54">
        <v>547.07381557107351</v>
      </c>
      <c r="N42" s="54">
        <v>546.60124597647109</v>
      </c>
      <c r="O42" s="54">
        <v>546.84334518604305</v>
      </c>
      <c r="P42" s="54">
        <v>550.463379092428</v>
      </c>
      <c r="Q42" s="54">
        <v>550.08185669232569</v>
      </c>
      <c r="R42" s="54">
        <v>549.64039475656921</v>
      </c>
      <c r="S42" s="54">
        <v>551.78867606629387</v>
      </c>
      <c r="T42" s="54">
        <v>549.97816843023031</v>
      </c>
      <c r="U42" s="54">
        <v>548.39589365584538</v>
      </c>
      <c r="V42" s="54">
        <v>549.85720352257158</v>
      </c>
      <c r="W42" s="56">
        <v>549.77931052194504</v>
      </c>
      <c r="X42" s="2">
        <f t="shared" ref="X42:Y67" ca="1" si="20">IF(J42&lt;&gt;"",IF(LEFT($E42,2)="+-",IF(OR(J42&lt;MIN($C42:$D42),J42&gt;MAX($C42:$D42)),1,0),IF(AND(1*$E42&gt;0,J42&gt;MAX($C42:$D42)),1,IF(AND(1*$E42&lt;0,J42&lt;MIN($C42:$D42)),1,0)))+10*IF(SUM(OFFSET($A$57,MATCH(MID($A42,1,SEARCH(" ",$A42)-1)&amp;"  -  ЧЧР",$A$57:$A$65,0)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$57,IFERROR(MATCH("КА-"&amp;MID($A42,4,2)*1&amp;"А  -  ЧЧР",$A$57:$A$65,0),MATCH("КА-"&amp;MID($A42,4,2)*1&amp;"  -  ЧЧР",$A$57:$A$65,0))-1,COLUMN(J42)-1,,)+OFFSET($A$57,IFERROR(MATCH("КА-"&amp;MID($A42,4,2)*1&amp;"Б  -  ЧЧР",$A$57:$A$65,0),MATCH("КА-"&amp;MID($A42,4,2)*1&amp;"  -  ЧЧР",$A$57:$A$65,0))-1,COLUMN(J42)-1,,)=48,1,0),1),1)),0),0)*IF($G42&gt;0,IF(COLUMN(T$7)-COLUMN($J$7)&gt;=$D$2+$G42,IF(SUM(OFFSET(T42,,-1,,-$G42))&gt;=$G42*21,2,1),1),2)</f>
        <v>2</v>
      </c>
      <c r="Y42" s="2">
        <f t="shared" ca="1" si="20"/>
        <v>0</v>
      </c>
      <c r="Z42" s="2">
        <f t="shared" ca="1" si="17"/>
        <v>2</v>
      </c>
      <c r="AA42" s="2">
        <f t="shared" ca="1" si="17"/>
        <v>2</v>
      </c>
      <c r="AB42" s="2">
        <f t="shared" ca="1" si="17"/>
        <v>2</v>
      </c>
      <c r="AC42" s="2">
        <f t="shared" ca="1" si="17"/>
        <v>2</v>
      </c>
      <c r="AD42" s="2">
        <f t="shared" ca="1" si="17"/>
        <v>0</v>
      </c>
      <c r="AE42" s="2">
        <f t="shared" ca="1" si="17"/>
        <v>0</v>
      </c>
      <c r="AF42" s="2">
        <f t="shared" ca="1" si="17"/>
        <v>2</v>
      </c>
      <c r="AG42" s="2">
        <f t="shared" ca="1" si="17"/>
        <v>0</v>
      </c>
      <c r="AH42" s="2">
        <f t="shared" ca="1" si="17"/>
        <v>2</v>
      </c>
      <c r="AI42" s="2">
        <f t="shared" ca="1" si="17"/>
        <v>2</v>
      </c>
      <c r="AJ42" s="2">
        <f t="shared" ca="1" si="17"/>
        <v>2</v>
      </c>
      <c r="AK42" s="2">
        <f t="shared" ca="1" si="17"/>
        <v>2</v>
      </c>
      <c r="AL42" s="55">
        <v>555</v>
      </c>
      <c r="AM42" s="55">
        <v>555</v>
      </c>
      <c r="AN42" s="55">
        <v>555</v>
      </c>
      <c r="AO42" s="55">
        <v>555</v>
      </c>
      <c r="AP42" s="55">
        <v>555</v>
      </c>
      <c r="AQ42" s="55">
        <v>555</v>
      </c>
      <c r="AR42" s="55">
        <v>555</v>
      </c>
      <c r="AS42" s="55">
        <v>555</v>
      </c>
      <c r="AT42" s="55">
        <v>555</v>
      </c>
      <c r="AU42" s="55">
        <v>555</v>
      </c>
      <c r="AV42" s="55">
        <v>555</v>
      </c>
      <c r="AW42" s="55">
        <v>555</v>
      </c>
      <c r="AX42" s="55">
        <v>555</v>
      </c>
      <c r="AY42" s="55">
        <v>555</v>
      </c>
      <c r="AZ42" s="2">
        <f t="shared" ref="AZ42:BD67" ca="1" si="21">COUNTIF(OFFSET(H42,,$D$2+2,COUNTIF(OFFSET($H42,1-ROW($H42),2+4*$D$2,67),"="&amp;OFFSET($H42,,2+4*$D$2))),"&gt;20")</f>
        <v>0</v>
      </c>
      <c r="BA42" s="2">
        <f t="shared" ca="1" si="21"/>
        <v>0</v>
      </c>
      <c r="BB42" s="2">
        <f t="shared" ca="1" si="18"/>
        <v>0</v>
      </c>
      <c r="BC42" s="2">
        <f t="shared" ca="1" si="18"/>
        <v>0</v>
      </c>
      <c r="BD42" s="2">
        <f t="shared" ca="1" si="18"/>
        <v>0</v>
      </c>
      <c r="BE42" s="2">
        <f t="shared" ca="1" si="18"/>
        <v>0</v>
      </c>
      <c r="BF42" s="2">
        <f t="shared" ca="1" si="18"/>
        <v>0</v>
      </c>
      <c r="BG42" s="2">
        <f t="shared" ca="1" si="18"/>
        <v>0</v>
      </c>
      <c r="BH42" s="2">
        <f t="shared" ca="1" si="18"/>
        <v>0</v>
      </c>
      <c r="BI42" s="2">
        <f t="shared" ca="1" si="18"/>
        <v>0</v>
      </c>
      <c r="BJ42" s="2">
        <f t="shared" ca="1" si="18"/>
        <v>0</v>
      </c>
      <c r="BK42" s="2">
        <f t="shared" ca="1" si="18"/>
        <v>0</v>
      </c>
      <c r="BL42" s="2">
        <f t="shared" ca="1" si="18"/>
        <v>0</v>
      </c>
      <c r="BM42" s="2">
        <f t="shared" ca="1" si="18"/>
        <v>0</v>
      </c>
      <c r="BN42" s="2" t="str">
        <f t="shared" si="9"/>
        <v>TP</v>
      </c>
      <c r="BO42" s="2">
        <f>IF(AND(COUNTIF(J42:W42,"&gt;0")&gt;6,COUNTIF(J42:W42,"&gt;0")=SUM(BR42:CE42)),SUM(BR42:CE42),0)</f>
        <v>0</v>
      </c>
      <c r="BP42" s="2">
        <f t="shared" si="16"/>
        <v>0</v>
      </c>
      <c r="BR42" s="2">
        <f t="shared" si="19"/>
        <v>1</v>
      </c>
      <c r="BS42" s="2">
        <f t="shared" si="19"/>
        <v>0</v>
      </c>
      <c r="BT42" s="2">
        <f t="shared" si="19"/>
        <v>1</v>
      </c>
      <c r="BU42" s="2">
        <f t="shared" si="19"/>
        <v>1</v>
      </c>
      <c r="BV42" s="2">
        <f t="shared" si="19"/>
        <v>1</v>
      </c>
      <c r="BW42" s="2">
        <f t="shared" si="19"/>
        <v>1</v>
      </c>
      <c r="BX42" s="2">
        <f t="shared" si="19"/>
        <v>0</v>
      </c>
      <c r="BY42" s="2">
        <f t="shared" si="19"/>
        <v>0</v>
      </c>
      <c r="BZ42" s="2">
        <f t="shared" si="19"/>
        <v>1</v>
      </c>
      <c r="CA42" s="2">
        <f t="shared" si="19"/>
        <v>0</v>
      </c>
      <c r="CB42" s="2">
        <f t="shared" si="19"/>
        <v>1</v>
      </c>
      <c r="CC42" s="2">
        <f t="shared" si="19"/>
        <v>1</v>
      </c>
      <c r="CD42" s="2">
        <f t="shared" si="19"/>
        <v>1</v>
      </c>
      <c r="CE42" s="2">
        <f t="shared" si="19"/>
        <v>1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ТА-3  -  Т₀</v>
      </c>
      <c r="B43" s="10" t="s">
        <v>2517</v>
      </c>
      <c r="C43" s="18">
        <v>558</v>
      </c>
      <c r="D43" s="18">
        <v>550</v>
      </c>
      <c r="E43" s="22" t="s">
        <v>117</v>
      </c>
      <c r="F43" s="22">
        <v>3</v>
      </c>
      <c r="G43" s="22"/>
      <c r="H43" s="20">
        <f t="shared" ca="1" si="5"/>
        <v>0</v>
      </c>
      <c r="I43" s="16" t="str">
        <f t="shared" si="6"/>
        <v>03T002TP0008</v>
      </c>
      <c r="J43" s="54">
        <v>553.50476780932547</v>
      </c>
      <c r="K43" s="54">
        <v>554.02397218665067</v>
      </c>
      <c r="L43" s="54">
        <v>553.18652406778153</v>
      </c>
      <c r="M43" s="54">
        <v>551.13664443269499</v>
      </c>
      <c r="N43" s="54">
        <v>550.7275622341424</v>
      </c>
      <c r="O43" s="54">
        <v>552.40441367889582</v>
      </c>
      <c r="P43" s="54">
        <v>551.1105682697422</v>
      </c>
      <c r="Q43" s="54">
        <v>550.84439288764463</v>
      </c>
      <c r="R43" s="54">
        <v>551.44850607989679</v>
      </c>
      <c r="S43" s="54">
        <v>551.85655419831517</v>
      </c>
      <c r="T43" s="54">
        <v>552.02886333873062</v>
      </c>
      <c r="U43" s="54">
        <v>551.04804193499058</v>
      </c>
      <c r="V43" s="54">
        <v>551.91591266389798</v>
      </c>
      <c r="W43" s="56">
        <v>551.03916610953308</v>
      </c>
      <c r="X43" s="2">
        <f t="shared" ca="1" si="20"/>
        <v>0</v>
      </c>
      <c r="Y43" s="2">
        <f t="shared" ca="1" si="20"/>
        <v>0</v>
      </c>
      <c r="Z43" s="2">
        <f t="shared" ca="1" si="17"/>
        <v>0</v>
      </c>
      <c r="AA43" s="2">
        <f t="shared" ca="1" si="17"/>
        <v>0</v>
      </c>
      <c r="AB43" s="2">
        <f t="shared" ca="1" si="17"/>
        <v>0</v>
      </c>
      <c r="AC43" s="2">
        <f t="shared" ca="1" si="17"/>
        <v>0</v>
      </c>
      <c r="AD43" s="2">
        <f t="shared" ca="1" si="17"/>
        <v>0</v>
      </c>
      <c r="AE43" s="2">
        <f t="shared" ca="1" si="17"/>
        <v>0</v>
      </c>
      <c r="AF43" s="2">
        <f t="shared" ca="1" si="17"/>
        <v>0</v>
      </c>
      <c r="AG43" s="2">
        <f t="shared" ca="1" si="17"/>
        <v>0</v>
      </c>
      <c r="AH43" s="2">
        <f t="shared" ca="1" si="17"/>
        <v>0</v>
      </c>
      <c r="AI43" s="2">
        <f t="shared" ca="1" si="17"/>
        <v>0</v>
      </c>
      <c r="AJ43" s="2">
        <f t="shared" ca="1" si="17"/>
        <v>0</v>
      </c>
      <c r="AK43" s="2">
        <f t="shared" ca="1" si="17"/>
        <v>0</v>
      </c>
      <c r="AL43" s="55">
        <v>555</v>
      </c>
      <c r="AM43" s="55">
        <v>555</v>
      </c>
      <c r="AN43" s="55">
        <v>555</v>
      </c>
      <c r="AO43" s="55">
        <v>555</v>
      </c>
      <c r="AP43" s="55">
        <v>555</v>
      </c>
      <c r="AQ43" s="55">
        <v>555</v>
      </c>
      <c r="AR43" s="55">
        <v>555</v>
      </c>
      <c r="AS43" s="55">
        <v>555</v>
      </c>
      <c r="AT43" s="55">
        <v>555</v>
      </c>
      <c r="AU43" s="55">
        <v>555</v>
      </c>
      <c r="AV43" s="55">
        <v>555</v>
      </c>
      <c r="AW43" s="55">
        <v>555</v>
      </c>
      <c r="AX43" s="55">
        <v>555</v>
      </c>
      <c r="AY43" s="55">
        <v>555</v>
      </c>
      <c r="AZ43" s="2">
        <f t="shared" ca="1" si="21"/>
        <v>0</v>
      </c>
      <c r="BA43" s="2">
        <f t="shared" ca="1" si="21"/>
        <v>0</v>
      </c>
      <c r="BB43" s="2">
        <f t="shared" ca="1" si="18"/>
        <v>0</v>
      </c>
      <c r="BC43" s="2">
        <f t="shared" ca="1" si="18"/>
        <v>0</v>
      </c>
      <c r="BD43" s="2">
        <f t="shared" ca="1" si="18"/>
        <v>0</v>
      </c>
      <c r="BE43" s="2">
        <f t="shared" ca="1" si="18"/>
        <v>0</v>
      </c>
      <c r="BF43" s="2">
        <f t="shared" ca="1" si="18"/>
        <v>0</v>
      </c>
      <c r="BG43" s="2">
        <f t="shared" ca="1" si="18"/>
        <v>0</v>
      </c>
      <c r="BH43" s="2">
        <f t="shared" ca="1" si="18"/>
        <v>0</v>
      </c>
      <c r="BI43" s="2">
        <f t="shared" ca="1" si="18"/>
        <v>0</v>
      </c>
      <c r="BJ43" s="2">
        <f t="shared" ca="1" si="18"/>
        <v>0</v>
      </c>
      <c r="BK43" s="2">
        <f t="shared" ca="1" si="18"/>
        <v>0</v>
      </c>
      <c r="BL43" s="2">
        <f t="shared" ca="1" si="18"/>
        <v>0</v>
      </c>
      <c r="BM43" s="2">
        <f t="shared" ca="1" si="18"/>
        <v>0</v>
      </c>
      <c r="BN43" s="2" t="str">
        <f t="shared" si="9"/>
        <v>TP</v>
      </c>
      <c r="BO43" s="2">
        <f>IF(AND(COUNTIF(J43:W43,"&gt;0")&gt;6,COUNTIF(J43:W43,"&gt;0")=SUM(BR43:CE43)),SUM(BR43:CE43),0)</f>
        <v>0</v>
      </c>
      <c r="BP43" s="2">
        <f t="shared" si="16"/>
        <v>1</v>
      </c>
      <c r="BR43" s="2">
        <f t="shared" si="19"/>
        <v>0</v>
      </c>
      <c r="BS43" s="2">
        <f t="shared" si="19"/>
        <v>0</v>
      </c>
      <c r="BT43" s="2">
        <f t="shared" si="19"/>
        <v>0</v>
      </c>
      <c r="BU43" s="2">
        <f t="shared" si="19"/>
        <v>0</v>
      </c>
      <c r="BV43" s="2">
        <f t="shared" si="19"/>
        <v>0</v>
      </c>
      <c r="BW43" s="2">
        <f t="shared" si="19"/>
        <v>0</v>
      </c>
      <c r="BX43" s="2">
        <f t="shared" si="19"/>
        <v>0</v>
      </c>
      <c r="BY43" s="2">
        <f t="shared" si="19"/>
        <v>0</v>
      </c>
      <c r="BZ43" s="2">
        <f t="shared" si="19"/>
        <v>0</v>
      </c>
      <c r="CA43" s="2">
        <f t="shared" si="19"/>
        <v>0</v>
      </c>
      <c r="CB43" s="2">
        <f t="shared" si="19"/>
        <v>0</v>
      </c>
      <c r="CC43" s="2">
        <f t="shared" si="19"/>
        <v>0</v>
      </c>
      <c r="CD43" s="2">
        <f t="shared" si="19"/>
        <v>0</v>
      </c>
      <c r="CE43" s="2">
        <f t="shared" si="19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ТА-4  -  Т₀</v>
      </c>
      <c r="B44" s="10" t="s">
        <v>2518</v>
      </c>
      <c r="C44" s="18">
        <v>558</v>
      </c>
      <c r="D44" s="18">
        <v>550</v>
      </c>
      <c r="E44" s="22" t="s">
        <v>117</v>
      </c>
      <c r="F44" s="22">
        <v>3</v>
      </c>
      <c r="G44" s="22"/>
      <c r="H44" s="20">
        <f t="shared" ca="1" si="5"/>
        <v>0</v>
      </c>
      <c r="I44" s="16" t="str">
        <f t="shared" si="6"/>
        <v>04T002TP0908</v>
      </c>
      <c r="J44" s="54">
        <v>553.41939992402718</v>
      </c>
      <c r="K44" s="54">
        <v>553.25049198217573</v>
      </c>
      <c r="L44" s="54">
        <v>553.37732572722848</v>
      </c>
      <c r="M44" s="54">
        <v>553.78178856163697</v>
      </c>
      <c r="N44" s="54">
        <v>552.77138813754971</v>
      </c>
      <c r="O44" s="54">
        <v>551.74162481728126</v>
      </c>
      <c r="P44" s="54">
        <v>551.22200586419365</v>
      </c>
      <c r="Q44" s="54">
        <v>550.42995983592243</v>
      </c>
      <c r="R44" s="54">
        <v>552.4438300049095</v>
      </c>
      <c r="S44" s="54">
        <v>551.1356903879265</v>
      </c>
      <c r="T44" s="54">
        <v>553.34117772286402</v>
      </c>
      <c r="U44" s="54">
        <v>551.58322334958802</v>
      </c>
      <c r="V44" s="54">
        <v>552.81727327045644</v>
      </c>
      <c r="W44" s="56">
        <v>551.70794973540717</v>
      </c>
      <c r="X44" s="2">
        <f t="shared" ca="1" si="20"/>
        <v>0</v>
      </c>
      <c r="Y44" s="2">
        <f t="shared" ca="1" si="20"/>
        <v>0</v>
      </c>
      <c r="Z44" s="2">
        <f t="shared" ca="1" si="17"/>
        <v>0</v>
      </c>
      <c r="AA44" s="2">
        <f t="shared" ca="1" si="17"/>
        <v>0</v>
      </c>
      <c r="AB44" s="2">
        <f t="shared" ca="1" si="17"/>
        <v>0</v>
      </c>
      <c r="AC44" s="2">
        <f t="shared" ca="1" si="17"/>
        <v>0</v>
      </c>
      <c r="AD44" s="2">
        <f t="shared" ca="1" si="17"/>
        <v>0</v>
      </c>
      <c r="AE44" s="2">
        <f t="shared" ca="1" si="17"/>
        <v>0</v>
      </c>
      <c r="AF44" s="2">
        <f t="shared" ca="1" si="17"/>
        <v>0</v>
      </c>
      <c r="AG44" s="2">
        <f t="shared" ca="1" si="17"/>
        <v>0</v>
      </c>
      <c r="AH44" s="2">
        <f t="shared" ca="1" si="17"/>
        <v>0</v>
      </c>
      <c r="AI44" s="2">
        <f t="shared" ca="1" si="17"/>
        <v>0</v>
      </c>
      <c r="AJ44" s="2">
        <f t="shared" ca="1" si="17"/>
        <v>0</v>
      </c>
      <c r="AK44" s="2">
        <f t="shared" ca="1" si="17"/>
        <v>0</v>
      </c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2">
        <f t="shared" ca="1" si="21"/>
        <v>0</v>
      </c>
      <c r="BA44" s="2">
        <f t="shared" ca="1" si="21"/>
        <v>0</v>
      </c>
      <c r="BB44" s="2">
        <f t="shared" ca="1" si="18"/>
        <v>0</v>
      </c>
      <c r="BC44" s="2">
        <f t="shared" ca="1" si="18"/>
        <v>0</v>
      </c>
      <c r="BD44" s="2">
        <f t="shared" ca="1" si="18"/>
        <v>0</v>
      </c>
      <c r="BE44" s="2">
        <f t="shared" ca="1" si="18"/>
        <v>0</v>
      </c>
      <c r="BF44" s="2">
        <f t="shared" ca="1" si="18"/>
        <v>0</v>
      </c>
      <c r="BG44" s="2">
        <f t="shared" ca="1" si="18"/>
        <v>0</v>
      </c>
      <c r="BH44" s="2">
        <f t="shared" ca="1" si="18"/>
        <v>0</v>
      </c>
      <c r="BI44" s="2">
        <f t="shared" ca="1" si="18"/>
        <v>0</v>
      </c>
      <c r="BJ44" s="2">
        <f t="shared" ca="1" si="18"/>
        <v>0</v>
      </c>
      <c r="BK44" s="2">
        <f t="shared" ca="1" si="18"/>
        <v>0</v>
      </c>
      <c r="BL44" s="2">
        <f t="shared" ca="1" si="18"/>
        <v>1</v>
      </c>
      <c r="BM44" s="2">
        <f t="shared" ca="1" si="18"/>
        <v>1</v>
      </c>
      <c r="BN44" s="2" t="str">
        <f t="shared" si="9"/>
        <v>TP</v>
      </c>
      <c r="BO44" s="2">
        <f>IF(AND(COUNTIF(J44:W44,"&gt;0")&gt;6,COUNTIF(J44:W44,"&gt;0")=SUM(BR44:CE44)),SUM(BR44:CE44),0)</f>
        <v>0</v>
      </c>
      <c r="BP44" s="2">
        <f t="shared" si="16"/>
        <v>1</v>
      </c>
      <c r="BR44" s="2">
        <f t="shared" si="19"/>
        <v>0</v>
      </c>
      <c r="BS44" s="2">
        <f t="shared" si="19"/>
        <v>0</v>
      </c>
      <c r="BT44" s="2">
        <f t="shared" si="19"/>
        <v>0</v>
      </c>
      <c r="BU44" s="2">
        <f t="shared" si="19"/>
        <v>0</v>
      </c>
      <c r="BV44" s="2">
        <f t="shared" si="19"/>
        <v>0</v>
      </c>
      <c r="BW44" s="2">
        <f t="shared" si="19"/>
        <v>0</v>
      </c>
      <c r="BX44" s="2">
        <f t="shared" si="19"/>
        <v>0</v>
      </c>
      <c r="BY44" s="2">
        <f t="shared" si="19"/>
        <v>0</v>
      </c>
      <c r="BZ44" s="2">
        <f t="shared" si="19"/>
        <v>0</v>
      </c>
      <c r="CA44" s="2">
        <f t="shared" si="19"/>
        <v>0</v>
      </c>
      <c r="CB44" s="2">
        <f t="shared" si="19"/>
        <v>0</v>
      </c>
      <c r="CC44" s="2">
        <f t="shared" si="19"/>
        <v>0</v>
      </c>
      <c r="CD44" s="2">
        <f t="shared" si="19"/>
        <v>0</v>
      </c>
      <c r="CE44" s="2">
        <f t="shared" si="19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ТА-1  -  δt_конд</v>
      </c>
      <c r="B45" s="10" t="s">
        <v>2519</v>
      </c>
      <c r="C45" s="18">
        <v>15</v>
      </c>
      <c r="D45" s="18">
        <v>5</v>
      </c>
      <c r="E45" s="22" t="s">
        <v>2520</v>
      </c>
      <c r="F45" s="22">
        <v>3</v>
      </c>
      <c r="G45" s="22"/>
      <c r="H45" s="20">
        <f t="shared" ca="1" si="5"/>
        <v>0</v>
      </c>
      <c r="I45" s="16" t="str">
        <f t="shared" si="6"/>
        <v>01T002TA0008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54">
        <v>0</v>
      </c>
      <c r="T45" s="54">
        <v>0</v>
      </c>
      <c r="U45" s="54">
        <v>0</v>
      </c>
      <c r="V45" s="54">
        <v>0</v>
      </c>
      <c r="W45" s="56">
        <v>0</v>
      </c>
      <c r="X45" s="2">
        <f t="shared" ca="1" si="20"/>
        <v>0</v>
      </c>
      <c r="Y45" s="2">
        <f t="shared" ca="1" si="20"/>
        <v>0</v>
      </c>
      <c r="Z45" s="2">
        <f t="shared" ca="1" si="17"/>
        <v>0</v>
      </c>
      <c r="AA45" s="2">
        <f t="shared" ca="1" si="17"/>
        <v>0</v>
      </c>
      <c r="AB45" s="2">
        <f t="shared" ca="1" si="17"/>
        <v>0</v>
      </c>
      <c r="AC45" s="2">
        <f t="shared" ca="1" si="17"/>
        <v>0</v>
      </c>
      <c r="AD45" s="2">
        <f t="shared" ca="1" si="17"/>
        <v>0</v>
      </c>
      <c r="AE45" s="2">
        <f t="shared" ca="1" si="17"/>
        <v>0</v>
      </c>
      <c r="AF45" s="2">
        <f t="shared" ca="1" si="17"/>
        <v>0</v>
      </c>
      <c r="AG45" s="2">
        <f t="shared" ca="1" si="17"/>
        <v>0</v>
      </c>
      <c r="AH45" s="2">
        <f t="shared" ca="1" si="17"/>
        <v>0</v>
      </c>
      <c r="AI45" s="2">
        <f t="shared" ca="1" si="17"/>
        <v>0</v>
      </c>
      <c r="AJ45" s="2">
        <f t="shared" ca="1" si="17"/>
        <v>0</v>
      </c>
      <c r="AK45" s="2">
        <f t="shared" ca="1" si="17"/>
        <v>0</v>
      </c>
      <c r="AL45" s="55">
        <v>0</v>
      </c>
      <c r="AM45" s="55">
        <v>0</v>
      </c>
      <c r="AN45" s="55">
        <v>0</v>
      </c>
      <c r="AO45" s="55">
        <v>0</v>
      </c>
      <c r="AP45" s="55">
        <v>0</v>
      </c>
      <c r="AQ45" s="55">
        <v>0</v>
      </c>
      <c r="AR45" s="55">
        <v>0</v>
      </c>
      <c r="AS45" s="55">
        <v>0</v>
      </c>
      <c r="AT45" s="55">
        <v>0</v>
      </c>
      <c r="AU45" s="55">
        <v>0</v>
      </c>
      <c r="AV45" s="55">
        <v>0</v>
      </c>
      <c r="AW45" s="55">
        <v>0</v>
      </c>
      <c r="AX45" s="55">
        <v>0</v>
      </c>
      <c r="AY45" s="55">
        <v>0</v>
      </c>
      <c r="AZ45" s="2">
        <f t="shared" ca="1" si="21"/>
        <v>0</v>
      </c>
      <c r="BA45" s="2">
        <f t="shared" ca="1" si="21"/>
        <v>0</v>
      </c>
      <c r="BB45" s="2">
        <f t="shared" ca="1" si="18"/>
        <v>0</v>
      </c>
      <c r="BC45" s="2">
        <f t="shared" ca="1" si="18"/>
        <v>0</v>
      </c>
      <c r="BD45" s="2">
        <f t="shared" ca="1" si="18"/>
        <v>0</v>
      </c>
      <c r="BE45" s="2">
        <f t="shared" ca="1" si="18"/>
        <v>0</v>
      </c>
      <c r="BF45" s="2">
        <f t="shared" ca="1" si="18"/>
        <v>0</v>
      </c>
      <c r="BG45" s="2">
        <f t="shared" ca="1" si="18"/>
        <v>0</v>
      </c>
      <c r="BH45" s="2">
        <f t="shared" ca="1" si="18"/>
        <v>0</v>
      </c>
      <c r="BI45" s="2">
        <f t="shared" ca="1" si="18"/>
        <v>0</v>
      </c>
      <c r="BJ45" s="2">
        <f t="shared" ca="1" si="18"/>
        <v>0</v>
      </c>
      <c r="BK45" s="2">
        <f t="shared" ca="1" si="18"/>
        <v>0</v>
      </c>
      <c r="BL45" s="2">
        <f t="shared" ca="1" si="18"/>
        <v>1</v>
      </c>
      <c r="BM45" s="2">
        <f t="shared" ca="1" si="18"/>
        <v>1</v>
      </c>
      <c r="BN45" s="2" t="str">
        <f t="shared" si="9"/>
        <v>TA</v>
      </c>
      <c r="BP45" s="2">
        <f t="shared" si="16"/>
        <v>0</v>
      </c>
      <c r="BR45" s="2">
        <f t="shared" ref="BR45:CE48" si="22">IF(AND(J62 &gt;0,J45&gt;$C45,J45&gt;0.1),1,0)</f>
        <v>0</v>
      </c>
      <c r="BS45" s="2">
        <f t="shared" si="22"/>
        <v>0</v>
      </c>
      <c r="BT45" s="2">
        <f t="shared" si="22"/>
        <v>0</v>
      </c>
      <c r="BU45" s="2">
        <f t="shared" si="22"/>
        <v>0</v>
      </c>
      <c r="BV45" s="2">
        <f t="shared" si="22"/>
        <v>0</v>
      </c>
      <c r="BW45" s="2">
        <f t="shared" si="22"/>
        <v>0</v>
      </c>
      <c r="BX45" s="2">
        <f t="shared" si="22"/>
        <v>0</v>
      </c>
      <c r="BY45" s="2">
        <f t="shared" si="22"/>
        <v>0</v>
      </c>
      <c r="BZ45" s="2">
        <f t="shared" si="22"/>
        <v>0</v>
      </c>
      <c r="CA45" s="2">
        <f t="shared" si="22"/>
        <v>0</v>
      </c>
      <c r="CB45" s="2">
        <f t="shared" si="22"/>
        <v>0</v>
      </c>
      <c r="CC45" s="2">
        <f t="shared" si="22"/>
        <v>0</v>
      </c>
      <c r="CD45" s="2">
        <f t="shared" si="22"/>
        <v>0</v>
      </c>
      <c r="CE45" s="2">
        <f t="shared" si="22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ТА-2  -  δt_конд</v>
      </c>
      <c r="B46" s="10" t="s">
        <v>2521</v>
      </c>
      <c r="C46" s="18">
        <v>15</v>
      </c>
      <c r="D46" s="18">
        <v>5</v>
      </c>
      <c r="E46" s="22" t="s">
        <v>2520</v>
      </c>
      <c r="F46" s="22">
        <v>3</v>
      </c>
      <c r="G46" s="22"/>
      <c r="H46" s="20">
        <f t="shared" ca="1" si="5"/>
        <v>0</v>
      </c>
      <c r="I46" s="16" t="str">
        <f t="shared" si="6"/>
        <v>02T002TA0008</v>
      </c>
      <c r="J46" s="54">
        <v>5.4763512456562999</v>
      </c>
      <c r="K46" s="54">
        <v>4.7204111440984038</v>
      </c>
      <c r="L46" s="54">
        <v>5.4751705374539466</v>
      </c>
      <c r="M46" s="54">
        <v>5.1055500612508453</v>
      </c>
      <c r="N46" s="54">
        <v>5.8281926503859713</v>
      </c>
      <c r="O46" s="54">
        <v>6.7171191044964704</v>
      </c>
      <c r="P46" s="54">
        <v>6.3171672469703521</v>
      </c>
      <c r="Q46" s="54">
        <v>5.4505417198145896</v>
      </c>
      <c r="R46" s="54">
        <v>5.8763552275763322</v>
      </c>
      <c r="S46" s="54">
        <v>4.9359491810514848</v>
      </c>
      <c r="T46" s="54">
        <v>6.4888138066138534</v>
      </c>
      <c r="U46" s="54">
        <v>7.8650156347920026</v>
      </c>
      <c r="V46" s="54">
        <v>9.2433279946085651</v>
      </c>
      <c r="W46" s="56">
        <v>10.716665086592107</v>
      </c>
      <c r="X46" s="2">
        <f t="shared" ca="1" si="20"/>
        <v>0</v>
      </c>
      <c r="Y46" s="2">
        <f t="shared" ca="1" si="20"/>
        <v>0</v>
      </c>
      <c r="Z46" s="2">
        <f t="shared" ca="1" si="17"/>
        <v>0</v>
      </c>
      <c r="AA46" s="2">
        <f t="shared" ca="1" si="17"/>
        <v>0</v>
      </c>
      <c r="AB46" s="2">
        <f t="shared" ca="1" si="17"/>
        <v>0</v>
      </c>
      <c r="AC46" s="2">
        <f t="shared" ca="1" si="17"/>
        <v>0</v>
      </c>
      <c r="AD46" s="2">
        <f t="shared" ca="1" si="17"/>
        <v>0</v>
      </c>
      <c r="AE46" s="2">
        <f t="shared" ca="1" si="17"/>
        <v>0</v>
      </c>
      <c r="AF46" s="2">
        <f t="shared" ca="1" si="17"/>
        <v>0</v>
      </c>
      <c r="AG46" s="2">
        <f t="shared" ca="1" si="17"/>
        <v>0</v>
      </c>
      <c r="AH46" s="2">
        <f t="shared" ca="1" si="17"/>
        <v>0</v>
      </c>
      <c r="AI46" s="2">
        <f t="shared" ca="1" si="17"/>
        <v>0</v>
      </c>
      <c r="AJ46" s="2">
        <f t="shared" ca="1" si="17"/>
        <v>0</v>
      </c>
      <c r="AK46" s="2">
        <f t="shared" ca="1" si="17"/>
        <v>0</v>
      </c>
      <c r="AL46" s="55">
        <v>1.9853914647860804</v>
      </c>
      <c r="AM46" s="55">
        <v>1.9419473214867351</v>
      </c>
      <c r="AN46" s="55">
        <v>2.0881809542631675</v>
      </c>
      <c r="AO46" s="55">
        <v>2.0245969676922102</v>
      </c>
      <c r="AP46" s="55">
        <v>2.099864892743307</v>
      </c>
      <c r="AQ46" s="55">
        <v>2.1234703690528547</v>
      </c>
      <c r="AR46" s="55">
        <v>2.1031748492016131</v>
      </c>
      <c r="AS46" s="55">
        <v>2.11667812032921</v>
      </c>
      <c r="AT46" s="55">
        <v>2.1718902285564821</v>
      </c>
      <c r="AU46" s="55">
        <v>2.1518047129072539</v>
      </c>
      <c r="AV46" s="55">
        <v>1.9969982118607177</v>
      </c>
      <c r="AW46" s="55">
        <v>2.0515477804315485</v>
      </c>
      <c r="AX46" s="55">
        <v>2.1919224332047573</v>
      </c>
      <c r="AY46" s="55">
        <v>2.5210213449202921</v>
      </c>
      <c r="AZ46" s="2">
        <f t="shared" ca="1" si="21"/>
        <v>0</v>
      </c>
      <c r="BA46" s="2">
        <f t="shared" ca="1" si="21"/>
        <v>0</v>
      </c>
      <c r="BB46" s="2">
        <f t="shared" ca="1" si="18"/>
        <v>0</v>
      </c>
      <c r="BC46" s="2">
        <f t="shared" ca="1" si="18"/>
        <v>0</v>
      </c>
      <c r="BD46" s="2">
        <f t="shared" ca="1" si="18"/>
        <v>0</v>
      </c>
      <c r="BE46" s="2">
        <f t="shared" ca="1" si="18"/>
        <v>0</v>
      </c>
      <c r="BF46" s="2">
        <f t="shared" ca="1" si="18"/>
        <v>0</v>
      </c>
      <c r="BG46" s="2">
        <f t="shared" ca="1" si="18"/>
        <v>0</v>
      </c>
      <c r="BH46" s="2">
        <f t="shared" ca="1" si="18"/>
        <v>0</v>
      </c>
      <c r="BI46" s="2">
        <f t="shared" ca="1" si="18"/>
        <v>0</v>
      </c>
      <c r="BJ46" s="2">
        <f t="shared" ca="1" si="18"/>
        <v>0</v>
      </c>
      <c r="BK46" s="2">
        <f t="shared" ca="1" si="18"/>
        <v>0</v>
      </c>
      <c r="BL46" s="2">
        <f t="shared" ca="1" si="18"/>
        <v>1</v>
      </c>
      <c r="BM46" s="2">
        <f t="shared" ca="1" si="18"/>
        <v>1</v>
      </c>
      <c r="BN46" s="2" t="str">
        <f t="shared" si="9"/>
        <v>TA</v>
      </c>
      <c r="BO46" s="2">
        <f>IF(AND(COUNTIF(J46:W46,"&gt;0")&gt;6,COUNTIF(J46:W46,"&gt;0")=SUM(BR46:CE46)),SUM(BR46:CE46),0)</f>
        <v>0</v>
      </c>
      <c r="BP46" s="2">
        <f t="shared" si="16"/>
        <v>1</v>
      </c>
      <c r="BR46" s="2">
        <f t="shared" si="22"/>
        <v>0</v>
      </c>
      <c r="BS46" s="2">
        <f t="shared" si="22"/>
        <v>0</v>
      </c>
      <c r="BT46" s="2">
        <f t="shared" si="22"/>
        <v>0</v>
      </c>
      <c r="BU46" s="2">
        <f t="shared" si="22"/>
        <v>0</v>
      </c>
      <c r="BV46" s="2">
        <f t="shared" si="22"/>
        <v>0</v>
      </c>
      <c r="BW46" s="2">
        <f t="shared" si="22"/>
        <v>0</v>
      </c>
      <c r="BX46" s="2">
        <f t="shared" si="22"/>
        <v>0</v>
      </c>
      <c r="BY46" s="2">
        <f t="shared" si="22"/>
        <v>0</v>
      </c>
      <c r="BZ46" s="2">
        <f t="shared" si="22"/>
        <v>0</v>
      </c>
      <c r="CA46" s="2">
        <f t="shared" si="22"/>
        <v>0</v>
      </c>
      <c r="CB46" s="2">
        <f t="shared" si="22"/>
        <v>0</v>
      </c>
      <c r="CC46" s="2">
        <f t="shared" si="22"/>
        <v>0</v>
      </c>
      <c r="CD46" s="2">
        <f t="shared" si="22"/>
        <v>0</v>
      </c>
      <c r="CE46" s="2">
        <f t="shared" si="22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ТА-3  -  δt_конд</v>
      </c>
      <c r="B47" s="10" t="s">
        <v>2522</v>
      </c>
      <c r="C47" s="18">
        <v>15</v>
      </c>
      <c r="D47" s="18">
        <v>5</v>
      </c>
      <c r="E47" s="22" t="s">
        <v>2520</v>
      </c>
      <c r="F47" s="22">
        <v>3</v>
      </c>
      <c r="G47" s="22"/>
      <c r="H47" s="20">
        <f t="shared" ca="1" si="5"/>
        <v>0</v>
      </c>
      <c r="I47" s="16" t="str">
        <f t="shared" si="6"/>
        <v>03T002TA0008</v>
      </c>
      <c r="J47" s="54">
        <v>3.9060376243044224</v>
      </c>
      <c r="K47" s="54">
        <v>3.5633543898935849</v>
      </c>
      <c r="L47" s="54">
        <v>3.6087003223066083</v>
      </c>
      <c r="M47" s="54">
        <v>3.6163604141316124</v>
      </c>
      <c r="N47" s="54">
        <v>4.5236524812360646</v>
      </c>
      <c r="O47" s="54">
        <v>5.4069874478890716</v>
      </c>
      <c r="P47" s="54">
        <v>4.9216242036060347</v>
      </c>
      <c r="Q47" s="54">
        <v>3.8582984746168902</v>
      </c>
      <c r="R47" s="54">
        <v>6.7326243119538294</v>
      </c>
      <c r="S47" s="54">
        <v>2.2698671817774243</v>
      </c>
      <c r="T47" s="54">
        <v>3.3169050843741834</v>
      </c>
      <c r="U47" s="54">
        <v>4.961076916497853</v>
      </c>
      <c r="V47" s="54">
        <v>6.6884399085128079</v>
      </c>
      <c r="W47" s="56">
        <v>8.48255056554496</v>
      </c>
      <c r="X47" s="2">
        <f t="shared" ca="1" si="20"/>
        <v>0</v>
      </c>
      <c r="Y47" s="2">
        <f t="shared" ca="1" si="20"/>
        <v>0</v>
      </c>
      <c r="Z47" s="2">
        <f t="shared" ca="1" si="17"/>
        <v>0</v>
      </c>
      <c r="AA47" s="2">
        <f t="shared" ca="1" si="17"/>
        <v>0</v>
      </c>
      <c r="AB47" s="2">
        <f t="shared" ca="1" si="17"/>
        <v>0</v>
      </c>
      <c r="AC47" s="2">
        <f t="shared" ca="1" si="17"/>
        <v>0</v>
      </c>
      <c r="AD47" s="2">
        <f t="shared" ca="1" si="17"/>
        <v>0</v>
      </c>
      <c r="AE47" s="2">
        <f t="shared" ca="1" si="17"/>
        <v>0</v>
      </c>
      <c r="AF47" s="2">
        <f t="shared" ca="1" si="17"/>
        <v>0</v>
      </c>
      <c r="AG47" s="2">
        <f t="shared" ca="1" si="17"/>
        <v>0</v>
      </c>
      <c r="AH47" s="2">
        <f t="shared" ca="1" si="17"/>
        <v>0</v>
      </c>
      <c r="AI47" s="2">
        <f t="shared" ca="1" si="17"/>
        <v>0</v>
      </c>
      <c r="AJ47" s="2">
        <f t="shared" ca="1" si="17"/>
        <v>40</v>
      </c>
      <c r="AK47" s="2">
        <f t="shared" ca="1" si="17"/>
        <v>40</v>
      </c>
      <c r="AL47" s="55">
        <v>1.8559395604281663</v>
      </c>
      <c r="AM47" s="55">
        <v>1.7940694692680133</v>
      </c>
      <c r="AN47" s="55">
        <v>1.9360628343037443</v>
      </c>
      <c r="AO47" s="55">
        <v>1.8694311372808448</v>
      </c>
      <c r="AP47" s="55">
        <v>1.9524464510591464</v>
      </c>
      <c r="AQ47" s="55">
        <v>2.0212171633739318</v>
      </c>
      <c r="AR47" s="55">
        <v>1.9558445744299955</v>
      </c>
      <c r="AS47" s="55">
        <v>1.9531028688163461</v>
      </c>
      <c r="AT47" s="55">
        <v>2.0287236209026012</v>
      </c>
      <c r="AU47" s="55">
        <v>2.0103824659876399</v>
      </c>
      <c r="AV47" s="55">
        <v>1.8214891563650006</v>
      </c>
      <c r="AW47" s="55">
        <v>1.8207318004134636</v>
      </c>
      <c r="AX47" s="55">
        <v>2.0432021176339474</v>
      </c>
      <c r="AY47" s="55">
        <v>2.5985469328347186</v>
      </c>
      <c r="AZ47" s="2">
        <f t="shared" ca="1" si="21"/>
        <v>0</v>
      </c>
      <c r="BA47" s="2">
        <f t="shared" ca="1" si="21"/>
        <v>0</v>
      </c>
      <c r="BB47" s="2">
        <f t="shared" ca="1" si="18"/>
        <v>0</v>
      </c>
      <c r="BC47" s="2">
        <f t="shared" ca="1" si="18"/>
        <v>0</v>
      </c>
      <c r="BD47" s="2">
        <f t="shared" ca="1" si="18"/>
        <v>0</v>
      </c>
      <c r="BE47" s="2">
        <f t="shared" ca="1" si="18"/>
        <v>0</v>
      </c>
      <c r="BF47" s="2">
        <f t="shared" ca="1" si="18"/>
        <v>0</v>
      </c>
      <c r="BG47" s="2">
        <f t="shared" ca="1" si="18"/>
        <v>0</v>
      </c>
      <c r="BH47" s="2">
        <f t="shared" ca="1" si="18"/>
        <v>0</v>
      </c>
      <c r="BI47" s="2">
        <f t="shared" ca="1" si="18"/>
        <v>0</v>
      </c>
      <c r="BJ47" s="2">
        <f t="shared" ca="1" si="18"/>
        <v>0</v>
      </c>
      <c r="BK47" s="2">
        <f t="shared" ca="1" si="18"/>
        <v>0</v>
      </c>
      <c r="BL47" s="2">
        <f t="shared" ca="1" si="18"/>
        <v>1</v>
      </c>
      <c r="BM47" s="2">
        <f t="shared" ca="1" si="18"/>
        <v>1</v>
      </c>
      <c r="BN47" s="2" t="str">
        <f t="shared" si="9"/>
        <v>TA</v>
      </c>
      <c r="BO47" s="2">
        <f>IF(AND(COUNTIF(J47:W47,"&gt;0")&gt;6,COUNTIF(J47:W47,"&gt;0")=SUM(BR47:CE47)),SUM(BR47:CE47),0)</f>
        <v>0</v>
      </c>
      <c r="BP47" s="2">
        <f t="shared" si="16"/>
        <v>1</v>
      </c>
      <c r="BR47" s="2">
        <f t="shared" si="22"/>
        <v>0</v>
      </c>
      <c r="BS47" s="2">
        <f t="shared" si="22"/>
        <v>0</v>
      </c>
      <c r="BT47" s="2">
        <f t="shared" si="22"/>
        <v>0</v>
      </c>
      <c r="BU47" s="2">
        <f t="shared" si="22"/>
        <v>0</v>
      </c>
      <c r="BV47" s="2">
        <f t="shared" si="22"/>
        <v>0</v>
      </c>
      <c r="BW47" s="2">
        <f t="shared" si="22"/>
        <v>0</v>
      </c>
      <c r="BX47" s="2">
        <f t="shared" si="22"/>
        <v>0</v>
      </c>
      <c r="BY47" s="2">
        <f t="shared" si="22"/>
        <v>0</v>
      </c>
      <c r="BZ47" s="2">
        <f t="shared" si="22"/>
        <v>0</v>
      </c>
      <c r="CA47" s="2">
        <f t="shared" si="22"/>
        <v>0</v>
      </c>
      <c r="CB47" s="2">
        <f t="shared" si="22"/>
        <v>0</v>
      </c>
      <c r="CC47" s="2">
        <f t="shared" si="22"/>
        <v>0</v>
      </c>
      <c r="CD47" s="2">
        <f t="shared" si="22"/>
        <v>0</v>
      </c>
      <c r="CE47" s="2">
        <f t="shared" si="22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ТА-4  -  δt_конд</v>
      </c>
      <c r="B48" s="10" t="s">
        <v>2523</v>
      </c>
      <c r="C48" s="18">
        <v>15</v>
      </c>
      <c r="D48" s="18">
        <v>5</v>
      </c>
      <c r="E48" s="22" t="s">
        <v>2520</v>
      </c>
      <c r="F48" s="22">
        <v>3</v>
      </c>
      <c r="G48" s="22"/>
      <c r="H48" s="20">
        <f t="shared" ca="1" si="5"/>
        <v>0</v>
      </c>
      <c r="I48" s="16" t="str">
        <f t="shared" si="6"/>
        <v>04T002TA0008</v>
      </c>
      <c r="J48" s="54">
        <v>7.4114700001124785</v>
      </c>
      <c r="K48" s="54">
        <v>7.2549235838645494</v>
      </c>
      <c r="L48" s="54">
        <v>7.3333521212821653</v>
      </c>
      <c r="M48" s="54">
        <v>7.5269125424630738</v>
      </c>
      <c r="N48" s="54">
        <v>7.7837634004987466</v>
      </c>
      <c r="O48" s="54">
        <v>8.7562905563026483</v>
      </c>
      <c r="P48" s="54">
        <v>8.2321630580007312</v>
      </c>
      <c r="Q48" s="54">
        <v>6.459086578466037</v>
      </c>
      <c r="R48" s="54">
        <v>6.4930151667239384</v>
      </c>
      <c r="S48" s="54">
        <v>8.119508192705883</v>
      </c>
      <c r="T48" s="54">
        <v>9.181045824368228</v>
      </c>
      <c r="U48" s="54">
        <v>9.5974225135676718</v>
      </c>
      <c r="V48" s="54">
        <v>11.658492739664226</v>
      </c>
      <c r="W48" s="56">
        <v>12.546456979884404</v>
      </c>
      <c r="X48" s="2">
        <f t="shared" ca="1" si="20"/>
        <v>0</v>
      </c>
      <c r="Y48" s="2">
        <f t="shared" ca="1" si="20"/>
        <v>0</v>
      </c>
      <c r="Z48" s="2">
        <f t="shared" ca="1" si="17"/>
        <v>0</v>
      </c>
      <c r="AA48" s="2">
        <f t="shared" ca="1" si="17"/>
        <v>0</v>
      </c>
      <c r="AB48" s="2">
        <f t="shared" ca="1" si="17"/>
        <v>0</v>
      </c>
      <c r="AC48" s="2">
        <f t="shared" ca="1" si="17"/>
        <v>0</v>
      </c>
      <c r="AD48" s="2">
        <f t="shared" ca="1" si="17"/>
        <v>0</v>
      </c>
      <c r="AE48" s="2">
        <f t="shared" ca="1" si="17"/>
        <v>0</v>
      </c>
      <c r="AF48" s="2">
        <f t="shared" ca="1" si="17"/>
        <v>0</v>
      </c>
      <c r="AG48" s="2">
        <f t="shared" ca="1" si="17"/>
        <v>0</v>
      </c>
      <c r="AH48" s="2">
        <f t="shared" ca="1" si="17"/>
        <v>0</v>
      </c>
      <c r="AI48" s="2">
        <f t="shared" ca="1" si="17"/>
        <v>0</v>
      </c>
      <c r="AJ48" s="2">
        <f t="shared" ca="1" si="17"/>
        <v>0</v>
      </c>
      <c r="AK48" s="2">
        <f t="shared" ca="1" si="17"/>
        <v>0</v>
      </c>
      <c r="AL48" s="55">
        <v>4.2492583692867028</v>
      </c>
      <c r="AM48" s="55">
        <v>4.1873251968351459</v>
      </c>
      <c r="AN48" s="55">
        <v>4.4198491105389035</v>
      </c>
      <c r="AO48" s="55">
        <v>4.378204354507429</v>
      </c>
      <c r="AP48" s="55">
        <v>4.6065181456223803</v>
      </c>
      <c r="AQ48" s="55">
        <v>4.9061562200756477</v>
      </c>
      <c r="AR48" s="55">
        <v>3.1616647529808617</v>
      </c>
      <c r="AS48" s="55">
        <v>2.6830640596741762</v>
      </c>
      <c r="AT48" s="55">
        <v>2.7239738787412189</v>
      </c>
      <c r="AU48" s="55">
        <v>4.1055798341162131</v>
      </c>
      <c r="AV48" s="55">
        <v>4.363054732223266</v>
      </c>
      <c r="AW48" s="55">
        <v>3.7350434449083592</v>
      </c>
      <c r="AX48" s="55">
        <v>5.4869206616898119</v>
      </c>
      <c r="AY48" s="55">
        <v>6.2300522167453858</v>
      </c>
      <c r="AZ48" s="2">
        <f t="shared" ca="1" si="21"/>
        <v>0</v>
      </c>
      <c r="BA48" s="2">
        <f t="shared" ca="1" si="21"/>
        <v>0</v>
      </c>
      <c r="BB48" s="2">
        <f t="shared" ca="1" si="18"/>
        <v>0</v>
      </c>
      <c r="BC48" s="2">
        <f t="shared" ca="1" si="18"/>
        <v>0</v>
      </c>
      <c r="BD48" s="2">
        <f t="shared" ca="1" si="18"/>
        <v>0</v>
      </c>
      <c r="BE48" s="2">
        <f t="shared" ca="1" si="18"/>
        <v>0</v>
      </c>
      <c r="BF48" s="2">
        <f t="shared" ca="1" si="18"/>
        <v>0</v>
      </c>
      <c r="BG48" s="2">
        <f t="shared" ca="1" si="18"/>
        <v>0</v>
      </c>
      <c r="BH48" s="2">
        <f t="shared" ca="1" si="18"/>
        <v>0</v>
      </c>
      <c r="BI48" s="2">
        <f t="shared" ca="1" si="18"/>
        <v>0</v>
      </c>
      <c r="BJ48" s="2">
        <f t="shared" ca="1" si="18"/>
        <v>0</v>
      </c>
      <c r="BK48" s="2">
        <f t="shared" ca="1" si="18"/>
        <v>0</v>
      </c>
      <c r="BL48" s="2">
        <f t="shared" ca="1" si="18"/>
        <v>0</v>
      </c>
      <c r="BM48" s="2">
        <f t="shared" ca="1" si="18"/>
        <v>0</v>
      </c>
      <c r="BN48" s="2" t="str">
        <f t="shared" si="9"/>
        <v>TA</v>
      </c>
      <c r="BO48" s="2">
        <f>IF(AND(COUNTIF(J48:W48,"&gt;0")&gt;6,COUNTIF(J48:W48,"&gt;0")=SUM(BR48:CE48)),SUM(BR48:CE48),0)</f>
        <v>0</v>
      </c>
      <c r="BP48" s="2">
        <f t="shared" si="16"/>
        <v>1</v>
      </c>
      <c r="BR48" s="2">
        <f t="shared" si="22"/>
        <v>0</v>
      </c>
      <c r="BS48" s="2">
        <f t="shared" si="22"/>
        <v>0</v>
      </c>
      <c r="BT48" s="2">
        <f t="shared" si="22"/>
        <v>0</v>
      </c>
      <c r="BU48" s="2">
        <f t="shared" si="22"/>
        <v>0</v>
      </c>
      <c r="BV48" s="2">
        <f t="shared" si="22"/>
        <v>0</v>
      </c>
      <c r="BW48" s="2">
        <f t="shared" si="22"/>
        <v>0</v>
      </c>
      <c r="BX48" s="2">
        <f t="shared" si="22"/>
        <v>0</v>
      </c>
      <c r="BY48" s="2">
        <f t="shared" si="22"/>
        <v>0</v>
      </c>
      <c r="BZ48" s="2">
        <f t="shared" si="22"/>
        <v>0</v>
      </c>
      <c r="CA48" s="2">
        <f t="shared" si="22"/>
        <v>0</v>
      </c>
      <c r="CB48" s="2">
        <f t="shared" si="22"/>
        <v>0</v>
      </c>
      <c r="CC48" s="2">
        <f t="shared" si="22"/>
        <v>0</v>
      </c>
      <c r="CD48" s="2">
        <f t="shared" si="22"/>
        <v>0</v>
      </c>
      <c r="CE48" s="2">
        <f t="shared" si="22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ТА-1  -  W</v>
      </c>
      <c r="B49" s="12" t="s">
        <v>2524</v>
      </c>
      <c r="C49" s="18">
        <v>97</v>
      </c>
      <c r="D49" s="18">
        <v>80</v>
      </c>
      <c r="E49" s="22" t="s">
        <v>118</v>
      </c>
      <c r="F49" s="22">
        <v>3</v>
      </c>
      <c r="G49" s="22"/>
      <c r="H49" s="20">
        <f t="shared" ca="1" si="5"/>
        <v>0</v>
      </c>
      <c r="I49" s="16" t="str">
        <f t="shared" si="6"/>
        <v>01T012KV0008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6">
        <v>0</v>
      </c>
      <c r="X49" s="2">
        <f t="shared" ca="1" si="20"/>
        <v>2</v>
      </c>
      <c r="Y49" s="2">
        <f t="shared" ca="1" si="20"/>
        <v>2</v>
      </c>
      <c r="Z49" s="2">
        <f t="shared" ca="1" si="17"/>
        <v>2</v>
      </c>
      <c r="AA49" s="2">
        <f t="shared" ca="1" si="17"/>
        <v>2</v>
      </c>
      <c r="AB49" s="2">
        <f t="shared" ca="1" si="17"/>
        <v>2</v>
      </c>
      <c r="AC49" s="2">
        <f t="shared" ca="1" si="17"/>
        <v>2</v>
      </c>
      <c r="AD49" s="2">
        <f t="shared" ca="1" si="17"/>
        <v>2</v>
      </c>
      <c r="AE49" s="2">
        <f t="shared" ca="1" si="17"/>
        <v>2</v>
      </c>
      <c r="AF49" s="2">
        <f t="shared" ca="1" si="17"/>
        <v>2</v>
      </c>
      <c r="AG49" s="2">
        <f t="shared" ca="1" si="17"/>
        <v>2</v>
      </c>
      <c r="AH49" s="2">
        <f t="shared" ca="1" si="17"/>
        <v>2</v>
      </c>
      <c r="AI49" s="2">
        <f t="shared" ca="1" si="17"/>
        <v>2</v>
      </c>
      <c r="AJ49" s="2">
        <f t="shared" ca="1" si="17"/>
        <v>2</v>
      </c>
      <c r="AK49" s="2">
        <f t="shared" ca="1" si="17"/>
        <v>2</v>
      </c>
      <c r="AL49" s="55">
        <v>0</v>
      </c>
      <c r="AM49" s="55">
        <v>0</v>
      </c>
      <c r="AN49" s="55">
        <v>0</v>
      </c>
      <c r="AO49" s="55">
        <v>0</v>
      </c>
      <c r="AP49" s="55">
        <v>0</v>
      </c>
      <c r="AQ49" s="55">
        <v>0</v>
      </c>
      <c r="AR49" s="55">
        <v>0</v>
      </c>
      <c r="AS49" s="55">
        <v>0</v>
      </c>
      <c r="AT49" s="55">
        <v>0</v>
      </c>
      <c r="AU49" s="55">
        <v>0</v>
      </c>
      <c r="AV49" s="55">
        <v>0</v>
      </c>
      <c r="AW49" s="55">
        <v>0</v>
      </c>
      <c r="AX49" s="55">
        <v>0</v>
      </c>
      <c r="AY49" s="55">
        <v>0</v>
      </c>
      <c r="AZ49" s="2">
        <f t="shared" ca="1" si="21"/>
        <v>0</v>
      </c>
      <c r="BA49" s="2">
        <f t="shared" ca="1" si="21"/>
        <v>0</v>
      </c>
      <c r="BB49" s="2">
        <f t="shared" ca="1" si="18"/>
        <v>0</v>
      </c>
      <c r="BC49" s="2">
        <f t="shared" ca="1" si="18"/>
        <v>0</v>
      </c>
      <c r="BD49" s="2">
        <f t="shared" ca="1" si="18"/>
        <v>0</v>
      </c>
      <c r="BE49" s="2">
        <f t="shared" ca="1" si="18"/>
        <v>0</v>
      </c>
      <c r="BF49" s="2">
        <f t="shared" ca="1" si="18"/>
        <v>0</v>
      </c>
      <c r="BG49" s="2">
        <f t="shared" ca="1" si="18"/>
        <v>0</v>
      </c>
      <c r="BH49" s="2">
        <f t="shared" ca="1" si="18"/>
        <v>0</v>
      </c>
      <c r="BI49" s="2">
        <f t="shared" ca="1" si="18"/>
        <v>0</v>
      </c>
      <c r="BJ49" s="2">
        <f t="shared" ca="1" si="18"/>
        <v>0</v>
      </c>
      <c r="BK49" s="2">
        <f t="shared" ca="1" si="18"/>
        <v>0</v>
      </c>
      <c r="BL49" s="2">
        <f t="shared" ca="1" si="18"/>
        <v>0</v>
      </c>
      <c r="BM49" s="2">
        <f t="shared" ca="1" si="18"/>
        <v>0</v>
      </c>
      <c r="BN49" s="2" t="str">
        <f t="shared" si="9"/>
        <v>KV</v>
      </c>
      <c r="BP49" s="2">
        <f t="shared" si="16"/>
        <v>0</v>
      </c>
      <c r="BR49" s="2">
        <f t="shared" ref="BR49:CE52" si="23">IF(AND(J62 &gt;0,J49 &gt;0,J49&lt;$D49),1,0)</f>
        <v>0</v>
      </c>
      <c r="BS49" s="2">
        <f t="shared" si="23"/>
        <v>0</v>
      </c>
      <c r="BT49" s="2">
        <f t="shared" si="23"/>
        <v>0</v>
      </c>
      <c r="BU49" s="2">
        <f t="shared" si="23"/>
        <v>0</v>
      </c>
      <c r="BV49" s="2">
        <f t="shared" si="23"/>
        <v>0</v>
      </c>
      <c r="BW49" s="2">
        <f t="shared" si="23"/>
        <v>0</v>
      </c>
      <c r="BX49" s="2">
        <f t="shared" si="23"/>
        <v>0</v>
      </c>
      <c r="BY49" s="2">
        <f t="shared" si="23"/>
        <v>0</v>
      </c>
      <c r="BZ49" s="2">
        <f t="shared" si="23"/>
        <v>0</v>
      </c>
      <c r="CA49" s="2">
        <f t="shared" si="23"/>
        <v>0</v>
      </c>
      <c r="CB49" s="2">
        <f t="shared" si="23"/>
        <v>0</v>
      </c>
      <c r="CC49" s="2">
        <f t="shared" si="23"/>
        <v>0</v>
      </c>
      <c r="CD49" s="2">
        <f t="shared" si="23"/>
        <v>0</v>
      </c>
      <c r="CE49" s="2">
        <f t="shared" si="23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ТА-2  -  W</v>
      </c>
      <c r="B50" s="10" t="s">
        <v>2525</v>
      </c>
      <c r="C50" s="18">
        <v>97</v>
      </c>
      <c r="D50" s="18">
        <v>80</v>
      </c>
      <c r="E50" s="22" t="s">
        <v>118</v>
      </c>
      <c r="F50" s="22">
        <v>3</v>
      </c>
      <c r="G50" s="22"/>
      <c r="H50" s="20">
        <f t="shared" ca="1" si="5"/>
        <v>0</v>
      </c>
      <c r="I50" s="16" t="str">
        <f t="shared" si="6"/>
        <v>02T012KV0008</v>
      </c>
      <c r="J50" s="54">
        <v>96.371379362682347</v>
      </c>
      <c r="K50" s="54">
        <v>96.347570189053059</v>
      </c>
      <c r="L50" s="54">
        <v>96.689158085559143</v>
      </c>
      <c r="M50" s="54">
        <v>96.537145744057639</v>
      </c>
      <c r="N50" s="54">
        <v>96.551395150523788</v>
      </c>
      <c r="O50" s="54">
        <v>96.480272823860162</v>
      </c>
      <c r="P50" s="54">
        <v>96.447630748983073</v>
      </c>
      <c r="Q50" s="54">
        <v>96.679231140125424</v>
      </c>
      <c r="R50" s="54">
        <v>96.764252651825686</v>
      </c>
      <c r="S50" s="54">
        <v>96.887339633711377</v>
      </c>
      <c r="T50" s="54">
        <v>95.85899441322627</v>
      </c>
      <c r="U50" s="54">
        <v>95.699033255627427</v>
      </c>
      <c r="V50" s="54">
        <v>94.580589596451603</v>
      </c>
      <c r="W50" s="56">
        <v>94.373786495076388</v>
      </c>
      <c r="X50" s="2">
        <f t="shared" ca="1" si="20"/>
        <v>0</v>
      </c>
      <c r="Y50" s="2">
        <f t="shared" ca="1" si="20"/>
        <v>0</v>
      </c>
      <c r="Z50" s="2">
        <f t="shared" ca="1" si="17"/>
        <v>0</v>
      </c>
      <c r="AA50" s="2">
        <f t="shared" ca="1" si="17"/>
        <v>0</v>
      </c>
      <c r="AB50" s="2">
        <f t="shared" ca="1" si="17"/>
        <v>0</v>
      </c>
      <c r="AC50" s="2">
        <f t="shared" ca="1" si="17"/>
        <v>0</v>
      </c>
      <c r="AD50" s="2">
        <f t="shared" ca="1" si="17"/>
        <v>0</v>
      </c>
      <c r="AE50" s="2">
        <f t="shared" ca="1" si="17"/>
        <v>0</v>
      </c>
      <c r="AF50" s="2">
        <f t="shared" ca="1" si="17"/>
        <v>0</v>
      </c>
      <c r="AG50" s="2">
        <f t="shared" ca="1" si="17"/>
        <v>0</v>
      </c>
      <c r="AH50" s="2">
        <f t="shared" ca="1" si="17"/>
        <v>0</v>
      </c>
      <c r="AI50" s="2">
        <f t="shared" ca="1" si="17"/>
        <v>0</v>
      </c>
      <c r="AJ50" s="2">
        <f t="shared" ca="1" si="17"/>
        <v>0</v>
      </c>
      <c r="AK50" s="2">
        <f t="shared" ca="1" si="17"/>
        <v>0</v>
      </c>
      <c r="AL50" s="55">
        <v>97.108371259263905</v>
      </c>
      <c r="AM50" s="55">
        <v>96.976131984390491</v>
      </c>
      <c r="AN50" s="55">
        <v>97.336502949634053</v>
      </c>
      <c r="AO50" s="55">
        <v>97.165293523314105</v>
      </c>
      <c r="AP50" s="55">
        <v>97.290308538773985</v>
      </c>
      <c r="AQ50" s="55">
        <v>97.37003877980996</v>
      </c>
      <c r="AR50" s="55">
        <v>97.283413724387074</v>
      </c>
      <c r="AS50" s="55">
        <v>97.329253892250364</v>
      </c>
      <c r="AT50" s="55">
        <v>97.434480098088486</v>
      </c>
      <c r="AU50" s="55">
        <v>97.400770049853861</v>
      </c>
      <c r="AV50" s="55">
        <v>96.864468161055797</v>
      </c>
      <c r="AW50" s="55">
        <v>97.072453076023962</v>
      </c>
      <c r="AX50" s="55">
        <v>96.399832459710666</v>
      </c>
      <c r="AY50" s="55">
        <v>96.449900628302416</v>
      </c>
      <c r="AZ50" s="2">
        <f t="shared" ca="1" si="21"/>
        <v>0</v>
      </c>
      <c r="BA50" s="2">
        <f t="shared" ca="1" si="21"/>
        <v>0</v>
      </c>
      <c r="BB50" s="2">
        <f t="shared" ca="1" si="18"/>
        <v>0</v>
      </c>
      <c r="BC50" s="2">
        <f t="shared" ca="1" si="18"/>
        <v>0</v>
      </c>
      <c r="BD50" s="2">
        <f t="shared" ca="1" si="18"/>
        <v>0</v>
      </c>
      <c r="BE50" s="2">
        <f t="shared" ca="1" si="18"/>
        <v>0</v>
      </c>
      <c r="BF50" s="2">
        <f t="shared" ca="1" si="18"/>
        <v>0</v>
      </c>
      <c r="BG50" s="2">
        <f t="shared" ca="1" si="18"/>
        <v>0</v>
      </c>
      <c r="BH50" s="2">
        <f t="shared" ca="1" si="18"/>
        <v>0</v>
      </c>
      <c r="BI50" s="2">
        <f t="shared" ca="1" si="18"/>
        <v>0</v>
      </c>
      <c r="BJ50" s="2">
        <f t="shared" ca="1" si="18"/>
        <v>0</v>
      </c>
      <c r="BK50" s="2">
        <f t="shared" ca="1" si="18"/>
        <v>0</v>
      </c>
      <c r="BL50" s="2">
        <f t="shared" ca="1" si="18"/>
        <v>0</v>
      </c>
      <c r="BM50" s="2">
        <f t="shared" ca="1" si="18"/>
        <v>0</v>
      </c>
      <c r="BN50" s="2" t="str">
        <f t="shared" si="9"/>
        <v>KV</v>
      </c>
      <c r="BO50" s="2">
        <f>IF(AND(COUNTIF(J50:W50,"&gt;0")&gt;6,COUNTIF(J50:W50,"&gt;0")=SUM(BR50:CE50)),SUM(BR50:CE50),0)</f>
        <v>0</v>
      </c>
      <c r="BP50" s="2">
        <f t="shared" si="16"/>
        <v>1</v>
      </c>
      <c r="BR50" s="2">
        <f t="shared" si="23"/>
        <v>0</v>
      </c>
      <c r="BS50" s="2">
        <f t="shared" si="23"/>
        <v>0</v>
      </c>
      <c r="BT50" s="2">
        <f t="shared" si="23"/>
        <v>0</v>
      </c>
      <c r="BU50" s="2">
        <f t="shared" si="23"/>
        <v>0</v>
      </c>
      <c r="BV50" s="2">
        <f t="shared" si="23"/>
        <v>0</v>
      </c>
      <c r="BW50" s="2">
        <f t="shared" si="23"/>
        <v>0</v>
      </c>
      <c r="BX50" s="2">
        <f t="shared" si="23"/>
        <v>0</v>
      </c>
      <c r="BY50" s="2">
        <f t="shared" si="23"/>
        <v>0</v>
      </c>
      <c r="BZ50" s="2">
        <f t="shared" si="23"/>
        <v>0</v>
      </c>
      <c r="CA50" s="2">
        <f t="shared" si="23"/>
        <v>0</v>
      </c>
      <c r="CB50" s="2">
        <f t="shared" si="23"/>
        <v>0</v>
      </c>
      <c r="CC50" s="2">
        <f t="shared" si="23"/>
        <v>0</v>
      </c>
      <c r="CD50" s="2">
        <f t="shared" si="23"/>
        <v>0</v>
      </c>
      <c r="CE50" s="2">
        <f t="shared" si="23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ТА-3  -  W</v>
      </c>
      <c r="B51" s="10" t="s">
        <v>2526</v>
      </c>
      <c r="C51" s="18">
        <v>97</v>
      </c>
      <c r="D51" s="18">
        <v>80</v>
      </c>
      <c r="E51" s="22" t="s">
        <v>118</v>
      </c>
      <c r="F51" s="22">
        <v>3</v>
      </c>
      <c r="G51" s="22"/>
      <c r="H51" s="20">
        <f t="shared" ca="1" si="5"/>
        <v>0</v>
      </c>
      <c r="I51" s="16" t="str">
        <f t="shared" si="6"/>
        <v>03T012KV0008</v>
      </c>
      <c r="J51" s="54">
        <v>96.826208217685945</v>
      </c>
      <c r="K51" s="54">
        <v>96.761199357062935</v>
      </c>
      <c r="L51" s="54">
        <v>97.054022851174992</v>
      </c>
      <c r="M51" s="54">
        <v>96.966636461947587</v>
      </c>
      <c r="N51" s="54">
        <v>96.955102351842328</v>
      </c>
      <c r="O51" s="54">
        <v>96.996650950028624</v>
      </c>
      <c r="P51" s="54">
        <v>96.911605873246359</v>
      </c>
      <c r="Q51" s="54">
        <v>97.159372786398748</v>
      </c>
      <c r="R51" s="54">
        <v>96.526202732596417</v>
      </c>
      <c r="S51" s="54">
        <v>97.487903667659452</v>
      </c>
      <c r="T51" s="54">
        <v>97.02927398224098</v>
      </c>
      <c r="U51" s="54">
        <v>96.644762695321873</v>
      </c>
      <c r="V51" s="54">
        <v>95.631555857183102</v>
      </c>
      <c r="W51" s="56">
        <v>95.343273448339275</v>
      </c>
      <c r="X51" s="2">
        <f t="shared" ca="1" si="20"/>
        <v>0</v>
      </c>
      <c r="Y51" s="2">
        <f t="shared" ca="1" si="20"/>
        <v>0</v>
      </c>
      <c r="Z51" s="2">
        <f t="shared" ca="1" si="17"/>
        <v>0</v>
      </c>
      <c r="AA51" s="2">
        <f t="shared" ca="1" si="17"/>
        <v>0</v>
      </c>
      <c r="AB51" s="2">
        <f t="shared" ca="1" si="17"/>
        <v>0</v>
      </c>
      <c r="AC51" s="2">
        <f t="shared" ca="1" si="17"/>
        <v>0</v>
      </c>
      <c r="AD51" s="2">
        <f t="shared" ca="1" si="17"/>
        <v>0</v>
      </c>
      <c r="AE51" s="2">
        <f t="shared" ca="1" si="17"/>
        <v>0</v>
      </c>
      <c r="AF51" s="2">
        <f t="shared" ca="1" si="17"/>
        <v>0</v>
      </c>
      <c r="AG51" s="2">
        <f t="shared" ca="1" si="17"/>
        <v>0</v>
      </c>
      <c r="AH51" s="2">
        <f t="shared" ca="1" si="17"/>
        <v>0</v>
      </c>
      <c r="AI51" s="2">
        <f t="shared" ca="1" si="17"/>
        <v>0</v>
      </c>
      <c r="AJ51" s="2">
        <f t="shared" ca="1" si="17"/>
        <v>0</v>
      </c>
      <c r="AK51" s="2">
        <f t="shared" ca="1" si="17"/>
        <v>0</v>
      </c>
      <c r="AL51" s="55">
        <v>97.297951711942076</v>
      </c>
      <c r="AM51" s="55">
        <v>97.222680602258521</v>
      </c>
      <c r="AN51" s="55">
        <v>97.448205924833957</v>
      </c>
      <c r="AO51" s="55">
        <v>97.372690558503137</v>
      </c>
      <c r="AP51" s="55">
        <v>97.429415594423887</v>
      </c>
      <c r="AQ51" s="55">
        <v>97.612493657494156</v>
      </c>
      <c r="AR51" s="55">
        <v>97.478068773277059</v>
      </c>
      <c r="AS51" s="55">
        <v>97.518055953176372</v>
      </c>
      <c r="AT51" s="55">
        <v>97.576238838318474</v>
      </c>
      <c r="AU51" s="55">
        <v>97.436674476773035</v>
      </c>
      <c r="AV51" s="55">
        <v>97.326593791364857</v>
      </c>
      <c r="AW51" s="55">
        <v>97.350863454367556</v>
      </c>
      <c r="AX51" s="55">
        <v>96.610521539708174</v>
      </c>
      <c r="AY51" s="55">
        <v>96.583316605377917</v>
      </c>
      <c r="AZ51" s="2">
        <f t="shared" ca="1" si="21"/>
        <v>0</v>
      </c>
      <c r="BA51" s="2">
        <f t="shared" ca="1" si="21"/>
        <v>0</v>
      </c>
      <c r="BB51" s="2">
        <f t="shared" ca="1" si="18"/>
        <v>0</v>
      </c>
      <c r="BC51" s="2">
        <f t="shared" ca="1" si="18"/>
        <v>0</v>
      </c>
      <c r="BD51" s="2">
        <f t="shared" ca="1" si="18"/>
        <v>0</v>
      </c>
      <c r="BE51" s="2">
        <f t="shared" ca="1" si="18"/>
        <v>0</v>
      </c>
      <c r="BF51" s="2">
        <f t="shared" ca="1" si="18"/>
        <v>0</v>
      </c>
      <c r="BG51" s="2">
        <f t="shared" ca="1" si="18"/>
        <v>0</v>
      </c>
      <c r="BH51" s="2">
        <f t="shared" ca="1" si="18"/>
        <v>0</v>
      </c>
      <c r="BI51" s="2">
        <f t="shared" ca="1" si="18"/>
        <v>0</v>
      </c>
      <c r="BJ51" s="2">
        <f t="shared" ca="1" si="18"/>
        <v>0</v>
      </c>
      <c r="BK51" s="2">
        <f t="shared" ca="1" si="18"/>
        <v>0</v>
      </c>
      <c r="BL51" s="2">
        <f t="shared" ca="1" si="18"/>
        <v>0</v>
      </c>
      <c r="BM51" s="2">
        <f t="shared" ca="1" si="18"/>
        <v>0</v>
      </c>
      <c r="BN51" s="2" t="str">
        <f t="shared" si="9"/>
        <v>KV</v>
      </c>
      <c r="BO51" s="2">
        <f>IF(AND(COUNTIF(J51:W51,"&gt;0")&gt;6,COUNTIF(J51:W51,"&gt;0")=SUM(BR51:CE51)),SUM(BR51:CE51),0)</f>
        <v>0</v>
      </c>
      <c r="BP51" s="2">
        <f t="shared" si="16"/>
        <v>1</v>
      </c>
      <c r="BR51" s="2">
        <f t="shared" si="23"/>
        <v>0</v>
      </c>
      <c r="BS51" s="2">
        <f t="shared" si="23"/>
        <v>0</v>
      </c>
      <c r="BT51" s="2">
        <f t="shared" si="23"/>
        <v>0</v>
      </c>
      <c r="BU51" s="2">
        <f t="shared" si="23"/>
        <v>0</v>
      </c>
      <c r="BV51" s="2">
        <f t="shared" si="23"/>
        <v>0</v>
      </c>
      <c r="BW51" s="2">
        <f t="shared" si="23"/>
        <v>0</v>
      </c>
      <c r="BX51" s="2">
        <f t="shared" si="23"/>
        <v>0</v>
      </c>
      <c r="BY51" s="2">
        <f t="shared" si="23"/>
        <v>0</v>
      </c>
      <c r="BZ51" s="2">
        <f t="shared" si="23"/>
        <v>0</v>
      </c>
      <c r="CA51" s="2">
        <f t="shared" si="23"/>
        <v>0</v>
      </c>
      <c r="CB51" s="2">
        <f t="shared" si="23"/>
        <v>0</v>
      </c>
      <c r="CC51" s="2">
        <f t="shared" si="23"/>
        <v>0</v>
      </c>
      <c r="CD51" s="2">
        <f t="shared" si="23"/>
        <v>0</v>
      </c>
      <c r="CE51" s="2">
        <f t="shared" si="23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ТА-4  -  W</v>
      </c>
      <c r="B52" s="12" t="s">
        <v>2527</v>
      </c>
      <c r="C52" s="18">
        <v>97</v>
      </c>
      <c r="D52" s="18">
        <v>80</v>
      </c>
      <c r="E52" s="22" t="s">
        <v>118</v>
      </c>
      <c r="F52" s="22">
        <v>3</v>
      </c>
      <c r="G52" s="22"/>
      <c r="H52" s="20">
        <f t="shared" ca="1" si="5"/>
        <v>0</v>
      </c>
      <c r="I52" s="16" t="str">
        <f t="shared" si="6"/>
        <v>04T012KV0008</v>
      </c>
      <c r="J52" s="54">
        <v>94.342465957020323</v>
      </c>
      <c r="K52" s="54">
        <v>94.070286788151691</v>
      </c>
      <c r="L52" s="54">
        <v>94.658040927484407</v>
      </c>
      <c r="M52" s="54">
        <v>94.304171949163319</v>
      </c>
      <c r="N52" s="54">
        <v>94.539883148778515</v>
      </c>
      <c r="O52" s="54">
        <v>94.314200212902549</v>
      </c>
      <c r="P52" s="54">
        <v>94.625424439102432</v>
      </c>
      <c r="Q52" s="54">
        <v>96.068211811666217</v>
      </c>
      <c r="R52" s="54">
        <v>96.124812655183263</v>
      </c>
      <c r="S52" s="54">
        <v>94.320919005138606</v>
      </c>
      <c r="T52" s="54">
        <v>92.909307956537845</v>
      </c>
      <c r="U52" s="54">
        <v>93.495499483810875</v>
      </c>
      <c r="V52" s="54">
        <v>90.736906778756847</v>
      </c>
      <c r="W52" s="56">
        <v>90.829640325428088</v>
      </c>
      <c r="X52" s="2">
        <f t="shared" ca="1" si="20"/>
        <v>0</v>
      </c>
      <c r="Y52" s="2">
        <f t="shared" ca="1" si="20"/>
        <v>0</v>
      </c>
      <c r="Z52" s="2">
        <f t="shared" ca="1" si="17"/>
        <v>0</v>
      </c>
      <c r="AA52" s="2">
        <f t="shared" ca="1" si="17"/>
        <v>0</v>
      </c>
      <c r="AB52" s="2">
        <f t="shared" ca="1" si="17"/>
        <v>0</v>
      </c>
      <c r="AC52" s="2">
        <f t="shared" ca="1" si="17"/>
        <v>0</v>
      </c>
      <c r="AD52" s="2">
        <f t="shared" ca="1" si="17"/>
        <v>0</v>
      </c>
      <c r="AE52" s="2">
        <f t="shared" ca="1" si="17"/>
        <v>0</v>
      </c>
      <c r="AF52" s="2">
        <f t="shared" ca="1" si="17"/>
        <v>0</v>
      </c>
      <c r="AG52" s="2">
        <f t="shared" ca="1" si="17"/>
        <v>0</v>
      </c>
      <c r="AH52" s="2">
        <f t="shared" ca="1" si="17"/>
        <v>0</v>
      </c>
      <c r="AI52" s="2">
        <f t="shared" ca="1" si="17"/>
        <v>0</v>
      </c>
      <c r="AJ52" s="2">
        <f t="shared" ca="1" si="17"/>
        <v>0</v>
      </c>
      <c r="AK52" s="2">
        <f t="shared" ca="1" si="17"/>
        <v>0</v>
      </c>
      <c r="AL52" s="55">
        <v>94.644094691296516</v>
      </c>
      <c r="AM52" s="55">
        <v>94.365261876539847</v>
      </c>
      <c r="AN52" s="55">
        <v>94.908062993497168</v>
      </c>
      <c r="AO52" s="55">
        <v>94.581863057665629</v>
      </c>
      <c r="AP52" s="55">
        <v>94.811271778153497</v>
      </c>
      <c r="AQ52" s="55">
        <v>94.809606388173236</v>
      </c>
      <c r="AR52" s="55">
        <v>95.251378627885799</v>
      </c>
      <c r="AS52" s="55">
        <v>96.625497909910294</v>
      </c>
      <c r="AT52" s="55">
        <v>96.660362081857272</v>
      </c>
      <c r="AU52" s="55">
        <v>94.774396414151894</v>
      </c>
      <c r="AV52" s="55">
        <v>93.809270646520886</v>
      </c>
      <c r="AW52" s="55">
        <v>94.716286212198412</v>
      </c>
      <c r="AX52" s="55">
        <v>92.397997042686995</v>
      </c>
      <c r="AY52" s="55">
        <v>92.552832275465605</v>
      </c>
      <c r="AZ52" s="2">
        <f t="shared" ca="1" si="21"/>
        <v>0</v>
      </c>
      <c r="BA52" s="2">
        <f t="shared" ca="1" si="21"/>
        <v>0</v>
      </c>
      <c r="BB52" s="2">
        <f t="shared" ca="1" si="18"/>
        <v>0</v>
      </c>
      <c r="BC52" s="2">
        <f t="shared" ca="1" si="18"/>
        <v>0</v>
      </c>
      <c r="BD52" s="2">
        <f t="shared" ca="1" si="18"/>
        <v>0</v>
      </c>
      <c r="BE52" s="2">
        <f t="shared" ca="1" si="18"/>
        <v>0</v>
      </c>
      <c r="BF52" s="2">
        <f t="shared" ca="1" si="18"/>
        <v>0</v>
      </c>
      <c r="BG52" s="2">
        <f t="shared" ca="1" si="18"/>
        <v>0</v>
      </c>
      <c r="BH52" s="2">
        <f t="shared" ca="1" si="18"/>
        <v>0</v>
      </c>
      <c r="BI52" s="2">
        <f t="shared" ca="1" si="18"/>
        <v>0</v>
      </c>
      <c r="BJ52" s="2">
        <f t="shared" ca="1" si="18"/>
        <v>0</v>
      </c>
      <c r="BK52" s="2">
        <f t="shared" ca="1" si="18"/>
        <v>0</v>
      </c>
      <c r="BL52" s="2">
        <f t="shared" ca="1" si="18"/>
        <v>0</v>
      </c>
      <c r="BM52" s="2">
        <f t="shared" ca="1" si="18"/>
        <v>0</v>
      </c>
      <c r="BN52" s="2" t="str">
        <f t="shared" si="9"/>
        <v>KV</v>
      </c>
      <c r="BO52" s="2">
        <f>IF(AND(COUNTIF(J52:W52,"&gt;0")&gt;6,COUNTIF(J52:W52,"&gt;0")=SUM(BR52:CE52)),SUM(BR52:CE52),0)</f>
        <v>0</v>
      </c>
      <c r="BP52" s="2">
        <f t="shared" si="16"/>
        <v>1</v>
      </c>
      <c r="BR52" s="2">
        <f t="shared" si="23"/>
        <v>0</v>
      </c>
      <c r="BS52" s="2">
        <f t="shared" si="23"/>
        <v>0</v>
      </c>
      <c r="BT52" s="2">
        <f t="shared" si="23"/>
        <v>0</v>
      </c>
      <c r="BU52" s="2">
        <f t="shared" si="23"/>
        <v>0</v>
      </c>
      <c r="BV52" s="2">
        <f t="shared" si="23"/>
        <v>0</v>
      </c>
      <c r="BW52" s="2">
        <f t="shared" si="23"/>
        <v>0</v>
      </c>
      <c r="BX52" s="2">
        <f t="shared" si="23"/>
        <v>0</v>
      </c>
      <c r="BY52" s="2">
        <f t="shared" si="23"/>
        <v>0</v>
      </c>
      <c r="BZ52" s="2">
        <f t="shared" si="23"/>
        <v>0</v>
      </c>
      <c r="CA52" s="2">
        <f t="shared" si="23"/>
        <v>0</v>
      </c>
      <c r="CB52" s="2">
        <f t="shared" si="23"/>
        <v>0</v>
      </c>
      <c r="CC52" s="2">
        <f t="shared" si="23"/>
        <v>0</v>
      </c>
      <c r="CD52" s="2">
        <f t="shared" si="23"/>
        <v>0</v>
      </c>
      <c r="CE52" s="2">
        <f t="shared" si="23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ТА-1  -  ΔV_конд</v>
      </c>
      <c r="B53" s="10" t="s">
        <v>2528</v>
      </c>
      <c r="C53" s="18">
        <v>30</v>
      </c>
      <c r="D53" s="18">
        <v>15</v>
      </c>
      <c r="E53" s="22" t="s">
        <v>114</v>
      </c>
      <c r="F53" s="22">
        <v>1</v>
      </c>
      <c r="G53" s="22"/>
      <c r="H53" s="20">
        <f t="shared" ca="1" si="5"/>
        <v>0</v>
      </c>
      <c r="I53" s="16" t="str">
        <f t="shared" si="6"/>
        <v>01T002SV0008</v>
      </c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6"/>
      <c r="X53" s="2">
        <f t="shared" ca="1" si="20"/>
        <v>0</v>
      </c>
      <c r="Y53" s="2">
        <f t="shared" ca="1" si="20"/>
        <v>0</v>
      </c>
      <c r="Z53" s="2">
        <f t="shared" ca="1" si="17"/>
        <v>0</v>
      </c>
      <c r="AA53" s="2">
        <f t="shared" ca="1" si="17"/>
        <v>0</v>
      </c>
      <c r="AB53" s="2">
        <f t="shared" ca="1" si="17"/>
        <v>0</v>
      </c>
      <c r="AC53" s="2">
        <f t="shared" ca="1" si="17"/>
        <v>0</v>
      </c>
      <c r="AD53" s="2">
        <f t="shared" ca="1" si="17"/>
        <v>0</v>
      </c>
      <c r="AE53" s="2">
        <f t="shared" ca="1" si="17"/>
        <v>0</v>
      </c>
      <c r="AF53" s="2">
        <f t="shared" ca="1" si="17"/>
        <v>0</v>
      </c>
      <c r="AG53" s="2">
        <f t="shared" ca="1" si="17"/>
        <v>0</v>
      </c>
      <c r="AH53" s="2">
        <f t="shared" ca="1" si="17"/>
        <v>0</v>
      </c>
      <c r="AI53" s="2">
        <f t="shared" ca="1" si="17"/>
        <v>0</v>
      </c>
      <c r="AJ53" s="2">
        <f t="shared" ca="1" si="17"/>
        <v>0</v>
      </c>
      <c r="AK53" s="2">
        <f t="shared" ca="1" si="17"/>
        <v>0</v>
      </c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2">
        <f t="shared" ca="1" si="21"/>
        <v>0</v>
      </c>
      <c r="BA53" s="2">
        <f t="shared" ca="1" si="21"/>
        <v>0</v>
      </c>
      <c r="BB53" s="2">
        <f t="shared" ca="1" si="18"/>
        <v>0</v>
      </c>
      <c r="BC53" s="2">
        <f t="shared" ca="1" si="18"/>
        <v>0</v>
      </c>
      <c r="BD53" s="2">
        <f t="shared" ca="1" si="18"/>
        <v>0</v>
      </c>
      <c r="BE53" s="2">
        <f t="shared" ca="1" si="18"/>
        <v>0</v>
      </c>
      <c r="BF53" s="2">
        <f t="shared" ca="1" si="18"/>
        <v>1</v>
      </c>
      <c r="BG53" s="2">
        <f t="shared" ca="1" si="18"/>
        <v>0</v>
      </c>
      <c r="BH53" s="2">
        <f t="shared" ca="1" si="18"/>
        <v>0</v>
      </c>
      <c r="BI53" s="2">
        <f t="shared" ca="1" si="18"/>
        <v>0</v>
      </c>
      <c r="BJ53" s="2">
        <f t="shared" ca="1" si="18"/>
        <v>0</v>
      </c>
      <c r="BK53" s="2">
        <f t="shared" ca="1" si="18"/>
        <v>1</v>
      </c>
      <c r="BL53" s="2">
        <f t="shared" ca="1" si="18"/>
        <v>0</v>
      </c>
      <c r="BM53" s="2">
        <f t="shared" ca="1" si="18"/>
        <v>0</v>
      </c>
      <c r="BN53" s="2" t="str">
        <f t="shared" si="9"/>
        <v>SV</v>
      </c>
      <c r="BP53" s="2">
        <f t="shared" si="16"/>
        <v>0</v>
      </c>
      <c r="BR53" s="2">
        <f t="shared" ref="BR53:CE56" si="24">IF(AND(J62 &gt;0,J53&gt;$C53,J53&gt;1),1,0)</f>
        <v>0</v>
      </c>
      <c r="BS53" s="2">
        <f t="shared" si="24"/>
        <v>0</v>
      </c>
      <c r="BT53" s="2">
        <f t="shared" si="24"/>
        <v>0</v>
      </c>
      <c r="BU53" s="2">
        <f t="shared" si="24"/>
        <v>0</v>
      </c>
      <c r="BV53" s="2">
        <f t="shared" si="24"/>
        <v>0</v>
      </c>
      <c r="BW53" s="2">
        <f t="shared" si="24"/>
        <v>0</v>
      </c>
      <c r="BX53" s="2">
        <f t="shared" si="24"/>
        <v>0</v>
      </c>
      <c r="BY53" s="2">
        <f t="shared" si="24"/>
        <v>0</v>
      </c>
      <c r="BZ53" s="2">
        <f t="shared" si="24"/>
        <v>0</v>
      </c>
      <c r="CA53" s="2">
        <f t="shared" si="24"/>
        <v>0</v>
      </c>
      <c r="CB53" s="2">
        <f t="shared" si="24"/>
        <v>0</v>
      </c>
      <c r="CC53" s="2">
        <f t="shared" si="24"/>
        <v>0</v>
      </c>
      <c r="CD53" s="2">
        <f t="shared" si="24"/>
        <v>0</v>
      </c>
      <c r="CE53" s="2">
        <f t="shared" si="24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ТА-2  -  ΔV_конд</v>
      </c>
      <c r="B54" s="10" t="s">
        <v>2529</v>
      </c>
      <c r="C54" s="18">
        <v>30</v>
      </c>
      <c r="D54" s="18">
        <v>15</v>
      </c>
      <c r="E54" s="22" t="s">
        <v>114</v>
      </c>
      <c r="F54" s="22">
        <v>1</v>
      </c>
      <c r="G54" s="22"/>
      <c r="H54" s="20">
        <f t="shared" ca="1" si="5"/>
        <v>0</v>
      </c>
      <c r="I54" s="16" t="str">
        <f t="shared" si="6"/>
        <v>02T002SV0008</v>
      </c>
      <c r="J54" s="54">
        <v>35</v>
      </c>
      <c r="K54" s="54">
        <v>35</v>
      </c>
      <c r="L54" s="54">
        <v>35</v>
      </c>
      <c r="M54" s="54">
        <v>35</v>
      </c>
      <c r="N54" s="54">
        <v>35</v>
      </c>
      <c r="O54" s="54">
        <v>35</v>
      </c>
      <c r="P54" s="54">
        <v>33</v>
      </c>
      <c r="Q54" s="54">
        <v>33</v>
      </c>
      <c r="R54" s="54">
        <v>33</v>
      </c>
      <c r="S54" s="54">
        <v>33</v>
      </c>
      <c r="T54" s="54">
        <v>33</v>
      </c>
      <c r="U54" s="54">
        <v>33</v>
      </c>
      <c r="V54" s="54">
        <v>33</v>
      </c>
      <c r="W54" s="56">
        <v>33</v>
      </c>
      <c r="X54" s="2">
        <f t="shared" ca="1" si="20"/>
        <v>2</v>
      </c>
      <c r="Y54" s="2">
        <f t="shared" ca="1" si="20"/>
        <v>2</v>
      </c>
      <c r="Z54" s="2">
        <f t="shared" ca="1" si="17"/>
        <v>2</v>
      </c>
      <c r="AA54" s="2">
        <f t="shared" ca="1" si="17"/>
        <v>2</v>
      </c>
      <c r="AB54" s="2">
        <f t="shared" ca="1" si="17"/>
        <v>2</v>
      </c>
      <c r="AC54" s="2">
        <f t="shared" ca="1" si="17"/>
        <v>2</v>
      </c>
      <c r="AD54" s="2">
        <f t="shared" ca="1" si="17"/>
        <v>2</v>
      </c>
      <c r="AE54" s="2">
        <f t="shared" ca="1" si="17"/>
        <v>2</v>
      </c>
      <c r="AF54" s="2">
        <f t="shared" ca="1" si="17"/>
        <v>2</v>
      </c>
      <c r="AG54" s="2">
        <f t="shared" ca="1" si="17"/>
        <v>2</v>
      </c>
      <c r="AH54" s="2">
        <f t="shared" ca="1" si="17"/>
        <v>2</v>
      </c>
      <c r="AI54" s="2">
        <f t="shared" ca="1" si="17"/>
        <v>2</v>
      </c>
      <c r="AJ54" s="2">
        <f t="shared" ca="1" si="17"/>
        <v>2</v>
      </c>
      <c r="AK54" s="2">
        <f t="shared" ca="1" si="17"/>
        <v>2</v>
      </c>
      <c r="AL54" s="55">
        <v>15.15</v>
      </c>
      <c r="AM54" s="55">
        <v>15.15</v>
      </c>
      <c r="AN54" s="55">
        <v>15.15</v>
      </c>
      <c r="AO54" s="55">
        <v>15.15</v>
      </c>
      <c r="AP54" s="55">
        <v>15.15</v>
      </c>
      <c r="AQ54" s="55">
        <v>15.15</v>
      </c>
      <c r="AR54" s="55">
        <v>15.15</v>
      </c>
      <c r="AS54" s="55">
        <v>15.15</v>
      </c>
      <c r="AT54" s="55">
        <v>15.15</v>
      </c>
      <c r="AU54" s="55">
        <v>15.15</v>
      </c>
      <c r="AV54" s="55">
        <v>15.15</v>
      </c>
      <c r="AW54" s="55">
        <v>15.15</v>
      </c>
      <c r="AX54" s="55">
        <v>15.15</v>
      </c>
      <c r="AY54" s="55">
        <v>15.15</v>
      </c>
      <c r="AZ54" s="2">
        <f t="shared" ca="1" si="21"/>
        <v>0</v>
      </c>
      <c r="BA54" s="2">
        <f t="shared" ca="1" si="21"/>
        <v>0</v>
      </c>
      <c r="BB54" s="2">
        <f t="shared" ca="1" si="18"/>
        <v>0</v>
      </c>
      <c r="BC54" s="2">
        <f t="shared" ca="1" si="18"/>
        <v>0</v>
      </c>
      <c r="BD54" s="2">
        <f t="shared" ca="1" si="18"/>
        <v>0</v>
      </c>
      <c r="BE54" s="2">
        <f t="shared" ca="1" si="18"/>
        <v>0</v>
      </c>
      <c r="BF54" s="2">
        <f t="shared" ca="1" si="18"/>
        <v>1</v>
      </c>
      <c r="BG54" s="2">
        <f t="shared" ca="1" si="18"/>
        <v>0</v>
      </c>
      <c r="BH54" s="2">
        <f t="shared" ca="1" si="18"/>
        <v>0</v>
      </c>
      <c r="BI54" s="2">
        <f t="shared" ca="1" si="18"/>
        <v>0</v>
      </c>
      <c r="BJ54" s="2">
        <f t="shared" ca="1" si="18"/>
        <v>0</v>
      </c>
      <c r="BK54" s="2">
        <f t="shared" ca="1" si="18"/>
        <v>1</v>
      </c>
      <c r="BL54" s="2">
        <f t="shared" ca="1" si="18"/>
        <v>0</v>
      </c>
      <c r="BM54" s="2">
        <f t="shared" ca="1" si="18"/>
        <v>0</v>
      </c>
      <c r="BN54" s="2" t="str">
        <f t="shared" si="9"/>
        <v>SV</v>
      </c>
      <c r="BO54" s="2">
        <f t="shared" ref="BO54:BO61" si="25">IF(AND(COUNTIF(J54:W54,"&gt;0")&gt;6,COUNTIF(J54:W54,"&gt;0")=SUM(BR54:CE54)),SUM(BR54:CE54),0)</f>
        <v>14</v>
      </c>
      <c r="BP54" s="2">
        <f t="shared" si="16"/>
        <v>0</v>
      </c>
      <c r="BQ54" s="127">
        <v>45382</v>
      </c>
      <c r="BR54" s="2">
        <f t="shared" si="24"/>
        <v>1</v>
      </c>
      <c r="BS54" s="2">
        <f t="shared" si="24"/>
        <v>1</v>
      </c>
      <c r="BT54" s="2">
        <f t="shared" si="24"/>
        <v>1</v>
      </c>
      <c r="BU54" s="2">
        <f t="shared" si="24"/>
        <v>1</v>
      </c>
      <c r="BV54" s="2">
        <f t="shared" si="24"/>
        <v>1</v>
      </c>
      <c r="BW54" s="2">
        <f t="shared" si="24"/>
        <v>1</v>
      </c>
      <c r="BX54" s="2">
        <f t="shared" si="24"/>
        <v>1</v>
      </c>
      <c r="BY54" s="2">
        <f t="shared" si="24"/>
        <v>1</v>
      </c>
      <c r="BZ54" s="2">
        <f t="shared" si="24"/>
        <v>1</v>
      </c>
      <c r="CA54" s="2">
        <f t="shared" si="24"/>
        <v>1</v>
      </c>
      <c r="CB54" s="2">
        <f t="shared" si="24"/>
        <v>1</v>
      </c>
      <c r="CC54" s="2">
        <f t="shared" si="24"/>
        <v>1</v>
      </c>
      <c r="CD54" s="2">
        <f t="shared" si="24"/>
        <v>1</v>
      </c>
      <c r="CE54" s="2">
        <f t="shared" si="24"/>
        <v>1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ТА-3  -  ΔV_конд</v>
      </c>
      <c r="B55" s="10" t="s">
        <v>2530</v>
      </c>
      <c r="C55" s="18">
        <v>30</v>
      </c>
      <c r="D55" s="18">
        <v>15</v>
      </c>
      <c r="E55" s="22" t="s">
        <v>114</v>
      </c>
      <c r="F55" s="22">
        <v>1</v>
      </c>
      <c r="G55" s="22"/>
      <c r="H55" s="20">
        <f t="shared" ca="1" si="5"/>
        <v>0</v>
      </c>
      <c r="I55" s="16" t="str">
        <f t="shared" si="6"/>
        <v>03T002SV0008</v>
      </c>
      <c r="J55" s="54">
        <v>60</v>
      </c>
      <c r="K55" s="54">
        <v>60</v>
      </c>
      <c r="L55" s="54">
        <v>60</v>
      </c>
      <c r="M55" s="54">
        <v>60</v>
      </c>
      <c r="N55" s="54">
        <v>60</v>
      </c>
      <c r="O55" s="54">
        <v>60</v>
      </c>
      <c r="P55" s="54">
        <v>55</v>
      </c>
      <c r="Q55" s="54">
        <v>55</v>
      </c>
      <c r="R55" s="54">
        <v>55</v>
      </c>
      <c r="S55" s="54">
        <v>55</v>
      </c>
      <c r="T55" s="54">
        <v>55</v>
      </c>
      <c r="U55" s="54">
        <v>55</v>
      </c>
      <c r="V55" s="54">
        <v>55</v>
      </c>
      <c r="W55" s="56">
        <v>55</v>
      </c>
      <c r="X55" s="2">
        <f t="shared" ca="1" si="20"/>
        <v>2</v>
      </c>
      <c r="Y55" s="2">
        <f t="shared" ca="1" si="20"/>
        <v>2</v>
      </c>
      <c r="Z55" s="2">
        <f t="shared" ca="1" si="17"/>
        <v>2</v>
      </c>
      <c r="AA55" s="2">
        <f t="shared" ca="1" si="17"/>
        <v>2</v>
      </c>
      <c r="AB55" s="2">
        <f t="shared" ca="1" si="17"/>
        <v>2</v>
      </c>
      <c r="AC55" s="2">
        <f t="shared" ca="1" si="17"/>
        <v>2</v>
      </c>
      <c r="AD55" s="2">
        <f t="shared" ca="1" si="17"/>
        <v>2</v>
      </c>
      <c r="AE55" s="2">
        <f t="shared" ca="1" si="17"/>
        <v>2</v>
      </c>
      <c r="AF55" s="2">
        <f t="shared" ca="1" si="17"/>
        <v>2</v>
      </c>
      <c r="AG55" s="2">
        <f t="shared" ca="1" si="17"/>
        <v>2</v>
      </c>
      <c r="AH55" s="2">
        <f t="shared" ca="1" si="17"/>
        <v>2</v>
      </c>
      <c r="AI55" s="2">
        <f t="shared" ca="1" si="17"/>
        <v>2</v>
      </c>
      <c r="AJ55" s="2">
        <f t="shared" ca="1" si="17"/>
        <v>2</v>
      </c>
      <c r="AK55" s="2">
        <f t="shared" ca="1" si="17"/>
        <v>2</v>
      </c>
      <c r="AL55" s="55">
        <v>15.15</v>
      </c>
      <c r="AM55" s="55">
        <v>15.15</v>
      </c>
      <c r="AN55" s="55">
        <v>15.15</v>
      </c>
      <c r="AO55" s="55">
        <v>15.15</v>
      </c>
      <c r="AP55" s="55">
        <v>15.15</v>
      </c>
      <c r="AQ55" s="55">
        <v>15.15</v>
      </c>
      <c r="AR55" s="55">
        <v>15.15</v>
      </c>
      <c r="AS55" s="55">
        <v>15.15</v>
      </c>
      <c r="AT55" s="55">
        <v>15.15</v>
      </c>
      <c r="AU55" s="55">
        <v>15.15</v>
      </c>
      <c r="AV55" s="55">
        <v>15.15</v>
      </c>
      <c r="AW55" s="55">
        <v>15.15</v>
      </c>
      <c r="AX55" s="55">
        <v>15.15</v>
      </c>
      <c r="AY55" s="55">
        <v>15.15</v>
      </c>
      <c r="AZ55" s="2">
        <f t="shared" ca="1" si="21"/>
        <v>0</v>
      </c>
      <c r="BA55" s="2">
        <f t="shared" ca="1" si="21"/>
        <v>0</v>
      </c>
      <c r="BB55" s="2">
        <f t="shared" ca="1" si="18"/>
        <v>0</v>
      </c>
      <c r="BC55" s="2">
        <f t="shared" ca="1" si="18"/>
        <v>0</v>
      </c>
      <c r="BD55" s="2">
        <f t="shared" ca="1" si="18"/>
        <v>0</v>
      </c>
      <c r="BE55" s="2">
        <f t="shared" ca="1" si="18"/>
        <v>0</v>
      </c>
      <c r="BF55" s="2">
        <f t="shared" ca="1" si="18"/>
        <v>1</v>
      </c>
      <c r="BG55" s="2">
        <f t="shared" ca="1" si="18"/>
        <v>0</v>
      </c>
      <c r="BH55" s="2">
        <f t="shared" ca="1" si="18"/>
        <v>0</v>
      </c>
      <c r="BI55" s="2">
        <f t="shared" ca="1" si="18"/>
        <v>0</v>
      </c>
      <c r="BJ55" s="2">
        <f t="shared" ca="1" si="18"/>
        <v>0</v>
      </c>
      <c r="BK55" s="2">
        <f t="shared" ca="1" si="18"/>
        <v>1</v>
      </c>
      <c r="BL55" s="2">
        <f t="shared" ca="1" si="18"/>
        <v>0</v>
      </c>
      <c r="BM55" s="2">
        <f t="shared" ca="1" si="18"/>
        <v>0</v>
      </c>
      <c r="BN55" s="2" t="str">
        <f t="shared" si="9"/>
        <v>SV</v>
      </c>
      <c r="BO55" s="2">
        <f t="shared" si="25"/>
        <v>14</v>
      </c>
      <c r="BP55" s="2">
        <f t="shared" si="16"/>
        <v>0</v>
      </c>
      <c r="BQ55" s="127">
        <v>45747</v>
      </c>
      <c r="BR55" s="2">
        <f t="shared" si="24"/>
        <v>1</v>
      </c>
      <c r="BS55" s="2">
        <f t="shared" si="24"/>
        <v>1</v>
      </c>
      <c r="BT55" s="2">
        <f t="shared" si="24"/>
        <v>1</v>
      </c>
      <c r="BU55" s="2">
        <f t="shared" si="24"/>
        <v>1</v>
      </c>
      <c r="BV55" s="2">
        <f t="shared" si="24"/>
        <v>1</v>
      </c>
      <c r="BW55" s="2">
        <f t="shared" si="24"/>
        <v>1</v>
      </c>
      <c r="BX55" s="2">
        <f t="shared" si="24"/>
        <v>1</v>
      </c>
      <c r="BY55" s="2">
        <f t="shared" si="24"/>
        <v>1</v>
      </c>
      <c r="BZ55" s="2">
        <f t="shared" si="24"/>
        <v>1</v>
      </c>
      <c r="CA55" s="2">
        <f t="shared" si="24"/>
        <v>1</v>
      </c>
      <c r="CB55" s="2">
        <f t="shared" si="24"/>
        <v>1</v>
      </c>
      <c r="CC55" s="2">
        <f t="shared" si="24"/>
        <v>1</v>
      </c>
      <c r="CD55" s="2">
        <f t="shared" si="24"/>
        <v>1</v>
      </c>
      <c r="CE55" s="2">
        <f t="shared" si="24"/>
        <v>1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ТА-4  -  ΔV_конд</v>
      </c>
      <c r="B56" s="10" t="s">
        <v>2531</v>
      </c>
      <c r="C56" s="18">
        <v>30</v>
      </c>
      <c r="D56" s="18">
        <v>15</v>
      </c>
      <c r="E56" s="22" t="s">
        <v>114</v>
      </c>
      <c r="F56" s="22">
        <v>1</v>
      </c>
      <c r="G56" s="22"/>
      <c r="H56" s="20">
        <f t="shared" ca="1" si="5"/>
        <v>1</v>
      </c>
      <c r="I56" s="16" t="str">
        <f t="shared" si="6"/>
        <v>04T002SV0008</v>
      </c>
      <c r="J56" s="54">
        <v>38</v>
      </c>
      <c r="K56" s="54">
        <v>38</v>
      </c>
      <c r="L56" s="54">
        <v>38</v>
      </c>
      <c r="M56" s="54">
        <v>38</v>
      </c>
      <c r="N56" s="54">
        <v>38</v>
      </c>
      <c r="O56" s="54">
        <v>38</v>
      </c>
      <c r="P56" s="54">
        <v>66</v>
      </c>
      <c r="Q56" s="54">
        <v>66</v>
      </c>
      <c r="R56" s="54">
        <v>66</v>
      </c>
      <c r="S56" s="54">
        <v>66</v>
      </c>
      <c r="T56" s="54">
        <v>66</v>
      </c>
      <c r="U56" s="54">
        <v>66</v>
      </c>
      <c r="V56" s="54">
        <v>66</v>
      </c>
      <c r="W56" s="56">
        <v>66</v>
      </c>
      <c r="X56" s="2">
        <f t="shared" ca="1" si="20"/>
        <v>2</v>
      </c>
      <c r="Y56" s="2">
        <f t="shared" ca="1" si="20"/>
        <v>2</v>
      </c>
      <c r="Z56" s="2">
        <f t="shared" ca="1" si="17"/>
        <v>2</v>
      </c>
      <c r="AA56" s="2">
        <f t="shared" ca="1" si="17"/>
        <v>2</v>
      </c>
      <c r="AB56" s="2">
        <f t="shared" ca="1" si="17"/>
        <v>2</v>
      </c>
      <c r="AC56" s="2">
        <f t="shared" ca="1" si="17"/>
        <v>2</v>
      </c>
      <c r="AD56" s="2">
        <f t="shared" ca="1" si="17"/>
        <v>42</v>
      </c>
      <c r="AE56" s="2">
        <f t="shared" ca="1" si="17"/>
        <v>2</v>
      </c>
      <c r="AF56" s="2">
        <f t="shared" ca="1" si="17"/>
        <v>2</v>
      </c>
      <c r="AG56" s="2">
        <f t="shared" ca="1" si="17"/>
        <v>2</v>
      </c>
      <c r="AH56" s="2">
        <f t="shared" ca="1" si="17"/>
        <v>2</v>
      </c>
      <c r="AI56" s="2">
        <f t="shared" ca="1" si="17"/>
        <v>42</v>
      </c>
      <c r="AJ56" s="2">
        <f t="shared" ca="1" si="17"/>
        <v>2</v>
      </c>
      <c r="AK56" s="2">
        <f t="shared" ca="1" si="17"/>
        <v>2</v>
      </c>
      <c r="AL56" s="55">
        <v>16.84</v>
      </c>
      <c r="AM56" s="55">
        <v>16.84</v>
      </c>
      <c r="AN56" s="55">
        <v>16.84</v>
      </c>
      <c r="AO56" s="55">
        <v>16.84</v>
      </c>
      <c r="AP56" s="55">
        <v>16.84</v>
      </c>
      <c r="AQ56" s="55">
        <v>16.84</v>
      </c>
      <c r="AR56" s="55">
        <v>16.84</v>
      </c>
      <c r="AS56" s="55">
        <v>16.84</v>
      </c>
      <c r="AT56" s="55">
        <v>16.84</v>
      </c>
      <c r="AU56" s="55">
        <v>16.84</v>
      </c>
      <c r="AV56" s="55">
        <v>16.84</v>
      </c>
      <c r="AW56" s="55">
        <v>16.84</v>
      </c>
      <c r="AX56" s="55">
        <v>16.84</v>
      </c>
      <c r="AY56" s="55">
        <v>16.84</v>
      </c>
      <c r="AZ56" s="2">
        <f t="shared" ca="1" si="21"/>
        <v>0</v>
      </c>
      <c r="BA56" s="2">
        <f t="shared" ca="1" si="21"/>
        <v>0</v>
      </c>
      <c r="BB56" s="2">
        <f t="shared" ca="1" si="18"/>
        <v>0</v>
      </c>
      <c r="BC56" s="2">
        <f t="shared" ca="1" si="18"/>
        <v>0</v>
      </c>
      <c r="BD56" s="2">
        <f t="shared" ca="1" si="18"/>
        <v>0</v>
      </c>
      <c r="BE56" s="2">
        <f t="shared" ca="1" si="18"/>
        <v>0</v>
      </c>
      <c r="BF56" s="2">
        <f t="shared" ca="1" si="18"/>
        <v>1</v>
      </c>
      <c r="BG56" s="2">
        <f t="shared" ca="1" si="18"/>
        <v>0</v>
      </c>
      <c r="BH56" s="2">
        <f t="shared" ca="1" si="18"/>
        <v>0</v>
      </c>
      <c r="BI56" s="2">
        <f t="shared" ca="1" si="18"/>
        <v>0</v>
      </c>
      <c r="BJ56" s="2">
        <f t="shared" ca="1" si="18"/>
        <v>0</v>
      </c>
      <c r="BK56" s="2">
        <f t="shared" ca="1" si="18"/>
        <v>1</v>
      </c>
      <c r="BL56" s="2">
        <f t="shared" ca="1" si="18"/>
        <v>0</v>
      </c>
      <c r="BM56" s="2">
        <f t="shared" ca="1" si="18"/>
        <v>0</v>
      </c>
      <c r="BN56" s="2" t="str">
        <f t="shared" si="9"/>
        <v>SV</v>
      </c>
      <c r="BO56" s="2">
        <f t="shared" si="25"/>
        <v>14</v>
      </c>
      <c r="BP56" s="2">
        <f t="shared" si="16"/>
        <v>0</v>
      </c>
      <c r="BQ56" s="2" t="s">
        <v>3015</v>
      </c>
      <c r="BR56" s="2">
        <f t="shared" si="24"/>
        <v>1</v>
      </c>
      <c r="BS56" s="2">
        <f t="shared" si="24"/>
        <v>1</v>
      </c>
      <c r="BT56" s="2">
        <f t="shared" si="24"/>
        <v>1</v>
      </c>
      <c r="BU56" s="2">
        <f t="shared" si="24"/>
        <v>1</v>
      </c>
      <c r="BV56" s="2">
        <f t="shared" si="24"/>
        <v>1</v>
      </c>
      <c r="BW56" s="2">
        <f t="shared" si="24"/>
        <v>1</v>
      </c>
      <c r="BX56" s="2">
        <f t="shared" si="24"/>
        <v>1</v>
      </c>
      <c r="BY56" s="2">
        <f t="shared" si="24"/>
        <v>1</v>
      </c>
      <c r="BZ56" s="2">
        <f t="shared" si="24"/>
        <v>1</v>
      </c>
      <c r="CA56" s="2">
        <f t="shared" si="24"/>
        <v>1</v>
      </c>
      <c r="CB56" s="2">
        <f t="shared" si="24"/>
        <v>1</v>
      </c>
      <c r="CC56" s="2">
        <f t="shared" si="24"/>
        <v>1</v>
      </c>
      <c r="CD56" s="2">
        <f t="shared" si="24"/>
        <v>1</v>
      </c>
      <c r="CE56" s="2">
        <f t="shared" si="24"/>
        <v>1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КА-1  -  ЧЧР</v>
      </c>
      <c r="B57" s="10" t="s">
        <v>2532</v>
      </c>
      <c r="C57" s="18"/>
      <c r="D57" s="10"/>
      <c r="E57" s="22"/>
      <c r="F57" s="22"/>
      <c r="G57" s="22"/>
      <c r="H57" s="20">
        <f t="shared" ca="1" si="5"/>
        <v>0</v>
      </c>
      <c r="I57" s="16" t="str">
        <f t="shared" si="6"/>
        <v>01K002LH0008</v>
      </c>
      <c r="J57" s="54">
        <v>24</v>
      </c>
      <c r="K57" s="54">
        <v>24</v>
      </c>
      <c r="L57" s="54">
        <v>24</v>
      </c>
      <c r="M57" s="54">
        <v>24</v>
      </c>
      <c r="N57" s="54">
        <v>24</v>
      </c>
      <c r="O57" s="54">
        <v>24</v>
      </c>
      <c r="P57" s="54">
        <v>24</v>
      </c>
      <c r="Q57" s="54">
        <v>24</v>
      </c>
      <c r="R57" s="54">
        <v>24</v>
      </c>
      <c r="S57" s="54">
        <v>24</v>
      </c>
      <c r="T57" s="54">
        <v>24</v>
      </c>
      <c r="U57" s="54">
        <v>24</v>
      </c>
      <c r="V57" s="54">
        <v>24</v>
      </c>
      <c r="W57" s="56">
        <v>24</v>
      </c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2">
        <f t="shared" ca="1" si="21"/>
        <v>0</v>
      </c>
      <c r="BA57" s="2">
        <f t="shared" ca="1" si="21"/>
        <v>0</v>
      </c>
      <c r="BB57" s="2">
        <f t="shared" ca="1" si="18"/>
        <v>0</v>
      </c>
      <c r="BC57" s="2">
        <f t="shared" ca="1" si="18"/>
        <v>0</v>
      </c>
      <c r="BD57" s="2">
        <f t="shared" ca="1" si="18"/>
        <v>0</v>
      </c>
      <c r="BE57" s="2">
        <f t="shared" ca="1" si="18"/>
        <v>0</v>
      </c>
      <c r="BF57" s="2">
        <f t="shared" ca="1" si="18"/>
        <v>0</v>
      </c>
      <c r="BG57" s="2">
        <f t="shared" ca="1" si="18"/>
        <v>0</v>
      </c>
      <c r="BH57" s="2">
        <f t="shared" ca="1" si="18"/>
        <v>0</v>
      </c>
      <c r="BI57" s="2">
        <f t="shared" ca="1" si="18"/>
        <v>0</v>
      </c>
      <c r="BJ57" s="2">
        <f t="shared" ca="1" si="18"/>
        <v>0</v>
      </c>
      <c r="BK57" s="2">
        <f t="shared" ca="1" si="18"/>
        <v>0</v>
      </c>
      <c r="BL57" s="2">
        <f t="shared" ca="1" si="18"/>
        <v>0</v>
      </c>
      <c r="BM57" s="2">
        <f t="shared" ca="1" si="18"/>
        <v>0</v>
      </c>
      <c r="BN57" s="2" t="str">
        <f t="shared" si="9"/>
        <v>LH</v>
      </c>
      <c r="BO57" s="2">
        <f t="shared" si="25"/>
        <v>0</v>
      </c>
      <c r="BP57" s="2">
        <f t="shared" si="16"/>
        <v>0</v>
      </c>
      <c r="BR57" s="2">
        <f t="shared" ref="BR57:BR65" si="26">IF(W57=24,1,IF(AND(V57=24,W57=0),1,IF(AND(U57=24,V57=0),1,IF(AND(T57=24,U57=0),1,IF(AND(S57=24,T57=0),1,IF(AND(R57=24,S57=0),1,IF(AND(Q57=24,R57=0),1,IF(AND(P57=24,Q57=0),1,IF(AND(O57=24,P57=0),1,IF(AND(N57=24,O57=0),1,IF(AND(M57=24,N57=0),1,IF(AND(L57=24,M57=0),1,IF(AND(K57=24,L57=0),1,IF(AND(J57=24,K57=0),1,0))))))))))))))</f>
        <v>1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КА-2  -  ЧЧР</v>
      </c>
      <c r="B58" s="10" t="s">
        <v>2533</v>
      </c>
      <c r="C58" s="18"/>
      <c r="D58" s="10"/>
      <c r="E58" s="22"/>
      <c r="F58" s="22"/>
      <c r="G58" s="22"/>
      <c r="H58" s="20">
        <f t="shared" ca="1" si="5"/>
        <v>0</v>
      </c>
      <c r="I58" s="16" t="str">
        <f t="shared" si="6"/>
        <v>02K002LH0008</v>
      </c>
      <c r="J58" s="54">
        <v>24</v>
      </c>
      <c r="K58" s="54">
        <v>24</v>
      </c>
      <c r="L58" s="54">
        <v>24</v>
      </c>
      <c r="M58" s="54">
        <v>24</v>
      </c>
      <c r="N58" s="54">
        <v>24</v>
      </c>
      <c r="O58" s="54">
        <v>24</v>
      </c>
      <c r="P58" s="54">
        <v>24</v>
      </c>
      <c r="Q58" s="54">
        <v>24</v>
      </c>
      <c r="R58" s="54">
        <v>24</v>
      </c>
      <c r="S58" s="54">
        <v>24</v>
      </c>
      <c r="T58" s="54">
        <v>24</v>
      </c>
      <c r="U58" s="54">
        <v>24</v>
      </c>
      <c r="V58" s="54">
        <v>24</v>
      </c>
      <c r="W58" s="56">
        <v>24</v>
      </c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2">
        <f t="shared" ca="1" si="21"/>
        <v>0</v>
      </c>
      <c r="BA58" s="2">
        <f t="shared" ca="1" si="21"/>
        <v>0</v>
      </c>
      <c r="BB58" s="2">
        <f t="shared" ca="1" si="18"/>
        <v>0</v>
      </c>
      <c r="BC58" s="2">
        <f t="shared" ca="1" si="18"/>
        <v>0</v>
      </c>
      <c r="BD58" s="2">
        <f t="shared" ca="1" si="18"/>
        <v>0</v>
      </c>
      <c r="BE58" s="2">
        <f t="shared" ca="1" si="18"/>
        <v>0</v>
      </c>
      <c r="BF58" s="2">
        <f t="shared" ca="1" si="18"/>
        <v>0</v>
      </c>
      <c r="BG58" s="2">
        <f t="shared" ca="1" si="18"/>
        <v>0</v>
      </c>
      <c r="BH58" s="2">
        <f t="shared" ca="1" si="18"/>
        <v>0</v>
      </c>
      <c r="BI58" s="2">
        <f t="shared" ca="1" si="18"/>
        <v>0</v>
      </c>
      <c r="BJ58" s="2">
        <f t="shared" ca="1" si="18"/>
        <v>0</v>
      </c>
      <c r="BK58" s="2">
        <f t="shared" ca="1" si="18"/>
        <v>0</v>
      </c>
      <c r="BL58" s="2">
        <f t="shared" ca="1" si="18"/>
        <v>0</v>
      </c>
      <c r="BM58" s="2">
        <f t="shared" ca="1" si="18"/>
        <v>0</v>
      </c>
      <c r="BN58" s="2" t="str">
        <f t="shared" si="9"/>
        <v>LH</v>
      </c>
      <c r="BO58" s="2">
        <f t="shared" si="25"/>
        <v>0</v>
      </c>
      <c r="BP58" s="2">
        <f t="shared" si="16"/>
        <v>0</v>
      </c>
      <c r="BR58" s="2">
        <f t="shared" si="26"/>
        <v>1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КА-3  -  ЧЧР</v>
      </c>
      <c r="B59" s="10" t="s">
        <v>2534</v>
      </c>
      <c r="C59" s="18"/>
      <c r="D59" s="10"/>
      <c r="E59" s="22"/>
      <c r="F59" s="22"/>
      <c r="G59" s="22"/>
      <c r="H59" s="20">
        <f t="shared" ca="1" si="5"/>
        <v>0</v>
      </c>
      <c r="I59" s="16" t="str">
        <f t="shared" si="6"/>
        <v>03K002LH0008</v>
      </c>
      <c r="J59" s="54">
        <v>24</v>
      </c>
      <c r="K59" s="54">
        <v>24</v>
      </c>
      <c r="L59" s="54">
        <v>24</v>
      </c>
      <c r="M59" s="54">
        <v>24</v>
      </c>
      <c r="N59" s="54">
        <v>24</v>
      </c>
      <c r="O59" s="54">
        <v>24</v>
      </c>
      <c r="P59" s="54">
        <v>24</v>
      </c>
      <c r="Q59" s="54">
        <v>24</v>
      </c>
      <c r="R59" s="54">
        <v>24</v>
      </c>
      <c r="S59" s="54">
        <v>24</v>
      </c>
      <c r="T59" s="54">
        <v>24</v>
      </c>
      <c r="U59" s="54">
        <v>24</v>
      </c>
      <c r="V59" s="54">
        <v>24</v>
      </c>
      <c r="W59" s="56">
        <v>24</v>
      </c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2">
        <f t="shared" ca="1" si="21"/>
        <v>0</v>
      </c>
      <c r="BA59" s="2">
        <f t="shared" ca="1" si="21"/>
        <v>0</v>
      </c>
      <c r="BB59" s="2">
        <f t="shared" ca="1" si="18"/>
        <v>0</v>
      </c>
      <c r="BC59" s="2">
        <f t="shared" ca="1" si="18"/>
        <v>0</v>
      </c>
      <c r="BD59" s="2">
        <f t="shared" ca="1" si="18"/>
        <v>0</v>
      </c>
      <c r="BE59" s="2">
        <f t="shared" ca="1" si="18"/>
        <v>0</v>
      </c>
      <c r="BF59" s="2">
        <f t="shared" ca="1" si="18"/>
        <v>0</v>
      </c>
      <c r="BG59" s="2">
        <f t="shared" ca="1" si="18"/>
        <v>0</v>
      </c>
      <c r="BH59" s="2">
        <f t="shared" ca="1" si="18"/>
        <v>0</v>
      </c>
      <c r="BI59" s="2">
        <f t="shared" ca="1" si="18"/>
        <v>0</v>
      </c>
      <c r="BJ59" s="2">
        <f t="shared" ca="1" si="18"/>
        <v>0</v>
      </c>
      <c r="BK59" s="2">
        <f t="shared" ca="1" si="18"/>
        <v>0</v>
      </c>
      <c r="BL59" s="2">
        <f t="shared" ca="1" si="18"/>
        <v>0</v>
      </c>
      <c r="BM59" s="2">
        <f t="shared" ca="1" si="18"/>
        <v>0</v>
      </c>
      <c r="BN59" s="2" t="str">
        <f t="shared" si="9"/>
        <v>LH</v>
      </c>
      <c r="BO59" s="2">
        <f t="shared" si="25"/>
        <v>0</v>
      </c>
      <c r="BP59" s="2">
        <f t="shared" si="16"/>
        <v>0</v>
      </c>
      <c r="BR59" s="2">
        <f t="shared" si="26"/>
        <v>1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КА-4  -  ЧЧР</v>
      </c>
      <c r="B60" s="10" t="s">
        <v>2535</v>
      </c>
      <c r="C60" s="18"/>
      <c r="D60" s="10"/>
      <c r="E60" s="22"/>
      <c r="F60" s="22"/>
      <c r="G60" s="22"/>
      <c r="H60" s="20">
        <f t="shared" ca="1" si="5"/>
        <v>0</v>
      </c>
      <c r="I60" s="16" t="str">
        <f t="shared" si="6"/>
        <v>04K002LH0008</v>
      </c>
      <c r="J60" s="54">
        <v>24</v>
      </c>
      <c r="K60" s="54">
        <v>24</v>
      </c>
      <c r="L60" s="54">
        <v>24</v>
      </c>
      <c r="M60" s="54">
        <v>24</v>
      </c>
      <c r="N60" s="54">
        <v>24</v>
      </c>
      <c r="O60" s="54">
        <v>24</v>
      </c>
      <c r="P60" s="54">
        <v>24</v>
      </c>
      <c r="Q60" s="54">
        <v>24</v>
      </c>
      <c r="R60" s="54">
        <v>24</v>
      </c>
      <c r="S60" s="54">
        <v>24</v>
      </c>
      <c r="T60" s="54">
        <v>24</v>
      </c>
      <c r="U60" s="54">
        <v>24</v>
      </c>
      <c r="V60" s="54">
        <v>24</v>
      </c>
      <c r="W60" s="56">
        <v>24</v>
      </c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2">
        <f t="shared" ca="1" si="21"/>
        <v>0</v>
      </c>
      <c r="BA60" s="2">
        <f t="shared" ca="1" si="21"/>
        <v>0</v>
      </c>
      <c r="BB60" s="2">
        <f t="shared" ca="1" si="18"/>
        <v>0</v>
      </c>
      <c r="BC60" s="2">
        <f t="shared" ca="1" si="18"/>
        <v>0</v>
      </c>
      <c r="BD60" s="2">
        <f t="shared" ca="1" si="18"/>
        <v>0</v>
      </c>
      <c r="BE60" s="2">
        <f t="shared" ca="1" si="18"/>
        <v>0</v>
      </c>
      <c r="BF60" s="2">
        <f t="shared" ca="1" si="18"/>
        <v>0</v>
      </c>
      <c r="BG60" s="2">
        <f t="shared" ca="1" si="18"/>
        <v>0</v>
      </c>
      <c r="BH60" s="2">
        <f t="shared" ca="1" si="18"/>
        <v>0</v>
      </c>
      <c r="BI60" s="2">
        <f t="shared" ca="1" si="18"/>
        <v>0</v>
      </c>
      <c r="BJ60" s="2">
        <f t="shared" ca="1" si="18"/>
        <v>0</v>
      </c>
      <c r="BK60" s="2">
        <f t="shared" ca="1" si="18"/>
        <v>0</v>
      </c>
      <c r="BL60" s="2">
        <f t="shared" ca="1" si="18"/>
        <v>0</v>
      </c>
      <c r="BM60" s="2">
        <f t="shared" ca="1" si="18"/>
        <v>0</v>
      </c>
      <c r="BN60" s="2" t="str">
        <f t="shared" si="9"/>
        <v>LH</v>
      </c>
      <c r="BO60" s="2">
        <f t="shared" si="25"/>
        <v>0</v>
      </c>
      <c r="BP60" s="2">
        <f t="shared" si="16"/>
        <v>0</v>
      </c>
      <c r="BR60" s="2">
        <f t="shared" si="26"/>
        <v>1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КА-5  -  ЧЧР</v>
      </c>
      <c r="B61" s="10" t="s">
        <v>2536</v>
      </c>
      <c r="C61" s="18"/>
      <c r="D61" s="10"/>
      <c r="E61" s="22"/>
      <c r="F61" s="22"/>
      <c r="G61" s="22"/>
      <c r="H61" s="20">
        <f t="shared" ca="1" si="5"/>
        <v>0</v>
      </c>
      <c r="I61" s="16" t="str">
        <f t="shared" si="6"/>
        <v>05K002LH0008</v>
      </c>
      <c r="J61" s="54">
        <v>24</v>
      </c>
      <c r="K61" s="54">
        <v>24</v>
      </c>
      <c r="L61" s="54">
        <v>24</v>
      </c>
      <c r="M61" s="54">
        <v>24</v>
      </c>
      <c r="N61" s="54">
        <v>24</v>
      </c>
      <c r="O61" s="54">
        <v>24</v>
      </c>
      <c r="P61" s="54">
        <v>9</v>
      </c>
      <c r="Q61" s="54">
        <v>0</v>
      </c>
      <c r="R61" s="54">
        <v>0</v>
      </c>
      <c r="S61" s="54">
        <v>21</v>
      </c>
      <c r="T61" s="54">
        <v>24</v>
      </c>
      <c r="U61" s="54">
        <v>24</v>
      </c>
      <c r="V61" s="54">
        <v>24</v>
      </c>
      <c r="W61" s="56">
        <v>24</v>
      </c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2">
        <f t="shared" ca="1" si="21"/>
        <v>0</v>
      </c>
      <c r="BA61" s="2">
        <f t="shared" ca="1" si="21"/>
        <v>0</v>
      </c>
      <c r="BB61" s="2">
        <f t="shared" ca="1" si="18"/>
        <v>0</v>
      </c>
      <c r="BC61" s="2">
        <f t="shared" ca="1" si="18"/>
        <v>0</v>
      </c>
      <c r="BD61" s="2">
        <f t="shared" ca="1" si="18"/>
        <v>0</v>
      </c>
      <c r="BE61" s="2">
        <f t="shared" ca="1" si="18"/>
        <v>0</v>
      </c>
      <c r="BF61" s="2">
        <f t="shared" ca="1" si="18"/>
        <v>0</v>
      </c>
      <c r="BG61" s="2">
        <f t="shared" ca="1" si="18"/>
        <v>0</v>
      </c>
      <c r="BH61" s="2">
        <f t="shared" ca="1" si="18"/>
        <v>0</v>
      </c>
      <c r="BI61" s="2">
        <f t="shared" ca="1" si="18"/>
        <v>0</v>
      </c>
      <c r="BJ61" s="2">
        <f t="shared" ca="1" si="18"/>
        <v>0</v>
      </c>
      <c r="BK61" s="2">
        <f t="shared" ca="1" si="18"/>
        <v>0</v>
      </c>
      <c r="BL61" s="2">
        <f t="shared" ca="1" si="18"/>
        <v>0</v>
      </c>
      <c r="BM61" s="2">
        <f t="shared" ca="1" si="18"/>
        <v>0</v>
      </c>
      <c r="BN61" s="2" t="str">
        <f t="shared" si="9"/>
        <v>LH</v>
      </c>
      <c r="BO61" s="2">
        <f t="shared" si="25"/>
        <v>0</v>
      </c>
      <c r="BP61" s="2">
        <f t="shared" si="16"/>
        <v>0</v>
      </c>
      <c r="BR61" s="2">
        <f t="shared" si="26"/>
        <v>1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ТА-1  -  ЧЧР</v>
      </c>
      <c r="B62" s="10" t="s">
        <v>2537</v>
      </c>
      <c r="C62" s="18"/>
      <c r="D62" s="10"/>
      <c r="E62" s="22"/>
      <c r="F62" s="22"/>
      <c r="G62" s="22"/>
      <c r="H62" s="20">
        <f t="shared" ca="1" si="5"/>
        <v>0</v>
      </c>
      <c r="I62" s="16" t="str">
        <f t="shared" si="6"/>
        <v>01T002LH0008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6">
        <v>0</v>
      </c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2">
        <f t="shared" ca="1" si="21"/>
        <v>0</v>
      </c>
      <c r="BA62" s="2">
        <f t="shared" ca="1" si="21"/>
        <v>0</v>
      </c>
      <c r="BB62" s="2">
        <f t="shared" ca="1" si="18"/>
        <v>0</v>
      </c>
      <c r="BC62" s="2">
        <f t="shared" ca="1" si="18"/>
        <v>0</v>
      </c>
      <c r="BD62" s="2">
        <f t="shared" ca="1" si="18"/>
        <v>0</v>
      </c>
      <c r="BE62" s="2">
        <f t="shared" ref="BE62:BM67" ca="1" si="27">COUNTIF(OFFSET(M62,,$D$2+2,COUNTIF(OFFSET($H62,1-ROW($H62),2+4*$D$2,67),"="&amp;OFFSET($H62,,2+4*$D$2))),"&gt;20")</f>
        <v>0</v>
      </c>
      <c r="BF62" s="2">
        <f t="shared" ca="1" si="27"/>
        <v>0</v>
      </c>
      <c r="BG62" s="2">
        <f t="shared" ca="1" si="27"/>
        <v>0</v>
      </c>
      <c r="BH62" s="2">
        <f t="shared" ca="1" si="27"/>
        <v>0</v>
      </c>
      <c r="BI62" s="2">
        <f t="shared" ca="1" si="27"/>
        <v>0</v>
      </c>
      <c r="BJ62" s="2">
        <f t="shared" ca="1" si="27"/>
        <v>0</v>
      </c>
      <c r="BK62" s="2">
        <f t="shared" ca="1" si="27"/>
        <v>0</v>
      </c>
      <c r="BL62" s="2">
        <f t="shared" ca="1" si="27"/>
        <v>0</v>
      </c>
      <c r="BM62" s="2">
        <f t="shared" ca="1" si="27"/>
        <v>0</v>
      </c>
      <c r="BN62" s="2" t="str">
        <f t="shared" si="9"/>
        <v>LH</v>
      </c>
      <c r="BP62" s="2">
        <f t="shared" si="16"/>
        <v>0</v>
      </c>
      <c r="BR62" s="2">
        <f t="shared" si="26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ТА-2  -  ЧЧР</v>
      </c>
      <c r="B63" s="10" t="s">
        <v>2538</v>
      </c>
      <c r="C63" s="18"/>
      <c r="D63" s="10"/>
      <c r="E63" s="22"/>
      <c r="F63" s="22"/>
      <c r="G63" s="22"/>
      <c r="H63" s="20">
        <f t="shared" ca="1" si="5"/>
        <v>0</v>
      </c>
      <c r="I63" s="16" t="str">
        <f t="shared" si="6"/>
        <v>02T002LH0008</v>
      </c>
      <c r="J63" s="54">
        <v>24</v>
      </c>
      <c r="K63" s="54">
        <v>24</v>
      </c>
      <c r="L63" s="54">
        <v>24</v>
      </c>
      <c r="M63" s="54">
        <v>24</v>
      </c>
      <c r="N63" s="54">
        <v>24</v>
      </c>
      <c r="O63" s="54">
        <v>24</v>
      </c>
      <c r="P63" s="54">
        <v>24</v>
      </c>
      <c r="Q63" s="54">
        <v>24</v>
      </c>
      <c r="R63" s="54">
        <v>24</v>
      </c>
      <c r="S63" s="54">
        <v>24</v>
      </c>
      <c r="T63" s="54">
        <v>24</v>
      </c>
      <c r="U63" s="54">
        <v>24</v>
      </c>
      <c r="V63" s="54">
        <v>24</v>
      </c>
      <c r="W63" s="56">
        <v>24</v>
      </c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2">
        <f t="shared" ca="1" si="21"/>
        <v>0</v>
      </c>
      <c r="BA63" s="2">
        <f t="shared" ca="1" si="21"/>
        <v>0</v>
      </c>
      <c r="BB63" s="2">
        <f t="shared" ca="1" si="21"/>
        <v>0</v>
      </c>
      <c r="BC63" s="2">
        <f t="shared" ca="1" si="21"/>
        <v>0</v>
      </c>
      <c r="BD63" s="2">
        <f t="shared" ca="1" si="21"/>
        <v>0</v>
      </c>
      <c r="BE63" s="2">
        <f t="shared" ca="1" si="27"/>
        <v>0</v>
      </c>
      <c r="BF63" s="2">
        <f t="shared" ca="1" si="27"/>
        <v>0</v>
      </c>
      <c r="BG63" s="2">
        <f t="shared" ca="1" si="27"/>
        <v>0</v>
      </c>
      <c r="BH63" s="2">
        <f t="shared" ca="1" si="27"/>
        <v>0</v>
      </c>
      <c r="BI63" s="2">
        <f t="shared" ca="1" si="27"/>
        <v>0</v>
      </c>
      <c r="BJ63" s="2">
        <f t="shared" ca="1" si="27"/>
        <v>0</v>
      </c>
      <c r="BK63" s="2">
        <f t="shared" ca="1" si="27"/>
        <v>0</v>
      </c>
      <c r="BL63" s="2">
        <f t="shared" ca="1" si="27"/>
        <v>0</v>
      </c>
      <c r="BM63" s="2">
        <f t="shared" ca="1" si="27"/>
        <v>0</v>
      </c>
      <c r="BN63" s="2" t="str">
        <f t="shared" si="9"/>
        <v>LH</v>
      </c>
      <c r="BO63" s="2">
        <f>IF(AND(COUNTIF(J63:W63,"&gt;0")&gt;6,COUNTIF(J63:W63,"&gt;0")=SUM(BR63:CE63)),SUM(BR63:CE63),0)</f>
        <v>0</v>
      </c>
      <c r="BP63" s="2">
        <f t="shared" si="16"/>
        <v>0</v>
      </c>
      <c r="BR63" s="2">
        <f t="shared" si="26"/>
        <v>1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ТА-3  -  ЧЧР</v>
      </c>
      <c r="B64" s="10" t="s">
        <v>2539</v>
      </c>
      <c r="C64" s="18"/>
      <c r="D64" s="10"/>
      <c r="E64" s="22"/>
      <c r="F64" s="22"/>
      <c r="G64" s="22"/>
      <c r="H64" s="20">
        <f t="shared" ca="1" si="5"/>
        <v>0</v>
      </c>
      <c r="I64" s="16" t="str">
        <f t="shared" si="6"/>
        <v>03T002LH0008</v>
      </c>
      <c r="J64" s="54">
        <v>24</v>
      </c>
      <c r="K64" s="54">
        <v>24</v>
      </c>
      <c r="L64" s="54">
        <v>24</v>
      </c>
      <c r="M64" s="54">
        <v>24</v>
      </c>
      <c r="N64" s="54">
        <v>24</v>
      </c>
      <c r="O64" s="54">
        <v>24</v>
      </c>
      <c r="P64" s="54">
        <v>24</v>
      </c>
      <c r="Q64" s="54">
        <v>24</v>
      </c>
      <c r="R64" s="54">
        <v>24</v>
      </c>
      <c r="S64" s="54">
        <v>24</v>
      </c>
      <c r="T64" s="54">
        <v>24</v>
      </c>
      <c r="U64" s="54">
        <v>24</v>
      </c>
      <c r="V64" s="54">
        <v>24</v>
      </c>
      <c r="W64" s="56">
        <v>24</v>
      </c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2">
        <f t="shared" ca="1" si="21"/>
        <v>0</v>
      </c>
      <c r="BA64" s="2">
        <f t="shared" ca="1" si="21"/>
        <v>0</v>
      </c>
      <c r="BB64" s="2">
        <f t="shared" ca="1" si="21"/>
        <v>0</v>
      </c>
      <c r="BC64" s="2">
        <f t="shared" ca="1" si="21"/>
        <v>0</v>
      </c>
      <c r="BD64" s="2">
        <f t="shared" ca="1" si="21"/>
        <v>0</v>
      </c>
      <c r="BE64" s="2">
        <f t="shared" ca="1" si="27"/>
        <v>0</v>
      </c>
      <c r="BF64" s="2">
        <f t="shared" ca="1" si="27"/>
        <v>0</v>
      </c>
      <c r="BG64" s="2">
        <f t="shared" ca="1" si="27"/>
        <v>0</v>
      </c>
      <c r="BH64" s="2">
        <f t="shared" ca="1" si="27"/>
        <v>0</v>
      </c>
      <c r="BI64" s="2">
        <f t="shared" ca="1" si="27"/>
        <v>0</v>
      </c>
      <c r="BJ64" s="2">
        <f t="shared" ca="1" si="27"/>
        <v>0</v>
      </c>
      <c r="BK64" s="2">
        <f t="shared" ca="1" si="27"/>
        <v>0</v>
      </c>
      <c r="BL64" s="2">
        <f t="shared" ca="1" si="27"/>
        <v>0</v>
      </c>
      <c r="BM64" s="2">
        <f t="shared" ca="1" si="27"/>
        <v>0</v>
      </c>
      <c r="BN64" s="2" t="str">
        <f t="shared" si="9"/>
        <v>LH</v>
      </c>
      <c r="BO64" s="2">
        <f>IF(AND(COUNTIF(J64:W64,"&gt;0")&gt;6,COUNTIF(J64:W64,"&gt;0")=SUM(BR64:CE64)),SUM(BR64:CE64),0)</f>
        <v>0</v>
      </c>
      <c r="BP64" s="2">
        <f t="shared" si="16"/>
        <v>0</v>
      </c>
      <c r="BR64" s="2">
        <f t="shared" si="26"/>
        <v>1</v>
      </c>
    </row>
    <row r="65" spans="1:70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ТА-4  -  ЧЧР</v>
      </c>
      <c r="B65" s="10" t="s">
        <v>2540</v>
      </c>
      <c r="C65" s="18"/>
      <c r="D65" s="10"/>
      <c r="E65" s="22"/>
      <c r="F65" s="22"/>
      <c r="G65" s="22"/>
      <c r="H65" s="20">
        <f t="shared" ca="1" si="5"/>
        <v>0</v>
      </c>
      <c r="I65" s="16" t="str">
        <f t="shared" si="6"/>
        <v>04T002LH0008</v>
      </c>
      <c r="J65" s="54">
        <v>24</v>
      </c>
      <c r="K65" s="54">
        <v>24</v>
      </c>
      <c r="L65" s="54">
        <v>24</v>
      </c>
      <c r="M65" s="54">
        <v>24</v>
      </c>
      <c r="N65" s="54">
        <v>24</v>
      </c>
      <c r="O65" s="54">
        <v>24</v>
      </c>
      <c r="P65" s="54">
        <v>24</v>
      </c>
      <c r="Q65" s="54">
        <v>24</v>
      </c>
      <c r="R65" s="54">
        <v>24</v>
      </c>
      <c r="S65" s="54">
        <v>24</v>
      </c>
      <c r="T65" s="54">
        <v>24</v>
      </c>
      <c r="U65" s="54">
        <v>24</v>
      </c>
      <c r="V65" s="54">
        <v>24</v>
      </c>
      <c r="W65" s="56">
        <v>24</v>
      </c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2">
        <f t="shared" ca="1" si="21"/>
        <v>0</v>
      </c>
      <c r="BA65" s="2">
        <f t="shared" ca="1" si="21"/>
        <v>0</v>
      </c>
      <c r="BB65" s="2">
        <f t="shared" ca="1" si="21"/>
        <v>0</v>
      </c>
      <c r="BC65" s="2">
        <f t="shared" ca="1" si="21"/>
        <v>0</v>
      </c>
      <c r="BD65" s="2">
        <f t="shared" ca="1" si="21"/>
        <v>0</v>
      </c>
      <c r="BE65" s="2">
        <f t="shared" ca="1" si="27"/>
        <v>0</v>
      </c>
      <c r="BF65" s="2">
        <f t="shared" ca="1" si="27"/>
        <v>0</v>
      </c>
      <c r="BG65" s="2">
        <f t="shared" ca="1" si="27"/>
        <v>0</v>
      </c>
      <c r="BH65" s="2">
        <f t="shared" ca="1" si="27"/>
        <v>0</v>
      </c>
      <c r="BI65" s="2">
        <f t="shared" ca="1" si="27"/>
        <v>0</v>
      </c>
      <c r="BJ65" s="2">
        <f t="shared" ca="1" si="27"/>
        <v>0</v>
      </c>
      <c r="BK65" s="2">
        <f t="shared" ca="1" si="27"/>
        <v>0</v>
      </c>
      <c r="BL65" s="2">
        <f t="shared" ca="1" si="27"/>
        <v>0</v>
      </c>
      <c r="BM65" s="2">
        <f t="shared" ca="1" si="27"/>
        <v>0</v>
      </c>
      <c r="BN65" s="2" t="str">
        <f t="shared" si="9"/>
        <v>LH</v>
      </c>
      <c r="BO65" s="2">
        <f>IF(AND(COUNTIF(J65:W65,"&gt;0")&gt;6,COUNTIF(J65:W65,"&gt;0")=SUM(BR65:CE65)),SUM(BR65:CE65),0)</f>
        <v>0</v>
      </c>
      <c r="BP65" s="2">
        <f t="shared" si="16"/>
        <v>0</v>
      </c>
      <c r="BR65" s="2">
        <f t="shared" si="26"/>
        <v>1</v>
      </c>
    </row>
    <row r="66" spans="1:70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Gпв</v>
      </c>
      <c r="B66" s="15" t="s">
        <v>2541</v>
      </c>
      <c r="C66" s="18"/>
      <c r="D66" s="18"/>
      <c r="E66" s="22"/>
      <c r="F66" s="22"/>
      <c r="G66" s="22"/>
      <c r="H66" s="20">
        <f t="shared" ca="1" si="5"/>
        <v>0</v>
      </c>
      <c r="I66" s="16" t="str">
        <f t="shared" si="6"/>
        <v>00K002GW0008</v>
      </c>
      <c r="J66" s="54">
        <v>41874.331914506707</v>
      </c>
      <c r="K66" s="54">
        <v>41660.729351584021</v>
      </c>
      <c r="L66" s="54">
        <v>41384.949257760534</v>
      </c>
      <c r="M66" s="54">
        <v>41636.338377893138</v>
      </c>
      <c r="N66" s="54">
        <v>40027.989257371701</v>
      </c>
      <c r="O66" s="54">
        <v>40315.830378907711</v>
      </c>
      <c r="P66" s="54">
        <v>37636.561378208113</v>
      </c>
      <c r="Q66" s="54">
        <v>36360.59684242581</v>
      </c>
      <c r="R66" s="54">
        <v>36970.347519246396</v>
      </c>
      <c r="S66" s="54">
        <v>41145.360729615808</v>
      </c>
      <c r="T66" s="54">
        <v>42949.5607113226</v>
      </c>
      <c r="U66" s="54">
        <v>40914.418055713155</v>
      </c>
      <c r="V66" s="54">
        <v>42546.166751356752</v>
      </c>
      <c r="W66" s="56">
        <v>43237.015667684689</v>
      </c>
      <c r="X66" s="2" t="e">
        <f t="shared" ca="1" si="20"/>
        <v>#VALUE!</v>
      </c>
      <c r="Y66" s="2" t="e">
        <f t="shared" ca="1" si="20"/>
        <v>#VALUE!</v>
      </c>
      <c r="Z66" s="2" t="e">
        <f t="shared" ca="1" si="17"/>
        <v>#VALUE!</v>
      </c>
      <c r="AA66" s="2" t="e">
        <f t="shared" ca="1" si="17"/>
        <v>#VALUE!</v>
      </c>
      <c r="AB66" s="2" t="e">
        <f t="shared" ca="1" si="17"/>
        <v>#VALUE!</v>
      </c>
      <c r="AC66" s="2" t="e">
        <f t="shared" ca="1" si="17"/>
        <v>#VALUE!</v>
      </c>
      <c r="AD66" s="2" t="e">
        <f t="shared" ca="1" si="17"/>
        <v>#VALUE!</v>
      </c>
      <c r="AE66" s="2" t="e">
        <f t="shared" ca="1" si="17"/>
        <v>#VALUE!</v>
      </c>
      <c r="AF66" s="2" t="e">
        <f t="shared" ca="1" si="17"/>
        <v>#VALUE!</v>
      </c>
      <c r="AG66" s="2" t="e">
        <f t="shared" ca="1" si="17"/>
        <v>#VALUE!</v>
      </c>
      <c r="AH66" s="2" t="e">
        <f t="shared" ca="1" si="17"/>
        <v>#VALUE!</v>
      </c>
      <c r="AI66" s="2" t="e">
        <f t="shared" ca="1" si="17"/>
        <v>#VALUE!</v>
      </c>
      <c r="AJ66" s="2" t="e">
        <f t="shared" ca="1" si="17"/>
        <v>#VALUE!</v>
      </c>
      <c r="AK66" s="2" t="e">
        <f t="shared" ca="1" si="17"/>
        <v>#VALUE!</v>
      </c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2">
        <f t="shared" ca="1" si="21"/>
        <v>0</v>
      </c>
      <c r="BA66" s="2">
        <f t="shared" ca="1" si="21"/>
        <v>0</v>
      </c>
      <c r="BB66" s="2">
        <f t="shared" ca="1" si="21"/>
        <v>0</v>
      </c>
      <c r="BC66" s="2">
        <f t="shared" ca="1" si="21"/>
        <v>0</v>
      </c>
      <c r="BD66" s="2">
        <f t="shared" ca="1" si="21"/>
        <v>0</v>
      </c>
      <c r="BE66" s="2">
        <f t="shared" ca="1" si="27"/>
        <v>0</v>
      </c>
      <c r="BF66" s="2">
        <f t="shared" ca="1" si="27"/>
        <v>0</v>
      </c>
      <c r="BG66" s="2">
        <f t="shared" ca="1" si="27"/>
        <v>0</v>
      </c>
      <c r="BH66" s="2">
        <f t="shared" ca="1" si="27"/>
        <v>0</v>
      </c>
      <c r="BI66" s="2">
        <f t="shared" ca="1" si="27"/>
        <v>0</v>
      </c>
      <c r="BJ66" s="2">
        <f t="shared" ca="1" si="27"/>
        <v>0</v>
      </c>
      <c r="BK66" s="2">
        <f t="shared" ca="1" si="27"/>
        <v>0</v>
      </c>
      <c r="BL66" s="2">
        <f t="shared" ca="1" si="27"/>
        <v>0</v>
      </c>
      <c r="BM66" s="2">
        <f t="shared" ca="1" si="27"/>
        <v>0</v>
      </c>
      <c r="BN66" s="2" t="str">
        <f t="shared" si="9"/>
        <v>GW</v>
      </c>
    </row>
    <row r="67" spans="1:70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Потери пара и конденсата</v>
      </c>
      <c r="B67" s="15" t="s">
        <v>2542</v>
      </c>
      <c r="C67" s="22">
        <v>47</v>
      </c>
      <c r="D67" s="110" t="s">
        <v>2955</v>
      </c>
      <c r="E67" s="22">
        <v>48</v>
      </c>
      <c r="F67" s="110" t="s">
        <v>2960</v>
      </c>
      <c r="G67" s="22"/>
      <c r="H67" s="20">
        <f>IFERROR(IF(AND(MID(D67,1,1)*MID(F67,1,1)=1,RIGHT(F67,LEN(F67)-1)-RIGHT(D67,LEN(D67)-1)&gt;1),1,0),"-")</f>
        <v>0</v>
      </c>
      <c r="I67" s="16" t="str">
        <f t="shared" si="6"/>
        <v>00S102MK0008</v>
      </c>
      <c r="J67" s="54">
        <v>5.2764629450428009</v>
      </c>
      <c r="K67" s="54">
        <v>5.6205724647113184</v>
      </c>
      <c r="L67" s="54">
        <v>5.2230295104690692</v>
      </c>
      <c r="M67" s="54">
        <v>5.4496639124631283</v>
      </c>
      <c r="N67" s="54">
        <v>5.0656443687749597</v>
      </c>
      <c r="O67" s="54">
        <v>5.7983667022528946</v>
      </c>
      <c r="P67" s="54">
        <v>7.8836295229578637</v>
      </c>
      <c r="Q67" s="54">
        <v>6.3536382100652409</v>
      </c>
      <c r="R67" s="54">
        <v>7.4991124893156309</v>
      </c>
      <c r="S67" s="54">
        <v>6.2225566179756884</v>
      </c>
      <c r="T67" s="54">
        <v>5.6916126599280474</v>
      </c>
      <c r="U67" s="54">
        <v>5.8044173644732879</v>
      </c>
      <c r="V67" s="54">
        <v>5.8868376087143783</v>
      </c>
      <c r="W67" s="56">
        <v>5.928634070001328</v>
      </c>
      <c r="X67" s="2" t="e">
        <f t="shared" ca="1" si="20"/>
        <v>#N/A</v>
      </c>
      <c r="Y67" s="2" t="e">
        <f t="shared" ca="1" si="20"/>
        <v>#N/A</v>
      </c>
      <c r="Z67" s="2" t="e">
        <f t="shared" ca="1" si="17"/>
        <v>#N/A</v>
      </c>
      <c r="AA67" s="2" t="e">
        <f t="shared" ca="1" si="17"/>
        <v>#N/A</v>
      </c>
      <c r="AB67" s="2" t="e">
        <f t="shared" ca="1" si="17"/>
        <v>#N/A</v>
      </c>
      <c r="AC67" s="2" t="e">
        <f t="shared" ca="1" si="17"/>
        <v>#N/A</v>
      </c>
      <c r="AD67" s="2" t="e">
        <f t="shared" ca="1" si="17"/>
        <v>#N/A</v>
      </c>
      <c r="AE67" s="2" t="e">
        <f t="shared" ca="1" si="17"/>
        <v>#N/A</v>
      </c>
      <c r="AF67" s="2" t="e">
        <f t="shared" ca="1" si="17"/>
        <v>#N/A</v>
      </c>
      <c r="AG67" s="2" t="e">
        <f t="shared" ca="1" si="17"/>
        <v>#N/A</v>
      </c>
      <c r="AH67" s="2" t="e">
        <f t="shared" ca="1" si="17"/>
        <v>#N/A</v>
      </c>
      <c r="AI67" s="2" t="e">
        <f t="shared" ca="1" si="17"/>
        <v>#N/A</v>
      </c>
      <c r="AJ67" s="2" t="e">
        <f t="shared" ca="1" si="17"/>
        <v>#N/A</v>
      </c>
      <c r="AK67" s="2" t="e">
        <f t="shared" ca="1" si="17"/>
        <v>#N/A</v>
      </c>
      <c r="AL67" s="55">
        <v>5.8979995289470768</v>
      </c>
      <c r="AM67" s="55">
        <v>5.798777285603208</v>
      </c>
      <c r="AN67" s="55">
        <v>5.9302228548618663</v>
      </c>
      <c r="AO67" s="55">
        <v>5.8013122066694551</v>
      </c>
      <c r="AP67" s="55">
        <v>6.0231910087659752</v>
      </c>
      <c r="AQ67" s="55">
        <v>5.8825638646398932</v>
      </c>
      <c r="AR67" s="55">
        <v>6.1197999182001066</v>
      </c>
      <c r="AS67" s="55">
        <v>5.7721156607918385</v>
      </c>
      <c r="AT67" s="55">
        <v>5.8601545608878274</v>
      </c>
      <c r="AU67" s="55">
        <v>6.6718573003568</v>
      </c>
      <c r="AV67" s="55">
        <v>5.7397372874260464</v>
      </c>
      <c r="AW67" s="55">
        <v>5.9619282577315529</v>
      </c>
      <c r="AX67" s="55">
        <v>5.8568026903125476</v>
      </c>
      <c r="AY67" s="55">
        <v>5.7054331458044825</v>
      </c>
      <c r="AZ67" s="2">
        <f t="shared" ca="1" si="21"/>
        <v>0</v>
      </c>
      <c r="BA67" s="2">
        <f t="shared" ca="1" si="21"/>
        <v>0</v>
      </c>
      <c r="BB67" s="2">
        <f t="shared" ca="1" si="21"/>
        <v>0</v>
      </c>
      <c r="BC67" s="2">
        <f t="shared" ca="1" si="21"/>
        <v>0</v>
      </c>
      <c r="BD67" s="2">
        <f t="shared" ca="1" si="21"/>
        <v>0</v>
      </c>
      <c r="BE67" s="2">
        <f t="shared" ca="1" si="27"/>
        <v>0</v>
      </c>
      <c r="BF67" s="2">
        <f t="shared" ca="1" si="27"/>
        <v>0</v>
      </c>
      <c r="BG67" s="2">
        <f t="shared" ca="1" si="27"/>
        <v>0</v>
      </c>
      <c r="BH67" s="2">
        <f t="shared" ca="1" si="27"/>
        <v>0</v>
      </c>
      <c r="BI67" s="2">
        <f t="shared" ca="1" si="27"/>
        <v>0</v>
      </c>
      <c r="BJ67" s="2">
        <f t="shared" ca="1" si="27"/>
        <v>0</v>
      </c>
      <c r="BK67" s="2">
        <f t="shared" ca="1" si="27"/>
        <v>0</v>
      </c>
      <c r="BL67" s="2">
        <f t="shared" ca="1" si="27"/>
        <v>0</v>
      </c>
      <c r="BM67" s="2">
        <f t="shared" ca="1" si="27"/>
        <v>0</v>
      </c>
      <c r="BN67" s="2" t="str">
        <f t="shared" si="9"/>
        <v>MK</v>
      </c>
    </row>
    <row r="68" spans="1:70" x14ac:dyDescent="0.25">
      <c r="A68"/>
      <c r="B68"/>
      <c r="C68"/>
      <c r="D68"/>
    </row>
    <row r="69" spans="1:70" x14ac:dyDescent="0.25">
      <c r="A69" s="98"/>
      <c r="B69"/>
      <c r="C69"/>
      <c r="D69"/>
    </row>
    <row r="70" spans="1:70" x14ac:dyDescent="0.25">
      <c r="A70" s="98"/>
      <c r="B70"/>
      <c r="C70"/>
      <c r="D70"/>
    </row>
    <row r="71" spans="1:70" x14ac:dyDescent="0.25">
      <c r="A71" s="98"/>
      <c r="B71"/>
      <c r="C71"/>
      <c r="D71"/>
    </row>
    <row r="72" spans="1:70" x14ac:dyDescent="0.25">
      <c r="A72" s="98"/>
    </row>
    <row r="73" spans="1:70" x14ac:dyDescent="0.25">
      <c r="A73" s="98"/>
    </row>
    <row r="74" spans="1:70" x14ac:dyDescent="0.25">
      <c r="A74" s="98"/>
    </row>
    <row r="75" spans="1:70" x14ac:dyDescent="0.25">
      <c r="A75" s="98"/>
    </row>
    <row r="76" spans="1:70" x14ac:dyDescent="0.25">
      <c r="A76" s="98"/>
    </row>
    <row r="77" spans="1:70" x14ac:dyDescent="0.25">
      <c r="A77" s="98"/>
    </row>
    <row r="78" spans="1:70" x14ac:dyDescent="0.25">
      <c r="A78" s="98"/>
    </row>
    <row r="79" spans="1:70" x14ac:dyDescent="0.25">
      <c r="A79" s="98"/>
    </row>
    <row r="80" spans="1:70" x14ac:dyDescent="0.25">
      <c r="A80" s="98"/>
    </row>
    <row r="81" spans="1:1" x14ac:dyDescent="0.25">
      <c r="A81" s="98"/>
    </row>
    <row r="82" spans="1:1" x14ac:dyDescent="0.25">
      <c r="A82" s="98"/>
    </row>
  </sheetData>
  <mergeCells count="5">
    <mergeCell ref="E3:F3"/>
    <mergeCell ref="E4:F4"/>
    <mergeCell ref="C6:F6"/>
    <mergeCell ref="G6:G7"/>
    <mergeCell ref="C7:D7"/>
  </mergeCells>
  <conditionalFormatting sqref="H8:W67">
    <cfRule type="expression" dxfId="143" priority="2" stopIfTrue="1">
      <formula>H8=0</formula>
    </cfRule>
  </conditionalFormatting>
  <conditionalFormatting sqref="I8:W67">
    <cfRule type="expression" dxfId="142" priority="6" stopIfTrue="1">
      <formula>OFFSET(I8,,$D$2)=42</formula>
    </cfRule>
    <cfRule type="expression" dxfId="141" priority="7">
      <formula>OR(OFFSET(I8,,$D$2)=1,OFFSET(I8,,$D$2)=2,MOD(OFFSET(I8,,$D$2),10)=1,MOD(OFFSET(I8,,$D$2),10)=2)</formula>
    </cfRule>
  </conditionalFormatting>
  <conditionalFormatting sqref="H4">
    <cfRule type="expression" dxfId="140" priority="4">
      <formula>$H$4="НА СТАНЦИИ"</formula>
    </cfRule>
    <cfRule type="expression" dxfId="139" priority="5">
      <formula>$H$4="ОФИЦИАЛЬНО"</formula>
    </cfRule>
  </conditionalFormatting>
  <conditionalFormatting sqref="AL8:AY67">
    <cfRule type="expression" dxfId="138" priority="8" stopIfTrue="1">
      <formula>AL8=0</formula>
    </cfRule>
  </conditionalFormatting>
  <conditionalFormatting sqref="J8:W67">
    <cfRule type="expression" dxfId="137" priority="1" stopIfTrue="1">
      <formula>AND(OFFSET(J8,MATCH(MID($A8,1,SEARCH(" ",$A8)-1)&amp;"  -  ЧЧР",$A:$A,0)-ROW(J8),)*1&gt;0,OR(J8="",J8=0))</formula>
    </cfRule>
    <cfRule type="expression" dxfId="136" priority="3">
      <formula>OFFSET(J8,MATCH(MID($A8,1,SEARCH(" ",$A8)-1)&amp;"  -  ЧЧР",$A:$A,0)-ROW(J8),)&lt;&gt;24</formula>
    </cfRule>
  </conditionalFormatting>
  <conditionalFormatting sqref="X8:AK67">
    <cfRule type="expression" dxfId="135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4113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14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15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16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17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18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19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20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A1:CW157"/>
  <sheetViews>
    <sheetView zoomScale="90" zoomScaleNormal="90" workbookViewId="0">
      <pane xSplit="8" ySplit="7" topLeftCell="AM89" activePane="bottomRight" state="frozen"/>
      <selection pane="topRight" activeCell="H1" sqref="H1"/>
      <selection pane="bottomLeft" activeCell="A8" sqref="A8"/>
      <selection pane="bottomRight" activeCell="C100" sqref="C100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10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2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172</v>
      </c>
      <c r="C8" s="18">
        <v>190</v>
      </c>
      <c r="D8" s="18">
        <v>145</v>
      </c>
      <c r="E8" s="22" t="s">
        <v>114</v>
      </c>
      <c r="F8" s="22">
        <v>3</v>
      </c>
      <c r="G8" s="18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01K002TU0009</v>
      </c>
      <c r="J8" s="54">
        <v>179.69624585735136</v>
      </c>
      <c r="K8" s="54">
        <v>182.45820441389338</v>
      </c>
      <c r="L8" s="54">
        <v>180.32125272753217</v>
      </c>
      <c r="M8" s="54">
        <v>181.58529413004308</v>
      </c>
      <c r="N8" s="54">
        <v>186.66383015820438</v>
      </c>
      <c r="O8" s="54">
        <v>179.22208667165091</v>
      </c>
      <c r="P8" s="54">
        <v>180.80196224849834</v>
      </c>
      <c r="Q8" s="54">
        <v>179.42827176801853</v>
      </c>
      <c r="R8" s="54">
        <v>141.3371334888075</v>
      </c>
      <c r="S8" s="54">
        <v>180.77280892552858</v>
      </c>
      <c r="T8" s="54">
        <v>181.01952026140532</v>
      </c>
      <c r="U8" s="54">
        <v>175.27516529263522</v>
      </c>
      <c r="V8" s="54">
        <v>173.47626760179747</v>
      </c>
      <c r="W8" s="56">
        <v>175.92160961144145</v>
      </c>
      <c r="X8" s="2">
        <f ca="1">IF(J8&lt;&gt;"",IF(LEFT($E8,2)="+-",IF(OR(J8&lt;MIN($C8:$D8),J8&gt;MAX($C8:$D8)),1,0),IF(AND(1*$E8&gt;0,J8&gt;MAX($C8:$D8)),1,IF(AND(1*$E8&lt;0,J8&lt;MIN($C8:$D8)),1,0)))+10*IF(SUM(OFFSET($A$117,MATCH(MID($A8,1,SEARCH(" ",$A8)-1)&amp;"  -  ЧЧР",$A$117:$A$141,0)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$117,IFERROR(MATCH("КА-"&amp;MID($A8,4,2)*1&amp;"А  -  ЧЧР",$A$117:$A$141,0),MATCH("КА-"&amp;MID($A8,4,2)*1&amp;"  -  ЧЧР",$A$117:$A$141,0))-1,COLUMN(J8)-1,,)+OFFSET($A$117,IFERROR(MATCH("КА-"&amp;MID($A8,4,2)*1&amp;"Б  -  ЧЧР",$A$117:$A$141,0),MATCH("КА-"&amp;MID($A8,4,2)*1&amp;"  -  ЧЧР",$A$117:$A$141,0))-1,COLUMN(J8)-1,,)=48,1,0),1),1)),0),0)*IF($G8&gt;0,IF(COLUMN(T$7)-COLUMN($J$7)&gt;=$D$2+$G8,IF(SUM(OFFSET(T8,,-1,,-$G8))&gt;=$G8*21,2,1),1),2)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IF(K8&lt;&gt;"",IF(LEFT($E8,2)="+-",IF(OR(K8&lt;MIN($C8:$D8),K8&gt;MAX($C8:$D8)),1,0),IF(AND(1*$E8&gt;0,K8&gt;MAX($C8:$D8)),1,IF(AND(1*$E8&lt;0,K8&lt;MIN($C8:$D8)),1,0)))+10*IF(SUM(OFFSET($A$117,MATCH(MID($A8,1,SEARCH(" ",$A8)-1)&amp;"  -  ЧЧР",$A$117:$A$141,0)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$117,IFERROR(MATCH("КА-"&amp;MID($A8,4,2)*1&amp;"А  -  ЧЧР",$A$117:$A$141,0),MATCH("КА-"&amp;MID($A8,4,2)*1&amp;"  -  ЧЧР",$A$117:$A$141,0))-1,COLUMN(K8)-1,,)+OFFSET($A$117,IFERROR(MATCH("КА-"&amp;MID($A8,4,2)*1&amp;"Б  -  ЧЧР",$A$117:$A$141,0),MATCH("КА-"&amp;MID($A8,4,2)*1&amp;"  -  ЧЧР",$A$117:$A$141,0))-1,COLUMN(K8)-1,,)=48,1,0),1),1)),0),0)*IF($G8&gt;0,IF(COLUMN(U$7)-COLUMN($J$7)&gt;=$D$2+$G8,IF(SUM(OFFSET(U8,,-1,,-$G8))&gt;=$G8*21,2,1),1),2)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40</v>
      </c>
      <c r="AH8" s="2">
        <f t="shared" ca="1" si="0"/>
        <v>40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176.43008841968069</v>
      </c>
      <c r="AM8" s="55">
        <v>180.46314293198733</v>
      </c>
      <c r="AN8" s="55">
        <v>173.48509646736272</v>
      </c>
      <c r="AO8" s="55">
        <v>174.65502234323685</v>
      </c>
      <c r="AP8" s="55">
        <v>172.34601463788465</v>
      </c>
      <c r="AQ8" s="55">
        <v>174.51828111134699</v>
      </c>
      <c r="AR8" s="55">
        <v>178.25716742026412</v>
      </c>
      <c r="AS8" s="55">
        <v>171.42260176618626</v>
      </c>
      <c r="AT8" s="55">
        <v>148.66283432996809</v>
      </c>
      <c r="AU8" s="55">
        <v>169.38671829244731</v>
      </c>
      <c r="AV8" s="55">
        <v>175.40108814524388</v>
      </c>
      <c r="AW8" s="55">
        <v>160.97828917976943</v>
      </c>
      <c r="AX8" s="55">
        <v>175.06434862687453</v>
      </c>
      <c r="AY8" s="55">
        <v>171.10810136576765</v>
      </c>
      <c r="AZ8" s="2">
        <f ca="1">COUNTIF(OFFSET(H8,,$D$2+2,COUNTIF(OFFSET($H8,1-ROW($H8),2+4*$D$2,142),"="&amp;OFFSET($H8,,2+4*$D$2))),"&gt;20")</f>
        <v>0</v>
      </c>
      <c r="BA8" s="2">
        <f t="shared" ref="BA8:BM23" ca="1" si="1">COUNTIF(OFFSET(I8,,$D$2+2,COUNTIF(OFFSET($H8,1-ROW($H8),2+4*$D$2,142),"="&amp;OFFSET($H8,,2+4*$D$2))),"&gt;20")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2</v>
      </c>
      <c r="BJ8" s="2">
        <f t="shared" ca="1" si="1"/>
        <v>2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1</v>
      </c>
      <c r="BR8" s="2">
        <f t="shared" ref="BR8:BR23" si="3">IF(AND(J117 &gt;0,J8&gt;$C8,J8 &gt;20),1,0)</f>
        <v>0</v>
      </c>
      <c r="BS8" s="2">
        <f t="shared" ref="BS8:BS23" si="4">IF(AND(K117 &gt;0,K8&gt;$C8,K8 &gt;20),1,0)</f>
        <v>0</v>
      </c>
      <c r="BT8" s="2">
        <f t="shared" ref="BT8:BT23" si="5">IF(AND(L117 &gt;0,L8&gt;$C8,L8 &gt;20),1,0)</f>
        <v>0</v>
      </c>
      <c r="BU8" s="2">
        <f t="shared" ref="BU8:BU23" si="6">IF(AND(M117 &gt;0,M8&gt;$C8,M8 &gt;20),1,0)</f>
        <v>0</v>
      </c>
      <c r="BV8" s="2">
        <f t="shared" ref="BV8:BV23" si="7">IF(AND(N117 &gt;0,N8&gt;$C8,N8 &gt;20),1,0)</f>
        <v>0</v>
      </c>
      <c r="BW8" s="2">
        <f t="shared" ref="BW8:BW23" si="8">IF(AND(O117 &gt;0,O8&gt;$C8,O8 &gt;20),1,0)</f>
        <v>0</v>
      </c>
      <c r="BX8" s="2">
        <f t="shared" ref="BX8:BX23" si="9">IF(AND(P117 &gt;0,P8&gt;$C8,P8 &gt;20),1,0)</f>
        <v>0</v>
      </c>
      <c r="BY8" s="2">
        <f t="shared" ref="BY8:BY23" si="10">IF(AND(Q117 &gt;0,Q8&gt;$C8,Q8 &gt;20),1,0)</f>
        <v>0</v>
      </c>
      <c r="BZ8" s="2">
        <f t="shared" ref="BZ8:BZ23" si="11">IF(AND(R117 &gt;0,R8&gt;$C8,R8 &gt;20),1,0)</f>
        <v>0</v>
      </c>
      <c r="CA8" s="2">
        <f t="shared" ref="CA8:CA23" si="12">IF(AND(S117 &gt;0,S8&gt;$C8,S8 &gt;20),1,0)</f>
        <v>0</v>
      </c>
      <c r="CB8" s="2">
        <f t="shared" ref="CB8:CB23" si="13">IF(AND(T117 &gt;0,T8&gt;$C8,T8 &gt;20),1,0)</f>
        <v>0</v>
      </c>
      <c r="CC8" s="2">
        <f t="shared" ref="CC8:CC23" si="14">IF(AND(U117 &gt;0,U8&gt;$C8,U8 &gt;20),1,0)</f>
        <v>0</v>
      </c>
      <c r="CD8" s="2">
        <f t="shared" ref="CD8:CD23" si="15">IF(AND(V117 &gt;0,V8&gt;$C8,V8 &gt;20),1,0)</f>
        <v>0</v>
      </c>
      <c r="CE8" s="2">
        <f t="shared" ref="CE8:CE23" si="16">IF(AND(W117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КА-2  -  Тух</v>
      </c>
      <c r="B9" s="10" t="s">
        <v>173</v>
      </c>
      <c r="C9" s="18">
        <v>190</v>
      </c>
      <c r="D9" s="18">
        <v>145</v>
      </c>
      <c r="E9" s="22" t="s">
        <v>114</v>
      </c>
      <c r="F9" s="22">
        <v>3</v>
      </c>
      <c r="G9" s="18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02K002TU0009</v>
      </c>
      <c r="J9" s="54">
        <v>163.60707675136553</v>
      </c>
      <c r="K9" s="54">
        <v>173.37360611684653</v>
      </c>
      <c r="L9" s="54">
        <v>166.34880337026476</v>
      </c>
      <c r="M9" s="54">
        <v>161.96842467625805</v>
      </c>
      <c r="N9" s="54">
        <v>164.96310141474302</v>
      </c>
      <c r="O9" s="54">
        <v>164.36942971841972</v>
      </c>
      <c r="P9" s="54">
        <v>164.71821216315558</v>
      </c>
      <c r="Q9" s="54">
        <v>161.14984116101238</v>
      </c>
      <c r="R9" s="54">
        <v>135.20334352001723</v>
      </c>
      <c r="S9" s="54">
        <v>166.27498532903414</v>
      </c>
      <c r="T9" s="54">
        <v>171.47868070361</v>
      </c>
      <c r="U9" s="54">
        <v>163.69828562999655</v>
      </c>
      <c r="V9" s="54">
        <v>158.5759697487415</v>
      </c>
      <c r="W9" s="56">
        <v>165.32558125568758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IF(J9&lt;&gt;"",IF(LEFT($E9,2)="+-",IF(OR(J9&lt;MIN($C9:$D9),J9&gt;MAX($C9:$D9)),1,0),IF(AND(1*$E9&gt;0,J9&gt;MAX($C9:$D9)),1,IF(AND(1*$E9&lt;0,J9&lt;MIN($C9:$D9)),1,0)))+10*IF(SUM(OFFSET($A$117,MATCH(MID($A9,1,SEARCH(" ",$A9)-1)&amp;"  -  ЧЧР",$A$117:$A$141,0)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$117,IFERROR(MATCH("КА-"&amp;MID($A9,4,2)*1&amp;"А  -  ЧЧР",$A$117:$A$141,0),MATCH("КА-"&amp;MID($A9,4,2)*1&amp;"  -  ЧЧР",$A$117:$A$141,0))-1,COLUMN(J9)-1,,)+OFFSET($A$117,IFERROR(MATCH("КА-"&amp;MID($A9,4,2)*1&amp;"Б  -  ЧЧР",$A$117:$A$141,0),MATCH("КА-"&amp;MID($A9,4,2)*1&amp;"  -  ЧЧР",$A$117:$A$141,0))-1,COLUMN(J9)-1,,)=48,1,0),1),1)),0),0)*IF($G9&gt;0,IF(COLUMN(T$7)-COLUMN($J$7)&gt;=$D$2+$G9,IF(SUM(OFFSET(T9,,-1,,-$G9))&gt;=$G9*21,2,1),1),2)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40</v>
      </c>
      <c r="AH9" s="2">
        <f t="shared" ca="1" si="0"/>
        <v>40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170.06130287135684</v>
      </c>
      <c r="AM9" s="55">
        <v>174.31198829785347</v>
      </c>
      <c r="AN9" s="55">
        <v>169.60802636501234</v>
      </c>
      <c r="AO9" s="55">
        <v>169.20563520374449</v>
      </c>
      <c r="AP9" s="55">
        <v>170.81544549150087</v>
      </c>
      <c r="AQ9" s="55">
        <v>170.41194563817703</v>
      </c>
      <c r="AR9" s="55">
        <v>170.34171672760704</v>
      </c>
      <c r="AS9" s="55">
        <v>168.80222597588863</v>
      </c>
      <c r="AT9" s="55">
        <v>149.24652998693659</v>
      </c>
      <c r="AU9" s="55">
        <v>169.48892844368442</v>
      </c>
      <c r="AV9" s="55">
        <v>169.65000253732177</v>
      </c>
      <c r="AW9" s="55">
        <v>170.3559290977968</v>
      </c>
      <c r="AX9" s="55">
        <v>170.66371266392139</v>
      </c>
      <c r="AY9" s="55">
        <v>168.40795167590653</v>
      </c>
      <c r="AZ9" s="2">
        <f t="shared" ref="AZ9:BM41" ca="1" si="20">COUNTIF(OFFSET(H9,,$D$2+2,COUNTIF(OFFSET($H9,1-ROW($H9),2+4*$D$2,142),"="&amp;OFFSET($H9,,2+4*$D$2))),"&gt;20")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1</v>
      </c>
      <c r="BJ9" s="2">
        <f t="shared" ca="1" si="1"/>
        <v>1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21">MID(B9,7,2)</f>
        <v>TU</v>
      </c>
      <c r="BO9" s="2">
        <f>IF(AND(COUNTIF(J9:W9,"&gt;0")&gt;6,COUNTIF(J9:W9,"&gt;0")=SUM(BR9:CE9)),SUM(BR9:CE9),0)</f>
        <v>0</v>
      </c>
      <c r="BP9" s="2">
        <f t="shared" si="2"/>
        <v>1</v>
      </c>
      <c r="BR9" s="2">
        <f t="shared" si="3"/>
        <v>0</v>
      </c>
      <c r="BS9" s="2">
        <f t="shared" si="4"/>
        <v>0</v>
      </c>
      <c r="BT9" s="2">
        <f t="shared" si="5"/>
        <v>0</v>
      </c>
      <c r="BU9" s="2">
        <f t="shared" si="6"/>
        <v>0</v>
      </c>
      <c r="BV9" s="2">
        <f t="shared" si="7"/>
        <v>0</v>
      </c>
      <c r="BW9" s="2">
        <f t="shared" si="8"/>
        <v>0</v>
      </c>
      <c r="BX9" s="2">
        <f t="shared" si="9"/>
        <v>0</v>
      </c>
      <c r="BY9" s="2">
        <f t="shared" si="10"/>
        <v>0</v>
      </c>
      <c r="BZ9" s="2">
        <f t="shared" si="11"/>
        <v>0</v>
      </c>
      <c r="CA9" s="2">
        <f t="shared" si="12"/>
        <v>0</v>
      </c>
      <c r="CB9" s="2">
        <f t="shared" si="13"/>
        <v>0</v>
      </c>
      <c r="CC9" s="2">
        <f t="shared" si="14"/>
        <v>0</v>
      </c>
      <c r="CD9" s="2">
        <f t="shared" si="15"/>
        <v>0</v>
      </c>
      <c r="CE9" s="2">
        <f t="shared" si="16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КА-3  -  Тух</v>
      </c>
      <c r="B10" s="10" t="s">
        <v>174</v>
      </c>
      <c r="C10" s="18">
        <v>190</v>
      </c>
      <c r="D10" s="18">
        <v>145</v>
      </c>
      <c r="E10" s="22" t="s">
        <v>114</v>
      </c>
      <c r="F10" s="22">
        <v>3</v>
      </c>
      <c r="G10" s="18"/>
      <c r="H10" s="20">
        <f t="shared" ca="1" si="17"/>
        <v>0</v>
      </c>
      <c r="I10" s="16" t="str">
        <f t="shared" si="18"/>
        <v>03K002TU0009</v>
      </c>
      <c r="J10" s="54">
        <v>158.48737713505204</v>
      </c>
      <c r="K10" s="54">
        <v>175.19321082868731</v>
      </c>
      <c r="L10" s="54">
        <v>173.50158392707914</v>
      </c>
      <c r="M10" s="54">
        <v>177.00555832393786</v>
      </c>
      <c r="N10" s="54">
        <v>177.13538771753554</v>
      </c>
      <c r="O10" s="54">
        <v>176.29913536300134</v>
      </c>
      <c r="P10" s="54">
        <v>178.27563598606912</v>
      </c>
      <c r="Q10" s="54">
        <v>178.76781643737323</v>
      </c>
      <c r="R10" s="54">
        <v>181.42602244283748</v>
      </c>
      <c r="S10" s="54">
        <v>181.43606785587193</v>
      </c>
      <c r="T10" s="54">
        <v>183.90546769306511</v>
      </c>
      <c r="U10" s="54">
        <v>0</v>
      </c>
      <c r="V10" s="54">
        <v>0</v>
      </c>
      <c r="W10" s="56">
        <v>0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150.2598107648669</v>
      </c>
      <c r="AM10" s="55">
        <v>163.59464050254942</v>
      </c>
      <c r="AN10" s="55">
        <v>161.91943687099106</v>
      </c>
      <c r="AO10" s="55">
        <v>164.70956092160571</v>
      </c>
      <c r="AP10" s="55">
        <v>164.93324563348682</v>
      </c>
      <c r="AQ10" s="55">
        <v>164.75593122008723</v>
      </c>
      <c r="AR10" s="55">
        <v>165.24504848586162</v>
      </c>
      <c r="AS10" s="55">
        <v>161.78513413991445</v>
      </c>
      <c r="AT10" s="55">
        <v>161.96305536292351</v>
      </c>
      <c r="AU10" s="55">
        <v>163.15493430434765</v>
      </c>
      <c r="AV10" s="55">
        <v>162.8253374691036</v>
      </c>
      <c r="AW10" s="55">
        <v>0</v>
      </c>
      <c r="AX10" s="55">
        <v>0</v>
      </c>
      <c r="AY10" s="55">
        <v>0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21"/>
        <v>TU</v>
      </c>
      <c r="BO10" s="2">
        <f>IF(AND(COUNTIF(J10:W10,"&gt;0")&gt;6,COUNTIF(J10:W10,"&gt;0")=SUM(BR10:CE10)),SUM(BR10:CE10),0)</f>
        <v>0</v>
      </c>
      <c r="BP10" s="2">
        <f t="shared" si="2"/>
        <v>1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0</v>
      </c>
      <c r="BW10" s="2">
        <f t="shared" si="8"/>
        <v>0</v>
      </c>
      <c r="BX10" s="2">
        <f t="shared" si="9"/>
        <v>0</v>
      </c>
      <c r="BY10" s="2">
        <f t="shared" si="10"/>
        <v>0</v>
      </c>
      <c r="BZ10" s="2">
        <f t="shared" si="11"/>
        <v>0</v>
      </c>
      <c r="CA10" s="2">
        <f t="shared" si="12"/>
        <v>0</v>
      </c>
      <c r="CB10" s="2">
        <f t="shared" si="13"/>
        <v>0</v>
      </c>
      <c r="CC10" s="2">
        <f t="shared" si="14"/>
        <v>0</v>
      </c>
      <c r="CD10" s="2">
        <f t="shared" si="15"/>
        <v>0</v>
      </c>
      <c r="CE10" s="2">
        <f t="shared" si="16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КА-4  -  Тух</v>
      </c>
      <c r="B11" s="10" t="s">
        <v>175</v>
      </c>
      <c r="C11" s="18">
        <v>190</v>
      </c>
      <c r="D11" s="18">
        <v>145</v>
      </c>
      <c r="E11" s="22" t="s">
        <v>114</v>
      </c>
      <c r="F11" s="22">
        <v>3</v>
      </c>
      <c r="G11" s="18"/>
      <c r="H11" s="20">
        <f t="shared" ca="1" si="17"/>
        <v>0</v>
      </c>
      <c r="I11" s="16" t="str">
        <f t="shared" si="18"/>
        <v>04K002TU0009</v>
      </c>
      <c r="J11" s="54">
        <v>153.85089032868694</v>
      </c>
      <c r="K11" s="54">
        <v>163.92663364810869</v>
      </c>
      <c r="L11" s="54">
        <v>163.16531621745565</v>
      </c>
      <c r="M11" s="54">
        <v>164.04310831231948</v>
      </c>
      <c r="N11" s="54">
        <v>170.16604077920192</v>
      </c>
      <c r="O11" s="54">
        <v>161.27254944607205</v>
      </c>
      <c r="P11" s="54">
        <v>163.90714046306715</v>
      </c>
      <c r="Q11" s="54">
        <v>156.28128363814949</v>
      </c>
      <c r="R11" s="54">
        <v>152.11560324046138</v>
      </c>
      <c r="S11" s="54">
        <v>154.72182414580456</v>
      </c>
      <c r="T11" s="54">
        <v>154.61587888071139</v>
      </c>
      <c r="U11" s="54">
        <v>0</v>
      </c>
      <c r="V11" s="54">
        <v>0</v>
      </c>
      <c r="W11" s="56">
        <v>0</v>
      </c>
      <c r="X11" s="2">
        <f t="shared" ca="1" si="19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157.67184460182042</v>
      </c>
      <c r="AM11" s="55">
        <v>172.34938229063101</v>
      </c>
      <c r="AN11" s="55">
        <v>173.37874238813239</v>
      </c>
      <c r="AO11" s="55">
        <v>172.12957160586086</v>
      </c>
      <c r="AP11" s="55">
        <v>175.0755956063862</v>
      </c>
      <c r="AQ11" s="55">
        <v>169.13699623624615</v>
      </c>
      <c r="AR11" s="55">
        <v>168.74247094076532</v>
      </c>
      <c r="AS11" s="55">
        <v>169.00102379646728</v>
      </c>
      <c r="AT11" s="55">
        <v>171.05829410320703</v>
      </c>
      <c r="AU11" s="55">
        <v>168.88125255886868</v>
      </c>
      <c r="AV11" s="55">
        <v>166.19135105144269</v>
      </c>
      <c r="AW11" s="55">
        <v>0</v>
      </c>
      <c r="AX11" s="55">
        <v>0</v>
      </c>
      <c r="AY11" s="55">
        <v>0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21"/>
        <v>TU</v>
      </c>
      <c r="BP11" s="2">
        <f t="shared" si="2"/>
        <v>1</v>
      </c>
      <c r="BR11" s="2">
        <f t="shared" si="3"/>
        <v>0</v>
      </c>
      <c r="BS11" s="2">
        <f t="shared" si="4"/>
        <v>0</v>
      </c>
      <c r="BT11" s="2">
        <f t="shared" si="5"/>
        <v>0</v>
      </c>
      <c r="BU11" s="2">
        <f t="shared" si="6"/>
        <v>0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0</v>
      </c>
      <c r="CA11" s="2">
        <f t="shared" si="12"/>
        <v>0</v>
      </c>
      <c r="CB11" s="2">
        <f t="shared" si="13"/>
        <v>0</v>
      </c>
      <c r="CC11" s="2">
        <f t="shared" si="14"/>
        <v>0</v>
      </c>
      <c r="CD11" s="2">
        <f t="shared" si="15"/>
        <v>0</v>
      </c>
      <c r="CE11" s="2">
        <f t="shared" si="16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КА-5  -  Тух</v>
      </c>
      <c r="B12" s="10" t="s">
        <v>176</v>
      </c>
      <c r="C12" s="18">
        <v>190</v>
      </c>
      <c r="D12" s="18">
        <v>145</v>
      </c>
      <c r="E12" s="22" t="s">
        <v>114</v>
      </c>
      <c r="F12" s="22">
        <v>3</v>
      </c>
      <c r="G12" s="18"/>
      <c r="H12" s="20">
        <f t="shared" ca="1" si="17"/>
        <v>0</v>
      </c>
      <c r="I12" s="16" t="str">
        <f t="shared" si="18"/>
        <v>05K002TU0009</v>
      </c>
      <c r="J12" s="54">
        <v>196.98591309632175</v>
      </c>
      <c r="K12" s="54">
        <v>193.93132217870968</v>
      </c>
      <c r="L12" s="54">
        <v>204.24501113462523</v>
      </c>
      <c r="M12" s="54">
        <v>202.00513430329062</v>
      </c>
      <c r="N12" s="54">
        <v>196.61859237306996</v>
      </c>
      <c r="O12" s="54">
        <v>188.67193938255082</v>
      </c>
      <c r="P12" s="54">
        <v>187.63779473035987</v>
      </c>
      <c r="Q12" s="54">
        <v>198.5592557728117</v>
      </c>
      <c r="R12" s="54">
        <v>194.71154863147558</v>
      </c>
      <c r="S12" s="54">
        <v>193.30888237594701</v>
      </c>
      <c r="T12" s="54">
        <v>192.67683951514221</v>
      </c>
      <c r="U12" s="54">
        <v>199.64609486079584</v>
      </c>
      <c r="V12" s="54">
        <v>204.65115944800135</v>
      </c>
      <c r="W12" s="56">
        <v>193.98581739062533</v>
      </c>
      <c r="X12" s="2">
        <f t="shared" ca="1" si="19"/>
        <v>2</v>
      </c>
      <c r="Y12" s="2">
        <f t="shared" ca="1" si="0"/>
        <v>2</v>
      </c>
      <c r="Z12" s="2">
        <f t="shared" ca="1" si="0"/>
        <v>2</v>
      </c>
      <c r="AA12" s="2">
        <f t="shared" ca="1" si="0"/>
        <v>2</v>
      </c>
      <c r="AB12" s="2">
        <f t="shared" ca="1" si="0"/>
        <v>2</v>
      </c>
      <c r="AC12" s="2">
        <f t="shared" ca="1" si="0"/>
        <v>0</v>
      </c>
      <c r="AD12" s="2">
        <f t="shared" ca="1" si="0"/>
        <v>0</v>
      </c>
      <c r="AE12" s="2">
        <f t="shared" ca="1" si="0"/>
        <v>2</v>
      </c>
      <c r="AF12" s="2">
        <f t="shared" ca="1" si="0"/>
        <v>2</v>
      </c>
      <c r="AG12" s="2">
        <f t="shared" ca="1" si="0"/>
        <v>2</v>
      </c>
      <c r="AH12" s="2">
        <f t="shared" ca="1" si="0"/>
        <v>2</v>
      </c>
      <c r="AI12" s="2">
        <f t="shared" ca="1" si="0"/>
        <v>2</v>
      </c>
      <c r="AJ12" s="2">
        <f t="shared" ca="1" si="0"/>
        <v>2</v>
      </c>
      <c r="AK12" s="2">
        <f t="shared" ca="1" si="0"/>
        <v>2</v>
      </c>
      <c r="AL12" s="55">
        <v>164.23644915292661</v>
      </c>
      <c r="AM12" s="55">
        <v>171.79850583396382</v>
      </c>
      <c r="AN12" s="55">
        <v>171.31865035465373</v>
      </c>
      <c r="AO12" s="55">
        <v>170.64566567646006</v>
      </c>
      <c r="AP12" s="55">
        <v>172.71846297589778</v>
      </c>
      <c r="AQ12" s="55">
        <v>171.88750949599233</v>
      </c>
      <c r="AR12" s="55">
        <v>173.20580400644758</v>
      </c>
      <c r="AS12" s="55">
        <v>169.53447808689418</v>
      </c>
      <c r="AT12" s="55">
        <v>172.28910154795651</v>
      </c>
      <c r="AU12" s="55">
        <v>174.97684283627152</v>
      </c>
      <c r="AV12" s="55">
        <v>172.54845921804605</v>
      </c>
      <c r="AW12" s="55">
        <v>165.24653251101239</v>
      </c>
      <c r="AX12" s="55">
        <v>167.17331293554531</v>
      </c>
      <c r="AY12" s="55">
        <v>166.56306440231253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21"/>
        <v>TU</v>
      </c>
      <c r="BO12" s="2">
        <f>IF(AND(COUNTIF(J12:W12,"&gt;0")&gt;6,COUNTIF(J12:W12,"&gt;0")=SUM(BR12:CE12)),SUM(BR12:CE12),0)</f>
        <v>0</v>
      </c>
      <c r="BP12" s="2">
        <f t="shared" si="2"/>
        <v>0</v>
      </c>
      <c r="BR12" s="2">
        <f t="shared" si="3"/>
        <v>1</v>
      </c>
      <c r="BS12" s="2">
        <f t="shared" si="4"/>
        <v>1</v>
      </c>
      <c r="BT12" s="2">
        <f t="shared" si="5"/>
        <v>1</v>
      </c>
      <c r="BU12" s="2">
        <f t="shared" si="6"/>
        <v>1</v>
      </c>
      <c r="BV12" s="2">
        <f t="shared" si="7"/>
        <v>1</v>
      </c>
      <c r="BW12" s="2">
        <f t="shared" si="8"/>
        <v>0</v>
      </c>
      <c r="BX12" s="2">
        <f t="shared" si="9"/>
        <v>0</v>
      </c>
      <c r="BY12" s="2">
        <f t="shared" si="10"/>
        <v>1</v>
      </c>
      <c r="BZ12" s="2">
        <f t="shared" si="11"/>
        <v>1</v>
      </c>
      <c r="CA12" s="2">
        <f t="shared" si="12"/>
        <v>1</v>
      </c>
      <c r="CB12" s="2">
        <f t="shared" si="13"/>
        <v>1</v>
      </c>
      <c r="CC12" s="2">
        <f t="shared" si="14"/>
        <v>1</v>
      </c>
      <c r="CD12" s="2">
        <f t="shared" si="15"/>
        <v>1</v>
      </c>
      <c r="CE12" s="2">
        <f t="shared" si="16"/>
        <v>1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КА-6  -  Тух</v>
      </c>
      <c r="B13" s="10" t="s">
        <v>177</v>
      </c>
      <c r="C13" s="18">
        <v>190</v>
      </c>
      <c r="D13" s="18">
        <v>145</v>
      </c>
      <c r="E13" s="22" t="s">
        <v>114</v>
      </c>
      <c r="F13" s="22">
        <v>3</v>
      </c>
      <c r="G13" s="18"/>
      <c r="H13" s="20">
        <f t="shared" ca="1" si="17"/>
        <v>0</v>
      </c>
      <c r="I13" s="16" t="str">
        <f t="shared" si="18"/>
        <v>06K002TU0009</v>
      </c>
      <c r="J13" s="54">
        <v>149.60550565974052</v>
      </c>
      <c r="K13" s="54">
        <v>151.29895867167579</v>
      </c>
      <c r="L13" s="54">
        <v>154.14832585038613</v>
      </c>
      <c r="M13" s="54">
        <v>154.30468442082699</v>
      </c>
      <c r="N13" s="54">
        <v>148.87660915991066</v>
      </c>
      <c r="O13" s="54">
        <v>137.66286406213061</v>
      </c>
      <c r="P13" s="54">
        <v>150.09953833374524</v>
      </c>
      <c r="Q13" s="54">
        <v>147.58696631103001</v>
      </c>
      <c r="R13" s="54">
        <v>149.27541921380919</v>
      </c>
      <c r="S13" s="54">
        <v>147.41281578117361</v>
      </c>
      <c r="T13" s="54">
        <v>147.78249996786928</v>
      </c>
      <c r="U13" s="54">
        <v>150.89147065171363</v>
      </c>
      <c r="V13" s="54">
        <v>155.41872995832532</v>
      </c>
      <c r="W13" s="56">
        <v>153.85021284173038</v>
      </c>
      <c r="X13" s="2">
        <f t="shared" ca="1" si="19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174.7072742425888</v>
      </c>
      <c r="AM13" s="55">
        <v>175.93025914587091</v>
      </c>
      <c r="AN13" s="55">
        <v>175.49315431423463</v>
      </c>
      <c r="AO13" s="55">
        <v>175.25936769914614</v>
      </c>
      <c r="AP13" s="55">
        <v>174.8893130696645</v>
      </c>
      <c r="AQ13" s="55">
        <v>171.781744873392</v>
      </c>
      <c r="AR13" s="55">
        <v>173.48937857046232</v>
      </c>
      <c r="AS13" s="55">
        <v>172.00783352903704</v>
      </c>
      <c r="AT13" s="55">
        <v>173.48475100416266</v>
      </c>
      <c r="AU13" s="55">
        <v>172.08967544005355</v>
      </c>
      <c r="AV13" s="55">
        <v>173.41734398435798</v>
      </c>
      <c r="AW13" s="55">
        <v>172.87508572263087</v>
      </c>
      <c r="AX13" s="55">
        <v>177.40807295351374</v>
      </c>
      <c r="AY13" s="55">
        <v>176.51534464560737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21"/>
        <v>TU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si="3"/>
        <v>0</v>
      </c>
      <c r="BS13" s="2">
        <f t="shared" si="4"/>
        <v>0</v>
      </c>
      <c r="BT13" s="2">
        <f t="shared" si="5"/>
        <v>0</v>
      </c>
      <c r="BU13" s="2">
        <f t="shared" si="6"/>
        <v>0</v>
      </c>
      <c r="BV13" s="2">
        <f t="shared" si="7"/>
        <v>0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0</v>
      </c>
      <c r="CA13" s="2">
        <f t="shared" si="12"/>
        <v>0</v>
      </c>
      <c r="CB13" s="2">
        <f t="shared" si="13"/>
        <v>0</v>
      </c>
      <c r="CC13" s="2">
        <f t="shared" si="14"/>
        <v>0</v>
      </c>
      <c r="CD13" s="2">
        <f t="shared" si="15"/>
        <v>0</v>
      </c>
      <c r="CE13" s="2">
        <f t="shared" si="16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КА-7  -  Тух</v>
      </c>
      <c r="B14" s="10" t="s">
        <v>178</v>
      </c>
      <c r="C14" s="18">
        <v>190</v>
      </c>
      <c r="D14" s="18">
        <v>145</v>
      </c>
      <c r="E14" s="22" t="s">
        <v>114</v>
      </c>
      <c r="F14" s="22">
        <v>3</v>
      </c>
      <c r="G14" s="18"/>
      <c r="H14" s="20">
        <f t="shared" ca="1" si="17"/>
        <v>0</v>
      </c>
      <c r="I14" s="16" t="str">
        <f t="shared" si="18"/>
        <v>07K002TU0009</v>
      </c>
      <c r="J14" s="54">
        <v>178.72613455918491</v>
      </c>
      <c r="K14" s="54">
        <v>180.74854442298064</v>
      </c>
      <c r="L14" s="54">
        <v>180.54241561889651</v>
      </c>
      <c r="M14" s="54">
        <v>181.00060548503305</v>
      </c>
      <c r="N14" s="54">
        <v>178.2703690491654</v>
      </c>
      <c r="O14" s="54">
        <v>172.32706724847978</v>
      </c>
      <c r="P14" s="54">
        <v>178.71601827340953</v>
      </c>
      <c r="Q14" s="54">
        <v>175.33718159213868</v>
      </c>
      <c r="R14" s="54">
        <v>180.8061983508066</v>
      </c>
      <c r="S14" s="54">
        <v>179.51390319726414</v>
      </c>
      <c r="T14" s="54">
        <v>175.85714817735195</v>
      </c>
      <c r="U14" s="54">
        <v>0</v>
      </c>
      <c r="V14" s="54">
        <v>140.99879078204401</v>
      </c>
      <c r="W14" s="56">
        <v>136.57802850453808</v>
      </c>
      <c r="X14" s="2">
        <f t="shared" ca="1" si="19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178.45961517002047</v>
      </c>
      <c r="AM14" s="55">
        <v>181.15027195408894</v>
      </c>
      <c r="AN14" s="55">
        <v>179.00096872421921</v>
      </c>
      <c r="AO14" s="55">
        <v>180.63156334325907</v>
      </c>
      <c r="AP14" s="55">
        <v>181.96325739603611</v>
      </c>
      <c r="AQ14" s="55">
        <v>181.33299009240534</v>
      </c>
      <c r="AR14" s="55">
        <v>181.57991306488725</v>
      </c>
      <c r="AS14" s="55">
        <v>179.85008561080036</v>
      </c>
      <c r="AT14" s="55">
        <v>180.75093479301745</v>
      </c>
      <c r="AU14" s="55">
        <v>176.79101845322816</v>
      </c>
      <c r="AV14" s="55">
        <v>183.10103560516322</v>
      </c>
      <c r="AW14" s="55">
        <v>0</v>
      </c>
      <c r="AX14" s="55">
        <v>158.32267047167335</v>
      </c>
      <c r="AY14" s="55">
        <v>156.04224302892231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21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4"/>
        <v>0</v>
      </c>
      <c r="BT14" s="2">
        <f t="shared" si="5"/>
        <v>0</v>
      </c>
      <c r="BU14" s="2">
        <f t="shared" si="6"/>
        <v>0</v>
      </c>
      <c r="BV14" s="2">
        <f t="shared" si="7"/>
        <v>0</v>
      </c>
      <c r="BW14" s="2">
        <f t="shared" si="8"/>
        <v>0</v>
      </c>
      <c r="BX14" s="2">
        <f t="shared" si="9"/>
        <v>0</v>
      </c>
      <c r="BY14" s="2">
        <f t="shared" si="10"/>
        <v>0</v>
      </c>
      <c r="BZ14" s="2">
        <f t="shared" si="11"/>
        <v>0</v>
      </c>
      <c r="CA14" s="2">
        <f t="shared" si="12"/>
        <v>0</v>
      </c>
      <c r="CB14" s="2">
        <f t="shared" si="13"/>
        <v>0</v>
      </c>
      <c r="CC14" s="2">
        <f t="shared" si="14"/>
        <v>0</v>
      </c>
      <c r="CD14" s="2">
        <f t="shared" si="15"/>
        <v>0</v>
      </c>
      <c r="CE14" s="2">
        <f t="shared" si="16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КА-8  -  Тух</v>
      </c>
      <c r="B15" s="10" t="s">
        <v>179</v>
      </c>
      <c r="C15" s="18">
        <v>190</v>
      </c>
      <c r="D15" s="18">
        <v>145</v>
      </c>
      <c r="E15" s="22" t="s">
        <v>114</v>
      </c>
      <c r="F15" s="22">
        <v>3</v>
      </c>
      <c r="G15" s="18"/>
      <c r="H15" s="20">
        <f t="shared" ca="1" si="17"/>
        <v>0</v>
      </c>
      <c r="I15" s="16" t="str">
        <f t="shared" si="18"/>
        <v>08K002TU0009</v>
      </c>
      <c r="J15" s="54">
        <v>192.50127943016429</v>
      </c>
      <c r="K15" s="54">
        <v>194.86589895356968</v>
      </c>
      <c r="L15" s="54">
        <v>198.09903125554479</v>
      </c>
      <c r="M15" s="54">
        <v>197.1039357862924</v>
      </c>
      <c r="N15" s="54">
        <v>191.66377354284327</v>
      </c>
      <c r="O15" s="54">
        <v>192.08472553640613</v>
      </c>
      <c r="P15" s="54">
        <v>195.39297063847349</v>
      </c>
      <c r="Q15" s="54">
        <v>198.64268233438656</v>
      </c>
      <c r="R15" s="54">
        <v>195.21758135217385</v>
      </c>
      <c r="S15" s="54">
        <v>193.26392372773611</v>
      </c>
      <c r="T15" s="54">
        <v>193.94071827117372</v>
      </c>
      <c r="U15" s="54">
        <v>0</v>
      </c>
      <c r="V15" s="54">
        <v>157.37940512217173</v>
      </c>
      <c r="W15" s="56">
        <v>152.01125297881609</v>
      </c>
      <c r="X15" s="2">
        <f t="shared" ca="1" si="19"/>
        <v>2</v>
      </c>
      <c r="Y15" s="2">
        <f t="shared" ca="1" si="0"/>
        <v>2</v>
      </c>
      <c r="Z15" s="2">
        <f t="shared" ca="1" si="0"/>
        <v>2</v>
      </c>
      <c r="AA15" s="2">
        <f t="shared" ca="1" si="0"/>
        <v>2</v>
      </c>
      <c r="AB15" s="2">
        <f t="shared" ca="1" si="0"/>
        <v>2</v>
      </c>
      <c r="AC15" s="2">
        <f t="shared" ca="1" si="0"/>
        <v>2</v>
      </c>
      <c r="AD15" s="2">
        <f t="shared" ca="1" si="0"/>
        <v>2</v>
      </c>
      <c r="AE15" s="2">
        <f t="shared" ca="1" si="0"/>
        <v>2</v>
      </c>
      <c r="AF15" s="2">
        <f t="shared" ca="1" si="0"/>
        <v>2</v>
      </c>
      <c r="AG15" s="2">
        <f t="shared" ca="1" si="0"/>
        <v>2</v>
      </c>
      <c r="AH15" s="2">
        <f t="shared" ca="1" si="0"/>
        <v>2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177.16640514456117</v>
      </c>
      <c r="AM15" s="55">
        <v>180.26129121826614</v>
      </c>
      <c r="AN15" s="55">
        <v>178.72223467368059</v>
      </c>
      <c r="AO15" s="55">
        <v>179.37042712863757</v>
      </c>
      <c r="AP15" s="55">
        <v>180.44743932662232</v>
      </c>
      <c r="AQ15" s="55">
        <v>180.1995274108034</v>
      </c>
      <c r="AR15" s="55">
        <v>181.1196623401016</v>
      </c>
      <c r="AS15" s="55">
        <v>178.44219410158462</v>
      </c>
      <c r="AT15" s="55">
        <v>179.3176781667822</v>
      </c>
      <c r="AU15" s="55">
        <v>175.52837132638544</v>
      </c>
      <c r="AV15" s="55">
        <v>181.73048194497093</v>
      </c>
      <c r="AW15" s="55">
        <v>0</v>
      </c>
      <c r="AX15" s="55">
        <v>156.71690746656898</v>
      </c>
      <c r="AY15" s="55">
        <v>155.56811949747689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21"/>
        <v>TU</v>
      </c>
      <c r="BO15" s="2">
        <f>IF(AND(COUNTIF(J15:W15,"&gt;0")&gt;6,COUNTIF(J15:W15,"&gt;0")=SUM(BR15:CE15)),SUM(BR15:CE15),0)</f>
        <v>0</v>
      </c>
      <c r="BP15" s="2">
        <f t="shared" si="2"/>
        <v>0</v>
      </c>
      <c r="BR15" s="2">
        <f t="shared" si="3"/>
        <v>1</v>
      </c>
      <c r="BS15" s="2">
        <f t="shared" si="4"/>
        <v>1</v>
      </c>
      <c r="BT15" s="2">
        <f t="shared" si="5"/>
        <v>1</v>
      </c>
      <c r="BU15" s="2">
        <f t="shared" si="6"/>
        <v>1</v>
      </c>
      <c r="BV15" s="2">
        <f t="shared" si="7"/>
        <v>1</v>
      </c>
      <c r="BW15" s="2">
        <f t="shared" si="8"/>
        <v>1</v>
      </c>
      <c r="BX15" s="2">
        <f t="shared" si="9"/>
        <v>1</v>
      </c>
      <c r="BY15" s="2">
        <f t="shared" si="10"/>
        <v>1</v>
      </c>
      <c r="BZ15" s="2">
        <f t="shared" si="11"/>
        <v>1</v>
      </c>
      <c r="CA15" s="2">
        <f t="shared" si="12"/>
        <v>1</v>
      </c>
      <c r="CB15" s="2">
        <f t="shared" si="13"/>
        <v>1</v>
      </c>
      <c r="CC15" s="2">
        <f t="shared" si="14"/>
        <v>0</v>
      </c>
      <c r="CD15" s="2">
        <f t="shared" si="15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КА-9  -  Тух</v>
      </c>
      <c r="B16" s="10" t="s">
        <v>180</v>
      </c>
      <c r="C16" s="18">
        <v>190</v>
      </c>
      <c r="D16" s="18">
        <v>145</v>
      </c>
      <c r="E16" s="22" t="s">
        <v>114</v>
      </c>
      <c r="F16" s="22">
        <v>3</v>
      </c>
      <c r="G16" s="18"/>
      <c r="H16" s="20">
        <f t="shared" ca="1" si="17"/>
        <v>0</v>
      </c>
      <c r="I16" s="16" t="str">
        <f t="shared" si="18"/>
        <v>09K002TU0009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6">
        <v>0</v>
      </c>
      <c r="X16" s="2">
        <f t="shared" ca="1" si="19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0</v>
      </c>
      <c r="AM16" s="55">
        <v>0</v>
      </c>
      <c r="AN16" s="55">
        <v>0</v>
      </c>
      <c r="AO16" s="55">
        <v>0</v>
      </c>
      <c r="AP16" s="55">
        <v>0</v>
      </c>
      <c r="AQ16" s="55">
        <v>0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5">
        <v>0</v>
      </c>
      <c r="AX16" s="55">
        <v>0</v>
      </c>
      <c r="AY16" s="55">
        <v>0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21"/>
        <v>TU</v>
      </c>
      <c r="BP16" s="2">
        <f t="shared" si="2"/>
        <v>0</v>
      </c>
      <c r="BR16" s="2">
        <f t="shared" si="3"/>
        <v>0</v>
      </c>
      <c r="BS16" s="2">
        <f t="shared" si="4"/>
        <v>0</v>
      </c>
      <c r="BT16" s="2">
        <f t="shared" si="5"/>
        <v>0</v>
      </c>
      <c r="BU16" s="2">
        <f t="shared" si="6"/>
        <v>0</v>
      </c>
      <c r="BV16" s="2">
        <f t="shared" si="7"/>
        <v>0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0</v>
      </c>
      <c r="CC16" s="2">
        <f t="shared" si="14"/>
        <v>0</v>
      </c>
      <c r="CD16" s="2">
        <f t="shared" si="15"/>
        <v>0</v>
      </c>
      <c r="CE16" s="2">
        <f t="shared" si="16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КА-10  -  Тух</v>
      </c>
      <c r="B17" s="10" t="s">
        <v>181</v>
      </c>
      <c r="C17" s="18">
        <v>190</v>
      </c>
      <c r="D17" s="18">
        <v>145</v>
      </c>
      <c r="E17" s="22" t="s">
        <v>114</v>
      </c>
      <c r="F17" s="22">
        <v>3</v>
      </c>
      <c r="G17" s="18"/>
      <c r="H17" s="20">
        <f t="shared" ca="1" si="17"/>
        <v>0</v>
      </c>
      <c r="I17" s="16" t="str">
        <f t="shared" si="18"/>
        <v>10K002TU0009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0</v>
      </c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5">
        <v>0</v>
      </c>
      <c r="AX17" s="55">
        <v>0</v>
      </c>
      <c r="AY17" s="55">
        <v>0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21"/>
        <v>TU</v>
      </c>
      <c r="BP17" s="2">
        <f t="shared" si="2"/>
        <v>0</v>
      </c>
      <c r="BR17" s="2">
        <f t="shared" si="3"/>
        <v>0</v>
      </c>
      <c r="BS17" s="2">
        <f t="shared" si="4"/>
        <v>0</v>
      </c>
      <c r="BT17" s="2">
        <f t="shared" si="5"/>
        <v>0</v>
      </c>
      <c r="BU17" s="2">
        <f t="shared" si="6"/>
        <v>0</v>
      </c>
      <c r="BV17" s="2">
        <f t="shared" si="7"/>
        <v>0</v>
      </c>
      <c r="BW17" s="2">
        <f t="shared" si="8"/>
        <v>0</v>
      </c>
      <c r="BX17" s="2">
        <f t="shared" si="9"/>
        <v>0</v>
      </c>
      <c r="BY17" s="2">
        <f t="shared" si="10"/>
        <v>0</v>
      </c>
      <c r="BZ17" s="2">
        <f t="shared" si="11"/>
        <v>0</v>
      </c>
      <c r="CA17" s="2">
        <f t="shared" si="12"/>
        <v>0</v>
      </c>
      <c r="CB17" s="2">
        <f t="shared" si="13"/>
        <v>0</v>
      </c>
      <c r="CC17" s="2">
        <f t="shared" si="14"/>
        <v>0</v>
      </c>
      <c r="CD17" s="2">
        <f t="shared" si="15"/>
        <v>0</v>
      </c>
      <c r="CE17" s="2">
        <f t="shared" si="16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КА-11  -  Тух</v>
      </c>
      <c r="B18" s="10" t="s">
        <v>182</v>
      </c>
      <c r="C18" s="18">
        <v>190</v>
      </c>
      <c r="D18" s="18">
        <v>145</v>
      </c>
      <c r="E18" s="22" t="s">
        <v>114</v>
      </c>
      <c r="F18" s="22">
        <v>3</v>
      </c>
      <c r="G18" s="18"/>
      <c r="H18" s="20">
        <f t="shared" ca="1" si="17"/>
        <v>0</v>
      </c>
      <c r="I18" s="16" t="str">
        <f t="shared" si="18"/>
        <v>11K002TU0009</v>
      </c>
      <c r="J18" s="54">
        <v>161.71881720114922</v>
      </c>
      <c r="K18" s="54">
        <v>162.90856434331141</v>
      </c>
      <c r="L18" s="54">
        <v>162.03267089494628</v>
      </c>
      <c r="M18" s="54">
        <v>161.84074526585246</v>
      </c>
      <c r="N18" s="54">
        <v>163.70646086094268</v>
      </c>
      <c r="O18" s="54">
        <v>162.48845851721688</v>
      </c>
      <c r="P18" s="54">
        <v>162.31247012063099</v>
      </c>
      <c r="Q18" s="54">
        <v>162.61668205012458</v>
      </c>
      <c r="R18" s="54">
        <v>160.53700500555982</v>
      </c>
      <c r="S18" s="54">
        <v>162.45243494177134</v>
      </c>
      <c r="T18" s="54">
        <v>162.75863277287667</v>
      </c>
      <c r="U18" s="54">
        <v>162.91132486029031</v>
      </c>
      <c r="V18" s="54">
        <v>163.77480172340947</v>
      </c>
      <c r="W18" s="56">
        <v>164.13968607500422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158.55248940211024</v>
      </c>
      <c r="AM18" s="55">
        <v>159.59667849856544</v>
      </c>
      <c r="AN18" s="55">
        <v>157.26894366388231</v>
      </c>
      <c r="AO18" s="55">
        <v>157.59106862098201</v>
      </c>
      <c r="AP18" s="55">
        <v>158.8952037891475</v>
      </c>
      <c r="AQ18" s="55">
        <v>155.63433566673936</v>
      </c>
      <c r="AR18" s="55">
        <v>155.19594294362983</v>
      </c>
      <c r="AS18" s="55">
        <v>158.31745286638227</v>
      </c>
      <c r="AT18" s="55">
        <v>158.73692394563415</v>
      </c>
      <c r="AU18" s="55">
        <v>158.5044415233688</v>
      </c>
      <c r="AV18" s="55">
        <v>158.39384943639038</v>
      </c>
      <c r="AW18" s="55">
        <v>158.96054140826627</v>
      </c>
      <c r="AX18" s="55">
        <v>159.70533269148305</v>
      </c>
      <c r="AY18" s="55">
        <v>160.72158025566907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21"/>
        <v>TU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si="3"/>
        <v>0</v>
      </c>
      <c r="BS18" s="2">
        <f t="shared" si="4"/>
        <v>0</v>
      </c>
      <c r="BT18" s="2">
        <f t="shared" si="5"/>
        <v>0</v>
      </c>
      <c r="BU18" s="2">
        <f t="shared" si="6"/>
        <v>0</v>
      </c>
      <c r="BV18" s="2">
        <f t="shared" si="7"/>
        <v>0</v>
      </c>
      <c r="BW18" s="2">
        <f t="shared" si="8"/>
        <v>0</v>
      </c>
      <c r="BX18" s="2">
        <f t="shared" si="9"/>
        <v>0</v>
      </c>
      <c r="BY18" s="2">
        <f t="shared" si="10"/>
        <v>0</v>
      </c>
      <c r="BZ18" s="2">
        <f t="shared" si="11"/>
        <v>0</v>
      </c>
      <c r="CA18" s="2">
        <f t="shared" si="12"/>
        <v>0</v>
      </c>
      <c r="CB18" s="2">
        <f t="shared" si="13"/>
        <v>0</v>
      </c>
      <c r="CC18" s="2">
        <f t="shared" si="14"/>
        <v>0</v>
      </c>
      <c r="CD18" s="2">
        <f t="shared" si="15"/>
        <v>0</v>
      </c>
      <c r="CE18" s="2">
        <f t="shared" si="16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КА-12  -  Тух</v>
      </c>
      <c r="B19" s="10" t="s">
        <v>183</v>
      </c>
      <c r="C19" s="18">
        <v>190</v>
      </c>
      <c r="D19" s="18">
        <v>145</v>
      </c>
      <c r="E19" s="22" t="s">
        <v>114</v>
      </c>
      <c r="F19" s="22">
        <v>3</v>
      </c>
      <c r="G19" s="18"/>
      <c r="H19" s="20">
        <f t="shared" ca="1" si="17"/>
        <v>0</v>
      </c>
      <c r="I19" s="16" t="str">
        <f t="shared" si="18"/>
        <v>12K002TU0009</v>
      </c>
      <c r="J19" s="54">
        <v>154.34714737208068</v>
      </c>
      <c r="K19" s="54">
        <v>153.39981013630393</v>
      </c>
      <c r="L19" s="54">
        <v>152.82409156809612</v>
      </c>
      <c r="M19" s="54">
        <v>150.56564826737147</v>
      </c>
      <c r="N19" s="54">
        <v>148.93089650903786</v>
      </c>
      <c r="O19" s="54">
        <v>151.23477726581044</v>
      </c>
      <c r="P19" s="54">
        <v>151.54698826291352</v>
      </c>
      <c r="Q19" s="54">
        <v>150.38374783501268</v>
      </c>
      <c r="R19" s="54">
        <v>150.54475638003333</v>
      </c>
      <c r="S19" s="54">
        <v>151.62683092603132</v>
      </c>
      <c r="T19" s="54">
        <v>148.80794109430201</v>
      </c>
      <c r="U19" s="54">
        <v>150.66441750057373</v>
      </c>
      <c r="V19" s="54">
        <v>151.73042013251123</v>
      </c>
      <c r="W19" s="56">
        <v>156.18949449076783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148.93368610933521</v>
      </c>
      <c r="AM19" s="55">
        <v>148.31949638835249</v>
      </c>
      <c r="AN19" s="55">
        <v>147.15168860477891</v>
      </c>
      <c r="AO19" s="55">
        <v>146.44800628594598</v>
      </c>
      <c r="AP19" s="55">
        <v>144.44037198522261</v>
      </c>
      <c r="AQ19" s="55">
        <v>143.93047467328643</v>
      </c>
      <c r="AR19" s="55">
        <v>144.61265676388808</v>
      </c>
      <c r="AS19" s="55">
        <v>144.15410740373761</v>
      </c>
      <c r="AT19" s="55">
        <v>145.1223913165984</v>
      </c>
      <c r="AU19" s="55">
        <v>144.52052459305267</v>
      </c>
      <c r="AV19" s="55">
        <v>144.43085514558433</v>
      </c>
      <c r="AW19" s="55">
        <v>146.67213445515847</v>
      </c>
      <c r="AX19" s="55">
        <v>148.92569562208467</v>
      </c>
      <c r="AY19" s="55">
        <v>150.2637949659115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21"/>
        <v>TU</v>
      </c>
      <c r="BO19" s="2">
        <f>IF(AND(COUNTIF(J19:W19,"&gt;0")&gt;6,COUNTIF(J19:W19,"&gt;0")=SUM(BR19:CE19)),SUM(BR19:CE19),0)</f>
        <v>0</v>
      </c>
      <c r="BP19" s="2">
        <f t="shared" si="2"/>
        <v>1</v>
      </c>
      <c r="BR19" s="2">
        <f t="shared" si="3"/>
        <v>0</v>
      </c>
      <c r="BS19" s="2">
        <f t="shared" si="4"/>
        <v>0</v>
      </c>
      <c r="BT19" s="2">
        <f t="shared" si="5"/>
        <v>0</v>
      </c>
      <c r="BU19" s="2">
        <f t="shared" si="6"/>
        <v>0</v>
      </c>
      <c r="BV19" s="2">
        <f t="shared" si="7"/>
        <v>0</v>
      </c>
      <c r="BW19" s="2">
        <f t="shared" si="8"/>
        <v>0</v>
      </c>
      <c r="BX19" s="2">
        <f t="shared" si="9"/>
        <v>0</v>
      </c>
      <c r="BY19" s="2">
        <f t="shared" si="10"/>
        <v>0</v>
      </c>
      <c r="BZ19" s="2">
        <f t="shared" si="11"/>
        <v>0</v>
      </c>
      <c r="CA19" s="2">
        <f t="shared" si="12"/>
        <v>0</v>
      </c>
      <c r="CB19" s="2">
        <f t="shared" si="13"/>
        <v>0</v>
      </c>
      <c r="CC19" s="2">
        <f t="shared" si="14"/>
        <v>0</v>
      </c>
      <c r="CD19" s="2">
        <f t="shared" si="15"/>
        <v>0</v>
      </c>
      <c r="CE19" s="2">
        <f t="shared" si="16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КА-13А  -  Тух</v>
      </c>
      <c r="B20" s="10" t="s">
        <v>184</v>
      </c>
      <c r="C20" s="18">
        <v>190</v>
      </c>
      <c r="D20" s="18">
        <v>145</v>
      </c>
      <c r="E20" s="22" t="s">
        <v>114</v>
      </c>
      <c r="F20" s="22">
        <v>3</v>
      </c>
      <c r="G20" s="18"/>
      <c r="H20" s="20">
        <f t="shared" ca="1" si="17"/>
        <v>0</v>
      </c>
      <c r="I20" s="16" t="str">
        <f t="shared" si="18"/>
        <v>13K002TU0A09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6">
        <v>0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0</v>
      </c>
      <c r="AM20" s="55">
        <v>0</v>
      </c>
      <c r="AN20" s="55">
        <v>0</v>
      </c>
      <c r="AO20" s="55">
        <v>0</v>
      </c>
      <c r="AP20" s="55">
        <v>0</v>
      </c>
      <c r="AQ20" s="55">
        <v>0</v>
      </c>
      <c r="AR20" s="55">
        <v>0</v>
      </c>
      <c r="AS20" s="55">
        <v>0</v>
      </c>
      <c r="AT20" s="55">
        <v>0</v>
      </c>
      <c r="AU20" s="55">
        <v>0</v>
      </c>
      <c r="AV20" s="55">
        <v>0</v>
      </c>
      <c r="AW20" s="55">
        <v>0</v>
      </c>
      <c r="AX20" s="55">
        <v>0</v>
      </c>
      <c r="AY20" s="55">
        <v>0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21"/>
        <v>TU</v>
      </c>
      <c r="BP20" s="2">
        <f t="shared" si="2"/>
        <v>0</v>
      </c>
      <c r="BR20" s="2">
        <f t="shared" si="3"/>
        <v>0</v>
      </c>
      <c r="BS20" s="2">
        <f t="shared" si="4"/>
        <v>0</v>
      </c>
      <c r="BT20" s="2">
        <f t="shared" si="5"/>
        <v>0</v>
      </c>
      <c r="BU20" s="2">
        <f t="shared" si="6"/>
        <v>0</v>
      </c>
      <c r="BV20" s="2">
        <f t="shared" si="7"/>
        <v>0</v>
      </c>
      <c r="BW20" s="2">
        <f t="shared" si="8"/>
        <v>0</v>
      </c>
      <c r="BX20" s="2">
        <f t="shared" si="9"/>
        <v>0</v>
      </c>
      <c r="BY20" s="2">
        <f t="shared" si="10"/>
        <v>0</v>
      </c>
      <c r="BZ20" s="2">
        <f t="shared" si="11"/>
        <v>0</v>
      </c>
      <c r="CA20" s="2">
        <f t="shared" si="12"/>
        <v>0</v>
      </c>
      <c r="CB20" s="2">
        <f t="shared" si="13"/>
        <v>0</v>
      </c>
      <c r="CC20" s="2">
        <f t="shared" si="14"/>
        <v>0</v>
      </c>
      <c r="CD20" s="2">
        <f t="shared" si="15"/>
        <v>0</v>
      </c>
      <c r="CE20" s="2">
        <f t="shared" si="16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КА-13Б  -  Тух</v>
      </c>
      <c r="B21" s="10" t="s">
        <v>185</v>
      </c>
      <c r="C21" s="18">
        <v>190</v>
      </c>
      <c r="D21" s="18">
        <v>145</v>
      </c>
      <c r="E21" s="22" t="s">
        <v>114</v>
      </c>
      <c r="F21" s="22">
        <v>3</v>
      </c>
      <c r="G21" s="18"/>
      <c r="H21" s="20">
        <f t="shared" ca="1" si="17"/>
        <v>0</v>
      </c>
      <c r="I21" s="16" t="str">
        <f t="shared" si="18"/>
        <v>13K002TU0B09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6">
        <v>0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0</v>
      </c>
      <c r="AM21" s="55">
        <v>0</v>
      </c>
      <c r="AN21" s="55">
        <v>0</v>
      </c>
      <c r="AO21" s="55">
        <v>0</v>
      </c>
      <c r="AP21" s="55">
        <v>0</v>
      </c>
      <c r="AQ21" s="55">
        <v>0</v>
      </c>
      <c r="AR21" s="55">
        <v>0</v>
      </c>
      <c r="AS21" s="55">
        <v>0</v>
      </c>
      <c r="AT21" s="55">
        <v>0</v>
      </c>
      <c r="AU21" s="55">
        <v>0</v>
      </c>
      <c r="AV21" s="55">
        <v>0</v>
      </c>
      <c r="AW21" s="55">
        <v>0</v>
      </c>
      <c r="AX21" s="55">
        <v>0</v>
      </c>
      <c r="AY21" s="55">
        <v>0</v>
      </c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21"/>
        <v>TU</v>
      </c>
      <c r="BP21" s="2">
        <f t="shared" si="2"/>
        <v>0</v>
      </c>
      <c r="BR21" s="2">
        <f t="shared" si="3"/>
        <v>0</v>
      </c>
      <c r="BS21" s="2">
        <f t="shared" si="4"/>
        <v>0</v>
      </c>
      <c r="BT21" s="2">
        <f t="shared" si="5"/>
        <v>0</v>
      </c>
      <c r="BU21" s="2">
        <f t="shared" si="6"/>
        <v>0</v>
      </c>
      <c r="BV21" s="2">
        <f t="shared" si="7"/>
        <v>0</v>
      </c>
      <c r="BW21" s="2">
        <f t="shared" si="8"/>
        <v>0</v>
      </c>
      <c r="BX21" s="2">
        <f t="shared" si="9"/>
        <v>0</v>
      </c>
      <c r="BY21" s="2">
        <f t="shared" si="10"/>
        <v>0</v>
      </c>
      <c r="BZ21" s="2">
        <f t="shared" si="11"/>
        <v>0</v>
      </c>
      <c r="CA21" s="2">
        <f t="shared" si="12"/>
        <v>0</v>
      </c>
      <c r="CB21" s="2">
        <f t="shared" si="13"/>
        <v>0</v>
      </c>
      <c r="CC21" s="2">
        <f t="shared" si="14"/>
        <v>0</v>
      </c>
      <c r="CD21" s="2">
        <f t="shared" si="15"/>
        <v>0</v>
      </c>
      <c r="CE21" s="2">
        <f t="shared" si="16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КА-14А  -  Тух</v>
      </c>
      <c r="B22" s="10" t="s">
        <v>186</v>
      </c>
      <c r="C22" s="18">
        <v>190</v>
      </c>
      <c r="D22" s="18">
        <v>145</v>
      </c>
      <c r="E22" s="22" t="s">
        <v>114</v>
      </c>
      <c r="F22" s="22">
        <v>3</v>
      </c>
      <c r="G22" s="18"/>
      <c r="H22" s="20">
        <f t="shared" ca="1" si="17"/>
        <v>0</v>
      </c>
      <c r="I22" s="16" t="str">
        <f t="shared" si="18"/>
        <v>14K002TU0A09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6">
        <v>0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0</v>
      </c>
      <c r="AM22" s="55">
        <v>0</v>
      </c>
      <c r="AN22" s="55">
        <v>0</v>
      </c>
      <c r="AO22" s="55">
        <v>0</v>
      </c>
      <c r="AP22" s="55">
        <v>0</v>
      </c>
      <c r="AQ22" s="55">
        <v>0</v>
      </c>
      <c r="AR22" s="55">
        <v>0</v>
      </c>
      <c r="AS22" s="55">
        <v>0</v>
      </c>
      <c r="AT22" s="55">
        <v>0</v>
      </c>
      <c r="AU22" s="55">
        <v>0</v>
      </c>
      <c r="AV22" s="55">
        <v>0</v>
      </c>
      <c r="AW22" s="55">
        <v>0</v>
      </c>
      <c r="AX22" s="55">
        <v>0</v>
      </c>
      <c r="AY22" s="55">
        <v>0</v>
      </c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21"/>
        <v>TU</v>
      </c>
      <c r="BP22" s="2">
        <f t="shared" si="2"/>
        <v>0</v>
      </c>
      <c r="BR22" s="2">
        <f t="shared" si="3"/>
        <v>0</v>
      </c>
      <c r="BS22" s="2">
        <f t="shared" si="4"/>
        <v>0</v>
      </c>
      <c r="BT22" s="2">
        <f t="shared" si="5"/>
        <v>0</v>
      </c>
      <c r="BU22" s="2">
        <f t="shared" si="6"/>
        <v>0</v>
      </c>
      <c r="BV22" s="2">
        <f t="shared" si="7"/>
        <v>0</v>
      </c>
      <c r="BW22" s="2">
        <f t="shared" si="8"/>
        <v>0</v>
      </c>
      <c r="BX22" s="2">
        <f t="shared" si="9"/>
        <v>0</v>
      </c>
      <c r="BY22" s="2">
        <f t="shared" si="10"/>
        <v>0</v>
      </c>
      <c r="BZ22" s="2">
        <f t="shared" si="11"/>
        <v>0</v>
      </c>
      <c r="CA22" s="2">
        <f t="shared" si="12"/>
        <v>0</v>
      </c>
      <c r="CB22" s="2">
        <f t="shared" si="13"/>
        <v>0</v>
      </c>
      <c r="CC22" s="2">
        <f t="shared" si="14"/>
        <v>0</v>
      </c>
      <c r="CD22" s="2">
        <f t="shared" si="15"/>
        <v>0</v>
      </c>
      <c r="CE22" s="2">
        <f t="shared" si="16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КА-14Б  -  Тух</v>
      </c>
      <c r="B23" s="10" t="s">
        <v>187</v>
      </c>
      <c r="C23" s="18">
        <v>190</v>
      </c>
      <c r="D23" s="18">
        <v>145</v>
      </c>
      <c r="E23" s="22" t="s">
        <v>114</v>
      </c>
      <c r="F23" s="22">
        <v>3</v>
      </c>
      <c r="G23" s="18"/>
      <c r="H23" s="20">
        <f t="shared" ca="1" si="17"/>
        <v>0</v>
      </c>
      <c r="I23" s="16" t="str">
        <f t="shared" si="18"/>
        <v>14K002TU0B09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54">
        <v>0</v>
      </c>
      <c r="T23" s="54">
        <v>0</v>
      </c>
      <c r="U23" s="54">
        <v>0</v>
      </c>
      <c r="V23" s="54">
        <v>0</v>
      </c>
      <c r="W23" s="56">
        <v>0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0</v>
      </c>
      <c r="AM23" s="55">
        <v>0</v>
      </c>
      <c r="AN23" s="55">
        <v>0</v>
      </c>
      <c r="AO23" s="55">
        <v>0</v>
      </c>
      <c r="AP23" s="55">
        <v>0</v>
      </c>
      <c r="AQ23" s="55">
        <v>0</v>
      </c>
      <c r="AR23" s="55">
        <v>0</v>
      </c>
      <c r="AS23" s="55">
        <v>0</v>
      </c>
      <c r="AT23" s="55">
        <v>0</v>
      </c>
      <c r="AU23" s="55">
        <v>0</v>
      </c>
      <c r="AV23" s="55">
        <v>0</v>
      </c>
      <c r="AW23" s="55">
        <v>0</v>
      </c>
      <c r="AX23" s="55">
        <v>0</v>
      </c>
      <c r="AY23" s="55">
        <v>0</v>
      </c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1"/>
        <v>TU</v>
      </c>
      <c r="BP23" s="2">
        <f t="shared" si="2"/>
        <v>0</v>
      </c>
      <c r="BR23" s="2">
        <f t="shared" si="3"/>
        <v>0</v>
      </c>
      <c r="BS23" s="2">
        <f t="shared" si="4"/>
        <v>0</v>
      </c>
      <c r="BT23" s="2">
        <f t="shared" si="5"/>
        <v>0</v>
      </c>
      <c r="BU23" s="2">
        <f t="shared" si="6"/>
        <v>0</v>
      </c>
      <c r="BV23" s="2">
        <f t="shared" si="7"/>
        <v>0</v>
      </c>
      <c r="BW23" s="2">
        <f t="shared" si="8"/>
        <v>0</v>
      </c>
      <c r="BX23" s="2">
        <f t="shared" si="9"/>
        <v>0</v>
      </c>
      <c r="BY23" s="2">
        <f t="shared" si="10"/>
        <v>0</v>
      </c>
      <c r="BZ23" s="2">
        <f t="shared" si="11"/>
        <v>0</v>
      </c>
      <c r="CA23" s="2">
        <f t="shared" si="12"/>
        <v>0</v>
      </c>
      <c r="CB23" s="2">
        <f t="shared" si="13"/>
        <v>0</v>
      </c>
      <c r="CC23" s="2">
        <f t="shared" si="14"/>
        <v>0</v>
      </c>
      <c r="CD23" s="2">
        <f t="shared" si="15"/>
        <v>0</v>
      </c>
      <c r="CE23" s="2">
        <f t="shared" si="16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КА-1  -  α_рс</v>
      </c>
      <c r="B24" s="10" t="s">
        <v>188</v>
      </c>
      <c r="C24" s="18">
        <v>1.8</v>
      </c>
      <c r="D24" s="18">
        <v>1.2</v>
      </c>
      <c r="E24" s="22" t="s">
        <v>116</v>
      </c>
      <c r="F24" s="22">
        <v>3</v>
      </c>
      <c r="G24" s="18"/>
      <c r="H24" s="20">
        <f t="shared" ca="1" si="17"/>
        <v>0</v>
      </c>
      <c r="I24" s="16" t="str">
        <f t="shared" si="18"/>
        <v>01K002KI0009</v>
      </c>
      <c r="J24" s="54">
        <v>1.3384955801683829</v>
      </c>
      <c r="K24" s="54">
        <v>1.3027538863650237</v>
      </c>
      <c r="L24" s="54">
        <v>1.312322252196684</v>
      </c>
      <c r="M24" s="54">
        <v>1.2887502609825789</v>
      </c>
      <c r="N24" s="54">
        <v>1.3247072362915369</v>
      </c>
      <c r="O24" s="54">
        <v>1.3331866448555321</v>
      </c>
      <c r="P24" s="54">
        <v>1.2848979084350074</v>
      </c>
      <c r="Q24" s="54">
        <v>1.3513767364140319</v>
      </c>
      <c r="R24" s="54">
        <v>1.3924411796812959</v>
      </c>
      <c r="S24" s="54">
        <v>1.3308486786873004</v>
      </c>
      <c r="T24" s="54">
        <v>1.2921639731030516</v>
      </c>
      <c r="U24" s="54">
        <v>1.4026579605457463</v>
      </c>
      <c r="V24" s="54">
        <v>1.3536151010992223</v>
      </c>
      <c r="W24" s="56">
        <v>1.3614155490715585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>
        <v>1.3216745611254834</v>
      </c>
      <c r="AM24" s="55">
        <v>1.3193579765439958</v>
      </c>
      <c r="AN24" s="55">
        <v>1.3212796950710746</v>
      </c>
      <c r="AO24" s="55">
        <v>1.3148764335537027</v>
      </c>
      <c r="AP24" s="55">
        <v>1.3286978567412653</v>
      </c>
      <c r="AQ24" s="55">
        <v>1.3189443383242736</v>
      </c>
      <c r="AR24" s="55">
        <v>1.3118954969930416</v>
      </c>
      <c r="AS24" s="55">
        <v>1.3248735241430825</v>
      </c>
      <c r="AT24" s="55">
        <v>1.3596291575597441</v>
      </c>
      <c r="AU24" s="55">
        <v>1.3342802620665468</v>
      </c>
      <c r="AV24" s="55">
        <v>1.3151711735754548</v>
      </c>
      <c r="AW24" s="55">
        <v>1.3885869069828916</v>
      </c>
      <c r="AX24" s="55">
        <v>1.3183140825380912</v>
      </c>
      <c r="AY24" s="55">
        <v>1.327835750040691</v>
      </c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0</v>
      </c>
      <c r="BD24" s="2">
        <f t="shared" ca="1" si="20"/>
        <v>0</v>
      </c>
      <c r="BE24" s="2">
        <f t="shared" ca="1" si="20"/>
        <v>0</v>
      </c>
      <c r="BF24" s="2">
        <f t="shared" ca="1" si="20"/>
        <v>0</v>
      </c>
      <c r="BG24" s="2">
        <f t="shared" ca="1" si="20"/>
        <v>0</v>
      </c>
      <c r="BH24" s="2">
        <f t="shared" ca="1" si="20"/>
        <v>0</v>
      </c>
      <c r="BI24" s="2">
        <f t="shared" ca="1" si="20"/>
        <v>0</v>
      </c>
      <c r="BJ24" s="2">
        <f t="shared" ca="1" si="20"/>
        <v>0</v>
      </c>
      <c r="BK24" s="2">
        <f t="shared" ca="1" si="20"/>
        <v>0</v>
      </c>
      <c r="BL24" s="2">
        <f t="shared" ca="1" si="20"/>
        <v>0</v>
      </c>
      <c r="BM24" s="2">
        <f t="shared" ca="1" si="20"/>
        <v>0</v>
      </c>
      <c r="BN24" s="2" t="str">
        <f t="shared" si="21"/>
        <v>KI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ref="BR24:BR39" si="22">IF(AND(J117 &gt;0,J24&gt;$C24,J24 &gt;0.5),1,0)</f>
        <v>0</v>
      </c>
      <c r="BS24" s="2">
        <f t="shared" ref="BS24:BS39" si="23">IF(AND(K117 &gt;0,K24&gt;$C24,K24 &gt;0.5),1,0)</f>
        <v>0</v>
      </c>
      <c r="BT24" s="2">
        <f t="shared" ref="BT24:BT39" si="24">IF(AND(L117 &gt;0,L24&gt;$C24,L24 &gt;0.5),1,0)</f>
        <v>0</v>
      </c>
      <c r="BU24" s="2">
        <f t="shared" ref="BU24:BU39" si="25">IF(AND(M117 &gt;0,M24&gt;$C24,M24 &gt;0.5),1,0)</f>
        <v>0</v>
      </c>
      <c r="BV24" s="2">
        <f t="shared" ref="BV24:BV39" si="26">IF(AND(N117 &gt;0,N24&gt;$C24,N24 &gt;0.5),1,0)</f>
        <v>0</v>
      </c>
      <c r="BW24" s="2">
        <f t="shared" ref="BW24:BW39" si="27">IF(AND(O117 &gt;0,O24&gt;$C24,O24 &gt;0.5),1,0)</f>
        <v>0</v>
      </c>
      <c r="BX24" s="2">
        <f t="shared" ref="BX24:BX39" si="28">IF(AND(P117 &gt;0,P24&gt;$C24,P24 &gt;0.5),1,0)</f>
        <v>0</v>
      </c>
      <c r="BY24" s="2">
        <f t="shared" ref="BY24:BY39" si="29">IF(AND(Q117 &gt;0,Q24&gt;$C24,Q24 &gt;0.5),1,0)</f>
        <v>0</v>
      </c>
      <c r="BZ24" s="2">
        <f t="shared" ref="BZ24:BZ39" si="30">IF(AND(R117 &gt;0,R24&gt;$C24,R24 &gt;0.5),1,0)</f>
        <v>0</v>
      </c>
      <c r="CA24" s="2">
        <f t="shared" ref="CA24:CA39" si="31">IF(AND(S117 &gt;0,S24&gt;$C24,S24 &gt;0.5),1,0)</f>
        <v>0</v>
      </c>
      <c r="CB24" s="2">
        <f t="shared" ref="CB24:CB39" si="32">IF(AND(T117 &gt;0,T24&gt;$C24,T24 &gt;0.5),1,0)</f>
        <v>0</v>
      </c>
      <c r="CC24" s="2">
        <f t="shared" ref="CC24:CC39" si="33">IF(AND(U117 &gt;0,U24&gt;$C24,U24 &gt;0.5),1,0)</f>
        <v>0</v>
      </c>
      <c r="CD24" s="2">
        <f t="shared" ref="CD24:CD39" si="34">IF(AND(V117 &gt;0,V24&gt;$C24,V24 &gt;0.5),1,0)</f>
        <v>0</v>
      </c>
      <c r="CE24" s="2">
        <f t="shared" ref="CE24:CE39" si="35">IF(AND(W117 &gt;0,W24&gt;$C24,W24 &gt;0.5),1,0)</f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КА-2  -  α_рс</v>
      </c>
      <c r="B25" s="10" t="s">
        <v>189</v>
      </c>
      <c r="C25" s="18">
        <v>1.8</v>
      </c>
      <c r="D25" s="18">
        <v>1.2</v>
      </c>
      <c r="E25" s="22" t="s">
        <v>116</v>
      </c>
      <c r="F25" s="22">
        <v>3</v>
      </c>
      <c r="G25" s="18"/>
      <c r="H25" s="20">
        <f t="shared" ca="1" si="17"/>
        <v>0</v>
      </c>
      <c r="I25" s="16" t="str">
        <f t="shared" si="18"/>
        <v>02K002KI0009</v>
      </c>
      <c r="J25" s="54">
        <v>1.4067064150961643</v>
      </c>
      <c r="K25" s="54">
        <v>1.3471722290257573</v>
      </c>
      <c r="L25" s="54">
        <v>1.4125055491277465</v>
      </c>
      <c r="M25" s="54">
        <v>1.3792912817172163</v>
      </c>
      <c r="N25" s="54">
        <v>1.378850777526303</v>
      </c>
      <c r="O25" s="54">
        <v>1.3904345402986484</v>
      </c>
      <c r="P25" s="54">
        <v>1.3675963386704368</v>
      </c>
      <c r="Q25" s="54">
        <v>1.3898184159352958</v>
      </c>
      <c r="R25" s="54">
        <v>1.4180820024451959</v>
      </c>
      <c r="S25" s="54">
        <v>1.3915447576119582</v>
      </c>
      <c r="T25" s="54">
        <v>1.345059314090064</v>
      </c>
      <c r="U25" s="54">
        <v>1.3630706897267102</v>
      </c>
      <c r="V25" s="54">
        <v>1.4100174658530156</v>
      </c>
      <c r="W25" s="56">
        <v>1.4073203608942693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0</v>
      </c>
      <c r="AB25" s="2">
        <f t="shared" ca="1" si="19"/>
        <v>0</v>
      </c>
      <c r="AC25" s="2">
        <f t="shared" ca="1" si="19"/>
        <v>0</v>
      </c>
      <c r="AD25" s="2">
        <f t="shared" ca="1" si="19"/>
        <v>0</v>
      </c>
      <c r="AE25" s="2">
        <f t="shared" ca="1" si="19"/>
        <v>0</v>
      </c>
      <c r="AF25" s="2">
        <f t="shared" ca="1" si="19"/>
        <v>0</v>
      </c>
      <c r="AG25" s="2">
        <f t="shared" ca="1" si="19"/>
        <v>0</v>
      </c>
      <c r="AH25" s="2">
        <f t="shared" ca="1" si="19"/>
        <v>0</v>
      </c>
      <c r="AI25" s="2">
        <f t="shared" ca="1" si="19"/>
        <v>0</v>
      </c>
      <c r="AJ25" s="2">
        <f t="shared" ca="1" si="19"/>
        <v>0</v>
      </c>
      <c r="AK25" s="2">
        <f t="shared" ca="1" si="19"/>
        <v>0</v>
      </c>
      <c r="AL25" s="55">
        <v>1.3494874865441568</v>
      </c>
      <c r="AM25" s="55">
        <v>1.3421371660577566</v>
      </c>
      <c r="AN25" s="55">
        <v>1.352797034156604</v>
      </c>
      <c r="AO25" s="55">
        <v>1.3557458132329994</v>
      </c>
      <c r="AP25" s="55">
        <v>1.3545002816153584</v>
      </c>
      <c r="AQ25" s="55">
        <v>1.3455664468769437</v>
      </c>
      <c r="AR25" s="55">
        <v>1.3439841146661982</v>
      </c>
      <c r="AS25" s="55">
        <v>1.3519144820053035</v>
      </c>
      <c r="AT25" s="55">
        <v>1.3505454083976032</v>
      </c>
      <c r="AU25" s="55">
        <v>1.3428365029258746</v>
      </c>
      <c r="AV25" s="55">
        <v>1.3407102902924415</v>
      </c>
      <c r="AW25" s="55">
        <v>1.3317871776581105</v>
      </c>
      <c r="AX25" s="55">
        <v>1.3427239242180917</v>
      </c>
      <c r="AY25" s="55">
        <v>1.3452010376020147</v>
      </c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0</v>
      </c>
      <c r="BD25" s="2">
        <f t="shared" ca="1" si="20"/>
        <v>0</v>
      </c>
      <c r="BE25" s="2">
        <f t="shared" ca="1" si="20"/>
        <v>0</v>
      </c>
      <c r="BF25" s="2">
        <f t="shared" ca="1" si="20"/>
        <v>0</v>
      </c>
      <c r="BG25" s="2">
        <f t="shared" ca="1" si="20"/>
        <v>0</v>
      </c>
      <c r="BH25" s="2">
        <f t="shared" ca="1" si="20"/>
        <v>0</v>
      </c>
      <c r="BI25" s="2">
        <f t="shared" ca="1" si="20"/>
        <v>0</v>
      </c>
      <c r="BJ25" s="2">
        <f t="shared" ca="1" si="20"/>
        <v>0</v>
      </c>
      <c r="BK25" s="2">
        <f t="shared" ca="1" si="20"/>
        <v>0</v>
      </c>
      <c r="BL25" s="2">
        <f t="shared" ca="1" si="20"/>
        <v>0</v>
      </c>
      <c r="BM25" s="2">
        <f t="shared" ca="1" si="20"/>
        <v>0</v>
      </c>
      <c r="BN25" s="2" t="str">
        <f t="shared" si="21"/>
        <v>KI</v>
      </c>
      <c r="BO25" s="2">
        <f>IF(AND(COUNTIF(J25:W25,"&gt;0")&gt;6,COUNTIF(J25:W25,"&gt;0")=SUM(BR25:CE25)),SUM(BR25:CE25),0)</f>
        <v>0</v>
      </c>
      <c r="BP25" s="2">
        <f t="shared" si="2"/>
        <v>1</v>
      </c>
      <c r="BR25" s="2">
        <f t="shared" si="22"/>
        <v>0</v>
      </c>
      <c r="BS25" s="2">
        <f t="shared" si="23"/>
        <v>0</v>
      </c>
      <c r="BT25" s="2">
        <f t="shared" si="24"/>
        <v>0</v>
      </c>
      <c r="BU25" s="2">
        <f t="shared" si="25"/>
        <v>0</v>
      </c>
      <c r="BV25" s="2">
        <f t="shared" si="26"/>
        <v>0</v>
      </c>
      <c r="BW25" s="2">
        <f t="shared" si="27"/>
        <v>0</v>
      </c>
      <c r="BX25" s="2">
        <f t="shared" si="28"/>
        <v>0</v>
      </c>
      <c r="BY25" s="2">
        <f t="shared" si="29"/>
        <v>0</v>
      </c>
      <c r="BZ25" s="2">
        <f t="shared" si="30"/>
        <v>0</v>
      </c>
      <c r="CA25" s="2">
        <f t="shared" si="31"/>
        <v>0</v>
      </c>
      <c r="CB25" s="2">
        <f t="shared" si="32"/>
        <v>0</v>
      </c>
      <c r="CC25" s="2">
        <f t="shared" si="33"/>
        <v>0</v>
      </c>
      <c r="CD25" s="2">
        <f t="shared" si="34"/>
        <v>0</v>
      </c>
      <c r="CE25" s="2">
        <f t="shared" si="35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КА-3  -  α_рс</v>
      </c>
      <c r="B26" s="10" t="s">
        <v>190</v>
      </c>
      <c r="C26" s="18">
        <v>1.8</v>
      </c>
      <c r="D26" s="18">
        <v>1.2</v>
      </c>
      <c r="E26" s="22" t="s">
        <v>116</v>
      </c>
      <c r="F26" s="22">
        <v>3</v>
      </c>
      <c r="G26" s="18"/>
      <c r="H26" s="20">
        <f t="shared" ca="1" si="17"/>
        <v>0</v>
      </c>
      <c r="I26" s="16" t="str">
        <f t="shared" si="18"/>
        <v>03K002KI0009</v>
      </c>
      <c r="J26" s="54">
        <v>1.7594294794568532</v>
      </c>
      <c r="K26" s="54">
        <v>1.5014821374295912</v>
      </c>
      <c r="L26" s="54">
        <v>1.4870197974540746</v>
      </c>
      <c r="M26" s="54">
        <v>1.4879283800232883</v>
      </c>
      <c r="N26" s="54">
        <v>1.5804049914352589</v>
      </c>
      <c r="O26" s="54">
        <v>1.5213003229888216</v>
      </c>
      <c r="P26" s="54">
        <v>1.4282101234976623</v>
      </c>
      <c r="Q26" s="54">
        <v>1.489238079679148</v>
      </c>
      <c r="R26" s="54">
        <v>1.4108264849842374</v>
      </c>
      <c r="S26" s="54">
        <v>1.4468323334799864</v>
      </c>
      <c r="T26" s="54">
        <v>1.4186766761838439</v>
      </c>
      <c r="U26" s="54">
        <v>0</v>
      </c>
      <c r="V26" s="54">
        <v>0</v>
      </c>
      <c r="W26" s="56">
        <v>0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0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>
        <v>1.3972036360928233</v>
      </c>
      <c r="AM26" s="55">
        <v>1.3618944828746418</v>
      </c>
      <c r="AN26" s="55">
        <v>1.3732247072661723</v>
      </c>
      <c r="AO26" s="55">
        <v>1.3596346035323692</v>
      </c>
      <c r="AP26" s="55">
        <v>1.3771470342468262</v>
      </c>
      <c r="AQ26" s="55">
        <v>1.3586747101470991</v>
      </c>
      <c r="AR26" s="55">
        <v>1.3528924628090879</v>
      </c>
      <c r="AS26" s="55">
        <v>1.3800566205069131</v>
      </c>
      <c r="AT26" s="55">
        <v>1.3681943760222104</v>
      </c>
      <c r="AU26" s="55">
        <v>1.3666751675251634</v>
      </c>
      <c r="AV26" s="55">
        <v>1.3684843842379177</v>
      </c>
      <c r="AW26" s="55">
        <v>0</v>
      </c>
      <c r="AX26" s="55">
        <v>0</v>
      </c>
      <c r="AY26" s="55">
        <v>0</v>
      </c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0</v>
      </c>
      <c r="BD26" s="2">
        <f t="shared" ca="1" si="20"/>
        <v>0</v>
      </c>
      <c r="BE26" s="2">
        <f t="shared" ca="1" si="20"/>
        <v>0</v>
      </c>
      <c r="BF26" s="2">
        <f t="shared" ca="1" si="20"/>
        <v>0</v>
      </c>
      <c r="BG26" s="2">
        <f t="shared" ca="1" si="20"/>
        <v>0</v>
      </c>
      <c r="BH26" s="2">
        <f t="shared" ca="1" si="20"/>
        <v>0</v>
      </c>
      <c r="BI26" s="2">
        <f t="shared" ca="1" si="20"/>
        <v>0</v>
      </c>
      <c r="BJ26" s="2">
        <f t="shared" ca="1" si="20"/>
        <v>0</v>
      </c>
      <c r="BK26" s="2">
        <f t="shared" ca="1" si="20"/>
        <v>0</v>
      </c>
      <c r="BL26" s="2">
        <f t="shared" ca="1" si="20"/>
        <v>0</v>
      </c>
      <c r="BM26" s="2">
        <f t="shared" ca="1" si="20"/>
        <v>0</v>
      </c>
      <c r="BN26" s="2" t="str">
        <f t="shared" si="21"/>
        <v>KI</v>
      </c>
      <c r="BO26" s="2">
        <f>IF(AND(COUNTIF(J26:W26,"&gt;0")&gt;6,COUNTIF(J26:W26,"&gt;0")=SUM(BR26:CE26)),SUM(BR26:CE26),0)</f>
        <v>0</v>
      </c>
      <c r="BP26" s="2">
        <f t="shared" si="2"/>
        <v>1</v>
      </c>
      <c r="BR26" s="2">
        <f t="shared" si="22"/>
        <v>0</v>
      </c>
      <c r="BS26" s="2">
        <f t="shared" si="23"/>
        <v>0</v>
      </c>
      <c r="BT26" s="2">
        <f t="shared" si="24"/>
        <v>0</v>
      </c>
      <c r="BU26" s="2">
        <f t="shared" si="25"/>
        <v>0</v>
      </c>
      <c r="BV26" s="2">
        <f t="shared" si="26"/>
        <v>0</v>
      </c>
      <c r="BW26" s="2">
        <f t="shared" si="27"/>
        <v>0</v>
      </c>
      <c r="BX26" s="2">
        <f t="shared" si="28"/>
        <v>0</v>
      </c>
      <c r="BY26" s="2">
        <f t="shared" si="29"/>
        <v>0</v>
      </c>
      <c r="BZ26" s="2">
        <f t="shared" si="30"/>
        <v>0</v>
      </c>
      <c r="CA26" s="2">
        <f t="shared" si="31"/>
        <v>0</v>
      </c>
      <c r="CB26" s="2">
        <f t="shared" si="32"/>
        <v>0</v>
      </c>
      <c r="CC26" s="2">
        <f t="shared" si="33"/>
        <v>0</v>
      </c>
      <c r="CD26" s="2">
        <f t="shared" si="34"/>
        <v>0</v>
      </c>
      <c r="CE26" s="2">
        <f t="shared" si="35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КА-4  -  α_рс</v>
      </c>
      <c r="B27" s="10" t="s">
        <v>191</v>
      </c>
      <c r="C27" s="18">
        <v>1.8</v>
      </c>
      <c r="D27" s="18">
        <v>1.2</v>
      </c>
      <c r="E27" s="22" t="s">
        <v>116</v>
      </c>
      <c r="F27" s="22">
        <v>3</v>
      </c>
      <c r="G27" s="18"/>
      <c r="H27" s="20">
        <f t="shared" ca="1" si="17"/>
        <v>0</v>
      </c>
      <c r="I27" s="16" t="str">
        <f t="shared" si="18"/>
        <v>04K002KI0009</v>
      </c>
      <c r="J27" s="54">
        <v>1.3480632374690626</v>
      </c>
      <c r="K27" s="54">
        <v>1.2767908523917153</v>
      </c>
      <c r="L27" s="54">
        <v>1.2663329576858882</v>
      </c>
      <c r="M27" s="54">
        <v>1.2474732979154872</v>
      </c>
      <c r="N27" s="54">
        <v>1.2316576927809915</v>
      </c>
      <c r="O27" s="54">
        <v>1.3018947320675094</v>
      </c>
      <c r="P27" s="54">
        <v>1.3429236029304501</v>
      </c>
      <c r="Q27" s="54">
        <v>1.4321572914748728</v>
      </c>
      <c r="R27" s="54">
        <v>1.4817089135886696</v>
      </c>
      <c r="S27" s="54">
        <v>1.3804785942535773</v>
      </c>
      <c r="T27" s="54">
        <v>1.4368085158815092</v>
      </c>
      <c r="U27" s="54">
        <v>0</v>
      </c>
      <c r="V27" s="54">
        <v>0</v>
      </c>
      <c r="W27" s="56">
        <v>0</v>
      </c>
      <c r="X27" s="2">
        <f t="shared" ca="1" si="19"/>
        <v>0</v>
      </c>
      <c r="Y27" s="2">
        <f t="shared" ca="1" si="19"/>
        <v>0</v>
      </c>
      <c r="Z27" s="2">
        <f t="shared" ca="1" si="19"/>
        <v>0</v>
      </c>
      <c r="AA27" s="2">
        <f t="shared" ca="1" si="19"/>
        <v>0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0</v>
      </c>
      <c r="AJ27" s="2">
        <f t="shared" ca="1" si="19"/>
        <v>0</v>
      </c>
      <c r="AK27" s="2">
        <f t="shared" ca="1" si="19"/>
        <v>0</v>
      </c>
      <c r="AL27" s="55">
        <v>1.3575208053747347</v>
      </c>
      <c r="AM27" s="55">
        <v>1.3354067022393019</v>
      </c>
      <c r="AN27" s="55">
        <v>1.3320163835383676</v>
      </c>
      <c r="AO27" s="55">
        <v>1.3385492822384164</v>
      </c>
      <c r="AP27" s="55">
        <v>1.3336977495082127</v>
      </c>
      <c r="AQ27" s="55">
        <v>1.3494861909336628</v>
      </c>
      <c r="AR27" s="55">
        <v>1.3388936091735606</v>
      </c>
      <c r="AS27" s="55">
        <v>1.3361636229641523</v>
      </c>
      <c r="AT27" s="55">
        <v>1.3162762834971982</v>
      </c>
      <c r="AU27" s="55">
        <v>1.333012589634031</v>
      </c>
      <c r="AV27" s="55">
        <v>1.3532021540557446</v>
      </c>
      <c r="AW27" s="55">
        <v>0</v>
      </c>
      <c r="AX27" s="55">
        <v>0</v>
      </c>
      <c r="AY27" s="55">
        <v>0</v>
      </c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0</v>
      </c>
      <c r="BD27" s="2">
        <f t="shared" ca="1" si="20"/>
        <v>0</v>
      </c>
      <c r="BE27" s="2">
        <f t="shared" ca="1" si="20"/>
        <v>0</v>
      </c>
      <c r="BF27" s="2">
        <f t="shared" ca="1" si="20"/>
        <v>0</v>
      </c>
      <c r="BG27" s="2">
        <f t="shared" ca="1" si="20"/>
        <v>0</v>
      </c>
      <c r="BH27" s="2">
        <f t="shared" ca="1" si="20"/>
        <v>0</v>
      </c>
      <c r="BI27" s="2">
        <f t="shared" ca="1" si="20"/>
        <v>0</v>
      </c>
      <c r="BJ27" s="2">
        <f t="shared" ca="1" si="20"/>
        <v>0</v>
      </c>
      <c r="BK27" s="2">
        <f t="shared" ca="1" si="20"/>
        <v>0</v>
      </c>
      <c r="BL27" s="2">
        <f t="shared" ca="1" si="20"/>
        <v>0</v>
      </c>
      <c r="BM27" s="2">
        <f t="shared" ca="1" si="20"/>
        <v>0</v>
      </c>
      <c r="BN27" s="2" t="str">
        <f t="shared" si="21"/>
        <v>KI</v>
      </c>
      <c r="BP27" s="2">
        <f t="shared" si="2"/>
        <v>1</v>
      </c>
      <c r="BR27" s="2">
        <f t="shared" si="22"/>
        <v>0</v>
      </c>
      <c r="BS27" s="2">
        <f t="shared" si="23"/>
        <v>0</v>
      </c>
      <c r="BT27" s="2">
        <f t="shared" si="24"/>
        <v>0</v>
      </c>
      <c r="BU27" s="2">
        <f t="shared" si="25"/>
        <v>0</v>
      </c>
      <c r="BV27" s="2">
        <f t="shared" si="26"/>
        <v>0</v>
      </c>
      <c r="BW27" s="2">
        <f t="shared" si="27"/>
        <v>0</v>
      </c>
      <c r="BX27" s="2">
        <f t="shared" si="28"/>
        <v>0</v>
      </c>
      <c r="BY27" s="2">
        <f t="shared" si="29"/>
        <v>0</v>
      </c>
      <c r="BZ27" s="2">
        <f t="shared" si="30"/>
        <v>0</v>
      </c>
      <c r="CA27" s="2">
        <f t="shared" si="31"/>
        <v>0</v>
      </c>
      <c r="CB27" s="2">
        <f t="shared" si="32"/>
        <v>0</v>
      </c>
      <c r="CC27" s="2">
        <f t="shared" si="33"/>
        <v>0</v>
      </c>
      <c r="CD27" s="2">
        <f t="shared" si="34"/>
        <v>0</v>
      </c>
      <c r="CE27" s="2">
        <f t="shared" si="35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КА-5  -  α_рс</v>
      </c>
      <c r="B28" s="10" t="s">
        <v>192</v>
      </c>
      <c r="C28" s="18">
        <v>1.8</v>
      </c>
      <c r="D28" s="18">
        <v>1.2</v>
      </c>
      <c r="E28" s="22" t="s">
        <v>116</v>
      </c>
      <c r="F28" s="22">
        <v>3</v>
      </c>
      <c r="G28" s="18"/>
      <c r="H28" s="20">
        <f t="shared" ca="1" si="17"/>
        <v>0</v>
      </c>
      <c r="I28" s="16" t="str">
        <f t="shared" si="18"/>
        <v>05K002KI0009</v>
      </c>
      <c r="J28" s="54">
        <v>1.2643275724728544</v>
      </c>
      <c r="K28" s="54">
        <v>1.2966500612712164</v>
      </c>
      <c r="L28" s="54">
        <v>1.2902922724929951</v>
      </c>
      <c r="M28" s="54">
        <v>1.2920565315146306</v>
      </c>
      <c r="N28" s="54">
        <v>1.2940147985064183</v>
      </c>
      <c r="O28" s="54">
        <v>1.2818578153350251</v>
      </c>
      <c r="P28" s="54">
        <v>1.2708374128928048</v>
      </c>
      <c r="Q28" s="54">
        <v>1.2591812574954975</v>
      </c>
      <c r="R28" s="54">
        <v>1.2325330297659041</v>
      </c>
      <c r="S28" s="54">
        <v>1.2063926029570697</v>
      </c>
      <c r="T28" s="54">
        <v>1.2369942198754327</v>
      </c>
      <c r="U28" s="54">
        <v>1.2865941520278834</v>
      </c>
      <c r="V28" s="54">
        <v>1.2385529775058945</v>
      </c>
      <c r="W28" s="56">
        <v>1.2397805844402499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0</v>
      </c>
      <c r="AC28" s="2">
        <f t="shared" ca="1" si="19"/>
        <v>0</v>
      </c>
      <c r="AD28" s="2">
        <f t="shared" ca="1" si="19"/>
        <v>0</v>
      </c>
      <c r="AE28" s="2">
        <f t="shared" ca="1" si="19"/>
        <v>0</v>
      </c>
      <c r="AF28" s="2">
        <f t="shared" ca="1" si="19"/>
        <v>0</v>
      </c>
      <c r="AG28" s="2">
        <f t="shared" ca="1" si="19"/>
        <v>0</v>
      </c>
      <c r="AH28" s="2">
        <f t="shared" ca="1" si="19"/>
        <v>0</v>
      </c>
      <c r="AI28" s="2">
        <f t="shared" ca="1" si="19"/>
        <v>0</v>
      </c>
      <c r="AJ28" s="2">
        <f t="shared" ca="1" si="19"/>
        <v>0</v>
      </c>
      <c r="AK28" s="2">
        <f t="shared" ca="1" si="19"/>
        <v>0</v>
      </c>
      <c r="AL28" s="55">
        <v>1.359810584489499</v>
      </c>
      <c r="AM28" s="55">
        <v>1.3383414330224137</v>
      </c>
      <c r="AN28" s="55">
        <v>1.3358132880762918</v>
      </c>
      <c r="AO28" s="55">
        <v>1.339415850600939</v>
      </c>
      <c r="AP28" s="55">
        <v>1.340202169275285</v>
      </c>
      <c r="AQ28" s="55">
        <v>1.3371488631020731</v>
      </c>
      <c r="AR28" s="55">
        <v>1.3305116228245477</v>
      </c>
      <c r="AS28" s="55">
        <v>1.3382263428368135</v>
      </c>
      <c r="AT28" s="55">
        <v>1.323214440957851</v>
      </c>
      <c r="AU28" s="55">
        <v>1.3193183761341714</v>
      </c>
      <c r="AV28" s="55">
        <v>1.3354421287675402</v>
      </c>
      <c r="AW28" s="55">
        <v>1.3594252231559916</v>
      </c>
      <c r="AX28" s="55">
        <v>1.3650547357308889</v>
      </c>
      <c r="AY28" s="55">
        <v>1.3554452495601503</v>
      </c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0</v>
      </c>
      <c r="BD28" s="2">
        <f t="shared" ca="1" si="20"/>
        <v>0</v>
      </c>
      <c r="BE28" s="2">
        <f t="shared" ca="1" si="20"/>
        <v>0</v>
      </c>
      <c r="BF28" s="2">
        <f t="shared" ca="1" si="20"/>
        <v>0</v>
      </c>
      <c r="BG28" s="2">
        <f t="shared" ca="1" si="20"/>
        <v>0</v>
      </c>
      <c r="BH28" s="2">
        <f t="shared" ca="1" si="20"/>
        <v>0</v>
      </c>
      <c r="BI28" s="2">
        <f t="shared" ca="1" si="20"/>
        <v>1</v>
      </c>
      <c r="BJ28" s="2">
        <f t="shared" ca="1" si="20"/>
        <v>0</v>
      </c>
      <c r="BK28" s="2">
        <f t="shared" ca="1" si="20"/>
        <v>0</v>
      </c>
      <c r="BL28" s="2">
        <f t="shared" ca="1" si="20"/>
        <v>0</v>
      </c>
      <c r="BM28" s="2">
        <f t="shared" ca="1" si="20"/>
        <v>0</v>
      </c>
      <c r="BN28" s="2" t="str">
        <f t="shared" si="21"/>
        <v>KI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si="22"/>
        <v>0</v>
      </c>
      <c r="BS28" s="2">
        <f t="shared" si="23"/>
        <v>0</v>
      </c>
      <c r="BT28" s="2">
        <f t="shared" si="24"/>
        <v>0</v>
      </c>
      <c r="BU28" s="2">
        <f t="shared" si="25"/>
        <v>0</v>
      </c>
      <c r="BV28" s="2">
        <f t="shared" si="26"/>
        <v>0</v>
      </c>
      <c r="BW28" s="2">
        <f t="shared" si="27"/>
        <v>0</v>
      </c>
      <c r="BX28" s="2">
        <f t="shared" si="28"/>
        <v>0</v>
      </c>
      <c r="BY28" s="2">
        <f t="shared" si="29"/>
        <v>0</v>
      </c>
      <c r="BZ28" s="2">
        <f t="shared" si="30"/>
        <v>0</v>
      </c>
      <c r="CA28" s="2">
        <f t="shared" si="31"/>
        <v>0</v>
      </c>
      <c r="CB28" s="2">
        <f t="shared" si="32"/>
        <v>0</v>
      </c>
      <c r="CC28" s="2">
        <f t="shared" si="33"/>
        <v>0</v>
      </c>
      <c r="CD28" s="2">
        <f t="shared" si="34"/>
        <v>0</v>
      </c>
      <c r="CE28" s="2">
        <f t="shared" si="35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КА-6  -  α_рс</v>
      </c>
      <c r="B29" s="10" t="s">
        <v>193</v>
      </c>
      <c r="C29" s="18">
        <v>1.8</v>
      </c>
      <c r="D29" s="18">
        <v>1.2</v>
      </c>
      <c r="E29" s="22" t="s">
        <v>116</v>
      </c>
      <c r="F29" s="22">
        <v>3</v>
      </c>
      <c r="G29" s="18"/>
      <c r="H29" s="20">
        <f t="shared" ca="1" si="17"/>
        <v>0</v>
      </c>
      <c r="I29" s="16" t="str">
        <f t="shared" si="18"/>
        <v>06K002KI0009</v>
      </c>
      <c r="J29" s="54">
        <v>1.3102085928787812</v>
      </c>
      <c r="K29" s="54">
        <v>1.2873390206772632</v>
      </c>
      <c r="L29" s="54">
        <v>1.297399523448004</v>
      </c>
      <c r="M29" s="54">
        <v>1.3244197302672345</v>
      </c>
      <c r="N29" s="54">
        <v>1.4245720505207693</v>
      </c>
      <c r="O29" s="54">
        <v>1.3319746760606326</v>
      </c>
      <c r="P29" s="54">
        <v>1.3611498059979712</v>
      </c>
      <c r="Q29" s="54">
        <v>1.3811911804719981</v>
      </c>
      <c r="R29" s="54">
        <v>1.3283695204921786</v>
      </c>
      <c r="S29" s="54">
        <v>1.3838852299778854</v>
      </c>
      <c r="T29" s="54">
        <v>1.3122522706567874</v>
      </c>
      <c r="U29" s="54">
        <v>1.3318484842070146</v>
      </c>
      <c r="V29" s="54">
        <v>1.3153702430232834</v>
      </c>
      <c r="W29" s="56">
        <v>1.2977064241978207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0</v>
      </c>
      <c r="AF29" s="2">
        <f t="shared" ca="1" si="19"/>
        <v>0</v>
      </c>
      <c r="AG29" s="2">
        <f t="shared" ca="1" si="19"/>
        <v>0</v>
      </c>
      <c r="AH29" s="2">
        <f t="shared" ca="1" si="19"/>
        <v>0</v>
      </c>
      <c r="AI29" s="2">
        <f t="shared" ca="1" si="19"/>
        <v>0</v>
      </c>
      <c r="AJ29" s="2">
        <f t="shared" ca="1" si="19"/>
        <v>0</v>
      </c>
      <c r="AK29" s="2">
        <f t="shared" ca="1" si="19"/>
        <v>0</v>
      </c>
      <c r="AL29" s="55">
        <v>1.3201957816964622</v>
      </c>
      <c r="AM29" s="55">
        <v>1.3300954494517132</v>
      </c>
      <c r="AN29" s="55">
        <v>1.3311302947030976</v>
      </c>
      <c r="AO29" s="55">
        <v>1.3362964974997857</v>
      </c>
      <c r="AP29" s="55">
        <v>1.3434227739765499</v>
      </c>
      <c r="AQ29" s="55">
        <v>1.3299342623561097</v>
      </c>
      <c r="AR29" s="55">
        <v>1.326026818597176</v>
      </c>
      <c r="AS29" s="55">
        <v>1.3310031727906855</v>
      </c>
      <c r="AT29" s="55">
        <v>1.3221887620674109</v>
      </c>
      <c r="AU29" s="55">
        <v>1.3234416275694323</v>
      </c>
      <c r="AV29" s="55">
        <v>1.3209545867331756</v>
      </c>
      <c r="AW29" s="55">
        <v>1.3166704319571929</v>
      </c>
      <c r="AX29" s="55">
        <v>1.3126149804721339</v>
      </c>
      <c r="AY29" s="55">
        <v>1.3083385548853244</v>
      </c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0</v>
      </c>
      <c r="BD29" s="2">
        <f t="shared" ca="1" si="20"/>
        <v>0</v>
      </c>
      <c r="BE29" s="2">
        <f t="shared" ca="1" si="20"/>
        <v>0</v>
      </c>
      <c r="BF29" s="2">
        <f t="shared" ca="1" si="20"/>
        <v>0</v>
      </c>
      <c r="BG29" s="2">
        <f t="shared" ca="1" si="20"/>
        <v>0</v>
      </c>
      <c r="BH29" s="2">
        <f t="shared" ca="1" si="20"/>
        <v>0</v>
      </c>
      <c r="BI29" s="2">
        <f t="shared" ca="1" si="20"/>
        <v>1</v>
      </c>
      <c r="BJ29" s="2">
        <f t="shared" ca="1" si="20"/>
        <v>0</v>
      </c>
      <c r="BK29" s="2">
        <f t="shared" ca="1" si="20"/>
        <v>0</v>
      </c>
      <c r="BL29" s="2">
        <f t="shared" ca="1" si="20"/>
        <v>0</v>
      </c>
      <c r="BM29" s="2">
        <f t="shared" ca="1" si="20"/>
        <v>0</v>
      </c>
      <c r="BN29" s="2" t="str">
        <f t="shared" si="21"/>
        <v>KI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si="22"/>
        <v>0</v>
      </c>
      <c r="BS29" s="2">
        <f t="shared" si="23"/>
        <v>0</v>
      </c>
      <c r="BT29" s="2">
        <f t="shared" si="24"/>
        <v>0</v>
      </c>
      <c r="BU29" s="2">
        <f t="shared" si="25"/>
        <v>0</v>
      </c>
      <c r="BV29" s="2">
        <f t="shared" si="26"/>
        <v>0</v>
      </c>
      <c r="BW29" s="2">
        <f t="shared" si="27"/>
        <v>0</v>
      </c>
      <c r="BX29" s="2">
        <f t="shared" si="28"/>
        <v>0</v>
      </c>
      <c r="BY29" s="2">
        <f t="shared" si="29"/>
        <v>0</v>
      </c>
      <c r="BZ29" s="2">
        <f t="shared" si="30"/>
        <v>0</v>
      </c>
      <c r="CA29" s="2">
        <f t="shared" si="31"/>
        <v>0</v>
      </c>
      <c r="CB29" s="2">
        <f t="shared" si="32"/>
        <v>0</v>
      </c>
      <c r="CC29" s="2">
        <f t="shared" si="33"/>
        <v>0</v>
      </c>
      <c r="CD29" s="2">
        <f t="shared" si="34"/>
        <v>0</v>
      </c>
      <c r="CE29" s="2">
        <f t="shared" si="35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КА-7  -  α_рс</v>
      </c>
      <c r="B30" s="10" t="s">
        <v>194</v>
      </c>
      <c r="C30" s="18">
        <v>1.8</v>
      </c>
      <c r="D30" s="18">
        <v>1.2</v>
      </c>
      <c r="E30" s="22" t="s">
        <v>116</v>
      </c>
      <c r="F30" s="22">
        <v>3</v>
      </c>
      <c r="G30" s="18"/>
      <c r="H30" s="20">
        <f t="shared" ca="1" si="17"/>
        <v>0</v>
      </c>
      <c r="I30" s="16" t="str">
        <f t="shared" si="18"/>
        <v>07K002KI0009</v>
      </c>
      <c r="J30" s="54">
        <v>1.2607227415324087</v>
      </c>
      <c r="K30" s="54">
        <v>1.2839368736006076</v>
      </c>
      <c r="L30" s="54">
        <v>1.3027091564901676</v>
      </c>
      <c r="M30" s="54">
        <v>1.2899387995305551</v>
      </c>
      <c r="N30" s="54">
        <v>1.2931762900375188</v>
      </c>
      <c r="O30" s="54">
        <v>1.2994975033440521</v>
      </c>
      <c r="P30" s="54">
        <v>1.2772755378792422</v>
      </c>
      <c r="Q30" s="54">
        <v>1.297413613940618</v>
      </c>
      <c r="R30" s="54">
        <v>1.2502985617227749</v>
      </c>
      <c r="S30" s="54">
        <v>1.2799102725083176</v>
      </c>
      <c r="T30" s="54">
        <v>1.3096280458883656</v>
      </c>
      <c r="U30" s="54">
        <v>0</v>
      </c>
      <c r="V30" s="54">
        <v>1.3575381955467478</v>
      </c>
      <c r="W30" s="56">
        <v>1.3671626971876527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55">
        <v>1.4810295321928648</v>
      </c>
      <c r="AM30" s="55">
        <v>1.4774309719826209</v>
      </c>
      <c r="AN30" s="55">
        <v>1.4875067511290836</v>
      </c>
      <c r="AO30" s="55">
        <v>1.4907751326720764</v>
      </c>
      <c r="AP30" s="55">
        <v>1.4872940384537507</v>
      </c>
      <c r="AQ30" s="55">
        <v>1.4769342406878636</v>
      </c>
      <c r="AR30" s="55">
        <v>1.474606138064156</v>
      </c>
      <c r="AS30" s="55">
        <v>1.4840356100712457</v>
      </c>
      <c r="AT30" s="55">
        <v>1.470260410548585</v>
      </c>
      <c r="AU30" s="55">
        <v>1.4745196639433396</v>
      </c>
      <c r="AV30" s="55">
        <v>1.4797230115236213</v>
      </c>
      <c r="AW30" s="55">
        <v>0</v>
      </c>
      <c r="AX30" s="55">
        <v>1.4904514623853877</v>
      </c>
      <c r="AY30" s="55">
        <v>1.48230592061053</v>
      </c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0</v>
      </c>
      <c r="BD30" s="2">
        <f t="shared" ca="1" si="20"/>
        <v>0</v>
      </c>
      <c r="BE30" s="2">
        <f t="shared" ca="1" si="20"/>
        <v>0</v>
      </c>
      <c r="BF30" s="2">
        <f t="shared" ca="1" si="20"/>
        <v>0</v>
      </c>
      <c r="BG30" s="2">
        <f t="shared" ca="1" si="20"/>
        <v>0</v>
      </c>
      <c r="BH30" s="2">
        <f t="shared" ca="1" si="20"/>
        <v>0</v>
      </c>
      <c r="BI30" s="2">
        <f t="shared" ca="1" si="20"/>
        <v>1</v>
      </c>
      <c r="BJ30" s="2">
        <f t="shared" ca="1" si="20"/>
        <v>0</v>
      </c>
      <c r="BK30" s="2">
        <f t="shared" ca="1" si="20"/>
        <v>0</v>
      </c>
      <c r="BL30" s="2">
        <f t="shared" ca="1" si="20"/>
        <v>0</v>
      </c>
      <c r="BM30" s="2">
        <f t="shared" ca="1" si="20"/>
        <v>0</v>
      </c>
      <c r="BN30" s="2" t="str">
        <f t="shared" si="21"/>
        <v>KI</v>
      </c>
      <c r="BO30" s="2">
        <f>IF(AND(COUNTIF(J30:W30,"&gt;0")&gt;6,COUNTIF(J30:W30,"&gt;0")=SUM(BR30:CE30)),SUM(BR30:CE30),0)</f>
        <v>0</v>
      </c>
      <c r="BP30" s="2">
        <f t="shared" si="2"/>
        <v>1</v>
      </c>
      <c r="BR30" s="2">
        <f t="shared" si="22"/>
        <v>0</v>
      </c>
      <c r="BS30" s="2">
        <f t="shared" si="23"/>
        <v>0</v>
      </c>
      <c r="BT30" s="2">
        <f t="shared" si="24"/>
        <v>0</v>
      </c>
      <c r="BU30" s="2">
        <f t="shared" si="25"/>
        <v>0</v>
      </c>
      <c r="BV30" s="2">
        <f t="shared" si="26"/>
        <v>0</v>
      </c>
      <c r="BW30" s="2">
        <f t="shared" si="27"/>
        <v>0</v>
      </c>
      <c r="BX30" s="2">
        <f t="shared" si="28"/>
        <v>0</v>
      </c>
      <c r="BY30" s="2">
        <f t="shared" si="29"/>
        <v>0</v>
      </c>
      <c r="BZ30" s="2">
        <f t="shared" si="30"/>
        <v>0</v>
      </c>
      <c r="CA30" s="2">
        <f t="shared" si="31"/>
        <v>0</v>
      </c>
      <c r="CB30" s="2">
        <f t="shared" si="32"/>
        <v>0</v>
      </c>
      <c r="CC30" s="2">
        <f t="shared" si="33"/>
        <v>0</v>
      </c>
      <c r="CD30" s="2">
        <f t="shared" si="34"/>
        <v>0</v>
      </c>
      <c r="CE30" s="2">
        <f t="shared" si="35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КА-8  -  α_рс</v>
      </c>
      <c r="B31" s="10" t="s">
        <v>195</v>
      </c>
      <c r="C31" s="18">
        <v>1.8</v>
      </c>
      <c r="D31" s="18">
        <v>1.2</v>
      </c>
      <c r="E31" s="22" t="s">
        <v>116</v>
      </c>
      <c r="F31" s="22">
        <v>3</v>
      </c>
      <c r="G31" s="18"/>
      <c r="H31" s="20">
        <f t="shared" ca="1" si="17"/>
        <v>0</v>
      </c>
      <c r="I31" s="16" t="str">
        <f t="shared" si="18"/>
        <v>08K002KI0009</v>
      </c>
      <c r="J31" s="54">
        <v>1.3872882219315834</v>
      </c>
      <c r="K31" s="54">
        <v>1.3520469063888145</v>
      </c>
      <c r="L31" s="54">
        <v>1.387601068106125</v>
      </c>
      <c r="M31" s="54">
        <v>1.3368987367773195</v>
      </c>
      <c r="N31" s="54">
        <v>1.3638456454185666</v>
      </c>
      <c r="O31" s="54">
        <v>1.4030257806948543</v>
      </c>
      <c r="P31" s="54">
        <v>1.3560066049119193</v>
      </c>
      <c r="Q31" s="54">
        <v>1.3809292109038027</v>
      </c>
      <c r="R31" s="54">
        <v>1.3432430985686248</v>
      </c>
      <c r="S31" s="54">
        <v>1.3539743640022459</v>
      </c>
      <c r="T31" s="54">
        <v>1.349591288976858</v>
      </c>
      <c r="U31" s="54">
        <v>0</v>
      </c>
      <c r="V31" s="54">
        <v>1.4334856821505639</v>
      </c>
      <c r="W31" s="56">
        <v>1.4685494843043481</v>
      </c>
      <c r="X31" s="2">
        <f t="shared" ca="1" si="19"/>
        <v>0</v>
      </c>
      <c r="Y31" s="2">
        <f t="shared" ca="1" si="19"/>
        <v>0</v>
      </c>
      <c r="Z31" s="2">
        <f t="shared" ca="1" si="19"/>
        <v>0</v>
      </c>
      <c r="AA31" s="2">
        <f t="shared" ca="1" si="19"/>
        <v>0</v>
      </c>
      <c r="AB31" s="2">
        <f t="shared" ca="1" si="19"/>
        <v>0</v>
      </c>
      <c r="AC31" s="2">
        <f t="shared" ca="1" si="19"/>
        <v>0</v>
      </c>
      <c r="AD31" s="2">
        <f t="shared" ca="1" si="19"/>
        <v>0</v>
      </c>
      <c r="AE31" s="2">
        <f t="shared" ca="1" si="19"/>
        <v>0</v>
      </c>
      <c r="AF31" s="2">
        <f t="shared" ca="1" si="19"/>
        <v>0</v>
      </c>
      <c r="AG31" s="2">
        <f t="shared" ca="1" si="19"/>
        <v>0</v>
      </c>
      <c r="AH31" s="2">
        <f t="shared" ca="1" si="19"/>
        <v>0</v>
      </c>
      <c r="AI31" s="2">
        <f t="shared" ca="1" si="19"/>
        <v>0</v>
      </c>
      <c r="AJ31" s="2">
        <f t="shared" ca="1" si="19"/>
        <v>0</v>
      </c>
      <c r="AK31" s="2">
        <f t="shared" ca="1" si="19"/>
        <v>0</v>
      </c>
      <c r="AL31" s="55">
        <v>1.4833901937987348</v>
      </c>
      <c r="AM31" s="55">
        <v>1.4787478532307603</v>
      </c>
      <c r="AN31" s="55">
        <v>1.4880221769896236</v>
      </c>
      <c r="AO31" s="55">
        <v>1.4852247024359682</v>
      </c>
      <c r="AP31" s="55">
        <v>1.487307918957546</v>
      </c>
      <c r="AQ31" s="55">
        <v>1.477829903826221</v>
      </c>
      <c r="AR31" s="55">
        <v>1.4719557239162375</v>
      </c>
      <c r="AS31" s="55">
        <v>1.4826075716209024</v>
      </c>
      <c r="AT31" s="55">
        <v>1.471652854900942</v>
      </c>
      <c r="AU31" s="55">
        <v>1.4745709987930091</v>
      </c>
      <c r="AV31" s="55">
        <v>1.4799751973484629</v>
      </c>
      <c r="AW31" s="55">
        <v>0</v>
      </c>
      <c r="AX31" s="55">
        <v>1.4954537383994326</v>
      </c>
      <c r="AY31" s="55">
        <v>1.4855118106420344</v>
      </c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0</v>
      </c>
      <c r="BD31" s="2">
        <f t="shared" ca="1" si="20"/>
        <v>0</v>
      </c>
      <c r="BE31" s="2">
        <f t="shared" ca="1" si="20"/>
        <v>0</v>
      </c>
      <c r="BF31" s="2">
        <f t="shared" ca="1" si="20"/>
        <v>0</v>
      </c>
      <c r="BG31" s="2">
        <f t="shared" ca="1" si="20"/>
        <v>0</v>
      </c>
      <c r="BH31" s="2">
        <f t="shared" ca="1" si="20"/>
        <v>0</v>
      </c>
      <c r="BI31" s="2">
        <f t="shared" ca="1" si="20"/>
        <v>1</v>
      </c>
      <c r="BJ31" s="2">
        <f t="shared" ca="1" si="20"/>
        <v>0</v>
      </c>
      <c r="BK31" s="2">
        <f t="shared" ca="1" si="20"/>
        <v>0</v>
      </c>
      <c r="BL31" s="2">
        <f t="shared" ca="1" si="20"/>
        <v>0</v>
      </c>
      <c r="BM31" s="2">
        <f t="shared" ca="1" si="20"/>
        <v>0</v>
      </c>
      <c r="BN31" s="2" t="str">
        <f t="shared" si="21"/>
        <v>KI</v>
      </c>
      <c r="BO31" s="2">
        <f>IF(AND(COUNTIF(J31:W31,"&gt;0")&gt;6,COUNTIF(J31:W31,"&gt;0")=SUM(BR31:CE31)),SUM(BR31:CE31),0)</f>
        <v>0</v>
      </c>
      <c r="BP31" s="2">
        <f t="shared" si="2"/>
        <v>1</v>
      </c>
      <c r="BR31" s="2">
        <f t="shared" si="22"/>
        <v>0</v>
      </c>
      <c r="BS31" s="2">
        <f t="shared" si="23"/>
        <v>0</v>
      </c>
      <c r="BT31" s="2">
        <f t="shared" si="24"/>
        <v>0</v>
      </c>
      <c r="BU31" s="2">
        <f t="shared" si="25"/>
        <v>0</v>
      </c>
      <c r="BV31" s="2">
        <f t="shared" si="26"/>
        <v>0</v>
      </c>
      <c r="BW31" s="2">
        <f t="shared" si="27"/>
        <v>0</v>
      </c>
      <c r="BX31" s="2">
        <f t="shared" si="28"/>
        <v>0</v>
      </c>
      <c r="BY31" s="2">
        <f t="shared" si="29"/>
        <v>0</v>
      </c>
      <c r="BZ31" s="2">
        <f t="shared" si="30"/>
        <v>0</v>
      </c>
      <c r="CA31" s="2">
        <f t="shared" si="31"/>
        <v>0</v>
      </c>
      <c r="CB31" s="2">
        <f t="shared" si="32"/>
        <v>0</v>
      </c>
      <c r="CC31" s="2">
        <f t="shared" si="33"/>
        <v>0</v>
      </c>
      <c r="CD31" s="2">
        <f t="shared" si="34"/>
        <v>0</v>
      </c>
      <c r="CE31" s="2">
        <f t="shared" si="35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КА-9  -  α_рс</v>
      </c>
      <c r="B32" s="10" t="s">
        <v>196</v>
      </c>
      <c r="C32" s="18">
        <v>1.8</v>
      </c>
      <c r="D32" s="18">
        <v>1.2</v>
      </c>
      <c r="E32" s="22" t="s">
        <v>116</v>
      </c>
      <c r="F32" s="22">
        <v>3</v>
      </c>
      <c r="G32" s="18"/>
      <c r="H32" s="20">
        <f t="shared" ca="1" si="17"/>
        <v>0</v>
      </c>
      <c r="I32" s="16" t="str">
        <f t="shared" si="18"/>
        <v>09K002KI0009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6">
        <v>0</v>
      </c>
      <c r="X32" s="2">
        <f t="shared" ca="1" si="19"/>
        <v>0</v>
      </c>
      <c r="Y32" s="2">
        <f t="shared" ca="1" si="19"/>
        <v>0</v>
      </c>
      <c r="Z32" s="2">
        <f t="shared" ca="1" si="19"/>
        <v>0</v>
      </c>
      <c r="AA32" s="2">
        <f t="shared" ca="1" si="19"/>
        <v>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0</v>
      </c>
      <c r="AG32" s="2">
        <f t="shared" ca="1" si="19"/>
        <v>0</v>
      </c>
      <c r="AH32" s="2">
        <f t="shared" ca="1" si="19"/>
        <v>0</v>
      </c>
      <c r="AI32" s="2">
        <f t="shared" ca="1" si="19"/>
        <v>0</v>
      </c>
      <c r="AJ32" s="2">
        <f t="shared" ca="1" si="19"/>
        <v>0</v>
      </c>
      <c r="AK32" s="2">
        <f t="shared" ca="1" si="19"/>
        <v>0</v>
      </c>
      <c r="AL32" s="55">
        <v>0</v>
      </c>
      <c r="AM32" s="55">
        <v>0</v>
      </c>
      <c r="AN32" s="55">
        <v>0</v>
      </c>
      <c r="AO32" s="55">
        <v>0</v>
      </c>
      <c r="AP32" s="55">
        <v>0</v>
      </c>
      <c r="AQ32" s="55">
        <v>0</v>
      </c>
      <c r="AR32" s="55">
        <v>0</v>
      </c>
      <c r="AS32" s="55">
        <v>0</v>
      </c>
      <c r="AT32" s="55">
        <v>0</v>
      </c>
      <c r="AU32" s="55">
        <v>0</v>
      </c>
      <c r="AV32" s="55">
        <v>0</v>
      </c>
      <c r="AW32" s="55">
        <v>0</v>
      </c>
      <c r="AX32" s="55">
        <v>0</v>
      </c>
      <c r="AY32" s="55">
        <v>0</v>
      </c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0</v>
      </c>
      <c r="BD32" s="2">
        <f t="shared" ca="1" si="20"/>
        <v>0</v>
      </c>
      <c r="BE32" s="2">
        <f t="shared" ca="1" si="20"/>
        <v>0</v>
      </c>
      <c r="BF32" s="2">
        <f t="shared" ca="1" si="20"/>
        <v>0</v>
      </c>
      <c r="BG32" s="2">
        <f t="shared" ca="1" si="20"/>
        <v>0</v>
      </c>
      <c r="BH32" s="2">
        <f t="shared" ca="1" si="20"/>
        <v>0</v>
      </c>
      <c r="BI32" s="2">
        <f t="shared" ca="1" si="20"/>
        <v>1</v>
      </c>
      <c r="BJ32" s="2">
        <f t="shared" ca="1" si="20"/>
        <v>0</v>
      </c>
      <c r="BK32" s="2">
        <f t="shared" ca="1" si="20"/>
        <v>0</v>
      </c>
      <c r="BL32" s="2">
        <f t="shared" ca="1" si="20"/>
        <v>0</v>
      </c>
      <c r="BM32" s="2">
        <f t="shared" ca="1" si="20"/>
        <v>0</v>
      </c>
      <c r="BN32" s="2" t="str">
        <f t="shared" si="21"/>
        <v>KI</v>
      </c>
      <c r="BP32" s="2">
        <f t="shared" si="2"/>
        <v>0</v>
      </c>
      <c r="BR32" s="2">
        <f t="shared" si="22"/>
        <v>0</v>
      </c>
      <c r="BS32" s="2">
        <f t="shared" si="23"/>
        <v>0</v>
      </c>
      <c r="BT32" s="2">
        <f t="shared" si="24"/>
        <v>0</v>
      </c>
      <c r="BU32" s="2">
        <f t="shared" si="25"/>
        <v>0</v>
      </c>
      <c r="BV32" s="2">
        <f t="shared" si="26"/>
        <v>0</v>
      </c>
      <c r="BW32" s="2">
        <f t="shared" si="27"/>
        <v>0</v>
      </c>
      <c r="BX32" s="2">
        <f t="shared" si="28"/>
        <v>0</v>
      </c>
      <c r="BY32" s="2">
        <f t="shared" si="29"/>
        <v>0</v>
      </c>
      <c r="BZ32" s="2">
        <f t="shared" si="30"/>
        <v>0</v>
      </c>
      <c r="CA32" s="2">
        <f t="shared" si="31"/>
        <v>0</v>
      </c>
      <c r="CB32" s="2">
        <f t="shared" si="32"/>
        <v>0</v>
      </c>
      <c r="CC32" s="2">
        <f t="shared" si="33"/>
        <v>0</v>
      </c>
      <c r="CD32" s="2">
        <f t="shared" si="34"/>
        <v>0</v>
      </c>
      <c r="CE32" s="2">
        <f t="shared" si="35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КА-10  -  α_рс</v>
      </c>
      <c r="B33" s="10" t="s">
        <v>197</v>
      </c>
      <c r="C33" s="18">
        <v>1.8</v>
      </c>
      <c r="D33" s="18">
        <v>1.2</v>
      </c>
      <c r="E33" s="22" t="s">
        <v>116</v>
      </c>
      <c r="F33" s="22">
        <v>3</v>
      </c>
      <c r="G33" s="18"/>
      <c r="H33" s="20">
        <f t="shared" ca="1" si="17"/>
        <v>0</v>
      </c>
      <c r="I33" s="16" t="str">
        <f t="shared" si="18"/>
        <v>10K002KI0009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6">
        <v>0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0</v>
      </c>
      <c r="AB33" s="2">
        <f t="shared" ca="1" si="19"/>
        <v>0</v>
      </c>
      <c r="AC33" s="2">
        <f t="shared" ca="1" si="19"/>
        <v>0</v>
      </c>
      <c r="AD33" s="2">
        <f t="shared" ca="1" si="19"/>
        <v>0</v>
      </c>
      <c r="AE33" s="2">
        <f t="shared" ca="1" si="19"/>
        <v>0</v>
      </c>
      <c r="AF33" s="2">
        <f t="shared" ca="1" si="19"/>
        <v>0</v>
      </c>
      <c r="AG33" s="2">
        <f t="shared" ca="1" si="19"/>
        <v>0</v>
      </c>
      <c r="AH33" s="2">
        <f t="shared" ca="1" si="19"/>
        <v>0</v>
      </c>
      <c r="AI33" s="2">
        <f t="shared" ca="1" si="19"/>
        <v>0</v>
      </c>
      <c r="AJ33" s="2">
        <f t="shared" ca="1" si="19"/>
        <v>0</v>
      </c>
      <c r="AK33" s="2">
        <f t="shared" ca="1" si="19"/>
        <v>0</v>
      </c>
      <c r="AL33" s="55">
        <v>0</v>
      </c>
      <c r="AM33" s="55">
        <v>0</v>
      </c>
      <c r="AN33" s="55">
        <v>0</v>
      </c>
      <c r="AO33" s="55">
        <v>0</v>
      </c>
      <c r="AP33" s="55">
        <v>0</v>
      </c>
      <c r="AQ33" s="55">
        <v>0</v>
      </c>
      <c r="AR33" s="55">
        <v>0</v>
      </c>
      <c r="AS33" s="55">
        <v>0</v>
      </c>
      <c r="AT33" s="55">
        <v>0</v>
      </c>
      <c r="AU33" s="55">
        <v>0</v>
      </c>
      <c r="AV33" s="55">
        <v>0</v>
      </c>
      <c r="AW33" s="55">
        <v>0</v>
      </c>
      <c r="AX33" s="55">
        <v>0</v>
      </c>
      <c r="AY33" s="55">
        <v>0</v>
      </c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0</v>
      </c>
      <c r="BD33" s="2">
        <f t="shared" ca="1" si="20"/>
        <v>0</v>
      </c>
      <c r="BE33" s="2">
        <f t="shared" ca="1" si="20"/>
        <v>0</v>
      </c>
      <c r="BF33" s="2">
        <f t="shared" ca="1" si="20"/>
        <v>0</v>
      </c>
      <c r="BG33" s="2">
        <f t="shared" ca="1" si="20"/>
        <v>0</v>
      </c>
      <c r="BH33" s="2">
        <f t="shared" ca="1" si="20"/>
        <v>0</v>
      </c>
      <c r="BI33" s="2">
        <f t="shared" ca="1" si="20"/>
        <v>1</v>
      </c>
      <c r="BJ33" s="2">
        <f t="shared" ca="1" si="20"/>
        <v>0</v>
      </c>
      <c r="BK33" s="2">
        <f t="shared" ca="1" si="20"/>
        <v>0</v>
      </c>
      <c r="BL33" s="2">
        <f t="shared" ca="1" si="20"/>
        <v>0</v>
      </c>
      <c r="BM33" s="2">
        <f t="shared" ca="1" si="20"/>
        <v>0</v>
      </c>
      <c r="BN33" s="2" t="str">
        <f t="shared" si="21"/>
        <v>KI</v>
      </c>
      <c r="BP33" s="2">
        <f t="shared" si="2"/>
        <v>0</v>
      </c>
      <c r="BR33" s="2">
        <f t="shared" si="22"/>
        <v>0</v>
      </c>
      <c r="BS33" s="2">
        <f t="shared" si="23"/>
        <v>0</v>
      </c>
      <c r="BT33" s="2">
        <f t="shared" si="24"/>
        <v>0</v>
      </c>
      <c r="BU33" s="2">
        <f t="shared" si="25"/>
        <v>0</v>
      </c>
      <c r="BV33" s="2">
        <f t="shared" si="26"/>
        <v>0</v>
      </c>
      <c r="BW33" s="2">
        <f t="shared" si="27"/>
        <v>0</v>
      </c>
      <c r="BX33" s="2">
        <f t="shared" si="28"/>
        <v>0</v>
      </c>
      <c r="BY33" s="2">
        <f t="shared" si="29"/>
        <v>0</v>
      </c>
      <c r="BZ33" s="2">
        <f t="shared" si="30"/>
        <v>0</v>
      </c>
      <c r="CA33" s="2">
        <f t="shared" si="31"/>
        <v>0</v>
      </c>
      <c r="CB33" s="2">
        <f t="shared" si="32"/>
        <v>0</v>
      </c>
      <c r="CC33" s="2">
        <f t="shared" si="33"/>
        <v>0</v>
      </c>
      <c r="CD33" s="2">
        <f t="shared" si="34"/>
        <v>0</v>
      </c>
      <c r="CE33" s="2">
        <f t="shared" si="35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КА-11  -  α_рс</v>
      </c>
      <c r="B34" s="10" t="s">
        <v>198</v>
      </c>
      <c r="C34" s="18">
        <v>1.8</v>
      </c>
      <c r="D34" s="18">
        <v>1.2</v>
      </c>
      <c r="E34" s="22" t="s">
        <v>116</v>
      </c>
      <c r="F34" s="22">
        <v>3</v>
      </c>
      <c r="G34" s="18"/>
      <c r="H34" s="20">
        <f t="shared" ca="1" si="17"/>
        <v>0</v>
      </c>
      <c r="I34" s="16" t="str">
        <f t="shared" si="18"/>
        <v>11K002KI0009</v>
      </c>
      <c r="J34" s="54">
        <v>1.4091895448657334</v>
      </c>
      <c r="K34" s="54">
        <v>1.2803902814125228</v>
      </c>
      <c r="L34" s="54">
        <v>1.310682005238321</v>
      </c>
      <c r="M34" s="54">
        <v>1.3011248872518284</v>
      </c>
      <c r="N34" s="54">
        <v>1.3091776964399378</v>
      </c>
      <c r="O34" s="54">
        <v>1.3373206107375823</v>
      </c>
      <c r="P34" s="54">
        <v>1.3573945648684826</v>
      </c>
      <c r="Q34" s="54">
        <v>1.3611665409212186</v>
      </c>
      <c r="R34" s="54">
        <v>1.3804895756861477</v>
      </c>
      <c r="S34" s="54">
        <v>1.4023309237558241</v>
      </c>
      <c r="T34" s="54">
        <v>1.3969551050049622</v>
      </c>
      <c r="U34" s="54">
        <v>1.4048005152392355</v>
      </c>
      <c r="V34" s="54">
        <v>1.4425161640673938</v>
      </c>
      <c r="W34" s="56">
        <v>1.3996018461157691</v>
      </c>
      <c r="X34" s="2">
        <f t="shared" ca="1" si="19"/>
        <v>0</v>
      </c>
      <c r="Y34" s="2">
        <f t="shared" ca="1" si="19"/>
        <v>0</v>
      </c>
      <c r="Z34" s="2">
        <f t="shared" ca="1" si="19"/>
        <v>0</v>
      </c>
      <c r="AA34" s="2">
        <f t="shared" ca="1" si="19"/>
        <v>0</v>
      </c>
      <c r="AB34" s="2">
        <f t="shared" ca="1" si="19"/>
        <v>0</v>
      </c>
      <c r="AC34" s="2">
        <f t="shared" ca="1" si="19"/>
        <v>0</v>
      </c>
      <c r="AD34" s="2">
        <f t="shared" ca="1" si="19"/>
        <v>0</v>
      </c>
      <c r="AE34" s="2">
        <f t="shared" ca="1" si="19"/>
        <v>0</v>
      </c>
      <c r="AF34" s="2">
        <f t="shared" ca="1" si="19"/>
        <v>0</v>
      </c>
      <c r="AG34" s="2">
        <f t="shared" ca="1" si="19"/>
        <v>0</v>
      </c>
      <c r="AH34" s="2">
        <f t="shared" ca="1" si="19"/>
        <v>0</v>
      </c>
      <c r="AI34" s="2">
        <f t="shared" ca="1" si="19"/>
        <v>0</v>
      </c>
      <c r="AJ34" s="2">
        <f t="shared" ca="1" si="19"/>
        <v>0</v>
      </c>
      <c r="AK34" s="2">
        <f t="shared" ca="1" si="19"/>
        <v>0</v>
      </c>
      <c r="AL34" s="55">
        <v>1.2673964761941958</v>
      </c>
      <c r="AM34" s="55">
        <v>1.2630440226681661</v>
      </c>
      <c r="AN34" s="55">
        <v>1.2722347812428312</v>
      </c>
      <c r="AO34" s="55">
        <v>1.2736348863348499</v>
      </c>
      <c r="AP34" s="55">
        <v>1.2731884840388257</v>
      </c>
      <c r="AQ34" s="55">
        <v>1.2692782539721543</v>
      </c>
      <c r="AR34" s="55">
        <v>1.2696429153941522</v>
      </c>
      <c r="AS34" s="55">
        <v>1.2689907716481892</v>
      </c>
      <c r="AT34" s="55">
        <v>1.2726871542564997</v>
      </c>
      <c r="AU34" s="55">
        <v>1.2792610237280566</v>
      </c>
      <c r="AV34" s="55">
        <v>1.2810663570887588</v>
      </c>
      <c r="AW34" s="55">
        <v>1.2886263552295536</v>
      </c>
      <c r="AX34" s="55">
        <v>1.332525157992986</v>
      </c>
      <c r="AY34" s="55">
        <v>1.2690630574133508</v>
      </c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0</v>
      </c>
      <c r="BD34" s="2">
        <f t="shared" ca="1" si="20"/>
        <v>0</v>
      </c>
      <c r="BE34" s="2">
        <f t="shared" ca="1" si="20"/>
        <v>0</v>
      </c>
      <c r="BF34" s="2">
        <f t="shared" ca="1" si="20"/>
        <v>0</v>
      </c>
      <c r="BG34" s="2">
        <f t="shared" ca="1" si="20"/>
        <v>0</v>
      </c>
      <c r="BH34" s="2">
        <f t="shared" ca="1" si="20"/>
        <v>0</v>
      </c>
      <c r="BI34" s="2">
        <f t="shared" ca="1" si="20"/>
        <v>1</v>
      </c>
      <c r="BJ34" s="2">
        <f t="shared" ca="1" si="20"/>
        <v>0</v>
      </c>
      <c r="BK34" s="2">
        <f t="shared" ca="1" si="20"/>
        <v>0</v>
      </c>
      <c r="BL34" s="2">
        <f t="shared" ca="1" si="20"/>
        <v>0</v>
      </c>
      <c r="BM34" s="2">
        <f t="shared" ca="1" si="20"/>
        <v>0</v>
      </c>
      <c r="BN34" s="2" t="str">
        <f t="shared" si="21"/>
        <v>KI</v>
      </c>
      <c r="BO34" s="2">
        <f>IF(AND(COUNTIF(J34:W34,"&gt;0")&gt;6,COUNTIF(J34:W34,"&gt;0")=SUM(BR34:CE34)),SUM(BR34:CE34),0)</f>
        <v>0</v>
      </c>
      <c r="BP34" s="2">
        <f t="shared" si="2"/>
        <v>1</v>
      </c>
      <c r="BR34" s="2">
        <f t="shared" si="22"/>
        <v>0</v>
      </c>
      <c r="BS34" s="2">
        <f t="shared" si="23"/>
        <v>0</v>
      </c>
      <c r="BT34" s="2">
        <f t="shared" si="24"/>
        <v>0</v>
      </c>
      <c r="BU34" s="2">
        <f t="shared" si="25"/>
        <v>0</v>
      </c>
      <c r="BV34" s="2">
        <f t="shared" si="26"/>
        <v>0</v>
      </c>
      <c r="BW34" s="2">
        <f t="shared" si="27"/>
        <v>0</v>
      </c>
      <c r="BX34" s="2">
        <f t="shared" si="28"/>
        <v>0</v>
      </c>
      <c r="BY34" s="2">
        <f t="shared" si="29"/>
        <v>0</v>
      </c>
      <c r="BZ34" s="2">
        <f t="shared" si="30"/>
        <v>0</v>
      </c>
      <c r="CA34" s="2">
        <f t="shared" si="31"/>
        <v>0</v>
      </c>
      <c r="CB34" s="2">
        <f t="shared" si="32"/>
        <v>0</v>
      </c>
      <c r="CC34" s="2">
        <f t="shared" si="33"/>
        <v>0</v>
      </c>
      <c r="CD34" s="2">
        <f t="shared" si="34"/>
        <v>0</v>
      </c>
      <c r="CE34" s="2">
        <f t="shared" si="35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КА-12  -  α_рс</v>
      </c>
      <c r="B35" s="10" t="s">
        <v>199</v>
      </c>
      <c r="C35" s="18">
        <v>1.8</v>
      </c>
      <c r="D35" s="18">
        <v>1.2</v>
      </c>
      <c r="E35" s="22" t="s">
        <v>116</v>
      </c>
      <c r="F35" s="22">
        <v>3</v>
      </c>
      <c r="G35" s="18"/>
      <c r="H35" s="20">
        <f t="shared" ca="1" si="17"/>
        <v>0</v>
      </c>
      <c r="I35" s="16" t="str">
        <f t="shared" si="18"/>
        <v>12K002KI0009</v>
      </c>
      <c r="J35" s="54">
        <v>1.3063374389275904</v>
      </c>
      <c r="K35" s="54">
        <v>1.3300881627825836</v>
      </c>
      <c r="L35" s="54">
        <v>1.345107299021727</v>
      </c>
      <c r="M35" s="54">
        <v>1.360400787098103</v>
      </c>
      <c r="N35" s="54">
        <v>1.3501974291400398</v>
      </c>
      <c r="O35" s="54">
        <v>1.3281529771940761</v>
      </c>
      <c r="P35" s="54">
        <v>1.3121202504048919</v>
      </c>
      <c r="Q35" s="54">
        <v>1.3155799285447731</v>
      </c>
      <c r="R35" s="54">
        <v>1.3166985501353996</v>
      </c>
      <c r="S35" s="54">
        <v>1.3060681642597769</v>
      </c>
      <c r="T35" s="54">
        <v>1.3132993787406215</v>
      </c>
      <c r="U35" s="54">
        <v>1.3253011184055079</v>
      </c>
      <c r="V35" s="54">
        <v>1.3543321355510698</v>
      </c>
      <c r="W35" s="56">
        <v>1.3123961234366592</v>
      </c>
      <c r="X35" s="2">
        <f t="shared" ca="1" si="19"/>
        <v>0</v>
      </c>
      <c r="Y35" s="2">
        <f t="shared" ca="1" si="19"/>
        <v>0</v>
      </c>
      <c r="Z35" s="2">
        <f t="shared" ca="1" si="19"/>
        <v>0</v>
      </c>
      <c r="AA35" s="2">
        <f t="shared" ca="1" si="19"/>
        <v>0</v>
      </c>
      <c r="AB35" s="2">
        <f t="shared" ca="1" si="19"/>
        <v>0</v>
      </c>
      <c r="AC35" s="2">
        <f t="shared" ca="1" si="19"/>
        <v>0</v>
      </c>
      <c r="AD35" s="2">
        <f t="shared" ca="1" si="19"/>
        <v>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0</v>
      </c>
      <c r="AK35" s="2">
        <f t="shared" ca="1" si="19"/>
        <v>0</v>
      </c>
      <c r="AL35" s="55">
        <v>1.2733552978872256</v>
      </c>
      <c r="AM35" s="55">
        <v>1.2878121717059603</v>
      </c>
      <c r="AN35" s="55">
        <v>1.2923804242163777</v>
      </c>
      <c r="AO35" s="55">
        <v>1.3011231515710386</v>
      </c>
      <c r="AP35" s="55">
        <v>1.3227225568430412</v>
      </c>
      <c r="AQ35" s="55">
        <v>1.3057121551156794</v>
      </c>
      <c r="AR35" s="55">
        <v>1.2910304691590029</v>
      </c>
      <c r="AS35" s="55">
        <v>1.3030635472633674</v>
      </c>
      <c r="AT35" s="55">
        <v>1.2836437569040953</v>
      </c>
      <c r="AU35" s="55">
        <v>1.2909143445712656</v>
      </c>
      <c r="AV35" s="55">
        <v>1.2882805573291294</v>
      </c>
      <c r="AW35" s="55">
        <v>1.2984995063851932</v>
      </c>
      <c r="AX35" s="55">
        <v>1.3435394056879859</v>
      </c>
      <c r="AY35" s="55">
        <v>1.2726836420849712</v>
      </c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0</v>
      </c>
      <c r="BD35" s="2">
        <f t="shared" ca="1" si="20"/>
        <v>0</v>
      </c>
      <c r="BE35" s="2">
        <f t="shared" ca="1" si="20"/>
        <v>0</v>
      </c>
      <c r="BF35" s="2">
        <f t="shared" ca="1" si="20"/>
        <v>0</v>
      </c>
      <c r="BG35" s="2">
        <f t="shared" ca="1" si="20"/>
        <v>0</v>
      </c>
      <c r="BH35" s="2">
        <f t="shared" ca="1" si="20"/>
        <v>0</v>
      </c>
      <c r="BI35" s="2">
        <f t="shared" ca="1" si="20"/>
        <v>1</v>
      </c>
      <c r="BJ35" s="2">
        <f t="shared" ca="1" si="20"/>
        <v>0</v>
      </c>
      <c r="BK35" s="2">
        <f t="shared" ca="1" si="20"/>
        <v>0</v>
      </c>
      <c r="BL35" s="2">
        <f t="shared" ca="1" si="20"/>
        <v>0</v>
      </c>
      <c r="BM35" s="2">
        <f t="shared" ca="1" si="20"/>
        <v>0</v>
      </c>
      <c r="BN35" s="2" t="str">
        <f t="shared" si="21"/>
        <v>KI</v>
      </c>
      <c r="BO35" s="2">
        <f>IF(AND(COUNTIF(J35:W35,"&gt;0")&gt;6,COUNTIF(J35:W35,"&gt;0")=SUM(BR35:CE35)),SUM(BR35:CE35),0)</f>
        <v>0</v>
      </c>
      <c r="BP35" s="2">
        <f t="shared" si="2"/>
        <v>1</v>
      </c>
      <c r="BR35" s="2">
        <f t="shared" si="22"/>
        <v>0</v>
      </c>
      <c r="BS35" s="2">
        <f t="shared" si="23"/>
        <v>0</v>
      </c>
      <c r="BT35" s="2">
        <f t="shared" si="24"/>
        <v>0</v>
      </c>
      <c r="BU35" s="2">
        <f t="shared" si="25"/>
        <v>0</v>
      </c>
      <c r="BV35" s="2">
        <f t="shared" si="26"/>
        <v>0</v>
      </c>
      <c r="BW35" s="2">
        <f t="shared" si="27"/>
        <v>0</v>
      </c>
      <c r="BX35" s="2">
        <f t="shared" si="28"/>
        <v>0</v>
      </c>
      <c r="BY35" s="2">
        <f t="shared" si="29"/>
        <v>0</v>
      </c>
      <c r="BZ35" s="2">
        <f t="shared" si="30"/>
        <v>0</v>
      </c>
      <c r="CA35" s="2">
        <f t="shared" si="31"/>
        <v>0</v>
      </c>
      <c r="CB35" s="2">
        <f t="shared" si="32"/>
        <v>0</v>
      </c>
      <c r="CC35" s="2">
        <f t="shared" si="33"/>
        <v>0</v>
      </c>
      <c r="CD35" s="2">
        <f t="shared" si="34"/>
        <v>0</v>
      </c>
      <c r="CE35" s="2">
        <f t="shared" si="35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КА-13А  -  α_рс</v>
      </c>
      <c r="B36" s="10" t="s">
        <v>200</v>
      </c>
      <c r="C36" s="18">
        <v>1.8</v>
      </c>
      <c r="D36" s="18">
        <v>1.2</v>
      </c>
      <c r="E36" s="22" t="s">
        <v>116</v>
      </c>
      <c r="F36" s="22">
        <v>3</v>
      </c>
      <c r="G36" s="18"/>
      <c r="H36" s="20">
        <f t="shared" ca="1" si="17"/>
        <v>0</v>
      </c>
      <c r="I36" s="16" t="str">
        <f t="shared" si="18"/>
        <v>13K002KI0A09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6">
        <v>0</v>
      </c>
      <c r="X36" s="2">
        <f t="shared" ca="1" si="19"/>
        <v>0</v>
      </c>
      <c r="Y36" s="2">
        <f t="shared" ca="1" si="19"/>
        <v>0</v>
      </c>
      <c r="Z36" s="2">
        <f t="shared" ca="1" si="19"/>
        <v>0</v>
      </c>
      <c r="AA36" s="2">
        <f t="shared" ca="1" si="19"/>
        <v>0</v>
      </c>
      <c r="AB36" s="2">
        <f t="shared" ca="1" si="19"/>
        <v>0</v>
      </c>
      <c r="AC36" s="2">
        <f t="shared" ca="1" si="19"/>
        <v>0</v>
      </c>
      <c r="AD36" s="2">
        <f t="shared" ca="1" si="19"/>
        <v>0</v>
      </c>
      <c r="AE36" s="2">
        <f t="shared" ca="1" si="19"/>
        <v>0</v>
      </c>
      <c r="AF36" s="2">
        <f t="shared" ca="1" si="19"/>
        <v>0</v>
      </c>
      <c r="AG36" s="2">
        <f t="shared" ca="1" si="19"/>
        <v>0</v>
      </c>
      <c r="AH36" s="2">
        <f t="shared" ca="1" si="19"/>
        <v>0</v>
      </c>
      <c r="AI36" s="2">
        <f t="shared" ca="1" si="19"/>
        <v>0</v>
      </c>
      <c r="AJ36" s="2">
        <f t="shared" ca="1" si="19"/>
        <v>0</v>
      </c>
      <c r="AK36" s="2">
        <f t="shared" ca="1" si="19"/>
        <v>0</v>
      </c>
      <c r="AL36" s="55">
        <v>0</v>
      </c>
      <c r="AM36" s="55">
        <v>0</v>
      </c>
      <c r="AN36" s="55">
        <v>0</v>
      </c>
      <c r="AO36" s="55">
        <v>0</v>
      </c>
      <c r="AP36" s="55">
        <v>0</v>
      </c>
      <c r="AQ36" s="55">
        <v>0</v>
      </c>
      <c r="AR36" s="55">
        <v>0</v>
      </c>
      <c r="AS36" s="55">
        <v>0</v>
      </c>
      <c r="AT36" s="55">
        <v>0</v>
      </c>
      <c r="AU36" s="55">
        <v>0</v>
      </c>
      <c r="AV36" s="55">
        <v>0</v>
      </c>
      <c r="AW36" s="55">
        <v>0</v>
      </c>
      <c r="AX36" s="55">
        <v>0</v>
      </c>
      <c r="AY36" s="55">
        <v>0</v>
      </c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0</v>
      </c>
      <c r="BD36" s="2">
        <f t="shared" ca="1" si="20"/>
        <v>0</v>
      </c>
      <c r="BE36" s="2">
        <f t="shared" ca="1" si="20"/>
        <v>0</v>
      </c>
      <c r="BF36" s="2">
        <f t="shared" ca="1" si="20"/>
        <v>0</v>
      </c>
      <c r="BG36" s="2">
        <f t="shared" ca="1" si="20"/>
        <v>0</v>
      </c>
      <c r="BH36" s="2">
        <f t="shared" ca="1" si="20"/>
        <v>0</v>
      </c>
      <c r="BI36" s="2">
        <f t="shared" ca="1" si="20"/>
        <v>1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KI</v>
      </c>
      <c r="BP36" s="2">
        <f t="shared" si="2"/>
        <v>0</v>
      </c>
      <c r="BR36" s="2">
        <f t="shared" si="22"/>
        <v>0</v>
      </c>
      <c r="BS36" s="2">
        <f t="shared" si="23"/>
        <v>0</v>
      </c>
      <c r="BT36" s="2">
        <f t="shared" si="24"/>
        <v>0</v>
      </c>
      <c r="BU36" s="2">
        <f t="shared" si="25"/>
        <v>0</v>
      </c>
      <c r="BV36" s="2">
        <f t="shared" si="26"/>
        <v>0</v>
      </c>
      <c r="BW36" s="2">
        <f t="shared" si="27"/>
        <v>0</v>
      </c>
      <c r="BX36" s="2">
        <f t="shared" si="28"/>
        <v>0</v>
      </c>
      <c r="BY36" s="2">
        <f t="shared" si="29"/>
        <v>0</v>
      </c>
      <c r="BZ36" s="2">
        <f t="shared" si="30"/>
        <v>0</v>
      </c>
      <c r="CA36" s="2">
        <f t="shared" si="31"/>
        <v>0</v>
      </c>
      <c r="CB36" s="2">
        <f t="shared" si="32"/>
        <v>0</v>
      </c>
      <c r="CC36" s="2">
        <f t="shared" si="33"/>
        <v>0</v>
      </c>
      <c r="CD36" s="2">
        <f t="shared" si="34"/>
        <v>0</v>
      </c>
      <c r="CE36" s="2">
        <f t="shared" si="35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КА-13Б  -  α_рс</v>
      </c>
      <c r="B37" s="10" t="s">
        <v>201</v>
      </c>
      <c r="C37" s="18">
        <v>1.8</v>
      </c>
      <c r="D37" s="18">
        <v>1.2</v>
      </c>
      <c r="E37" s="22" t="s">
        <v>116</v>
      </c>
      <c r="F37" s="22">
        <v>3</v>
      </c>
      <c r="G37" s="18"/>
      <c r="H37" s="20">
        <f t="shared" ca="1" si="17"/>
        <v>0</v>
      </c>
      <c r="I37" s="16" t="str">
        <f t="shared" si="18"/>
        <v>13K002KI0B09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19"/>
        <v>0</v>
      </c>
      <c r="Y37" s="2">
        <f t="shared" ca="1" si="19"/>
        <v>0</v>
      </c>
      <c r="Z37" s="2">
        <f t="shared" ca="1" si="19"/>
        <v>0</v>
      </c>
      <c r="AA37" s="2">
        <f t="shared" ca="1" si="19"/>
        <v>0</v>
      </c>
      <c r="AB37" s="2">
        <f t="shared" ca="1" si="19"/>
        <v>0</v>
      </c>
      <c r="AC37" s="2">
        <f t="shared" ca="1" si="19"/>
        <v>0</v>
      </c>
      <c r="AD37" s="2">
        <f t="shared" ca="1" si="19"/>
        <v>0</v>
      </c>
      <c r="AE37" s="2">
        <f t="shared" ca="1" si="19"/>
        <v>0</v>
      </c>
      <c r="AF37" s="2">
        <f t="shared" ca="1" si="19"/>
        <v>0</v>
      </c>
      <c r="AG37" s="2">
        <f t="shared" ca="1" si="19"/>
        <v>0</v>
      </c>
      <c r="AH37" s="2">
        <f t="shared" ca="1" si="19"/>
        <v>0</v>
      </c>
      <c r="AI37" s="2">
        <f t="shared" ca="1" si="19"/>
        <v>0</v>
      </c>
      <c r="AJ37" s="2">
        <f t="shared" ca="1" si="19"/>
        <v>0</v>
      </c>
      <c r="AK37" s="2">
        <f t="shared" ca="1" si="19"/>
        <v>0</v>
      </c>
      <c r="AL37" s="55">
        <v>0</v>
      </c>
      <c r="AM37" s="55">
        <v>0</v>
      </c>
      <c r="AN37" s="55">
        <v>0</v>
      </c>
      <c r="AO37" s="55">
        <v>0</v>
      </c>
      <c r="AP37" s="55">
        <v>0</v>
      </c>
      <c r="AQ37" s="55">
        <v>0</v>
      </c>
      <c r="AR37" s="55">
        <v>0</v>
      </c>
      <c r="AS37" s="55">
        <v>0</v>
      </c>
      <c r="AT37" s="55">
        <v>0</v>
      </c>
      <c r="AU37" s="55">
        <v>0</v>
      </c>
      <c r="AV37" s="55">
        <v>0</v>
      </c>
      <c r="AW37" s="55">
        <v>0</v>
      </c>
      <c r="AX37" s="55">
        <v>0</v>
      </c>
      <c r="AY37" s="55">
        <v>0</v>
      </c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0</v>
      </c>
      <c r="BD37" s="2">
        <f t="shared" ca="1" si="20"/>
        <v>0</v>
      </c>
      <c r="BE37" s="2">
        <f t="shared" ca="1" si="20"/>
        <v>0</v>
      </c>
      <c r="BF37" s="2">
        <f t="shared" ca="1" si="20"/>
        <v>0</v>
      </c>
      <c r="BG37" s="2">
        <f t="shared" ca="1" si="20"/>
        <v>0</v>
      </c>
      <c r="BH37" s="2">
        <f t="shared" ca="1" si="20"/>
        <v>0</v>
      </c>
      <c r="BI37" s="2">
        <f t="shared" ca="1" si="20"/>
        <v>1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KI</v>
      </c>
      <c r="BP37" s="2">
        <f t="shared" si="2"/>
        <v>0</v>
      </c>
      <c r="BR37" s="2">
        <f t="shared" si="22"/>
        <v>0</v>
      </c>
      <c r="BS37" s="2">
        <f t="shared" si="23"/>
        <v>0</v>
      </c>
      <c r="BT37" s="2">
        <f t="shared" si="24"/>
        <v>0</v>
      </c>
      <c r="BU37" s="2">
        <f t="shared" si="25"/>
        <v>0</v>
      </c>
      <c r="BV37" s="2">
        <f t="shared" si="26"/>
        <v>0</v>
      </c>
      <c r="BW37" s="2">
        <f t="shared" si="27"/>
        <v>0</v>
      </c>
      <c r="BX37" s="2">
        <f t="shared" si="28"/>
        <v>0</v>
      </c>
      <c r="BY37" s="2">
        <f t="shared" si="29"/>
        <v>0</v>
      </c>
      <c r="BZ37" s="2">
        <f t="shared" si="30"/>
        <v>0</v>
      </c>
      <c r="CA37" s="2">
        <f t="shared" si="31"/>
        <v>0</v>
      </c>
      <c r="CB37" s="2">
        <f t="shared" si="32"/>
        <v>0</v>
      </c>
      <c r="CC37" s="2">
        <f t="shared" si="33"/>
        <v>0</v>
      </c>
      <c r="CD37" s="2">
        <f t="shared" si="34"/>
        <v>0</v>
      </c>
      <c r="CE37" s="2">
        <f t="shared" si="35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КА-14А  -  α_рс</v>
      </c>
      <c r="B38" s="10" t="s">
        <v>202</v>
      </c>
      <c r="C38" s="18">
        <v>1.8</v>
      </c>
      <c r="D38" s="18">
        <v>1.2</v>
      </c>
      <c r="E38" s="22" t="s">
        <v>116</v>
      </c>
      <c r="F38" s="22">
        <v>3</v>
      </c>
      <c r="G38" s="18"/>
      <c r="H38" s="20">
        <f t="shared" ca="1" si="17"/>
        <v>0</v>
      </c>
      <c r="I38" s="16" t="str">
        <f t="shared" si="18"/>
        <v>14K002KI0A09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54">
        <v>0</v>
      </c>
      <c r="T38" s="54">
        <v>0</v>
      </c>
      <c r="U38" s="54">
        <v>0</v>
      </c>
      <c r="V38" s="54">
        <v>0</v>
      </c>
      <c r="W38" s="56">
        <v>0</v>
      </c>
      <c r="X38" s="2">
        <f t="shared" ca="1" si="19"/>
        <v>0</v>
      </c>
      <c r="Y38" s="2">
        <f t="shared" ca="1" si="19"/>
        <v>0</v>
      </c>
      <c r="Z38" s="2">
        <f t="shared" ca="1" si="19"/>
        <v>0</v>
      </c>
      <c r="AA38" s="2">
        <f t="shared" ca="1" si="19"/>
        <v>0</v>
      </c>
      <c r="AB38" s="2">
        <f t="shared" ca="1" si="19"/>
        <v>0</v>
      </c>
      <c r="AC38" s="2">
        <f t="shared" ca="1" si="19"/>
        <v>0</v>
      </c>
      <c r="AD38" s="2">
        <f t="shared" ca="1" si="19"/>
        <v>0</v>
      </c>
      <c r="AE38" s="2">
        <f t="shared" ca="1" si="19"/>
        <v>0</v>
      </c>
      <c r="AF38" s="2">
        <f t="shared" ca="1" si="19"/>
        <v>0</v>
      </c>
      <c r="AG38" s="2">
        <f t="shared" ca="1" si="19"/>
        <v>0</v>
      </c>
      <c r="AH38" s="2">
        <f t="shared" ca="1" si="19"/>
        <v>0</v>
      </c>
      <c r="AI38" s="2">
        <f t="shared" ca="1" si="19"/>
        <v>0</v>
      </c>
      <c r="AJ38" s="2">
        <f t="shared" ca="1" si="19"/>
        <v>0</v>
      </c>
      <c r="AK38" s="2">
        <f t="shared" ca="1" si="19"/>
        <v>0</v>
      </c>
      <c r="AL38" s="55">
        <v>0</v>
      </c>
      <c r="AM38" s="55">
        <v>0</v>
      </c>
      <c r="AN38" s="55">
        <v>0</v>
      </c>
      <c r="AO38" s="55">
        <v>0</v>
      </c>
      <c r="AP38" s="55">
        <v>0</v>
      </c>
      <c r="AQ38" s="55">
        <v>0</v>
      </c>
      <c r="AR38" s="55">
        <v>0</v>
      </c>
      <c r="AS38" s="55">
        <v>0</v>
      </c>
      <c r="AT38" s="55">
        <v>0</v>
      </c>
      <c r="AU38" s="55">
        <v>0</v>
      </c>
      <c r="AV38" s="55">
        <v>0</v>
      </c>
      <c r="AW38" s="55">
        <v>0</v>
      </c>
      <c r="AX38" s="55">
        <v>0</v>
      </c>
      <c r="AY38" s="55">
        <v>0</v>
      </c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0</v>
      </c>
      <c r="BD38" s="2">
        <f t="shared" ca="1" si="20"/>
        <v>0</v>
      </c>
      <c r="BE38" s="2">
        <f t="shared" ca="1" si="20"/>
        <v>0</v>
      </c>
      <c r="BF38" s="2">
        <f t="shared" ca="1" si="20"/>
        <v>0</v>
      </c>
      <c r="BG38" s="2">
        <f t="shared" ca="1" si="20"/>
        <v>0</v>
      </c>
      <c r="BH38" s="2">
        <f t="shared" ca="1" si="20"/>
        <v>0</v>
      </c>
      <c r="BI38" s="2">
        <f t="shared" ca="1" si="20"/>
        <v>1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KI</v>
      </c>
      <c r="BP38" s="2">
        <f t="shared" si="2"/>
        <v>0</v>
      </c>
      <c r="BR38" s="2">
        <f t="shared" si="22"/>
        <v>0</v>
      </c>
      <c r="BS38" s="2">
        <f t="shared" si="23"/>
        <v>0</v>
      </c>
      <c r="BT38" s="2">
        <f t="shared" si="24"/>
        <v>0</v>
      </c>
      <c r="BU38" s="2">
        <f t="shared" si="25"/>
        <v>0</v>
      </c>
      <c r="BV38" s="2">
        <f t="shared" si="26"/>
        <v>0</v>
      </c>
      <c r="BW38" s="2">
        <f t="shared" si="27"/>
        <v>0</v>
      </c>
      <c r="BX38" s="2">
        <f t="shared" si="28"/>
        <v>0</v>
      </c>
      <c r="BY38" s="2">
        <f t="shared" si="29"/>
        <v>0</v>
      </c>
      <c r="BZ38" s="2">
        <f t="shared" si="30"/>
        <v>0</v>
      </c>
      <c r="CA38" s="2">
        <f t="shared" si="31"/>
        <v>0</v>
      </c>
      <c r="CB38" s="2">
        <f t="shared" si="32"/>
        <v>0</v>
      </c>
      <c r="CC38" s="2">
        <f t="shared" si="33"/>
        <v>0</v>
      </c>
      <c r="CD38" s="2">
        <f t="shared" si="34"/>
        <v>0</v>
      </c>
      <c r="CE38" s="2">
        <f t="shared" si="35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КА-14Б  -  α_рс</v>
      </c>
      <c r="B39" s="10" t="s">
        <v>203</v>
      </c>
      <c r="C39" s="18">
        <v>1.8</v>
      </c>
      <c r="D39" s="18">
        <v>1.2</v>
      </c>
      <c r="E39" s="22" t="s">
        <v>116</v>
      </c>
      <c r="F39" s="22">
        <v>3</v>
      </c>
      <c r="G39" s="18"/>
      <c r="H39" s="20">
        <f t="shared" ca="1" si="17"/>
        <v>0</v>
      </c>
      <c r="I39" s="16" t="str">
        <f t="shared" si="18"/>
        <v>14K002KI0B09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54">
        <v>0</v>
      </c>
      <c r="T39" s="54">
        <v>0</v>
      </c>
      <c r="U39" s="54">
        <v>0</v>
      </c>
      <c r="V39" s="54">
        <v>0</v>
      </c>
      <c r="W39" s="56">
        <v>0</v>
      </c>
      <c r="X39" s="2">
        <f t="shared" ca="1" si="19"/>
        <v>0</v>
      </c>
      <c r="Y39" s="2">
        <f t="shared" ca="1" si="19"/>
        <v>0</v>
      </c>
      <c r="Z39" s="2">
        <f t="shared" ca="1" si="19"/>
        <v>0</v>
      </c>
      <c r="AA39" s="2">
        <f t="shared" ca="1" si="19"/>
        <v>0</v>
      </c>
      <c r="AB39" s="2">
        <f t="shared" ca="1" si="19"/>
        <v>0</v>
      </c>
      <c r="AC39" s="2">
        <f t="shared" ca="1" si="19"/>
        <v>0</v>
      </c>
      <c r="AD39" s="2">
        <f t="shared" ca="1" si="19"/>
        <v>0</v>
      </c>
      <c r="AE39" s="2">
        <f t="shared" ca="1" si="19"/>
        <v>0</v>
      </c>
      <c r="AF39" s="2">
        <f t="shared" ca="1" si="19"/>
        <v>0</v>
      </c>
      <c r="AG39" s="2">
        <f t="shared" ca="1" si="19"/>
        <v>0</v>
      </c>
      <c r="AH39" s="2">
        <f t="shared" ca="1" si="19"/>
        <v>0</v>
      </c>
      <c r="AI39" s="2">
        <f t="shared" ca="1" si="19"/>
        <v>0</v>
      </c>
      <c r="AJ39" s="2">
        <f t="shared" ca="1" si="19"/>
        <v>0</v>
      </c>
      <c r="AK39" s="2">
        <f t="shared" ca="1" si="19"/>
        <v>0</v>
      </c>
      <c r="AL39" s="55">
        <v>0</v>
      </c>
      <c r="AM39" s="55">
        <v>0</v>
      </c>
      <c r="AN39" s="55">
        <v>0</v>
      </c>
      <c r="AO39" s="55">
        <v>0</v>
      </c>
      <c r="AP39" s="55">
        <v>0</v>
      </c>
      <c r="AQ39" s="55">
        <v>0</v>
      </c>
      <c r="AR39" s="55">
        <v>0</v>
      </c>
      <c r="AS39" s="55">
        <v>0</v>
      </c>
      <c r="AT39" s="55">
        <v>0</v>
      </c>
      <c r="AU39" s="55">
        <v>0</v>
      </c>
      <c r="AV39" s="55">
        <v>0</v>
      </c>
      <c r="AW39" s="55">
        <v>0</v>
      </c>
      <c r="AX39" s="55">
        <v>0</v>
      </c>
      <c r="AY39" s="55">
        <v>0</v>
      </c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0</v>
      </c>
      <c r="BE39" s="2">
        <f t="shared" ca="1" si="20"/>
        <v>0</v>
      </c>
      <c r="BF39" s="2">
        <f t="shared" ca="1" si="20"/>
        <v>0</v>
      </c>
      <c r="BG39" s="2">
        <f t="shared" ca="1" si="20"/>
        <v>0</v>
      </c>
      <c r="BH39" s="2">
        <f t="shared" ca="1" si="20"/>
        <v>0</v>
      </c>
      <c r="BI39" s="2">
        <f t="shared" ca="1" si="20"/>
        <v>1</v>
      </c>
      <c r="BJ39" s="2">
        <f t="shared" ca="1" si="20"/>
        <v>0</v>
      </c>
      <c r="BK39" s="2">
        <f t="shared" ca="1" si="20"/>
        <v>0</v>
      </c>
      <c r="BL39" s="2">
        <f t="shared" ca="1" si="20"/>
        <v>0</v>
      </c>
      <c r="BM39" s="2">
        <f t="shared" ca="1" si="20"/>
        <v>0</v>
      </c>
      <c r="BN39" s="2" t="str">
        <f t="shared" si="21"/>
        <v>KI</v>
      </c>
      <c r="BP39" s="2">
        <f t="shared" si="2"/>
        <v>0</v>
      </c>
      <c r="BR39" s="2">
        <f t="shared" si="22"/>
        <v>0</v>
      </c>
      <c r="BS39" s="2">
        <f t="shared" si="23"/>
        <v>0</v>
      </c>
      <c r="BT39" s="2">
        <f t="shared" si="24"/>
        <v>0</v>
      </c>
      <c r="BU39" s="2">
        <f t="shared" si="25"/>
        <v>0</v>
      </c>
      <c r="BV39" s="2">
        <f t="shared" si="26"/>
        <v>0</v>
      </c>
      <c r="BW39" s="2">
        <f t="shared" si="27"/>
        <v>0</v>
      </c>
      <c r="BX39" s="2">
        <f t="shared" si="28"/>
        <v>0</v>
      </c>
      <c r="BY39" s="2">
        <f t="shared" si="29"/>
        <v>0</v>
      </c>
      <c r="BZ39" s="2">
        <f t="shared" si="30"/>
        <v>0</v>
      </c>
      <c r="CA39" s="2">
        <f t="shared" si="31"/>
        <v>0</v>
      </c>
      <c r="CB39" s="2">
        <f t="shared" si="32"/>
        <v>0</v>
      </c>
      <c r="CC39" s="2">
        <f t="shared" si="33"/>
        <v>0</v>
      </c>
      <c r="CD39" s="2">
        <f t="shared" si="34"/>
        <v>0</v>
      </c>
      <c r="CE39" s="2">
        <f t="shared" si="35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КА-1  -  Гун</v>
      </c>
      <c r="B40" s="10" t="s">
        <v>204</v>
      </c>
      <c r="C40" s="18">
        <v>6</v>
      </c>
      <c r="D40" s="18">
        <v>0.1</v>
      </c>
      <c r="E40" s="22" t="s">
        <v>726</v>
      </c>
      <c r="F40" s="22">
        <v>1</v>
      </c>
      <c r="G40" s="18">
        <v>1</v>
      </c>
      <c r="H40" s="20">
        <f t="shared" ca="1" si="17"/>
        <v>0</v>
      </c>
      <c r="I40" s="16" t="str">
        <f t="shared" si="18"/>
        <v>01K002SG0009</v>
      </c>
      <c r="J40" s="54">
        <v>1.1000000000000001</v>
      </c>
      <c r="K40" s="54">
        <v>3</v>
      </c>
      <c r="L40" s="54">
        <v>2.35</v>
      </c>
      <c r="M40" s="54">
        <v>1.05</v>
      </c>
      <c r="N40" s="54">
        <v>0.9</v>
      </c>
      <c r="O40" s="54">
        <v>1.75</v>
      </c>
      <c r="P40" s="54">
        <v>1.45</v>
      </c>
      <c r="Q40" s="54">
        <v>1.55</v>
      </c>
      <c r="R40" s="54">
        <v>1.65</v>
      </c>
      <c r="S40" s="54">
        <v>2.2999999999999998</v>
      </c>
      <c r="T40" s="54">
        <v>1.9</v>
      </c>
      <c r="U40" s="54">
        <v>1.85</v>
      </c>
      <c r="V40" s="54">
        <v>1.75</v>
      </c>
      <c r="W40" s="56">
        <v>1.05</v>
      </c>
      <c r="X40" s="2">
        <f t="shared" ca="1" si="19"/>
        <v>0</v>
      </c>
      <c r="Y40" s="2">
        <f t="shared" ca="1" si="19"/>
        <v>20</v>
      </c>
      <c r="Z40" s="2">
        <f t="shared" ca="1" si="19"/>
        <v>0</v>
      </c>
      <c r="AA40" s="2">
        <f t="shared" ca="1" si="19"/>
        <v>0</v>
      </c>
      <c r="AB40" s="2">
        <f t="shared" ca="1" si="19"/>
        <v>0</v>
      </c>
      <c r="AC40" s="2">
        <f t="shared" ca="1" si="19"/>
        <v>0</v>
      </c>
      <c r="AD40" s="2">
        <f t="shared" ca="1" si="19"/>
        <v>0</v>
      </c>
      <c r="AE40" s="2">
        <f t="shared" ca="1" si="19"/>
        <v>0</v>
      </c>
      <c r="AF40" s="2">
        <f t="shared" ca="1" si="19"/>
        <v>0</v>
      </c>
      <c r="AG40" s="2">
        <f t="shared" ca="1" si="19"/>
        <v>0</v>
      </c>
      <c r="AH40" s="2">
        <f t="shared" ca="1" si="19"/>
        <v>0</v>
      </c>
      <c r="AI40" s="2">
        <f t="shared" ca="1" si="19"/>
        <v>0</v>
      </c>
      <c r="AJ40" s="2">
        <f t="shared" ca="1" si="19"/>
        <v>0</v>
      </c>
      <c r="AK40" s="2">
        <f t="shared" ca="1" si="19"/>
        <v>0</v>
      </c>
      <c r="AL40" s="55">
        <v>2.5362191247497461</v>
      </c>
      <c r="AM40" s="55">
        <v>2.45184062075371</v>
      </c>
      <c r="AN40" s="55">
        <v>2.5454167598287869</v>
      </c>
      <c r="AO40" s="55">
        <v>2.3846579774970644</v>
      </c>
      <c r="AP40" s="55">
        <v>2.7053673436821524</v>
      </c>
      <c r="AQ40" s="55">
        <v>2.4558084930200739</v>
      </c>
      <c r="AR40" s="55">
        <v>2.2072399629443415</v>
      </c>
      <c r="AS40" s="55">
        <v>2.6191549632790752</v>
      </c>
      <c r="AT40" s="55">
        <v>3.2963488250460986</v>
      </c>
      <c r="AU40" s="55">
        <v>2.8541068366907503</v>
      </c>
      <c r="AV40" s="55">
        <v>2.2981700511925602</v>
      </c>
      <c r="AW40" s="55">
        <v>3.7526491571116609</v>
      </c>
      <c r="AX40" s="55">
        <v>2.3094176994413811</v>
      </c>
      <c r="AY40" s="55">
        <v>2.6600735812482044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0</v>
      </c>
      <c r="BI40" s="2">
        <f t="shared" ca="1" si="20"/>
        <v>1</v>
      </c>
      <c r="BJ40" s="2">
        <f t="shared" ca="1" si="20"/>
        <v>0</v>
      </c>
      <c r="BK40" s="2">
        <f t="shared" ca="1" si="20"/>
        <v>0</v>
      </c>
      <c r="BL40" s="2">
        <f t="shared" ca="1" si="20"/>
        <v>0</v>
      </c>
      <c r="BM40" s="2">
        <f t="shared" ca="1" si="20"/>
        <v>0</v>
      </c>
      <c r="BN40" s="2" t="str">
        <f t="shared" si="21"/>
        <v>SG</v>
      </c>
      <c r="BO40" s="2">
        <f>IF(AND(COUNTIF(J40:W40,"&gt;0")&gt;6,COUNTIF(J40:W40,"&gt;0")=SUM(BR40:CE40)),SUM(BR40:CE40),0)</f>
        <v>0</v>
      </c>
      <c r="BP40" s="2">
        <f t="shared" ref="BP40:BP71" si="36">IF(AND(COUNTIF(J40:W40,"&gt;0")&gt;6,SUM(BR40:CE40)=0),1,0)</f>
        <v>1</v>
      </c>
      <c r="BR40" s="2">
        <f t="shared" ref="BR40:BR55" si="37">IF(AND(J117 &gt;0,J40&gt;$C40,J40 &gt;0.1),1,0)</f>
        <v>0</v>
      </c>
      <c r="BS40" s="2">
        <f t="shared" ref="BS40:BS55" si="38">IF(AND(K117 &gt;0,K40&gt;$C40,K40 &gt;0.1),1,0)</f>
        <v>0</v>
      </c>
      <c r="BT40" s="2">
        <f t="shared" ref="BT40:BT55" si="39">IF(AND(L117 &gt;0,L40&gt;$C40,L40 &gt;0.1),1,0)</f>
        <v>0</v>
      </c>
      <c r="BU40" s="2">
        <f t="shared" ref="BU40:BU55" si="40">IF(AND(M117 &gt;0,M40&gt;$C40,M40 &gt;0.1),1,0)</f>
        <v>0</v>
      </c>
      <c r="BV40" s="2">
        <f t="shared" ref="BV40:BV55" si="41">IF(AND(N117 &gt;0,N40&gt;$C40,N40 &gt;0.1),1,0)</f>
        <v>0</v>
      </c>
      <c r="BW40" s="2">
        <f t="shared" ref="BW40:BW55" si="42">IF(AND(O117 &gt;0,O40&gt;$C40,O40 &gt;0.1),1,0)</f>
        <v>0</v>
      </c>
      <c r="BX40" s="2">
        <f t="shared" ref="BX40:BX55" si="43">IF(AND(P117 &gt;0,P40&gt;$C40,P40 &gt;0.1),1,0)</f>
        <v>0</v>
      </c>
      <c r="BY40" s="2">
        <f t="shared" ref="BY40:BY55" si="44">IF(AND(Q117 &gt;0,Q40&gt;$C40,Q40 &gt;0.1),1,0)</f>
        <v>0</v>
      </c>
      <c r="BZ40" s="2">
        <f t="shared" ref="BZ40:BZ55" si="45">IF(AND(R117 &gt;0,R40&gt;$C40,R40 &gt;0.1),1,0)</f>
        <v>0</v>
      </c>
      <c r="CA40" s="2">
        <f t="shared" ref="CA40:CA55" si="46">IF(AND(S117 &gt;0,S40&gt;$C40,S40 &gt;0.1),1,0)</f>
        <v>0</v>
      </c>
      <c r="CB40" s="2">
        <f t="shared" ref="CB40:CB55" si="47">IF(AND(T117 &gt;0,T40&gt;$C40,T40 &gt;0.1),1,0)</f>
        <v>0</v>
      </c>
      <c r="CC40" s="2">
        <f t="shared" ref="CC40:CC55" si="48">IF(AND(U117 &gt;0,U40&gt;$C40,U40 &gt;0.1),1,0)</f>
        <v>0</v>
      </c>
      <c r="CD40" s="2">
        <f t="shared" ref="CD40:CD55" si="49">IF(AND(V117 &gt;0,V40&gt;$C40,V40 &gt;0.1),1,0)</f>
        <v>0</v>
      </c>
      <c r="CE40" s="2">
        <f t="shared" ref="CE40:CE55" si="50">IF(AND(W117 &gt;0,W40&gt;$C40,W40 &gt;0.1),1,0)</f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КА-2  -  Гун</v>
      </c>
      <c r="B41" s="10" t="s">
        <v>205</v>
      </c>
      <c r="C41" s="18">
        <v>6</v>
      </c>
      <c r="D41" s="18">
        <v>0.1</v>
      </c>
      <c r="E41" s="22" t="s">
        <v>726</v>
      </c>
      <c r="F41" s="22">
        <v>1</v>
      </c>
      <c r="G41" s="18">
        <v>1</v>
      </c>
      <c r="H41" s="20">
        <f t="shared" ca="1" si="17"/>
        <v>0</v>
      </c>
      <c r="I41" s="16" t="str">
        <f t="shared" si="18"/>
        <v>02K002SG0009</v>
      </c>
      <c r="J41" s="54">
        <v>1.7</v>
      </c>
      <c r="K41" s="54">
        <v>5.3</v>
      </c>
      <c r="L41" s="54">
        <v>4.05</v>
      </c>
      <c r="M41" s="54">
        <v>2.35</v>
      </c>
      <c r="N41" s="54">
        <v>2</v>
      </c>
      <c r="O41" s="54">
        <v>2.0499999999999998</v>
      </c>
      <c r="P41" s="54">
        <v>2.15</v>
      </c>
      <c r="Q41" s="54">
        <v>1.95</v>
      </c>
      <c r="R41" s="54">
        <v>2.4</v>
      </c>
      <c r="S41" s="54">
        <v>4.05</v>
      </c>
      <c r="T41" s="54">
        <v>3.25</v>
      </c>
      <c r="U41" s="54">
        <v>3</v>
      </c>
      <c r="V41" s="54">
        <v>3</v>
      </c>
      <c r="W41" s="56">
        <v>2.5</v>
      </c>
      <c r="X41" s="2">
        <f t="shared" ca="1" si="19"/>
        <v>0</v>
      </c>
      <c r="Y41" s="2">
        <f t="shared" ca="1" si="19"/>
        <v>20</v>
      </c>
      <c r="Z41" s="2">
        <f t="shared" ref="Z41:AK62" ca="1" si="51">IF(L41&lt;&gt;"",IF(LEFT($E41,2)="+-",IF(OR(L41&lt;MIN($C41:$D41),L41&gt;MAX($C41:$D41)),1,0),IF(AND(1*$E41&gt;0,L41&gt;MAX($C41:$D41)),1,IF(AND(1*$E41&lt;0,L41&lt;MIN($C41:$D41)),1,0)))+10*IF(SUM(OFFSET($A$117,MATCH(MID($A41,1,SEARCH(" ",$A41)-1)&amp;"  -  ЧЧР",$A$117:$A$141,0)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$117,IFERROR(MATCH("КА-"&amp;MID($A41,4,2)*1&amp;"А  -  ЧЧР",$A$117:$A$141,0),MATCH("КА-"&amp;MID($A41,4,2)*1&amp;"  -  ЧЧР",$A$117:$A$141,0))-1,COLUMN(L41)-1,,)+OFFSET($A$117,IFERROR(MATCH("КА-"&amp;MID($A41,4,2)*1&amp;"Б  -  ЧЧР",$A$117:$A$141,0),MATCH("КА-"&amp;MID($A41,4,2)*1&amp;"  -  ЧЧР",$A$117:$A$141,0))-1,COLUMN(L41)-1,,)=48,1,0),1),1)),0),0)*IF($G41&gt;0,IF(COLUMN(V$7)-COLUMN($J$7)&gt;=$D$2+$G41,IF(SUM(OFFSET(V41,,-1,,-$G41))&gt;=$G41*21,2,1),1),2)</f>
        <v>0</v>
      </c>
      <c r="AA41" s="2">
        <f t="shared" ca="1" si="51"/>
        <v>0</v>
      </c>
      <c r="AB41" s="2">
        <f t="shared" ca="1" si="51"/>
        <v>0</v>
      </c>
      <c r="AC41" s="2">
        <f t="shared" ca="1" si="51"/>
        <v>0</v>
      </c>
      <c r="AD41" s="2">
        <f t="shared" ca="1" si="51"/>
        <v>0</v>
      </c>
      <c r="AE41" s="2">
        <f t="shared" ca="1" si="51"/>
        <v>0</v>
      </c>
      <c r="AF41" s="2">
        <f t="shared" ca="1" si="51"/>
        <v>0</v>
      </c>
      <c r="AG41" s="2">
        <f t="shared" ca="1" si="51"/>
        <v>20</v>
      </c>
      <c r="AH41" s="2">
        <f t="shared" ca="1" si="51"/>
        <v>0</v>
      </c>
      <c r="AI41" s="2">
        <f t="shared" ca="1" si="51"/>
        <v>0</v>
      </c>
      <c r="AJ41" s="2">
        <f t="shared" ca="1" si="51"/>
        <v>0</v>
      </c>
      <c r="AK41" s="2">
        <f t="shared" ca="1" si="51"/>
        <v>0</v>
      </c>
      <c r="AL41" s="55">
        <v>3.0730245463745973</v>
      </c>
      <c r="AM41" s="55">
        <v>2.9212760582459887</v>
      </c>
      <c r="AN41" s="55">
        <v>3.1139740030845902</v>
      </c>
      <c r="AO41" s="55">
        <v>3.1724246406045822</v>
      </c>
      <c r="AP41" s="55">
        <v>3.159734501647308</v>
      </c>
      <c r="AQ41" s="55">
        <v>2.997197002232137</v>
      </c>
      <c r="AR41" s="55">
        <v>2.9618737077081319</v>
      </c>
      <c r="AS41" s="55">
        <v>3.1063490558357247</v>
      </c>
      <c r="AT41" s="55">
        <v>3.1246579062918216</v>
      </c>
      <c r="AU41" s="55">
        <v>2.9530921371476042</v>
      </c>
      <c r="AV41" s="55">
        <v>2.9065152405504286</v>
      </c>
      <c r="AW41" s="55">
        <v>2.7960586366819897</v>
      </c>
      <c r="AX41" s="55">
        <v>2.9732679731286162</v>
      </c>
      <c r="AY41" s="55">
        <v>3.0056013374109933</v>
      </c>
      <c r="AZ41" s="2">
        <f t="shared" ca="1" si="20"/>
        <v>0</v>
      </c>
      <c r="BA41" s="2">
        <f t="shared" ca="1" si="20"/>
        <v>0</v>
      </c>
      <c r="BB41" s="2">
        <f t="shared" ref="BB41:BM62" ca="1" si="52">COUNTIF(OFFSET(J41,,$D$2+2,COUNTIF(OFFSET($H41,1-ROW($H41),2+4*$D$2,142),"="&amp;OFFSET($H41,,2+4*$D$2))),"&gt;20")</f>
        <v>0</v>
      </c>
      <c r="BC41" s="2">
        <f t="shared" ca="1" si="52"/>
        <v>0</v>
      </c>
      <c r="BD41" s="2">
        <f t="shared" ca="1" si="52"/>
        <v>0</v>
      </c>
      <c r="BE41" s="2">
        <f t="shared" ca="1" si="52"/>
        <v>0</v>
      </c>
      <c r="BF41" s="2">
        <f t="shared" ca="1" si="52"/>
        <v>0</v>
      </c>
      <c r="BG41" s="2">
        <f t="shared" ca="1" si="52"/>
        <v>0</v>
      </c>
      <c r="BH41" s="2">
        <f t="shared" ca="1" si="52"/>
        <v>0</v>
      </c>
      <c r="BI41" s="2">
        <f t="shared" ca="1" si="52"/>
        <v>1</v>
      </c>
      <c r="BJ41" s="2">
        <f t="shared" ca="1" si="52"/>
        <v>0</v>
      </c>
      <c r="BK41" s="2">
        <f t="shared" ca="1" si="52"/>
        <v>0</v>
      </c>
      <c r="BL41" s="2">
        <f t="shared" ca="1" si="52"/>
        <v>0</v>
      </c>
      <c r="BM41" s="2">
        <f t="shared" ca="1" si="52"/>
        <v>0</v>
      </c>
      <c r="BN41" s="2" t="str">
        <f t="shared" si="21"/>
        <v>SG</v>
      </c>
      <c r="BO41" s="2">
        <f>IF(AND(COUNTIF(J41:W41,"&gt;0")&gt;6,COUNTIF(J41:W41,"&gt;0")=SUM(BR41:CE41)),SUM(BR41:CE41),0)</f>
        <v>0</v>
      </c>
      <c r="BP41" s="2">
        <f t="shared" si="36"/>
        <v>1</v>
      </c>
      <c r="BR41" s="2">
        <f t="shared" si="37"/>
        <v>0</v>
      </c>
      <c r="BS41" s="2">
        <f t="shared" si="38"/>
        <v>0</v>
      </c>
      <c r="BT41" s="2">
        <f t="shared" si="39"/>
        <v>0</v>
      </c>
      <c r="BU41" s="2">
        <f t="shared" si="40"/>
        <v>0</v>
      </c>
      <c r="BV41" s="2">
        <f t="shared" si="41"/>
        <v>0</v>
      </c>
      <c r="BW41" s="2">
        <f t="shared" si="42"/>
        <v>0</v>
      </c>
      <c r="BX41" s="2">
        <f t="shared" si="43"/>
        <v>0</v>
      </c>
      <c r="BY41" s="2">
        <f t="shared" si="44"/>
        <v>0</v>
      </c>
      <c r="BZ41" s="2">
        <f t="shared" si="45"/>
        <v>0</v>
      </c>
      <c r="CA41" s="2">
        <f t="shared" si="46"/>
        <v>0</v>
      </c>
      <c r="CB41" s="2">
        <f t="shared" si="47"/>
        <v>0</v>
      </c>
      <c r="CC41" s="2">
        <f t="shared" si="48"/>
        <v>0</v>
      </c>
      <c r="CD41" s="2">
        <f t="shared" si="49"/>
        <v>0</v>
      </c>
      <c r="CE41" s="2">
        <f t="shared" si="50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КА-3  -  Гун</v>
      </c>
      <c r="B42" s="10" t="s">
        <v>206</v>
      </c>
      <c r="C42" s="18">
        <v>6</v>
      </c>
      <c r="D42" s="18">
        <v>0.1</v>
      </c>
      <c r="E42" s="22" t="s">
        <v>726</v>
      </c>
      <c r="F42" s="22">
        <v>1</v>
      </c>
      <c r="G42" s="18">
        <v>1</v>
      </c>
      <c r="H42" s="20">
        <f t="shared" ca="1" si="17"/>
        <v>0</v>
      </c>
      <c r="I42" s="16" t="str">
        <f t="shared" si="18"/>
        <v>03K002SG0009</v>
      </c>
      <c r="J42" s="54">
        <v>2.4500000000000002</v>
      </c>
      <c r="K42" s="54">
        <v>1.7</v>
      </c>
      <c r="L42" s="54">
        <v>1.55</v>
      </c>
      <c r="M42" s="54">
        <v>2.65</v>
      </c>
      <c r="N42" s="54">
        <v>1.75</v>
      </c>
      <c r="O42" s="54">
        <v>3</v>
      </c>
      <c r="P42" s="54">
        <v>2.7</v>
      </c>
      <c r="Q42" s="54">
        <v>2.4500000000000002</v>
      </c>
      <c r="R42" s="54">
        <v>2.4500000000000002</v>
      </c>
      <c r="S42" s="54">
        <v>1.3</v>
      </c>
      <c r="T42" s="54">
        <v>1.8</v>
      </c>
      <c r="U42" s="54">
        <v>0</v>
      </c>
      <c r="V42" s="54">
        <v>0</v>
      </c>
      <c r="W42" s="56">
        <v>0</v>
      </c>
      <c r="X42" s="2">
        <f t="shared" ref="X42:AE100" ca="1" si="53">IF(J42&lt;&gt;"",IF(LEFT($E42,2)="+-",IF(OR(J42&lt;MIN($C42:$D42),J42&gt;MAX($C42:$D42)),1,0),IF(AND(1*$E42&gt;0,J42&gt;MAX($C42:$D42)),1,IF(AND(1*$E42&lt;0,J42&lt;MIN($C42:$D42)),1,0)))+10*IF(SUM(OFFSET($A$117,MATCH(MID($A42,1,SEARCH(" ",$A42)-1)&amp;"  -  ЧЧР",$A$117:$A$141,0)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$117,IFERROR(MATCH("КА-"&amp;MID($A42,4,2)*1&amp;"А  -  ЧЧР",$A$117:$A$141,0),MATCH("КА-"&amp;MID($A42,4,2)*1&amp;"  -  ЧЧР",$A$117:$A$141,0))-1,COLUMN(J42)-1,,)+OFFSET($A$117,IFERROR(MATCH("КА-"&amp;MID($A42,4,2)*1&amp;"Б  -  ЧЧР",$A$117:$A$141,0),MATCH("КА-"&amp;MID($A42,4,2)*1&amp;"  -  ЧЧР",$A$117:$A$141,0))-1,COLUMN(J42)-1,,)=48,1,0),1),1)),0),0)*IF($G42&gt;0,IF(COLUMN(T$7)-COLUMN($J$7)&gt;=$D$2+$G42,IF(SUM(OFFSET(T42,,-1,,-$G42))&gt;=$G42*21,2,1),1),2)</f>
        <v>0</v>
      </c>
      <c r="Y42" s="2">
        <f t="shared" ca="1" si="53"/>
        <v>0</v>
      </c>
      <c r="Z42" s="2">
        <f t="shared" ca="1" si="51"/>
        <v>0</v>
      </c>
      <c r="AA42" s="2">
        <f t="shared" ca="1" si="51"/>
        <v>20</v>
      </c>
      <c r="AB42" s="2">
        <f t="shared" ca="1" si="51"/>
        <v>0</v>
      </c>
      <c r="AC42" s="2">
        <f t="shared" ca="1" si="51"/>
        <v>20</v>
      </c>
      <c r="AD42" s="2">
        <f t="shared" ca="1" si="51"/>
        <v>0</v>
      </c>
      <c r="AE42" s="2">
        <f t="shared" ca="1" si="51"/>
        <v>0</v>
      </c>
      <c r="AF42" s="2">
        <f t="shared" ca="1" si="51"/>
        <v>0</v>
      </c>
      <c r="AG42" s="2">
        <f t="shared" ca="1" si="51"/>
        <v>0</v>
      </c>
      <c r="AH42" s="2">
        <f t="shared" ca="1" si="51"/>
        <v>0</v>
      </c>
      <c r="AI42" s="2">
        <f t="shared" ca="1" si="51"/>
        <v>0</v>
      </c>
      <c r="AJ42" s="2">
        <f t="shared" ca="1" si="51"/>
        <v>0</v>
      </c>
      <c r="AK42" s="2">
        <f t="shared" ca="1" si="51"/>
        <v>0</v>
      </c>
      <c r="AL42" s="55">
        <v>3.9124985708046069</v>
      </c>
      <c r="AM42" s="55">
        <v>3.2999700904761839</v>
      </c>
      <c r="AN42" s="55">
        <v>3.4707493989881124</v>
      </c>
      <c r="AO42" s="55">
        <v>3.2328951196658937</v>
      </c>
      <c r="AP42" s="55">
        <v>3.5463909817188406</v>
      </c>
      <c r="AQ42" s="55">
        <v>3.2641398275261846</v>
      </c>
      <c r="AR42" s="55">
        <v>3.1516610721163265</v>
      </c>
      <c r="AS42" s="55">
        <v>3.5992943025643922</v>
      </c>
      <c r="AT42" s="55">
        <v>3.4028609579030844</v>
      </c>
      <c r="AU42" s="55">
        <v>3.3797077772082029</v>
      </c>
      <c r="AV42" s="55">
        <v>3.420619816873403</v>
      </c>
      <c r="AW42" s="55">
        <v>0</v>
      </c>
      <c r="AX42" s="55">
        <v>0</v>
      </c>
      <c r="AY42" s="55">
        <v>0</v>
      </c>
      <c r="AZ42" s="2">
        <f t="shared" ref="AZ42:BG100" ca="1" si="54">COUNTIF(OFFSET(H42,,$D$2+2,COUNTIF(OFFSET($H42,1-ROW($H42),2+4*$D$2,142),"="&amp;OFFSET($H42,,2+4*$D$2))),"&gt;20")</f>
        <v>0</v>
      </c>
      <c r="BA42" s="2">
        <f t="shared" ca="1" si="54"/>
        <v>0</v>
      </c>
      <c r="BB42" s="2">
        <f t="shared" ca="1" si="52"/>
        <v>0</v>
      </c>
      <c r="BC42" s="2">
        <f t="shared" ca="1" si="52"/>
        <v>0</v>
      </c>
      <c r="BD42" s="2">
        <f t="shared" ca="1" si="52"/>
        <v>0</v>
      </c>
      <c r="BE42" s="2">
        <f t="shared" ca="1" si="52"/>
        <v>0</v>
      </c>
      <c r="BF42" s="2">
        <f t="shared" ca="1" si="52"/>
        <v>0</v>
      </c>
      <c r="BG42" s="2">
        <f t="shared" ca="1" si="52"/>
        <v>0</v>
      </c>
      <c r="BH42" s="2">
        <f t="shared" ca="1" si="52"/>
        <v>0</v>
      </c>
      <c r="BI42" s="2">
        <f t="shared" ca="1" si="52"/>
        <v>1</v>
      </c>
      <c r="BJ42" s="2">
        <f t="shared" ca="1" si="52"/>
        <v>0</v>
      </c>
      <c r="BK42" s="2">
        <f t="shared" ca="1" si="52"/>
        <v>0</v>
      </c>
      <c r="BL42" s="2">
        <f t="shared" ca="1" si="52"/>
        <v>0</v>
      </c>
      <c r="BM42" s="2">
        <f t="shared" ca="1" si="52"/>
        <v>0</v>
      </c>
      <c r="BN42" s="2" t="str">
        <f t="shared" si="21"/>
        <v>SG</v>
      </c>
      <c r="BO42" s="2">
        <f>IF(AND(COUNTIF(J42:W42,"&gt;0")&gt;6,COUNTIF(J42:W42,"&gt;0")=SUM(BR42:CE42)),SUM(BR42:CE42),0)</f>
        <v>0</v>
      </c>
      <c r="BP42" s="2">
        <f t="shared" si="36"/>
        <v>1</v>
      </c>
      <c r="BR42" s="2">
        <f t="shared" si="37"/>
        <v>0</v>
      </c>
      <c r="BS42" s="2">
        <f t="shared" si="38"/>
        <v>0</v>
      </c>
      <c r="BT42" s="2">
        <f t="shared" si="39"/>
        <v>0</v>
      </c>
      <c r="BU42" s="2">
        <f t="shared" si="40"/>
        <v>0</v>
      </c>
      <c r="BV42" s="2">
        <f t="shared" si="41"/>
        <v>0</v>
      </c>
      <c r="BW42" s="2">
        <f t="shared" si="42"/>
        <v>0</v>
      </c>
      <c r="BX42" s="2">
        <f t="shared" si="43"/>
        <v>0</v>
      </c>
      <c r="BY42" s="2">
        <f t="shared" si="44"/>
        <v>0</v>
      </c>
      <c r="BZ42" s="2">
        <f t="shared" si="45"/>
        <v>0</v>
      </c>
      <c r="CA42" s="2">
        <f t="shared" si="46"/>
        <v>0</v>
      </c>
      <c r="CB42" s="2">
        <f t="shared" si="47"/>
        <v>0</v>
      </c>
      <c r="CC42" s="2">
        <f t="shared" si="48"/>
        <v>0</v>
      </c>
      <c r="CD42" s="2">
        <f t="shared" si="49"/>
        <v>0</v>
      </c>
      <c r="CE42" s="2">
        <f t="shared" si="50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КА-4  -  Гун</v>
      </c>
      <c r="B43" s="10" t="s">
        <v>207</v>
      </c>
      <c r="C43" s="18">
        <v>6</v>
      </c>
      <c r="D43" s="18">
        <v>0.1</v>
      </c>
      <c r="E43" s="22" t="s">
        <v>726</v>
      </c>
      <c r="F43" s="22">
        <v>1</v>
      </c>
      <c r="G43" s="18">
        <v>1</v>
      </c>
      <c r="H43" s="20">
        <f t="shared" ca="1" si="17"/>
        <v>1</v>
      </c>
      <c r="I43" s="16" t="str">
        <f t="shared" si="18"/>
        <v>04K002SG0009</v>
      </c>
      <c r="J43" s="54">
        <v>3.2216890067272463</v>
      </c>
      <c r="K43" s="54">
        <v>0.4</v>
      </c>
      <c r="L43" s="54">
        <v>2.7691511451764974</v>
      </c>
      <c r="M43" s="54">
        <v>1</v>
      </c>
      <c r="N43" s="54">
        <v>1.1000000000000001</v>
      </c>
      <c r="O43" s="54">
        <v>1</v>
      </c>
      <c r="P43" s="54">
        <v>1.1000000000000001</v>
      </c>
      <c r="Q43" s="54">
        <v>1.2</v>
      </c>
      <c r="R43" s="54">
        <v>2.5415698527458255</v>
      </c>
      <c r="S43" s="54">
        <v>6.5</v>
      </c>
      <c r="T43" s="54">
        <v>4.9000000000000004</v>
      </c>
      <c r="U43" s="54">
        <v>0</v>
      </c>
      <c r="V43" s="54">
        <v>0</v>
      </c>
      <c r="W43" s="56">
        <v>0</v>
      </c>
      <c r="X43" s="2">
        <f t="shared" ca="1" si="53"/>
        <v>0</v>
      </c>
      <c r="Y43" s="2">
        <f t="shared" ca="1" si="53"/>
        <v>0</v>
      </c>
      <c r="Z43" s="2">
        <f t="shared" ca="1" si="51"/>
        <v>20</v>
      </c>
      <c r="AA43" s="2">
        <f t="shared" ca="1" si="51"/>
        <v>0</v>
      </c>
      <c r="AB43" s="2">
        <f t="shared" ca="1" si="51"/>
        <v>0</v>
      </c>
      <c r="AC43" s="2">
        <f t="shared" ca="1" si="51"/>
        <v>0</v>
      </c>
      <c r="AD43" s="2">
        <f t="shared" ca="1" si="51"/>
        <v>0</v>
      </c>
      <c r="AE43" s="2">
        <f t="shared" ca="1" si="51"/>
        <v>0</v>
      </c>
      <c r="AF43" s="2">
        <f t="shared" ca="1" si="51"/>
        <v>20</v>
      </c>
      <c r="AG43" s="2">
        <f t="shared" ca="1" si="51"/>
        <v>21</v>
      </c>
      <c r="AH43" s="2">
        <f t="shared" ca="1" si="51"/>
        <v>0</v>
      </c>
      <c r="AI43" s="2">
        <f t="shared" ca="1" si="51"/>
        <v>0</v>
      </c>
      <c r="AJ43" s="2">
        <f t="shared" ca="1" si="51"/>
        <v>0</v>
      </c>
      <c r="AK43" s="2">
        <f t="shared" ca="1" si="51"/>
        <v>0</v>
      </c>
      <c r="AL43" s="55">
        <v>3.2216890067272463</v>
      </c>
      <c r="AM43" s="55">
        <v>2.8763062592612316</v>
      </c>
      <c r="AN43" s="55">
        <v>2.7691511451764974</v>
      </c>
      <c r="AO43" s="55">
        <v>2.8774674986553914</v>
      </c>
      <c r="AP43" s="55">
        <v>2.821181443065031</v>
      </c>
      <c r="AQ43" s="55">
        <v>3.112378742645495</v>
      </c>
      <c r="AR43" s="55">
        <v>2.9359238873700599</v>
      </c>
      <c r="AS43" s="55">
        <v>2.8954169665410663</v>
      </c>
      <c r="AT43" s="55">
        <v>2.5415698527458255</v>
      </c>
      <c r="AU43" s="55">
        <v>2.8390162380272179</v>
      </c>
      <c r="AV43" s="55">
        <v>3.169023121078721</v>
      </c>
      <c r="AW43" s="55">
        <v>0</v>
      </c>
      <c r="AX43" s="55">
        <v>0</v>
      </c>
      <c r="AY43" s="55">
        <v>0</v>
      </c>
      <c r="AZ43" s="2">
        <f t="shared" ca="1" si="54"/>
        <v>0</v>
      </c>
      <c r="BA43" s="2">
        <f t="shared" ca="1" si="54"/>
        <v>0</v>
      </c>
      <c r="BB43" s="2">
        <f t="shared" ca="1" si="52"/>
        <v>0</v>
      </c>
      <c r="BC43" s="2">
        <f t="shared" ca="1" si="52"/>
        <v>0</v>
      </c>
      <c r="BD43" s="2">
        <f t="shared" ca="1" si="52"/>
        <v>0</v>
      </c>
      <c r="BE43" s="2">
        <f t="shared" ca="1" si="52"/>
        <v>0</v>
      </c>
      <c r="BF43" s="2">
        <f t="shared" ca="1" si="52"/>
        <v>0</v>
      </c>
      <c r="BG43" s="2">
        <f t="shared" ca="1" si="52"/>
        <v>0</v>
      </c>
      <c r="BH43" s="2">
        <f t="shared" ca="1" si="52"/>
        <v>0</v>
      </c>
      <c r="BI43" s="2">
        <f t="shared" ca="1" si="52"/>
        <v>1</v>
      </c>
      <c r="BJ43" s="2">
        <f t="shared" ca="1" si="52"/>
        <v>0</v>
      </c>
      <c r="BK43" s="2">
        <f t="shared" ca="1" si="52"/>
        <v>0</v>
      </c>
      <c r="BL43" s="2">
        <f t="shared" ca="1" si="52"/>
        <v>0</v>
      </c>
      <c r="BM43" s="2">
        <f t="shared" ca="1" si="52"/>
        <v>0</v>
      </c>
      <c r="BN43" s="2" t="str">
        <f t="shared" si="21"/>
        <v>SG</v>
      </c>
      <c r="BP43" s="2">
        <f t="shared" si="36"/>
        <v>0</v>
      </c>
      <c r="BR43" s="2">
        <f t="shared" si="37"/>
        <v>0</v>
      </c>
      <c r="BS43" s="2">
        <f t="shared" si="38"/>
        <v>0</v>
      </c>
      <c r="BT43" s="2">
        <f t="shared" si="39"/>
        <v>0</v>
      </c>
      <c r="BU43" s="2">
        <f t="shared" si="40"/>
        <v>0</v>
      </c>
      <c r="BV43" s="2">
        <f t="shared" si="41"/>
        <v>0</v>
      </c>
      <c r="BW43" s="2">
        <f t="shared" si="42"/>
        <v>0</v>
      </c>
      <c r="BX43" s="2">
        <f t="shared" si="43"/>
        <v>0</v>
      </c>
      <c r="BY43" s="2">
        <f t="shared" si="44"/>
        <v>0</v>
      </c>
      <c r="BZ43" s="2">
        <f t="shared" si="45"/>
        <v>0</v>
      </c>
      <c r="CA43" s="2">
        <f t="shared" si="46"/>
        <v>1</v>
      </c>
      <c r="CB43" s="2">
        <f t="shared" si="47"/>
        <v>0</v>
      </c>
      <c r="CC43" s="2">
        <f t="shared" si="48"/>
        <v>0</v>
      </c>
      <c r="CD43" s="2">
        <f t="shared" si="49"/>
        <v>0</v>
      </c>
      <c r="CE43" s="2">
        <f t="shared" si="50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КА-5  -  Гун</v>
      </c>
      <c r="B44" s="10" t="s">
        <v>208</v>
      </c>
      <c r="C44" s="18">
        <v>6</v>
      </c>
      <c r="D44" s="18">
        <v>0.1</v>
      </c>
      <c r="E44" s="22" t="s">
        <v>726</v>
      </c>
      <c r="F44" s="22">
        <v>1</v>
      </c>
      <c r="G44" s="18">
        <v>1</v>
      </c>
      <c r="H44" s="20">
        <f t="shared" ca="1" si="17"/>
        <v>0</v>
      </c>
      <c r="I44" s="16" t="str">
        <f t="shared" si="18"/>
        <v>05K002SG0009</v>
      </c>
      <c r="J44" s="54">
        <v>1.5</v>
      </c>
      <c r="K44" s="54">
        <v>2.35</v>
      </c>
      <c r="L44" s="54">
        <v>1.6</v>
      </c>
      <c r="M44" s="54">
        <v>1.8</v>
      </c>
      <c r="N44" s="54">
        <v>3.5</v>
      </c>
      <c r="O44" s="54">
        <v>3.4</v>
      </c>
      <c r="P44" s="54">
        <v>2.9</v>
      </c>
      <c r="Q44" s="54">
        <v>2.6</v>
      </c>
      <c r="R44" s="54">
        <v>3.2</v>
      </c>
      <c r="S44" s="54">
        <v>3.45</v>
      </c>
      <c r="T44" s="54">
        <v>3.2</v>
      </c>
      <c r="U44" s="54">
        <v>2.4</v>
      </c>
      <c r="V44" s="54">
        <v>2.4</v>
      </c>
      <c r="W44" s="56">
        <v>1.65</v>
      </c>
      <c r="X44" s="2">
        <f t="shared" ca="1" si="53"/>
        <v>0</v>
      </c>
      <c r="Y44" s="2">
        <f t="shared" ca="1" si="53"/>
        <v>0</v>
      </c>
      <c r="Z44" s="2">
        <f t="shared" ca="1" si="51"/>
        <v>0</v>
      </c>
      <c r="AA44" s="2">
        <f t="shared" ca="1" si="51"/>
        <v>0</v>
      </c>
      <c r="AB44" s="2">
        <f t="shared" ca="1" si="51"/>
        <v>20</v>
      </c>
      <c r="AC44" s="2">
        <f t="shared" ca="1" si="51"/>
        <v>0</v>
      </c>
      <c r="AD44" s="2">
        <f t="shared" ca="1" si="51"/>
        <v>0</v>
      </c>
      <c r="AE44" s="2">
        <f t="shared" ca="1" si="51"/>
        <v>0</v>
      </c>
      <c r="AF44" s="2">
        <f t="shared" ca="1" si="51"/>
        <v>0</v>
      </c>
      <c r="AG44" s="2">
        <f t="shared" ca="1" si="51"/>
        <v>0</v>
      </c>
      <c r="AH44" s="2">
        <f t="shared" ca="1" si="51"/>
        <v>0</v>
      </c>
      <c r="AI44" s="2">
        <f t="shared" ca="1" si="51"/>
        <v>0</v>
      </c>
      <c r="AJ44" s="2">
        <f t="shared" ca="1" si="51"/>
        <v>0</v>
      </c>
      <c r="AK44" s="2">
        <f t="shared" ca="1" si="51"/>
        <v>0</v>
      </c>
      <c r="AL44" s="55">
        <v>3.2578382098423337</v>
      </c>
      <c r="AM44" s="55">
        <v>2.8328224795393191</v>
      </c>
      <c r="AN44" s="55">
        <v>2.7630720449927808</v>
      </c>
      <c r="AO44" s="55">
        <v>2.8498553927604267</v>
      </c>
      <c r="AP44" s="55">
        <v>2.8879182893490869</v>
      </c>
      <c r="AQ44" s="55">
        <v>2.8294322011403974</v>
      </c>
      <c r="AR44" s="55">
        <v>2.6992048836722335</v>
      </c>
      <c r="AS44" s="55">
        <v>2.8448028202608309</v>
      </c>
      <c r="AT44" s="55">
        <v>2.511252270697899</v>
      </c>
      <c r="AU44" s="55">
        <v>2.395671756378702</v>
      </c>
      <c r="AV44" s="55">
        <v>2.7377448110538873</v>
      </c>
      <c r="AW44" s="55">
        <v>3.2494728285388881</v>
      </c>
      <c r="AX44" s="55">
        <v>3.3582923799943059</v>
      </c>
      <c r="AY44" s="55">
        <v>3.1900461077133371</v>
      </c>
      <c r="AZ44" s="2">
        <f t="shared" ca="1" si="54"/>
        <v>0</v>
      </c>
      <c r="BA44" s="2">
        <f t="shared" ca="1" si="54"/>
        <v>0</v>
      </c>
      <c r="BB44" s="2">
        <f t="shared" ca="1" si="52"/>
        <v>0</v>
      </c>
      <c r="BC44" s="2">
        <f t="shared" ca="1" si="52"/>
        <v>0</v>
      </c>
      <c r="BD44" s="2">
        <f t="shared" ca="1" si="52"/>
        <v>0</v>
      </c>
      <c r="BE44" s="2">
        <f t="shared" ca="1" si="52"/>
        <v>0</v>
      </c>
      <c r="BF44" s="2">
        <f t="shared" ca="1" si="52"/>
        <v>0</v>
      </c>
      <c r="BG44" s="2">
        <f t="shared" ca="1" si="52"/>
        <v>0</v>
      </c>
      <c r="BH44" s="2">
        <f t="shared" ca="1" si="52"/>
        <v>0</v>
      </c>
      <c r="BI44" s="2">
        <f t="shared" ca="1" si="52"/>
        <v>0</v>
      </c>
      <c r="BJ44" s="2">
        <f t="shared" ca="1" si="52"/>
        <v>0</v>
      </c>
      <c r="BK44" s="2">
        <f t="shared" ca="1" si="52"/>
        <v>0</v>
      </c>
      <c r="BL44" s="2">
        <f t="shared" ca="1" si="52"/>
        <v>0</v>
      </c>
      <c r="BM44" s="2">
        <f t="shared" ca="1" si="52"/>
        <v>0</v>
      </c>
      <c r="BN44" s="2" t="str">
        <f t="shared" si="21"/>
        <v>SG</v>
      </c>
      <c r="BO44" s="2">
        <f>IF(AND(COUNTIF(J44:W44,"&gt;0")&gt;6,COUNTIF(J44:W44,"&gt;0")=SUM(BR44:CE44)),SUM(BR44:CE44),0)</f>
        <v>0</v>
      </c>
      <c r="BP44" s="2">
        <f t="shared" si="36"/>
        <v>1</v>
      </c>
      <c r="BR44" s="2">
        <f t="shared" si="37"/>
        <v>0</v>
      </c>
      <c r="BS44" s="2">
        <f t="shared" si="38"/>
        <v>0</v>
      </c>
      <c r="BT44" s="2">
        <f t="shared" si="39"/>
        <v>0</v>
      </c>
      <c r="BU44" s="2">
        <f t="shared" si="40"/>
        <v>0</v>
      </c>
      <c r="BV44" s="2">
        <f t="shared" si="41"/>
        <v>0</v>
      </c>
      <c r="BW44" s="2">
        <f t="shared" si="42"/>
        <v>0</v>
      </c>
      <c r="BX44" s="2">
        <f t="shared" si="43"/>
        <v>0</v>
      </c>
      <c r="BY44" s="2">
        <f t="shared" si="44"/>
        <v>0</v>
      </c>
      <c r="BZ44" s="2">
        <f t="shared" si="45"/>
        <v>0</v>
      </c>
      <c r="CA44" s="2">
        <f t="shared" si="46"/>
        <v>0</v>
      </c>
      <c r="CB44" s="2">
        <f t="shared" si="47"/>
        <v>0</v>
      </c>
      <c r="CC44" s="2">
        <f t="shared" si="48"/>
        <v>0</v>
      </c>
      <c r="CD44" s="2">
        <f t="shared" si="49"/>
        <v>0</v>
      </c>
      <c r="CE44" s="2">
        <f t="shared" si="50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КА-6  -  Гун</v>
      </c>
      <c r="B45" s="12" t="s">
        <v>209</v>
      </c>
      <c r="C45" s="18">
        <v>6</v>
      </c>
      <c r="D45" s="18">
        <v>0.1</v>
      </c>
      <c r="E45" s="22" t="s">
        <v>726</v>
      </c>
      <c r="F45" s="22">
        <v>1</v>
      </c>
      <c r="G45" s="18">
        <v>1</v>
      </c>
      <c r="H45" s="20">
        <f t="shared" ca="1" si="17"/>
        <v>0</v>
      </c>
      <c r="I45" s="16" t="str">
        <f t="shared" si="18"/>
        <v>06K002SG0009</v>
      </c>
      <c r="J45" s="54">
        <v>2.4</v>
      </c>
      <c r="K45" s="54">
        <v>3.65</v>
      </c>
      <c r="L45" s="54">
        <v>3.1</v>
      </c>
      <c r="M45" s="54">
        <v>2.35</v>
      </c>
      <c r="N45" s="54">
        <v>1.1000000000000001</v>
      </c>
      <c r="O45" s="54">
        <v>1.95</v>
      </c>
      <c r="P45" s="54">
        <v>1.5</v>
      </c>
      <c r="Q45" s="54">
        <v>1.1499999999999999</v>
      </c>
      <c r="R45" s="54">
        <v>2.2000000000000002</v>
      </c>
      <c r="S45" s="54">
        <v>1.9</v>
      </c>
      <c r="T45" s="54">
        <v>1.9</v>
      </c>
      <c r="U45" s="54">
        <v>2.2999999999999998</v>
      </c>
      <c r="V45" s="54">
        <v>2.1</v>
      </c>
      <c r="W45" s="56">
        <v>2.2842884872213696</v>
      </c>
      <c r="X45" s="2">
        <f t="shared" ca="1" si="53"/>
        <v>0</v>
      </c>
      <c r="Y45" s="2">
        <f t="shared" ca="1" si="53"/>
        <v>20</v>
      </c>
      <c r="Z45" s="2">
        <f t="shared" ca="1" si="51"/>
        <v>0</v>
      </c>
      <c r="AA45" s="2">
        <f t="shared" ca="1" si="51"/>
        <v>0</v>
      </c>
      <c r="AB45" s="2">
        <f t="shared" ca="1" si="51"/>
        <v>0</v>
      </c>
      <c r="AC45" s="2">
        <f t="shared" ca="1" si="51"/>
        <v>0</v>
      </c>
      <c r="AD45" s="2">
        <f t="shared" ca="1" si="51"/>
        <v>0</v>
      </c>
      <c r="AE45" s="2">
        <f t="shared" ca="1" si="51"/>
        <v>0</v>
      </c>
      <c r="AF45" s="2">
        <f t="shared" ca="1" si="51"/>
        <v>20</v>
      </c>
      <c r="AG45" s="2">
        <f t="shared" ca="1" si="51"/>
        <v>0</v>
      </c>
      <c r="AH45" s="2">
        <f t="shared" ca="1" si="51"/>
        <v>0</v>
      </c>
      <c r="AI45" s="2">
        <f t="shared" ca="1" si="51"/>
        <v>0</v>
      </c>
      <c r="AJ45" s="2">
        <f t="shared" ca="1" si="51"/>
        <v>0</v>
      </c>
      <c r="AK45" s="2">
        <f t="shared" ca="1" si="51"/>
        <v>0</v>
      </c>
      <c r="AL45" s="55">
        <v>2.5677208175533806</v>
      </c>
      <c r="AM45" s="55">
        <v>2.6891893975638914</v>
      </c>
      <c r="AN45" s="55">
        <v>2.6625927192823302</v>
      </c>
      <c r="AO45" s="55">
        <v>2.7786034274690032</v>
      </c>
      <c r="AP45" s="55">
        <v>2.9363735411533529</v>
      </c>
      <c r="AQ45" s="55">
        <v>2.7013746628820536</v>
      </c>
      <c r="AR45" s="55">
        <v>2.6092521938148816</v>
      </c>
      <c r="AS45" s="55">
        <v>2.7025770478175075</v>
      </c>
      <c r="AT45" s="55">
        <v>2.4752042447829687</v>
      </c>
      <c r="AU45" s="55">
        <v>2.4969371016670379</v>
      </c>
      <c r="AV45" s="55">
        <v>2.4320186447560168</v>
      </c>
      <c r="AW45" s="55">
        <v>2.5168455117432327</v>
      </c>
      <c r="AX45" s="55">
        <v>2.4300831381276349</v>
      </c>
      <c r="AY45" s="55">
        <v>2.2842884872213696</v>
      </c>
      <c r="AZ45" s="2">
        <f t="shared" ca="1" si="54"/>
        <v>0</v>
      </c>
      <c r="BA45" s="2">
        <f t="shared" ca="1" si="54"/>
        <v>0</v>
      </c>
      <c r="BB45" s="2">
        <f t="shared" ca="1" si="52"/>
        <v>0</v>
      </c>
      <c r="BC45" s="2">
        <f t="shared" ca="1" si="52"/>
        <v>0</v>
      </c>
      <c r="BD45" s="2">
        <f t="shared" ca="1" si="52"/>
        <v>0</v>
      </c>
      <c r="BE45" s="2">
        <f t="shared" ca="1" si="52"/>
        <v>0</v>
      </c>
      <c r="BF45" s="2">
        <f t="shared" ca="1" si="52"/>
        <v>0</v>
      </c>
      <c r="BG45" s="2">
        <f t="shared" ca="1" si="52"/>
        <v>0</v>
      </c>
      <c r="BH45" s="2">
        <f t="shared" ca="1" si="52"/>
        <v>0</v>
      </c>
      <c r="BI45" s="2">
        <f t="shared" ca="1" si="52"/>
        <v>0</v>
      </c>
      <c r="BJ45" s="2">
        <f t="shared" ca="1" si="52"/>
        <v>0</v>
      </c>
      <c r="BK45" s="2">
        <f t="shared" ca="1" si="52"/>
        <v>0</v>
      </c>
      <c r="BL45" s="2">
        <f t="shared" ca="1" si="52"/>
        <v>0</v>
      </c>
      <c r="BM45" s="2">
        <f t="shared" ca="1" si="52"/>
        <v>0</v>
      </c>
      <c r="BN45" s="2" t="str">
        <f t="shared" si="21"/>
        <v>SG</v>
      </c>
      <c r="BO45" s="2">
        <f>IF(AND(COUNTIF(J45:W45,"&gt;0")&gt;6,COUNTIF(J45:W45,"&gt;0")=SUM(BR45:CE45)),SUM(BR45:CE45),0)</f>
        <v>0</v>
      </c>
      <c r="BP45" s="2">
        <f t="shared" si="36"/>
        <v>1</v>
      </c>
      <c r="BR45" s="2">
        <f t="shared" si="37"/>
        <v>0</v>
      </c>
      <c r="BS45" s="2">
        <f t="shared" si="38"/>
        <v>0</v>
      </c>
      <c r="BT45" s="2">
        <f t="shared" si="39"/>
        <v>0</v>
      </c>
      <c r="BU45" s="2">
        <f t="shared" si="40"/>
        <v>0</v>
      </c>
      <c r="BV45" s="2">
        <f t="shared" si="41"/>
        <v>0</v>
      </c>
      <c r="BW45" s="2">
        <f t="shared" si="42"/>
        <v>0</v>
      </c>
      <c r="BX45" s="2">
        <f t="shared" si="43"/>
        <v>0</v>
      </c>
      <c r="BY45" s="2">
        <f t="shared" si="44"/>
        <v>0</v>
      </c>
      <c r="BZ45" s="2">
        <f t="shared" si="45"/>
        <v>0</v>
      </c>
      <c r="CA45" s="2">
        <f t="shared" si="46"/>
        <v>0</v>
      </c>
      <c r="CB45" s="2">
        <f t="shared" si="47"/>
        <v>0</v>
      </c>
      <c r="CC45" s="2">
        <f t="shared" si="48"/>
        <v>0</v>
      </c>
      <c r="CD45" s="2">
        <f t="shared" si="49"/>
        <v>0</v>
      </c>
      <c r="CE45" s="2">
        <f t="shared" si="50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КА-7  -  Гун</v>
      </c>
      <c r="B46" s="10" t="s">
        <v>210</v>
      </c>
      <c r="C46" s="18">
        <v>6</v>
      </c>
      <c r="D46" s="18">
        <v>0.1</v>
      </c>
      <c r="E46" s="22" t="s">
        <v>726</v>
      </c>
      <c r="F46" s="22">
        <v>1</v>
      </c>
      <c r="G46" s="18">
        <v>1</v>
      </c>
      <c r="H46" s="20">
        <f t="shared" ca="1" si="17"/>
        <v>0</v>
      </c>
      <c r="I46" s="16" t="str">
        <f t="shared" si="18"/>
        <v>07K002SG0009</v>
      </c>
      <c r="J46" s="54">
        <v>2.5499999999999998</v>
      </c>
      <c r="K46" s="54">
        <v>2.6</v>
      </c>
      <c r="L46" s="54">
        <v>2.4500000000000002</v>
      </c>
      <c r="M46" s="54">
        <v>2</v>
      </c>
      <c r="N46" s="54">
        <v>1.9</v>
      </c>
      <c r="O46" s="54">
        <v>2.2999999999999998</v>
      </c>
      <c r="P46" s="54">
        <v>1.95</v>
      </c>
      <c r="Q46" s="54">
        <v>1.65</v>
      </c>
      <c r="R46" s="54">
        <v>3.3</v>
      </c>
      <c r="S46" s="54">
        <v>1.9</v>
      </c>
      <c r="T46" s="54">
        <v>1.05</v>
      </c>
      <c r="U46" s="54">
        <v>0</v>
      </c>
      <c r="V46" s="54">
        <v>3.2269568012344423</v>
      </c>
      <c r="W46" s="56">
        <v>2.1</v>
      </c>
      <c r="X46" s="2">
        <f t="shared" ca="1" si="53"/>
        <v>0</v>
      </c>
      <c r="Y46" s="2">
        <f t="shared" ca="1" si="53"/>
        <v>0</v>
      </c>
      <c r="Z46" s="2">
        <f t="shared" ca="1" si="51"/>
        <v>0</v>
      </c>
      <c r="AA46" s="2">
        <f t="shared" ca="1" si="51"/>
        <v>0</v>
      </c>
      <c r="AB46" s="2">
        <f t="shared" ca="1" si="51"/>
        <v>0</v>
      </c>
      <c r="AC46" s="2">
        <f t="shared" ca="1" si="51"/>
        <v>0</v>
      </c>
      <c r="AD46" s="2">
        <f t="shared" ca="1" si="51"/>
        <v>0</v>
      </c>
      <c r="AE46" s="2">
        <f t="shared" ca="1" si="51"/>
        <v>0</v>
      </c>
      <c r="AF46" s="2">
        <f t="shared" ca="1" si="51"/>
        <v>20</v>
      </c>
      <c r="AG46" s="2">
        <f t="shared" ca="1" si="51"/>
        <v>0</v>
      </c>
      <c r="AH46" s="2">
        <f t="shared" ca="1" si="51"/>
        <v>0</v>
      </c>
      <c r="AI46" s="2">
        <f t="shared" ca="1" si="51"/>
        <v>0</v>
      </c>
      <c r="AJ46" s="2">
        <f t="shared" ca="1" si="51"/>
        <v>0</v>
      </c>
      <c r="AK46" s="2">
        <f t="shared" ca="1" si="51"/>
        <v>0</v>
      </c>
      <c r="AL46" s="55">
        <v>3.0200141348183904</v>
      </c>
      <c r="AM46" s="55">
        <v>2.9890001235579042</v>
      </c>
      <c r="AN46" s="55">
        <v>3.0918611152846136</v>
      </c>
      <c r="AO46" s="55">
        <v>3.1198869423566817</v>
      </c>
      <c r="AP46" s="55">
        <v>3.0964868965387056</v>
      </c>
      <c r="AQ46" s="55">
        <v>2.9970567949488864</v>
      </c>
      <c r="AR46" s="55">
        <v>2.9718769456141798</v>
      </c>
      <c r="AS46" s="55">
        <v>3.0462391791095103</v>
      </c>
      <c r="AT46" s="55">
        <v>2.9057852788562348</v>
      </c>
      <c r="AU46" s="55">
        <v>2.9703840213230599</v>
      </c>
      <c r="AV46" s="55">
        <v>3.0161646796767609</v>
      </c>
      <c r="AW46" s="55">
        <v>0</v>
      </c>
      <c r="AX46" s="55">
        <v>3.2269568012344423</v>
      </c>
      <c r="AY46" s="55">
        <v>3.1430206535469352</v>
      </c>
      <c r="AZ46" s="2">
        <f t="shared" ca="1" si="54"/>
        <v>0</v>
      </c>
      <c r="BA46" s="2">
        <f t="shared" ca="1" si="54"/>
        <v>0</v>
      </c>
      <c r="BB46" s="2">
        <f t="shared" ca="1" si="52"/>
        <v>0</v>
      </c>
      <c r="BC46" s="2">
        <f t="shared" ca="1" si="52"/>
        <v>0</v>
      </c>
      <c r="BD46" s="2">
        <f t="shared" ca="1" si="52"/>
        <v>0</v>
      </c>
      <c r="BE46" s="2">
        <f t="shared" ca="1" si="52"/>
        <v>0</v>
      </c>
      <c r="BF46" s="2">
        <f t="shared" ca="1" si="52"/>
        <v>0</v>
      </c>
      <c r="BG46" s="2">
        <f t="shared" ca="1" si="52"/>
        <v>0</v>
      </c>
      <c r="BH46" s="2">
        <f t="shared" ca="1" si="52"/>
        <v>0</v>
      </c>
      <c r="BI46" s="2">
        <f t="shared" ca="1" si="52"/>
        <v>0</v>
      </c>
      <c r="BJ46" s="2">
        <f t="shared" ca="1" si="52"/>
        <v>0</v>
      </c>
      <c r="BK46" s="2">
        <f t="shared" ca="1" si="52"/>
        <v>0</v>
      </c>
      <c r="BL46" s="2">
        <f t="shared" ca="1" si="52"/>
        <v>0</v>
      </c>
      <c r="BM46" s="2">
        <f t="shared" ca="1" si="52"/>
        <v>0</v>
      </c>
      <c r="BN46" s="2" t="str">
        <f t="shared" si="21"/>
        <v>SG</v>
      </c>
      <c r="BO46" s="2">
        <f>IF(AND(COUNTIF(J46:W46,"&gt;0")&gt;6,COUNTIF(J46:W46,"&gt;0")=SUM(BR46:CE46)),SUM(BR46:CE46),0)</f>
        <v>0</v>
      </c>
      <c r="BP46" s="2">
        <f t="shared" si="36"/>
        <v>1</v>
      </c>
      <c r="BR46" s="2">
        <f t="shared" si="37"/>
        <v>0</v>
      </c>
      <c r="BS46" s="2">
        <f t="shared" si="38"/>
        <v>0</v>
      </c>
      <c r="BT46" s="2">
        <f t="shared" si="39"/>
        <v>0</v>
      </c>
      <c r="BU46" s="2">
        <f t="shared" si="40"/>
        <v>0</v>
      </c>
      <c r="BV46" s="2">
        <f t="shared" si="41"/>
        <v>0</v>
      </c>
      <c r="BW46" s="2">
        <f t="shared" si="42"/>
        <v>0</v>
      </c>
      <c r="BX46" s="2">
        <f t="shared" si="43"/>
        <v>0</v>
      </c>
      <c r="BY46" s="2">
        <f t="shared" si="44"/>
        <v>0</v>
      </c>
      <c r="BZ46" s="2">
        <f t="shared" si="45"/>
        <v>0</v>
      </c>
      <c r="CA46" s="2">
        <f t="shared" si="46"/>
        <v>0</v>
      </c>
      <c r="CB46" s="2">
        <f t="shared" si="47"/>
        <v>0</v>
      </c>
      <c r="CC46" s="2">
        <f t="shared" si="48"/>
        <v>0</v>
      </c>
      <c r="CD46" s="2">
        <f t="shared" si="49"/>
        <v>0</v>
      </c>
      <c r="CE46" s="2">
        <f t="shared" si="50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КА-8  -  Гун</v>
      </c>
      <c r="B47" s="10" t="s">
        <v>211</v>
      </c>
      <c r="C47" s="18">
        <v>6</v>
      </c>
      <c r="D47" s="18">
        <v>0.1</v>
      </c>
      <c r="E47" s="22" t="s">
        <v>726</v>
      </c>
      <c r="F47" s="22">
        <v>1</v>
      </c>
      <c r="G47" s="18">
        <v>1</v>
      </c>
      <c r="H47" s="20">
        <f t="shared" ca="1" si="17"/>
        <v>0</v>
      </c>
      <c r="I47" s="16" t="str">
        <f t="shared" si="18"/>
        <v>08K002SG0009</v>
      </c>
      <c r="J47" s="54">
        <v>1.2</v>
      </c>
      <c r="K47" s="54">
        <v>1.1599999999999999</v>
      </c>
      <c r="L47" s="54">
        <v>1.05</v>
      </c>
      <c r="M47" s="54">
        <v>1.1499999999999999</v>
      </c>
      <c r="N47" s="54">
        <v>0.85</v>
      </c>
      <c r="O47" s="54">
        <v>1.3</v>
      </c>
      <c r="P47" s="54">
        <v>1.35</v>
      </c>
      <c r="Q47" s="54">
        <v>1.3</v>
      </c>
      <c r="R47" s="54">
        <v>1.3</v>
      </c>
      <c r="S47" s="54">
        <v>1.05</v>
      </c>
      <c r="T47" s="54">
        <v>0.8</v>
      </c>
      <c r="U47" s="54">
        <v>0</v>
      </c>
      <c r="V47" s="54">
        <v>1.75</v>
      </c>
      <c r="W47" s="56">
        <v>1.35</v>
      </c>
      <c r="X47" s="2">
        <f t="shared" ca="1" si="53"/>
        <v>0</v>
      </c>
      <c r="Y47" s="2">
        <f t="shared" ca="1" si="53"/>
        <v>0</v>
      </c>
      <c r="Z47" s="2">
        <f t="shared" ca="1" si="51"/>
        <v>0</v>
      </c>
      <c r="AA47" s="2">
        <f t="shared" ca="1" si="51"/>
        <v>0</v>
      </c>
      <c r="AB47" s="2">
        <f t="shared" ca="1" si="51"/>
        <v>0</v>
      </c>
      <c r="AC47" s="2">
        <f t="shared" ca="1" si="51"/>
        <v>0</v>
      </c>
      <c r="AD47" s="2">
        <f t="shared" ca="1" si="51"/>
        <v>0</v>
      </c>
      <c r="AE47" s="2">
        <f t="shared" ca="1" si="51"/>
        <v>0</v>
      </c>
      <c r="AF47" s="2">
        <f t="shared" ca="1" si="51"/>
        <v>0</v>
      </c>
      <c r="AG47" s="2">
        <f t="shared" ca="1" si="51"/>
        <v>0</v>
      </c>
      <c r="AH47" s="2">
        <f t="shared" ca="1" si="51"/>
        <v>0</v>
      </c>
      <c r="AI47" s="2">
        <f t="shared" ca="1" si="51"/>
        <v>0</v>
      </c>
      <c r="AJ47" s="2">
        <f t="shared" ca="1" si="51"/>
        <v>0</v>
      </c>
      <c r="AK47" s="2">
        <f t="shared" ca="1" si="51"/>
        <v>0</v>
      </c>
      <c r="AL47" s="55">
        <v>3.0812514707212304</v>
      </c>
      <c r="AM47" s="55">
        <v>2.9986534489000833</v>
      </c>
      <c r="AN47" s="55">
        <v>3.1105088405840844</v>
      </c>
      <c r="AO47" s="55">
        <v>3.0690694599283459</v>
      </c>
      <c r="AP47" s="55">
        <v>3.1185007140860774</v>
      </c>
      <c r="AQ47" s="55">
        <v>3.0072472612377616</v>
      </c>
      <c r="AR47" s="55">
        <v>2.9325358429574027</v>
      </c>
      <c r="AS47" s="55">
        <v>3.0542727378534678</v>
      </c>
      <c r="AT47" s="55">
        <v>2.9312196948483034</v>
      </c>
      <c r="AU47" s="55">
        <v>2.9542935456184263</v>
      </c>
      <c r="AV47" s="55">
        <v>3.0051211344491358</v>
      </c>
      <c r="AW47" s="55">
        <v>0</v>
      </c>
      <c r="AX47" s="55">
        <v>3.2591830849839596</v>
      </c>
      <c r="AY47" s="55">
        <v>3.1780531175005766</v>
      </c>
      <c r="AZ47" s="2">
        <f t="shared" ca="1" si="54"/>
        <v>0</v>
      </c>
      <c r="BA47" s="2">
        <f t="shared" ca="1" si="54"/>
        <v>0</v>
      </c>
      <c r="BB47" s="2">
        <f t="shared" ca="1" si="52"/>
        <v>0</v>
      </c>
      <c r="BC47" s="2">
        <f t="shared" ca="1" si="52"/>
        <v>0</v>
      </c>
      <c r="BD47" s="2">
        <f t="shared" ca="1" si="52"/>
        <v>0</v>
      </c>
      <c r="BE47" s="2">
        <f t="shared" ca="1" si="52"/>
        <v>0</v>
      </c>
      <c r="BF47" s="2">
        <f t="shared" ca="1" si="52"/>
        <v>0</v>
      </c>
      <c r="BG47" s="2">
        <f t="shared" ca="1" si="52"/>
        <v>0</v>
      </c>
      <c r="BH47" s="2">
        <f t="shared" ca="1" si="52"/>
        <v>0</v>
      </c>
      <c r="BI47" s="2">
        <f t="shared" ca="1" si="52"/>
        <v>0</v>
      </c>
      <c r="BJ47" s="2">
        <f t="shared" ca="1" si="52"/>
        <v>0</v>
      </c>
      <c r="BK47" s="2">
        <f t="shared" ca="1" si="52"/>
        <v>0</v>
      </c>
      <c r="BL47" s="2">
        <f t="shared" ca="1" si="52"/>
        <v>0</v>
      </c>
      <c r="BM47" s="2">
        <f t="shared" ca="1" si="52"/>
        <v>0</v>
      </c>
      <c r="BN47" s="2" t="str">
        <f t="shared" si="21"/>
        <v>SG</v>
      </c>
      <c r="BO47" s="2">
        <f>IF(AND(COUNTIF(J47:W47,"&gt;0")&gt;6,COUNTIF(J47:W47,"&gt;0")=SUM(BR47:CE47)),SUM(BR47:CE47),0)</f>
        <v>0</v>
      </c>
      <c r="BP47" s="2">
        <f t="shared" si="36"/>
        <v>1</v>
      </c>
      <c r="BR47" s="2">
        <f t="shared" si="37"/>
        <v>0</v>
      </c>
      <c r="BS47" s="2">
        <f t="shared" si="38"/>
        <v>0</v>
      </c>
      <c r="BT47" s="2">
        <f t="shared" si="39"/>
        <v>0</v>
      </c>
      <c r="BU47" s="2">
        <f t="shared" si="40"/>
        <v>0</v>
      </c>
      <c r="BV47" s="2">
        <f t="shared" si="41"/>
        <v>0</v>
      </c>
      <c r="BW47" s="2">
        <f t="shared" si="42"/>
        <v>0</v>
      </c>
      <c r="BX47" s="2">
        <f t="shared" si="43"/>
        <v>0</v>
      </c>
      <c r="BY47" s="2">
        <f t="shared" si="44"/>
        <v>0</v>
      </c>
      <c r="BZ47" s="2">
        <f t="shared" si="45"/>
        <v>0</v>
      </c>
      <c r="CA47" s="2">
        <f t="shared" si="46"/>
        <v>0</v>
      </c>
      <c r="CB47" s="2">
        <f t="shared" si="47"/>
        <v>0</v>
      </c>
      <c r="CC47" s="2">
        <f t="shared" si="48"/>
        <v>0</v>
      </c>
      <c r="CD47" s="2">
        <f t="shared" si="49"/>
        <v>0</v>
      </c>
      <c r="CE47" s="2">
        <f t="shared" si="50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КА-9  -  Гун</v>
      </c>
      <c r="B48" s="12" t="s">
        <v>212</v>
      </c>
      <c r="C48" s="18">
        <v>6</v>
      </c>
      <c r="D48" s="18">
        <v>0.1</v>
      </c>
      <c r="E48" s="22" t="s">
        <v>726</v>
      </c>
      <c r="F48" s="22">
        <v>1</v>
      </c>
      <c r="G48" s="18">
        <v>1</v>
      </c>
      <c r="H48" s="20">
        <f t="shared" ca="1" si="17"/>
        <v>0</v>
      </c>
      <c r="I48" s="16" t="str">
        <f t="shared" si="18"/>
        <v>09K002SG0009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54">
        <v>0</v>
      </c>
      <c r="T48" s="54">
        <v>0</v>
      </c>
      <c r="U48" s="54">
        <v>0</v>
      </c>
      <c r="V48" s="54">
        <v>0</v>
      </c>
      <c r="W48" s="56">
        <v>0</v>
      </c>
      <c r="X48" s="2">
        <f t="shared" ca="1" si="53"/>
        <v>0</v>
      </c>
      <c r="Y48" s="2">
        <f t="shared" ca="1" si="53"/>
        <v>0</v>
      </c>
      <c r="Z48" s="2">
        <f t="shared" ca="1" si="51"/>
        <v>0</v>
      </c>
      <c r="AA48" s="2">
        <f t="shared" ca="1" si="51"/>
        <v>0</v>
      </c>
      <c r="AB48" s="2">
        <f t="shared" ca="1" si="51"/>
        <v>0</v>
      </c>
      <c r="AC48" s="2">
        <f t="shared" ca="1" si="51"/>
        <v>0</v>
      </c>
      <c r="AD48" s="2">
        <f t="shared" ca="1" si="51"/>
        <v>0</v>
      </c>
      <c r="AE48" s="2">
        <f t="shared" ca="1" si="51"/>
        <v>0</v>
      </c>
      <c r="AF48" s="2">
        <f t="shared" ca="1" si="51"/>
        <v>0</v>
      </c>
      <c r="AG48" s="2">
        <f t="shared" ca="1" si="51"/>
        <v>0</v>
      </c>
      <c r="AH48" s="2">
        <f t="shared" ca="1" si="51"/>
        <v>0</v>
      </c>
      <c r="AI48" s="2">
        <f t="shared" ca="1" si="51"/>
        <v>0</v>
      </c>
      <c r="AJ48" s="2">
        <f t="shared" ca="1" si="51"/>
        <v>0</v>
      </c>
      <c r="AK48" s="2">
        <f t="shared" ca="1" si="51"/>
        <v>0</v>
      </c>
      <c r="AL48" s="55">
        <v>0</v>
      </c>
      <c r="AM48" s="55">
        <v>0</v>
      </c>
      <c r="AN48" s="55">
        <v>0</v>
      </c>
      <c r="AO48" s="55">
        <v>0</v>
      </c>
      <c r="AP48" s="55">
        <v>0</v>
      </c>
      <c r="AQ48" s="55">
        <v>0</v>
      </c>
      <c r="AR48" s="55">
        <v>0</v>
      </c>
      <c r="AS48" s="55">
        <v>0</v>
      </c>
      <c r="AT48" s="55">
        <v>0</v>
      </c>
      <c r="AU48" s="55">
        <v>0</v>
      </c>
      <c r="AV48" s="55">
        <v>0</v>
      </c>
      <c r="AW48" s="55">
        <v>0</v>
      </c>
      <c r="AX48" s="55">
        <v>0</v>
      </c>
      <c r="AY48" s="55">
        <v>0</v>
      </c>
      <c r="AZ48" s="2">
        <f t="shared" ca="1" si="54"/>
        <v>0</v>
      </c>
      <c r="BA48" s="2">
        <f t="shared" ca="1" si="54"/>
        <v>0</v>
      </c>
      <c r="BB48" s="2">
        <f t="shared" ca="1" si="52"/>
        <v>0</v>
      </c>
      <c r="BC48" s="2">
        <f t="shared" ca="1" si="52"/>
        <v>0</v>
      </c>
      <c r="BD48" s="2">
        <f t="shared" ca="1" si="52"/>
        <v>0</v>
      </c>
      <c r="BE48" s="2">
        <f t="shared" ca="1" si="52"/>
        <v>0</v>
      </c>
      <c r="BF48" s="2">
        <f t="shared" ca="1" si="52"/>
        <v>0</v>
      </c>
      <c r="BG48" s="2">
        <f t="shared" ca="1" si="52"/>
        <v>0</v>
      </c>
      <c r="BH48" s="2">
        <f t="shared" ca="1" si="52"/>
        <v>0</v>
      </c>
      <c r="BI48" s="2">
        <f t="shared" ca="1" si="52"/>
        <v>0</v>
      </c>
      <c r="BJ48" s="2">
        <f t="shared" ca="1" si="52"/>
        <v>0</v>
      </c>
      <c r="BK48" s="2">
        <f t="shared" ca="1" si="52"/>
        <v>0</v>
      </c>
      <c r="BL48" s="2">
        <f t="shared" ca="1" si="52"/>
        <v>0</v>
      </c>
      <c r="BM48" s="2">
        <f t="shared" ca="1" si="52"/>
        <v>0</v>
      </c>
      <c r="BN48" s="2" t="str">
        <f t="shared" si="21"/>
        <v>SG</v>
      </c>
      <c r="BP48" s="2">
        <f t="shared" si="36"/>
        <v>0</v>
      </c>
      <c r="BR48" s="2">
        <f t="shared" si="37"/>
        <v>0</v>
      </c>
      <c r="BS48" s="2">
        <f t="shared" si="38"/>
        <v>0</v>
      </c>
      <c r="BT48" s="2">
        <f t="shared" si="39"/>
        <v>0</v>
      </c>
      <c r="BU48" s="2">
        <f t="shared" si="40"/>
        <v>0</v>
      </c>
      <c r="BV48" s="2">
        <f t="shared" si="41"/>
        <v>0</v>
      </c>
      <c r="BW48" s="2">
        <f t="shared" si="42"/>
        <v>0</v>
      </c>
      <c r="BX48" s="2">
        <f t="shared" si="43"/>
        <v>0</v>
      </c>
      <c r="BY48" s="2">
        <f t="shared" si="44"/>
        <v>0</v>
      </c>
      <c r="BZ48" s="2">
        <f t="shared" si="45"/>
        <v>0</v>
      </c>
      <c r="CA48" s="2">
        <f t="shared" si="46"/>
        <v>0</v>
      </c>
      <c r="CB48" s="2">
        <f t="shared" si="47"/>
        <v>0</v>
      </c>
      <c r="CC48" s="2">
        <f t="shared" si="48"/>
        <v>0</v>
      </c>
      <c r="CD48" s="2">
        <f t="shared" si="49"/>
        <v>0</v>
      </c>
      <c r="CE48" s="2">
        <f t="shared" si="50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КА-10  -  Гун</v>
      </c>
      <c r="B49" s="10" t="s">
        <v>213</v>
      </c>
      <c r="C49" s="18">
        <v>6</v>
      </c>
      <c r="D49" s="18">
        <v>0.1</v>
      </c>
      <c r="E49" s="22" t="s">
        <v>726</v>
      </c>
      <c r="F49" s="22">
        <v>1</v>
      </c>
      <c r="G49" s="18">
        <v>1</v>
      </c>
      <c r="H49" s="20">
        <f t="shared" ca="1" si="17"/>
        <v>0</v>
      </c>
      <c r="I49" s="16" t="str">
        <f t="shared" si="18"/>
        <v>10K002SG0009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6">
        <v>0</v>
      </c>
      <c r="X49" s="2">
        <f t="shared" ca="1" si="53"/>
        <v>0</v>
      </c>
      <c r="Y49" s="2">
        <f t="shared" ca="1" si="53"/>
        <v>0</v>
      </c>
      <c r="Z49" s="2">
        <f t="shared" ca="1" si="51"/>
        <v>0</v>
      </c>
      <c r="AA49" s="2">
        <f t="shared" ca="1" si="51"/>
        <v>0</v>
      </c>
      <c r="AB49" s="2">
        <f t="shared" ca="1" si="51"/>
        <v>0</v>
      </c>
      <c r="AC49" s="2">
        <f t="shared" ca="1" si="51"/>
        <v>0</v>
      </c>
      <c r="AD49" s="2">
        <f t="shared" ca="1" si="51"/>
        <v>0</v>
      </c>
      <c r="AE49" s="2">
        <f t="shared" ca="1" si="51"/>
        <v>0</v>
      </c>
      <c r="AF49" s="2">
        <f t="shared" ca="1" si="51"/>
        <v>0</v>
      </c>
      <c r="AG49" s="2">
        <f t="shared" ca="1" si="51"/>
        <v>0</v>
      </c>
      <c r="AH49" s="2">
        <f t="shared" ca="1" si="51"/>
        <v>0</v>
      </c>
      <c r="AI49" s="2">
        <f t="shared" ca="1" si="51"/>
        <v>0</v>
      </c>
      <c r="AJ49" s="2">
        <f t="shared" ca="1" si="51"/>
        <v>0</v>
      </c>
      <c r="AK49" s="2">
        <f t="shared" ca="1" si="51"/>
        <v>0</v>
      </c>
      <c r="AL49" s="55">
        <v>0</v>
      </c>
      <c r="AM49" s="55">
        <v>0</v>
      </c>
      <c r="AN49" s="55">
        <v>0</v>
      </c>
      <c r="AO49" s="55">
        <v>0</v>
      </c>
      <c r="AP49" s="55">
        <v>0</v>
      </c>
      <c r="AQ49" s="55">
        <v>0</v>
      </c>
      <c r="AR49" s="55">
        <v>0</v>
      </c>
      <c r="AS49" s="55">
        <v>0</v>
      </c>
      <c r="AT49" s="55">
        <v>0</v>
      </c>
      <c r="AU49" s="55">
        <v>0</v>
      </c>
      <c r="AV49" s="55">
        <v>0</v>
      </c>
      <c r="AW49" s="55">
        <v>0</v>
      </c>
      <c r="AX49" s="55">
        <v>0</v>
      </c>
      <c r="AY49" s="55">
        <v>0</v>
      </c>
      <c r="AZ49" s="2">
        <f t="shared" ca="1" si="54"/>
        <v>0</v>
      </c>
      <c r="BA49" s="2">
        <f t="shared" ca="1" si="54"/>
        <v>0</v>
      </c>
      <c r="BB49" s="2">
        <f t="shared" ca="1" si="52"/>
        <v>0</v>
      </c>
      <c r="BC49" s="2">
        <f t="shared" ca="1" si="52"/>
        <v>0</v>
      </c>
      <c r="BD49" s="2">
        <f t="shared" ca="1" si="52"/>
        <v>0</v>
      </c>
      <c r="BE49" s="2">
        <f t="shared" ca="1" si="52"/>
        <v>0</v>
      </c>
      <c r="BF49" s="2">
        <f t="shared" ca="1" si="52"/>
        <v>0</v>
      </c>
      <c r="BG49" s="2">
        <f t="shared" ca="1" si="52"/>
        <v>0</v>
      </c>
      <c r="BH49" s="2">
        <f t="shared" ca="1" si="52"/>
        <v>0</v>
      </c>
      <c r="BI49" s="2">
        <f t="shared" ca="1" si="52"/>
        <v>0</v>
      </c>
      <c r="BJ49" s="2">
        <f t="shared" ca="1" si="52"/>
        <v>0</v>
      </c>
      <c r="BK49" s="2">
        <f t="shared" ca="1" si="52"/>
        <v>0</v>
      </c>
      <c r="BL49" s="2">
        <f t="shared" ca="1" si="52"/>
        <v>0</v>
      </c>
      <c r="BM49" s="2">
        <f t="shared" ca="1" si="52"/>
        <v>0</v>
      </c>
      <c r="BN49" s="2" t="str">
        <f t="shared" si="21"/>
        <v>SG</v>
      </c>
      <c r="BP49" s="2">
        <f t="shared" si="36"/>
        <v>0</v>
      </c>
      <c r="BR49" s="2">
        <f t="shared" si="37"/>
        <v>0</v>
      </c>
      <c r="BS49" s="2">
        <f t="shared" si="38"/>
        <v>0</v>
      </c>
      <c r="BT49" s="2">
        <f t="shared" si="39"/>
        <v>0</v>
      </c>
      <c r="BU49" s="2">
        <f t="shared" si="40"/>
        <v>0</v>
      </c>
      <c r="BV49" s="2">
        <f t="shared" si="41"/>
        <v>0</v>
      </c>
      <c r="BW49" s="2">
        <f t="shared" si="42"/>
        <v>0</v>
      </c>
      <c r="BX49" s="2">
        <f t="shared" si="43"/>
        <v>0</v>
      </c>
      <c r="BY49" s="2">
        <f t="shared" si="44"/>
        <v>0</v>
      </c>
      <c r="BZ49" s="2">
        <f t="shared" si="45"/>
        <v>0</v>
      </c>
      <c r="CA49" s="2">
        <f t="shared" si="46"/>
        <v>0</v>
      </c>
      <c r="CB49" s="2">
        <f t="shared" si="47"/>
        <v>0</v>
      </c>
      <c r="CC49" s="2">
        <f t="shared" si="48"/>
        <v>0</v>
      </c>
      <c r="CD49" s="2">
        <f t="shared" si="49"/>
        <v>0</v>
      </c>
      <c r="CE49" s="2">
        <f t="shared" si="50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КА-11  -  Гун</v>
      </c>
      <c r="B50" s="10" t="s">
        <v>214</v>
      </c>
      <c r="C50" s="18">
        <v>6</v>
      </c>
      <c r="D50" s="18">
        <v>0.1</v>
      </c>
      <c r="E50" s="22" t="s">
        <v>726</v>
      </c>
      <c r="F50" s="22">
        <v>1</v>
      </c>
      <c r="G50" s="18">
        <v>1</v>
      </c>
      <c r="H50" s="20">
        <f t="shared" ca="1" si="17"/>
        <v>0</v>
      </c>
      <c r="I50" s="16" t="str">
        <f t="shared" si="18"/>
        <v>11K002SG0009</v>
      </c>
      <c r="J50" s="54">
        <v>0.65</v>
      </c>
      <c r="K50" s="54">
        <v>0.8</v>
      </c>
      <c r="L50" s="54">
        <v>0.8</v>
      </c>
      <c r="M50" s="54">
        <v>0.5</v>
      </c>
      <c r="N50" s="54">
        <v>0.8</v>
      </c>
      <c r="O50" s="54">
        <v>0.55000000000000004</v>
      </c>
      <c r="P50" s="54">
        <v>0.65</v>
      </c>
      <c r="Q50" s="54">
        <v>0.55000000000000004</v>
      </c>
      <c r="R50" s="54">
        <v>0.5</v>
      </c>
      <c r="S50" s="54">
        <v>0.3</v>
      </c>
      <c r="T50" s="54">
        <v>0.45</v>
      </c>
      <c r="U50" s="54">
        <v>0.45</v>
      </c>
      <c r="V50" s="54">
        <v>0.3</v>
      </c>
      <c r="W50" s="56">
        <v>0.6</v>
      </c>
      <c r="X50" s="2">
        <f t="shared" ca="1" si="53"/>
        <v>0</v>
      </c>
      <c r="Y50" s="2">
        <f t="shared" ca="1" si="53"/>
        <v>0</v>
      </c>
      <c r="Z50" s="2">
        <f t="shared" ca="1" si="51"/>
        <v>0</v>
      </c>
      <c r="AA50" s="2">
        <f t="shared" ca="1" si="51"/>
        <v>0</v>
      </c>
      <c r="AB50" s="2">
        <f t="shared" ca="1" si="51"/>
        <v>0</v>
      </c>
      <c r="AC50" s="2">
        <f t="shared" ca="1" si="51"/>
        <v>0</v>
      </c>
      <c r="AD50" s="2">
        <f t="shared" ca="1" si="51"/>
        <v>0</v>
      </c>
      <c r="AE50" s="2">
        <f t="shared" ca="1" si="51"/>
        <v>0</v>
      </c>
      <c r="AF50" s="2">
        <f t="shared" ca="1" si="51"/>
        <v>0</v>
      </c>
      <c r="AG50" s="2">
        <f t="shared" ca="1" si="51"/>
        <v>0</v>
      </c>
      <c r="AH50" s="2">
        <f t="shared" ca="1" si="51"/>
        <v>0</v>
      </c>
      <c r="AI50" s="2">
        <f t="shared" ca="1" si="51"/>
        <v>0</v>
      </c>
      <c r="AJ50" s="2">
        <f t="shared" ca="1" si="51"/>
        <v>0</v>
      </c>
      <c r="AK50" s="2">
        <f t="shared" ca="1" si="51"/>
        <v>0</v>
      </c>
      <c r="AL50" s="55">
        <v>3.7418514841966877</v>
      </c>
      <c r="AM50" s="55">
        <v>3.7322995314432381</v>
      </c>
      <c r="AN50" s="55">
        <v>3.7522116830695968</v>
      </c>
      <c r="AO50" s="55">
        <v>3.7555423825759009</v>
      </c>
      <c r="AP50" s="55">
        <v>3.7545627021232542</v>
      </c>
      <c r="AQ50" s="55">
        <v>3.7459812588904873</v>
      </c>
      <c r="AR50" s="55">
        <v>3.7467815497270909</v>
      </c>
      <c r="AS50" s="55">
        <v>3.7453503463352722</v>
      </c>
      <c r="AT50" s="55">
        <v>3.7534624770737537</v>
      </c>
      <c r="AU50" s="55">
        <v>3.7658266557561269</v>
      </c>
      <c r="AV50" s="55">
        <v>3.7685164497204409</v>
      </c>
      <c r="AW50" s="55">
        <v>3.782515639122201</v>
      </c>
      <c r="AX50" s="55">
        <v>3.8649177794466052</v>
      </c>
      <c r="AY50" s="55">
        <v>3.7455089856426738</v>
      </c>
      <c r="AZ50" s="2">
        <f t="shared" ca="1" si="54"/>
        <v>0</v>
      </c>
      <c r="BA50" s="2">
        <f t="shared" ca="1" si="54"/>
        <v>0</v>
      </c>
      <c r="BB50" s="2">
        <f t="shared" ca="1" si="52"/>
        <v>0</v>
      </c>
      <c r="BC50" s="2">
        <f t="shared" ca="1" si="52"/>
        <v>0</v>
      </c>
      <c r="BD50" s="2">
        <f t="shared" ca="1" si="52"/>
        <v>0</v>
      </c>
      <c r="BE50" s="2">
        <f t="shared" ca="1" si="52"/>
        <v>0</v>
      </c>
      <c r="BF50" s="2">
        <f t="shared" ca="1" si="52"/>
        <v>0</v>
      </c>
      <c r="BG50" s="2">
        <f t="shared" ca="1" si="52"/>
        <v>0</v>
      </c>
      <c r="BH50" s="2">
        <f t="shared" ca="1" si="52"/>
        <v>0</v>
      </c>
      <c r="BI50" s="2">
        <f t="shared" ca="1" si="52"/>
        <v>0</v>
      </c>
      <c r="BJ50" s="2">
        <f t="shared" ca="1" si="52"/>
        <v>0</v>
      </c>
      <c r="BK50" s="2">
        <f t="shared" ca="1" si="52"/>
        <v>0</v>
      </c>
      <c r="BL50" s="2">
        <f t="shared" ca="1" si="52"/>
        <v>0</v>
      </c>
      <c r="BM50" s="2">
        <f t="shared" ca="1" si="52"/>
        <v>0</v>
      </c>
      <c r="BN50" s="2" t="str">
        <f t="shared" si="21"/>
        <v>SG</v>
      </c>
      <c r="BO50" s="2">
        <f>IF(AND(COUNTIF(J50:W50,"&gt;0")&gt;6,COUNTIF(J50:W50,"&gt;0")=SUM(BR50:CE50)),SUM(BR50:CE50),0)</f>
        <v>0</v>
      </c>
      <c r="BP50" s="2">
        <f t="shared" si="36"/>
        <v>1</v>
      </c>
      <c r="BR50" s="2">
        <f t="shared" si="37"/>
        <v>0</v>
      </c>
      <c r="BS50" s="2">
        <f t="shared" si="38"/>
        <v>0</v>
      </c>
      <c r="BT50" s="2">
        <f t="shared" si="39"/>
        <v>0</v>
      </c>
      <c r="BU50" s="2">
        <f t="shared" si="40"/>
        <v>0</v>
      </c>
      <c r="BV50" s="2">
        <f t="shared" si="41"/>
        <v>0</v>
      </c>
      <c r="BW50" s="2">
        <f t="shared" si="42"/>
        <v>0</v>
      </c>
      <c r="BX50" s="2">
        <f t="shared" si="43"/>
        <v>0</v>
      </c>
      <c r="BY50" s="2">
        <f t="shared" si="44"/>
        <v>0</v>
      </c>
      <c r="BZ50" s="2">
        <f t="shared" si="45"/>
        <v>0</v>
      </c>
      <c r="CA50" s="2">
        <f t="shared" si="46"/>
        <v>0</v>
      </c>
      <c r="CB50" s="2">
        <f t="shared" si="47"/>
        <v>0</v>
      </c>
      <c r="CC50" s="2">
        <f t="shared" si="48"/>
        <v>0</v>
      </c>
      <c r="CD50" s="2">
        <f t="shared" si="49"/>
        <v>0</v>
      </c>
      <c r="CE50" s="2">
        <f t="shared" si="50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КА-12  -  Гун</v>
      </c>
      <c r="B51" s="10" t="s">
        <v>215</v>
      </c>
      <c r="C51" s="18">
        <v>6</v>
      </c>
      <c r="D51" s="18">
        <v>0.1</v>
      </c>
      <c r="E51" s="22" t="s">
        <v>726</v>
      </c>
      <c r="F51" s="22">
        <v>1</v>
      </c>
      <c r="G51" s="18">
        <v>1</v>
      </c>
      <c r="H51" s="20">
        <f t="shared" ca="1" si="17"/>
        <v>0</v>
      </c>
      <c r="I51" s="16" t="str">
        <f t="shared" si="18"/>
        <v>12K002SG0009</v>
      </c>
      <c r="J51" s="54">
        <v>0.55000000000000004</v>
      </c>
      <c r="K51" s="54">
        <v>1.3</v>
      </c>
      <c r="L51" s="54">
        <v>0.75</v>
      </c>
      <c r="M51" s="54">
        <v>1.7</v>
      </c>
      <c r="N51" s="54">
        <v>2</v>
      </c>
      <c r="O51" s="54">
        <v>1.35</v>
      </c>
      <c r="P51" s="54">
        <v>1.1499999999999999</v>
      </c>
      <c r="Q51" s="54">
        <v>0.95</v>
      </c>
      <c r="R51" s="54">
        <v>0.45</v>
      </c>
      <c r="S51" s="54">
        <v>0.6</v>
      </c>
      <c r="T51" s="54">
        <v>0.65</v>
      </c>
      <c r="U51" s="54">
        <v>0.55000000000000004</v>
      </c>
      <c r="V51" s="54">
        <v>1.95</v>
      </c>
      <c r="W51" s="56">
        <v>1</v>
      </c>
      <c r="X51" s="2">
        <f t="shared" ca="1" si="53"/>
        <v>0</v>
      </c>
      <c r="Y51" s="2">
        <f t="shared" ca="1" si="53"/>
        <v>0</v>
      </c>
      <c r="Z51" s="2">
        <f t="shared" ca="1" si="51"/>
        <v>0</v>
      </c>
      <c r="AA51" s="2">
        <f t="shared" ca="1" si="51"/>
        <v>0</v>
      </c>
      <c r="AB51" s="2">
        <f t="shared" ca="1" si="51"/>
        <v>0</v>
      </c>
      <c r="AC51" s="2">
        <f t="shared" ca="1" si="51"/>
        <v>0</v>
      </c>
      <c r="AD51" s="2">
        <f t="shared" ca="1" si="51"/>
        <v>0</v>
      </c>
      <c r="AE51" s="2">
        <f t="shared" ca="1" si="51"/>
        <v>0</v>
      </c>
      <c r="AF51" s="2">
        <f t="shared" ca="1" si="51"/>
        <v>0</v>
      </c>
      <c r="AG51" s="2">
        <f t="shared" ca="1" si="51"/>
        <v>0</v>
      </c>
      <c r="AH51" s="2">
        <f t="shared" ca="1" si="51"/>
        <v>0</v>
      </c>
      <c r="AI51" s="2">
        <f t="shared" ca="1" si="51"/>
        <v>0</v>
      </c>
      <c r="AJ51" s="2">
        <f t="shared" ca="1" si="51"/>
        <v>20</v>
      </c>
      <c r="AK51" s="2">
        <f t="shared" ca="1" si="51"/>
        <v>0</v>
      </c>
      <c r="AL51" s="55">
        <v>3.7548692235375043</v>
      </c>
      <c r="AM51" s="55">
        <v>3.7842058463622337</v>
      </c>
      <c r="AN51" s="55">
        <v>3.7916131808577864</v>
      </c>
      <c r="AO51" s="55">
        <v>3.810689801121304</v>
      </c>
      <c r="AP51" s="55">
        <v>3.8565701568052511</v>
      </c>
      <c r="AQ51" s="55">
        <v>3.8248658524178509</v>
      </c>
      <c r="AR51" s="55">
        <v>3.7937189614364248</v>
      </c>
      <c r="AS51" s="55">
        <v>3.8159915484256048</v>
      </c>
      <c r="AT51" s="55">
        <v>3.7775079838711547</v>
      </c>
      <c r="AU51" s="55">
        <v>3.7920271829723489</v>
      </c>
      <c r="AV51" s="55">
        <v>3.7871424617369787</v>
      </c>
      <c r="AW51" s="55">
        <v>3.8044128608545562</v>
      </c>
      <c r="AX51" s="55">
        <v>3.8835580952149478</v>
      </c>
      <c r="AY51" s="55">
        <v>3.753454769215208</v>
      </c>
      <c r="AZ51" s="2">
        <f t="shared" ca="1" si="54"/>
        <v>0</v>
      </c>
      <c r="BA51" s="2">
        <f t="shared" ca="1" si="54"/>
        <v>0</v>
      </c>
      <c r="BB51" s="2">
        <f t="shared" ca="1" si="52"/>
        <v>0</v>
      </c>
      <c r="BC51" s="2">
        <f t="shared" ca="1" si="52"/>
        <v>0</v>
      </c>
      <c r="BD51" s="2">
        <f t="shared" ca="1" si="52"/>
        <v>0</v>
      </c>
      <c r="BE51" s="2">
        <f t="shared" ca="1" si="52"/>
        <v>0</v>
      </c>
      <c r="BF51" s="2">
        <f t="shared" ca="1" si="52"/>
        <v>0</v>
      </c>
      <c r="BG51" s="2">
        <f t="shared" ca="1" si="52"/>
        <v>0</v>
      </c>
      <c r="BH51" s="2">
        <f t="shared" ca="1" si="52"/>
        <v>0</v>
      </c>
      <c r="BI51" s="2">
        <f t="shared" ca="1" si="52"/>
        <v>0</v>
      </c>
      <c r="BJ51" s="2">
        <f t="shared" ca="1" si="52"/>
        <v>0</v>
      </c>
      <c r="BK51" s="2">
        <f t="shared" ca="1" si="52"/>
        <v>0</v>
      </c>
      <c r="BL51" s="2">
        <f t="shared" ca="1" si="52"/>
        <v>0</v>
      </c>
      <c r="BM51" s="2">
        <f t="shared" ca="1" si="52"/>
        <v>0</v>
      </c>
      <c r="BN51" s="2" t="str">
        <f t="shared" si="21"/>
        <v>SG</v>
      </c>
      <c r="BO51" s="2">
        <f>IF(AND(COUNTIF(J51:W51,"&gt;0")&gt;6,COUNTIF(J51:W51,"&gt;0")=SUM(BR51:CE51)),SUM(BR51:CE51),0)</f>
        <v>0</v>
      </c>
      <c r="BP51" s="2">
        <f t="shared" si="36"/>
        <v>1</v>
      </c>
      <c r="BR51" s="2">
        <f t="shared" si="37"/>
        <v>0</v>
      </c>
      <c r="BS51" s="2">
        <f t="shared" si="38"/>
        <v>0</v>
      </c>
      <c r="BT51" s="2">
        <f t="shared" si="39"/>
        <v>0</v>
      </c>
      <c r="BU51" s="2">
        <f t="shared" si="40"/>
        <v>0</v>
      </c>
      <c r="BV51" s="2">
        <f t="shared" si="41"/>
        <v>0</v>
      </c>
      <c r="BW51" s="2">
        <f t="shared" si="42"/>
        <v>0</v>
      </c>
      <c r="BX51" s="2">
        <f t="shared" si="43"/>
        <v>0</v>
      </c>
      <c r="BY51" s="2">
        <f t="shared" si="44"/>
        <v>0</v>
      </c>
      <c r="BZ51" s="2">
        <f t="shared" si="45"/>
        <v>0</v>
      </c>
      <c r="CA51" s="2">
        <f t="shared" si="46"/>
        <v>0</v>
      </c>
      <c r="CB51" s="2">
        <f t="shared" si="47"/>
        <v>0</v>
      </c>
      <c r="CC51" s="2">
        <f t="shared" si="48"/>
        <v>0</v>
      </c>
      <c r="CD51" s="2">
        <f t="shared" si="49"/>
        <v>0</v>
      </c>
      <c r="CE51" s="2">
        <f t="shared" si="50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КА-13А  -  Гун</v>
      </c>
      <c r="B52" s="10" t="s">
        <v>216</v>
      </c>
      <c r="C52" s="18">
        <v>6</v>
      </c>
      <c r="D52" s="18">
        <v>0.1</v>
      </c>
      <c r="E52" s="22" t="s">
        <v>726</v>
      </c>
      <c r="F52" s="22">
        <v>1</v>
      </c>
      <c r="G52" s="18">
        <v>1</v>
      </c>
      <c r="H52" s="20">
        <f t="shared" ca="1" si="17"/>
        <v>0</v>
      </c>
      <c r="I52" s="16" t="str">
        <f t="shared" si="18"/>
        <v>13K002SG0A09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6">
        <v>0</v>
      </c>
      <c r="X52" s="2">
        <f t="shared" ca="1" si="53"/>
        <v>0</v>
      </c>
      <c r="Y52" s="2">
        <f t="shared" ca="1" si="53"/>
        <v>0</v>
      </c>
      <c r="Z52" s="2">
        <f t="shared" ca="1" si="51"/>
        <v>0</v>
      </c>
      <c r="AA52" s="2">
        <f t="shared" ca="1" si="51"/>
        <v>0</v>
      </c>
      <c r="AB52" s="2">
        <f t="shared" ca="1" si="51"/>
        <v>0</v>
      </c>
      <c r="AC52" s="2">
        <f t="shared" ca="1" si="51"/>
        <v>0</v>
      </c>
      <c r="AD52" s="2">
        <f t="shared" ca="1" si="51"/>
        <v>0</v>
      </c>
      <c r="AE52" s="2">
        <f t="shared" ca="1" si="51"/>
        <v>0</v>
      </c>
      <c r="AF52" s="2">
        <f t="shared" ca="1" si="51"/>
        <v>0</v>
      </c>
      <c r="AG52" s="2">
        <f t="shared" ca="1" si="51"/>
        <v>0</v>
      </c>
      <c r="AH52" s="2">
        <f t="shared" ca="1" si="51"/>
        <v>0</v>
      </c>
      <c r="AI52" s="2">
        <f t="shared" ca="1" si="51"/>
        <v>0</v>
      </c>
      <c r="AJ52" s="2">
        <f t="shared" ca="1" si="51"/>
        <v>0</v>
      </c>
      <c r="AK52" s="2">
        <f t="shared" ca="1" si="51"/>
        <v>0</v>
      </c>
      <c r="AL52" s="55">
        <v>0</v>
      </c>
      <c r="AM52" s="55">
        <v>0</v>
      </c>
      <c r="AN52" s="55">
        <v>0</v>
      </c>
      <c r="AO52" s="55">
        <v>0</v>
      </c>
      <c r="AP52" s="55">
        <v>0</v>
      </c>
      <c r="AQ52" s="55">
        <v>0</v>
      </c>
      <c r="AR52" s="55">
        <v>0</v>
      </c>
      <c r="AS52" s="55">
        <v>0</v>
      </c>
      <c r="AT52" s="55">
        <v>0</v>
      </c>
      <c r="AU52" s="55">
        <v>0</v>
      </c>
      <c r="AV52" s="55">
        <v>0</v>
      </c>
      <c r="AW52" s="55">
        <v>0</v>
      </c>
      <c r="AX52" s="55">
        <v>0</v>
      </c>
      <c r="AY52" s="55">
        <v>0</v>
      </c>
      <c r="AZ52" s="2">
        <f t="shared" ca="1" si="54"/>
        <v>0</v>
      </c>
      <c r="BA52" s="2">
        <f t="shared" ca="1" si="54"/>
        <v>0</v>
      </c>
      <c r="BB52" s="2">
        <f t="shared" ca="1" si="52"/>
        <v>0</v>
      </c>
      <c r="BC52" s="2">
        <f t="shared" ca="1" si="52"/>
        <v>0</v>
      </c>
      <c r="BD52" s="2">
        <f t="shared" ca="1" si="52"/>
        <v>0</v>
      </c>
      <c r="BE52" s="2">
        <f t="shared" ca="1" si="52"/>
        <v>0</v>
      </c>
      <c r="BF52" s="2">
        <f t="shared" ca="1" si="52"/>
        <v>0</v>
      </c>
      <c r="BG52" s="2">
        <f t="shared" ca="1" si="52"/>
        <v>0</v>
      </c>
      <c r="BH52" s="2">
        <f t="shared" ca="1" si="52"/>
        <v>0</v>
      </c>
      <c r="BI52" s="2">
        <f t="shared" ca="1" si="52"/>
        <v>0</v>
      </c>
      <c r="BJ52" s="2">
        <f t="shared" ca="1" si="52"/>
        <v>0</v>
      </c>
      <c r="BK52" s="2">
        <f t="shared" ca="1" si="52"/>
        <v>0</v>
      </c>
      <c r="BL52" s="2">
        <f t="shared" ca="1" si="52"/>
        <v>0</v>
      </c>
      <c r="BM52" s="2">
        <f t="shared" ca="1" si="52"/>
        <v>0</v>
      </c>
      <c r="BN52" s="2" t="str">
        <f t="shared" si="21"/>
        <v>SG</v>
      </c>
      <c r="BP52" s="2">
        <f t="shared" si="36"/>
        <v>0</v>
      </c>
      <c r="BR52" s="2">
        <f t="shared" si="37"/>
        <v>0</v>
      </c>
      <c r="BS52" s="2">
        <f t="shared" si="38"/>
        <v>0</v>
      </c>
      <c r="BT52" s="2">
        <f t="shared" si="39"/>
        <v>0</v>
      </c>
      <c r="BU52" s="2">
        <f t="shared" si="40"/>
        <v>0</v>
      </c>
      <c r="BV52" s="2">
        <f t="shared" si="41"/>
        <v>0</v>
      </c>
      <c r="BW52" s="2">
        <f t="shared" si="42"/>
        <v>0</v>
      </c>
      <c r="BX52" s="2">
        <f t="shared" si="43"/>
        <v>0</v>
      </c>
      <c r="BY52" s="2">
        <f t="shared" si="44"/>
        <v>0</v>
      </c>
      <c r="BZ52" s="2">
        <f t="shared" si="45"/>
        <v>0</v>
      </c>
      <c r="CA52" s="2">
        <f t="shared" si="46"/>
        <v>0</v>
      </c>
      <c r="CB52" s="2">
        <f t="shared" si="47"/>
        <v>0</v>
      </c>
      <c r="CC52" s="2">
        <f t="shared" si="48"/>
        <v>0</v>
      </c>
      <c r="CD52" s="2">
        <f t="shared" si="49"/>
        <v>0</v>
      </c>
      <c r="CE52" s="2">
        <f t="shared" si="50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КА-13Б  -  Гун</v>
      </c>
      <c r="B53" s="10" t="s">
        <v>217</v>
      </c>
      <c r="C53" s="18">
        <v>6</v>
      </c>
      <c r="D53" s="18">
        <v>0.1</v>
      </c>
      <c r="E53" s="22" t="s">
        <v>726</v>
      </c>
      <c r="F53" s="22">
        <v>1</v>
      </c>
      <c r="G53" s="18">
        <v>1</v>
      </c>
      <c r="H53" s="20">
        <f t="shared" ca="1" si="17"/>
        <v>0</v>
      </c>
      <c r="I53" s="16" t="str">
        <f t="shared" si="18"/>
        <v>13K002SG0B09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X53" s="2">
        <f t="shared" ca="1" si="53"/>
        <v>0</v>
      </c>
      <c r="Y53" s="2">
        <f t="shared" ca="1" si="53"/>
        <v>0</v>
      </c>
      <c r="Z53" s="2">
        <f t="shared" ca="1" si="51"/>
        <v>0</v>
      </c>
      <c r="AA53" s="2">
        <f t="shared" ca="1" si="51"/>
        <v>0</v>
      </c>
      <c r="AB53" s="2">
        <f t="shared" ca="1" si="51"/>
        <v>0</v>
      </c>
      <c r="AC53" s="2">
        <f t="shared" ca="1" si="51"/>
        <v>0</v>
      </c>
      <c r="AD53" s="2">
        <f t="shared" ca="1" si="51"/>
        <v>0</v>
      </c>
      <c r="AE53" s="2">
        <f t="shared" ca="1" si="51"/>
        <v>0</v>
      </c>
      <c r="AF53" s="2">
        <f t="shared" ca="1" si="51"/>
        <v>0</v>
      </c>
      <c r="AG53" s="2">
        <f t="shared" ca="1" si="51"/>
        <v>0</v>
      </c>
      <c r="AH53" s="2">
        <f t="shared" ca="1" si="51"/>
        <v>0</v>
      </c>
      <c r="AI53" s="2">
        <f t="shared" ca="1" si="51"/>
        <v>0</v>
      </c>
      <c r="AJ53" s="2">
        <f t="shared" ca="1" si="51"/>
        <v>0</v>
      </c>
      <c r="AK53" s="2">
        <f t="shared" ca="1" si="51"/>
        <v>0</v>
      </c>
      <c r="AL53" s="55">
        <v>0</v>
      </c>
      <c r="AM53" s="55">
        <v>0</v>
      </c>
      <c r="AN53" s="55">
        <v>0</v>
      </c>
      <c r="AO53" s="55">
        <v>0</v>
      </c>
      <c r="AP53" s="55">
        <v>0</v>
      </c>
      <c r="AQ53" s="55">
        <v>0</v>
      </c>
      <c r="AR53" s="55">
        <v>0</v>
      </c>
      <c r="AS53" s="55">
        <v>0</v>
      </c>
      <c r="AT53" s="55">
        <v>0</v>
      </c>
      <c r="AU53" s="55">
        <v>0</v>
      </c>
      <c r="AV53" s="55">
        <v>0</v>
      </c>
      <c r="AW53" s="55">
        <v>0</v>
      </c>
      <c r="AX53" s="55">
        <v>0</v>
      </c>
      <c r="AY53" s="55">
        <v>0</v>
      </c>
      <c r="AZ53" s="2">
        <f t="shared" ca="1" si="54"/>
        <v>0</v>
      </c>
      <c r="BA53" s="2">
        <f t="shared" ca="1" si="54"/>
        <v>0</v>
      </c>
      <c r="BB53" s="2">
        <f t="shared" ca="1" si="52"/>
        <v>0</v>
      </c>
      <c r="BC53" s="2">
        <f t="shared" ca="1" si="52"/>
        <v>0</v>
      </c>
      <c r="BD53" s="2">
        <f t="shared" ca="1" si="52"/>
        <v>0</v>
      </c>
      <c r="BE53" s="2">
        <f t="shared" ca="1" si="52"/>
        <v>0</v>
      </c>
      <c r="BF53" s="2">
        <f t="shared" ca="1" si="52"/>
        <v>0</v>
      </c>
      <c r="BG53" s="2">
        <f t="shared" ca="1" si="52"/>
        <v>0</v>
      </c>
      <c r="BH53" s="2">
        <f t="shared" ca="1" si="52"/>
        <v>0</v>
      </c>
      <c r="BI53" s="2">
        <f t="shared" ca="1" si="52"/>
        <v>0</v>
      </c>
      <c r="BJ53" s="2">
        <f t="shared" ca="1" si="52"/>
        <v>0</v>
      </c>
      <c r="BK53" s="2">
        <f t="shared" ca="1" si="52"/>
        <v>0</v>
      </c>
      <c r="BL53" s="2">
        <f t="shared" ca="1" si="52"/>
        <v>0</v>
      </c>
      <c r="BM53" s="2">
        <f t="shared" ca="1" si="52"/>
        <v>0</v>
      </c>
      <c r="BN53" s="2" t="str">
        <f t="shared" si="21"/>
        <v>SG</v>
      </c>
      <c r="BP53" s="2">
        <f t="shared" si="36"/>
        <v>0</v>
      </c>
      <c r="BR53" s="2">
        <f t="shared" si="37"/>
        <v>0</v>
      </c>
      <c r="BS53" s="2">
        <f t="shared" si="38"/>
        <v>0</v>
      </c>
      <c r="BT53" s="2">
        <f t="shared" si="39"/>
        <v>0</v>
      </c>
      <c r="BU53" s="2">
        <f t="shared" si="40"/>
        <v>0</v>
      </c>
      <c r="BV53" s="2">
        <f t="shared" si="41"/>
        <v>0</v>
      </c>
      <c r="BW53" s="2">
        <f t="shared" si="42"/>
        <v>0</v>
      </c>
      <c r="BX53" s="2">
        <f t="shared" si="43"/>
        <v>0</v>
      </c>
      <c r="BY53" s="2">
        <f t="shared" si="44"/>
        <v>0</v>
      </c>
      <c r="BZ53" s="2">
        <f t="shared" si="45"/>
        <v>0</v>
      </c>
      <c r="CA53" s="2">
        <f t="shared" si="46"/>
        <v>0</v>
      </c>
      <c r="CB53" s="2">
        <f t="shared" si="47"/>
        <v>0</v>
      </c>
      <c r="CC53" s="2">
        <f t="shared" si="48"/>
        <v>0</v>
      </c>
      <c r="CD53" s="2">
        <f t="shared" si="49"/>
        <v>0</v>
      </c>
      <c r="CE53" s="2">
        <f t="shared" si="50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КА-14А  -  Гун</v>
      </c>
      <c r="B54" s="10" t="s">
        <v>218</v>
      </c>
      <c r="C54" s="18">
        <v>6</v>
      </c>
      <c r="D54" s="18">
        <v>0.1</v>
      </c>
      <c r="E54" s="22" t="s">
        <v>726</v>
      </c>
      <c r="F54" s="22">
        <v>1</v>
      </c>
      <c r="G54" s="18">
        <v>1</v>
      </c>
      <c r="H54" s="20">
        <f t="shared" ca="1" si="17"/>
        <v>0</v>
      </c>
      <c r="I54" s="16" t="str">
        <f t="shared" si="18"/>
        <v>14K002SG0A09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54">
        <v>0</v>
      </c>
      <c r="T54" s="54">
        <v>0</v>
      </c>
      <c r="U54" s="54">
        <v>0</v>
      </c>
      <c r="V54" s="54">
        <v>0</v>
      </c>
      <c r="W54" s="56">
        <v>0</v>
      </c>
      <c r="X54" s="2">
        <f t="shared" ca="1" si="53"/>
        <v>0</v>
      </c>
      <c r="Y54" s="2">
        <f t="shared" ca="1" si="53"/>
        <v>0</v>
      </c>
      <c r="Z54" s="2">
        <f t="shared" ca="1" si="51"/>
        <v>0</v>
      </c>
      <c r="AA54" s="2">
        <f t="shared" ca="1" si="51"/>
        <v>0</v>
      </c>
      <c r="AB54" s="2">
        <f t="shared" ca="1" si="51"/>
        <v>0</v>
      </c>
      <c r="AC54" s="2">
        <f t="shared" ca="1" si="51"/>
        <v>0</v>
      </c>
      <c r="AD54" s="2">
        <f t="shared" ca="1" si="51"/>
        <v>0</v>
      </c>
      <c r="AE54" s="2">
        <f t="shared" ca="1" si="51"/>
        <v>0</v>
      </c>
      <c r="AF54" s="2">
        <f t="shared" ca="1" si="51"/>
        <v>0</v>
      </c>
      <c r="AG54" s="2">
        <f t="shared" ca="1" si="51"/>
        <v>0</v>
      </c>
      <c r="AH54" s="2">
        <f t="shared" ca="1" si="51"/>
        <v>0</v>
      </c>
      <c r="AI54" s="2">
        <f t="shared" ca="1" si="51"/>
        <v>0</v>
      </c>
      <c r="AJ54" s="2">
        <f t="shared" ca="1" si="51"/>
        <v>0</v>
      </c>
      <c r="AK54" s="2">
        <f t="shared" ca="1" si="51"/>
        <v>0</v>
      </c>
      <c r="AL54" s="55">
        <v>0</v>
      </c>
      <c r="AM54" s="55">
        <v>0</v>
      </c>
      <c r="AN54" s="55">
        <v>0</v>
      </c>
      <c r="AO54" s="55">
        <v>0</v>
      </c>
      <c r="AP54" s="55">
        <v>0</v>
      </c>
      <c r="AQ54" s="55">
        <v>0</v>
      </c>
      <c r="AR54" s="55">
        <v>0</v>
      </c>
      <c r="AS54" s="55">
        <v>0</v>
      </c>
      <c r="AT54" s="55">
        <v>0</v>
      </c>
      <c r="AU54" s="55">
        <v>0</v>
      </c>
      <c r="AV54" s="55">
        <v>0</v>
      </c>
      <c r="AW54" s="55">
        <v>0</v>
      </c>
      <c r="AX54" s="55">
        <v>0</v>
      </c>
      <c r="AY54" s="55">
        <v>0</v>
      </c>
      <c r="AZ54" s="2">
        <f t="shared" ca="1" si="54"/>
        <v>0</v>
      </c>
      <c r="BA54" s="2">
        <f t="shared" ca="1" si="54"/>
        <v>0</v>
      </c>
      <c r="BB54" s="2">
        <f t="shared" ca="1" si="52"/>
        <v>0</v>
      </c>
      <c r="BC54" s="2">
        <f t="shared" ca="1" si="52"/>
        <v>0</v>
      </c>
      <c r="BD54" s="2">
        <f t="shared" ca="1" si="52"/>
        <v>0</v>
      </c>
      <c r="BE54" s="2">
        <f t="shared" ca="1" si="52"/>
        <v>0</v>
      </c>
      <c r="BF54" s="2">
        <f t="shared" ca="1" si="52"/>
        <v>0</v>
      </c>
      <c r="BG54" s="2">
        <f t="shared" ca="1" si="52"/>
        <v>0</v>
      </c>
      <c r="BH54" s="2">
        <f t="shared" ca="1" si="52"/>
        <v>0</v>
      </c>
      <c r="BI54" s="2">
        <f t="shared" ca="1" si="52"/>
        <v>0</v>
      </c>
      <c r="BJ54" s="2">
        <f t="shared" ca="1" si="52"/>
        <v>0</v>
      </c>
      <c r="BK54" s="2">
        <f t="shared" ca="1" si="52"/>
        <v>0</v>
      </c>
      <c r="BL54" s="2">
        <f t="shared" ca="1" si="52"/>
        <v>0</v>
      </c>
      <c r="BM54" s="2">
        <f t="shared" ca="1" si="52"/>
        <v>0</v>
      </c>
      <c r="BN54" s="2" t="str">
        <f t="shared" si="21"/>
        <v>SG</v>
      </c>
      <c r="BP54" s="2">
        <f t="shared" si="36"/>
        <v>0</v>
      </c>
      <c r="BR54" s="2">
        <f t="shared" si="37"/>
        <v>0</v>
      </c>
      <c r="BS54" s="2">
        <f t="shared" si="38"/>
        <v>0</v>
      </c>
      <c r="BT54" s="2">
        <f t="shared" si="39"/>
        <v>0</v>
      </c>
      <c r="BU54" s="2">
        <f t="shared" si="40"/>
        <v>0</v>
      </c>
      <c r="BV54" s="2">
        <f t="shared" si="41"/>
        <v>0</v>
      </c>
      <c r="BW54" s="2">
        <f t="shared" si="42"/>
        <v>0</v>
      </c>
      <c r="BX54" s="2">
        <f t="shared" si="43"/>
        <v>0</v>
      </c>
      <c r="BY54" s="2">
        <f t="shared" si="44"/>
        <v>0</v>
      </c>
      <c r="BZ54" s="2">
        <f t="shared" si="45"/>
        <v>0</v>
      </c>
      <c r="CA54" s="2">
        <f t="shared" si="46"/>
        <v>0</v>
      </c>
      <c r="CB54" s="2">
        <f t="shared" si="47"/>
        <v>0</v>
      </c>
      <c r="CC54" s="2">
        <f t="shared" si="48"/>
        <v>0</v>
      </c>
      <c r="CD54" s="2">
        <f t="shared" si="49"/>
        <v>0</v>
      </c>
      <c r="CE54" s="2">
        <f t="shared" si="50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КА-14Б  -  Гун</v>
      </c>
      <c r="B55" s="10" t="s">
        <v>219</v>
      </c>
      <c r="C55" s="18">
        <v>6</v>
      </c>
      <c r="D55" s="18">
        <v>0.1</v>
      </c>
      <c r="E55" s="22" t="s">
        <v>726</v>
      </c>
      <c r="F55" s="22">
        <v>1</v>
      </c>
      <c r="G55" s="18">
        <v>1</v>
      </c>
      <c r="H55" s="20">
        <f t="shared" ca="1" si="17"/>
        <v>0</v>
      </c>
      <c r="I55" s="16" t="str">
        <f t="shared" si="18"/>
        <v>14K002SG0B09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6">
        <v>0</v>
      </c>
      <c r="X55" s="2">
        <f t="shared" ca="1" si="53"/>
        <v>0</v>
      </c>
      <c r="Y55" s="2">
        <f t="shared" ca="1" si="53"/>
        <v>0</v>
      </c>
      <c r="Z55" s="2">
        <f t="shared" ca="1" si="51"/>
        <v>0</v>
      </c>
      <c r="AA55" s="2">
        <f t="shared" ca="1" si="51"/>
        <v>0</v>
      </c>
      <c r="AB55" s="2">
        <f t="shared" ca="1" si="51"/>
        <v>0</v>
      </c>
      <c r="AC55" s="2">
        <f t="shared" ca="1" si="51"/>
        <v>0</v>
      </c>
      <c r="AD55" s="2">
        <f t="shared" ca="1" si="51"/>
        <v>0</v>
      </c>
      <c r="AE55" s="2">
        <f t="shared" ca="1" si="51"/>
        <v>0</v>
      </c>
      <c r="AF55" s="2">
        <f t="shared" ca="1" si="51"/>
        <v>0</v>
      </c>
      <c r="AG55" s="2">
        <f t="shared" ca="1" si="51"/>
        <v>0</v>
      </c>
      <c r="AH55" s="2">
        <f t="shared" ca="1" si="51"/>
        <v>0</v>
      </c>
      <c r="AI55" s="2">
        <f t="shared" ca="1" si="51"/>
        <v>0</v>
      </c>
      <c r="AJ55" s="2">
        <f t="shared" ca="1" si="51"/>
        <v>0</v>
      </c>
      <c r="AK55" s="2">
        <f t="shared" ca="1" si="51"/>
        <v>0</v>
      </c>
      <c r="AL55" s="55">
        <v>0</v>
      </c>
      <c r="AM55" s="55">
        <v>0</v>
      </c>
      <c r="AN55" s="55">
        <v>0</v>
      </c>
      <c r="AO55" s="55">
        <v>0</v>
      </c>
      <c r="AP55" s="55">
        <v>0</v>
      </c>
      <c r="AQ55" s="55">
        <v>0</v>
      </c>
      <c r="AR55" s="55">
        <v>0</v>
      </c>
      <c r="AS55" s="55">
        <v>0</v>
      </c>
      <c r="AT55" s="55">
        <v>0</v>
      </c>
      <c r="AU55" s="55">
        <v>0</v>
      </c>
      <c r="AV55" s="55">
        <v>0</v>
      </c>
      <c r="AW55" s="55">
        <v>0</v>
      </c>
      <c r="AX55" s="55">
        <v>0</v>
      </c>
      <c r="AY55" s="55">
        <v>0</v>
      </c>
      <c r="AZ55" s="2">
        <f t="shared" ca="1" si="54"/>
        <v>0</v>
      </c>
      <c r="BA55" s="2">
        <f t="shared" ca="1" si="54"/>
        <v>0</v>
      </c>
      <c r="BB55" s="2">
        <f t="shared" ca="1" si="52"/>
        <v>0</v>
      </c>
      <c r="BC55" s="2">
        <f t="shared" ca="1" si="52"/>
        <v>0</v>
      </c>
      <c r="BD55" s="2">
        <f t="shared" ca="1" si="52"/>
        <v>0</v>
      </c>
      <c r="BE55" s="2">
        <f t="shared" ca="1" si="52"/>
        <v>0</v>
      </c>
      <c r="BF55" s="2">
        <f t="shared" ca="1" si="52"/>
        <v>0</v>
      </c>
      <c r="BG55" s="2">
        <f t="shared" ca="1" si="52"/>
        <v>0</v>
      </c>
      <c r="BH55" s="2">
        <f t="shared" ca="1" si="52"/>
        <v>0</v>
      </c>
      <c r="BI55" s="2">
        <f t="shared" ca="1" si="52"/>
        <v>0</v>
      </c>
      <c r="BJ55" s="2">
        <f t="shared" ca="1" si="52"/>
        <v>0</v>
      </c>
      <c r="BK55" s="2">
        <f t="shared" ca="1" si="52"/>
        <v>0</v>
      </c>
      <c r="BL55" s="2">
        <f t="shared" ca="1" si="52"/>
        <v>0</v>
      </c>
      <c r="BM55" s="2">
        <f t="shared" ca="1" si="52"/>
        <v>0</v>
      </c>
      <c r="BN55" s="2" t="str">
        <f t="shared" si="21"/>
        <v>SG</v>
      </c>
      <c r="BP55" s="2">
        <f t="shared" si="36"/>
        <v>0</v>
      </c>
      <c r="BR55" s="2">
        <f t="shared" si="37"/>
        <v>0</v>
      </c>
      <c r="BS55" s="2">
        <f t="shared" si="38"/>
        <v>0</v>
      </c>
      <c r="BT55" s="2">
        <f t="shared" si="39"/>
        <v>0</v>
      </c>
      <c r="BU55" s="2">
        <f t="shared" si="40"/>
        <v>0</v>
      </c>
      <c r="BV55" s="2">
        <f t="shared" si="41"/>
        <v>0</v>
      </c>
      <c r="BW55" s="2">
        <f t="shared" si="42"/>
        <v>0</v>
      </c>
      <c r="BX55" s="2">
        <f t="shared" si="43"/>
        <v>0</v>
      </c>
      <c r="BY55" s="2">
        <f t="shared" si="44"/>
        <v>0</v>
      </c>
      <c r="BZ55" s="2">
        <f t="shared" si="45"/>
        <v>0</v>
      </c>
      <c r="CA55" s="2">
        <f t="shared" si="46"/>
        <v>0</v>
      </c>
      <c r="CB55" s="2">
        <f t="shared" si="47"/>
        <v>0</v>
      </c>
      <c r="CC55" s="2">
        <f t="shared" si="48"/>
        <v>0</v>
      </c>
      <c r="CD55" s="2">
        <f t="shared" si="49"/>
        <v>0</v>
      </c>
      <c r="CE55" s="2">
        <f t="shared" si="50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КА-1  -  Δα_рс</v>
      </c>
      <c r="B56" s="10" t="s">
        <v>221</v>
      </c>
      <c r="C56" s="18">
        <v>30</v>
      </c>
      <c r="D56" s="18">
        <v>10</v>
      </c>
      <c r="E56" s="22" t="s">
        <v>114</v>
      </c>
      <c r="F56" s="22">
        <v>1</v>
      </c>
      <c r="G56" s="18"/>
      <c r="H56" s="20">
        <f t="shared" ca="1" si="17"/>
        <v>0</v>
      </c>
      <c r="I56" s="16" t="str">
        <f t="shared" si="18"/>
        <v>01K102SV0009</v>
      </c>
      <c r="J56" s="54">
        <v>16.5</v>
      </c>
      <c r="K56" s="54">
        <v>16.5</v>
      </c>
      <c r="L56" s="54">
        <v>16.5</v>
      </c>
      <c r="M56" s="54">
        <v>16.5</v>
      </c>
      <c r="N56" s="54">
        <v>16.5</v>
      </c>
      <c r="O56" s="54">
        <v>16.5</v>
      </c>
      <c r="P56" s="54">
        <v>24.2</v>
      </c>
      <c r="Q56" s="54">
        <v>24.2</v>
      </c>
      <c r="R56" s="54">
        <v>24.2</v>
      </c>
      <c r="S56" s="54">
        <v>24.2</v>
      </c>
      <c r="T56" s="54">
        <v>24.2</v>
      </c>
      <c r="U56" s="54">
        <v>24.2</v>
      </c>
      <c r="V56" s="54">
        <v>24.2</v>
      </c>
      <c r="W56" s="56">
        <v>24.2</v>
      </c>
      <c r="X56" s="2">
        <f t="shared" ca="1" si="53"/>
        <v>0</v>
      </c>
      <c r="Y56" s="2">
        <f t="shared" ca="1" si="53"/>
        <v>0</v>
      </c>
      <c r="Z56" s="2">
        <f t="shared" ca="1" si="51"/>
        <v>0</v>
      </c>
      <c r="AA56" s="2">
        <f t="shared" ca="1" si="51"/>
        <v>0</v>
      </c>
      <c r="AB56" s="2">
        <f t="shared" ca="1" si="51"/>
        <v>0</v>
      </c>
      <c r="AC56" s="2">
        <f t="shared" ca="1" si="51"/>
        <v>0</v>
      </c>
      <c r="AD56" s="2">
        <f t="shared" ca="1" si="51"/>
        <v>0</v>
      </c>
      <c r="AE56" s="2">
        <f t="shared" ca="1" si="51"/>
        <v>0</v>
      </c>
      <c r="AF56" s="2">
        <f t="shared" ca="1" si="51"/>
        <v>0</v>
      </c>
      <c r="AG56" s="2">
        <f t="shared" ca="1" si="51"/>
        <v>0</v>
      </c>
      <c r="AH56" s="2">
        <f t="shared" ca="1" si="51"/>
        <v>0</v>
      </c>
      <c r="AI56" s="2">
        <f t="shared" ca="1" si="51"/>
        <v>0</v>
      </c>
      <c r="AJ56" s="2">
        <f t="shared" ca="1" si="51"/>
        <v>0</v>
      </c>
      <c r="AK56" s="2">
        <f t="shared" ca="1" si="51"/>
        <v>0</v>
      </c>
      <c r="AL56" s="55">
        <v>15.48328531893619</v>
      </c>
      <c r="AM56" s="55">
        <v>15.308231335579814</v>
      </c>
      <c r="AN56" s="55">
        <v>15.525741168520589</v>
      </c>
      <c r="AO56" s="55">
        <v>15.282413551555397</v>
      </c>
      <c r="AP56" s="55">
        <v>15.783857833927994</v>
      </c>
      <c r="AQ56" s="55">
        <v>15.333991447615025</v>
      </c>
      <c r="AR56" s="55">
        <v>14.860087040396763</v>
      </c>
      <c r="AS56" s="55">
        <v>15.643988647074124</v>
      </c>
      <c r="AT56" s="55">
        <v>16.428088533498354</v>
      </c>
      <c r="AU56" s="55">
        <v>15.999690693810731</v>
      </c>
      <c r="AV56" s="55">
        <v>15.008574762797711</v>
      </c>
      <c r="AW56" s="55">
        <v>16.946483096997977</v>
      </c>
      <c r="AX56" s="55">
        <v>14.816331695422114</v>
      </c>
      <c r="AY56" s="55">
        <v>15.678145809677901</v>
      </c>
      <c r="AZ56" s="2">
        <f t="shared" ca="1" si="54"/>
        <v>0</v>
      </c>
      <c r="BA56" s="2">
        <f t="shared" ca="1" si="54"/>
        <v>0</v>
      </c>
      <c r="BB56" s="2">
        <f t="shared" ca="1" si="52"/>
        <v>0</v>
      </c>
      <c r="BC56" s="2">
        <f t="shared" ca="1" si="52"/>
        <v>0</v>
      </c>
      <c r="BD56" s="2">
        <f t="shared" ca="1" si="52"/>
        <v>0</v>
      </c>
      <c r="BE56" s="2">
        <f t="shared" ca="1" si="52"/>
        <v>0</v>
      </c>
      <c r="BF56" s="2">
        <f t="shared" ca="1" si="52"/>
        <v>0</v>
      </c>
      <c r="BG56" s="2">
        <f t="shared" ca="1" si="52"/>
        <v>0</v>
      </c>
      <c r="BH56" s="2">
        <f t="shared" ca="1" si="52"/>
        <v>0</v>
      </c>
      <c r="BI56" s="2">
        <f t="shared" ca="1" si="52"/>
        <v>0</v>
      </c>
      <c r="BJ56" s="2">
        <f t="shared" ca="1" si="52"/>
        <v>0</v>
      </c>
      <c r="BK56" s="2">
        <f t="shared" ca="1" si="52"/>
        <v>0</v>
      </c>
      <c r="BL56" s="2">
        <f t="shared" ca="1" si="52"/>
        <v>0</v>
      </c>
      <c r="BM56" s="2">
        <f t="shared" ca="1" si="52"/>
        <v>0</v>
      </c>
      <c r="BN56" s="2" t="str">
        <f t="shared" si="21"/>
        <v>SV</v>
      </c>
      <c r="BO56" s="2">
        <f>IF(AND(COUNTIF(J56:W56,"&gt;0")&gt;6,COUNTIF(J56:W56,"&gt;0")=SUM(BR56:CE56)),SUM(BR56:CE56),0)</f>
        <v>0</v>
      </c>
      <c r="BP56" s="2">
        <f t="shared" si="36"/>
        <v>1</v>
      </c>
      <c r="BR56" s="2">
        <f t="shared" ref="BR56:BR71" si="55">IF(AND(J117 &gt;0,J56&gt;$C56,J56 &gt;1),1,0)</f>
        <v>0</v>
      </c>
      <c r="BS56" s="2">
        <f t="shared" ref="BS56:BS71" si="56">IF(AND(K117 &gt;0,K56&gt;$C56,K56 &gt;1),1,0)</f>
        <v>0</v>
      </c>
      <c r="BT56" s="2">
        <f t="shared" ref="BT56:BT71" si="57">IF(AND(L117 &gt;0,L56&gt;$C56,L56 &gt;1),1,0)</f>
        <v>0</v>
      </c>
      <c r="BU56" s="2">
        <f t="shared" ref="BU56:BU71" si="58">IF(AND(M117 &gt;0,M56&gt;$C56,M56 &gt;1),1,0)</f>
        <v>0</v>
      </c>
      <c r="BV56" s="2">
        <f t="shared" ref="BV56:BV71" si="59">IF(AND(N117 &gt;0,N56&gt;$C56,N56 &gt;1),1,0)</f>
        <v>0</v>
      </c>
      <c r="BW56" s="2">
        <f t="shared" ref="BW56:BW71" si="60">IF(AND(O117 &gt;0,O56&gt;$C56,O56 &gt;1),1,0)</f>
        <v>0</v>
      </c>
      <c r="BX56" s="2">
        <f t="shared" ref="BX56:BX71" si="61">IF(AND(P117 &gt;0,P56&gt;$C56,P56 &gt;1),1,0)</f>
        <v>0</v>
      </c>
      <c r="BY56" s="2">
        <f t="shared" ref="BY56:BY71" si="62">IF(AND(Q117 &gt;0,Q56&gt;$C56,Q56 &gt;1),1,0)</f>
        <v>0</v>
      </c>
      <c r="BZ56" s="2">
        <f t="shared" ref="BZ56:BZ71" si="63">IF(AND(R117 &gt;0,R56&gt;$C56,R56 &gt;1),1,0)</f>
        <v>0</v>
      </c>
      <c r="CA56" s="2">
        <f t="shared" ref="CA56:CA71" si="64">IF(AND(S117 &gt;0,S56&gt;$C56,S56 &gt;1),1,0)</f>
        <v>0</v>
      </c>
      <c r="CB56" s="2">
        <f t="shared" ref="CB56:CB71" si="65">IF(AND(T117 &gt;0,T56&gt;$C56,T56 &gt;1),1,0)</f>
        <v>0</v>
      </c>
      <c r="CC56" s="2">
        <f t="shared" ref="CC56:CC71" si="66">IF(AND(U117 &gt;0,U56&gt;$C56,U56 &gt;1),1,0)</f>
        <v>0</v>
      </c>
      <c r="CD56" s="2">
        <f t="shared" ref="CD56:CD71" si="67">IF(AND(V117 &gt;0,V56&gt;$C56,V56 &gt;1),1,0)</f>
        <v>0</v>
      </c>
      <c r="CE56" s="2">
        <f t="shared" ref="CE56:CE71" si="68">IF(AND(W117 &gt;0,W56&gt;$C56,W56 &gt;1),1,0)</f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КА-2  -  Δα_рс</v>
      </c>
      <c r="B57" s="10" t="s">
        <v>220</v>
      </c>
      <c r="C57" s="18">
        <v>30</v>
      </c>
      <c r="D57" s="18">
        <v>10</v>
      </c>
      <c r="E57" s="22" t="s">
        <v>114</v>
      </c>
      <c r="F57" s="22">
        <v>1</v>
      </c>
      <c r="G57" s="18"/>
      <c r="H57" s="20">
        <f t="shared" ca="1" si="17"/>
        <v>0</v>
      </c>
      <c r="I57" s="16" t="str">
        <f t="shared" si="18"/>
        <v>02K102SV0009</v>
      </c>
      <c r="J57" s="54">
        <v>40.4</v>
      </c>
      <c r="K57" s="54">
        <v>40.4</v>
      </c>
      <c r="L57" s="54">
        <v>40.4</v>
      </c>
      <c r="M57" s="54">
        <v>40.4</v>
      </c>
      <c r="N57" s="54">
        <v>40.4</v>
      </c>
      <c r="O57" s="54">
        <v>40.4</v>
      </c>
      <c r="P57" s="54">
        <v>36.4</v>
      </c>
      <c r="Q57" s="54">
        <v>36.4</v>
      </c>
      <c r="R57" s="54">
        <v>36.4</v>
      </c>
      <c r="S57" s="54">
        <v>36.4</v>
      </c>
      <c r="T57" s="54">
        <v>36.4</v>
      </c>
      <c r="U57" s="54">
        <v>36.4</v>
      </c>
      <c r="V57" s="54">
        <v>36.4</v>
      </c>
      <c r="W57" s="56">
        <v>36.4</v>
      </c>
      <c r="X57" s="2">
        <f t="shared" ca="1" si="53"/>
        <v>2</v>
      </c>
      <c r="Y57" s="2">
        <f t="shared" ca="1" si="53"/>
        <v>2</v>
      </c>
      <c r="Z57" s="2">
        <f t="shared" ca="1" si="51"/>
        <v>2</v>
      </c>
      <c r="AA57" s="2">
        <f t="shared" ca="1" si="51"/>
        <v>2</v>
      </c>
      <c r="AB57" s="2">
        <f t="shared" ca="1" si="51"/>
        <v>2</v>
      </c>
      <c r="AC57" s="2">
        <f t="shared" ca="1" si="51"/>
        <v>2</v>
      </c>
      <c r="AD57" s="2">
        <f t="shared" ca="1" si="51"/>
        <v>2</v>
      </c>
      <c r="AE57" s="2">
        <f t="shared" ca="1" si="51"/>
        <v>2</v>
      </c>
      <c r="AF57" s="2">
        <f t="shared" ca="1" si="51"/>
        <v>2</v>
      </c>
      <c r="AG57" s="2">
        <f t="shared" ca="1" si="51"/>
        <v>2</v>
      </c>
      <c r="AH57" s="2">
        <f t="shared" ca="1" si="51"/>
        <v>2</v>
      </c>
      <c r="AI57" s="2">
        <f t="shared" ca="1" si="51"/>
        <v>2</v>
      </c>
      <c r="AJ57" s="2">
        <f t="shared" ca="1" si="51"/>
        <v>2</v>
      </c>
      <c r="AK57" s="2">
        <f t="shared" ca="1" si="51"/>
        <v>2</v>
      </c>
      <c r="AL57" s="55">
        <v>14.278455305432768</v>
      </c>
      <c r="AM57" s="55">
        <v>14.309501931398906</v>
      </c>
      <c r="AN57" s="55">
        <v>14.471919324061556</v>
      </c>
      <c r="AO57" s="55">
        <v>14.466636570456881</v>
      </c>
      <c r="AP57" s="55">
        <v>14.522873779936374</v>
      </c>
      <c r="AQ57" s="55">
        <v>14.339904207657895</v>
      </c>
      <c r="AR57" s="55">
        <v>14.039659103069656</v>
      </c>
      <c r="AS57" s="55">
        <v>14.384457189907994</v>
      </c>
      <c r="AT57" s="55">
        <v>17.739428860656069</v>
      </c>
      <c r="AU57" s="55">
        <v>16.928157984288774</v>
      </c>
      <c r="AV57" s="55">
        <v>14.059772195184417</v>
      </c>
      <c r="AW57" s="55">
        <v>20.312873873393954</v>
      </c>
      <c r="AX57" s="55">
        <v>12.540045409709389</v>
      </c>
      <c r="AY57" s="55">
        <v>14.358348923285892</v>
      </c>
      <c r="AZ57" s="2">
        <f t="shared" ca="1" si="54"/>
        <v>0</v>
      </c>
      <c r="BA57" s="2">
        <f t="shared" ca="1" si="54"/>
        <v>0</v>
      </c>
      <c r="BB57" s="2">
        <f t="shared" ca="1" si="52"/>
        <v>0</v>
      </c>
      <c r="BC57" s="2">
        <f t="shared" ca="1" si="52"/>
        <v>0</v>
      </c>
      <c r="BD57" s="2">
        <f t="shared" ca="1" si="52"/>
        <v>0</v>
      </c>
      <c r="BE57" s="2">
        <f t="shared" ca="1" si="52"/>
        <v>0</v>
      </c>
      <c r="BF57" s="2">
        <f t="shared" ca="1" si="52"/>
        <v>0</v>
      </c>
      <c r="BG57" s="2">
        <f t="shared" ca="1" si="52"/>
        <v>0</v>
      </c>
      <c r="BH57" s="2">
        <f t="shared" ca="1" si="52"/>
        <v>1</v>
      </c>
      <c r="BI57" s="2">
        <f t="shared" ca="1" si="52"/>
        <v>0</v>
      </c>
      <c r="BJ57" s="2">
        <f t="shared" ca="1" si="52"/>
        <v>0</v>
      </c>
      <c r="BK57" s="2">
        <f t="shared" ca="1" si="52"/>
        <v>0</v>
      </c>
      <c r="BL57" s="2">
        <f t="shared" ca="1" si="52"/>
        <v>0</v>
      </c>
      <c r="BM57" s="2">
        <f t="shared" ca="1" si="52"/>
        <v>0</v>
      </c>
      <c r="BN57" s="2" t="str">
        <f t="shared" si="21"/>
        <v>SV</v>
      </c>
      <c r="BO57" s="2">
        <f>IF(AND(COUNTIF(J57:W57,"&gt;0")&gt;6,COUNTIF(J57:W57,"&gt;0")=SUM(BR57:CE57)),SUM(BR57:CE57),0)</f>
        <v>14</v>
      </c>
      <c r="BP57" s="2">
        <f t="shared" si="36"/>
        <v>0</v>
      </c>
      <c r="BQ57" s="127">
        <v>45991</v>
      </c>
      <c r="BR57" s="2">
        <f t="shared" si="55"/>
        <v>1</v>
      </c>
      <c r="BS57" s="2">
        <f t="shared" si="56"/>
        <v>1</v>
      </c>
      <c r="BT57" s="2">
        <f t="shared" si="57"/>
        <v>1</v>
      </c>
      <c r="BU57" s="2">
        <f t="shared" si="58"/>
        <v>1</v>
      </c>
      <c r="BV57" s="2">
        <f t="shared" si="59"/>
        <v>1</v>
      </c>
      <c r="BW57" s="2">
        <f t="shared" si="60"/>
        <v>1</v>
      </c>
      <c r="BX57" s="2">
        <f t="shared" si="61"/>
        <v>1</v>
      </c>
      <c r="BY57" s="2">
        <f t="shared" si="62"/>
        <v>1</v>
      </c>
      <c r="BZ57" s="2">
        <f t="shared" si="63"/>
        <v>1</v>
      </c>
      <c r="CA57" s="2">
        <f t="shared" si="64"/>
        <v>1</v>
      </c>
      <c r="CB57" s="2">
        <f t="shared" si="65"/>
        <v>1</v>
      </c>
      <c r="CC57" s="2">
        <f t="shared" si="66"/>
        <v>1</v>
      </c>
      <c r="CD57" s="2">
        <f t="shared" si="67"/>
        <v>1</v>
      </c>
      <c r="CE57" s="2">
        <f t="shared" si="68"/>
        <v>1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КА-3  -  Δα_рс</v>
      </c>
      <c r="B58" s="10" t="s">
        <v>222</v>
      </c>
      <c r="C58" s="18">
        <v>30</v>
      </c>
      <c r="D58" s="18">
        <v>10</v>
      </c>
      <c r="E58" s="22" t="s">
        <v>114</v>
      </c>
      <c r="F58" s="22">
        <v>1</v>
      </c>
      <c r="G58" s="18"/>
      <c r="H58" s="20">
        <f t="shared" ca="1" si="17"/>
        <v>0</v>
      </c>
      <c r="I58" s="16" t="str">
        <f t="shared" si="18"/>
        <v>03K102SV0009</v>
      </c>
      <c r="J58" s="54">
        <v>20</v>
      </c>
      <c r="K58" s="54">
        <v>20</v>
      </c>
      <c r="L58" s="54">
        <v>20</v>
      </c>
      <c r="M58" s="54">
        <v>20</v>
      </c>
      <c r="N58" s="54">
        <v>20</v>
      </c>
      <c r="O58" s="54">
        <v>20</v>
      </c>
      <c r="P58" s="54">
        <v>18.8</v>
      </c>
      <c r="Q58" s="54">
        <v>18.8</v>
      </c>
      <c r="R58" s="54">
        <v>18.8</v>
      </c>
      <c r="S58" s="54">
        <v>18.8</v>
      </c>
      <c r="T58" s="54">
        <v>18.8</v>
      </c>
      <c r="U58" s="54">
        <v>0</v>
      </c>
      <c r="V58" s="54">
        <v>0</v>
      </c>
      <c r="W58" s="56">
        <v>0</v>
      </c>
      <c r="X58" s="2">
        <f t="shared" ca="1" si="53"/>
        <v>0</v>
      </c>
      <c r="Y58" s="2">
        <f t="shared" ca="1" si="53"/>
        <v>0</v>
      </c>
      <c r="Z58" s="2">
        <f t="shared" ca="1" si="51"/>
        <v>0</v>
      </c>
      <c r="AA58" s="2">
        <f t="shared" ca="1" si="51"/>
        <v>0</v>
      </c>
      <c r="AB58" s="2">
        <f t="shared" ca="1" si="51"/>
        <v>0</v>
      </c>
      <c r="AC58" s="2">
        <f t="shared" ca="1" si="51"/>
        <v>0</v>
      </c>
      <c r="AD58" s="2">
        <f t="shared" ca="1" si="51"/>
        <v>0</v>
      </c>
      <c r="AE58" s="2">
        <f t="shared" ca="1" si="51"/>
        <v>0</v>
      </c>
      <c r="AF58" s="2">
        <f t="shared" ca="1" si="51"/>
        <v>0</v>
      </c>
      <c r="AG58" s="2">
        <f t="shared" ca="1" si="51"/>
        <v>0</v>
      </c>
      <c r="AH58" s="2">
        <f t="shared" ca="1" si="51"/>
        <v>0</v>
      </c>
      <c r="AI58" s="2">
        <f t="shared" ca="1" si="51"/>
        <v>0</v>
      </c>
      <c r="AJ58" s="2">
        <f t="shared" ca="1" si="51"/>
        <v>0</v>
      </c>
      <c r="AK58" s="2">
        <f t="shared" ca="1" si="51"/>
        <v>0</v>
      </c>
      <c r="AL58" s="55">
        <v>15.824853025156438</v>
      </c>
      <c r="AM58" s="55">
        <v>14.826984003910182</v>
      </c>
      <c r="AN58" s="55">
        <v>15.130834444058294</v>
      </c>
      <c r="AO58" s="55">
        <v>14.85648672538491</v>
      </c>
      <c r="AP58" s="55">
        <v>15.452680668184193</v>
      </c>
      <c r="AQ58" s="55">
        <v>14.688382512113396</v>
      </c>
      <c r="AR58" s="55">
        <v>14.486421439373732</v>
      </c>
      <c r="AS58" s="55">
        <v>15.232736727920337</v>
      </c>
      <c r="AT58" s="55">
        <v>18.180570111833603</v>
      </c>
      <c r="AU58" s="55">
        <v>17.70019802497842</v>
      </c>
      <c r="AV58" s="55">
        <v>14.91776518095147</v>
      </c>
      <c r="AW58" s="55">
        <v>0</v>
      </c>
      <c r="AX58" s="55">
        <v>0</v>
      </c>
      <c r="AY58" s="55">
        <v>0</v>
      </c>
      <c r="AZ58" s="2">
        <f t="shared" ca="1" si="54"/>
        <v>0</v>
      </c>
      <c r="BA58" s="2">
        <f t="shared" ca="1" si="54"/>
        <v>0</v>
      </c>
      <c r="BB58" s="2">
        <f t="shared" ca="1" si="52"/>
        <v>0</v>
      </c>
      <c r="BC58" s="2">
        <f t="shared" ca="1" si="52"/>
        <v>0</v>
      </c>
      <c r="BD58" s="2">
        <f t="shared" ca="1" si="52"/>
        <v>0</v>
      </c>
      <c r="BE58" s="2">
        <f t="shared" ca="1" si="52"/>
        <v>0</v>
      </c>
      <c r="BF58" s="2">
        <f t="shared" ca="1" si="52"/>
        <v>0</v>
      </c>
      <c r="BG58" s="2">
        <f t="shared" ca="1" si="52"/>
        <v>0</v>
      </c>
      <c r="BH58" s="2">
        <f t="shared" ca="1" si="52"/>
        <v>1</v>
      </c>
      <c r="BI58" s="2">
        <f t="shared" ca="1" si="52"/>
        <v>0</v>
      </c>
      <c r="BJ58" s="2">
        <f t="shared" ca="1" si="52"/>
        <v>0</v>
      </c>
      <c r="BK58" s="2">
        <f t="shared" ca="1" si="52"/>
        <v>0</v>
      </c>
      <c r="BL58" s="2">
        <f t="shared" ca="1" si="52"/>
        <v>0</v>
      </c>
      <c r="BM58" s="2">
        <f t="shared" ca="1" si="52"/>
        <v>0</v>
      </c>
      <c r="BN58" s="2" t="str">
        <f t="shared" si="21"/>
        <v>SV</v>
      </c>
      <c r="BO58" s="2">
        <f>IF(AND(COUNTIF(J58:W58,"&gt;0")&gt;6,COUNTIF(J58:W58,"&gt;0")=SUM(BR58:CE58)),SUM(BR58:CE58),0)</f>
        <v>0</v>
      </c>
      <c r="BP58" s="2">
        <f t="shared" si="36"/>
        <v>1</v>
      </c>
      <c r="BR58" s="2">
        <f t="shared" si="55"/>
        <v>0</v>
      </c>
      <c r="BS58" s="2">
        <f t="shared" si="56"/>
        <v>0</v>
      </c>
      <c r="BT58" s="2">
        <f t="shared" si="57"/>
        <v>0</v>
      </c>
      <c r="BU58" s="2">
        <f t="shared" si="58"/>
        <v>0</v>
      </c>
      <c r="BV58" s="2">
        <f t="shared" si="59"/>
        <v>0</v>
      </c>
      <c r="BW58" s="2">
        <f t="shared" si="60"/>
        <v>0</v>
      </c>
      <c r="BX58" s="2">
        <f t="shared" si="61"/>
        <v>0</v>
      </c>
      <c r="BY58" s="2">
        <f t="shared" si="62"/>
        <v>0</v>
      </c>
      <c r="BZ58" s="2">
        <f t="shared" si="63"/>
        <v>0</v>
      </c>
      <c r="CA58" s="2">
        <f t="shared" si="64"/>
        <v>0</v>
      </c>
      <c r="CB58" s="2">
        <f t="shared" si="65"/>
        <v>0</v>
      </c>
      <c r="CC58" s="2">
        <f t="shared" si="66"/>
        <v>0</v>
      </c>
      <c r="CD58" s="2">
        <f t="shared" si="67"/>
        <v>0</v>
      </c>
      <c r="CE58" s="2">
        <f t="shared" si="68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КА-4  -  Δα_рс</v>
      </c>
      <c r="B59" s="10" t="s">
        <v>223</v>
      </c>
      <c r="C59" s="18">
        <v>30</v>
      </c>
      <c r="D59" s="18">
        <v>10</v>
      </c>
      <c r="E59" s="22" t="s">
        <v>114</v>
      </c>
      <c r="F59" s="22">
        <v>1</v>
      </c>
      <c r="G59" s="18"/>
      <c r="H59" s="20">
        <f t="shared" ca="1" si="17"/>
        <v>0</v>
      </c>
      <c r="I59" s="16" t="str">
        <f t="shared" si="18"/>
        <v>04K102SV0009</v>
      </c>
      <c r="J59" s="54">
        <v>18.3</v>
      </c>
      <c r="K59" s="54">
        <v>18.3</v>
      </c>
      <c r="L59" s="54">
        <v>18.3</v>
      </c>
      <c r="M59" s="54">
        <v>18.3</v>
      </c>
      <c r="N59" s="54">
        <v>18.3</v>
      </c>
      <c r="O59" s="54">
        <v>18.3</v>
      </c>
      <c r="P59" s="54">
        <v>19.899999999999999</v>
      </c>
      <c r="Q59" s="54">
        <v>19.899999999999999</v>
      </c>
      <c r="R59" s="54">
        <v>19.899999999999999</v>
      </c>
      <c r="S59" s="54">
        <v>19.899999999999999</v>
      </c>
      <c r="T59" s="54">
        <v>19.899999999999999</v>
      </c>
      <c r="U59" s="54">
        <v>0</v>
      </c>
      <c r="V59" s="54">
        <v>0</v>
      </c>
      <c r="W59" s="56">
        <v>0</v>
      </c>
      <c r="X59" s="2">
        <f t="shared" ca="1" si="53"/>
        <v>0</v>
      </c>
      <c r="Y59" s="2">
        <f t="shared" ca="1" si="53"/>
        <v>0</v>
      </c>
      <c r="Z59" s="2">
        <f t="shared" ca="1" si="51"/>
        <v>0</v>
      </c>
      <c r="AA59" s="2">
        <f t="shared" ca="1" si="51"/>
        <v>0</v>
      </c>
      <c r="AB59" s="2">
        <f t="shared" ca="1" si="51"/>
        <v>0</v>
      </c>
      <c r="AC59" s="2">
        <f t="shared" ca="1" si="51"/>
        <v>0</v>
      </c>
      <c r="AD59" s="2">
        <f t="shared" ca="1" si="51"/>
        <v>0</v>
      </c>
      <c r="AE59" s="2">
        <f t="shared" ca="1" si="51"/>
        <v>0</v>
      </c>
      <c r="AF59" s="2">
        <f t="shared" ca="1" si="51"/>
        <v>0</v>
      </c>
      <c r="AG59" s="2">
        <f t="shared" ca="1" si="51"/>
        <v>0</v>
      </c>
      <c r="AH59" s="2">
        <f t="shared" ca="1" si="51"/>
        <v>0</v>
      </c>
      <c r="AI59" s="2">
        <f t="shared" ca="1" si="51"/>
        <v>0</v>
      </c>
      <c r="AJ59" s="2">
        <f t="shared" ca="1" si="51"/>
        <v>0</v>
      </c>
      <c r="AK59" s="2">
        <f t="shared" ca="1" si="51"/>
        <v>0</v>
      </c>
      <c r="AL59" s="55">
        <v>14.830402087397211</v>
      </c>
      <c r="AM59" s="55">
        <v>14.254375925791972</v>
      </c>
      <c r="AN59" s="55">
        <v>13.980172876011743</v>
      </c>
      <c r="AO59" s="55">
        <v>14.085477634809362</v>
      </c>
      <c r="AP59" s="55">
        <v>13.898554083924086</v>
      </c>
      <c r="AQ59" s="55">
        <v>14.417274611542652</v>
      </c>
      <c r="AR59" s="55">
        <v>14.289043604743679</v>
      </c>
      <c r="AS59" s="55">
        <v>14.186708459045816</v>
      </c>
      <c r="AT59" s="55">
        <v>16.773230164191943</v>
      </c>
      <c r="AU59" s="55">
        <v>16.643180631924071</v>
      </c>
      <c r="AV59" s="55">
        <v>14.07043262505927</v>
      </c>
      <c r="AW59" s="55">
        <v>0</v>
      </c>
      <c r="AX59" s="55">
        <v>0</v>
      </c>
      <c r="AY59" s="55">
        <v>0</v>
      </c>
      <c r="AZ59" s="2">
        <f t="shared" ca="1" si="54"/>
        <v>0</v>
      </c>
      <c r="BA59" s="2">
        <f t="shared" ca="1" si="54"/>
        <v>0</v>
      </c>
      <c r="BB59" s="2">
        <f t="shared" ca="1" si="52"/>
        <v>0</v>
      </c>
      <c r="BC59" s="2">
        <f t="shared" ca="1" si="52"/>
        <v>0</v>
      </c>
      <c r="BD59" s="2">
        <f t="shared" ca="1" si="52"/>
        <v>0</v>
      </c>
      <c r="BE59" s="2">
        <f t="shared" ca="1" si="52"/>
        <v>0</v>
      </c>
      <c r="BF59" s="2">
        <f t="shared" ca="1" si="52"/>
        <v>0</v>
      </c>
      <c r="BG59" s="2">
        <f t="shared" ca="1" si="52"/>
        <v>0</v>
      </c>
      <c r="BH59" s="2">
        <f t="shared" ca="1" si="52"/>
        <v>1</v>
      </c>
      <c r="BI59" s="2">
        <f t="shared" ca="1" si="52"/>
        <v>0</v>
      </c>
      <c r="BJ59" s="2">
        <f t="shared" ca="1" si="52"/>
        <v>0</v>
      </c>
      <c r="BK59" s="2">
        <f t="shared" ca="1" si="52"/>
        <v>0</v>
      </c>
      <c r="BL59" s="2">
        <f t="shared" ca="1" si="52"/>
        <v>0</v>
      </c>
      <c r="BM59" s="2">
        <f t="shared" ca="1" si="52"/>
        <v>0</v>
      </c>
      <c r="BN59" s="2" t="str">
        <f t="shared" si="21"/>
        <v>SV</v>
      </c>
      <c r="BP59" s="2">
        <f t="shared" si="36"/>
        <v>1</v>
      </c>
      <c r="BR59" s="2">
        <f t="shared" si="55"/>
        <v>0</v>
      </c>
      <c r="BS59" s="2">
        <f t="shared" si="56"/>
        <v>0</v>
      </c>
      <c r="BT59" s="2">
        <f t="shared" si="57"/>
        <v>0</v>
      </c>
      <c r="BU59" s="2">
        <f t="shared" si="58"/>
        <v>0</v>
      </c>
      <c r="BV59" s="2">
        <f t="shared" si="59"/>
        <v>0</v>
      </c>
      <c r="BW59" s="2">
        <f t="shared" si="60"/>
        <v>0</v>
      </c>
      <c r="BX59" s="2">
        <f t="shared" si="61"/>
        <v>0</v>
      </c>
      <c r="BY59" s="2">
        <f t="shared" si="62"/>
        <v>0</v>
      </c>
      <c r="BZ59" s="2">
        <f t="shared" si="63"/>
        <v>0</v>
      </c>
      <c r="CA59" s="2">
        <f t="shared" si="64"/>
        <v>0</v>
      </c>
      <c r="CB59" s="2">
        <f t="shared" si="65"/>
        <v>0</v>
      </c>
      <c r="CC59" s="2">
        <f t="shared" si="66"/>
        <v>0</v>
      </c>
      <c r="CD59" s="2">
        <f t="shared" si="67"/>
        <v>0</v>
      </c>
      <c r="CE59" s="2">
        <f t="shared" si="68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КА-5  -  Δα_рс</v>
      </c>
      <c r="B60" s="10" t="s">
        <v>224</v>
      </c>
      <c r="C60" s="18">
        <v>30</v>
      </c>
      <c r="D60" s="18">
        <v>10</v>
      </c>
      <c r="E60" s="22" t="s">
        <v>114</v>
      </c>
      <c r="F60" s="22">
        <v>1</v>
      </c>
      <c r="G60" s="18"/>
      <c r="H60" s="20">
        <f t="shared" ca="1" si="17"/>
        <v>0</v>
      </c>
      <c r="I60" s="16" t="str">
        <f t="shared" si="18"/>
        <v>05K102SV0009</v>
      </c>
      <c r="J60" s="54">
        <v>12.7</v>
      </c>
      <c r="K60" s="54">
        <v>12.7</v>
      </c>
      <c r="L60" s="54">
        <v>12.7</v>
      </c>
      <c r="M60" s="54">
        <v>12.7</v>
      </c>
      <c r="N60" s="54">
        <v>12.7</v>
      </c>
      <c r="O60" s="54">
        <v>12.7</v>
      </c>
      <c r="P60" s="54">
        <v>15.8</v>
      </c>
      <c r="Q60" s="54">
        <v>15.8</v>
      </c>
      <c r="R60" s="54">
        <v>15.8</v>
      </c>
      <c r="S60" s="54">
        <v>15.8</v>
      </c>
      <c r="T60" s="54">
        <v>15.8</v>
      </c>
      <c r="U60" s="54">
        <v>15.8</v>
      </c>
      <c r="V60" s="54">
        <v>15.8</v>
      </c>
      <c r="W60" s="56">
        <v>15.8</v>
      </c>
      <c r="X60" s="2">
        <f t="shared" ca="1" si="53"/>
        <v>0</v>
      </c>
      <c r="Y60" s="2">
        <f t="shared" ca="1" si="53"/>
        <v>0</v>
      </c>
      <c r="Z60" s="2">
        <f t="shared" ca="1" si="51"/>
        <v>0</v>
      </c>
      <c r="AA60" s="2">
        <f t="shared" ca="1" si="51"/>
        <v>0</v>
      </c>
      <c r="AB60" s="2">
        <f t="shared" ca="1" si="51"/>
        <v>0</v>
      </c>
      <c r="AC60" s="2">
        <f t="shared" ca="1" si="51"/>
        <v>0</v>
      </c>
      <c r="AD60" s="2">
        <f t="shared" ca="1" si="51"/>
        <v>0</v>
      </c>
      <c r="AE60" s="2">
        <f t="shared" ca="1" si="51"/>
        <v>0</v>
      </c>
      <c r="AF60" s="2">
        <f t="shared" ca="1" si="51"/>
        <v>0</v>
      </c>
      <c r="AG60" s="2">
        <f t="shared" ca="1" si="51"/>
        <v>0</v>
      </c>
      <c r="AH60" s="2">
        <f t="shared" ca="1" si="51"/>
        <v>0</v>
      </c>
      <c r="AI60" s="2">
        <f t="shared" ca="1" si="51"/>
        <v>0</v>
      </c>
      <c r="AJ60" s="2">
        <f t="shared" ca="1" si="51"/>
        <v>0</v>
      </c>
      <c r="AK60" s="2">
        <f t="shared" ca="1" si="51"/>
        <v>0</v>
      </c>
      <c r="AL60" s="55">
        <v>14.512100932278127</v>
      </c>
      <c r="AM60" s="55">
        <v>14.09198157792073</v>
      </c>
      <c r="AN60" s="55">
        <v>14.028243209327918</v>
      </c>
      <c r="AO60" s="55">
        <v>13.998531198723541</v>
      </c>
      <c r="AP60" s="55">
        <v>14.182075211147893</v>
      </c>
      <c r="AQ60" s="55">
        <v>14.131059106021526</v>
      </c>
      <c r="AR60" s="55">
        <v>14.059185218472091</v>
      </c>
      <c r="AS60" s="55">
        <v>14.074446473775804</v>
      </c>
      <c r="AT60" s="55">
        <v>16.610098972739195</v>
      </c>
      <c r="AU60" s="55">
        <v>15.852316416911382</v>
      </c>
      <c r="AV60" s="55">
        <v>13.713029330515724</v>
      </c>
      <c r="AW60" s="55">
        <v>20.837354251579754</v>
      </c>
      <c r="AX60" s="55">
        <v>12.586469059057958</v>
      </c>
      <c r="AY60" s="55">
        <v>14.386079018429786</v>
      </c>
      <c r="AZ60" s="2">
        <f t="shared" ca="1" si="54"/>
        <v>0</v>
      </c>
      <c r="BA60" s="2">
        <f t="shared" ca="1" si="54"/>
        <v>0</v>
      </c>
      <c r="BB60" s="2">
        <f t="shared" ca="1" si="52"/>
        <v>0</v>
      </c>
      <c r="BC60" s="2">
        <f t="shared" ca="1" si="52"/>
        <v>0</v>
      </c>
      <c r="BD60" s="2">
        <f t="shared" ca="1" si="52"/>
        <v>0</v>
      </c>
      <c r="BE60" s="2">
        <f t="shared" ca="1" si="52"/>
        <v>0</v>
      </c>
      <c r="BF60" s="2">
        <f t="shared" ca="1" si="52"/>
        <v>0</v>
      </c>
      <c r="BG60" s="2">
        <f t="shared" ca="1" si="52"/>
        <v>0</v>
      </c>
      <c r="BH60" s="2">
        <f t="shared" ca="1" si="52"/>
        <v>1</v>
      </c>
      <c r="BI60" s="2">
        <f t="shared" ca="1" si="52"/>
        <v>0</v>
      </c>
      <c r="BJ60" s="2">
        <f t="shared" ca="1" si="52"/>
        <v>0</v>
      </c>
      <c r="BK60" s="2">
        <f t="shared" ca="1" si="52"/>
        <v>0</v>
      </c>
      <c r="BL60" s="2">
        <f t="shared" ca="1" si="52"/>
        <v>0</v>
      </c>
      <c r="BM60" s="2">
        <f t="shared" ca="1" si="52"/>
        <v>0</v>
      </c>
      <c r="BN60" s="2" t="str">
        <f t="shared" si="21"/>
        <v>SV</v>
      </c>
      <c r="BO60" s="2">
        <f>IF(AND(COUNTIF(J60:W60,"&gt;0")&gt;6,COUNTIF(J60:W60,"&gt;0")=SUM(BR60:CE60)),SUM(BR60:CE60),0)</f>
        <v>0</v>
      </c>
      <c r="BP60" s="2">
        <f t="shared" si="36"/>
        <v>1</v>
      </c>
      <c r="BR60" s="2">
        <f t="shared" si="55"/>
        <v>0</v>
      </c>
      <c r="BS60" s="2">
        <f t="shared" si="56"/>
        <v>0</v>
      </c>
      <c r="BT60" s="2">
        <f t="shared" si="57"/>
        <v>0</v>
      </c>
      <c r="BU60" s="2">
        <f t="shared" si="58"/>
        <v>0</v>
      </c>
      <c r="BV60" s="2">
        <f t="shared" si="59"/>
        <v>0</v>
      </c>
      <c r="BW60" s="2">
        <f t="shared" si="60"/>
        <v>0</v>
      </c>
      <c r="BX60" s="2">
        <f t="shared" si="61"/>
        <v>0</v>
      </c>
      <c r="BY60" s="2">
        <f t="shared" si="62"/>
        <v>0</v>
      </c>
      <c r="BZ60" s="2">
        <f t="shared" si="63"/>
        <v>0</v>
      </c>
      <c r="CA60" s="2">
        <f t="shared" si="64"/>
        <v>0</v>
      </c>
      <c r="CB60" s="2">
        <f t="shared" si="65"/>
        <v>0</v>
      </c>
      <c r="CC60" s="2">
        <f t="shared" si="66"/>
        <v>0</v>
      </c>
      <c r="CD60" s="2">
        <f t="shared" si="67"/>
        <v>0</v>
      </c>
      <c r="CE60" s="2">
        <f t="shared" si="68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КА-6  -  Δα_рс</v>
      </c>
      <c r="B61" s="10" t="s">
        <v>225</v>
      </c>
      <c r="C61" s="18">
        <v>30</v>
      </c>
      <c r="D61" s="18">
        <v>10</v>
      </c>
      <c r="E61" s="22" t="s">
        <v>114</v>
      </c>
      <c r="F61" s="22">
        <v>1</v>
      </c>
      <c r="G61" s="18"/>
      <c r="H61" s="20">
        <f t="shared" ca="1" si="17"/>
        <v>0</v>
      </c>
      <c r="I61" s="16" t="str">
        <f t="shared" si="18"/>
        <v>06K102SV0009</v>
      </c>
      <c r="J61" s="54">
        <v>24.7</v>
      </c>
      <c r="K61" s="54">
        <v>24.7</v>
      </c>
      <c r="L61" s="54">
        <v>24.7</v>
      </c>
      <c r="M61" s="54">
        <v>24.7</v>
      </c>
      <c r="N61" s="54">
        <v>24.7</v>
      </c>
      <c r="O61" s="54">
        <v>24.7</v>
      </c>
      <c r="P61" s="54">
        <v>21.5</v>
      </c>
      <c r="Q61" s="54">
        <v>21.5</v>
      </c>
      <c r="R61" s="54">
        <v>21.5</v>
      </c>
      <c r="S61" s="54">
        <v>21.5</v>
      </c>
      <c r="T61" s="54">
        <v>21.5</v>
      </c>
      <c r="U61" s="54">
        <v>21.5</v>
      </c>
      <c r="V61" s="54">
        <v>21.5</v>
      </c>
      <c r="W61" s="56">
        <v>21.5</v>
      </c>
      <c r="X61" s="2">
        <f t="shared" ca="1" si="53"/>
        <v>0</v>
      </c>
      <c r="Y61" s="2">
        <f t="shared" ca="1" si="53"/>
        <v>0</v>
      </c>
      <c r="Z61" s="2">
        <f t="shared" ca="1" si="51"/>
        <v>0</v>
      </c>
      <c r="AA61" s="2">
        <f t="shared" ca="1" si="51"/>
        <v>0</v>
      </c>
      <c r="AB61" s="2">
        <f t="shared" ca="1" si="51"/>
        <v>0</v>
      </c>
      <c r="AC61" s="2">
        <f t="shared" ca="1" si="51"/>
        <v>0</v>
      </c>
      <c r="AD61" s="2">
        <f t="shared" ca="1" si="51"/>
        <v>0</v>
      </c>
      <c r="AE61" s="2">
        <f t="shared" ca="1" si="51"/>
        <v>0</v>
      </c>
      <c r="AF61" s="2">
        <f t="shared" ca="1" si="51"/>
        <v>0</v>
      </c>
      <c r="AG61" s="2">
        <f t="shared" ca="1" si="51"/>
        <v>0</v>
      </c>
      <c r="AH61" s="2">
        <f t="shared" ca="1" si="51"/>
        <v>0</v>
      </c>
      <c r="AI61" s="2">
        <f t="shared" ca="1" si="51"/>
        <v>0</v>
      </c>
      <c r="AJ61" s="2">
        <f t="shared" ca="1" si="51"/>
        <v>0</v>
      </c>
      <c r="AK61" s="2">
        <f t="shared" ca="1" si="51"/>
        <v>0</v>
      </c>
      <c r="AL61" s="55">
        <v>13.731937220468993</v>
      </c>
      <c r="AM61" s="55">
        <v>13.911654014183284</v>
      </c>
      <c r="AN61" s="55">
        <v>13.745989790303369</v>
      </c>
      <c r="AO61" s="55">
        <v>14.07852158009617</v>
      </c>
      <c r="AP61" s="55">
        <v>14.219602730902015</v>
      </c>
      <c r="AQ61" s="55">
        <v>13.982816462514535</v>
      </c>
      <c r="AR61" s="55">
        <v>13.73629534346723</v>
      </c>
      <c r="AS61" s="55">
        <v>13.955894722921801</v>
      </c>
      <c r="AT61" s="55">
        <v>16.517296689175986</v>
      </c>
      <c r="AU61" s="55">
        <v>16.034352811351749</v>
      </c>
      <c r="AV61" s="55">
        <v>13.865836891243589</v>
      </c>
      <c r="AW61" s="55">
        <v>19.955819705513811</v>
      </c>
      <c r="AX61" s="55">
        <v>13.227735180138467</v>
      </c>
      <c r="AY61" s="55">
        <v>13.688521477948479</v>
      </c>
      <c r="AZ61" s="2">
        <f t="shared" ca="1" si="54"/>
        <v>0</v>
      </c>
      <c r="BA61" s="2">
        <f t="shared" ca="1" si="54"/>
        <v>0</v>
      </c>
      <c r="BB61" s="2">
        <f t="shared" ca="1" si="52"/>
        <v>0</v>
      </c>
      <c r="BC61" s="2">
        <f t="shared" ca="1" si="52"/>
        <v>0</v>
      </c>
      <c r="BD61" s="2">
        <f t="shared" ca="1" si="52"/>
        <v>0</v>
      </c>
      <c r="BE61" s="2">
        <f t="shared" ca="1" si="52"/>
        <v>0</v>
      </c>
      <c r="BF61" s="2">
        <f t="shared" ca="1" si="52"/>
        <v>0</v>
      </c>
      <c r="BG61" s="2">
        <f t="shared" ca="1" si="52"/>
        <v>0</v>
      </c>
      <c r="BH61" s="2">
        <f t="shared" ca="1" si="52"/>
        <v>1</v>
      </c>
      <c r="BI61" s="2">
        <f t="shared" ca="1" si="52"/>
        <v>0</v>
      </c>
      <c r="BJ61" s="2">
        <f t="shared" ca="1" si="52"/>
        <v>0</v>
      </c>
      <c r="BK61" s="2">
        <f t="shared" ca="1" si="52"/>
        <v>0</v>
      </c>
      <c r="BL61" s="2">
        <f t="shared" ca="1" si="52"/>
        <v>0</v>
      </c>
      <c r="BM61" s="2">
        <f t="shared" ca="1" si="52"/>
        <v>0</v>
      </c>
      <c r="BN61" s="2" t="str">
        <f t="shared" si="21"/>
        <v>SV</v>
      </c>
      <c r="BO61" s="2">
        <f>IF(AND(COUNTIF(J61:W61,"&gt;0")&gt;6,COUNTIF(J61:W61,"&gt;0")=SUM(BR61:CE61)),SUM(BR61:CE61),0)</f>
        <v>0</v>
      </c>
      <c r="BP61" s="2">
        <f t="shared" si="36"/>
        <v>1</v>
      </c>
      <c r="BQ61" s="127"/>
      <c r="BR61" s="2">
        <f t="shared" si="55"/>
        <v>0</v>
      </c>
      <c r="BS61" s="2">
        <f t="shared" si="56"/>
        <v>0</v>
      </c>
      <c r="BT61" s="2">
        <f t="shared" si="57"/>
        <v>0</v>
      </c>
      <c r="BU61" s="2">
        <f t="shared" si="58"/>
        <v>0</v>
      </c>
      <c r="BV61" s="2">
        <f t="shared" si="59"/>
        <v>0</v>
      </c>
      <c r="BW61" s="2">
        <f t="shared" si="60"/>
        <v>0</v>
      </c>
      <c r="BX61" s="2">
        <f t="shared" si="61"/>
        <v>0</v>
      </c>
      <c r="BY61" s="2">
        <f t="shared" si="62"/>
        <v>0</v>
      </c>
      <c r="BZ61" s="2">
        <f t="shared" si="63"/>
        <v>0</v>
      </c>
      <c r="CA61" s="2">
        <f t="shared" si="64"/>
        <v>0</v>
      </c>
      <c r="CB61" s="2">
        <f t="shared" si="65"/>
        <v>0</v>
      </c>
      <c r="CC61" s="2">
        <f t="shared" si="66"/>
        <v>0</v>
      </c>
      <c r="CD61" s="2">
        <f t="shared" si="67"/>
        <v>0</v>
      </c>
      <c r="CE61" s="2">
        <f t="shared" si="68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КА-7  -  Δα_рс</v>
      </c>
      <c r="B62" s="10" t="s">
        <v>226</v>
      </c>
      <c r="C62" s="18">
        <v>30</v>
      </c>
      <c r="D62" s="18">
        <v>10</v>
      </c>
      <c r="E62" s="22" t="s">
        <v>114</v>
      </c>
      <c r="F62" s="22">
        <v>1</v>
      </c>
      <c r="G62" s="18"/>
      <c r="H62" s="20">
        <f t="shared" ca="1" si="17"/>
        <v>0</v>
      </c>
      <c r="I62" s="16" t="str">
        <f t="shared" si="18"/>
        <v>07K102SV0009</v>
      </c>
      <c r="J62" s="54">
        <v>18.399999999999999</v>
      </c>
      <c r="K62" s="54">
        <v>18.399999999999999</v>
      </c>
      <c r="L62" s="54">
        <v>18.399999999999999</v>
      </c>
      <c r="M62" s="54">
        <v>18.399999999999999</v>
      </c>
      <c r="N62" s="54">
        <v>18.399999999999999</v>
      </c>
      <c r="O62" s="54">
        <v>18.399999999999999</v>
      </c>
      <c r="P62" s="54">
        <v>16.3</v>
      </c>
      <c r="Q62" s="54">
        <v>16.3</v>
      </c>
      <c r="R62" s="54">
        <v>16.3</v>
      </c>
      <c r="S62" s="54">
        <v>16.3</v>
      </c>
      <c r="T62" s="54">
        <v>16.3</v>
      </c>
      <c r="U62" s="54">
        <v>0</v>
      </c>
      <c r="V62" s="54">
        <v>16.3</v>
      </c>
      <c r="W62" s="56">
        <v>16.3</v>
      </c>
      <c r="X62" s="2">
        <f t="shared" ca="1" si="53"/>
        <v>0</v>
      </c>
      <c r="Y62" s="2">
        <f t="shared" ca="1" si="53"/>
        <v>0</v>
      </c>
      <c r="Z62" s="2">
        <f t="shared" ca="1" si="51"/>
        <v>0</v>
      </c>
      <c r="AA62" s="2">
        <f t="shared" ca="1" si="51"/>
        <v>0</v>
      </c>
      <c r="AB62" s="2">
        <f t="shared" ca="1" si="51"/>
        <v>0</v>
      </c>
      <c r="AC62" s="2">
        <f t="shared" ref="AC62:AK90" ca="1" si="69">IF(O62&lt;&gt;"",IF(LEFT($E62,2)="+-",IF(OR(O62&lt;MIN($C62:$D62),O62&gt;MAX($C62:$D62)),1,0),IF(AND(1*$E62&gt;0,O62&gt;MAX($C62:$D62)),1,IF(AND(1*$E62&lt;0,O62&lt;MIN($C62:$D62)),1,0)))+10*IF(SUM(OFFSET($A$117,MATCH(MID($A62,1,SEARCH(" ",$A62)-1)&amp;"  -  ЧЧР",$A$117:$A$141,0)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$117,IFERROR(MATCH("КА-"&amp;MID($A62,4,2)*1&amp;"А  -  ЧЧР",$A$117:$A$141,0),MATCH("КА-"&amp;MID($A62,4,2)*1&amp;"  -  ЧЧР",$A$117:$A$141,0))-1,COLUMN(O62)-1,,)+OFFSET($A$117,IFERROR(MATCH("КА-"&amp;MID($A62,4,2)*1&amp;"Б  -  ЧЧР",$A$117:$A$141,0),MATCH("КА-"&amp;MID($A62,4,2)*1&amp;"  -  ЧЧР",$A$117:$A$141,0))-1,COLUMN(O62)-1,,)=48,1,0),1),1)),0),0)*IF($G62&gt;0,IF(COLUMN(Y$7)-COLUMN($J$7)&gt;=$D$2+$G62,IF(SUM(OFFSET(Y62,,-1,,-$G62))&gt;=$G62*21,2,1),1),2)</f>
        <v>0</v>
      </c>
      <c r="AD62" s="2">
        <f t="shared" ca="1" si="69"/>
        <v>0</v>
      </c>
      <c r="AE62" s="2">
        <f t="shared" ca="1" si="69"/>
        <v>0</v>
      </c>
      <c r="AF62" s="2">
        <f t="shared" ca="1" si="69"/>
        <v>0</v>
      </c>
      <c r="AG62" s="2">
        <f t="shared" ca="1" si="69"/>
        <v>0</v>
      </c>
      <c r="AH62" s="2">
        <f t="shared" ca="1" si="69"/>
        <v>0</v>
      </c>
      <c r="AI62" s="2">
        <f t="shared" ca="1" si="69"/>
        <v>0</v>
      </c>
      <c r="AJ62" s="2">
        <f t="shared" ca="1" si="69"/>
        <v>0</v>
      </c>
      <c r="AK62" s="2">
        <f t="shared" ca="1" si="69"/>
        <v>0</v>
      </c>
      <c r="AL62" s="55">
        <v>13.730243277447741</v>
      </c>
      <c r="AM62" s="55">
        <v>14.175005407783669</v>
      </c>
      <c r="AN62" s="55">
        <v>14.055005742776739</v>
      </c>
      <c r="AO62" s="55">
        <v>14.233255920807309</v>
      </c>
      <c r="AP62" s="55">
        <v>14.182517223499591</v>
      </c>
      <c r="AQ62" s="55">
        <v>14.258278411420534</v>
      </c>
      <c r="AR62" s="55">
        <v>14.694338930916718</v>
      </c>
      <c r="AS62" s="55">
        <v>14.051259628520363</v>
      </c>
      <c r="AT62" s="55">
        <v>14.877439933772795</v>
      </c>
      <c r="AU62" s="55">
        <v>14.581049309623474</v>
      </c>
      <c r="AV62" s="55">
        <v>14.33312216443503</v>
      </c>
      <c r="AW62" s="55">
        <v>0</v>
      </c>
      <c r="AX62" s="55">
        <v>13.500838621478618</v>
      </c>
      <c r="AY62" s="55">
        <v>14.831383671417143</v>
      </c>
      <c r="AZ62" s="2">
        <f t="shared" ca="1" si="54"/>
        <v>0</v>
      </c>
      <c r="BA62" s="2">
        <f t="shared" ca="1" si="54"/>
        <v>0</v>
      </c>
      <c r="BB62" s="2">
        <f t="shared" ca="1" si="52"/>
        <v>0</v>
      </c>
      <c r="BC62" s="2">
        <f t="shared" ca="1" si="52"/>
        <v>0</v>
      </c>
      <c r="BD62" s="2">
        <f t="shared" ca="1" si="52"/>
        <v>0</v>
      </c>
      <c r="BE62" s="2">
        <f t="shared" ref="BE62:BM90" ca="1" si="70">COUNTIF(OFFSET(M62,,$D$2+2,COUNTIF(OFFSET($H62,1-ROW($H62),2+4*$D$2,142),"="&amp;OFFSET($H62,,2+4*$D$2))),"&gt;20")</f>
        <v>0</v>
      </c>
      <c r="BF62" s="2">
        <f t="shared" ca="1" si="70"/>
        <v>0</v>
      </c>
      <c r="BG62" s="2">
        <f t="shared" ca="1" si="70"/>
        <v>0</v>
      </c>
      <c r="BH62" s="2">
        <f t="shared" ca="1" si="70"/>
        <v>1</v>
      </c>
      <c r="BI62" s="2">
        <f t="shared" ca="1" si="70"/>
        <v>0</v>
      </c>
      <c r="BJ62" s="2">
        <f t="shared" ca="1" si="70"/>
        <v>0</v>
      </c>
      <c r="BK62" s="2">
        <f t="shared" ca="1" si="70"/>
        <v>0</v>
      </c>
      <c r="BL62" s="2">
        <f t="shared" ca="1" si="70"/>
        <v>0</v>
      </c>
      <c r="BM62" s="2">
        <f t="shared" ca="1" si="70"/>
        <v>0</v>
      </c>
      <c r="BN62" s="2" t="str">
        <f t="shared" si="21"/>
        <v>SV</v>
      </c>
      <c r="BO62" s="2">
        <f>IF(AND(COUNTIF(J62:W62,"&gt;0")&gt;6,COUNTIF(J62:W62,"&gt;0")=SUM(BR62:CE62)),SUM(BR62:CE62),0)</f>
        <v>0</v>
      </c>
      <c r="BP62" s="2">
        <f t="shared" si="36"/>
        <v>1</v>
      </c>
      <c r="BR62" s="2">
        <f t="shared" si="55"/>
        <v>0</v>
      </c>
      <c r="BS62" s="2">
        <f t="shared" si="56"/>
        <v>0</v>
      </c>
      <c r="BT62" s="2">
        <f t="shared" si="57"/>
        <v>0</v>
      </c>
      <c r="BU62" s="2">
        <f t="shared" si="58"/>
        <v>0</v>
      </c>
      <c r="BV62" s="2">
        <f t="shared" si="59"/>
        <v>0</v>
      </c>
      <c r="BW62" s="2">
        <f t="shared" si="60"/>
        <v>0</v>
      </c>
      <c r="BX62" s="2">
        <f t="shared" si="61"/>
        <v>0</v>
      </c>
      <c r="BY62" s="2">
        <f t="shared" si="62"/>
        <v>0</v>
      </c>
      <c r="BZ62" s="2">
        <f t="shared" si="63"/>
        <v>0</v>
      </c>
      <c r="CA62" s="2">
        <f t="shared" si="64"/>
        <v>0</v>
      </c>
      <c r="CB62" s="2">
        <f t="shared" si="65"/>
        <v>0</v>
      </c>
      <c r="CC62" s="2">
        <f t="shared" si="66"/>
        <v>0</v>
      </c>
      <c r="CD62" s="2">
        <f t="shared" si="67"/>
        <v>0</v>
      </c>
      <c r="CE62" s="2">
        <f t="shared" si="68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КА-8  -  Δα_рс</v>
      </c>
      <c r="B63" s="10" t="s">
        <v>227</v>
      </c>
      <c r="C63" s="18">
        <v>30</v>
      </c>
      <c r="D63" s="18">
        <v>10</v>
      </c>
      <c r="E63" s="22" t="s">
        <v>114</v>
      </c>
      <c r="F63" s="22">
        <v>1</v>
      </c>
      <c r="G63" s="18"/>
      <c r="H63" s="20">
        <f t="shared" ca="1" si="17"/>
        <v>0</v>
      </c>
      <c r="I63" s="16" t="str">
        <f t="shared" si="18"/>
        <v>08K102SV0009</v>
      </c>
      <c r="J63" s="54">
        <v>13.600000000000001</v>
      </c>
      <c r="K63" s="54">
        <v>13.600000000000001</v>
      </c>
      <c r="L63" s="54">
        <v>13.600000000000001</v>
      </c>
      <c r="M63" s="54">
        <v>13.600000000000001</v>
      </c>
      <c r="N63" s="54">
        <v>13.600000000000001</v>
      </c>
      <c r="O63" s="54">
        <v>13.600000000000001</v>
      </c>
      <c r="P63" s="54">
        <v>16.2</v>
      </c>
      <c r="Q63" s="54">
        <v>16.2</v>
      </c>
      <c r="R63" s="54">
        <v>16.2</v>
      </c>
      <c r="S63" s="54">
        <v>16.2</v>
      </c>
      <c r="T63" s="54">
        <v>16.2</v>
      </c>
      <c r="U63" s="54">
        <v>0</v>
      </c>
      <c r="V63" s="54">
        <v>16.2</v>
      </c>
      <c r="W63" s="56">
        <v>16.2</v>
      </c>
      <c r="X63" s="2">
        <f t="shared" ca="1" si="53"/>
        <v>0</v>
      </c>
      <c r="Y63" s="2">
        <f t="shared" ca="1" si="53"/>
        <v>0</v>
      </c>
      <c r="Z63" s="2">
        <f t="shared" ca="1" si="53"/>
        <v>0</v>
      </c>
      <c r="AA63" s="2">
        <f t="shared" ca="1" si="53"/>
        <v>0</v>
      </c>
      <c r="AB63" s="2">
        <f t="shared" ca="1" si="53"/>
        <v>0</v>
      </c>
      <c r="AC63" s="2">
        <f t="shared" ca="1" si="69"/>
        <v>0</v>
      </c>
      <c r="AD63" s="2">
        <f t="shared" ca="1" si="69"/>
        <v>0</v>
      </c>
      <c r="AE63" s="2">
        <f t="shared" ca="1" si="69"/>
        <v>0</v>
      </c>
      <c r="AF63" s="2">
        <f t="shared" ca="1" si="69"/>
        <v>0</v>
      </c>
      <c r="AG63" s="2">
        <f t="shared" ca="1" si="69"/>
        <v>0</v>
      </c>
      <c r="AH63" s="2">
        <f t="shared" ca="1" si="69"/>
        <v>0</v>
      </c>
      <c r="AI63" s="2">
        <f t="shared" ca="1" si="69"/>
        <v>0</v>
      </c>
      <c r="AJ63" s="2">
        <f t="shared" ca="1" si="69"/>
        <v>0</v>
      </c>
      <c r="AK63" s="2">
        <f t="shared" ca="1" si="69"/>
        <v>0</v>
      </c>
      <c r="AL63" s="55">
        <v>14.045360080712976</v>
      </c>
      <c r="AM63" s="55">
        <v>14.195193854334009</v>
      </c>
      <c r="AN63" s="55">
        <v>14.142426669219965</v>
      </c>
      <c r="AO63" s="55">
        <v>13.954726324147515</v>
      </c>
      <c r="AP63" s="55">
        <v>14.240680259169359</v>
      </c>
      <c r="AQ63" s="55">
        <v>14.252970812813693</v>
      </c>
      <c r="AR63" s="55">
        <v>14.639596551451994</v>
      </c>
      <c r="AS63" s="55">
        <v>14.082347545063589</v>
      </c>
      <c r="AT63" s="55">
        <v>14.919545286554659</v>
      </c>
      <c r="AU63" s="55">
        <v>14.497519771225619</v>
      </c>
      <c r="AV63" s="55">
        <v>13.926915040639098</v>
      </c>
      <c r="AW63" s="55">
        <v>0</v>
      </c>
      <c r="AX63" s="55">
        <v>13.931693670193868</v>
      </c>
      <c r="AY63" s="55">
        <v>14.897738206664425</v>
      </c>
      <c r="AZ63" s="2">
        <f t="shared" ca="1" si="54"/>
        <v>0</v>
      </c>
      <c r="BA63" s="2">
        <f t="shared" ca="1" si="54"/>
        <v>0</v>
      </c>
      <c r="BB63" s="2">
        <f t="shared" ca="1" si="54"/>
        <v>0</v>
      </c>
      <c r="BC63" s="2">
        <f t="shared" ca="1" si="54"/>
        <v>0</v>
      </c>
      <c r="BD63" s="2">
        <f t="shared" ca="1" si="54"/>
        <v>1</v>
      </c>
      <c r="BE63" s="2">
        <f t="shared" ca="1" si="70"/>
        <v>1</v>
      </c>
      <c r="BF63" s="2">
        <f t="shared" ca="1" si="70"/>
        <v>0</v>
      </c>
      <c r="BG63" s="2">
        <f t="shared" ca="1" si="70"/>
        <v>0</v>
      </c>
      <c r="BH63" s="2">
        <f t="shared" ca="1" si="70"/>
        <v>1</v>
      </c>
      <c r="BI63" s="2">
        <f t="shared" ca="1" si="70"/>
        <v>0</v>
      </c>
      <c r="BJ63" s="2">
        <f t="shared" ca="1" si="70"/>
        <v>0</v>
      </c>
      <c r="BK63" s="2">
        <f t="shared" ca="1" si="70"/>
        <v>0</v>
      </c>
      <c r="BL63" s="2">
        <f t="shared" ca="1" si="70"/>
        <v>0</v>
      </c>
      <c r="BM63" s="2">
        <f t="shared" ca="1" si="70"/>
        <v>0</v>
      </c>
      <c r="BN63" s="2" t="str">
        <f t="shared" si="21"/>
        <v>SV</v>
      </c>
      <c r="BO63" s="2">
        <f>IF(AND(COUNTIF(J63:W63,"&gt;0")&gt;6,COUNTIF(J63:W63,"&gt;0")=SUM(BR63:CE63)),SUM(BR63:CE63),0)</f>
        <v>0</v>
      </c>
      <c r="BP63" s="2">
        <f t="shared" si="36"/>
        <v>1</v>
      </c>
      <c r="BR63" s="2">
        <f t="shared" si="55"/>
        <v>0</v>
      </c>
      <c r="BS63" s="2">
        <f t="shared" si="56"/>
        <v>0</v>
      </c>
      <c r="BT63" s="2">
        <f t="shared" si="57"/>
        <v>0</v>
      </c>
      <c r="BU63" s="2">
        <f t="shared" si="58"/>
        <v>0</v>
      </c>
      <c r="BV63" s="2">
        <f t="shared" si="59"/>
        <v>0</v>
      </c>
      <c r="BW63" s="2">
        <f t="shared" si="60"/>
        <v>0</v>
      </c>
      <c r="BX63" s="2">
        <f t="shared" si="61"/>
        <v>0</v>
      </c>
      <c r="BY63" s="2">
        <f t="shared" si="62"/>
        <v>0</v>
      </c>
      <c r="BZ63" s="2">
        <f t="shared" si="63"/>
        <v>0</v>
      </c>
      <c r="CA63" s="2">
        <f t="shared" si="64"/>
        <v>0</v>
      </c>
      <c r="CB63" s="2">
        <f t="shared" si="65"/>
        <v>0</v>
      </c>
      <c r="CC63" s="2">
        <f t="shared" si="66"/>
        <v>0</v>
      </c>
      <c r="CD63" s="2">
        <f t="shared" si="67"/>
        <v>0</v>
      </c>
      <c r="CE63" s="2">
        <f t="shared" si="68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КА-9  -  Δα_рс</v>
      </c>
      <c r="B64" s="10" t="s">
        <v>228</v>
      </c>
      <c r="C64" s="18">
        <v>30</v>
      </c>
      <c r="D64" s="18">
        <v>10</v>
      </c>
      <c r="E64" s="22" t="s">
        <v>114</v>
      </c>
      <c r="F64" s="22">
        <v>1</v>
      </c>
      <c r="G64" s="18"/>
      <c r="H64" s="20">
        <f t="shared" ca="1" si="17"/>
        <v>0</v>
      </c>
      <c r="I64" s="16" t="str">
        <f t="shared" si="18"/>
        <v>09K102SV0009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6">
        <v>0</v>
      </c>
      <c r="X64" s="2">
        <f t="shared" ca="1" si="53"/>
        <v>0</v>
      </c>
      <c r="Y64" s="2">
        <f t="shared" ca="1" si="53"/>
        <v>0</v>
      </c>
      <c r="Z64" s="2">
        <f t="shared" ca="1" si="53"/>
        <v>0</v>
      </c>
      <c r="AA64" s="2">
        <f t="shared" ca="1" si="53"/>
        <v>0</v>
      </c>
      <c r="AB64" s="2">
        <f t="shared" ca="1" si="53"/>
        <v>0</v>
      </c>
      <c r="AC64" s="2">
        <f t="shared" ca="1" si="69"/>
        <v>0</v>
      </c>
      <c r="AD64" s="2">
        <f t="shared" ca="1" si="69"/>
        <v>0</v>
      </c>
      <c r="AE64" s="2">
        <f t="shared" ca="1" si="69"/>
        <v>0</v>
      </c>
      <c r="AF64" s="2">
        <f t="shared" ca="1" si="69"/>
        <v>0</v>
      </c>
      <c r="AG64" s="2">
        <f t="shared" ca="1" si="69"/>
        <v>0</v>
      </c>
      <c r="AH64" s="2">
        <f t="shared" ca="1" si="69"/>
        <v>0</v>
      </c>
      <c r="AI64" s="2">
        <f t="shared" ca="1" si="69"/>
        <v>0</v>
      </c>
      <c r="AJ64" s="2">
        <f t="shared" ca="1" si="69"/>
        <v>0</v>
      </c>
      <c r="AK64" s="2">
        <f t="shared" ca="1" si="69"/>
        <v>0</v>
      </c>
      <c r="AL64" s="55">
        <v>0</v>
      </c>
      <c r="AM64" s="55">
        <v>0</v>
      </c>
      <c r="AN64" s="55">
        <v>0</v>
      </c>
      <c r="AO64" s="55">
        <v>0</v>
      </c>
      <c r="AP64" s="55">
        <v>0</v>
      </c>
      <c r="AQ64" s="55">
        <v>0</v>
      </c>
      <c r="AR64" s="55">
        <v>0</v>
      </c>
      <c r="AS64" s="55">
        <v>0</v>
      </c>
      <c r="AT64" s="55">
        <v>0</v>
      </c>
      <c r="AU64" s="55">
        <v>0</v>
      </c>
      <c r="AV64" s="55">
        <v>0</v>
      </c>
      <c r="AW64" s="55">
        <v>0</v>
      </c>
      <c r="AX64" s="55">
        <v>0</v>
      </c>
      <c r="AY64" s="55">
        <v>0</v>
      </c>
      <c r="AZ64" s="2">
        <f t="shared" ca="1" si="54"/>
        <v>0</v>
      </c>
      <c r="BA64" s="2">
        <f t="shared" ca="1" si="54"/>
        <v>0</v>
      </c>
      <c r="BB64" s="2">
        <f t="shared" ca="1" si="54"/>
        <v>0</v>
      </c>
      <c r="BC64" s="2">
        <f t="shared" ca="1" si="54"/>
        <v>0</v>
      </c>
      <c r="BD64" s="2">
        <f t="shared" ca="1" si="54"/>
        <v>1</v>
      </c>
      <c r="BE64" s="2">
        <f t="shared" ca="1" si="70"/>
        <v>1</v>
      </c>
      <c r="BF64" s="2">
        <f t="shared" ca="1" si="70"/>
        <v>0</v>
      </c>
      <c r="BG64" s="2">
        <f t="shared" ca="1" si="70"/>
        <v>0</v>
      </c>
      <c r="BH64" s="2">
        <f t="shared" ca="1" si="70"/>
        <v>1</v>
      </c>
      <c r="BI64" s="2">
        <f t="shared" ca="1" si="70"/>
        <v>0</v>
      </c>
      <c r="BJ64" s="2">
        <f t="shared" ca="1" si="70"/>
        <v>0</v>
      </c>
      <c r="BK64" s="2">
        <f t="shared" ca="1" si="70"/>
        <v>0</v>
      </c>
      <c r="BL64" s="2">
        <f t="shared" ca="1" si="70"/>
        <v>0</v>
      </c>
      <c r="BM64" s="2">
        <f t="shared" ca="1" si="70"/>
        <v>0</v>
      </c>
      <c r="BN64" s="2" t="str">
        <f t="shared" si="21"/>
        <v>SV</v>
      </c>
      <c r="BP64" s="2">
        <f t="shared" si="36"/>
        <v>0</v>
      </c>
      <c r="BR64" s="2">
        <f t="shared" si="55"/>
        <v>0</v>
      </c>
      <c r="BS64" s="2">
        <f t="shared" si="56"/>
        <v>0</v>
      </c>
      <c r="BT64" s="2">
        <f t="shared" si="57"/>
        <v>0</v>
      </c>
      <c r="BU64" s="2">
        <f t="shared" si="58"/>
        <v>0</v>
      </c>
      <c r="BV64" s="2">
        <f t="shared" si="59"/>
        <v>0</v>
      </c>
      <c r="BW64" s="2">
        <f t="shared" si="60"/>
        <v>0</v>
      </c>
      <c r="BX64" s="2">
        <f t="shared" si="61"/>
        <v>0</v>
      </c>
      <c r="BY64" s="2">
        <f t="shared" si="62"/>
        <v>0</v>
      </c>
      <c r="BZ64" s="2">
        <f t="shared" si="63"/>
        <v>0</v>
      </c>
      <c r="CA64" s="2">
        <f t="shared" si="64"/>
        <v>0</v>
      </c>
      <c r="CB64" s="2">
        <f t="shared" si="65"/>
        <v>0</v>
      </c>
      <c r="CC64" s="2">
        <f t="shared" si="66"/>
        <v>0</v>
      </c>
      <c r="CD64" s="2">
        <f t="shared" si="67"/>
        <v>0</v>
      </c>
      <c r="CE64" s="2">
        <f t="shared" si="68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КА-10  -  Δα_рс</v>
      </c>
      <c r="B65" s="10" t="s">
        <v>229</v>
      </c>
      <c r="C65" s="18">
        <v>30</v>
      </c>
      <c r="D65" s="18">
        <v>10</v>
      </c>
      <c r="E65" s="22" t="s">
        <v>114</v>
      </c>
      <c r="F65" s="22">
        <v>1</v>
      </c>
      <c r="G65" s="18"/>
      <c r="H65" s="20">
        <f t="shared" ca="1" si="17"/>
        <v>0</v>
      </c>
      <c r="I65" s="16" t="str">
        <f t="shared" si="18"/>
        <v>10K102SV0009</v>
      </c>
      <c r="J65" s="54">
        <v>0</v>
      </c>
      <c r="K65" s="54">
        <v>0</v>
      </c>
      <c r="L65" s="54">
        <v>0</v>
      </c>
      <c r="M65" s="54">
        <v>0</v>
      </c>
      <c r="N65" s="54">
        <v>0</v>
      </c>
      <c r="O65" s="54">
        <v>0</v>
      </c>
      <c r="P65" s="54">
        <v>0</v>
      </c>
      <c r="Q65" s="54">
        <v>0</v>
      </c>
      <c r="R65" s="54">
        <v>0</v>
      </c>
      <c r="S65" s="54">
        <v>0</v>
      </c>
      <c r="T65" s="54">
        <v>0</v>
      </c>
      <c r="U65" s="54">
        <v>0</v>
      </c>
      <c r="V65" s="54">
        <v>0</v>
      </c>
      <c r="W65" s="56">
        <v>0</v>
      </c>
      <c r="X65" s="2">
        <f t="shared" ca="1" si="53"/>
        <v>0</v>
      </c>
      <c r="Y65" s="2">
        <f t="shared" ca="1" si="53"/>
        <v>0</v>
      </c>
      <c r="Z65" s="2">
        <f t="shared" ca="1" si="53"/>
        <v>0</v>
      </c>
      <c r="AA65" s="2">
        <f t="shared" ca="1" si="53"/>
        <v>0</v>
      </c>
      <c r="AB65" s="2">
        <f t="shared" ca="1" si="53"/>
        <v>0</v>
      </c>
      <c r="AC65" s="2">
        <f t="shared" ca="1" si="69"/>
        <v>0</v>
      </c>
      <c r="AD65" s="2">
        <f t="shared" ca="1" si="69"/>
        <v>0</v>
      </c>
      <c r="AE65" s="2">
        <f t="shared" ca="1" si="69"/>
        <v>0</v>
      </c>
      <c r="AF65" s="2">
        <f t="shared" ca="1" si="69"/>
        <v>0</v>
      </c>
      <c r="AG65" s="2">
        <f t="shared" ca="1" si="69"/>
        <v>0</v>
      </c>
      <c r="AH65" s="2">
        <f t="shared" ca="1" si="69"/>
        <v>0</v>
      </c>
      <c r="AI65" s="2">
        <f t="shared" ca="1" si="69"/>
        <v>0</v>
      </c>
      <c r="AJ65" s="2">
        <f t="shared" ca="1" si="69"/>
        <v>0</v>
      </c>
      <c r="AK65" s="2">
        <f t="shared" ca="1" si="69"/>
        <v>0</v>
      </c>
      <c r="AL65" s="55">
        <v>0</v>
      </c>
      <c r="AM65" s="55">
        <v>0</v>
      </c>
      <c r="AN65" s="55">
        <v>0</v>
      </c>
      <c r="AO65" s="55">
        <v>0</v>
      </c>
      <c r="AP65" s="55">
        <v>0</v>
      </c>
      <c r="AQ65" s="55">
        <v>0</v>
      </c>
      <c r="AR65" s="55">
        <v>0</v>
      </c>
      <c r="AS65" s="55">
        <v>0</v>
      </c>
      <c r="AT65" s="55">
        <v>0</v>
      </c>
      <c r="AU65" s="55">
        <v>0</v>
      </c>
      <c r="AV65" s="55">
        <v>0</v>
      </c>
      <c r="AW65" s="55">
        <v>0</v>
      </c>
      <c r="AX65" s="55">
        <v>0</v>
      </c>
      <c r="AY65" s="55">
        <v>0</v>
      </c>
      <c r="AZ65" s="2">
        <f t="shared" ca="1" si="54"/>
        <v>0</v>
      </c>
      <c r="BA65" s="2">
        <f t="shared" ca="1" si="54"/>
        <v>0</v>
      </c>
      <c r="BB65" s="2">
        <f t="shared" ca="1" si="54"/>
        <v>0</v>
      </c>
      <c r="BC65" s="2">
        <f t="shared" ca="1" si="54"/>
        <v>0</v>
      </c>
      <c r="BD65" s="2">
        <f t="shared" ca="1" si="54"/>
        <v>1</v>
      </c>
      <c r="BE65" s="2">
        <f t="shared" ca="1" si="70"/>
        <v>1</v>
      </c>
      <c r="BF65" s="2">
        <f t="shared" ca="1" si="70"/>
        <v>0</v>
      </c>
      <c r="BG65" s="2">
        <f t="shared" ca="1" si="70"/>
        <v>0</v>
      </c>
      <c r="BH65" s="2">
        <f t="shared" ca="1" si="70"/>
        <v>1</v>
      </c>
      <c r="BI65" s="2">
        <f t="shared" ca="1" si="70"/>
        <v>0</v>
      </c>
      <c r="BJ65" s="2">
        <f t="shared" ca="1" si="70"/>
        <v>0</v>
      </c>
      <c r="BK65" s="2">
        <f t="shared" ca="1" si="70"/>
        <v>0</v>
      </c>
      <c r="BL65" s="2">
        <f t="shared" ca="1" si="70"/>
        <v>0</v>
      </c>
      <c r="BM65" s="2">
        <f t="shared" ca="1" si="70"/>
        <v>0</v>
      </c>
      <c r="BN65" s="2" t="str">
        <f t="shared" si="21"/>
        <v>SV</v>
      </c>
      <c r="BP65" s="2">
        <f t="shared" si="36"/>
        <v>0</v>
      </c>
      <c r="BR65" s="2">
        <f t="shared" si="55"/>
        <v>0</v>
      </c>
      <c r="BS65" s="2">
        <f t="shared" si="56"/>
        <v>0</v>
      </c>
      <c r="BT65" s="2">
        <f t="shared" si="57"/>
        <v>0</v>
      </c>
      <c r="BU65" s="2">
        <f t="shared" si="58"/>
        <v>0</v>
      </c>
      <c r="BV65" s="2">
        <f t="shared" si="59"/>
        <v>0</v>
      </c>
      <c r="BW65" s="2">
        <f t="shared" si="60"/>
        <v>0</v>
      </c>
      <c r="BX65" s="2">
        <f t="shared" si="61"/>
        <v>0</v>
      </c>
      <c r="BY65" s="2">
        <f t="shared" si="62"/>
        <v>0</v>
      </c>
      <c r="BZ65" s="2">
        <f t="shared" si="63"/>
        <v>0</v>
      </c>
      <c r="CA65" s="2">
        <f t="shared" si="64"/>
        <v>0</v>
      </c>
      <c r="CB65" s="2">
        <f t="shared" si="65"/>
        <v>0</v>
      </c>
      <c r="CC65" s="2">
        <f t="shared" si="66"/>
        <v>0</v>
      </c>
      <c r="CD65" s="2">
        <f t="shared" si="67"/>
        <v>0</v>
      </c>
      <c r="CE65" s="2">
        <f t="shared" si="68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КА-11  -  Δα_рс</v>
      </c>
      <c r="B66" s="10" t="s">
        <v>230</v>
      </c>
      <c r="C66" s="18">
        <v>30</v>
      </c>
      <c r="D66" s="18">
        <v>10</v>
      </c>
      <c r="E66" s="22" t="s">
        <v>114</v>
      </c>
      <c r="F66" s="22">
        <v>1</v>
      </c>
      <c r="G66" s="18"/>
      <c r="H66" s="20">
        <f t="shared" ca="1" si="17"/>
        <v>0</v>
      </c>
      <c r="I66" s="16" t="str">
        <f t="shared" si="18"/>
        <v>11K102SV0009</v>
      </c>
      <c r="J66" s="54">
        <v>16.899999999999999</v>
      </c>
      <c r="K66" s="54">
        <v>16.899999999999999</v>
      </c>
      <c r="L66" s="54">
        <v>16.899999999999999</v>
      </c>
      <c r="M66" s="54">
        <v>16.899999999999999</v>
      </c>
      <c r="N66" s="54">
        <v>16.899999999999999</v>
      </c>
      <c r="O66" s="54">
        <v>16.899999999999999</v>
      </c>
      <c r="P66" s="54">
        <v>17.2</v>
      </c>
      <c r="Q66" s="54">
        <v>17.2</v>
      </c>
      <c r="R66" s="54">
        <v>17.2</v>
      </c>
      <c r="S66" s="54">
        <v>17.2</v>
      </c>
      <c r="T66" s="54">
        <v>17.2</v>
      </c>
      <c r="U66" s="54">
        <v>17.2</v>
      </c>
      <c r="V66" s="54">
        <v>17.2</v>
      </c>
      <c r="W66" s="56">
        <v>17.2</v>
      </c>
      <c r="X66" s="2">
        <f t="shared" ca="1" si="53"/>
        <v>0</v>
      </c>
      <c r="Y66" s="2">
        <f t="shared" ca="1" si="53"/>
        <v>0</v>
      </c>
      <c r="Z66" s="2">
        <f t="shared" ca="1" si="53"/>
        <v>0</v>
      </c>
      <c r="AA66" s="2">
        <f t="shared" ca="1" si="53"/>
        <v>0</v>
      </c>
      <c r="AB66" s="2">
        <f t="shared" ca="1" si="53"/>
        <v>0</v>
      </c>
      <c r="AC66" s="2">
        <f t="shared" ca="1" si="69"/>
        <v>0</v>
      </c>
      <c r="AD66" s="2">
        <f t="shared" ca="1" si="69"/>
        <v>0</v>
      </c>
      <c r="AE66" s="2">
        <f t="shared" ca="1" si="69"/>
        <v>0</v>
      </c>
      <c r="AF66" s="2">
        <f t="shared" ca="1" si="69"/>
        <v>0</v>
      </c>
      <c r="AG66" s="2">
        <f t="shared" ca="1" si="69"/>
        <v>0</v>
      </c>
      <c r="AH66" s="2">
        <f t="shared" ca="1" si="69"/>
        <v>0</v>
      </c>
      <c r="AI66" s="2">
        <f t="shared" ca="1" si="69"/>
        <v>0</v>
      </c>
      <c r="AJ66" s="2">
        <f t="shared" ca="1" si="69"/>
        <v>0</v>
      </c>
      <c r="AK66" s="2">
        <f t="shared" ca="1" si="69"/>
        <v>0</v>
      </c>
      <c r="AL66" s="55">
        <v>10.220493297137185</v>
      </c>
      <c r="AM66" s="55">
        <v>10.185299301029781</v>
      </c>
      <c r="AN66" s="55">
        <v>10.259725948535605</v>
      </c>
      <c r="AO66" s="55">
        <v>10.271264963652786</v>
      </c>
      <c r="AP66" s="55">
        <v>10.266072406850055</v>
      </c>
      <c r="AQ66" s="55">
        <v>10.233186213766086</v>
      </c>
      <c r="AR66" s="55">
        <v>10.238955721324677</v>
      </c>
      <c r="AS66" s="55">
        <v>10.229147558475072</v>
      </c>
      <c r="AT66" s="55">
        <v>10.257995096268028</v>
      </c>
      <c r="AU66" s="55">
        <v>10.315690171853936</v>
      </c>
      <c r="AV66" s="55">
        <v>10.331844793017991</v>
      </c>
      <c r="AW66" s="55">
        <v>10.394732425406632</v>
      </c>
      <c r="AX66" s="55">
        <v>10.762835808762244</v>
      </c>
      <c r="AY66" s="55">
        <v>10.233763164521944</v>
      </c>
      <c r="AZ66" s="2">
        <f t="shared" ca="1" si="54"/>
        <v>0</v>
      </c>
      <c r="BA66" s="2">
        <f t="shared" ca="1" si="54"/>
        <v>0</v>
      </c>
      <c r="BB66" s="2">
        <f t="shared" ca="1" si="54"/>
        <v>0</v>
      </c>
      <c r="BC66" s="2">
        <f t="shared" ca="1" si="54"/>
        <v>0</v>
      </c>
      <c r="BD66" s="2">
        <f t="shared" ca="1" si="54"/>
        <v>1</v>
      </c>
      <c r="BE66" s="2">
        <f t="shared" ca="1" si="70"/>
        <v>1</v>
      </c>
      <c r="BF66" s="2">
        <f t="shared" ca="1" si="70"/>
        <v>0</v>
      </c>
      <c r="BG66" s="2">
        <f t="shared" ca="1" si="70"/>
        <v>0</v>
      </c>
      <c r="BH66" s="2">
        <f t="shared" ca="1" si="70"/>
        <v>1</v>
      </c>
      <c r="BI66" s="2">
        <f t="shared" ca="1" si="70"/>
        <v>0</v>
      </c>
      <c r="BJ66" s="2">
        <f t="shared" ca="1" si="70"/>
        <v>0</v>
      </c>
      <c r="BK66" s="2">
        <f t="shared" ca="1" si="70"/>
        <v>0</v>
      </c>
      <c r="BL66" s="2">
        <f t="shared" ca="1" si="70"/>
        <v>0</v>
      </c>
      <c r="BM66" s="2">
        <f t="shared" ca="1" si="70"/>
        <v>0</v>
      </c>
      <c r="BN66" s="2" t="str">
        <f t="shared" si="21"/>
        <v>SV</v>
      </c>
      <c r="BO66" s="2">
        <f>IF(AND(COUNTIF(J66:W66,"&gt;0")&gt;6,COUNTIF(J66:W66,"&gt;0")=SUM(BR66:CE66)),SUM(BR66:CE66),0)</f>
        <v>0</v>
      </c>
      <c r="BP66" s="2">
        <f t="shared" si="36"/>
        <v>1</v>
      </c>
      <c r="BR66" s="2">
        <f t="shared" si="55"/>
        <v>0</v>
      </c>
      <c r="BS66" s="2">
        <f t="shared" si="56"/>
        <v>0</v>
      </c>
      <c r="BT66" s="2">
        <f t="shared" si="57"/>
        <v>0</v>
      </c>
      <c r="BU66" s="2">
        <f t="shared" si="58"/>
        <v>0</v>
      </c>
      <c r="BV66" s="2">
        <f t="shared" si="59"/>
        <v>0</v>
      </c>
      <c r="BW66" s="2">
        <f t="shared" si="60"/>
        <v>0</v>
      </c>
      <c r="BX66" s="2">
        <f t="shared" si="61"/>
        <v>0</v>
      </c>
      <c r="BY66" s="2">
        <f t="shared" si="62"/>
        <v>0</v>
      </c>
      <c r="BZ66" s="2">
        <f t="shared" si="63"/>
        <v>0</v>
      </c>
      <c r="CA66" s="2">
        <f t="shared" si="64"/>
        <v>0</v>
      </c>
      <c r="CB66" s="2">
        <f t="shared" si="65"/>
        <v>0</v>
      </c>
      <c r="CC66" s="2">
        <f t="shared" si="66"/>
        <v>0</v>
      </c>
      <c r="CD66" s="2">
        <f t="shared" si="67"/>
        <v>0</v>
      </c>
      <c r="CE66" s="2">
        <f t="shared" si="68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КА-12  -  Δα_рс</v>
      </c>
      <c r="B67" s="10" t="s">
        <v>231</v>
      </c>
      <c r="C67" s="18">
        <v>30</v>
      </c>
      <c r="D67" s="18">
        <v>10</v>
      </c>
      <c r="E67" s="22" t="s">
        <v>114</v>
      </c>
      <c r="F67" s="22">
        <v>1</v>
      </c>
      <c r="G67" s="18"/>
      <c r="H67" s="20">
        <f t="shared" ca="1" si="17"/>
        <v>0</v>
      </c>
      <c r="I67" s="16" t="str">
        <f t="shared" si="18"/>
        <v>12K102SV0009</v>
      </c>
      <c r="J67" s="54">
        <v>18.100000000000001</v>
      </c>
      <c r="K67" s="54">
        <v>18.100000000000001</v>
      </c>
      <c r="L67" s="54">
        <v>18.100000000000001</v>
      </c>
      <c r="M67" s="54">
        <v>18.100000000000001</v>
      </c>
      <c r="N67" s="54">
        <v>18.100000000000001</v>
      </c>
      <c r="O67" s="54">
        <v>18.100000000000001</v>
      </c>
      <c r="P67" s="54">
        <v>19.2</v>
      </c>
      <c r="Q67" s="54">
        <v>19.2</v>
      </c>
      <c r="R67" s="54">
        <v>19.2</v>
      </c>
      <c r="S67" s="54">
        <v>19.2</v>
      </c>
      <c r="T67" s="54">
        <v>19.2</v>
      </c>
      <c r="U67" s="54">
        <v>19.2</v>
      </c>
      <c r="V67" s="54">
        <v>19.2</v>
      </c>
      <c r="W67" s="56">
        <v>19.2</v>
      </c>
      <c r="X67" s="2">
        <f t="shared" ca="1" si="53"/>
        <v>0</v>
      </c>
      <c r="Y67" s="2">
        <f t="shared" ca="1" si="53"/>
        <v>0</v>
      </c>
      <c r="Z67" s="2">
        <f t="shared" ca="1" si="53"/>
        <v>0</v>
      </c>
      <c r="AA67" s="2">
        <f t="shared" ca="1" si="53"/>
        <v>0</v>
      </c>
      <c r="AB67" s="2">
        <f t="shared" ca="1" si="53"/>
        <v>0</v>
      </c>
      <c r="AC67" s="2">
        <f t="shared" ca="1" si="69"/>
        <v>0</v>
      </c>
      <c r="AD67" s="2">
        <f t="shared" ca="1" si="69"/>
        <v>0</v>
      </c>
      <c r="AE67" s="2">
        <f t="shared" ca="1" si="69"/>
        <v>0</v>
      </c>
      <c r="AF67" s="2">
        <f t="shared" ca="1" si="69"/>
        <v>0</v>
      </c>
      <c r="AG67" s="2">
        <f t="shared" ca="1" si="69"/>
        <v>0</v>
      </c>
      <c r="AH67" s="2">
        <f t="shared" ca="1" si="69"/>
        <v>0</v>
      </c>
      <c r="AI67" s="2">
        <f t="shared" ca="1" si="69"/>
        <v>0</v>
      </c>
      <c r="AJ67" s="2">
        <f t="shared" ca="1" si="69"/>
        <v>0</v>
      </c>
      <c r="AK67" s="2">
        <f t="shared" ca="1" si="69"/>
        <v>0</v>
      </c>
      <c r="AL67" s="55">
        <v>10.266649357605914</v>
      </c>
      <c r="AM67" s="55">
        <v>10.380885607266015</v>
      </c>
      <c r="AN67" s="55">
        <v>10.420118258664433</v>
      </c>
      <c r="AO67" s="55">
        <v>10.483582841808932</v>
      </c>
      <c r="AP67" s="55">
        <v>10.66655557303905</v>
      </c>
      <c r="AQ67" s="55">
        <v>10.521475765784924</v>
      </c>
      <c r="AR67" s="55">
        <v>10.406271440523813</v>
      </c>
      <c r="AS67" s="55">
        <v>10.501468315240563</v>
      </c>
      <c r="AT67" s="55">
        <v>10.347422463426186</v>
      </c>
      <c r="AU67" s="55">
        <v>10.404540588256236</v>
      </c>
      <c r="AV67" s="55">
        <v>10.383770361045309</v>
      </c>
      <c r="AW67" s="55">
        <v>10.468005171400737</v>
      </c>
      <c r="AX67" s="55">
        <v>10.855159322469413</v>
      </c>
      <c r="AY67" s="55">
        <v>10.260302899291462</v>
      </c>
      <c r="AZ67" s="2">
        <f t="shared" ca="1" si="54"/>
        <v>0</v>
      </c>
      <c r="BA67" s="2">
        <f t="shared" ca="1" si="54"/>
        <v>0</v>
      </c>
      <c r="BB67" s="2">
        <f t="shared" ca="1" si="54"/>
        <v>0</v>
      </c>
      <c r="BC67" s="2">
        <f t="shared" ca="1" si="54"/>
        <v>0</v>
      </c>
      <c r="BD67" s="2">
        <f t="shared" ca="1" si="54"/>
        <v>1</v>
      </c>
      <c r="BE67" s="2">
        <f t="shared" ca="1" si="70"/>
        <v>1</v>
      </c>
      <c r="BF67" s="2">
        <f t="shared" ca="1" si="70"/>
        <v>0</v>
      </c>
      <c r="BG67" s="2">
        <f t="shared" ca="1" si="70"/>
        <v>0</v>
      </c>
      <c r="BH67" s="2">
        <f t="shared" ca="1" si="70"/>
        <v>1</v>
      </c>
      <c r="BI67" s="2">
        <f t="shared" ca="1" si="70"/>
        <v>0</v>
      </c>
      <c r="BJ67" s="2">
        <f t="shared" ca="1" si="70"/>
        <v>0</v>
      </c>
      <c r="BK67" s="2">
        <f t="shared" ca="1" si="70"/>
        <v>0</v>
      </c>
      <c r="BL67" s="2">
        <f t="shared" ca="1" si="70"/>
        <v>0</v>
      </c>
      <c r="BM67" s="2">
        <f t="shared" ca="1" si="70"/>
        <v>0</v>
      </c>
      <c r="BN67" s="2" t="str">
        <f t="shared" si="21"/>
        <v>SV</v>
      </c>
      <c r="BO67" s="2">
        <f>IF(AND(COUNTIF(J67:W67,"&gt;0")&gt;6,COUNTIF(J67:W67,"&gt;0")=SUM(BR67:CE67)),SUM(BR67:CE67),0)</f>
        <v>0</v>
      </c>
      <c r="BP67" s="2">
        <f t="shared" si="36"/>
        <v>1</v>
      </c>
      <c r="BR67" s="2">
        <f t="shared" si="55"/>
        <v>0</v>
      </c>
      <c r="BS67" s="2">
        <f t="shared" si="56"/>
        <v>0</v>
      </c>
      <c r="BT67" s="2">
        <f t="shared" si="57"/>
        <v>0</v>
      </c>
      <c r="BU67" s="2">
        <f t="shared" si="58"/>
        <v>0</v>
      </c>
      <c r="BV67" s="2">
        <f t="shared" si="59"/>
        <v>0</v>
      </c>
      <c r="BW67" s="2">
        <f t="shared" si="60"/>
        <v>0</v>
      </c>
      <c r="BX67" s="2">
        <f t="shared" si="61"/>
        <v>0</v>
      </c>
      <c r="BY67" s="2">
        <f t="shared" si="62"/>
        <v>0</v>
      </c>
      <c r="BZ67" s="2">
        <f t="shared" si="63"/>
        <v>0</v>
      </c>
      <c r="CA67" s="2">
        <f t="shared" si="64"/>
        <v>0</v>
      </c>
      <c r="CB67" s="2">
        <f t="shared" si="65"/>
        <v>0</v>
      </c>
      <c r="CC67" s="2">
        <f t="shared" si="66"/>
        <v>0</v>
      </c>
      <c r="CD67" s="2">
        <f t="shared" si="67"/>
        <v>0</v>
      </c>
      <c r="CE67" s="2">
        <f t="shared" si="68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КА-13А  -  Δα_рс</v>
      </c>
      <c r="B68" s="10" t="s">
        <v>232</v>
      </c>
      <c r="C68" s="18">
        <v>30</v>
      </c>
      <c r="D68" s="18">
        <v>10</v>
      </c>
      <c r="E68" s="22" t="s">
        <v>114</v>
      </c>
      <c r="F68" s="22">
        <v>1</v>
      </c>
      <c r="G68" s="18"/>
      <c r="H68" s="20">
        <f t="shared" ca="1" si="17"/>
        <v>0</v>
      </c>
      <c r="I68" s="16" t="str">
        <f t="shared" si="18"/>
        <v>13K102SV0A09</v>
      </c>
      <c r="J68" s="54">
        <v>0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54">
        <v>0</v>
      </c>
      <c r="U68" s="54">
        <v>0</v>
      </c>
      <c r="V68" s="54">
        <v>0</v>
      </c>
      <c r="W68" s="56">
        <v>0</v>
      </c>
      <c r="X68" s="2">
        <f t="shared" ca="1" si="53"/>
        <v>0</v>
      </c>
      <c r="Y68" s="2">
        <f t="shared" ca="1" si="53"/>
        <v>0</v>
      </c>
      <c r="Z68" s="2">
        <f t="shared" ca="1" si="53"/>
        <v>0</v>
      </c>
      <c r="AA68" s="2">
        <f t="shared" ca="1" si="53"/>
        <v>0</v>
      </c>
      <c r="AB68" s="2">
        <f t="shared" ca="1" si="53"/>
        <v>0</v>
      </c>
      <c r="AC68" s="2">
        <f t="shared" ca="1" si="69"/>
        <v>0</v>
      </c>
      <c r="AD68" s="2">
        <f t="shared" ca="1" si="69"/>
        <v>0</v>
      </c>
      <c r="AE68" s="2">
        <f t="shared" ca="1" si="69"/>
        <v>0</v>
      </c>
      <c r="AF68" s="2">
        <f t="shared" ca="1" si="69"/>
        <v>0</v>
      </c>
      <c r="AG68" s="2">
        <f t="shared" ca="1" si="69"/>
        <v>0</v>
      </c>
      <c r="AH68" s="2">
        <f t="shared" ca="1" si="69"/>
        <v>0</v>
      </c>
      <c r="AI68" s="2">
        <f t="shared" ca="1" si="69"/>
        <v>0</v>
      </c>
      <c r="AJ68" s="2">
        <f t="shared" ca="1" si="69"/>
        <v>0</v>
      </c>
      <c r="AK68" s="2">
        <f t="shared" ca="1" si="69"/>
        <v>0</v>
      </c>
      <c r="AL68" s="55">
        <v>0</v>
      </c>
      <c r="AM68" s="55">
        <v>0</v>
      </c>
      <c r="AN68" s="55">
        <v>0</v>
      </c>
      <c r="AO68" s="55">
        <v>0</v>
      </c>
      <c r="AP68" s="55">
        <v>0</v>
      </c>
      <c r="AQ68" s="55">
        <v>0</v>
      </c>
      <c r="AR68" s="55">
        <v>0</v>
      </c>
      <c r="AS68" s="55">
        <v>0</v>
      </c>
      <c r="AT68" s="55">
        <v>0</v>
      </c>
      <c r="AU68" s="55">
        <v>0</v>
      </c>
      <c r="AV68" s="55">
        <v>0</v>
      </c>
      <c r="AW68" s="55">
        <v>0</v>
      </c>
      <c r="AX68" s="55">
        <v>0</v>
      </c>
      <c r="AY68" s="55">
        <v>0</v>
      </c>
      <c r="AZ68" s="2">
        <f t="shared" ca="1" si="54"/>
        <v>0</v>
      </c>
      <c r="BA68" s="2">
        <f t="shared" ca="1" si="54"/>
        <v>0</v>
      </c>
      <c r="BB68" s="2">
        <f t="shared" ca="1" si="54"/>
        <v>0</v>
      </c>
      <c r="BC68" s="2">
        <f t="shared" ca="1" si="54"/>
        <v>0</v>
      </c>
      <c r="BD68" s="2">
        <f t="shared" ca="1" si="54"/>
        <v>1</v>
      </c>
      <c r="BE68" s="2">
        <f t="shared" ca="1" si="70"/>
        <v>1</v>
      </c>
      <c r="BF68" s="2">
        <f t="shared" ca="1" si="70"/>
        <v>0</v>
      </c>
      <c r="BG68" s="2">
        <f t="shared" ca="1" si="70"/>
        <v>0</v>
      </c>
      <c r="BH68" s="2">
        <f t="shared" ca="1" si="70"/>
        <v>1</v>
      </c>
      <c r="BI68" s="2">
        <f t="shared" ca="1" si="70"/>
        <v>0</v>
      </c>
      <c r="BJ68" s="2">
        <f t="shared" ca="1" si="70"/>
        <v>0</v>
      </c>
      <c r="BK68" s="2">
        <f t="shared" ca="1" si="70"/>
        <v>0</v>
      </c>
      <c r="BL68" s="2">
        <f t="shared" ca="1" si="70"/>
        <v>0</v>
      </c>
      <c r="BM68" s="2">
        <f t="shared" ca="1" si="70"/>
        <v>0</v>
      </c>
      <c r="BN68" s="2" t="str">
        <f t="shared" si="21"/>
        <v>SV</v>
      </c>
      <c r="BP68" s="2">
        <f t="shared" si="36"/>
        <v>0</v>
      </c>
      <c r="BR68" s="2">
        <f t="shared" si="55"/>
        <v>0</v>
      </c>
      <c r="BS68" s="2">
        <f t="shared" si="56"/>
        <v>0</v>
      </c>
      <c r="BT68" s="2">
        <f t="shared" si="57"/>
        <v>0</v>
      </c>
      <c r="BU68" s="2">
        <f t="shared" si="58"/>
        <v>0</v>
      </c>
      <c r="BV68" s="2">
        <f t="shared" si="59"/>
        <v>0</v>
      </c>
      <c r="BW68" s="2">
        <f t="shared" si="60"/>
        <v>0</v>
      </c>
      <c r="BX68" s="2">
        <f t="shared" si="61"/>
        <v>0</v>
      </c>
      <c r="BY68" s="2">
        <f t="shared" si="62"/>
        <v>0</v>
      </c>
      <c r="BZ68" s="2">
        <f t="shared" si="63"/>
        <v>0</v>
      </c>
      <c r="CA68" s="2">
        <f t="shared" si="64"/>
        <v>0</v>
      </c>
      <c r="CB68" s="2">
        <f t="shared" si="65"/>
        <v>0</v>
      </c>
      <c r="CC68" s="2">
        <f t="shared" si="66"/>
        <v>0</v>
      </c>
      <c r="CD68" s="2">
        <f t="shared" si="67"/>
        <v>0</v>
      </c>
      <c r="CE68" s="2">
        <f t="shared" si="68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КА-13Б  -  Δα_рс</v>
      </c>
      <c r="B69" s="10" t="s">
        <v>234</v>
      </c>
      <c r="C69" s="18">
        <v>30</v>
      </c>
      <c r="D69" s="18">
        <v>10</v>
      </c>
      <c r="E69" s="22" t="s">
        <v>114</v>
      </c>
      <c r="F69" s="22">
        <v>1</v>
      </c>
      <c r="G69" s="18"/>
      <c r="H69" s="20">
        <f t="shared" ca="1" si="17"/>
        <v>0</v>
      </c>
      <c r="I69" s="16" t="str">
        <f t="shared" si="18"/>
        <v>13K102SV0B09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X69" s="2">
        <f t="shared" ca="1" si="53"/>
        <v>0</v>
      </c>
      <c r="Y69" s="2">
        <f t="shared" ca="1" si="53"/>
        <v>0</v>
      </c>
      <c r="Z69" s="2">
        <f t="shared" ca="1" si="53"/>
        <v>0</v>
      </c>
      <c r="AA69" s="2">
        <f t="shared" ca="1" si="53"/>
        <v>0</v>
      </c>
      <c r="AB69" s="2">
        <f t="shared" ca="1" si="53"/>
        <v>0</v>
      </c>
      <c r="AC69" s="2">
        <f t="shared" ca="1" si="69"/>
        <v>0</v>
      </c>
      <c r="AD69" s="2">
        <f t="shared" ca="1" si="69"/>
        <v>0</v>
      </c>
      <c r="AE69" s="2">
        <f t="shared" ca="1" si="69"/>
        <v>0</v>
      </c>
      <c r="AF69" s="2">
        <f t="shared" ca="1" si="69"/>
        <v>0</v>
      </c>
      <c r="AG69" s="2">
        <f t="shared" ca="1" si="69"/>
        <v>0</v>
      </c>
      <c r="AH69" s="2">
        <f t="shared" ca="1" si="69"/>
        <v>0</v>
      </c>
      <c r="AI69" s="2">
        <f t="shared" ca="1" si="69"/>
        <v>0</v>
      </c>
      <c r="AJ69" s="2">
        <f t="shared" ca="1" si="69"/>
        <v>0</v>
      </c>
      <c r="AK69" s="2">
        <f t="shared" ca="1" si="69"/>
        <v>0</v>
      </c>
      <c r="AL69" s="55">
        <v>0</v>
      </c>
      <c r="AM69" s="55">
        <v>0</v>
      </c>
      <c r="AN69" s="55">
        <v>0</v>
      </c>
      <c r="AO69" s="55">
        <v>0</v>
      </c>
      <c r="AP69" s="55">
        <v>0</v>
      </c>
      <c r="AQ69" s="55">
        <v>0</v>
      </c>
      <c r="AR69" s="55">
        <v>0</v>
      </c>
      <c r="AS69" s="55">
        <v>0</v>
      </c>
      <c r="AT69" s="55">
        <v>0</v>
      </c>
      <c r="AU69" s="55">
        <v>0</v>
      </c>
      <c r="AV69" s="55">
        <v>0</v>
      </c>
      <c r="AW69" s="55">
        <v>0</v>
      </c>
      <c r="AX69" s="55">
        <v>0</v>
      </c>
      <c r="AY69" s="55">
        <v>0</v>
      </c>
      <c r="AZ69" s="2">
        <f t="shared" ca="1" si="54"/>
        <v>0</v>
      </c>
      <c r="BA69" s="2">
        <f t="shared" ca="1" si="54"/>
        <v>0</v>
      </c>
      <c r="BB69" s="2">
        <f t="shared" ca="1" si="54"/>
        <v>0</v>
      </c>
      <c r="BC69" s="2">
        <f t="shared" ca="1" si="54"/>
        <v>0</v>
      </c>
      <c r="BD69" s="2">
        <f t="shared" ca="1" si="54"/>
        <v>1</v>
      </c>
      <c r="BE69" s="2">
        <f t="shared" ca="1" si="70"/>
        <v>1</v>
      </c>
      <c r="BF69" s="2">
        <f t="shared" ca="1" si="70"/>
        <v>0</v>
      </c>
      <c r="BG69" s="2">
        <f t="shared" ca="1" si="70"/>
        <v>0</v>
      </c>
      <c r="BH69" s="2">
        <f t="shared" ca="1" si="70"/>
        <v>1</v>
      </c>
      <c r="BI69" s="2">
        <f t="shared" ca="1" si="70"/>
        <v>0</v>
      </c>
      <c r="BJ69" s="2">
        <f t="shared" ca="1" si="70"/>
        <v>0</v>
      </c>
      <c r="BK69" s="2">
        <f t="shared" ca="1" si="70"/>
        <v>0</v>
      </c>
      <c r="BL69" s="2">
        <f t="shared" ca="1" si="70"/>
        <v>0</v>
      </c>
      <c r="BM69" s="2">
        <f t="shared" ca="1" si="70"/>
        <v>0</v>
      </c>
      <c r="BN69" s="2" t="str">
        <f t="shared" si="21"/>
        <v>SV</v>
      </c>
      <c r="BP69" s="2">
        <f t="shared" si="36"/>
        <v>0</v>
      </c>
      <c r="BR69" s="2">
        <f t="shared" si="55"/>
        <v>0</v>
      </c>
      <c r="BS69" s="2">
        <f t="shared" si="56"/>
        <v>0</v>
      </c>
      <c r="BT69" s="2">
        <f t="shared" si="57"/>
        <v>0</v>
      </c>
      <c r="BU69" s="2">
        <f t="shared" si="58"/>
        <v>0</v>
      </c>
      <c r="BV69" s="2">
        <f t="shared" si="59"/>
        <v>0</v>
      </c>
      <c r="BW69" s="2">
        <f t="shared" si="60"/>
        <v>0</v>
      </c>
      <c r="BX69" s="2">
        <f t="shared" si="61"/>
        <v>0</v>
      </c>
      <c r="BY69" s="2">
        <f t="shared" si="62"/>
        <v>0</v>
      </c>
      <c r="BZ69" s="2">
        <f t="shared" si="63"/>
        <v>0</v>
      </c>
      <c r="CA69" s="2">
        <f t="shared" si="64"/>
        <v>0</v>
      </c>
      <c r="CB69" s="2">
        <f t="shared" si="65"/>
        <v>0</v>
      </c>
      <c r="CC69" s="2">
        <f t="shared" si="66"/>
        <v>0</v>
      </c>
      <c r="CD69" s="2">
        <f t="shared" si="67"/>
        <v>0</v>
      </c>
      <c r="CE69" s="2">
        <f t="shared" si="68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КА-14А  -  Δα_рс</v>
      </c>
      <c r="B70" s="10" t="s">
        <v>233</v>
      </c>
      <c r="C70" s="18">
        <v>30</v>
      </c>
      <c r="D70" s="18">
        <v>10</v>
      </c>
      <c r="E70" s="22" t="s">
        <v>114</v>
      </c>
      <c r="F70" s="22">
        <v>1</v>
      </c>
      <c r="G70" s="18"/>
      <c r="H70" s="20">
        <f t="shared" ca="1" si="17"/>
        <v>0</v>
      </c>
      <c r="I70" s="16" t="str">
        <f t="shared" si="18"/>
        <v>14K102SV0A09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6">
        <v>0</v>
      </c>
      <c r="X70" s="2">
        <f t="shared" ca="1" si="53"/>
        <v>0</v>
      </c>
      <c r="Y70" s="2">
        <f t="shared" ca="1" si="53"/>
        <v>0</v>
      </c>
      <c r="Z70" s="2">
        <f t="shared" ca="1" si="53"/>
        <v>0</v>
      </c>
      <c r="AA70" s="2">
        <f t="shared" ca="1" si="53"/>
        <v>0</v>
      </c>
      <c r="AB70" s="2">
        <f t="shared" ca="1" si="53"/>
        <v>0</v>
      </c>
      <c r="AC70" s="2">
        <f t="shared" ca="1" si="69"/>
        <v>0</v>
      </c>
      <c r="AD70" s="2">
        <f t="shared" ca="1" si="69"/>
        <v>0</v>
      </c>
      <c r="AE70" s="2">
        <f t="shared" ca="1" si="69"/>
        <v>0</v>
      </c>
      <c r="AF70" s="2">
        <f t="shared" ca="1" si="69"/>
        <v>0</v>
      </c>
      <c r="AG70" s="2">
        <f t="shared" ca="1" si="69"/>
        <v>0</v>
      </c>
      <c r="AH70" s="2">
        <f t="shared" ca="1" si="69"/>
        <v>0</v>
      </c>
      <c r="AI70" s="2">
        <f t="shared" ca="1" si="69"/>
        <v>0</v>
      </c>
      <c r="AJ70" s="2">
        <f t="shared" ca="1" si="69"/>
        <v>0</v>
      </c>
      <c r="AK70" s="2">
        <f t="shared" ca="1" si="69"/>
        <v>0</v>
      </c>
      <c r="AL70" s="55">
        <v>0</v>
      </c>
      <c r="AM70" s="55">
        <v>0</v>
      </c>
      <c r="AN70" s="55">
        <v>0</v>
      </c>
      <c r="AO70" s="55">
        <v>0</v>
      </c>
      <c r="AP70" s="55">
        <v>0</v>
      </c>
      <c r="AQ70" s="55">
        <v>0</v>
      </c>
      <c r="AR70" s="55">
        <v>0</v>
      </c>
      <c r="AS70" s="55">
        <v>0</v>
      </c>
      <c r="AT70" s="55">
        <v>0</v>
      </c>
      <c r="AU70" s="55">
        <v>0</v>
      </c>
      <c r="AV70" s="55">
        <v>0</v>
      </c>
      <c r="AW70" s="55">
        <v>0</v>
      </c>
      <c r="AX70" s="55">
        <v>0</v>
      </c>
      <c r="AY70" s="55">
        <v>0</v>
      </c>
      <c r="AZ70" s="2">
        <f t="shared" ca="1" si="54"/>
        <v>0</v>
      </c>
      <c r="BA70" s="2">
        <f t="shared" ca="1" si="54"/>
        <v>0</v>
      </c>
      <c r="BB70" s="2">
        <f t="shared" ca="1" si="54"/>
        <v>0</v>
      </c>
      <c r="BC70" s="2">
        <f t="shared" ca="1" si="54"/>
        <v>0</v>
      </c>
      <c r="BD70" s="2">
        <f t="shared" ca="1" si="54"/>
        <v>1</v>
      </c>
      <c r="BE70" s="2">
        <f t="shared" ca="1" si="70"/>
        <v>1</v>
      </c>
      <c r="BF70" s="2">
        <f t="shared" ca="1" si="70"/>
        <v>0</v>
      </c>
      <c r="BG70" s="2">
        <f t="shared" ca="1" si="70"/>
        <v>0</v>
      </c>
      <c r="BH70" s="2">
        <f t="shared" ca="1" si="70"/>
        <v>1</v>
      </c>
      <c r="BI70" s="2">
        <f t="shared" ca="1" si="70"/>
        <v>0</v>
      </c>
      <c r="BJ70" s="2">
        <f t="shared" ca="1" si="70"/>
        <v>0</v>
      </c>
      <c r="BK70" s="2">
        <f t="shared" ca="1" si="70"/>
        <v>0</v>
      </c>
      <c r="BL70" s="2">
        <f t="shared" ca="1" si="70"/>
        <v>0</v>
      </c>
      <c r="BM70" s="2">
        <f t="shared" ca="1" si="70"/>
        <v>0</v>
      </c>
      <c r="BN70" s="2" t="str">
        <f t="shared" si="21"/>
        <v>SV</v>
      </c>
      <c r="BP70" s="2">
        <f t="shared" si="36"/>
        <v>0</v>
      </c>
      <c r="BR70" s="2">
        <f t="shared" si="55"/>
        <v>0</v>
      </c>
      <c r="BS70" s="2">
        <f t="shared" si="56"/>
        <v>0</v>
      </c>
      <c r="BT70" s="2">
        <f t="shared" si="57"/>
        <v>0</v>
      </c>
      <c r="BU70" s="2">
        <f t="shared" si="58"/>
        <v>0</v>
      </c>
      <c r="BV70" s="2">
        <f t="shared" si="59"/>
        <v>0</v>
      </c>
      <c r="BW70" s="2">
        <f t="shared" si="60"/>
        <v>0</v>
      </c>
      <c r="BX70" s="2">
        <f t="shared" si="61"/>
        <v>0</v>
      </c>
      <c r="BY70" s="2">
        <f t="shared" si="62"/>
        <v>0</v>
      </c>
      <c r="BZ70" s="2">
        <f t="shared" si="63"/>
        <v>0</v>
      </c>
      <c r="CA70" s="2">
        <f t="shared" si="64"/>
        <v>0</v>
      </c>
      <c r="CB70" s="2">
        <f t="shared" si="65"/>
        <v>0</v>
      </c>
      <c r="CC70" s="2">
        <f t="shared" si="66"/>
        <v>0</v>
      </c>
      <c r="CD70" s="2">
        <f t="shared" si="67"/>
        <v>0</v>
      </c>
      <c r="CE70" s="2">
        <f t="shared" si="68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КА-14Б  -  Δα_рс</v>
      </c>
      <c r="B71" s="10" t="s">
        <v>235</v>
      </c>
      <c r="C71" s="18">
        <v>30</v>
      </c>
      <c r="D71" s="18">
        <v>10</v>
      </c>
      <c r="E71" s="22" t="s">
        <v>114</v>
      </c>
      <c r="F71" s="22">
        <v>1</v>
      </c>
      <c r="G71" s="18"/>
      <c r="H71" s="20">
        <f t="shared" ca="1" si="17"/>
        <v>0</v>
      </c>
      <c r="I71" s="16" t="str">
        <f t="shared" si="18"/>
        <v>14K102SV0B09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6">
        <v>0</v>
      </c>
      <c r="X71" s="2">
        <f t="shared" ca="1" si="53"/>
        <v>0</v>
      </c>
      <c r="Y71" s="2">
        <f t="shared" ca="1" si="53"/>
        <v>0</v>
      </c>
      <c r="Z71" s="2">
        <f t="shared" ca="1" si="53"/>
        <v>0</v>
      </c>
      <c r="AA71" s="2">
        <f t="shared" ca="1" si="53"/>
        <v>0</v>
      </c>
      <c r="AB71" s="2">
        <f t="shared" ca="1" si="53"/>
        <v>0</v>
      </c>
      <c r="AC71" s="2">
        <f t="shared" ca="1" si="69"/>
        <v>0</v>
      </c>
      <c r="AD71" s="2">
        <f t="shared" ca="1" si="69"/>
        <v>0</v>
      </c>
      <c r="AE71" s="2">
        <f t="shared" ca="1" si="69"/>
        <v>0</v>
      </c>
      <c r="AF71" s="2">
        <f t="shared" ca="1" si="69"/>
        <v>0</v>
      </c>
      <c r="AG71" s="2">
        <f t="shared" ca="1" si="69"/>
        <v>0</v>
      </c>
      <c r="AH71" s="2">
        <f t="shared" ca="1" si="69"/>
        <v>0</v>
      </c>
      <c r="AI71" s="2">
        <f t="shared" ca="1" si="69"/>
        <v>0</v>
      </c>
      <c r="AJ71" s="2">
        <f t="shared" ca="1" si="69"/>
        <v>0</v>
      </c>
      <c r="AK71" s="2">
        <f t="shared" ca="1" si="69"/>
        <v>0</v>
      </c>
      <c r="AL71" s="55">
        <v>0</v>
      </c>
      <c r="AM71" s="55">
        <v>0</v>
      </c>
      <c r="AN71" s="55">
        <v>0</v>
      </c>
      <c r="AO71" s="55">
        <v>0</v>
      </c>
      <c r="AP71" s="55">
        <v>0</v>
      </c>
      <c r="AQ71" s="55">
        <v>0</v>
      </c>
      <c r="AR71" s="55">
        <v>0</v>
      </c>
      <c r="AS71" s="55">
        <v>0</v>
      </c>
      <c r="AT71" s="55">
        <v>0</v>
      </c>
      <c r="AU71" s="55">
        <v>0</v>
      </c>
      <c r="AV71" s="55">
        <v>0</v>
      </c>
      <c r="AW71" s="55">
        <v>0</v>
      </c>
      <c r="AX71" s="55">
        <v>0</v>
      </c>
      <c r="AY71" s="55">
        <v>0</v>
      </c>
      <c r="AZ71" s="2">
        <f t="shared" ca="1" si="54"/>
        <v>0</v>
      </c>
      <c r="BA71" s="2">
        <f t="shared" ca="1" si="54"/>
        <v>0</v>
      </c>
      <c r="BB71" s="2">
        <f t="shared" ca="1" si="54"/>
        <v>0</v>
      </c>
      <c r="BC71" s="2">
        <f t="shared" ca="1" si="54"/>
        <v>0</v>
      </c>
      <c r="BD71" s="2">
        <f t="shared" ca="1" si="54"/>
        <v>1</v>
      </c>
      <c r="BE71" s="2">
        <f t="shared" ca="1" si="70"/>
        <v>1</v>
      </c>
      <c r="BF71" s="2">
        <f t="shared" ca="1" si="70"/>
        <v>0</v>
      </c>
      <c r="BG71" s="2">
        <f t="shared" ca="1" si="70"/>
        <v>0</v>
      </c>
      <c r="BH71" s="2">
        <f t="shared" ca="1" si="70"/>
        <v>1</v>
      </c>
      <c r="BI71" s="2">
        <f t="shared" ca="1" si="70"/>
        <v>0</v>
      </c>
      <c r="BJ71" s="2">
        <f t="shared" ca="1" si="70"/>
        <v>0</v>
      </c>
      <c r="BK71" s="2">
        <f t="shared" ca="1" si="70"/>
        <v>0</v>
      </c>
      <c r="BL71" s="2">
        <f t="shared" ca="1" si="70"/>
        <v>0</v>
      </c>
      <c r="BM71" s="2">
        <f t="shared" ca="1" si="70"/>
        <v>0</v>
      </c>
      <c r="BN71" s="2" t="str">
        <f t="shared" si="21"/>
        <v>SV</v>
      </c>
      <c r="BP71" s="2">
        <f t="shared" si="36"/>
        <v>0</v>
      </c>
      <c r="BR71" s="2">
        <f t="shared" si="55"/>
        <v>0</v>
      </c>
      <c r="BS71" s="2">
        <f t="shared" si="56"/>
        <v>0</v>
      </c>
      <c r="BT71" s="2">
        <f t="shared" si="57"/>
        <v>0</v>
      </c>
      <c r="BU71" s="2">
        <f t="shared" si="58"/>
        <v>0</v>
      </c>
      <c r="BV71" s="2">
        <f t="shared" si="59"/>
        <v>0</v>
      </c>
      <c r="BW71" s="2">
        <f t="shared" si="60"/>
        <v>0</v>
      </c>
      <c r="BX71" s="2">
        <f t="shared" si="61"/>
        <v>0</v>
      </c>
      <c r="BY71" s="2">
        <f t="shared" si="62"/>
        <v>0</v>
      </c>
      <c r="BZ71" s="2">
        <f t="shared" si="63"/>
        <v>0</v>
      </c>
      <c r="CA71" s="2">
        <f t="shared" si="64"/>
        <v>0</v>
      </c>
      <c r="CB71" s="2">
        <f t="shared" si="65"/>
        <v>0</v>
      </c>
      <c r="CC71" s="2">
        <f t="shared" si="66"/>
        <v>0</v>
      </c>
      <c r="CD71" s="2">
        <f t="shared" si="67"/>
        <v>0</v>
      </c>
      <c r="CE71" s="2">
        <f t="shared" si="68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ТА-1  -  Тпв</v>
      </c>
      <c r="B72" s="10" t="s">
        <v>236</v>
      </c>
      <c r="C72" s="18">
        <v>250</v>
      </c>
      <c r="D72" s="18">
        <v>175</v>
      </c>
      <c r="E72" s="22" t="s">
        <v>118</v>
      </c>
      <c r="F72" s="22">
        <v>3</v>
      </c>
      <c r="G72" s="18"/>
      <c r="H72" s="20">
        <f t="shared" ca="1" si="17"/>
        <v>1</v>
      </c>
      <c r="I72" s="16" t="str">
        <f t="shared" si="18"/>
        <v>01T002TW0009</v>
      </c>
      <c r="J72" s="54">
        <v>218</v>
      </c>
      <c r="K72" s="54">
        <v>218.5</v>
      </c>
      <c r="L72" s="54">
        <v>217.8</v>
      </c>
      <c r="M72" s="54">
        <v>218</v>
      </c>
      <c r="N72" s="54">
        <v>217.4</v>
      </c>
      <c r="O72" s="54">
        <v>219</v>
      </c>
      <c r="P72" s="54">
        <v>219.8</v>
      </c>
      <c r="Q72" s="54">
        <v>217</v>
      </c>
      <c r="R72" s="54">
        <v>136.19999999999999</v>
      </c>
      <c r="S72" s="54">
        <v>219.1</v>
      </c>
      <c r="T72" s="54">
        <v>219.7</v>
      </c>
      <c r="U72" s="54">
        <v>218.9</v>
      </c>
      <c r="V72" s="54">
        <v>219.2</v>
      </c>
      <c r="W72" s="56">
        <v>218.7</v>
      </c>
      <c r="X72" s="2">
        <f t="shared" ca="1" si="53"/>
        <v>0</v>
      </c>
      <c r="Y72" s="2">
        <f t="shared" ca="1" si="53"/>
        <v>0</v>
      </c>
      <c r="Z72" s="2">
        <f t="shared" ca="1" si="53"/>
        <v>0</v>
      </c>
      <c r="AA72" s="2">
        <f t="shared" ca="1" si="53"/>
        <v>0</v>
      </c>
      <c r="AB72" s="2">
        <f t="shared" ca="1" si="53"/>
        <v>0</v>
      </c>
      <c r="AC72" s="2">
        <f t="shared" ca="1" si="69"/>
        <v>0</v>
      </c>
      <c r="AD72" s="2">
        <f t="shared" ca="1" si="69"/>
        <v>0</v>
      </c>
      <c r="AE72" s="2">
        <f t="shared" ca="1" si="69"/>
        <v>0</v>
      </c>
      <c r="AF72" s="2">
        <f t="shared" ca="1" si="69"/>
        <v>42</v>
      </c>
      <c r="AG72" s="2">
        <f t="shared" ca="1" si="69"/>
        <v>0</v>
      </c>
      <c r="AH72" s="2">
        <f t="shared" ca="1" si="69"/>
        <v>0</v>
      </c>
      <c r="AI72" s="2">
        <f t="shared" ca="1" si="69"/>
        <v>0</v>
      </c>
      <c r="AJ72" s="2">
        <f t="shared" ca="1" si="69"/>
        <v>0</v>
      </c>
      <c r="AK72" s="2">
        <f t="shared" ca="1" si="69"/>
        <v>0</v>
      </c>
      <c r="AL72" s="55">
        <v>220.2</v>
      </c>
      <c r="AM72" s="55">
        <v>220.8</v>
      </c>
      <c r="AN72" s="55">
        <v>219.8</v>
      </c>
      <c r="AO72" s="55">
        <v>220.1</v>
      </c>
      <c r="AP72" s="55">
        <v>219.5</v>
      </c>
      <c r="AQ72" s="55">
        <v>221.1</v>
      </c>
      <c r="AR72" s="55">
        <v>221.9</v>
      </c>
      <c r="AS72" s="55">
        <v>220</v>
      </c>
      <c r="AT72" s="55">
        <v>217.7</v>
      </c>
      <c r="AU72" s="55">
        <v>221.2</v>
      </c>
      <c r="AV72" s="55">
        <v>221.6</v>
      </c>
      <c r="AW72" s="55">
        <v>221</v>
      </c>
      <c r="AX72" s="55">
        <v>220.9</v>
      </c>
      <c r="AY72" s="55">
        <v>220.6</v>
      </c>
      <c r="AZ72" s="2">
        <f t="shared" ca="1" si="54"/>
        <v>0</v>
      </c>
      <c r="BA72" s="2">
        <f t="shared" ca="1" si="54"/>
        <v>0</v>
      </c>
      <c r="BB72" s="2">
        <f t="shared" ca="1" si="54"/>
        <v>0</v>
      </c>
      <c r="BC72" s="2">
        <f t="shared" ca="1" si="54"/>
        <v>0</v>
      </c>
      <c r="BD72" s="2">
        <f t="shared" ca="1" si="54"/>
        <v>1</v>
      </c>
      <c r="BE72" s="2">
        <f t="shared" ca="1" si="70"/>
        <v>1</v>
      </c>
      <c r="BF72" s="2">
        <f t="shared" ca="1" si="70"/>
        <v>0</v>
      </c>
      <c r="BG72" s="2">
        <f t="shared" ca="1" si="70"/>
        <v>0</v>
      </c>
      <c r="BH72" s="2">
        <f t="shared" ca="1" si="70"/>
        <v>1</v>
      </c>
      <c r="BI72" s="2">
        <f t="shared" ca="1" si="70"/>
        <v>0</v>
      </c>
      <c r="BJ72" s="2">
        <f t="shared" ca="1" si="70"/>
        <v>0</v>
      </c>
      <c r="BK72" s="2">
        <f t="shared" ca="1" si="70"/>
        <v>0</v>
      </c>
      <c r="BL72" s="2">
        <f t="shared" ca="1" si="70"/>
        <v>0</v>
      </c>
      <c r="BM72" s="2">
        <f t="shared" ca="1" si="70"/>
        <v>0</v>
      </c>
      <c r="BN72" s="2" t="str">
        <f t="shared" si="21"/>
        <v>TW</v>
      </c>
      <c r="BO72" s="2">
        <f>IF(AND(COUNTIF(J72:W72,"&gt;0")&gt;6,COUNTIF(J72:W72,"&gt;0")=SUM(BR72:CE72)),SUM(BR72:CE72),0)</f>
        <v>0</v>
      </c>
      <c r="BP72" s="2">
        <f t="shared" ref="BP72:BP103" si="71">IF(AND(COUNTIF(J72:W72,"&gt;0")&gt;6,SUM(BR72:CE72)=0),1,0)</f>
        <v>0</v>
      </c>
      <c r="BR72" s="2">
        <f t="shared" ref="BR72:BR80" si="72">IF(AND(J133 &gt;0,J72&lt;$D72,J72&gt;50),1,0)</f>
        <v>0</v>
      </c>
      <c r="BS72" s="2">
        <f t="shared" ref="BS72:BS80" si="73">IF(AND(K133 &gt;0,K72&lt;$D72,K72&gt;50),1,0)</f>
        <v>0</v>
      </c>
      <c r="BT72" s="2">
        <f t="shared" ref="BT72:BT80" si="74">IF(AND(L133 &gt;0,L72&lt;$D72,L72&gt;50),1,0)</f>
        <v>0</v>
      </c>
      <c r="BU72" s="2">
        <f t="shared" ref="BU72:BU80" si="75">IF(AND(M133 &gt;0,M72&lt;$D72,M72&gt;50),1,0)</f>
        <v>0</v>
      </c>
      <c r="BV72" s="2">
        <f t="shared" ref="BV72:BV80" si="76">IF(AND(N133 &gt;0,N72&lt;$D72,N72&gt;50),1,0)</f>
        <v>0</v>
      </c>
      <c r="BW72" s="2">
        <f t="shared" ref="BW72:BW80" si="77">IF(AND(O133 &gt;0,O72&lt;$D72,O72&gt;50),1,0)</f>
        <v>0</v>
      </c>
      <c r="BX72" s="2">
        <f t="shared" ref="BX72:BX80" si="78">IF(AND(P133 &gt;0,P72&lt;$D72,P72&gt;50),1,0)</f>
        <v>0</v>
      </c>
      <c r="BY72" s="2">
        <f t="shared" ref="BY72:BY80" si="79">IF(AND(Q133 &gt;0,Q72&lt;$D72,Q72&gt;50),1,0)</f>
        <v>0</v>
      </c>
      <c r="BZ72" s="2">
        <f t="shared" ref="BZ72:BZ80" si="80">IF(AND(R133 &gt;0,R72&lt;$D72,R72&gt;50),1,0)</f>
        <v>1</v>
      </c>
      <c r="CA72" s="2">
        <f t="shared" ref="CA72:CA80" si="81">IF(AND(S133 &gt;0,S72&lt;$D72,S72&gt;50),1,0)</f>
        <v>0</v>
      </c>
      <c r="CB72" s="2">
        <f t="shared" ref="CB72:CB80" si="82">IF(AND(T133 &gt;0,T72&lt;$D72,T72&gt;50),1,0)</f>
        <v>0</v>
      </c>
      <c r="CC72" s="2">
        <f t="shared" ref="CC72:CC80" si="83">IF(AND(U133 &gt;0,U72&lt;$D72,U72&gt;50),1,0)</f>
        <v>0</v>
      </c>
      <c r="CD72" s="2">
        <f t="shared" ref="CD72:CD80" si="84">IF(AND(V133 &gt;0,V72&lt;$D72,V72&gt;50),1,0)</f>
        <v>0</v>
      </c>
      <c r="CE72" s="2">
        <f t="shared" ref="CE72:CE80" si="85">IF(AND(W133 &gt;0,W72&lt;$D72,W72&gt;50),1,0)</f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ТА-2  -  Тпв</v>
      </c>
      <c r="B73" s="10" t="s">
        <v>237</v>
      </c>
      <c r="C73" s="18">
        <v>250</v>
      </c>
      <c r="D73" s="18">
        <v>175</v>
      </c>
      <c r="E73" s="22" t="s">
        <v>118</v>
      </c>
      <c r="F73" s="22">
        <v>3</v>
      </c>
      <c r="G73" s="18"/>
      <c r="H73" s="20">
        <f t="shared" ref="H73:H136" ca="1" si="86">IF(COUNTIF(OFFSET(H73,,2+$D$2+$B$3-$B$2,,$C$3-$B$3+1),"=42")+COUNTIF(OFFSET(H73,,2+$D$2+$B$3-$B$2,,$C$3-$B$3+1),"=21")&gt;0,1,0)</f>
        <v>0</v>
      </c>
      <c r="I73" s="16" t="str">
        <f t="shared" ref="I73:I136" si="87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02T002TW0009</v>
      </c>
      <c r="J73" s="54">
        <v>198.4</v>
      </c>
      <c r="K73" s="54">
        <v>220.5</v>
      </c>
      <c r="L73" s="54">
        <v>219.7</v>
      </c>
      <c r="M73" s="54">
        <v>220.2</v>
      </c>
      <c r="N73" s="54">
        <v>219.7</v>
      </c>
      <c r="O73" s="54">
        <v>219.9</v>
      </c>
      <c r="P73" s="54">
        <v>220.8</v>
      </c>
      <c r="Q73" s="54">
        <v>219.6</v>
      </c>
      <c r="R73" s="54">
        <v>221.2</v>
      </c>
      <c r="S73" s="54">
        <v>220.2</v>
      </c>
      <c r="T73" s="54">
        <v>219.1</v>
      </c>
      <c r="U73" s="54">
        <v>0</v>
      </c>
      <c r="V73" s="54">
        <v>0</v>
      </c>
      <c r="W73" s="56">
        <v>0</v>
      </c>
      <c r="X73" s="2">
        <f t="shared" ca="1" si="53"/>
        <v>0</v>
      </c>
      <c r="Y73" s="2">
        <f t="shared" ca="1" si="53"/>
        <v>0</v>
      </c>
      <c r="Z73" s="2">
        <f t="shared" ca="1" si="53"/>
        <v>0</v>
      </c>
      <c r="AA73" s="2">
        <f t="shared" ca="1" si="53"/>
        <v>0</v>
      </c>
      <c r="AB73" s="2">
        <f t="shared" ca="1" si="53"/>
        <v>0</v>
      </c>
      <c r="AC73" s="2">
        <f t="shared" ca="1" si="69"/>
        <v>0</v>
      </c>
      <c r="AD73" s="2">
        <f t="shared" ca="1" si="69"/>
        <v>0</v>
      </c>
      <c r="AE73" s="2">
        <f t="shared" ca="1" si="69"/>
        <v>0</v>
      </c>
      <c r="AF73" s="2">
        <f t="shared" ca="1" si="69"/>
        <v>0</v>
      </c>
      <c r="AG73" s="2">
        <f t="shared" ca="1" si="69"/>
        <v>0</v>
      </c>
      <c r="AH73" s="2">
        <f t="shared" ca="1" si="69"/>
        <v>0</v>
      </c>
      <c r="AI73" s="2">
        <f t="shared" ca="1" si="69"/>
        <v>2</v>
      </c>
      <c r="AJ73" s="2">
        <f t="shared" ca="1" si="69"/>
        <v>2</v>
      </c>
      <c r="AK73" s="2">
        <f t="shared" ca="1" si="69"/>
        <v>2</v>
      </c>
      <c r="AL73" s="55">
        <v>215.1</v>
      </c>
      <c r="AM73" s="55">
        <v>221.5</v>
      </c>
      <c r="AN73" s="55">
        <v>220.9</v>
      </c>
      <c r="AO73" s="55">
        <v>221.1</v>
      </c>
      <c r="AP73" s="55">
        <v>220.7</v>
      </c>
      <c r="AQ73" s="55">
        <v>221.1</v>
      </c>
      <c r="AR73" s="55">
        <v>221.9</v>
      </c>
      <c r="AS73" s="55">
        <v>220.7</v>
      </c>
      <c r="AT73" s="55">
        <v>222.3</v>
      </c>
      <c r="AU73" s="55">
        <v>221.3</v>
      </c>
      <c r="AV73" s="55">
        <v>219.8</v>
      </c>
      <c r="AW73" s="55">
        <v>0</v>
      </c>
      <c r="AX73" s="55">
        <v>0</v>
      </c>
      <c r="AY73" s="55">
        <v>0</v>
      </c>
      <c r="AZ73" s="2">
        <f t="shared" ca="1" si="54"/>
        <v>0</v>
      </c>
      <c r="BA73" s="2">
        <f t="shared" ca="1" si="54"/>
        <v>0</v>
      </c>
      <c r="BB73" s="2">
        <f t="shared" ca="1" si="54"/>
        <v>0</v>
      </c>
      <c r="BC73" s="2">
        <f t="shared" ca="1" si="54"/>
        <v>0</v>
      </c>
      <c r="BD73" s="2">
        <f t="shared" ca="1" si="54"/>
        <v>1</v>
      </c>
      <c r="BE73" s="2">
        <f t="shared" ca="1" si="70"/>
        <v>1</v>
      </c>
      <c r="BF73" s="2">
        <f t="shared" ca="1" si="70"/>
        <v>0</v>
      </c>
      <c r="BG73" s="2">
        <f t="shared" ca="1" si="70"/>
        <v>0</v>
      </c>
      <c r="BH73" s="2">
        <f t="shared" ca="1" si="70"/>
        <v>0</v>
      </c>
      <c r="BI73" s="2">
        <f t="shared" ca="1" si="70"/>
        <v>0</v>
      </c>
      <c r="BJ73" s="2">
        <f t="shared" ca="1" si="70"/>
        <v>0</v>
      </c>
      <c r="BK73" s="2">
        <f t="shared" ca="1" si="70"/>
        <v>0</v>
      </c>
      <c r="BL73" s="2">
        <f t="shared" ca="1" si="70"/>
        <v>0</v>
      </c>
      <c r="BM73" s="2">
        <f t="shared" ca="1" si="70"/>
        <v>0</v>
      </c>
      <c r="BN73" s="2" t="str">
        <f t="shared" ref="BN73:BN136" si="88">MID(B73,7,2)</f>
        <v>TW</v>
      </c>
      <c r="BO73" s="2">
        <f>IF(AND(COUNTIF(J73:W73,"&gt;0")&gt;6,COUNTIF(J73:W73,"&gt;0")=SUM(BR73:CE73)),SUM(BR73:CE73),0)</f>
        <v>0</v>
      </c>
      <c r="BP73" s="2">
        <f t="shared" si="71"/>
        <v>1</v>
      </c>
      <c r="BR73" s="2">
        <f t="shared" si="72"/>
        <v>0</v>
      </c>
      <c r="BS73" s="2">
        <f t="shared" si="73"/>
        <v>0</v>
      </c>
      <c r="BT73" s="2">
        <f t="shared" si="74"/>
        <v>0</v>
      </c>
      <c r="BU73" s="2">
        <f t="shared" si="75"/>
        <v>0</v>
      </c>
      <c r="BV73" s="2">
        <f t="shared" si="76"/>
        <v>0</v>
      </c>
      <c r="BW73" s="2">
        <f t="shared" si="77"/>
        <v>0</v>
      </c>
      <c r="BX73" s="2">
        <f t="shared" si="78"/>
        <v>0</v>
      </c>
      <c r="BY73" s="2">
        <f t="shared" si="79"/>
        <v>0</v>
      </c>
      <c r="BZ73" s="2">
        <f t="shared" si="80"/>
        <v>0</v>
      </c>
      <c r="CA73" s="2">
        <f t="shared" si="81"/>
        <v>0</v>
      </c>
      <c r="CB73" s="2">
        <f t="shared" si="82"/>
        <v>0</v>
      </c>
      <c r="CC73" s="2">
        <f t="shared" si="83"/>
        <v>0</v>
      </c>
      <c r="CD73" s="2">
        <f t="shared" si="84"/>
        <v>0</v>
      </c>
      <c r="CE73" s="2">
        <f t="shared" si="85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ТА-3  -  Тпв</v>
      </c>
      <c r="B74" s="10" t="s">
        <v>238</v>
      </c>
      <c r="C74" s="18">
        <v>250</v>
      </c>
      <c r="D74" s="18">
        <v>175</v>
      </c>
      <c r="E74" s="22" t="s">
        <v>118</v>
      </c>
      <c r="F74" s="22">
        <v>3</v>
      </c>
      <c r="G74" s="18"/>
      <c r="H74" s="20">
        <f t="shared" ca="1" si="86"/>
        <v>0</v>
      </c>
      <c r="I74" s="16" t="str">
        <f t="shared" si="87"/>
        <v>03T002TW0009</v>
      </c>
      <c r="J74" s="54">
        <v>217</v>
      </c>
      <c r="K74" s="54">
        <v>219</v>
      </c>
      <c r="L74" s="54">
        <v>219.7</v>
      </c>
      <c r="M74" s="54">
        <v>219.2</v>
      </c>
      <c r="N74" s="54">
        <v>218.9</v>
      </c>
      <c r="O74" s="54">
        <v>220.1</v>
      </c>
      <c r="P74" s="54">
        <v>221</v>
      </c>
      <c r="Q74" s="54">
        <v>219</v>
      </c>
      <c r="R74" s="54">
        <v>221</v>
      </c>
      <c r="S74" s="54">
        <v>222.1</v>
      </c>
      <c r="T74" s="54">
        <v>221.2</v>
      </c>
      <c r="U74" s="54">
        <v>216.8</v>
      </c>
      <c r="V74" s="54">
        <v>216.2</v>
      </c>
      <c r="W74" s="56">
        <v>217.4</v>
      </c>
      <c r="X74" s="2">
        <f t="shared" ca="1" si="53"/>
        <v>0</v>
      </c>
      <c r="Y74" s="2">
        <f t="shared" ca="1" si="53"/>
        <v>0</v>
      </c>
      <c r="Z74" s="2">
        <f t="shared" ca="1" si="53"/>
        <v>0</v>
      </c>
      <c r="AA74" s="2">
        <f t="shared" ca="1" si="53"/>
        <v>0</v>
      </c>
      <c r="AB74" s="2">
        <f t="shared" ca="1" si="53"/>
        <v>0</v>
      </c>
      <c r="AC74" s="2">
        <f t="shared" ca="1" si="69"/>
        <v>0</v>
      </c>
      <c r="AD74" s="2">
        <f t="shared" ca="1" si="69"/>
        <v>0</v>
      </c>
      <c r="AE74" s="2">
        <f t="shared" ca="1" si="69"/>
        <v>0</v>
      </c>
      <c r="AF74" s="2">
        <f t="shared" ca="1" si="69"/>
        <v>0</v>
      </c>
      <c r="AG74" s="2">
        <f t="shared" ca="1" si="69"/>
        <v>0</v>
      </c>
      <c r="AH74" s="2">
        <f t="shared" ca="1" si="69"/>
        <v>0</v>
      </c>
      <c r="AI74" s="2">
        <f t="shared" ca="1" si="69"/>
        <v>0</v>
      </c>
      <c r="AJ74" s="2">
        <f t="shared" ca="1" si="69"/>
        <v>0</v>
      </c>
      <c r="AK74" s="2">
        <f t="shared" ca="1" si="69"/>
        <v>0</v>
      </c>
      <c r="AL74" s="55">
        <v>218.4</v>
      </c>
      <c r="AM74" s="55">
        <v>219.4</v>
      </c>
      <c r="AN74" s="55">
        <v>219.6</v>
      </c>
      <c r="AO74" s="55">
        <v>218.8</v>
      </c>
      <c r="AP74" s="55">
        <v>219.7</v>
      </c>
      <c r="AQ74" s="55">
        <v>219.9</v>
      </c>
      <c r="AR74" s="55">
        <v>220.5</v>
      </c>
      <c r="AS74" s="55">
        <v>218.9</v>
      </c>
      <c r="AT74" s="55">
        <v>220.8</v>
      </c>
      <c r="AU74" s="55">
        <v>221.2</v>
      </c>
      <c r="AV74" s="55">
        <v>220.7</v>
      </c>
      <c r="AW74" s="55">
        <v>218.5</v>
      </c>
      <c r="AX74" s="55">
        <v>218.5</v>
      </c>
      <c r="AY74" s="55">
        <v>219.8</v>
      </c>
      <c r="AZ74" s="2">
        <f t="shared" ca="1" si="54"/>
        <v>0</v>
      </c>
      <c r="BA74" s="2">
        <f t="shared" ca="1" si="54"/>
        <v>0</v>
      </c>
      <c r="BB74" s="2">
        <f t="shared" ca="1" si="54"/>
        <v>0</v>
      </c>
      <c r="BC74" s="2">
        <f t="shared" ca="1" si="54"/>
        <v>0</v>
      </c>
      <c r="BD74" s="2">
        <f t="shared" ca="1" si="54"/>
        <v>1</v>
      </c>
      <c r="BE74" s="2">
        <f t="shared" ca="1" si="70"/>
        <v>1</v>
      </c>
      <c r="BF74" s="2">
        <f t="shared" ca="1" si="70"/>
        <v>0</v>
      </c>
      <c r="BG74" s="2">
        <f t="shared" ca="1" si="70"/>
        <v>0</v>
      </c>
      <c r="BH74" s="2">
        <f t="shared" ca="1" si="70"/>
        <v>0</v>
      </c>
      <c r="BI74" s="2">
        <f t="shared" ca="1" si="70"/>
        <v>0</v>
      </c>
      <c r="BJ74" s="2">
        <f t="shared" ca="1" si="70"/>
        <v>0</v>
      </c>
      <c r="BK74" s="2">
        <f t="shared" ca="1" si="70"/>
        <v>0</v>
      </c>
      <c r="BL74" s="2">
        <f t="shared" ca="1" si="70"/>
        <v>0</v>
      </c>
      <c r="BM74" s="2">
        <f t="shared" ca="1" si="70"/>
        <v>0</v>
      </c>
      <c r="BN74" s="2" t="str">
        <f t="shared" si="88"/>
        <v>TW</v>
      </c>
      <c r="BO74" s="2">
        <f>IF(AND(COUNTIF(J74:W74,"&gt;0")&gt;6,COUNTIF(J74:W74,"&gt;0")=SUM(BR74:CE74)),SUM(BR74:CE74),0)</f>
        <v>0</v>
      </c>
      <c r="BP74" s="2">
        <f t="shared" si="71"/>
        <v>1</v>
      </c>
      <c r="BR74" s="2">
        <f t="shared" si="72"/>
        <v>0</v>
      </c>
      <c r="BS74" s="2">
        <f t="shared" si="73"/>
        <v>0</v>
      </c>
      <c r="BT74" s="2">
        <f t="shared" si="74"/>
        <v>0</v>
      </c>
      <c r="BU74" s="2">
        <f t="shared" si="75"/>
        <v>0</v>
      </c>
      <c r="BV74" s="2">
        <f t="shared" si="76"/>
        <v>0</v>
      </c>
      <c r="BW74" s="2">
        <f t="shared" si="77"/>
        <v>0</v>
      </c>
      <c r="BX74" s="2">
        <f t="shared" si="78"/>
        <v>0</v>
      </c>
      <c r="BY74" s="2">
        <f t="shared" si="79"/>
        <v>0</v>
      </c>
      <c r="BZ74" s="2">
        <f t="shared" si="80"/>
        <v>0</v>
      </c>
      <c r="CA74" s="2">
        <f t="shared" si="81"/>
        <v>0</v>
      </c>
      <c r="CB74" s="2">
        <f t="shared" si="82"/>
        <v>0</v>
      </c>
      <c r="CC74" s="2">
        <f t="shared" si="83"/>
        <v>0</v>
      </c>
      <c r="CD74" s="2">
        <f t="shared" si="84"/>
        <v>0</v>
      </c>
      <c r="CE74" s="2">
        <f t="shared" si="85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ТА-4  -  Тпв</v>
      </c>
      <c r="B75" s="10" t="s">
        <v>239</v>
      </c>
      <c r="C75" s="18">
        <v>250</v>
      </c>
      <c r="D75" s="18">
        <v>175</v>
      </c>
      <c r="E75" s="22" t="s">
        <v>118</v>
      </c>
      <c r="F75" s="22">
        <v>3</v>
      </c>
      <c r="G75" s="18"/>
      <c r="H75" s="20">
        <f t="shared" ca="1" si="86"/>
        <v>0</v>
      </c>
      <c r="I75" s="16" t="str">
        <f t="shared" si="87"/>
        <v>04T002TW0009</v>
      </c>
      <c r="J75" s="54">
        <v>229.85739800108772</v>
      </c>
      <c r="K75" s="54">
        <v>230.60114242333836</v>
      </c>
      <c r="L75" s="54">
        <v>229.71491642822733</v>
      </c>
      <c r="M75" s="54">
        <v>227.93297624760015</v>
      </c>
      <c r="N75" s="54">
        <v>228.23959503789763</v>
      </c>
      <c r="O75" s="54">
        <v>231.78178306744584</v>
      </c>
      <c r="P75" s="54">
        <v>233.16248475841672</v>
      </c>
      <c r="Q75" s="54">
        <v>229.89328672686571</v>
      </c>
      <c r="R75" s="54">
        <v>233.75049777485333</v>
      </c>
      <c r="S75" s="54">
        <v>232.08536447139045</v>
      </c>
      <c r="T75" s="54">
        <v>232.12689393956748</v>
      </c>
      <c r="U75" s="54">
        <v>0</v>
      </c>
      <c r="V75" s="54">
        <v>102.98151490591074</v>
      </c>
      <c r="W75" s="56">
        <v>107.37314552142955</v>
      </c>
      <c r="X75" s="2">
        <f t="shared" ca="1" si="53"/>
        <v>0</v>
      </c>
      <c r="Y75" s="2">
        <f t="shared" ca="1" si="53"/>
        <v>0</v>
      </c>
      <c r="Z75" s="2">
        <f t="shared" ca="1" si="53"/>
        <v>0</v>
      </c>
      <c r="AA75" s="2">
        <f t="shared" ca="1" si="53"/>
        <v>0</v>
      </c>
      <c r="AB75" s="2">
        <f t="shared" ca="1" si="53"/>
        <v>0</v>
      </c>
      <c r="AC75" s="2">
        <f t="shared" ca="1" si="69"/>
        <v>0</v>
      </c>
      <c r="AD75" s="2">
        <f t="shared" ca="1" si="69"/>
        <v>0</v>
      </c>
      <c r="AE75" s="2">
        <f t="shared" ca="1" si="69"/>
        <v>0</v>
      </c>
      <c r="AF75" s="2">
        <f t="shared" ca="1" si="69"/>
        <v>0</v>
      </c>
      <c r="AG75" s="2">
        <f t="shared" ca="1" si="69"/>
        <v>0</v>
      </c>
      <c r="AH75" s="2">
        <f t="shared" ca="1" si="69"/>
        <v>0</v>
      </c>
      <c r="AI75" s="2">
        <f t="shared" ca="1" si="69"/>
        <v>2</v>
      </c>
      <c r="AJ75" s="2">
        <f t="shared" ca="1" si="69"/>
        <v>2</v>
      </c>
      <c r="AK75" s="2">
        <f t="shared" ca="1" si="69"/>
        <v>2</v>
      </c>
      <c r="AL75" s="55">
        <v>235.8</v>
      </c>
      <c r="AM75" s="55">
        <v>237.1</v>
      </c>
      <c r="AN75" s="55">
        <v>234.3</v>
      </c>
      <c r="AO75" s="55">
        <v>234.2</v>
      </c>
      <c r="AP75" s="55">
        <v>234.2</v>
      </c>
      <c r="AQ75" s="55">
        <v>237.3</v>
      </c>
      <c r="AR75" s="55">
        <v>238.7</v>
      </c>
      <c r="AS75" s="55">
        <v>235.7</v>
      </c>
      <c r="AT75" s="55">
        <v>239.7</v>
      </c>
      <c r="AU75" s="55">
        <v>238.3</v>
      </c>
      <c r="AV75" s="55">
        <v>236.6</v>
      </c>
      <c r="AW75" s="55">
        <v>0</v>
      </c>
      <c r="AX75" s="55">
        <v>225.6</v>
      </c>
      <c r="AY75" s="55">
        <v>229</v>
      </c>
      <c r="AZ75" s="2">
        <f t="shared" ca="1" si="54"/>
        <v>0</v>
      </c>
      <c r="BA75" s="2">
        <f t="shared" ca="1" si="54"/>
        <v>0</v>
      </c>
      <c r="BB75" s="2">
        <f t="shared" ca="1" si="54"/>
        <v>0</v>
      </c>
      <c r="BC75" s="2">
        <f t="shared" ca="1" si="54"/>
        <v>0</v>
      </c>
      <c r="BD75" s="2">
        <f t="shared" ca="1" si="54"/>
        <v>1</v>
      </c>
      <c r="BE75" s="2">
        <f t="shared" ca="1" si="70"/>
        <v>1</v>
      </c>
      <c r="BF75" s="2">
        <f t="shared" ca="1" si="70"/>
        <v>0</v>
      </c>
      <c r="BG75" s="2">
        <f t="shared" ca="1" si="70"/>
        <v>0</v>
      </c>
      <c r="BH75" s="2">
        <f t="shared" ca="1" si="70"/>
        <v>0</v>
      </c>
      <c r="BI75" s="2">
        <f t="shared" ca="1" si="70"/>
        <v>0</v>
      </c>
      <c r="BJ75" s="2">
        <f t="shared" ca="1" si="70"/>
        <v>0</v>
      </c>
      <c r="BK75" s="2">
        <f t="shared" ca="1" si="70"/>
        <v>0</v>
      </c>
      <c r="BL75" s="2">
        <f t="shared" ca="1" si="70"/>
        <v>0</v>
      </c>
      <c r="BM75" s="2">
        <f t="shared" ca="1" si="70"/>
        <v>0</v>
      </c>
      <c r="BN75" s="2" t="str">
        <f t="shared" si="88"/>
        <v>TW</v>
      </c>
      <c r="BO75" s="2">
        <f>IF(AND(COUNTIF(J75:W75,"&gt;0")&gt;6,COUNTIF(J75:W75,"&gt;0")=SUM(BR75:CE75)),SUM(BR75:CE75),0)</f>
        <v>0</v>
      </c>
      <c r="BP75" s="2">
        <f t="shared" si="71"/>
        <v>0</v>
      </c>
      <c r="BR75" s="2">
        <f t="shared" si="72"/>
        <v>0</v>
      </c>
      <c r="BS75" s="2">
        <f t="shared" si="73"/>
        <v>0</v>
      </c>
      <c r="BT75" s="2">
        <f t="shared" si="74"/>
        <v>0</v>
      </c>
      <c r="BU75" s="2">
        <f t="shared" si="75"/>
        <v>0</v>
      </c>
      <c r="BV75" s="2">
        <f t="shared" si="76"/>
        <v>0</v>
      </c>
      <c r="BW75" s="2">
        <f t="shared" si="77"/>
        <v>0</v>
      </c>
      <c r="BX75" s="2">
        <f t="shared" si="78"/>
        <v>0</v>
      </c>
      <c r="BY75" s="2">
        <f t="shared" si="79"/>
        <v>0</v>
      </c>
      <c r="BZ75" s="2">
        <f t="shared" si="80"/>
        <v>0</v>
      </c>
      <c r="CA75" s="2">
        <f t="shared" si="81"/>
        <v>0</v>
      </c>
      <c r="CB75" s="2">
        <f t="shared" si="82"/>
        <v>0</v>
      </c>
      <c r="CC75" s="2">
        <f t="shared" si="83"/>
        <v>0</v>
      </c>
      <c r="CD75" s="2">
        <f t="shared" si="84"/>
        <v>1</v>
      </c>
      <c r="CE75" s="2">
        <f t="shared" si="85"/>
        <v>1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ТА-5  -  Тпв</v>
      </c>
      <c r="B76" s="10" t="s">
        <v>240</v>
      </c>
      <c r="C76" s="18">
        <v>250</v>
      </c>
      <c r="D76" s="18">
        <v>175</v>
      </c>
      <c r="E76" s="22" t="s">
        <v>118</v>
      </c>
      <c r="F76" s="22">
        <v>3</v>
      </c>
      <c r="G76" s="18"/>
      <c r="H76" s="20">
        <f t="shared" ca="1" si="86"/>
        <v>0</v>
      </c>
      <c r="I76" s="16" t="str">
        <f t="shared" si="87"/>
        <v>05T002TW0009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6">
        <v>0</v>
      </c>
      <c r="X76" s="2">
        <f t="shared" ca="1" si="53"/>
        <v>2</v>
      </c>
      <c r="Y76" s="2">
        <f t="shared" ca="1" si="53"/>
        <v>2</v>
      </c>
      <c r="Z76" s="2">
        <f t="shared" ca="1" si="53"/>
        <v>2</v>
      </c>
      <c r="AA76" s="2">
        <f t="shared" ca="1" si="53"/>
        <v>2</v>
      </c>
      <c r="AB76" s="2">
        <f t="shared" ca="1" si="53"/>
        <v>2</v>
      </c>
      <c r="AC76" s="2">
        <f t="shared" ca="1" si="69"/>
        <v>2</v>
      </c>
      <c r="AD76" s="2">
        <f t="shared" ca="1" si="69"/>
        <v>2</v>
      </c>
      <c r="AE76" s="2">
        <f t="shared" ca="1" si="69"/>
        <v>2</v>
      </c>
      <c r="AF76" s="2">
        <f t="shared" ca="1" si="69"/>
        <v>2</v>
      </c>
      <c r="AG76" s="2">
        <f t="shared" ca="1" si="69"/>
        <v>2</v>
      </c>
      <c r="AH76" s="2">
        <f t="shared" ca="1" si="69"/>
        <v>2</v>
      </c>
      <c r="AI76" s="2">
        <f t="shared" ca="1" si="69"/>
        <v>2</v>
      </c>
      <c r="AJ76" s="2">
        <f t="shared" ca="1" si="69"/>
        <v>2</v>
      </c>
      <c r="AK76" s="2">
        <f t="shared" ca="1" si="69"/>
        <v>2</v>
      </c>
      <c r="AL76" s="55">
        <v>0</v>
      </c>
      <c r="AM76" s="55">
        <v>0</v>
      </c>
      <c r="AN76" s="55">
        <v>0</v>
      </c>
      <c r="AO76" s="55">
        <v>0</v>
      </c>
      <c r="AP76" s="55">
        <v>0</v>
      </c>
      <c r="AQ76" s="55">
        <v>0</v>
      </c>
      <c r="AR76" s="55">
        <v>0</v>
      </c>
      <c r="AS76" s="55">
        <v>0</v>
      </c>
      <c r="AT76" s="55">
        <v>0</v>
      </c>
      <c r="AU76" s="55">
        <v>0</v>
      </c>
      <c r="AV76" s="55">
        <v>0</v>
      </c>
      <c r="AW76" s="55">
        <v>0</v>
      </c>
      <c r="AX76" s="55">
        <v>0</v>
      </c>
      <c r="AY76" s="55">
        <v>0</v>
      </c>
      <c r="AZ76" s="2">
        <f t="shared" ca="1" si="54"/>
        <v>0</v>
      </c>
      <c r="BA76" s="2">
        <f t="shared" ca="1" si="54"/>
        <v>0</v>
      </c>
      <c r="BB76" s="2">
        <f t="shared" ca="1" si="54"/>
        <v>0</v>
      </c>
      <c r="BC76" s="2">
        <f t="shared" ca="1" si="54"/>
        <v>0</v>
      </c>
      <c r="BD76" s="2">
        <f t="shared" ca="1" si="54"/>
        <v>1</v>
      </c>
      <c r="BE76" s="2">
        <f t="shared" ca="1" si="70"/>
        <v>1</v>
      </c>
      <c r="BF76" s="2">
        <f t="shared" ca="1" si="70"/>
        <v>0</v>
      </c>
      <c r="BG76" s="2">
        <f t="shared" ca="1" si="70"/>
        <v>0</v>
      </c>
      <c r="BH76" s="2">
        <f t="shared" ca="1" si="70"/>
        <v>0</v>
      </c>
      <c r="BI76" s="2">
        <f t="shared" ca="1" si="70"/>
        <v>0</v>
      </c>
      <c r="BJ76" s="2">
        <f t="shared" ca="1" si="70"/>
        <v>0</v>
      </c>
      <c r="BK76" s="2">
        <f t="shared" ca="1" si="70"/>
        <v>0</v>
      </c>
      <c r="BL76" s="2">
        <f t="shared" ca="1" si="70"/>
        <v>0</v>
      </c>
      <c r="BM76" s="2">
        <f t="shared" ca="1" si="70"/>
        <v>0</v>
      </c>
      <c r="BN76" s="2" t="str">
        <f t="shared" si="88"/>
        <v>TW</v>
      </c>
      <c r="BP76" s="2">
        <f t="shared" si="71"/>
        <v>0</v>
      </c>
      <c r="BR76" s="2">
        <f t="shared" si="72"/>
        <v>0</v>
      </c>
      <c r="BS76" s="2">
        <f t="shared" si="73"/>
        <v>0</v>
      </c>
      <c r="BT76" s="2">
        <f t="shared" si="74"/>
        <v>0</v>
      </c>
      <c r="BU76" s="2">
        <f t="shared" si="75"/>
        <v>0</v>
      </c>
      <c r="BV76" s="2">
        <f t="shared" si="76"/>
        <v>0</v>
      </c>
      <c r="BW76" s="2">
        <f t="shared" si="77"/>
        <v>0</v>
      </c>
      <c r="BX76" s="2">
        <f t="shared" si="78"/>
        <v>0</v>
      </c>
      <c r="BY76" s="2">
        <f t="shared" si="79"/>
        <v>0</v>
      </c>
      <c r="BZ76" s="2">
        <f t="shared" si="80"/>
        <v>0</v>
      </c>
      <c r="CA76" s="2">
        <f t="shared" si="81"/>
        <v>0</v>
      </c>
      <c r="CB76" s="2">
        <f t="shared" si="82"/>
        <v>0</v>
      </c>
      <c r="CC76" s="2">
        <f t="shared" si="83"/>
        <v>0</v>
      </c>
      <c r="CD76" s="2">
        <f t="shared" si="84"/>
        <v>0</v>
      </c>
      <c r="CE76" s="2">
        <f t="shared" si="85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ТА-6  -  Тпв</v>
      </c>
      <c r="B77" s="10" t="s">
        <v>241</v>
      </c>
      <c r="C77" s="18">
        <v>250</v>
      </c>
      <c r="D77" s="18">
        <v>175</v>
      </c>
      <c r="E77" s="22" t="s">
        <v>118</v>
      </c>
      <c r="F77" s="22">
        <v>3</v>
      </c>
      <c r="G77" s="18"/>
      <c r="H77" s="20">
        <f t="shared" ca="1" si="86"/>
        <v>0</v>
      </c>
      <c r="I77" s="16" t="str">
        <f t="shared" si="87"/>
        <v>06T002TW0009</v>
      </c>
      <c r="J77" s="54">
        <v>242.8</v>
      </c>
      <c r="K77" s="54">
        <v>243.1</v>
      </c>
      <c r="L77" s="54">
        <v>242.7</v>
      </c>
      <c r="M77" s="54">
        <v>242.6</v>
      </c>
      <c r="N77" s="54">
        <v>242.9</v>
      </c>
      <c r="O77" s="54">
        <v>242.9</v>
      </c>
      <c r="P77" s="54">
        <v>243</v>
      </c>
      <c r="Q77" s="54">
        <v>243.1</v>
      </c>
      <c r="R77" s="54">
        <v>242.7</v>
      </c>
      <c r="S77" s="54">
        <v>242.1</v>
      </c>
      <c r="T77" s="54">
        <v>242.1</v>
      </c>
      <c r="U77" s="54">
        <v>241.2</v>
      </c>
      <c r="V77" s="54">
        <v>238.6</v>
      </c>
      <c r="W77" s="56">
        <v>242.8</v>
      </c>
      <c r="X77" s="2">
        <f t="shared" ca="1" si="53"/>
        <v>0</v>
      </c>
      <c r="Y77" s="2">
        <f t="shared" ca="1" si="53"/>
        <v>0</v>
      </c>
      <c r="Z77" s="2">
        <f t="shared" ca="1" si="53"/>
        <v>0</v>
      </c>
      <c r="AA77" s="2">
        <f t="shared" ca="1" si="53"/>
        <v>0</v>
      </c>
      <c r="AB77" s="2">
        <f t="shared" ca="1" si="53"/>
        <v>0</v>
      </c>
      <c r="AC77" s="2">
        <f t="shared" ca="1" si="69"/>
        <v>0</v>
      </c>
      <c r="AD77" s="2">
        <f t="shared" ca="1" si="69"/>
        <v>0</v>
      </c>
      <c r="AE77" s="2">
        <f t="shared" ca="1" si="69"/>
        <v>0</v>
      </c>
      <c r="AF77" s="2">
        <f t="shared" ca="1" si="69"/>
        <v>0</v>
      </c>
      <c r="AG77" s="2">
        <f t="shared" ca="1" si="69"/>
        <v>0</v>
      </c>
      <c r="AH77" s="2">
        <f t="shared" ca="1" si="69"/>
        <v>0</v>
      </c>
      <c r="AI77" s="2">
        <f t="shared" ca="1" si="69"/>
        <v>0</v>
      </c>
      <c r="AJ77" s="2">
        <f t="shared" ca="1" si="69"/>
        <v>0</v>
      </c>
      <c r="AK77" s="2">
        <f t="shared" ca="1" si="69"/>
        <v>0</v>
      </c>
      <c r="AL77" s="55">
        <v>238.3</v>
      </c>
      <c r="AM77" s="55">
        <v>238.7</v>
      </c>
      <c r="AN77" s="55">
        <v>238.1</v>
      </c>
      <c r="AO77" s="55">
        <v>238</v>
      </c>
      <c r="AP77" s="55">
        <v>238.2</v>
      </c>
      <c r="AQ77" s="55">
        <v>238.3</v>
      </c>
      <c r="AR77" s="55">
        <v>238.3</v>
      </c>
      <c r="AS77" s="55">
        <v>238.3</v>
      </c>
      <c r="AT77" s="55">
        <v>238.1</v>
      </c>
      <c r="AU77" s="55">
        <v>237.6</v>
      </c>
      <c r="AV77" s="55">
        <v>237.5</v>
      </c>
      <c r="AW77" s="55">
        <v>237.1</v>
      </c>
      <c r="AX77" s="55">
        <v>234.6</v>
      </c>
      <c r="AY77" s="55">
        <v>238.4</v>
      </c>
      <c r="AZ77" s="2">
        <f t="shared" ca="1" si="54"/>
        <v>0</v>
      </c>
      <c r="BA77" s="2">
        <f t="shared" ca="1" si="54"/>
        <v>0</v>
      </c>
      <c r="BB77" s="2">
        <f t="shared" ca="1" si="54"/>
        <v>0</v>
      </c>
      <c r="BC77" s="2">
        <f t="shared" ca="1" si="54"/>
        <v>0</v>
      </c>
      <c r="BD77" s="2">
        <f t="shared" ca="1" si="54"/>
        <v>1</v>
      </c>
      <c r="BE77" s="2">
        <f t="shared" ca="1" si="70"/>
        <v>1</v>
      </c>
      <c r="BF77" s="2">
        <f t="shared" ca="1" si="70"/>
        <v>0</v>
      </c>
      <c r="BG77" s="2">
        <f t="shared" ca="1" si="70"/>
        <v>0</v>
      </c>
      <c r="BH77" s="2">
        <f t="shared" ca="1" si="70"/>
        <v>0</v>
      </c>
      <c r="BI77" s="2">
        <f t="shared" ca="1" si="70"/>
        <v>0</v>
      </c>
      <c r="BJ77" s="2">
        <f t="shared" ca="1" si="70"/>
        <v>0</v>
      </c>
      <c r="BK77" s="2">
        <f t="shared" ca="1" si="70"/>
        <v>0</v>
      </c>
      <c r="BL77" s="2">
        <f t="shared" ca="1" si="70"/>
        <v>0</v>
      </c>
      <c r="BM77" s="2">
        <f t="shared" ca="1" si="70"/>
        <v>0</v>
      </c>
      <c r="BN77" s="2" t="str">
        <f t="shared" si="88"/>
        <v>TW</v>
      </c>
      <c r="BO77" s="2">
        <f>IF(AND(COUNTIF(J77:W77,"&gt;0")&gt;6,COUNTIF(J77:W77,"&gt;0")=SUM(BR77:CE77)),SUM(BR77:CE77),0)</f>
        <v>0</v>
      </c>
      <c r="BP77" s="2">
        <f t="shared" si="71"/>
        <v>1</v>
      </c>
      <c r="BR77" s="2">
        <f t="shared" si="72"/>
        <v>0</v>
      </c>
      <c r="BS77" s="2">
        <f t="shared" si="73"/>
        <v>0</v>
      </c>
      <c r="BT77" s="2">
        <f t="shared" si="74"/>
        <v>0</v>
      </c>
      <c r="BU77" s="2">
        <f t="shared" si="75"/>
        <v>0</v>
      </c>
      <c r="BV77" s="2">
        <f t="shared" si="76"/>
        <v>0</v>
      </c>
      <c r="BW77" s="2">
        <f t="shared" si="77"/>
        <v>0</v>
      </c>
      <c r="BX77" s="2">
        <f t="shared" si="78"/>
        <v>0</v>
      </c>
      <c r="BY77" s="2">
        <f t="shared" si="79"/>
        <v>0</v>
      </c>
      <c r="BZ77" s="2">
        <f t="shared" si="80"/>
        <v>0</v>
      </c>
      <c r="CA77" s="2">
        <f t="shared" si="81"/>
        <v>0</v>
      </c>
      <c r="CB77" s="2">
        <f t="shared" si="82"/>
        <v>0</v>
      </c>
      <c r="CC77" s="2">
        <f t="shared" si="83"/>
        <v>0</v>
      </c>
      <c r="CD77" s="2">
        <f t="shared" si="84"/>
        <v>0</v>
      </c>
      <c r="CE77" s="2">
        <f t="shared" si="85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ТА-7  -  Тпв</v>
      </c>
      <c r="B78" s="10" t="s">
        <v>242</v>
      </c>
      <c r="C78" s="18">
        <v>250</v>
      </c>
      <c r="D78" s="18">
        <v>175</v>
      </c>
      <c r="E78" s="22" t="s">
        <v>118</v>
      </c>
      <c r="F78" s="22">
        <v>3</v>
      </c>
      <c r="G78" s="18"/>
      <c r="H78" s="20">
        <f t="shared" ca="1" si="86"/>
        <v>0</v>
      </c>
      <c r="I78" s="16" t="str">
        <f t="shared" si="87"/>
        <v>07T002TW0009</v>
      </c>
      <c r="J78" s="54">
        <v>239</v>
      </c>
      <c r="K78" s="54">
        <v>238.2</v>
      </c>
      <c r="L78" s="54">
        <v>237.8</v>
      </c>
      <c r="M78" s="54">
        <v>235.5</v>
      </c>
      <c r="N78" s="54">
        <v>217.9</v>
      </c>
      <c r="O78" s="54">
        <v>219.3</v>
      </c>
      <c r="P78" s="54">
        <v>220.1</v>
      </c>
      <c r="Q78" s="54">
        <v>219.5</v>
      </c>
      <c r="R78" s="54">
        <v>221.1</v>
      </c>
      <c r="S78" s="54">
        <v>220.5</v>
      </c>
      <c r="T78" s="54">
        <v>221.3</v>
      </c>
      <c r="U78" s="54">
        <v>229.1</v>
      </c>
      <c r="V78" s="54">
        <v>233.5</v>
      </c>
      <c r="W78" s="56">
        <v>237.8</v>
      </c>
      <c r="X78" s="2">
        <f t="shared" ca="1" si="53"/>
        <v>0</v>
      </c>
      <c r="Y78" s="2">
        <f t="shared" ca="1" si="53"/>
        <v>0</v>
      </c>
      <c r="Z78" s="2">
        <f t="shared" ca="1" si="53"/>
        <v>0</v>
      </c>
      <c r="AA78" s="2">
        <f t="shared" ca="1" si="53"/>
        <v>0</v>
      </c>
      <c r="AB78" s="2">
        <f t="shared" ca="1" si="53"/>
        <v>40</v>
      </c>
      <c r="AC78" s="2">
        <f t="shared" ca="1" si="69"/>
        <v>40</v>
      </c>
      <c r="AD78" s="2">
        <f t="shared" ca="1" si="69"/>
        <v>0</v>
      </c>
      <c r="AE78" s="2">
        <f t="shared" ca="1" si="69"/>
        <v>0</v>
      </c>
      <c r="AF78" s="2">
        <f t="shared" ca="1" si="69"/>
        <v>0</v>
      </c>
      <c r="AG78" s="2">
        <f t="shared" ca="1" si="69"/>
        <v>0</v>
      </c>
      <c r="AH78" s="2">
        <f t="shared" ca="1" si="69"/>
        <v>0</v>
      </c>
      <c r="AI78" s="2">
        <f t="shared" ca="1" si="69"/>
        <v>0</v>
      </c>
      <c r="AJ78" s="2">
        <f t="shared" ca="1" si="69"/>
        <v>0</v>
      </c>
      <c r="AK78" s="2">
        <f t="shared" ca="1" si="69"/>
        <v>0</v>
      </c>
      <c r="AL78" s="55">
        <v>238</v>
      </c>
      <c r="AM78" s="55">
        <v>237.2</v>
      </c>
      <c r="AN78" s="55">
        <v>236.8</v>
      </c>
      <c r="AO78" s="55">
        <v>236.3</v>
      </c>
      <c r="AP78" s="55">
        <v>235.2</v>
      </c>
      <c r="AQ78" s="55">
        <v>236.1</v>
      </c>
      <c r="AR78" s="55">
        <v>237</v>
      </c>
      <c r="AS78" s="55">
        <v>236.2</v>
      </c>
      <c r="AT78" s="55">
        <v>237.4</v>
      </c>
      <c r="AU78" s="55">
        <v>236.9</v>
      </c>
      <c r="AV78" s="55">
        <v>237.1</v>
      </c>
      <c r="AW78" s="55">
        <v>236.5</v>
      </c>
      <c r="AX78" s="55">
        <v>234</v>
      </c>
      <c r="AY78" s="55">
        <v>238.2</v>
      </c>
      <c r="AZ78" s="2">
        <f t="shared" ca="1" si="54"/>
        <v>0</v>
      </c>
      <c r="BA78" s="2">
        <f t="shared" ca="1" si="54"/>
        <v>0</v>
      </c>
      <c r="BB78" s="2">
        <f t="shared" ca="1" si="54"/>
        <v>0</v>
      </c>
      <c r="BC78" s="2">
        <f t="shared" ca="1" si="54"/>
        <v>0</v>
      </c>
      <c r="BD78" s="2">
        <f t="shared" ca="1" si="54"/>
        <v>1</v>
      </c>
      <c r="BE78" s="2">
        <f t="shared" ca="1" si="70"/>
        <v>1</v>
      </c>
      <c r="BF78" s="2">
        <f t="shared" ca="1" si="70"/>
        <v>0</v>
      </c>
      <c r="BG78" s="2">
        <f t="shared" ca="1" si="70"/>
        <v>0</v>
      </c>
      <c r="BH78" s="2">
        <f t="shared" ca="1" si="70"/>
        <v>0</v>
      </c>
      <c r="BI78" s="2">
        <f t="shared" ca="1" si="70"/>
        <v>0</v>
      </c>
      <c r="BJ78" s="2">
        <f t="shared" ca="1" si="70"/>
        <v>0</v>
      </c>
      <c r="BK78" s="2">
        <f t="shared" ca="1" si="70"/>
        <v>0</v>
      </c>
      <c r="BL78" s="2">
        <f t="shared" ca="1" si="70"/>
        <v>0</v>
      </c>
      <c r="BM78" s="2">
        <f t="shared" ca="1" si="70"/>
        <v>0</v>
      </c>
      <c r="BN78" s="2" t="str">
        <f t="shared" si="88"/>
        <v>TW</v>
      </c>
      <c r="BO78" s="2">
        <f>IF(AND(COUNTIF(J78:W78,"&gt;0")&gt;6,COUNTIF(J78:W78,"&gt;0")=SUM(BR78:CE78)),SUM(BR78:CE78),0)</f>
        <v>0</v>
      </c>
      <c r="BP78" s="2">
        <f t="shared" si="71"/>
        <v>1</v>
      </c>
      <c r="BR78" s="2">
        <f t="shared" si="72"/>
        <v>0</v>
      </c>
      <c r="BS78" s="2">
        <f t="shared" si="73"/>
        <v>0</v>
      </c>
      <c r="BT78" s="2">
        <f t="shared" si="74"/>
        <v>0</v>
      </c>
      <c r="BU78" s="2">
        <f t="shared" si="75"/>
        <v>0</v>
      </c>
      <c r="BV78" s="2">
        <f t="shared" si="76"/>
        <v>0</v>
      </c>
      <c r="BW78" s="2">
        <f t="shared" si="77"/>
        <v>0</v>
      </c>
      <c r="BX78" s="2">
        <f t="shared" si="78"/>
        <v>0</v>
      </c>
      <c r="BY78" s="2">
        <f t="shared" si="79"/>
        <v>0</v>
      </c>
      <c r="BZ78" s="2">
        <f t="shared" si="80"/>
        <v>0</v>
      </c>
      <c r="CA78" s="2">
        <f t="shared" si="81"/>
        <v>0</v>
      </c>
      <c r="CB78" s="2">
        <f t="shared" si="82"/>
        <v>0</v>
      </c>
      <c r="CC78" s="2">
        <f t="shared" si="83"/>
        <v>0</v>
      </c>
      <c r="CD78" s="2">
        <f t="shared" si="84"/>
        <v>0</v>
      </c>
      <c r="CE78" s="2">
        <f t="shared" si="85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ТА-8  -  Тпв</v>
      </c>
      <c r="B79" s="10" t="s">
        <v>243</v>
      </c>
      <c r="C79" s="18">
        <v>250</v>
      </c>
      <c r="D79" s="18">
        <v>175</v>
      </c>
      <c r="E79" s="22" t="s">
        <v>118</v>
      </c>
      <c r="F79" s="22">
        <v>3</v>
      </c>
      <c r="G79" s="18"/>
      <c r="H79" s="20">
        <f t="shared" ca="1" si="86"/>
        <v>0</v>
      </c>
      <c r="I79" s="16" t="str">
        <f t="shared" si="87"/>
        <v>08T002TW0009</v>
      </c>
      <c r="J79" s="54">
        <v>0</v>
      </c>
      <c r="K79" s="54">
        <v>0</v>
      </c>
      <c r="L79" s="54">
        <v>0</v>
      </c>
      <c r="M79" s="54">
        <v>0</v>
      </c>
      <c r="N79" s="54">
        <v>0</v>
      </c>
      <c r="O79" s="54">
        <v>0</v>
      </c>
      <c r="P79" s="54">
        <v>0</v>
      </c>
      <c r="Q79" s="54">
        <v>0</v>
      </c>
      <c r="R79" s="54">
        <v>0</v>
      </c>
      <c r="S79" s="54">
        <v>0</v>
      </c>
      <c r="T79" s="54">
        <v>0</v>
      </c>
      <c r="U79" s="54">
        <v>0</v>
      </c>
      <c r="V79" s="54">
        <v>0</v>
      </c>
      <c r="W79" s="56">
        <v>0</v>
      </c>
      <c r="X79" s="2">
        <f t="shared" ca="1" si="53"/>
        <v>2</v>
      </c>
      <c r="Y79" s="2">
        <f t="shared" ca="1" si="53"/>
        <v>2</v>
      </c>
      <c r="Z79" s="2">
        <f t="shared" ca="1" si="53"/>
        <v>2</v>
      </c>
      <c r="AA79" s="2">
        <f t="shared" ca="1" si="53"/>
        <v>2</v>
      </c>
      <c r="AB79" s="2">
        <f t="shared" ca="1" si="53"/>
        <v>2</v>
      </c>
      <c r="AC79" s="2">
        <f t="shared" ca="1" si="69"/>
        <v>2</v>
      </c>
      <c r="AD79" s="2">
        <f t="shared" ca="1" si="69"/>
        <v>2</v>
      </c>
      <c r="AE79" s="2">
        <f t="shared" ca="1" si="69"/>
        <v>2</v>
      </c>
      <c r="AF79" s="2">
        <f t="shared" ca="1" si="69"/>
        <v>2</v>
      </c>
      <c r="AG79" s="2">
        <f t="shared" ca="1" si="69"/>
        <v>2</v>
      </c>
      <c r="AH79" s="2">
        <f t="shared" ca="1" si="69"/>
        <v>2</v>
      </c>
      <c r="AI79" s="2">
        <f t="shared" ca="1" si="69"/>
        <v>2</v>
      </c>
      <c r="AJ79" s="2">
        <f t="shared" ca="1" si="69"/>
        <v>2</v>
      </c>
      <c r="AK79" s="2">
        <f t="shared" ca="1" si="69"/>
        <v>2</v>
      </c>
      <c r="AL79" s="55">
        <v>0</v>
      </c>
      <c r="AM79" s="55">
        <v>0</v>
      </c>
      <c r="AN79" s="55">
        <v>0</v>
      </c>
      <c r="AO79" s="55">
        <v>0</v>
      </c>
      <c r="AP79" s="55">
        <v>0</v>
      </c>
      <c r="AQ79" s="55">
        <v>0</v>
      </c>
      <c r="AR79" s="55">
        <v>0</v>
      </c>
      <c r="AS79" s="55">
        <v>0</v>
      </c>
      <c r="AT79" s="55">
        <v>0</v>
      </c>
      <c r="AU79" s="55">
        <v>0</v>
      </c>
      <c r="AV79" s="55">
        <v>0</v>
      </c>
      <c r="AW79" s="55">
        <v>0</v>
      </c>
      <c r="AX79" s="55">
        <v>0</v>
      </c>
      <c r="AY79" s="55">
        <v>0</v>
      </c>
      <c r="AZ79" s="2">
        <f t="shared" ca="1" si="54"/>
        <v>0</v>
      </c>
      <c r="BA79" s="2">
        <f t="shared" ca="1" si="54"/>
        <v>0</v>
      </c>
      <c r="BB79" s="2">
        <f t="shared" ca="1" si="54"/>
        <v>0</v>
      </c>
      <c r="BC79" s="2">
        <f t="shared" ca="1" si="54"/>
        <v>0</v>
      </c>
      <c r="BD79" s="2">
        <f t="shared" ca="1" si="54"/>
        <v>0</v>
      </c>
      <c r="BE79" s="2">
        <f t="shared" ca="1" si="70"/>
        <v>0</v>
      </c>
      <c r="BF79" s="2">
        <f t="shared" ca="1" si="70"/>
        <v>0</v>
      </c>
      <c r="BG79" s="2">
        <f t="shared" ca="1" si="70"/>
        <v>0</v>
      </c>
      <c r="BH79" s="2">
        <f t="shared" ca="1" si="70"/>
        <v>0</v>
      </c>
      <c r="BI79" s="2">
        <f t="shared" ca="1" si="70"/>
        <v>0</v>
      </c>
      <c r="BJ79" s="2">
        <f t="shared" ca="1" si="70"/>
        <v>0</v>
      </c>
      <c r="BK79" s="2">
        <f t="shared" ca="1" si="70"/>
        <v>0</v>
      </c>
      <c r="BL79" s="2">
        <f t="shared" ca="1" si="70"/>
        <v>0</v>
      </c>
      <c r="BM79" s="2">
        <f t="shared" ca="1" si="70"/>
        <v>0</v>
      </c>
      <c r="BN79" s="2" t="str">
        <f t="shared" si="88"/>
        <v>TW</v>
      </c>
      <c r="BP79" s="2">
        <f t="shared" si="71"/>
        <v>0</v>
      </c>
      <c r="BR79" s="2">
        <f t="shared" si="72"/>
        <v>0</v>
      </c>
      <c r="BS79" s="2">
        <f t="shared" si="73"/>
        <v>0</v>
      </c>
      <c r="BT79" s="2">
        <f t="shared" si="74"/>
        <v>0</v>
      </c>
      <c r="BU79" s="2">
        <f t="shared" si="75"/>
        <v>0</v>
      </c>
      <c r="BV79" s="2">
        <f t="shared" si="76"/>
        <v>0</v>
      </c>
      <c r="BW79" s="2">
        <f t="shared" si="77"/>
        <v>0</v>
      </c>
      <c r="BX79" s="2">
        <f t="shared" si="78"/>
        <v>0</v>
      </c>
      <c r="BY79" s="2">
        <f t="shared" si="79"/>
        <v>0</v>
      </c>
      <c r="BZ79" s="2">
        <f t="shared" si="80"/>
        <v>0</v>
      </c>
      <c r="CA79" s="2">
        <f t="shared" si="81"/>
        <v>0</v>
      </c>
      <c r="CB79" s="2">
        <f t="shared" si="82"/>
        <v>0</v>
      </c>
      <c r="CC79" s="2">
        <f t="shared" si="83"/>
        <v>0</v>
      </c>
      <c r="CD79" s="2">
        <f t="shared" si="84"/>
        <v>0</v>
      </c>
      <c r="CE79" s="2">
        <f t="shared" si="85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ТА-9  -  Тпв</v>
      </c>
      <c r="B80" s="10" t="s">
        <v>244</v>
      </c>
      <c r="C80" s="18">
        <v>250</v>
      </c>
      <c r="D80" s="18">
        <v>175</v>
      </c>
      <c r="E80" s="22" t="s">
        <v>118</v>
      </c>
      <c r="F80" s="22">
        <v>3</v>
      </c>
      <c r="G80" s="18"/>
      <c r="H80" s="20">
        <f t="shared" ca="1" si="86"/>
        <v>0</v>
      </c>
      <c r="I80" s="16" t="str">
        <f t="shared" si="87"/>
        <v>09T002TW0009</v>
      </c>
      <c r="J80" s="54">
        <v>0</v>
      </c>
      <c r="K80" s="54">
        <v>0</v>
      </c>
      <c r="L80" s="54">
        <v>0</v>
      </c>
      <c r="M80" s="54">
        <v>0</v>
      </c>
      <c r="N80" s="54">
        <v>0</v>
      </c>
      <c r="O80" s="54">
        <v>0</v>
      </c>
      <c r="P80" s="54">
        <v>0</v>
      </c>
      <c r="Q80" s="54">
        <v>0</v>
      </c>
      <c r="R80" s="54">
        <v>0</v>
      </c>
      <c r="S80" s="54">
        <v>0</v>
      </c>
      <c r="T80" s="54">
        <v>0</v>
      </c>
      <c r="U80" s="54">
        <v>0</v>
      </c>
      <c r="V80" s="54">
        <v>0</v>
      </c>
      <c r="W80" s="56">
        <v>0</v>
      </c>
      <c r="X80" s="2">
        <f t="shared" ca="1" si="53"/>
        <v>2</v>
      </c>
      <c r="Y80" s="2">
        <f t="shared" ca="1" si="53"/>
        <v>2</v>
      </c>
      <c r="Z80" s="2">
        <f t="shared" ca="1" si="53"/>
        <v>2</v>
      </c>
      <c r="AA80" s="2">
        <f t="shared" ca="1" si="53"/>
        <v>2</v>
      </c>
      <c r="AB80" s="2">
        <f t="shared" ca="1" si="53"/>
        <v>2</v>
      </c>
      <c r="AC80" s="2">
        <f t="shared" ca="1" si="69"/>
        <v>2</v>
      </c>
      <c r="AD80" s="2">
        <f t="shared" ca="1" si="69"/>
        <v>2</v>
      </c>
      <c r="AE80" s="2">
        <f t="shared" ca="1" si="69"/>
        <v>2</v>
      </c>
      <c r="AF80" s="2">
        <f t="shared" ca="1" si="69"/>
        <v>2</v>
      </c>
      <c r="AG80" s="2">
        <f t="shared" ca="1" si="69"/>
        <v>2</v>
      </c>
      <c r="AH80" s="2">
        <f t="shared" ca="1" si="69"/>
        <v>2</v>
      </c>
      <c r="AI80" s="2">
        <f t="shared" ca="1" si="69"/>
        <v>2</v>
      </c>
      <c r="AJ80" s="2">
        <f t="shared" ca="1" si="69"/>
        <v>2</v>
      </c>
      <c r="AK80" s="2">
        <f t="shared" ca="1" si="69"/>
        <v>2</v>
      </c>
      <c r="AL80" s="55">
        <v>0</v>
      </c>
      <c r="AM80" s="55">
        <v>0</v>
      </c>
      <c r="AN80" s="55">
        <v>0</v>
      </c>
      <c r="AO80" s="55">
        <v>0</v>
      </c>
      <c r="AP80" s="55">
        <v>0</v>
      </c>
      <c r="AQ80" s="55">
        <v>0</v>
      </c>
      <c r="AR80" s="55">
        <v>0</v>
      </c>
      <c r="AS80" s="55">
        <v>0</v>
      </c>
      <c r="AT80" s="55">
        <v>0</v>
      </c>
      <c r="AU80" s="55">
        <v>0</v>
      </c>
      <c r="AV80" s="55">
        <v>0</v>
      </c>
      <c r="AW80" s="55">
        <v>0</v>
      </c>
      <c r="AX80" s="55">
        <v>0</v>
      </c>
      <c r="AY80" s="55">
        <v>0</v>
      </c>
      <c r="AZ80" s="2">
        <f t="shared" ca="1" si="54"/>
        <v>0</v>
      </c>
      <c r="BA80" s="2">
        <f t="shared" ca="1" si="54"/>
        <v>0</v>
      </c>
      <c r="BB80" s="2">
        <f t="shared" ca="1" si="54"/>
        <v>0</v>
      </c>
      <c r="BC80" s="2">
        <f t="shared" ca="1" si="54"/>
        <v>0</v>
      </c>
      <c r="BD80" s="2">
        <f t="shared" ca="1" si="54"/>
        <v>0</v>
      </c>
      <c r="BE80" s="2">
        <f t="shared" ca="1" si="70"/>
        <v>0</v>
      </c>
      <c r="BF80" s="2">
        <f t="shared" ca="1" si="70"/>
        <v>0</v>
      </c>
      <c r="BG80" s="2">
        <f t="shared" ca="1" si="70"/>
        <v>0</v>
      </c>
      <c r="BH80" s="2">
        <f t="shared" ca="1" si="70"/>
        <v>0</v>
      </c>
      <c r="BI80" s="2">
        <f t="shared" ca="1" si="70"/>
        <v>0</v>
      </c>
      <c r="BJ80" s="2">
        <f t="shared" ca="1" si="70"/>
        <v>0</v>
      </c>
      <c r="BK80" s="2">
        <f t="shared" ca="1" si="70"/>
        <v>0</v>
      </c>
      <c r="BL80" s="2">
        <f t="shared" ca="1" si="70"/>
        <v>0</v>
      </c>
      <c r="BM80" s="2">
        <f t="shared" ca="1" si="70"/>
        <v>0</v>
      </c>
      <c r="BN80" s="2" t="str">
        <f t="shared" si="88"/>
        <v>TW</v>
      </c>
      <c r="BP80" s="2">
        <f t="shared" si="71"/>
        <v>0</v>
      </c>
      <c r="BR80" s="2">
        <f t="shared" si="72"/>
        <v>0</v>
      </c>
      <c r="BS80" s="2">
        <f t="shared" si="73"/>
        <v>0</v>
      </c>
      <c r="BT80" s="2">
        <f t="shared" si="74"/>
        <v>0</v>
      </c>
      <c r="BU80" s="2">
        <f t="shared" si="75"/>
        <v>0</v>
      </c>
      <c r="BV80" s="2">
        <f t="shared" si="76"/>
        <v>0</v>
      </c>
      <c r="BW80" s="2">
        <f t="shared" si="77"/>
        <v>0</v>
      </c>
      <c r="BX80" s="2">
        <f t="shared" si="78"/>
        <v>0</v>
      </c>
      <c r="BY80" s="2">
        <f t="shared" si="79"/>
        <v>0</v>
      </c>
      <c r="BZ80" s="2">
        <f t="shared" si="80"/>
        <v>0</v>
      </c>
      <c r="CA80" s="2">
        <f t="shared" si="81"/>
        <v>0</v>
      </c>
      <c r="CB80" s="2">
        <f t="shared" si="82"/>
        <v>0</v>
      </c>
      <c r="CC80" s="2">
        <f t="shared" si="83"/>
        <v>0</v>
      </c>
      <c r="CD80" s="2">
        <f t="shared" si="84"/>
        <v>0</v>
      </c>
      <c r="CE80" s="2">
        <f t="shared" si="85"/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ТА-1  -  Р₀</v>
      </c>
      <c r="B81" s="10" t="s">
        <v>245</v>
      </c>
      <c r="C81" s="18">
        <v>95</v>
      </c>
      <c r="D81" s="18">
        <v>85</v>
      </c>
      <c r="E81" s="22" t="s">
        <v>117</v>
      </c>
      <c r="F81" s="22">
        <v>3</v>
      </c>
      <c r="G81" s="18"/>
      <c r="H81" s="20">
        <f t="shared" ca="1" si="86"/>
        <v>0</v>
      </c>
      <c r="I81" s="16" t="str">
        <f t="shared" si="87"/>
        <v>01T002PP0009</v>
      </c>
      <c r="J81" s="54">
        <v>90.34756779446127</v>
      </c>
      <c r="K81" s="54">
        <v>89.855581836357771</v>
      </c>
      <c r="L81" s="54">
        <v>89.175282655170207</v>
      </c>
      <c r="M81" s="54">
        <v>89.558857472401669</v>
      </c>
      <c r="N81" s="54">
        <v>90.057423195938213</v>
      </c>
      <c r="O81" s="54">
        <v>90.282562758331039</v>
      </c>
      <c r="P81" s="54">
        <v>89.782584377914475</v>
      </c>
      <c r="Q81" s="54">
        <v>90.404059733035609</v>
      </c>
      <c r="R81" s="54">
        <v>90.144864869484678</v>
      </c>
      <c r="S81" s="54">
        <v>89.270295391747737</v>
      </c>
      <c r="T81" s="54">
        <v>89.262099071544952</v>
      </c>
      <c r="U81" s="54">
        <v>89.652307713317782</v>
      </c>
      <c r="V81" s="54">
        <v>89.445813708687226</v>
      </c>
      <c r="W81" s="56">
        <v>90.572235408279951</v>
      </c>
      <c r="X81" s="2">
        <f t="shared" ca="1" si="53"/>
        <v>0</v>
      </c>
      <c r="Y81" s="2">
        <f t="shared" ca="1" si="53"/>
        <v>0</v>
      </c>
      <c r="Z81" s="2">
        <f t="shared" ca="1" si="53"/>
        <v>0</v>
      </c>
      <c r="AA81" s="2">
        <f t="shared" ca="1" si="53"/>
        <v>0</v>
      </c>
      <c r="AB81" s="2">
        <f t="shared" ca="1" si="53"/>
        <v>0</v>
      </c>
      <c r="AC81" s="2">
        <f t="shared" ca="1" si="69"/>
        <v>0</v>
      </c>
      <c r="AD81" s="2">
        <f t="shared" ca="1" si="69"/>
        <v>0</v>
      </c>
      <c r="AE81" s="2">
        <f t="shared" ca="1" si="69"/>
        <v>0</v>
      </c>
      <c r="AF81" s="2">
        <f t="shared" ca="1" si="69"/>
        <v>0</v>
      </c>
      <c r="AG81" s="2">
        <f t="shared" ca="1" si="69"/>
        <v>0</v>
      </c>
      <c r="AH81" s="2">
        <f t="shared" ca="1" si="69"/>
        <v>0</v>
      </c>
      <c r="AI81" s="2">
        <f t="shared" ca="1" si="69"/>
        <v>0</v>
      </c>
      <c r="AJ81" s="2">
        <f t="shared" ca="1" si="69"/>
        <v>0</v>
      </c>
      <c r="AK81" s="2">
        <f t="shared" ca="1" si="69"/>
        <v>0</v>
      </c>
      <c r="AL81" s="55">
        <v>90</v>
      </c>
      <c r="AM81" s="55">
        <v>90</v>
      </c>
      <c r="AN81" s="55">
        <v>90</v>
      </c>
      <c r="AO81" s="55">
        <v>90</v>
      </c>
      <c r="AP81" s="55">
        <v>90</v>
      </c>
      <c r="AQ81" s="55">
        <v>90</v>
      </c>
      <c r="AR81" s="55">
        <v>90</v>
      </c>
      <c r="AS81" s="55">
        <v>90</v>
      </c>
      <c r="AT81" s="55">
        <v>90</v>
      </c>
      <c r="AU81" s="55">
        <v>90</v>
      </c>
      <c r="AV81" s="55">
        <v>90</v>
      </c>
      <c r="AW81" s="55">
        <v>90</v>
      </c>
      <c r="AX81" s="55">
        <v>90</v>
      </c>
      <c r="AY81" s="55">
        <v>90</v>
      </c>
      <c r="AZ81" s="2">
        <f t="shared" ca="1" si="54"/>
        <v>0</v>
      </c>
      <c r="BA81" s="2">
        <f t="shared" ca="1" si="54"/>
        <v>0</v>
      </c>
      <c r="BB81" s="2">
        <f t="shared" ca="1" si="54"/>
        <v>0</v>
      </c>
      <c r="BC81" s="2">
        <f t="shared" ca="1" si="54"/>
        <v>0</v>
      </c>
      <c r="BD81" s="2">
        <f t="shared" ca="1" si="54"/>
        <v>0</v>
      </c>
      <c r="BE81" s="2">
        <f t="shared" ca="1" si="70"/>
        <v>0</v>
      </c>
      <c r="BF81" s="2">
        <f t="shared" ca="1" si="70"/>
        <v>0</v>
      </c>
      <c r="BG81" s="2">
        <f t="shared" ca="1" si="70"/>
        <v>0</v>
      </c>
      <c r="BH81" s="2">
        <f t="shared" ca="1" si="70"/>
        <v>0</v>
      </c>
      <c r="BI81" s="2">
        <f t="shared" ca="1" si="70"/>
        <v>0</v>
      </c>
      <c r="BJ81" s="2">
        <f t="shared" ca="1" si="70"/>
        <v>0</v>
      </c>
      <c r="BK81" s="2">
        <f t="shared" ca="1" si="70"/>
        <v>0</v>
      </c>
      <c r="BL81" s="2">
        <f t="shared" ca="1" si="70"/>
        <v>0</v>
      </c>
      <c r="BM81" s="2">
        <f t="shared" ca="1" si="70"/>
        <v>0</v>
      </c>
      <c r="BN81" s="2" t="str">
        <f t="shared" si="88"/>
        <v>PP</v>
      </c>
      <c r="BO81" s="2">
        <f>IF(AND(COUNTIF(J81:W81,"&gt;0")&gt;6,COUNTIF(J81:W81,"&gt;0")=SUM(BR81:CE81)),SUM(BR81:CE81),0)</f>
        <v>0</v>
      </c>
      <c r="BP81" s="2">
        <f t="shared" si="71"/>
        <v>1</v>
      </c>
      <c r="BR81" s="2">
        <f t="shared" ref="BR81:BR89" si="89">IF(AND(J133 &gt;0,J81&lt;$D81,J81 &gt;20),1,0)</f>
        <v>0</v>
      </c>
      <c r="BS81" s="2">
        <f t="shared" ref="BS81:BS89" si="90">IF(AND(K133 &gt;0,K81&lt;$D81,K81 &gt;20),1,0)</f>
        <v>0</v>
      </c>
      <c r="BT81" s="2">
        <f t="shared" ref="BT81:BT89" si="91">IF(AND(L133 &gt;0,L81&lt;$D81,L81 &gt;20),1,0)</f>
        <v>0</v>
      </c>
      <c r="BU81" s="2">
        <f t="shared" ref="BU81:BU89" si="92">IF(AND(M133 &gt;0,M81&lt;$D81,M81 &gt;20),1,0)</f>
        <v>0</v>
      </c>
      <c r="BV81" s="2">
        <f t="shared" ref="BV81:BV89" si="93">IF(AND(N133 &gt;0,N81&lt;$D81,N81 &gt;20),1,0)</f>
        <v>0</v>
      </c>
      <c r="BW81" s="2">
        <f t="shared" ref="BW81:BW89" si="94">IF(AND(O133 &gt;0,O81&lt;$D81,O81 &gt;20),1,0)</f>
        <v>0</v>
      </c>
      <c r="BX81" s="2">
        <f t="shared" ref="BX81:BX89" si="95">IF(AND(P133 &gt;0,P81&lt;$D81,P81 &gt;20),1,0)</f>
        <v>0</v>
      </c>
      <c r="BY81" s="2">
        <f t="shared" ref="BY81:BY89" si="96">IF(AND(Q133 &gt;0,Q81&lt;$D81,Q81 &gt;20),1,0)</f>
        <v>0</v>
      </c>
      <c r="BZ81" s="2">
        <f t="shared" ref="BZ81:BZ89" si="97">IF(AND(R133 &gt;0,R81&lt;$D81,R81 &gt;20),1,0)</f>
        <v>0</v>
      </c>
      <c r="CA81" s="2">
        <f t="shared" ref="CA81:CA89" si="98">IF(AND(S133 &gt;0,S81&lt;$D81,S81 &gt;20),1,0)</f>
        <v>0</v>
      </c>
      <c r="CB81" s="2">
        <f t="shared" ref="CB81:CB89" si="99">IF(AND(T133 &gt;0,T81&lt;$D81,T81 &gt;20),1,0)</f>
        <v>0</v>
      </c>
      <c r="CC81" s="2">
        <f t="shared" ref="CC81:CC89" si="100">IF(AND(U133 &gt;0,U81&lt;$D81,U81 &gt;20),1,0)</f>
        <v>0</v>
      </c>
      <c r="CD81" s="2">
        <f t="shared" ref="CD81:CD89" si="101">IF(AND(V133 &gt;0,V81&lt;$D81,V81 &gt;20),1,0)</f>
        <v>0</v>
      </c>
      <c r="CE81" s="2">
        <f t="shared" ref="CE81:CE89" si="102">IF(AND(W133 &gt;0,W81&lt;$D81,W81 &gt;20),1,0)</f>
        <v>0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ТА-2  -  Р₀</v>
      </c>
      <c r="B82" s="10" t="s">
        <v>246</v>
      </c>
      <c r="C82" s="18">
        <v>95</v>
      </c>
      <c r="D82" s="18">
        <v>85</v>
      </c>
      <c r="E82" s="22" t="s">
        <v>117</v>
      </c>
      <c r="F82" s="22">
        <v>3</v>
      </c>
      <c r="G82" s="18"/>
      <c r="H82" s="20">
        <f t="shared" ca="1" si="86"/>
        <v>0</v>
      </c>
      <c r="I82" s="16" t="str">
        <f t="shared" si="87"/>
        <v>02T002PP0009</v>
      </c>
      <c r="J82" s="54">
        <v>87.033092326313863</v>
      </c>
      <c r="K82" s="54">
        <v>89.747709160177095</v>
      </c>
      <c r="L82" s="54">
        <v>90.168455158124146</v>
      </c>
      <c r="M82" s="54">
        <v>89.311661369419866</v>
      </c>
      <c r="N82" s="54">
        <v>89.910028266925849</v>
      </c>
      <c r="O82" s="54">
        <v>90.214653407376105</v>
      </c>
      <c r="P82" s="54">
        <v>89.635896703511634</v>
      </c>
      <c r="Q82" s="54">
        <v>89.757360018216673</v>
      </c>
      <c r="R82" s="54">
        <v>89.5651619560808</v>
      </c>
      <c r="S82" s="54">
        <v>89.573196575286786</v>
      </c>
      <c r="T82" s="54">
        <v>89.496003323030067</v>
      </c>
      <c r="U82" s="54">
        <v>0</v>
      </c>
      <c r="V82" s="54">
        <v>0</v>
      </c>
      <c r="W82" s="56">
        <v>0</v>
      </c>
      <c r="X82" s="2">
        <f t="shared" ca="1" si="53"/>
        <v>0</v>
      </c>
      <c r="Y82" s="2">
        <f t="shared" ca="1" si="53"/>
        <v>0</v>
      </c>
      <c r="Z82" s="2">
        <f t="shared" ca="1" si="53"/>
        <v>0</v>
      </c>
      <c r="AA82" s="2">
        <f t="shared" ca="1" si="53"/>
        <v>0</v>
      </c>
      <c r="AB82" s="2">
        <f t="shared" ca="1" si="53"/>
        <v>0</v>
      </c>
      <c r="AC82" s="2">
        <f t="shared" ca="1" si="69"/>
        <v>0</v>
      </c>
      <c r="AD82" s="2">
        <f t="shared" ca="1" si="69"/>
        <v>0</v>
      </c>
      <c r="AE82" s="2">
        <f t="shared" ca="1" si="69"/>
        <v>0</v>
      </c>
      <c r="AF82" s="2">
        <f t="shared" ca="1" si="69"/>
        <v>0</v>
      </c>
      <c r="AG82" s="2">
        <f t="shared" ca="1" si="69"/>
        <v>0</v>
      </c>
      <c r="AH82" s="2">
        <f t="shared" ca="1" si="69"/>
        <v>0</v>
      </c>
      <c r="AI82" s="2">
        <f t="shared" ca="1" si="69"/>
        <v>2</v>
      </c>
      <c r="AJ82" s="2">
        <f t="shared" ca="1" si="69"/>
        <v>2</v>
      </c>
      <c r="AK82" s="2">
        <f t="shared" ca="1" si="69"/>
        <v>2</v>
      </c>
      <c r="AL82" s="55">
        <v>90</v>
      </c>
      <c r="AM82" s="55">
        <v>90</v>
      </c>
      <c r="AN82" s="55">
        <v>90</v>
      </c>
      <c r="AO82" s="55">
        <v>90</v>
      </c>
      <c r="AP82" s="55">
        <v>90</v>
      </c>
      <c r="AQ82" s="55">
        <v>90</v>
      </c>
      <c r="AR82" s="55">
        <v>90</v>
      </c>
      <c r="AS82" s="55">
        <v>90</v>
      </c>
      <c r="AT82" s="55">
        <v>90</v>
      </c>
      <c r="AU82" s="55">
        <v>90</v>
      </c>
      <c r="AV82" s="55">
        <v>90</v>
      </c>
      <c r="AW82" s="55">
        <v>0</v>
      </c>
      <c r="AX82" s="55">
        <v>0</v>
      </c>
      <c r="AY82" s="55">
        <v>0</v>
      </c>
      <c r="AZ82" s="2">
        <f t="shared" ca="1" si="54"/>
        <v>0</v>
      </c>
      <c r="BA82" s="2">
        <f t="shared" ca="1" si="54"/>
        <v>0</v>
      </c>
      <c r="BB82" s="2">
        <f t="shared" ca="1" si="54"/>
        <v>0</v>
      </c>
      <c r="BC82" s="2">
        <f t="shared" ca="1" si="54"/>
        <v>0</v>
      </c>
      <c r="BD82" s="2">
        <f t="shared" ca="1" si="54"/>
        <v>0</v>
      </c>
      <c r="BE82" s="2">
        <f t="shared" ca="1" si="70"/>
        <v>0</v>
      </c>
      <c r="BF82" s="2">
        <f t="shared" ca="1" si="70"/>
        <v>0</v>
      </c>
      <c r="BG82" s="2">
        <f t="shared" ca="1" si="70"/>
        <v>0</v>
      </c>
      <c r="BH82" s="2">
        <f t="shared" ca="1" si="70"/>
        <v>0</v>
      </c>
      <c r="BI82" s="2">
        <f t="shared" ca="1" si="70"/>
        <v>0</v>
      </c>
      <c r="BJ82" s="2">
        <f t="shared" ca="1" si="70"/>
        <v>0</v>
      </c>
      <c r="BK82" s="2">
        <f t="shared" ca="1" si="70"/>
        <v>0</v>
      </c>
      <c r="BL82" s="2">
        <f t="shared" ca="1" si="70"/>
        <v>0</v>
      </c>
      <c r="BM82" s="2">
        <f t="shared" ca="1" si="70"/>
        <v>0</v>
      </c>
      <c r="BN82" s="2" t="str">
        <f t="shared" si="88"/>
        <v>PP</v>
      </c>
      <c r="BO82" s="2">
        <f>IF(AND(COUNTIF(J82:W82,"&gt;0")&gt;6,COUNTIF(J82:W82,"&gt;0")=SUM(BR82:CE82)),SUM(BR82:CE82),0)</f>
        <v>0</v>
      </c>
      <c r="BP82" s="2">
        <f t="shared" si="71"/>
        <v>1</v>
      </c>
      <c r="BR82" s="2">
        <f t="shared" si="89"/>
        <v>0</v>
      </c>
      <c r="BS82" s="2">
        <f t="shared" si="90"/>
        <v>0</v>
      </c>
      <c r="BT82" s="2">
        <f t="shared" si="91"/>
        <v>0</v>
      </c>
      <c r="BU82" s="2">
        <f t="shared" si="92"/>
        <v>0</v>
      </c>
      <c r="BV82" s="2">
        <f t="shared" si="93"/>
        <v>0</v>
      </c>
      <c r="BW82" s="2">
        <f t="shared" si="94"/>
        <v>0</v>
      </c>
      <c r="BX82" s="2">
        <f t="shared" si="95"/>
        <v>0</v>
      </c>
      <c r="BY82" s="2">
        <f t="shared" si="96"/>
        <v>0</v>
      </c>
      <c r="BZ82" s="2">
        <f t="shared" si="97"/>
        <v>0</v>
      </c>
      <c r="CA82" s="2">
        <f t="shared" si="98"/>
        <v>0</v>
      </c>
      <c r="CB82" s="2">
        <f t="shared" si="99"/>
        <v>0</v>
      </c>
      <c r="CC82" s="2">
        <f t="shared" si="100"/>
        <v>0</v>
      </c>
      <c r="CD82" s="2">
        <f t="shared" si="101"/>
        <v>0</v>
      </c>
      <c r="CE82" s="2">
        <f t="shared" si="102"/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ТА-3  -  Р₀</v>
      </c>
      <c r="B83" s="15" t="s">
        <v>247</v>
      </c>
      <c r="C83" s="18">
        <v>95</v>
      </c>
      <c r="D83" s="18">
        <v>85</v>
      </c>
      <c r="E83" s="22" t="s">
        <v>117</v>
      </c>
      <c r="F83" s="22">
        <v>3</v>
      </c>
      <c r="G83" s="18"/>
      <c r="H83" s="20">
        <f t="shared" ca="1" si="86"/>
        <v>0</v>
      </c>
      <c r="I83" s="16" t="str">
        <f t="shared" si="87"/>
        <v>03T002PP0009</v>
      </c>
      <c r="J83" s="54">
        <v>88.324398089963609</v>
      </c>
      <c r="K83" s="54">
        <v>88.923993980518503</v>
      </c>
      <c r="L83" s="54">
        <v>88.27098441717844</v>
      </c>
      <c r="M83" s="54">
        <v>88.511653451538109</v>
      </c>
      <c r="N83" s="54">
        <v>88.549513997969242</v>
      </c>
      <c r="O83" s="54">
        <v>89.269882581642392</v>
      </c>
      <c r="P83" s="54">
        <v>88.854716754919266</v>
      </c>
      <c r="Q83" s="54">
        <v>89.327211552084933</v>
      </c>
      <c r="R83" s="54">
        <v>88.591972161824728</v>
      </c>
      <c r="S83" s="54">
        <v>88.118907230718392</v>
      </c>
      <c r="T83" s="54">
        <v>88.77764402242984</v>
      </c>
      <c r="U83" s="54">
        <v>88.011659758363024</v>
      </c>
      <c r="V83" s="54">
        <v>88.787032304598412</v>
      </c>
      <c r="W83" s="56">
        <v>88.735421695507355</v>
      </c>
      <c r="X83" s="2">
        <f t="shared" ca="1" si="53"/>
        <v>0</v>
      </c>
      <c r="Y83" s="2">
        <f t="shared" ca="1" si="53"/>
        <v>0</v>
      </c>
      <c r="Z83" s="2">
        <f t="shared" ca="1" si="53"/>
        <v>0</v>
      </c>
      <c r="AA83" s="2">
        <f t="shared" ca="1" si="53"/>
        <v>0</v>
      </c>
      <c r="AB83" s="2">
        <f t="shared" ca="1" si="53"/>
        <v>0</v>
      </c>
      <c r="AC83" s="2">
        <f t="shared" ca="1" si="69"/>
        <v>0</v>
      </c>
      <c r="AD83" s="2">
        <f t="shared" ca="1" si="69"/>
        <v>0</v>
      </c>
      <c r="AE83" s="2">
        <f t="shared" ca="1" si="69"/>
        <v>0</v>
      </c>
      <c r="AF83" s="2">
        <f t="shared" ca="1" si="69"/>
        <v>0</v>
      </c>
      <c r="AG83" s="2">
        <f t="shared" ca="1" si="69"/>
        <v>0</v>
      </c>
      <c r="AH83" s="2">
        <f t="shared" ca="1" si="69"/>
        <v>0</v>
      </c>
      <c r="AI83" s="2">
        <f t="shared" ca="1" si="69"/>
        <v>0</v>
      </c>
      <c r="AJ83" s="2">
        <f t="shared" ca="1" si="69"/>
        <v>0</v>
      </c>
      <c r="AK83" s="2">
        <f t="shared" ca="1" si="69"/>
        <v>0</v>
      </c>
      <c r="AL83" s="55">
        <v>90</v>
      </c>
      <c r="AM83" s="55">
        <v>90</v>
      </c>
      <c r="AN83" s="55">
        <v>90</v>
      </c>
      <c r="AO83" s="55">
        <v>90</v>
      </c>
      <c r="AP83" s="55">
        <v>90</v>
      </c>
      <c r="AQ83" s="55">
        <v>90</v>
      </c>
      <c r="AR83" s="55">
        <v>90</v>
      </c>
      <c r="AS83" s="55">
        <v>90</v>
      </c>
      <c r="AT83" s="55">
        <v>90</v>
      </c>
      <c r="AU83" s="55">
        <v>90</v>
      </c>
      <c r="AV83" s="55">
        <v>90</v>
      </c>
      <c r="AW83" s="55">
        <v>90</v>
      </c>
      <c r="AX83" s="55">
        <v>90</v>
      </c>
      <c r="AY83" s="55">
        <v>90</v>
      </c>
      <c r="AZ83" s="2">
        <f t="shared" ca="1" si="54"/>
        <v>0</v>
      </c>
      <c r="BA83" s="2">
        <f t="shared" ca="1" si="54"/>
        <v>0</v>
      </c>
      <c r="BB83" s="2">
        <f t="shared" ca="1" si="54"/>
        <v>0</v>
      </c>
      <c r="BC83" s="2">
        <f t="shared" ca="1" si="54"/>
        <v>0</v>
      </c>
      <c r="BD83" s="2">
        <f t="shared" ca="1" si="54"/>
        <v>0</v>
      </c>
      <c r="BE83" s="2">
        <f t="shared" ca="1" si="70"/>
        <v>0</v>
      </c>
      <c r="BF83" s="2">
        <f t="shared" ca="1" si="70"/>
        <v>0</v>
      </c>
      <c r="BG83" s="2">
        <f t="shared" ca="1" si="70"/>
        <v>0</v>
      </c>
      <c r="BH83" s="2">
        <f t="shared" ca="1" si="70"/>
        <v>0</v>
      </c>
      <c r="BI83" s="2">
        <f t="shared" ca="1" si="70"/>
        <v>0</v>
      </c>
      <c r="BJ83" s="2">
        <f t="shared" ca="1" si="70"/>
        <v>0</v>
      </c>
      <c r="BK83" s="2">
        <f t="shared" ca="1" si="70"/>
        <v>0</v>
      </c>
      <c r="BL83" s="2">
        <f t="shared" ca="1" si="70"/>
        <v>0</v>
      </c>
      <c r="BM83" s="2">
        <f t="shared" ca="1" si="70"/>
        <v>0</v>
      </c>
      <c r="BN83" s="2" t="str">
        <f t="shared" si="88"/>
        <v>PP</v>
      </c>
      <c r="BO83" s="2">
        <f>IF(AND(COUNTIF(J83:W83,"&gt;0")&gt;6,COUNTIF(J83:W83,"&gt;0")=SUM(BR83:CE83)),SUM(BR83:CE83),0)</f>
        <v>0</v>
      </c>
      <c r="BP83" s="2">
        <f t="shared" si="71"/>
        <v>1</v>
      </c>
      <c r="BR83" s="2">
        <f t="shared" si="89"/>
        <v>0</v>
      </c>
      <c r="BS83" s="2">
        <f t="shared" si="90"/>
        <v>0</v>
      </c>
      <c r="BT83" s="2">
        <f t="shared" si="91"/>
        <v>0</v>
      </c>
      <c r="BU83" s="2">
        <f t="shared" si="92"/>
        <v>0</v>
      </c>
      <c r="BV83" s="2">
        <f t="shared" si="93"/>
        <v>0</v>
      </c>
      <c r="BW83" s="2">
        <f t="shared" si="94"/>
        <v>0</v>
      </c>
      <c r="BX83" s="2">
        <f t="shared" si="95"/>
        <v>0</v>
      </c>
      <c r="BY83" s="2">
        <f t="shared" si="96"/>
        <v>0</v>
      </c>
      <c r="BZ83" s="2">
        <f t="shared" si="97"/>
        <v>0</v>
      </c>
      <c r="CA83" s="2">
        <f t="shared" si="98"/>
        <v>0</v>
      </c>
      <c r="CB83" s="2">
        <f t="shared" si="99"/>
        <v>0</v>
      </c>
      <c r="CC83" s="2">
        <f t="shared" si="100"/>
        <v>0</v>
      </c>
      <c r="CD83" s="2">
        <f t="shared" si="101"/>
        <v>0</v>
      </c>
      <c r="CE83" s="2">
        <f t="shared" si="102"/>
        <v>0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ТА-4  -  Р₀</v>
      </c>
      <c r="B84" s="15" t="s">
        <v>248</v>
      </c>
      <c r="C84" s="18">
        <v>95</v>
      </c>
      <c r="D84" s="18">
        <v>85</v>
      </c>
      <c r="E84" s="22" t="s">
        <v>117</v>
      </c>
      <c r="F84" s="22">
        <v>3</v>
      </c>
      <c r="G84" s="18"/>
      <c r="H84" s="20">
        <f t="shared" ca="1" si="86"/>
        <v>0</v>
      </c>
      <c r="I84" s="16" t="str">
        <f t="shared" si="87"/>
        <v>04T002PP0009</v>
      </c>
      <c r="J84" s="54">
        <v>77.91965000887636</v>
      </c>
      <c r="K84" s="54">
        <v>89.362750959389246</v>
      </c>
      <c r="L84" s="54">
        <v>89.652389031293552</v>
      </c>
      <c r="M84" s="54">
        <v>90.173482966878538</v>
      </c>
      <c r="N84" s="54">
        <v>90.216815932748545</v>
      </c>
      <c r="O84" s="54">
        <v>89.735813787862739</v>
      </c>
      <c r="P84" s="54">
        <v>89.664095804433074</v>
      </c>
      <c r="Q84" s="54">
        <v>89.712117440762924</v>
      </c>
      <c r="R84" s="54">
        <v>89.777530659796469</v>
      </c>
      <c r="S84" s="54">
        <v>89.691978291748526</v>
      </c>
      <c r="T84" s="54">
        <v>89.600574147471363</v>
      </c>
      <c r="U84" s="54">
        <v>0</v>
      </c>
      <c r="V84" s="54">
        <v>90.267071414426539</v>
      </c>
      <c r="W84" s="56">
        <v>89.905056189633243</v>
      </c>
      <c r="X84" s="2">
        <f t="shared" ca="1" si="53"/>
        <v>2</v>
      </c>
      <c r="Y84" s="2">
        <f t="shared" ca="1" si="53"/>
        <v>0</v>
      </c>
      <c r="Z84" s="2">
        <f t="shared" ca="1" si="53"/>
        <v>0</v>
      </c>
      <c r="AA84" s="2">
        <f t="shared" ca="1" si="53"/>
        <v>0</v>
      </c>
      <c r="AB84" s="2">
        <f t="shared" ca="1" si="53"/>
        <v>0</v>
      </c>
      <c r="AC84" s="2">
        <f t="shared" ca="1" si="69"/>
        <v>0</v>
      </c>
      <c r="AD84" s="2">
        <f t="shared" ca="1" si="69"/>
        <v>0</v>
      </c>
      <c r="AE84" s="2">
        <f t="shared" ca="1" si="69"/>
        <v>0</v>
      </c>
      <c r="AF84" s="2">
        <f t="shared" ca="1" si="69"/>
        <v>0</v>
      </c>
      <c r="AG84" s="2">
        <f t="shared" ca="1" si="69"/>
        <v>0</v>
      </c>
      <c r="AH84" s="2">
        <f t="shared" ca="1" si="69"/>
        <v>0</v>
      </c>
      <c r="AI84" s="2">
        <f t="shared" ca="1" si="69"/>
        <v>2</v>
      </c>
      <c r="AJ84" s="2">
        <f t="shared" ca="1" si="69"/>
        <v>0</v>
      </c>
      <c r="AK84" s="2">
        <f t="shared" ca="1" si="69"/>
        <v>0</v>
      </c>
      <c r="AL84" s="55">
        <v>90</v>
      </c>
      <c r="AM84" s="55">
        <v>90</v>
      </c>
      <c r="AN84" s="55">
        <v>90</v>
      </c>
      <c r="AO84" s="55">
        <v>90</v>
      </c>
      <c r="AP84" s="55">
        <v>90</v>
      </c>
      <c r="AQ84" s="55">
        <v>90</v>
      </c>
      <c r="AR84" s="55">
        <v>90</v>
      </c>
      <c r="AS84" s="55">
        <v>90</v>
      </c>
      <c r="AT84" s="55">
        <v>90</v>
      </c>
      <c r="AU84" s="55">
        <v>90</v>
      </c>
      <c r="AV84" s="55">
        <v>90</v>
      </c>
      <c r="AW84" s="55">
        <v>0</v>
      </c>
      <c r="AX84" s="55">
        <v>90</v>
      </c>
      <c r="AY84" s="55">
        <v>90</v>
      </c>
      <c r="AZ84" s="2">
        <f t="shared" ca="1" si="54"/>
        <v>0</v>
      </c>
      <c r="BA84" s="2">
        <f t="shared" ca="1" si="54"/>
        <v>0</v>
      </c>
      <c r="BB84" s="2">
        <f t="shared" ca="1" si="54"/>
        <v>0</v>
      </c>
      <c r="BC84" s="2">
        <f t="shared" ca="1" si="54"/>
        <v>0</v>
      </c>
      <c r="BD84" s="2">
        <f t="shared" ca="1" si="54"/>
        <v>0</v>
      </c>
      <c r="BE84" s="2">
        <f t="shared" ca="1" si="70"/>
        <v>0</v>
      </c>
      <c r="BF84" s="2">
        <f t="shared" ca="1" si="70"/>
        <v>0</v>
      </c>
      <c r="BG84" s="2">
        <f t="shared" ca="1" si="70"/>
        <v>0</v>
      </c>
      <c r="BH84" s="2">
        <f t="shared" ca="1" si="70"/>
        <v>0</v>
      </c>
      <c r="BI84" s="2">
        <f t="shared" ca="1" si="70"/>
        <v>0</v>
      </c>
      <c r="BJ84" s="2">
        <f t="shared" ca="1" si="70"/>
        <v>0</v>
      </c>
      <c r="BK84" s="2">
        <f t="shared" ca="1" si="70"/>
        <v>0</v>
      </c>
      <c r="BL84" s="2">
        <f t="shared" ca="1" si="70"/>
        <v>0</v>
      </c>
      <c r="BM84" s="2">
        <f t="shared" ca="1" si="70"/>
        <v>0</v>
      </c>
      <c r="BN84" s="2" t="str">
        <f t="shared" si="88"/>
        <v>PP</v>
      </c>
      <c r="BO84" s="2">
        <f>IF(AND(COUNTIF(J84:W84,"&gt;0")&gt;6,COUNTIF(J84:W84,"&gt;0")=SUM(BR84:CE84)),SUM(BR84:CE84),0)</f>
        <v>0</v>
      </c>
      <c r="BP84" s="2">
        <f t="shared" si="71"/>
        <v>0</v>
      </c>
      <c r="BR84" s="2">
        <f t="shared" si="89"/>
        <v>1</v>
      </c>
      <c r="BS84" s="2">
        <f t="shared" si="90"/>
        <v>0</v>
      </c>
      <c r="BT84" s="2">
        <f t="shared" si="91"/>
        <v>0</v>
      </c>
      <c r="BU84" s="2">
        <f t="shared" si="92"/>
        <v>0</v>
      </c>
      <c r="BV84" s="2">
        <f t="shared" si="93"/>
        <v>0</v>
      </c>
      <c r="BW84" s="2">
        <f t="shared" si="94"/>
        <v>0</v>
      </c>
      <c r="BX84" s="2">
        <f t="shared" si="95"/>
        <v>0</v>
      </c>
      <c r="BY84" s="2">
        <f t="shared" si="96"/>
        <v>0</v>
      </c>
      <c r="BZ84" s="2">
        <f t="shared" si="97"/>
        <v>0</v>
      </c>
      <c r="CA84" s="2">
        <f t="shared" si="98"/>
        <v>0</v>
      </c>
      <c r="CB84" s="2">
        <f t="shared" si="99"/>
        <v>0</v>
      </c>
      <c r="CC84" s="2">
        <f t="shared" si="100"/>
        <v>0</v>
      </c>
      <c r="CD84" s="2">
        <f t="shared" si="101"/>
        <v>0</v>
      </c>
      <c r="CE84" s="2">
        <f t="shared" si="102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ТА-5  -  Р₀</v>
      </c>
      <c r="B85" s="15" t="s">
        <v>249</v>
      </c>
      <c r="C85" s="18">
        <v>95</v>
      </c>
      <c r="D85" s="18">
        <v>85</v>
      </c>
      <c r="E85" s="22" t="s">
        <v>117</v>
      </c>
      <c r="F85" s="22">
        <v>3</v>
      </c>
      <c r="G85" s="18"/>
      <c r="H85" s="20">
        <f t="shared" ca="1" si="86"/>
        <v>0</v>
      </c>
      <c r="I85" s="16" t="str">
        <f t="shared" si="87"/>
        <v>05T002PP0009</v>
      </c>
      <c r="J85" s="54">
        <v>0</v>
      </c>
      <c r="K85" s="54">
        <v>0</v>
      </c>
      <c r="L85" s="54">
        <v>0</v>
      </c>
      <c r="M85" s="54">
        <v>0</v>
      </c>
      <c r="N85" s="54">
        <v>0</v>
      </c>
      <c r="O85" s="54">
        <v>0</v>
      </c>
      <c r="P85" s="54">
        <v>0</v>
      </c>
      <c r="Q85" s="54">
        <v>0</v>
      </c>
      <c r="R85" s="54">
        <v>0</v>
      </c>
      <c r="S85" s="54">
        <v>0</v>
      </c>
      <c r="T85" s="54">
        <v>0</v>
      </c>
      <c r="U85" s="54">
        <v>0</v>
      </c>
      <c r="V85" s="54">
        <v>0</v>
      </c>
      <c r="W85" s="56">
        <v>0</v>
      </c>
      <c r="X85" s="2">
        <f t="shared" ca="1" si="53"/>
        <v>2</v>
      </c>
      <c r="Y85" s="2">
        <f t="shared" ca="1" si="53"/>
        <v>2</v>
      </c>
      <c r="Z85" s="2">
        <f t="shared" ca="1" si="53"/>
        <v>2</v>
      </c>
      <c r="AA85" s="2">
        <f t="shared" ca="1" si="53"/>
        <v>2</v>
      </c>
      <c r="AB85" s="2">
        <f t="shared" ca="1" si="53"/>
        <v>2</v>
      </c>
      <c r="AC85" s="2">
        <f t="shared" ca="1" si="69"/>
        <v>2</v>
      </c>
      <c r="AD85" s="2">
        <f t="shared" ca="1" si="69"/>
        <v>2</v>
      </c>
      <c r="AE85" s="2">
        <f t="shared" ca="1" si="69"/>
        <v>2</v>
      </c>
      <c r="AF85" s="2">
        <f t="shared" ca="1" si="69"/>
        <v>2</v>
      </c>
      <c r="AG85" s="2">
        <f t="shared" ca="1" si="69"/>
        <v>2</v>
      </c>
      <c r="AH85" s="2">
        <f t="shared" ca="1" si="69"/>
        <v>2</v>
      </c>
      <c r="AI85" s="2">
        <f t="shared" ca="1" si="69"/>
        <v>2</v>
      </c>
      <c r="AJ85" s="2">
        <f t="shared" ca="1" si="69"/>
        <v>2</v>
      </c>
      <c r="AK85" s="2">
        <f t="shared" ca="1" si="69"/>
        <v>2</v>
      </c>
      <c r="AL85" s="55">
        <v>0</v>
      </c>
      <c r="AM85" s="55">
        <v>0</v>
      </c>
      <c r="AN85" s="55">
        <v>0</v>
      </c>
      <c r="AO85" s="55">
        <v>0</v>
      </c>
      <c r="AP85" s="55">
        <v>0</v>
      </c>
      <c r="AQ85" s="55">
        <v>0</v>
      </c>
      <c r="AR85" s="55">
        <v>0</v>
      </c>
      <c r="AS85" s="55">
        <v>0</v>
      </c>
      <c r="AT85" s="55">
        <v>0</v>
      </c>
      <c r="AU85" s="55">
        <v>0</v>
      </c>
      <c r="AV85" s="55">
        <v>0</v>
      </c>
      <c r="AW85" s="55">
        <v>0</v>
      </c>
      <c r="AX85" s="55">
        <v>0</v>
      </c>
      <c r="AY85" s="55">
        <v>0</v>
      </c>
      <c r="AZ85" s="2">
        <f t="shared" ca="1" si="54"/>
        <v>0</v>
      </c>
      <c r="BA85" s="2">
        <f t="shared" ca="1" si="54"/>
        <v>0</v>
      </c>
      <c r="BB85" s="2">
        <f t="shared" ca="1" si="54"/>
        <v>0</v>
      </c>
      <c r="BC85" s="2">
        <f t="shared" ca="1" si="54"/>
        <v>0</v>
      </c>
      <c r="BD85" s="2">
        <f t="shared" ca="1" si="54"/>
        <v>0</v>
      </c>
      <c r="BE85" s="2">
        <f t="shared" ca="1" si="70"/>
        <v>0</v>
      </c>
      <c r="BF85" s="2">
        <f t="shared" ca="1" si="70"/>
        <v>0</v>
      </c>
      <c r="BG85" s="2">
        <f t="shared" ca="1" si="70"/>
        <v>0</v>
      </c>
      <c r="BH85" s="2">
        <f t="shared" ca="1" si="70"/>
        <v>0</v>
      </c>
      <c r="BI85" s="2">
        <f t="shared" ca="1" si="70"/>
        <v>0</v>
      </c>
      <c r="BJ85" s="2">
        <f t="shared" ca="1" si="70"/>
        <v>0</v>
      </c>
      <c r="BK85" s="2">
        <f t="shared" ca="1" si="70"/>
        <v>0</v>
      </c>
      <c r="BL85" s="2">
        <f t="shared" ca="1" si="70"/>
        <v>0</v>
      </c>
      <c r="BM85" s="2">
        <f t="shared" ca="1" si="70"/>
        <v>0</v>
      </c>
      <c r="BN85" s="2" t="str">
        <f t="shared" si="88"/>
        <v>PP</v>
      </c>
      <c r="BP85" s="2">
        <f t="shared" si="71"/>
        <v>0</v>
      </c>
      <c r="BR85" s="2">
        <f t="shared" si="89"/>
        <v>0</v>
      </c>
      <c r="BS85" s="2">
        <f t="shared" si="90"/>
        <v>0</v>
      </c>
      <c r="BT85" s="2">
        <f t="shared" si="91"/>
        <v>0</v>
      </c>
      <c r="BU85" s="2">
        <f t="shared" si="92"/>
        <v>0</v>
      </c>
      <c r="BV85" s="2">
        <f t="shared" si="93"/>
        <v>0</v>
      </c>
      <c r="BW85" s="2">
        <f t="shared" si="94"/>
        <v>0</v>
      </c>
      <c r="BX85" s="2">
        <f t="shared" si="95"/>
        <v>0</v>
      </c>
      <c r="BY85" s="2">
        <f t="shared" si="96"/>
        <v>0</v>
      </c>
      <c r="BZ85" s="2">
        <f t="shared" si="97"/>
        <v>0</v>
      </c>
      <c r="CA85" s="2">
        <f t="shared" si="98"/>
        <v>0</v>
      </c>
      <c r="CB85" s="2">
        <f t="shared" si="99"/>
        <v>0</v>
      </c>
      <c r="CC85" s="2">
        <f t="shared" si="100"/>
        <v>0</v>
      </c>
      <c r="CD85" s="2">
        <f t="shared" si="101"/>
        <v>0</v>
      </c>
      <c r="CE85" s="2">
        <f t="shared" si="102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ТА-6  -  Р₀</v>
      </c>
      <c r="B86" s="15" t="s">
        <v>250</v>
      </c>
      <c r="C86" s="18">
        <v>135</v>
      </c>
      <c r="D86" s="18">
        <v>125</v>
      </c>
      <c r="E86" s="22" t="s">
        <v>117</v>
      </c>
      <c r="F86" s="22">
        <v>3</v>
      </c>
      <c r="G86" s="18"/>
      <c r="H86" s="20">
        <f t="shared" ca="1" si="86"/>
        <v>0</v>
      </c>
      <c r="I86" s="16" t="str">
        <f t="shared" si="87"/>
        <v>06T002PP0009</v>
      </c>
      <c r="J86" s="54">
        <v>125.78009491306422</v>
      </c>
      <c r="K86" s="54">
        <v>125.52003999140537</v>
      </c>
      <c r="L86" s="54">
        <v>125.46085586183824</v>
      </c>
      <c r="M86" s="54">
        <v>125.66890033986714</v>
      </c>
      <c r="N86" s="54">
        <v>125.99949587625832</v>
      </c>
      <c r="O86" s="54">
        <v>125.5205869821234</v>
      </c>
      <c r="P86" s="54">
        <v>125.46968019807579</v>
      </c>
      <c r="Q86" s="54">
        <v>125.44397343608725</v>
      </c>
      <c r="R86" s="54">
        <v>125.3650267723452</v>
      </c>
      <c r="S86" s="54">
        <v>125.56079101283822</v>
      </c>
      <c r="T86" s="54">
        <v>126.28671399038085</v>
      </c>
      <c r="U86" s="54">
        <v>127.42273622928488</v>
      </c>
      <c r="V86" s="54">
        <v>127.00943518621527</v>
      </c>
      <c r="W86" s="56">
        <v>126.21589003213317</v>
      </c>
      <c r="X86" s="2">
        <f t="shared" ca="1" si="53"/>
        <v>0</v>
      </c>
      <c r="Y86" s="2">
        <f t="shared" ca="1" si="53"/>
        <v>0</v>
      </c>
      <c r="Z86" s="2">
        <f t="shared" ca="1" si="53"/>
        <v>0</v>
      </c>
      <c r="AA86" s="2">
        <f t="shared" ca="1" si="53"/>
        <v>0</v>
      </c>
      <c r="AB86" s="2">
        <f t="shared" ca="1" si="53"/>
        <v>0</v>
      </c>
      <c r="AC86" s="2">
        <f t="shared" ca="1" si="69"/>
        <v>0</v>
      </c>
      <c r="AD86" s="2">
        <f t="shared" ca="1" si="69"/>
        <v>0</v>
      </c>
      <c r="AE86" s="2">
        <f t="shared" ca="1" si="69"/>
        <v>0</v>
      </c>
      <c r="AF86" s="2">
        <f t="shared" ca="1" si="69"/>
        <v>0</v>
      </c>
      <c r="AG86" s="2">
        <f t="shared" ca="1" si="69"/>
        <v>0</v>
      </c>
      <c r="AH86" s="2">
        <f t="shared" ca="1" si="69"/>
        <v>0</v>
      </c>
      <c r="AI86" s="2">
        <f t="shared" ca="1" si="69"/>
        <v>0</v>
      </c>
      <c r="AJ86" s="2">
        <f t="shared" ca="1" si="69"/>
        <v>0</v>
      </c>
      <c r="AK86" s="2">
        <f t="shared" ca="1" si="69"/>
        <v>0</v>
      </c>
      <c r="AL86" s="55">
        <v>130</v>
      </c>
      <c r="AM86" s="55">
        <v>130</v>
      </c>
      <c r="AN86" s="55">
        <v>130</v>
      </c>
      <c r="AO86" s="55">
        <v>130</v>
      </c>
      <c r="AP86" s="55">
        <v>130</v>
      </c>
      <c r="AQ86" s="55">
        <v>130</v>
      </c>
      <c r="AR86" s="55">
        <v>130</v>
      </c>
      <c r="AS86" s="55">
        <v>130</v>
      </c>
      <c r="AT86" s="55">
        <v>130</v>
      </c>
      <c r="AU86" s="55">
        <v>130</v>
      </c>
      <c r="AV86" s="55">
        <v>130</v>
      </c>
      <c r="AW86" s="55">
        <v>130</v>
      </c>
      <c r="AX86" s="55">
        <v>130</v>
      </c>
      <c r="AY86" s="55">
        <v>130</v>
      </c>
      <c r="AZ86" s="2">
        <f t="shared" ca="1" si="54"/>
        <v>0</v>
      </c>
      <c r="BA86" s="2">
        <f t="shared" ca="1" si="54"/>
        <v>0</v>
      </c>
      <c r="BB86" s="2">
        <f t="shared" ca="1" si="54"/>
        <v>0</v>
      </c>
      <c r="BC86" s="2">
        <f t="shared" ca="1" si="54"/>
        <v>0</v>
      </c>
      <c r="BD86" s="2">
        <f t="shared" ca="1" si="54"/>
        <v>0</v>
      </c>
      <c r="BE86" s="2">
        <f t="shared" ca="1" si="70"/>
        <v>0</v>
      </c>
      <c r="BF86" s="2">
        <f t="shared" ca="1" si="70"/>
        <v>0</v>
      </c>
      <c r="BG86" s="2">
        <f t="shared" ca="1" si="70"/>
        <v>0</v>
      </c>
      <c r="BH86" s="2">
        <f t="shared" ca="1" si="70"/>
        <v>0</v>
      </c>
      <c r="BI86" s="2">
        <f t="shared" ca="1" si="70"/>
        <v>0</v>
      </c>
      <c r="BJ86" s="2">
        <f t="shared" ca="1" si="70"/>
        <v>0</v>
      </c>
      <c r="BK86" s="2">
        <f t="shared" ca="1" si="70"/>
        <v>0</v>
      </c>
      <c r="BL86" s="2">
        <f t="shared" ca="1" si="70"/>
        <v>0</v>
      </c>
      <c r="BM86" s="2">
        <f t="shared" ca="1" si="70"/>
        <v>0</v>
      </c>
      <c r="BN86" s="2" t="str">
        <f t="shared" si="88"/>
        <v>PP</v>
      </c>
      <c r="BO86" s="2">
        <f>IF(AND(COUNTIF(J86:W86,"&gt;0")&gt;6,COUNTIF(J86:W86,"&gt;0")=SUM(BR86:CE86)),SUM(BR86:CE86),0)</f>
        <v>0</v>
      </c>
      <c r="BP86" s="2">
        <f t="shared" si="71"/>
        <v>1</v>
      </c>
      <c r="BR86" s="2">
        <f t="shared" si="89"/>
        <v>0</v>
      </c>
      <c r="BS86" s="2">
        <f t="shared" si="90"/>
        <v>0</v>
      </c>
      <c r="BT86" s="2">
        <f t="shared" si="91"/>
        <v>0</v>
      </c>
      <c r="BU86" s="2">
        <f t="shared" si="92"/>
        <v>0</v>
      </c>
      <c r="BV86" s="2">
        <f t="shared" si="93"/>
        <v>0</v>
      </c>
      <c r="BW86" s="2">
        <f t="shared" si="94"/>
        <v>0</v>
      </c>
      <c r="BX86" s="2">
        <f t="shared" si="95"/>
        <v>0</v>
      </c>
      <c r="BY86" s="2">
        <f t="shared" si="96"/>
        <v>0</v>
      </c>
      <c r="BZ86" s="2">
        <f t="shared" si="97"/>
        <v>0</v>
      </c>
      <c r="CA86" s="2">
        <f t="shared" si="98"/>
        <v>0</v>
      </c>
      <c r="CB86" s="2">
        <f t="shared" si="99"/>
        <v>0</v>
      </c>
      <c r="CC86" s="2">
        <f t="shared" si="100"/>
        <v>0</v>
      </c>
      <c r="CD86" s="2">
        <f t="shared" si="101"/>
        <v>0</v>
      </c>
      <c r="CE86" s="2">
        <f t="shared" si="102"/>
        <v>0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ТА-7  -  Р₀</v>
      </c>
      <c r="B87" s="15" t="s">
        <v>251</v>
      </c>
      <c r="C87" s="18">
        <v>135</v>
      </c>
      <c r="D87" s="18">
        <v>125</v>
      </c>
      <c r="E87" s="22" t="s">
        <v>117</v>
      </c>
      <c r="F87" s="22">
        <v>3</v>
      </c>
      <c r="G87" s="18"/>
      <c r="H87" s="20">
        <f t="shared" ca="1" si="86"/>
        <v>0</v>
      </c>
      <c r="I87" s="16" t="str">
        <f t="shared" si="87"/>
        <v>07T002PP0009</v>
      </c>
      <c r="J87" s="54">
        <v>124</v>
      </c>
      <c r="K87" s="54">
        <v>125</v>
      </c>
      <c r="L87" s="54">
        <v>125</v>
      </c>
      <c r="M87" s="54">
        <v>126</v>
      </c>
      <c r="N87" s="54">
        <v>125</v>
      </c>
      <c r="O87" s="54">
        <v>125</v>
      </c>
      <c r="P87" s="54">
        <v>125</v>
      </c>
      <c r="Q87" s="54">
        <v>124</v>
      </c>
      <c r="R87" s="54">
        <v>124</v>
      </c>
      <c r="S87" s="54">
        <v>125</v>
      </c>
      <c r="T87" s="54">
        <v>126</v>
      </c>
      <c r="U87" s="54">
        <v>125</v>
      </c>
      <c r="V87" s="54">
        <v>124</v>
      </c>
      <c r="W87" s="56">
        <v>124</v>
      </c>
      <c r="X87" s="2">
        <f t="shared" ca="1" si="53"/>
        <v>2</v>
      </c>
      <c r="Y87" s="2">
        <f t="shared" ca="1" si="53"/>
        <v>0</v>
      </c>
      <c r="Z87" s="2">
        <f t="shared" ca="1" si="53"/>
        <v>0</v>
      </c>
      <c r="AA87" s="2">
        <f t="shared" ca="1" si="53"/>
        <v>0</v>
      </c>
      <c r="AB87" s="2">
        <f t="shared" ca="1" si="53"/>
        <v>0</v>
      </c>
      <c r="AC87" s="2">
        <f t="shared" ca="1" si="69"/>
        <v>0</v>
      </c>
      <c r="AD87" s="2">
        <f t="shared" ca="1" si="69"/>
        <v>0</v>
      </c>
      <c r="AE87" s="2">
        <f t="shared" ca="1" si="69"/>
        <v>2</v>
      </c>
      <c r="AF87" s="2">
        <f t="shared" ca="1" si="69"/>
        <v>2</v>
      </c>
      <c r="AG87" s="2">
        <f t="shared" ca="1" si="69"/>
        <v>0</v>
      </c>
      <c r="AH87" s="2">
        <f t="shared" ca="1" si="69"/>
        <v>0</v>
      </c>
      <c r="AI87" s="2">
        <f t="shared" ca="1" si="69"/>
        <v>0</v>
      </c>
      <c r="AJ87" s="2">
        <f t="shared" ca="1" si="69"/>
        <v>2</v>
      </c>
      <c r="AK87" s="2">
        <f t="shared" ca="1" si="69"/>
        <v>2</v>
      </c>
      <c r="AL87" s="55">
        <v>130</v>
      </c>
      <c r="AM87" s="55">
        <v>130</v>
      </c>
      <c r="AN87" s="55">
        <v>130</v>
      </c>
      <c r="AO87" s="55">
        <v>130</v>
      </c>
      <c r="AP87" s="55">
        <v>130</v>
      </c>
      <c r="AQ87" s="55">
        <v>130</v>
      </c>
      <c r="AR87" s="55">
        <v>130</v>
      </c>
      <c r="AS87" s="55">
        <v>130</v>
      </c>
      <c r="AT87" s="55">
        <v>130</v>
      </c>
      <c r="AU87" s="55">
        <v>130</v>
      </c>
      <c r="AV87" s="55">
        <v>130</v>
      </c>
      <c r="AW87" s="55">
        <v>130</v>
      </c>
      <c r="AX87" s="55">
        <v>130</v>
      </c>
      <c r="AY87" s="55">
        <v>130</v>
      </c>
      <c r="AZ87" s="2">
        <f t="shared" ca="1" si="54"/>
        <v>0</v>
      </c>
      <c r="BA87" s="2">
        <f t="shared" ca="1" si="54"/>
        <v>0</v>
      </c>
      <c r="BB87" s="2">
        <f t="shared" ca="1" si="54"/>
        <v>0</v>
      </c>
      <c r="BC87" s="2">
        <f t="shared" ca="1" si="54"/>
        <v>0</v>
      </c>
      <c r="BD87" s="2">
        <f t="shared" ca="1" si="54"/>
        <v>0</v>
      </c>
      <c r="BE87" s="2">
        <f t="shared" ca="1" si="70"/>
        <v>0</v>
      </c>
      <c r="BF87" s="2">
        <f t="shared" ca="1" si="70"/>
        <v>0</v>
      </c>
      <c r="BG87" s="2">
        <f t="shared" ca="1" si="70"/>
        <v>0</v>
      </c>
      <c r="BH87" s="2">
        <f t="shared" ca="1" si="70"/>
        <v>0</v>
      </c>
      <c r="BI87" s="2">
        <f t="shared" ca="1" si="70"/>
        <v>0</v>
      </c>
      <c r="BJ87" s="2">
        <f t="shared" ca="1" si="70"/>
        <v>0</v>
      </c>
      <c r="BK87" s="2">
        <f t="shared" ca="1" si="70"/>
        <v>0</v>
      </c>
      <c r="BL87" s="2">
        <f t="shared" ca="1" si="70"/>
        <v>0</v>
      </c>
      <c r="BM87" s="2">
        <f t="shared" ca="1" si="70"/>
        <v>0</v>
      </c>
      <c r="BN87" s="2" t="str">
        <f t="shared" si="88"/>
        <v>PP</v>
      </c>
      <c r="BO87" s="2">
        <f>IF(AND(COUNTIF(J87:W87,"&gt;0")&gt;6,COUNTIF(J87:W87,"&gt;0")=SUM(BR87:CE87)),SUM(BR87:CE87),0)</f>
        <v>0</v>
      </c>
      <c r="BP87" s="2">
        <f t="shared" si="71"/>
        <v>0</v>
      </c>
      <c r="BR87" s="2">
        <f t="shared" si="89"/>
        <v>1</v>
      </c>
      <c r="BS87" s="2">
        <f t="shared" si="90"/>
        <v>0</v>
      </c>
      <c r="BT87" s="2">
        <f t="shared" si="91"/>
        <v>0</v>
      </c>
      <c r="BU87" s="2">
        <f t="shared" si="92"/>
        <v>0</v>
      </c>
      <c r="BV87" s="2">
        <f t="shared" si="93"/>
        <v>0</v>
      </c>
      <c r="BW87" s="2">
        <f t="shared" si="94"/>
        <v>0</v>
      </c>
      <c r="BX87" s="2">
        <f t="shared" si="95"/>
        <v>0</v>
      </c>
      <c r="BY87" s="2">
        <f t="shared" si="96"/>
        <v>1</v>
      </c>
      <c r="BZ87" s="2">
        <f t="shared" si="97"/>
        <v>1</v>
      </c>
      <c r="CA87" s="2">
        <f t="shared" si="98"/>
        <v>0</v>
      </c>
      <c r="CB87" s="2">
        <f t="shared" si="99"/>
        <v>0</v>
      </c>
      <c r="CC87" s="2">
        <f t="shared" si="100"/>
        <v>0</v>
      </c>
      <c r="CD87" s="2">
        <f t="shared" si="101"/>
        <v>1</v>
      </c>
      <c r="CE87" s="2">
        <f t="shared" si="102"/>
        <v>1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ТА-8  -  Р₀</v>
      </c>
      <c r="B88" s="15" t="s">
        <v>252</v>
      </c>
      <c r="C88" s="18">
        <v>135</v>
      </c>
      <c r="D88" s="18">
        <v>125</v>
      </c>
      <c r="E88" s="22" t="s">
        <v>117</v>
      </c>
      <c r="F88" s="22">
        <v>3</v>
      </c>
      <c r="G88" s="18"/>
      <c r="H88" s="20">
        <f t="shared" ca="1" si="86"/>
        <v>0</v>
      </c>
      <c r="I88" s="16" t="str">
        <f t="shared" si="87"/>
        <v>08T002PP0009</v>
      </c>
      <c r="J88" s="54">
        <v>0</v>
      </c>
      <c r="K88" s="54">
        <v>0</v>
      </c>
      <c r="L88" s="54">
        <v>0</v>
      </c>
      <c r="M88" s="54">
        <v>0</v>
      </c>
      <c r="N88" s="54">
        <v>0</v>
      </c>
      <c r="O88" s="54">
        <v>0</v>
      </c>
      <c r="P88" s="54">
        <v>0</v>
      </c>
      <c r="Q88" s="54">
        <v>0</v>
      </c>
      <c r="R88" s="54">
        <v>0</v>
      </c>
      <c r="S88" s="54">
        <v>0</v>
      </c>
      <c r="T88" s="54">
        <v>0</v>
      </c>
      <c r="U88" s="54">
        <v>0</v>
      </c>
      <c r="V88" s="54">
        <v>0</v>
      </c>
      <c r="W88" s="56">
        <v>0</v>
      </c>
      <c r="X88" s="2">
        <f t="shared" ca="1" si="53"/>
        <v>2</v>
      </c>
      <c r="Y88" s="2">
        <f t="shared" ca="1" si="53"/>
        <v>2</v>
      </c>
      <c r="Z88" s="2">
        <f t="shared" ca="1" si="53"/>
        <v>2</v>
      </c>
      <c r="AA88" s="2">
        <f t="shared" ca="1" si="53"/>
        <v>2</v>
      </c>
      <c r="AB88" s="2">
        <f t="shared" ca="1" si="53"/>
        <v>2</v>
      </c>
      <c r="AC88" s="2">
        <f t="shared" ca="1" si="69"/>
        <v>2</v>
      </c>
      <c r="AD88" s="2">
        <f t="shared" ca="1" si="69"/>
        <v>2</v>
      </c>
      <c r="AE88" s="2">
        <f t="shared" ca="1" si="69"/>
        <v>2</v>
      </c>
      <c r="AF88" s="2">
        <f t="shared" ca="1" si="69"/>
        <v>2</v>
      </c>
      <c r="AG88" s="2">
        <f t="shared" ca="1" si="69"/>
        <v>2</v>
      </c>
      <c r="AH88" s="2">
        <f t="shared" ca="1" si="69"/>
        <v>2</v>
      </c>
      <c r="AI88" s="2">
        <f t="shared" ca="1" si="69"/>
        <v>2</v>
      </c>
      <c r="AJ88" s="2">
        <f t="shared" ca="1" si="69"/>
        <v>2</v>
      </c>
      <c r="AK88" s="2">
        <f t="shared" ca="1" si="69"/>
        <v>2</v>
      </c>
      <c r="AL88" s="55">
        <v>0</v>
      </c>
      <c r="AM88" s="55">
        <v>0</v>
      </c>
      <c r="AN88" s="55">
        <v>0</v>
      </c>
      <c r="AO88" s="55">
        <v>0</v>
      </c>
      <c r="AP88" s="55">
        <v>0</v>
      </c>
      <c r="AQ88" s="55">
        <v>0</v>
      </c>
      <c r="AR88" s="55">
        <v>0</v>
      </c>
      <c r="AS88" s="55">
        <v>0</v>
      </c>
      <c r="AT88" s="55">
        <v>0</v>
      </c>
      <c r="AU88" s="55">
        <v>0</v>
      </c>
      <c r="AV88" s="55">
        <v>0</v>
      </c>
      <c r="AW88" s="55">
        <v>0</v>
      </c>
      <c r="AX88" s="55">
        <v>0</v>
      </c>
      <c r="AY88" s="55">
        <v>0</v>
      </c>
      <c r="AZ88" s="2">
        <f t="shared" ca="1" si="54"/>
        <v>0</v>
      </c>
      <c r="BA88" s="2">
        <f t="shared" ca="1" si="54"/>
        <v>0</v>
      </c>
      <c r="BB88" s="2">
        <f t="shared" ca="1" si="54"/>
        <v>0</v>
      </c>
      <c r="BC88" s="2">
        <f t="shared" ca="1" si="54"/>
        <v>0</v>
      </c>
      <c r="BD88" s="2">
        <f t="shared" ca="1" si="54"/>
        <v>0</v>
      </c>
      <c r="BE88" s="2">
        <f t="shared" ca="1" si="70"/>
        <v>0</v>
      </c>
      <c r="BF88" s="2">
        <f t="shared" ca="1" si="70"/>
        <v>0</v>
      </c>
      <c r="BG88" s="2">
        <f t="shared" ca="1" si="70"/>
        <v>0</v>
      </c>
      <c r="BH88" s="2">
        <f t="shared" ca="1" si="70"/>
        <v>0</v>
      </c>
      <c r="BI88" s="2">
        <f t="shared" ca="1" si="70"/>
        <v>0</v>
      </c>
      <c r="BJ88" s="2">
        <f t="shared" ca="1" si="70"/>
        <v>0</v>
      </c>
      <c r="BK88" s="2">
        <f t="shared" ca="1" si="70"/>
        <v>0</v>
      </c>
      <c r="BL88" s="2">
        <f t="shared" ca="1" si="70"/>
        <v>0</v>
      </c>
      <c r="BM88" s="2">
        <f t="shared" ca="1" si="70"/>
        <v>0</v>
      </c>
      <c r="BN88" s="2" t="str">
        <f t="shared" si="88"/>
        <v>PP</v>
      </c>
      <c r="BP88" s="2">
        <f t="shared" si="71"/>
        <v>0</v>
      </c>
      <c r="BR88" s="2">
        <f t="shared" si="89"/>
        <v>0</v>
      </c>
      <c r="BS88" s="2">
        <f t="shared" si="90"/>
        <v>0</v>
      </c>
      <c r="BT88" s="2">
        <f t="shared" si="91"/>
        <v>0</v>
      </c>
      <c r="BU88" s="2">
        <f t="shared" si="92"/>
        <v>0</v>
      </c>
      <c r="BV88" s="2">
        <f t="shared" si="93"/>
        <v>0</v>
      </c>
      <c r="BW88" s="2">
        <f t="shared" si="94"/>
        <v>0</v>
      </c>
      <c r="BX88" s="2">
        <f t="shared" si="95"/>
        <v>0</v>
      </c>
      <c r="BY88" s="2">
        <f t="shared" si="96"/>
        <v>0</v>
      </c>
      <c r="BZ88" s="2">
        <f t="shared" si="97"/>
        <v>0</v>
      </c>
      <c r="CA88" s="2">
        <f t="shared" si="98"/>
        <v>0</v>
      </c>
      <c r="CB88" s="2">
        <f t="shared" si="99"/>
        <v>0</v>
      </c>
      <c r="CC88" s="2">
        <f t="shared" si="100"/>
        <v>0</v>
      </c>
      <c r="CD88" s="2">
        <f t="shared" si="101"/>
        <v>0</v>
      </c>
      <c r="CE88" s="2">
        <f t="shared" si="102"/>
        <v>0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ТА-9  -  Р₀</v>
      </c>
      <c r="B89" s="15" t="s">
        <v>253</v>
      </c>
      <c r="C89" s="18">
        <v>135</v>
      </c>
      <c r="D89" s="18">
        <v>125</v>
      </c>
      <c r="E89" s="22" t="s">
        <v>117</v>
      </c>
      <c r="F89" s="22">
        <v>3</v>
      </c>
      <c r="G89" s="18"/>
      <c r="H89" s="20">
        <f t="shared" ca="1" si="86"/>
        <v>0</v>
      </c>
      <c r="I89" s="16" t="str">
        <f t="shared" si="87"/>
        <v>09T002PP0009</v>
      </c>
      <c r="J89" s="54">
        <v>0</v>
      </c>
      <c r="K89" s="54">
        <v>0</v>
      </c>
      <c r="L89" s="54">
        <v>0</v>
      </c>
      <c r="M89" s="54">
        <v>0</v>
      </c>
      <c r="N89" s="54">
        <v>0</v>
      </c>
      <c r="O89" s="54">
        <v>0</v>
      </c>
      <c r="P89" s="54">
        <v>0</v>
      </c>
      <c r="Q89" s="54">
        <v>0</v>
      </c>
      <c r="R89" s="54">
        <v>0</v>
      </c>
      <c r="S89" s="54">
        <v>0</v>
      </c>
      <c r="T89" s="54">
        <v>0</v>
      </c>
      <c r="U89" s="54">
        <v>0</v>
      </c>
      <c r="V89" s="54">
        <v>0</v>
      </c>
      <c r="W89" s="56">
        <v>0</v>
      </c>
      <c r="X89" s="2">
        <f t="shared" ca="1" si="53"/>
        <v>2</v>
      </c>
      <c r="Y89" s="2">
        <f t="shared" ca="1" si="53"/>
        <v>2</v>
      </c>
      <c r="Z89" s="2">
        <f t="shared" ca="1" si="53"/>
        <v>2</v>
      </c>
      <c r="AA89" s="2">
        <f t="shared" ca="1" si="53"/>
        <v>2</v>
      </c>
      <c r="AB89" s="2">
        <f t="shared" ca="1" si="53"/>
        <v>2</v>
      </c>
      <c r="AC89" s="2">
        <f t="shared" ca="1" si="69"/>
        <v>2</v>
      </c>
      <c r="AD89" s="2">
        <f t="shared" ca="1" si="69"/>
        <v>2</v>
      </c>
      <c r="AE89" s="2">
        <f t="shared" ca="1" si="69"/>
        <v>2</v>
      </c>
      <c r="AF89" s="2">
        <f t="shared" ca="1" si="69"/>
        <v>2</v>
      </c>
      <c r="AG89" s="2">
        <f t="shared" ca="1" si="69"/>
        <v>2</v>
      </c>
      <c r="AH89" s="2">
        <f t="shared" ca="1" si="69"/>
        <v>2</v>
      </c>
      <c r="AI89" s="2">
        <f t="shared" ca="1" si="69"/>
        <v>2</v>
      </c>
      <c r="AJ89" s="2">
        <f t="shared" ca="1" si="69"/>
        <v>2</v>
      </c>
      <c r="AK89" s="2">
        <f t="shared" ca="1" si="69"/>
        <v>2</v>
      </c>
      <c r="AL89" s="55">
        <v>0</v>
      </c>
      <c r="AM89" s="55">
        <v>0</v>
      </c>
      <c r="AN89" s="55">
        <v>0</v>
      </c>
      <c r="AO89" s="55">
        <v>0</v>
      </c>
      <c r="AP89" s="55">
        <v>0</v>
      </c>
      <c r="AQ89" s="55">
        <v>0</v>
      </c>
      <c r="AR89" s="55">
        <v>0</v>
      </c>
      <c r="AS89" s="55">
        <v>0</v>
      </c>
      <c r="AT89" s="55">
        <v>0</v>
      </c>
      <c r="AU89" s="55">
        <v>0</v>
      </c>
      <c r="AV89" s="55">
        <v>0</v>
      </c>
      <c r="AW89" s="55">
        <v>0</v>
      </c>
      <c r="AX89" s="55">
        <v>0</v>
      </c>
      <c r="AY89" s="55">
        <v>0</v>
      </c>
      <c r="AZ89" s="2">
        <f t="shared" ca="1" si="54"/>
        <v>0</v>
      </c>
      <c r="BA89" s="2">
        <f t="shared" ca="1" si="54"/>
        <v>0</v>
      </c>
      <c r="BB89" s="2">
        <f t="shared" ca="1" si="54"/>
        <v>0</v>
      </c>
      <c r="BC89" s="2">
        <f t="shared" ca="1" si="54"/>
        <v>0</v>
      </c>
      <c r="BD89" s="2">
        <f t="shared" ca="1" si="54"/>
        <v>0</v>
      </c>
      <c r="BE89" s="2">
        <f t="shared" ca="1" si="70"/>
        <v>0</v>
      </c>
      <c r="BF89" s="2">
        <f t="shared" ca="1" si="70"/>
        <v>0</v>
      </c>
      <c r="BG89" s="2">
        <f t="shared" ca="1" si="70"/>
        <v>0</v>
      </c>
      <c r="BH89" s="2">
        <f t="shared" ca="1" si="70"/>
        <v>0</v>
      </c>
      <c r="BI89" s="2">
        <f t="shared" ca="1" si="70"/>
        <v>0</v>
      </c>
      <c r="BJ89" s="2">
        <f t="shared" ca="1" si="70"/>
        <v>0</v>
      </c>
      <c r="BK89" s="2">
        <f t="shared" ca="1" si="70"/>
        <v>0</v>
      </c>
      <c r="BL89" s="2">
        <f t="shared" ca="1" si="70"/>
        <v>0</v>
      </c>
      <c r="BM89" s="2">
        <f t="shared" ca="1" si="70"/>
        <v>0</v>
      </c>
      <c r="BN89" s="2" t="str">
        <f t="shared" si="88"/>
        <v>PP</v>
      </c>
      <c r="BP89" s="2">
        <f t="shared" si="71"/>
        <v>0</v>
      </c>
      <c r="BR89" s="2">
        <f t="shared" si="89"/>
        <v>0</v>
      </c>
      <c r="BS89" s="2">
        <f t="shared" si="90"/>
        <v>0</v>
      </c>
      <c r="BT89" s="2">
        <f t="shared" si="91"/>
        <v>0</v>
      </c>
      <c r="BU89" s="2">
        <f t="shared" si="92"/>
        <v>0</v>
      </c>
      <c r="BV89" s="2">
        <f t="shared" si="93"/>
        <v>0</v>
      </c>
      <c r="BW89" s="2">
        <f t="shared" si="94"/>
        <v>0</v>
      </c>
      <c r="BX89" s="2">
        <f t="shared" si="95"/>
        <v>0</v>
      </c>
      <c r="BY89" s="2">
        <f t="shared" si="96"/>
        <v>0</v>
      </c>
      <c r="BZ89" s="2">
        <f t="shared" si="97"/>
        <v>0</v>
      </c>
      <c r="CA89" s="2">
        <f t="shared" si="98"/>
        <v>0</v>
      </c>
      <c r="CB89" s="2">
        <f t="shared" si="99"/>
        <v>0</v>
      </c>
      <c r="CC89" s="2">
        <f t="shared" si="100"/>
        <v>0</v>
      </c>
      <c r="CD89" s="2">
        <f t="shared" si="101"/>
        <v>0</v>
      </c>
      <c r="CE89" s="2">
        <f t="shared" si="102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ТА-1  -  Т₀</v>
      </c>
      <c r="B90" s="10" t="s">
        <v>254</v>
      </c>
      <c r="C90" s="18">
        <v>510</v>
      </c>
      <c r="D90" s="18">
        <v>480</v>
      </c>
      <c r="E90" s="22" t="s">
        <v>117</v>
      </c>
      <c r="F90" s="22">
        <v>3</v>
      </c>
      <c r="G90" s="18"/>
      <c r="H90" s="20">
        <f t="shared" ca="1" si="86"/>
        <v>0</v>
      </c>
      <c r="I90" s="16" t="str">
        <f t="shared" si="87"/>
        <v>01T002TP0009</v>
      </c>
      <c r="J90" s="54">
        <v>501.62001774649872</v>
      </c>
      <c r="K90" s="54">
        <v>501.60511876028227</v>
      </c>
      <c r="L90" s="54">
        <v>501.09800084692222</v>
      </c>
      <c r="M90" s="54">
        <v>501.16110061070145</v>
      </c>
      <c r="N90" s="54">
        <v>501.3633254523225</v>
      </c>
      <c r="O90" s="54">
        <v>501.68174518448245</v>
      </c>
      <c r="P90" s="54">
        <v>501.53013195958613</v>
      </c>
      <c r="Q90" s="54">
        <v>502.03389614309526</v>
      </c>
      <c r="R90" s="54">
        <v>502.00229499809512</v>
      </c>
      <c r="S90" s="54">
        <v>501.99291616763264</v>
      </c>
      <c r="T90" s="54">
        <v>501.81910902632342</v>
      </c>
      <c r="U90" s="54">
        <v>502.57741081212743</v>
      </c>
      <c r="V90" s="54">
        <v>501.5265074064431</v>
      </c>
      <c r="W90" s="56">
        <v>502.52896176957699</v>
      </c>
      <c r="X90" s="2">
        <f t="shared" ca="1" si="53"/>
        <v>0</v>
      </c>
      <c r="Y90" s="2">
        <f t="shared" ca="1" si="53"/>
        <v>0</v>
      </c>
      <c r="Z90" s="2">
        <f t="shared" ca="1" si="53"/>
        <v>0</v>
      </c>
      <c r="AA90" s="2">
        <f t="shared" ca="1" si="53"/>
        <v>0</v>
      </c>
      <c r="AB90" s="2">
        <f t="shared" ca="1" si="53"/>
        <v>0</v>
      </c>
      <c r="AC90" s="2">
        <f t="shared" ca="1" si="69"/>
        <v>0</v>
      </c>
      <c r="AD90" s="2">
        <f t="shared" ca="1" si="69"/>
        <v>0</v>
      </c>
      <c r="AE90" s="2">
        <f t="shared" ca="1" si="69"/>
        <v>0</v>
      </c>
      <c r="AF90" s="2">
        <f t="shared" ref="AF90:AK116" ca="1" si="103">IF(R90&lt;&gt;"",IF(LEFT($E90,2)="+-",IF(OR(R90&lt;MIN($C90:$D90),R90&gt;MAX($C90:$D90)),1,0),IF(AND(1*$E90&gt;0,R90&gt;MAX($C90:$D90)),1,IF(AND(1*$E90&lt;0,R90&lt;MIN($C90:$D90)),1,0)))+10*IF(SUM(OFFSET($A$117,MATCH(MID($A90,1,SEARCH(" ",$A90)-1)&amp;"  -  ЧЧР",$A$117:$A$141,0)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$117,IFERROR(MATCH("КА-"&amp;MID($A90,4,2)*1&amp;"А  -  ЧЧР",$A$117:$A$141,0),MATCH("КА-"&amp;MID($A90,4,2)*1&amp;"  -  ЧЧР",$A$117:$A$141,0))-1,COLUMN(R90)-1,,)+OFFSET($A$117,IFERROR(MATCH("КА-"&amp;MID($A90,4,2)*1&amp;"Б  -  ЧЧР",$A$117:$A$141,0),MATCH("КА-"&amp;MID($A90,4,2)*1&amp;"  -  ЧЧР",$A$117:$A$141,0))-1,COLUMN(R90)-1,,)=48,1,0),1),1)),0),0)*IF($G90&gt;0,IF(COLUMN(AB$7)-COLUMN($J$7)&gt;=$D$2+$G90,IF(SUM(OFFSET(AB90,,-1,,-$G90))&gt;=$G90*21,2,1),1),2)</f>
        <v>0</v>
      </c>
      <c r="AG90" s="2">
        <f t="shared" ca="1" si="103"/>
        <v>0</v>
      </c>
      <c r="AH90" s="2">
        <f t="shared" ca="1" si="103"/>
        <v>0</v>
      </c>
      <c r="AI90" s="2">
        <f t="shared" ca="1" si="103"/>
        <v>0</v>
      </c>
      <c r="AJ90" s="2">
        <f t="shared" ca="1" si="103"/>
        <v>0</v>
      </c>
      <c r="AK90" s="2">
        <f t="shared" ca="1" si="103"/>
        <v>0</v>
      </c>
      <c r="AL90" s="55">
        <v>500</v>
      </c>
      <c r="AM90" s="55">
        <v>500</v>
      </c>
      <c r="AN90" s="55">
        <v>500</v>
      </c>
      <c r="AO90" s="55">
        <v>500</v>
      </c>
      <c r="AP90" s="55">
        <v>500</v>
      </c>
      <c r="AQ90" s="55">
        <v>500</v>
      </c>
      <c r="AR90" s="55">
        <v>500</v>
      </c>
      <c r="AS90" s="55">
        <v>500</v>
      </c>
      <c r="AT90" s="55">
        <v>500</v>
      </c>
      <c r="AU90" s="55">
        <v>500</v>
      </c>
      <c r="AV90" s="55">
        <v>500</v>
      </c>
      <c r="AW90" s="55">
        <v>500</v>
      </c>
      <c r="AX90" s="55">
        <v>500</v>
      </c>
      <c r="AY90" s="55">
        <v>500</v>
      </c>
      <c r="AZ90" s="2">
        <f t="shared" ca="1" si="54"/>
        <v>0</v>
      </c>
      <c r="BA90" s="2">
        <f t="shared" ca="1" si="54"/>
        <v>0</v>
      </c>
      <c r="BB90" s="2">
        <f t="shared" ca="1" si="54"/>
        <v>0</v>
      </c>
      <c r="BC90" s="2">
        <f t="shared" ca="1" si="54"/>
        <v>0</v>
      </c>
      <c r="BD90" s="2">
        <f t="shared" ca="1" si="54"/>
        <v>0</v>
      </c>
      <c r="BE90" s="2">
        <f t="shared" ca="1" si="70"/>
        <v>0</v>
      </c>
      <c r="BF90" s="2">
        <f t="shared" ca="1" si="70"/>
        <v>0</v>
      </c>
      <c r="BG90" s="2">
        <f t="shared" ca="1" si="70"/>
        <v>0</v>
      </c>
      <c r="BH90" s="2">
        <f t="shared" ref="BH90:BM132" ca="1" si="104">COUNTIF(OFFSET(P90,,$D$2+2,COUNTIF(OFFSET($H90,1-ROW($H90),2+4*$D$2,142),"="&amp;OFFSET($H90,,2+4*$D$2))),"&gt;20")</f>
        <v>0</v>
      </c>
      <c r="BI90" s="2">
        <f t="shared" ca="1" si="104"/>
        <v>0</v>
      </c>
      <c r="BJ90" s="2">
        <f t="shared" ca="1" si="104"/>
        <v>0</v>
      </c>
      <c r="BK90" s="2">
        <f t="shared" ca="1" si="104"/>
        <v>0</v>
      </c>
      <c r="BL90" s="2">
        <f t="shared" ca="1" si="104"/>
        <v>0</v>
      </c>
      <c r="BM90" s="2">
        <f t="shared" ca="1" si="104"/>
        <v>0</v>
      </c>
      <c r="BN90" s="2" t="str">
        <f t="shared" si="88"/>
        <v>TP</v>
      </c>
      <c r="BO90" s="2">
        <f>IF(AND(COUNTIF(J90:W90,"&gt;0")&gt;6,COUNTIF(J90:W90,"&gt;0")=SUM(BR90:CE90)),SUM(BR90:CE90),0)</f>
        <v>0</v>
      </c>
      <c r="BP90" s="2">
        <f t="shared" si="71"/>
        <v>1</v>
      </c>
      <c r="BR90" s="2">
        <f t="shared" ref="BR90:BR98" si="105">IF(AND(J133 &gt;0,J90&lt;$D90,J90 &gt;50),1,0)</f>
        <v>0</v>
      </c>
      <c r="BS90" s="2">
        <f t="shared" ref="BS90:BS98" si="106">IF(AND(K133 &gt;0,K90&lt;$D90,K90 &gt;50),1,0)</f>
        <v>0</v>
      </c>
      <c r="BT90" s="2">
        <f t="shared" ref="BT90:BT98" si="107">IF(AND(L133 &gt;0,L90&lt;$D90,L90 &gt;50),1,0)</f>
        <v>0</v>
      </c>
      <c r="BU90" s="2">
        <f t="shared" ref="BU90:BU98" si="108">IF(AND(M133 &gt;0,M90&lt;$D90,M90 &gt;50),1,0)</f>
        <v>0</v>
      </c>
      <c r="BV90" s="2">
        <f t="shared" ref="BV90:BV98" si="109">IF(AND(N133 &gt;0,N90&lt;$D90,N90 &gt;50),1,0)</f>
        <v>0</v>
      </c>
      <c r="BW90" s="2">
        <f t="shared" ref="BW90:BW98" si="110">IF(AND(O133 &gt;0,O90&lt;$D90,O90 &gt;50),1,0)</f>
        <v>0</v>
      </c>
      <c r="BX90" s="2">
        <f t="shared" ref="BX90:BX98" si="111">IF(AND(P133 &gt;0,P90&lt;$D90,P90 &gt;50),1,0)</f>
        <v>0</v>
      </c>
      <c r="BY90" s="2">
        <f t="shared" ref="BY90:BY98" si="112">IF(AND(Q133 &gt;0,Q90&lt;$D90,Q90 &gt;50),1,0)</f>
        <v>0</v>
      </c>
      <c r="BZ90" s="2">
        <f t="shared" ref="BZ90:BZ98" si="113">IF(AND(R133 &gt;0,R90&lt;$D90,R90 &gt;50),1,0)</f>
        <v>0</v>
      </c>
      <c r="CA90" s="2">
        <f t="shared" ref="CA90:CA98" si="114">IF(AND(S133 &gt;0,S90&lt;$D90,S90 &gt;50),1,0)</f>
        <v>0</v>
      </c>
      <c r="CB90" s="2">
        <f t="shared" ref="CB90:CB98" si="115">IF(AND(T133 &gt;0,T90&lt;$D90,T90 &gt;50),1,0)</f>
        <v>0</v>
      </c>
      <c r="CC90" s="2">
        <f t="shared" ref="CC90:CC98" si="116">IF(AND(U133 &gt;0,U90&lt;$D90,U90 &gt;50),1,0)</f>
        <v>0</v>
      </c>
      <c r="CD90" s="2">
        <f t="shared" ref="CD90:CD98" si="117">IF(AND(V133 &gt;0,V90&lt;$D90,V90 &gt;50),1,0)</f>
        <v>0</v>
      </c>
      <c r="CE90" s="2">
        <f t="shared" ref="CE90:CE98" si="118">IF(AND(W133 &gt;0,W90&lt;$D90,W90 &gt;50),1,0)</f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ТА-2  -  Т₀</v>
      </c>
      <c r="B91" s="15" t="s">
        <v>255</v>
      </c>
      <c r="C91" s="18">
        <v>510</v>
      </c>
      <c r="D91" s="18">
        <v>480</v>
      </c>
      <c r="E91" s="22" t="s">
        <v>117</v>
      </c>
      <c r="F91" s="22">
        <v>3</v>
      </c>
      <c r="G91" s="18"/>
      <c r="H91" s="20">
        <f t="shared" ca="1" si="86"/>
        <v>0</v>
      </c>
      <c r="I91" s="16" t="str">
        <f t="shared" si="87"/>
        <v>02T002TP0009</v>
      </c>
      <c r="J91" s="54">
        <v>493.13941298054857</v>
      </c>
      <c r="K91" s="54">
        <v>501.37135146898362</v>
      </c>
      <c r="L91" s="54">
        <v>501.17445467533685</v>
      </c>
      <c r="M91" s="54">
        <v>501.27631556145138</v>
      </c>
      <c r="N91" s="54">
        <v>501.31650397283823</v>
      </c>
      <c r="O91" s="54">
        <v>500.70166852099874</v>
      </c>
      <c r="P91" s="54">
        <v>501.10273807663634</v>
      </c>
      <c r="Q91" s="54">
        <v>501.39734950738085</v>
      </c>
      <c r="R91" s="54">
        <v>500.97292629966637</v>
      </c>
      <c r="S91" s="54">
        <v>501.14365185460127</v>
      </c>
      <c r="T91" s="54">
        <v>500.39647769750974</v>
      </c>
      <c r="U91" s="54">
        <v>0</v>
      </c>
      <c r="V91" s="54">
        <v>0</v>
      </c>
      <c r="W91" s="56">
        <v>0</v>
      </c>
      <c r="X91" s="2">
        <f t="shared" ca="1" si="53"/>
        <v>0</v>
      </c>
      <c r="Y91" s="2">
        <f t="shared" ca="1" si="53"/>
        <v>0</v>
      </c>
      <c r="Z91" s="2">
        <f t="shared" ca="1" si="53"/>
        <v>0</v>
      </c>
      <c r="AA91" s="2">
        <f t="shared" ca="1" si="53"/>
        <v>0</v>
      </c>
      <c r="AB91" s="2">
        <f t="shared" ca="1" si="53"/>
        <v>0</v>
      </c>
      <c r="AC91" s="2">
        <f t="shared" ca="1" si="53"/>
        <v>0</v>
      </c>
      <c r="AD91" s="2">
        <f t="shared" ca="1" si="53"/>
        <v>0</v>
      </c>
      <c r="AE91" s="2">
        <f t="shared" ca="1" si="53"/>
        <v>0</v>
      </c>
      <c r="AF91" s="2">
        <f t="shared" ca="1" si="103"/>
        <v>0</v>
      </c>
      <c r="AG91" s="2">
        <f t="shared" ca="1" si="103"/>
        <v>0</v>
      </c>
      <c r="AH91" s="2">
        <f t="shared" ca="1" si="103"/>
        <v>0</v>
      </c>
      <c r="AI91" s="2">
        <f t="shared" ca="1" si="103"/>
        <v>2</v>
      </c>
      <c r="AJ91" s="2">
        <f t="shared" ca="1" si="103"/>
        <v>2</v>
      </c>
      <c r="AK91" s="2">
        <f t="shared" ca="1" si="103"/>
        <v>2</v>
      </c>
      <c r="AL91" s="55">
        <v>500</v>
      </c>
      <c r="AM91" s="55">
        <v>500</v>
      </c>
      <c r="AN91" s="55">
        <v>500</v>
      </c>
      <c r="AO91" s="55">
        <v>500</v>
      </c>
      <c r="AP91" s="55">
        <v>500</v>
      </c>
      <c r="AQ91" s="55">
        <v>500</v>
      </c>
      <c r="AR91" s="55">
        <v>500</v>
      </c>
      <c r="AS91" s="55">
        <v>500</v>
      </c>
      <c r="AT91" s="55">
        <v>500</v>
      </c>
      <c r="AU91" s="55">
        <v>500</v>
      </c>
      <c r="AV91" s="55">
        <v>500</v>
      </c>
      <c r="AW91" s="55">
        <v>0</v>
      </c>
      <c r="AX91" s="55">
        <v>0</v>
      </c>
      <c r="AY91" s="55">
        <v>0</v>
      </c>
      <c r="AZ91" s="2">
        <f t="shared" ca="1" si="54"/>
        <v>0</v>
      </c>
      <c r="BA91" s="2">
        <f t="shared" ca="1" si="54"/>
        <v>0</v>
      </c>
      <c r="BB91" s="2">
        <f t="shared" ca="1" si="54"/>
        <v>0</v>
      </c>
      <c r="BC91" s="2">
        <f t="shared" ca="1" si="54"/>
        <v>0</v>
      </c>
      <c r="BD91" s="2">
        <f t="shared" ca="1" si="54"/>
        <v>1</v>
      </c>
      <c r="BE91" s="2">
        <f t="shared" ca="1" si="54"/>
        <v>0</v>
      </c>
      <c r="BF91" s="2">
        <f t="shared" ca="1" si="54"/>
        <v>0</v>
      </c>
      <c r="BG91" s="2">
        <f t="shared" ca="1" si="54"/>
        <v>0</v>
      </c>
      <c r="BH91" s="2">
        <f t="shared" ca="1" si="104"/>
        <v>0</v>
      </c>
      <c r="BI91" s="2">
        <f t="shared" ca="1" si="104"/>
        <v>0</v>
      </c>
      <c r="BJ91" s="2">
        <f t="shared" ca="1" si="104"/>
        <v>0</v>
      </c>
      <c r="BK91" s="2">
        <f t="shared" ca="1" si="104"/>
        <v>0</v>
      </c>
      <c r="BL91" s="2">
        <f t="shared" ca="1" si="104"/>
        <v>0</v>
      </c>
      <c r="BM91" s="2">
        <f t="shared" ca="1" si="104"/>
        <v>0</v>
      </c>
      <c r="BN91" s="2" t="str">
        <f t="shared" si="88"/>
        <v>TP</v>
      </c>
      <c r="BO91" s="2">
        <f>IF(AND(COUNTIF(J91:W91,"&gt;0")&gt;6,COUNTIF(J91:W91,"&gt;0")=SUM(BR91:CE91)),SUM(BR91:CE91),0)</f>
        <v>0</v>
      </c>
      <c r="BP91" s="2">
        <f t="shared" si="71"/>
        <v>1</v>
      </c>
      <c r="BR91" s="2">
        <f t="shared" si="105"/>
        <v>0</v>
      </c>
      <c r="BS91" s="2">
        <f t="shared" si="106"/>
        <v>0</v>
      </c>
      <c r="BT91" s="2">
        <f t="shared" si="107"/>
        <v>0</v>
      </c>
      <c r="BU91" s="2">
        <f t="shared" si="108"/>
        <v>0</v>
      </c>
      <c r="BV91" s="2">
        <f t="shared" si="109"/>
        <v>0</v>
      </c>
      <c r="BW91" s="2">
        <f t="shared" si="110"/>
        <v>0</v>
      </c>
      <c r="BX91" s="2">
        <f t="shared" si="111"/>
        <v>0</v>
      </c>
      <c r="BY91" s="2">
        <f t="shared" si="112"/>
        <v>0</v>
      </c>
      <c r="BZ91" s="2">
        <f t="shared" si="113"/>
        <v>0</v>
      </c>
      <c r="CA91" s="2">
        <f t="shared" si="114"/>
        <v>0</v>
      </c>
      <c r="CB91" s="2">
        <f t="shared" si="115"/>
        <v>0</v>
      </c>
      <c r="CC91" s="2">
        <f t="shared" si="116"/>
        <v>0</v>
      </c>
      <c r="CD91" s="2">
        <f t="shared" si="117"/>
        <v>0</v>
      </c>
      <c r="CE91" s="2">
        <f t="shared" si="118"/>
        <v>0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ТА-3  -  Т₀</v>
      </c>
      <c r="B92" s="15" t="s">
        <v>256</v>
      </c>
      <c r="C92" s="18">
        <v>510</v>
      </c>
      <c r="D92" s="18">
        <v>480</v>
      </c>
      <c r="E92" s="22" t="s">
        <v>117</v>
      </c>
      <c r="F92" s="22">
        <v>3</v>
      </c>
      <c r="G92" s="18"/>
      <c r="H92" s="20">
        <f t="shared" ca="1" si="86"/>
        <v>0</v>
      </c>
      <c r="I92" s="16" t="str">
        <f t="shared" si="87"/>
        <v>03T002TP0009</v>
      </c>
      <c r="J92" s="54">
        <v>502</v>
      </c>
      <c r="K92" s="54">
        <v>502</v>
      </c>
      <c r="L92" s="54">
        <v>502</v>
      </c>
      <c r="M92" s="54">
        <v>502</v>
      </c>
      <c r="N92" s="54">
        <v>502</v>
      </c>
      <c r="O92" s="54">
        <v>502</v>
      </c>
      <c r="P92" s="54">
        <v>502</v>
      </c>
      <c r="Q92" s="54">
        <v>502</v>
      </c>
      <c r="R92" s="54">
        <v>502</v>
      </c>
      <c r="S92" s="54">
        <v>502</v>
      </c>
      <c r="T92" s="54">
        <v>502</v>
      </c>
      <c r="U92" s="54">
        <v>502</v>
      </c>
      <c r="V92" s="54">
        <v>502</v>
      </c>
      <c r="W92" s="56">
        <v>502</v>
      </c>
      <c r="X92" s="2">
        <f t="shared" ca="1" si="53"/>
        <v>0</v>
      </c>
      <c r="Y92" s="2">
        <f t="shared" ca="1" si="53"/>
        <v>0</v>
      </c>
      <c r="Z92" s="2">
        <f t="shared" ca="1" si="53"/>
        <v>0</v>
      </c>
      <c r="AA92" s="2">
        <f t="shared" ca="1" si="53"/>
        <v>0</v>
      </c>
      <c r="AB92" s="2">
        <f t="shared" ca="1" si="53"/>
        <v>0</v>
      </c>
      <c r="AC92" s="2">
        <f t="shared" ca="1" si="53"/>
        <v>0</v>
      </c>
      <c r="AD92" s="2">
        <f t="shared" ca="1" si="53"/>
        <v>0</v>
      </c>
      <c r="AE92" s="2">
        <f t="shared" ca="1" si="53"/>
        <v>0</v>
      </c>
      <c r="AF92" s="2">
        <f t="shared" ca="1" si="103"/>
        <v>0</v>
      </c>
      <c r="AG92" s="2">
        <f t="shared" ca="1" si="103"/>
        <v>0</v>
      </c>
      <c r="AH92" s="2">
        <f t="shared" ca="1" si="103"/>
        <v>0</v>
      </c>
      <c r="AI92" s="2">
        <f t="shared" ca="1" si="103"/>
        <v>0</v>
      </c>
      <c r="AJ92" s="2">
        <f t="shared" ca="1" si="103"/>
        <v>0</v>
      </c>
      <c r="AK92" s="2">
        <f t="shared" ca="1" si="103"/>
        <v>0</v>
      </c>
      <c r="AL92" s="55">
        <v>500</v>
      </c>
      <c r="AM92" s="55">
        <v>500</v>
      </c>
      <c r="AN92" s="55">
        <v>500</v>
      </c>
      <c r="AO92" s="55">
        <v>500</v>
      </c>
      <c r="AP92" s="55">
        <v>500</v>
      </c>
      <c r="AQ92" s="55">
        <v>500</v>
      </c>
      <c r="AR92" s="55">
        <v>500</v>
      </c>
      <c r="AS92" s="55">
        <v>500</v>
      </c>
      <c r="AT92" s="55">
        <v>500</v>
      </c>
      <c r="AU92" s="55">
        <v>500</v>
      </c>
      <c r="AV92" s="55">
        <v>500</v>
      </c>
      <c r="AW92" s="55">
        <v>500</v>
      </c>
      <c r="AX92" s="55">
        <v>500</v>
      </c>
      <c r="AY92" s="55">
        <v>500</v>
      </c>
      <c r="AZ92" s="2">
        <f t="shared" ca="1" si="54"/>
        <v>0</v>
      </c>
      <c r="BA92" s="2">
        <f t="shared" ca="1" si="54"/>
        <v>0</v>
      </c>
      <c r="BB92" s="2">
        <f t="shared" ca="1" si="54"/>
        <v>0</v>
      </c>
      <c r="BC92" s="2">
        <f t="shared" ca="1" si="54"/>
        <v>0</v>
      </c>
      <c r="BD92" s="2">
        <f t="shared" ca="1" si="54"/>
        <v>1</v>
      </c>
      <c r="BE92" s="2">
        <f t="shared" ca="1" si="54"/>
        <v>0</v>
      </c>
      <c r="BF92" s="2">
        <f t="shared" ca="1" si="54"/>
        <v>0</v>
      </c>
      <c r="BG92" s="2">
        <f t="shared" ca="1" si="54"/>
        <v>0</v>
      </c>
      <c r="BH92" s="2">
        <f t="shared" ca="1" si="104"/>
        <v>0</v>
      </c>
      <c r="BI92" s="2">
        <f t="shared" ca="1" si="104"/>
        <v>0</v>
      </c>
      <c r="BJ92" s="2">
        <f t="shared" ca="1" si="104"/>
        <v>0</v>
      </c>
      <c r="BK92" s="2">
        <f t="shared" ca="1" si="104"/>
        <v>0</v>
      </c>
      <c r="BL92" s="2">
        <f t="shared" ca="1" si="104"/>
        <v>0</v>
      </c>
      <c r="BM92" s="2">
        <f t="shared" ca="1" si="104"/>
        <v>0</v>
      </c>
      <c r="BN92" s="2" t="str">
        <f t="shared" si="88"/>
        <v>TP</v>
      </c>
      <c r="BO92" s="2">
        <f>IF(AND(COUNTIF(J92:W92,"&gt;0")&gt;6,COUNTIF(J92:W92,"&gt;0")=SUM(BR92:CE92)),SUM(BR92:CE92),0)</f>
        <v>0</v>
      </c>
      <c r="BP92" s="2">
        <f t="shared" si="71"/>
        <v>1</v>
      </c>
      <c r="BR92" s="2">
        <f t="shared" si="105"/>
        <v>0</v>
      </c>
      <c r="BS92" s="2">
        <f t="shared" si="106"/>
        <v>0</v>
      </c>
      <c r="BT92" s="2">
        <f t="shared" si="107"/>
        <v>0</v>
      </c>
      <c r="BU92" s="2">
        <f t="shared" si="108"/>
        <v>0</v>
      </c>
      <c r="BV92" s="2">
        <f t="shared" si="109"/>
        <v>0</v>
      </c>
      <c r="BW92" s="2">
        <f t="shared" si="110"/>
        <v>0</v>
      </c>
      <c r="BX92" s="2">
        <f t="shared" si="111"/>
        <v>0</v>
      </c>
      <c r="BY92" s="2">
        <f t="shared" si="112"/>
        <v>0</v>
      </c>
      <c r="BZ92" s="2">
        <f t="shared" si="113"/>
        <v>0</v>
      </c>
      <c r="CA92" s="2">
        <f t="shared" si="114"/>
        <v>0</v>
      </c>
      <c r="CB92" s="2">
        <f t="shared" si="115"/>
        <v>0</v>
      </c>
      <c r="CC92" s="2">
        <f t="shared" si="116"/>
        <v>0</v>
      </c>
      <c r="CD92" s="2">
        <f t="shared" si="117"/>
        <v>0</v>
      </c>
      <c r="CE92" s="2">
        <f t="shared" si="118"/>
        <v>0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ТА-4  -  Т₀</v>
      </c>
      <c r="B93" s="15" t="s">
        <v>257</v>
      </c>
      <c r="C93" s="18">
        <v>550</v>
      </c>
      <c r="D93" s="18">
        <v>520</v>
      </c>
      <c r="E93" s="22" t="s">
        <v>117</v>
      </c>
      <c r="F93" s="22">
        <v>3</v>
      </c>
      <c r="G93" s="18"/>
      <c r="H93" s="20">
        <f t="shared" ca="1" si="86"/>
        <v>0</v>
      </c>
      <c r="I93" s="16" t="str">
        <f t="shared" si="87"/>
        <v>04T002TP0009</v>
      </c>
      <c r="J93" s="54">
        <v>530.27679984177212</v>
      </c>
      <c r="K93" s="54">
        <v>530.0222372619163</v>
      </c>
      <c r="L93" s="54">
        <v>531.41159744084496</v>
      </c>
      <c r="M93" s="54">
        <v>532.13273078094846</v>
      </c>
      <c r="N93" s="54">
        <v>531.45690444693196</v>
      </c>
      <c r="O93" s="54">
        <v>530.74191992281715</v>
      </c>
      <c r="P93" s="54">
        <v>531.18335843373495</v>
      </c>
      <c r="Q93" s="54">
        <v>531.83719319081547</v>
      </c>
      <c r="R93" s="54">
        <v>531.54177473138202</v>
      </c>
      <c r="S93" s="54">
        <v>528.7665306896879</v>
      </c>
      <c r="T93" s="54">
        <v>530.98501912452184</v>
      </c>
      <c r="U93" s="54">
        <v>0</v>
      </c>
      <c r="V93" s="54">
        <v>532.33708342177886</v>
      </c>
      <c r="W93" s="56">
        <v>532.33698351772409</v>
      </c>
      <c r="X93" s="2">
        <f t="shared" ca="1" si="53"/>
        <v>0</v>
      </c>
      <c r="Y93" s="2">
        <f t="shared" ca="1" si="53"/>
        <v>0</v>
      </c>
      <c r="Z93" s="2">
        <f t="shared" ca="1" si="53"/>
        <v>0</v>
      </c>
      <c r="AA93" s="2">
        <f t="shared" ca="1" si="53"/>
        <v>0</v>
      </c>
      <c r="AB93" s="2">
        <f t="shared" ca="1" si="53"/>
        <v>0</v>
      </c>
      <c r="AC93" s="2">
        <f t="shared" ca="1" si="53"/>
        <v>0</v>
      </c>
      <c r="AD93" s="2">
        <f t="shared" ca="1" si="53"/>
        <v>0</v>
      </c>
      <c r="AE93" s="2">
        <f t="shared" ca="1" si="53"/>
        <v>0</v>
      </c>
      <c r="AF93" s="2">
        <f t="shared" ca="1" si="103"/>
        <v>0</v>
      </c>
      <c r="AG93" s="2">
        <f t="shared" ca="1" si="103"/>
        <v>0</v>
      </c>
      <c r="AH93" s="2">
        <f t="shared" ca="1" si="103"/>
        <v>0</v>
      </c>
      <c r="AI93" s="2">
        <f t="shared" ca="1" si="103"/>
        <v>2</v>
      </c>
      <c r="AJ93" s="2">
        <f t="shared" ca="1" si="103"/>
        <v>0</v>
      </c>
      <c r="AK93" s="2">
        <f t="shared" ca="1" si="103"/>
        <v>0</v>
      </c>
      <c r="AL93" s="55">
        <v>535</v>
      </c>
      <c r="AM93" s="55">
        <v>535</v>
      </c>
      <c r="AN93" s="55">
        <v>535</v>
      </c>
      <c r="AO93" s="55">
        <v>535</v>
      </c>
      <c r="AP93" s="55">
        <v>535</v>
      </c>
      <c r="AQ93" s="55">
        <v>535</v>
      </c>
      <c r="AR93" s="55">
        <v>535</v>
      </c>
      <c r="AS93" s="55">
        <v>535</v>
      </c>
      <c r="AT93" s="55">
        <v>535</v>
      </c>
      <c r="AU93" s="55">
        <v>535</v>
      </c>
      <c r="AV93" s="55">
        <v>535</v>
      </c>
      <c r="AW93" s="55">
        <v>0</v>
      </c>
      <c r="AX93" s="55">
        <v>535</v>
      </c>
      <c r="AY93" s="55">
        <v>535</v>
      </c>
      <c r="AZ93" s="2">
        <f t="shared" ca="1" si="54"/>
        <v>0</v>
      </c>
      <c r="BA93" s="2">
        <f t="shared" ca="1" si="54"/>
        <v>0</v>
      </c>
      <c r="BB93" s="2">
        <f t="shared" ca="1" si="54"/>
        <v>0</v>
      </c>
      <c r="BC93" s="2">
        <f t="shared" ca="1" si="54"/>
        <v>0</v>
      </c>
      <c r="BD93" s="2">
        <f t="shared" ca="1" si="54"/>
        <v>1</v>
      </c>
      <c r="BE93" s="2">
        <f t="shared" ca="1" si="54"/>
        <v>0</v>
      </c>
      <c r="BF93" s="2">
        <f t="shared" ca="1" si="54"/>
        <v>0</v>
      </c>
      <c r="BG93" s="2">
        <f t="shared" ca="1" si="54"/>
        <v>0</v>
      </c>
      <c r="BH93" s="2">
        <f t="shared" ca="1" si="104"/>
        <v>0</v>
      </c>
      <c r="BI93" s="2">
        <f t="shared" ca="1" si="104"/>
        <v>0</v>
      </c>
      <c r="BJ93" s="2">
        <f t="shared" ca="1" si="104"/>
        <v>0</v>
      </c>
      <c r="BK93" s="2">
        <f t="shared" ca="1" si="104"/>
        <v>0</v>
      </c>
      <c r="BL93" s="2">
        <f t="shared" ca="1" si="104"/>
        <v>0</v>
      </c>
      <c r="BM93" s="2">
        <f t="shared" ca="1" si="104"/>
        <v>0</v>
      </c>
      <c r="BN93" s="2" t="str">
        <f t="shared" si="88"/>
        <v>TP</v>
      </c>
      <c r="BO93" s="2">
        <f>IF(AND(COUNTIF(J93:W93,"&gt;0")&gt;6,COUNTIF(J93:W93,"&gt;0")=SUM(BR93:CE93)),SUM(BR93:CE93),0)</f>
        <v>0</v>
      </c>
      <c r="BP93" s="2">
        <f t="shared" si="71"/>
        <v>1</v>
      </c>
      <c r="BR93" s="2">
        <f t="shared" si="105"/>
        <v>0</v>
      </c>
      <c r="BS93" s="2">
        <f t="shared" si="106"/>
        <v>0</v>
      </c>
      <c r="BT93" s="2">
        <f t="shared" si="107"/>
        <v>0</v>
      </c>
      <c r="BU93" s="2">
        <f t="shared" si="108"/>
        <v>0</v>
      </c>
      <c r="BV93" s="2">
        <f t="shared" si="109"/>
        <v>0</v>
      </c>
      <c r="BW93" s="2">
        <f t="shared" si="110"/>
        <v>0</v>
      </c>
      <c r="BX93" s="2">
        <f t="shared" si="111"/>
        <v>0</v>
      </c>
      <c r="BY93" s="2">
        <f t="shared" si="112"/>
        <v>0</v>
      </c>
      <c r="BZ93" s="2">
        <f t="shared" si="113"/>
        <v>0</v>
      </c>
      <c r="CA93" s="2">
        <f t="shared" si="114"/>
        <v>0</v>
      </c>
      <c r="CB93" s="2">
        <f t="shared" si="115"/>
        <v>0</v>
      </c>
      <c r="CC93" s="2">
        <f t="shared" si="116"/>
        <v>0</v>
      </c>
      <c r="CD93" s="2">
        <f t="shared" si="117"/>
        <v>0</v>
      </c>
      <c r="CE93" s="2">
        <f t="shared" si="118"/>
        <v>0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ТА-5  -  Т₀</v>
      </c>
      <c r="B94" s="15" t="s">
        <v>258</v>
      </c>
      <c r="C94" s="18">
        <v>550</v>
      </c>
      <c r="D94" s="18">
        <v>520</v>
      </c>
      <c r="E94" s="22" t="s">
        <v>117</v>
      </c>
      <c r="F94" s="22">
        <v>3</v>
      </c>
      <c r="G94" s="18"/>
      <c r="H94" s="20">
        <f t="shared" ca="1" si="86"/>
        <v>0</v>
      </c>
      <c r="I94" s="16" t="str">
        <f t="shared" si="87"/>
        <v>05T002TP0009</v>
      </c>
      <c r="J94" s="54">
        <v>0</v>
      </c>
      <c r="K94" s="54">
        <v>0</v>
      </c>
      <c r="L94" s="54">
        <v>0</v>
      </c>
      <c r="M94" s="54">
        <v>0</v>
      </c>
      <c r="N94" s="54">
        <v>0</v>
      </c>
      <c r="O94" s="54">
        <v>0</v>
      </c>
      <c r="P94" s="54">
        <v>0</v>
      </c>
      <c r="Q94" s="54">
        <v>0</v>
      </c>
      <c r="R94" s="54">
        <v>0</v>
      </c>
      <c r="S94" s="54">
        <v>0</v>
      </c>
      <c r="T94" s="54">
        <v>0</v>
      </c>
      <c r="U94" s="54">
        <v>0</v>
      </c>
      <c r="V94" s="54">
        <v>0</v>
      </c>
      <c r="W94" s="56">
        <v>0</v>
      </c>
      <c r="X94" s="2">
        <f t="shared" ca="1" si="53"/>
        <v>2</v>
      </c>
      <c r="Y94" s="2">
        <f t="shared" ca="1" si="53"/>
        <v>2</v>
      </c>
      <c r="Z94" s="2">
        <f t="shared" ca="1" si="53"/>
        <v>2</v>
      </c>
      <c r="AA94" s="2">
        <f t="shared" ca="1" si="53"/>
        <v>2</v>
      </c>
      <c r="AB94" s="2">
        <f t="shared" ca="1" si="53"/>
        <v>2</v>
      </c>
      <c r="AC94" s="2">
        <f t="shared" ca="1" si="53"/>
        <v>2</v>
      </c>
      <c r="AD94" s="2">
        <f t="shared" ca="1" si="53"/>
        <v>2</v>
      </c>
      <c r="AE94" s="2">
        <f t="shared" ca="1" si="53"/>
        <v>2</v>
      </c>
      <c r="AF94" s="2">
        <f t="shared" ca="1" si="103"/>
        <v>2</v>
      </c>
      <c r="AG94" s="2">
        <f t="shared" ca="1" si="103"/>
        <v>2</v>
      </c>
      <c r="AH94" s="2">
        <f t="shared" ca="1" si="103"/>
        <v>2</v>
      </c>
      <c r="AI94" s="2">
        <f t="shared" ca="1" si="103"/>
        <v>2</v>
      </c>
      <c r="AJ94" s="2">
        <f t="shared" ca="1" si="103"/>
        <v>2</v>
      </c>
      <c r="AK94" s="2">
        <f t="shared" ca="1" si="103"/>
        <v>2</v>
      </c>
      <c r="AL94" s="55">
        <v>0</v>
      </c>
      <c r="AM94" s="55">
        <v>0</v>
      </c>
      <c r="AN94" s="55">
        <v>0</v>
      </c>
      <c r="AO94" s="55">
        <v>0</v>
      </c>
      <c r="AP94" s="55">
        <v>0</v>
      </c>
      <c r="AQ94" s="55">
        <v>0</v>
      </c>
      <c r="AR94" s="55">
        <v>0</v>
      </c>
      <c r="AS94" s="55">
        <v>0</v>
      </c>
      <c r="AT94" s="55">
        <v>0</v>
      </c>
      <c r="AU94" s="55">
        <v>0</v>
      </c>
      <c r="AV94" s="55">
        <v>0</v>
      </c>
      <c r="AW94" s="55">
        <v>0</v>
      </c>
      <c r="AX94" s="55">
        <v>0</v>
      </c>
      <c r="AY94" s="55">
        <v>0</v>
      </c>
      <c r="AZ94" s="2">
        <f t="shared" ca="1" si="54"/>
        <v>0</v>
      </c>
      <c r="BA94" s="2">
        <f t="shared" ca="1" si="54"/>
        <v>0</v>
      </c>
      <c r="BB94" s="2">
        <f t="shared" ca="1" si="54"/>
        <v>0</v>
      </c>
      <c r="BC94" s="2">
        <f t="shared" ca="1" si="54"/>
        <v>0</v>
      </c>
      <c r="BD94" s="2">
        <f t="shared" ca="1" si="54"/>
        <v>1</v>
      </c>
      <c r="BE94" s="2">
        <f t="shared" ca="1" si="54"/>
        <v>0</v>
      </c>
      <c r="BF94" s="2">
        <f t="shared" ca="1" si="54"/>
        <v>0</v>
      </c>
      <c r="BG94" s="2">
        <f t="shared" ca="1" si="54"/>
        <v>0</v>
      </c>
      <c r="BH94" s="2">
        <f t="shared" ca="1" si="104"/>
        <v>0</v>
      </c>
      <c r="BI94" s="2">
        <f t="shared" ca="1" si="104"/>
        <v>0</v>
      </c>
      <c r="BJ94" s="2">
        <f t="shared" ca="1" si="104"/>
        <v>0</v>
      </c>
      <c r="BK94" s="2">
        <f t="shared" ca="1" si="104"/>
        <v>0</v>
      </c>
      <c r="BL94" s="2">
        <f t="shared" ca="1" si="104"/>
        <v>0</v>
      </c>
      <c r="BM94" s="2">
        <f t="shared" ca="1" si="104"/>
        <v>0</v>
      </c>
      <c r="BN94" s="2" t="str">
        <f t="shared" si="88"/>
        <v>TP</v>
      </c>
      <c r="BP94" s="2">
        <f t="shared" si="71"/>
        <v>0</v>
      </c>
      <c r="BR94" s="2">
        <f t="shared" si="105"/>
        <v>0</v>
      </c>
      <c r="BS94" s="2">
        <f t="shared" si="106"/>
        <v>0</v>
      </c>
      <c r="BT94" s="2">
        <f t="shared" si="107"/>
        <v>0</v>
      </c>
      <c r="BU94" s="2">
        <f t="shared" si="108"/>
        <v>0</v>
      </c>
      <c r="BV94" s="2">
        <f t="shared" si="109"/>
        <v>0</v>
      </c>
      <c r="BW94" s="2">
        <f t="shared" si="110"/>
        <v>0</v>
      </c>
      <c r="BX94" s="2">
        <f t="shared" si="111"/>
        <v>0</v>
      </c>
      <c r="BY94" s="2">
        <f t="shared" si="112"/>
        <v>0</v>
      </c>
      <c r="BZ94" s="2">
        <f t="shared" si="113"/>
        <v>0</v>
      </c>
      <c r="CA94" s="2">
        <f t="shared" si="114"/>
        <v>0</v>
      </c>
      <c r="CB94" s="2">
        <f t="shared" si="115"/>
        <v>0</v>
      </c>
      <c r="CC94" s="2">
        <f t="shared" si="116"/>
        <v>0</v>
      </c>
      <c r="CD94" s="2">
        <f t="shared" si="117"/>
        <v>0</v>
      </c>
      <c r="CE94" s="2">
        <f t="shared" si="118"/>
        <v>0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ТА-6  -  Т₀</v>
      </c>
      <c r="B95" s="15" t="s">
        <v>259</v>
      </c>
      <c r="C95" s="18">
        <v>550</v>
      </c>
      <c r="D95" s="18">
        <v>520</v>
      </c>
      <c r="E95" s="22" t="s">
        <v>117</v>
      </c>
      <c r="F95" s="22">
        <v>3</v>
      </c>
      <c r="G95" s="18"/>
      <c r="H95" s="20">
        <f t="shared" ca="1" si="86"/>
        <v>0</v>
      </c>
      <c r="I95" s="16" t="str">
        <f t="shared" si="87"/>
        <v>06T002TP0009</v>
      </c>
      <c r="J95" s="54">
        <v>534.49217969093559</v>
      </c>
      <c r="K95" s="54">
        <v>533.84102415393784</v>
      </c>
      <c r="L95" s="54">
        <v>537.23297599673344</v>
      </c>
      <c r="M95" s="54">
        <v>536.17105362343102</v>
      </c>
      <c r="N95" s="54">
        <v>536.25624682148907</v>
      </c>
      <c r="O95" s="54">
        <v>536.98159292588957</v>
      </c>
      <c r="P95" s="54">
        <v>537.5892757451121</v>
      </c>
      <c r="Q95" s="54">
        <v>535.63380181029368</v>
      </c>
      <c r="R95" s="54">
        <v>535.81897356744253</v>
      </c>
      <c r="S95" s="54">
        <v>537.03014894165426</v>
      </c>
      <c r="T95" s="54">
        <v>535.49893261851184</v>
      </c>
      <c r="U95" s="54">
        <v>534.28426046494212</v>
      </c>
      <c r="V95" s="54">
        <v>535.60775638395864</v>
      </c>
      <c r="W95" s="56">
        <v>535.45695610625864</v>
      </c>
      <c r="X95" s="2">
        <f t="shared" ca="1" si="53"/>
        <v>0</v>
      </c>
      <c r="Y95" s="2">
        <f t="shared" ca="1" si="53"/>
        <v>0</v>
      </c>
      <c r="Z95" s="2">
        <f t="shared" ca="1" si="53"/>
        <v>0</v>
      </c>
      <c r="AA95" s="2">
        <f t="shared" ca="1" si="53"/>
        <v>0</v>
      </c>
      <c r="AB95" s="2">
        <f t="shared" ca="1" si="53"/>
        <v>0</v>
      </c>
      <c r="AC95" s="2">
        <f t="shared" ca="1" si="53"/>
        <v>0</v>
      </c>
      <c r="AD95" s="2">
        <f t="shared" ca="1" si="53"/>
        <v>0</v>
      </c>
      <c r="AE95" s="2">
        <f t="shared" ca="1" si="53"/>
        <v>0</v>
      </c>
      <c r="AF95" s="2">
        <f t="shared" ca="1" si="103"/>
        <v>0</v>
      </c>
      <c r="AG95" s="2">
        <f t="shared" ca="1" si="103"/>
        <v>0</v>
      </c>
      <c r="AH95" s="2">
        <f t="shared" ca="1" si="103"/>
        <v>0</v>
      </c>
      <c r="AI95" s="2">
        <f t="shared" ca="1" si="103"/>
        <v>0</v>
      </c>
      <c r="AJ95" s="2">
        <f t="shared" ca="1" si="103"/>
        <v>0</v>
      </c>
      <c r="AK95" s="2">
        <f t="shared" ca="1" si="103"/>
        <v>0</v>
      </c>
      <c r="AL95" s="55">
        <v>540</v>
      </c>
      <c r="AM95" s="55">
        <v>540</v>
      </c>
      <c r="AN95" s="55">
        <v>540</v>
      </c>
      <c r="AO95" s="55">
        <v>540</v>
      </c>
      <c r="AP95" s="55">
        <v>540</v>
      </c>
      <c r="AQ95" s="55">
        <v>540</v>
      </c>
      <c r="AR95" s="55">
        <v>540</v>
      </c>
      <c r="AS95" s="55">
        <v>540</v>
      </c>
      <c r="AT95" s="55">
        <v>540</v>
      </c>
      <c r="AU95" s="55">
        <v>540</v>
      </c>
      <c r="AV95" s="55">
        <v>540</v>
      </c>
      <c r="AW95" s="55">
        <v>540</v>
      </c>
      <c r="AX95" s="55">
        <v>540</v>
      </c>
      <c r="AY95" s="55">
        <v>540</v>
      </c>
      <c r="AZ95" s="2">
        <f t="shared" ca="1" si="54"/>
        <v>0</v>
      </c>
      <c r="BA95" s="2">
        <f t="shared" ca="1" si="54"/>
        <v>0</v>
      </c>
      <c r="BB95" s="2">
        <f t="shared" ca="1" si="54"/>
        <v>0</v>
      </c>
      <c r="BC95" s="2">
        <f t="shared" ca="1" si="54"/>
        <v>0</v>
      </c>
      <c r="BD95" s="2">
        <f t="shared" ca="1" si="54"/>
        <v>1</v>
      </c>
      <c r="BE95" s="2">
        <f t="shared" ca="1" si="54"/>
        <v>0</v>
      </c>
      <c r="BF95" s="2">
        <f t="shared" ca="1" si="54"/>
        <v>0</v>
      </c>
      <c r="BG95" s="2">
        <f t="shared" ca="1" si="54"/>
        <v>0</v>
      </c>
      <c r="BH95" s="2">
        <f t="shared" ca="1" si="104"/>
        <v>0</v>
      </c>
      <c r="BI95" s="2">
        <f t="shared" ca="1" si="104"/>
        <v>0</v>
      </c>
      <c r="BJ95" s="2">
        <f t="shared" ca="1" si="104"/>
        <v>0</v>
      </c>
      <c r="BK95" s="2">
        <f t="shared" ca="1" si="104"/>
        <v>0</v>
      </c>
      <c r="BL95" s="2">
        <f t="shared" ca="1" si="104"/>
        <v>0</v>
      </c>
      <c r="BM95" s="2">
        <f t="shared" ca="1" si="104"/>
        <v>0</v>
      </c>
      <c r="BN95" s="2" t="str">
        <f t="shared" si="88"/>
        <v>TP</v>
      </c>
      <c r="BO95" s="2">
        <f>IF(AND(COUNTIF(J95:W95,"&gt;0")&gt;6,COUNTIF(J95:W95,"&gt;0")=SUM(BR95:CE95)),SUM(BR95:CE95),0)</f>
        <v>0</v>
      </c>
      <c r="BP95" s="2">
        <f t="shared" si="71"/>
        <v>1</v>
      </c>
      <c r="BR95" s="2">
        <f t="shared" si="105"/>
        <v>0</v>
      </c>
      <c r="BS95" s="2">
        <f t="shared" si="106"/>
        <v>0</v>
      </c>
      <c r="BT95" s="2">
        <f t="shared" si="107"/>
        <v>0</v>
      </c>
      <c r="BU95" s="2">
        <f t="shared" si="108"/>
        <v>0</v>
      </c>
      <c r="BV95" s="2">
        <f t="shared" si="109"/>
        <v>0</v>
      </c>
      <c r="BW95" s="2">
        <f t="shared" si="110"/>
        <v>0</v>
      </c>
      <c r="BX95" s="2">
        <f t="shared" si="111"/>
        <v>0</v>
      </c>
      <c r="BY95" s="2">
        <f t="shared" si="112"/>
        <v>0</v>
      </c>
      <c r="BZ95" s="2">
        <f t="shared" si="113"/>
        <v>0</v>
      </c>
      <c r="CA95" s="2">
        <f t="shared" si="114"/>
        <v>0</v>
      </c>
      <c r="CB95" s="2">
        <f t="shared" si="115"/>
        <v>0</v>
      </c>
      <c r="CC95" s="2">
        <f t="shared" si="116"/>
        <v>0</v>
      </c>
      <c r="CD95" s="2">
        <f t="shared" si="117"/>
        <v>0</v>
      </c>
      <c r="CE95" s="2">
        <f t="shared" si="118"/>
        <v>0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ТА-7  -  Т₀</v>
      </c>
      <c r="B96" s="15" t="s">
        <v>260</v>
      </c>
      <c r="C96" s="18">
        <v>550</v>
      </c>
      <c r="D96" s="18">
        <v>520</v>
      </c>
      <c r="E96" s="22" t="s">
        <v>117</v>
      </c>
      <c r="F96" s="22">
        <v>3</v>
      </c>
      <c r="G96" s="18"/>
      <c r="H96" s="20">
        <f t="shared" ca="1" si="86"/>
        <v>0</v>
      </c>
      <c r="I96" s="16" t="str">
        <f t="shared" si="87"/>
        <v>07T002TP0009</v>
      </c>
      <c r="J96" s="54">
        <v>538.79701623724486</v>
      </c>
      <c r="K96" s="54">
        <v>540.99154342323163</v>
      </c>
      <c r="L96" s="54">
        <v>540.68765680239653</v>
      </c>
      <c r="M96" s="54">
        <v>538.32438287741479</v>
      </c>
      <c r="N96" s="54">
        <v>538.78031340591281</v>
      </c>
      <c r="O96" s="54">
        <v>540.45491455902993</v>
      </c>
      <c r="P96" s="54">
        <v>537.72763743694395</v>
      </c>
      <c r="Q96" s="54">
        <v>538.26676053209496</v>
      </c>
      <c r="R96" s="54">
        <v>540.41236436592101</v>
      </c>
      <c r="S96" s="54">
        <v>540.73494237838554</v>
      </c>
      <c r="T96" s="54">
        <v>539.47555306424249</v>
      </c>
      <c r="U96" s="54">
        <v>538.85889294322715</v>
      </c>
      <c r="V96" s="54">
        <v>537.72373482035323</v>
      </c>
      <c r="W96" s="56">
        <v>539.18309310115785</v>
      </c>
      <c r="X96" s="2">
        <f t="shared" ca="1" si="53"/>
        <v>0</v>
      </c>
      <c r="Y96" s="2">
        <f t="shared" ca="1" si="53"/>
        <v>0</v>
      </c>
      <c r="Z96" s="2">
        <f t="shared" ca="1" si="53"/>
        <v>0</v>
      </c>
      <c r="AA96" s="2">
        <f t="shared" ca="1" si="53"/>
        <v>0</v>
      </c>
      <c r="AB96" s="2">
        <f t="shared" ca="1" si="53"/>
        <v>0</v>
      </c>
      <c r="AC96" s="2">
        <f t="shared" ca="1" si="53"/>
        <v>0</v>
      </c>
      <c r="AD96" s="2">
        <f t="shared" ca="1" si="53"/>
        <v>0</v>
      </c>
      <c r="AE96" s="2">
        <f t="shared" ca="1" si="53"/>
        <v>0</v>
      </c>
      <c r="AF96" s="2">
        <f t="shared" ca="1" si="103"/>
        <v>0</v>
      </c>
      <c r="AG96" s="2">
        <f t="shared" ca="1" si="103"/>
        <v>0</v>
      </c>
      <c r="AH96" s="2">
        <f t="shared" ca="1" si="103"/>
        <v>0</v>
      </c>
      <c r="AI96" s="2">
        <f t="shared" ca="1" si="103"/>
        <v>0</v>
      </c>
      <c r="AJ96" s="2">
        <f t="shared" ca="1" si="103"/>
        <v>0</v>
      </c>
      <c r="AK96" s="2">
        <f t="shared" ca="1" si="103"/>
        <v>0</v>
      </c>
      <c r="AL96" s="55">
        <v>540</v>
      </c>
      <c r="AM96" s="55">
        <v>540</v>
      </c>
      <c r="AN96" s="55">
        <v>540</v>
      </c>
      <c r="AO96" s="55">
        <v>540</v>
      </c>
      <c r="AP96" s="55">
        <v>540</v>
      </c>
      <c r="AQ96" s="55">
        <v>540</v>
      </c>
      <c r="AR96" s="55">
        <v>540</v>
      </c>
      <c r="AS96" s="55">
        <v>540</v>
      </c>
      <c r="AT96" s="55">
        <v>540</v>
      </c>
      <c r="AU96" s="55">
        <v>540</v>
      </c>
      <c r="AV96" s="55">
        <v>540</v>
      </c>
      <c r="AW96" s="55">
        <v>540</v>
      </c>
      <c r="AX96" s="55">
        <v>540</v>
      </c>
      <c r="AY96" s="55">
        <v>540</v>
      </c>
      <c r="AZ96" s="2">
        <f t="shared" ca="1" si="54"/>
        <v>0</v>
      </c>
      <c r="BA96" s="2">
        <f t="shared" ca="1" si="54"/>
        <v>0</v>
      </c>
      <c r="BB96" s="2">
        <f t="shared" ca="1" si="54"/>
        <v>0</v>
      </c>
      <c r="BC96" s="2">
        <f t="shared" ca="1" si="54"/>
        <v>0</v>
      </c>
      <c r="BD96" s="2">
        <f t="shared" ca="1" si="54"/>
        <v>1</v>
      </c>
      <c r="BE96" s="2">
        <f t="shared" ca="1" si="54"/>
        <v>0</v>
      </c>
      <c r="BF96" s="2">
        <f t="shared" ca="1" si="54"/>
        <v>0</v>
      </c>
      <c r="BG96" s="2">
        <f t="shared" ca="1" si="54"/>
        <v>0</v>
      </c>
      <c r="BH96" s="2">
        <f t="shared" ca="1" si="104"/>
        <v>0</v>
      </c>
      <c r="BI96" s="2">
        <f t="shared" ca="1" si="104"/>
        <v>0</v>
      </c>
      <c r="BJ96" s="2">
        <f t="shared" ca="1" si="104"/>
        <v>0</v>
      </c>
      <c r="BK96" s="2">
        <f t="shared" ca="1" si="104"/>
        <v>0</v>
      </c>
      <c r="BL96" s="2">
        <f t="shared" ca="1" si="104"/>
        <v>0</v>
      </c>
      <c r="BM96" s="2">
        <f t="shared" ca="1" si="104"/>
        <v>0</v>
      </c>
      <c r="BN96" s="2" t="str">
        <f t="shared" si="88"/>
        <v>TP</v>
      </c>
      <c r="BO96" s="2">
        <f>IF(AND(COUNTIF(J96:W96,"&gt;0")&gt;6,COUNTIF(J96:W96,"&gt;0")=SUM(BR96:CE96)),SUM(BR96:CE96),0)</f>
        <v>0</v>
      </c>
      <c r="BP96" s="2">
        <f t="shared" si="71"/>
        <v>1</v>
      </c>
      <c r="BR96" s="2">
        <f t="shared" si="105"/>
        <v>0</v>
      </c>
      <c r="BS96" s="2">
        <f t="shared" si="106"/>
        <v>0</v>
      </c>
      <c r="BT96" s="2">
        <f t="shared" si="107"/>
        <v>0</v>
      </c>
      <c r="BU96" s="2">
        <f t="shared" si="108"/>
        <v>0</v>
      </c>
      <c r="BV96" s="2">
        <f t="shared" si="109"/>
        <v>0</v>
      </c>
      <c r="BW96" s="2">
        <f t="shared" si="110"/>
        <v>0</v>
      </c>
      <c r="BX96" s="2">
        <f t="shared" si="111"/>
        <v>0</v>
      </c>
      <c r="BY96" s="2">
        <f t="shared" si="112"/>
        <v>0</v>
      </c>
      <c r="BZ96" s="2">
        <f t="shared" si="113"/>
        <v>0</v>
      </c>
      <c r="CA96" s="2">
        <f t="shared" si="114"/>
        <v>0</v>
      </c>
      <c r="CB96" s="2">
        <f t="shared" si="115"/>
        <v>0</v>
      </c>
      <c r="CC96" s="2">
        <f t="shared" si="116"/>
        <v>0</v>
      </c>
      <c r="CD96" s="2">
        <f t="shared" si="117"/>
        <v>0</v>
      </c>
      <c r="CE96" s="2">
        <f t="shared" si="118"/>
        <v>0</v>
      </c>
    </row>
    <row r="97" spans="1:83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ТА-8  -  Т₀</v>
      </c>
      <c r="B97" s="15" t="s">
        <v>261</v>
      </c>
      <c r="C97" s="18">
        <v>550</v>
      </c>
      <c r="D97" s="18">
        <v>520</v>
      </c>
      <c r="E97" s="22" t="s">
        <v>117</v>
      </c>
      <c r="F97" s="22">
        <v>3</v>
      </c>
      <c r="G97" s="18"/>
      <c r="H97" s="20">
        <f t="shared" ca="1" si="86"/>
        <v>0</v>
      </c>
      <c r="I97" s="16" t="str">
        <f t="shared" si="87"/>
        <v>08T002TP0009</v>
      </c>
      <c r="J97" s="54">
        <v>0</v>
      </c>
      <c r="K97" s="54">
        <v>0</v>
      </c>
      <c r="L97" s="54">
        <v>0</v>
      </c>
      <c r="M97" s="54">
        <v>0</v>
      </c>
      <c r="N97" s="54">
        <v>0</v>
      </c>
      <c r="O97" s="54">
        <v>0</v>
      </c>
      <c r="P97" s="54">
        <v>0</v>
      </c>
      <c r="Q97" s="54">
        <v>0</v>
      </c>
      <c r="R97" s="54">
        <v>0</v>
      </c>
      <c r="S97" s="54">
        <v>0</v>
      </c>
      <c r="T97" s="54">
        <v>0</v>
      </c>
      <c r="U97" s="54">
        <v>0</v>
      </c>
      <c r="V97" s="54">
        <v>0</v>
      </c>
      <c r="W97" s="56">
        <v>0</v>
      </c>
      <c r="X97" s="2">
        <f t="shared" ca="1" si="53"/>
        <v>2</v>
      </c>
      <c r="Y97" s="2">
        <f t="shared" ca="1" si="53"/>
        <v>2</v>
      </c>
      <c r="Z97" s="2">
        <f t="shared" ca="1" si="53"/>
        <v>2</v>
      </c>
      <c r="AA97" s="2">
        <f t="shared" ca="1" si="53"/>
        <v>2</v>
      </c>
      <c r="AB97" s="2">
        <f t="shared" ca="1" si="53"/>
        <v>2</v>
      </c>
      <c r="AC97" s="2">
        <f t="shared" ca="1" si="53"/>
        <v>2</v>
      </c>
      <c r="AD97" s="2">
        <f t="shared" ca="1" si="53"/>
        <v>2</v>
      </c>
      <c r="AE97" s="2">
        <f t="shared" ca="1" si="53"/>
        <v>2</v>
      </c>
      <c r="AF97" s="2">
        <f t="shared" ca="1" si="103"/>
        <v>2</v>
      </c>
      <c r="AG97" s="2">
        <f t="shared" ca="1" si="103"/>
        <v>2</v>
      </c>
      <c r="AH97" s="2">
        <f t="shared" ca="1" si="103"/>
        <v>2</v>
      </c>
      <c r="AI97" s="2">
        <f t="shared" ca="1" si="103"/>
        <v>2</v>
      </c>
      <c r="AJ97" s="2">
        <f t="shared" ca="1" si="103"/>
        <v>2</v>
      </c>
      <c r="AK97" s="2">
        <f t="shared" ca="1" si="103"/>
        <v>2</v>
      </c>
      <c r="AL97" s="55">
        <v>0</v>
      </c>
      <c r="AM97" s="55">
        <v>0</v>
      </c>
      <c r="AN97" s="55">
        <v>0</v>
      </c>
      <c r="AO97" s="55">
        <v>0</v>
      </c>
      <c r="AP97" s="55">
        <v>0</v>
      </c>
      <c r="AQ97" s="55">
        <v>0</v>
      </c>
      <c r="AR97" s="55">
        <v>0</v>
      </c>
      <c r="AS97" s="55">
        <v>0</v>
      </c>
      <c r="AT97" s="55">
        <v>0</v>
      </c>
      <c r="AU97" s="55">
        <v>0</v>
      </c>
      <c r="AV97" s="55">
        <v>0</v>
      </c>
      <c r="AW97" s="55">
        <v>0</v>
      </c>
      <c r="AX97" s="55">
        <v>0</v>
      </c>
      <c r="AY97" s="55">
        <v>0</v>
      </c>
      <c r="AZ97" s="2">
        <f t="shared" ca="1" si="54"/>
        <v>0</v>
      </c>
      <c r="BA97" s="2">
        <f t="shared" ca="1" si="54"/>
        <v>0</v>
      </c>
      <c r="BB97" s="2">
        <f t="shared" ca="1" si="54"/>
        <v>0</v>
      </c>
      <c r="BC97" s="2">
        <f t="shared" ca="1" si="54"/>
        <v>0</v>
      </c>
      <c r="BD97" s="2">
        <f t="shared" ca="1" si="54"/>
        <v>1</v>
      </c>
      <c r="BE97" s="2">
        <f t="shared" ca="1" si="54"/>
        <v>0</v>
      </c>
      <c r="BF97" s="2">
        <f t="shared" ca="1" si="54"/>
        <v>0</v>
      </c>
      <c r="BG97" s="2">
        <f t="shared" ca="1" si="54"/>
        <v>0</v>
      </c>
      <c r="BH97" s="2">
        <f t="shared" ca="1" si="104"/>
        <v>0</v>
      </c>
      <c r="BI97" s="2">
        <f t="shared" ca="1" si="104"/>
        <v>0</v>
      </c>
      <c r="BJ97" s="2">
        <f t="shared" ca="1" si="104"/>
        <v>0</v>
      </c>
      <c r="BK97" s="2">
        <f t="shared" ca="1" si="104"/>
        <v>0</v>
      </c>
      <c r="BL97" s="2">
        <f t="shared" ca="1" si="104"/>
        <v>0</v>
      </c>
      <c r="BM97" s="2">
        <f t="shared" ca="1" si="104"/>
        <v>0</v>
      </c>
      <c r="BN97" s="2" t="str">
        <f t="shared" si="88"/>
        <v>TP</v>
      </c>
      <c r="BP97" s="2">
        <f t="shared" si="71"/>
        <v>0</v>
      </c>
      <c r="BR97" s="2">
        <f t="shared" si="105"/>
        <v>0</v>
      </c>
      <c r="BS97" s="2">
        <f t="shared" si="106"/>
        <v>0</v>
      </c>
      <c r="BT97" s="2">
        <f t="shared" si="107"/>
        <v>0</v>
      </c>
      <c r="BU97" s="2">
        <f t="shared" si="108"/>
        <v>0</v>
      </c>
      <c r="BV97" s="2">
        <f t="shared" si="109"/>
        <v>0</v>
      </c>
      <c r="BW97" s="2">
        <f t="shared" si="110"/>
        <v>0</v>
      </c>
      <c r="BX97" s="2">
        <f t="shared" si="111"/>
        <v>0</v>
      </c>
      <c r="BY97" s="2">
        <f t="shared" si="112"/>
        <v>0</v>
      </c>
      <c r="BZ97" s="2">
        <f t="shared" si="113"/>
        <v>0</v>
      </c>
      <c r="CA97" s="2">
        <f t="shared" si="114"/>
        <v>0</v>
      </c>
      <c r="CB97" s="2">
        <f t="shared" si="115"/>
        <v>0</v>
      </c>
      <c r="CC97" s="2">
        <f t="shared" si="116"/>
        <v>0</v>
      </c>
      <c r="CD97" s="2">
        <f t="shared" si="117"/>
        <v>0</v>
      </c>
      <c r="CE97" s="2">
        <f t="shared" si="118"/>
        <v>0</v>
      </c>
    </row>
    <row r="98" spans="1:83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ТА-9  -  Т₀</v>
      </c>
      <c r="B98" s="15" t="s">
        <v>262</v>
      </c>
      <c r="C98" s="18">
        <v>550</v>
      </c>
      <c r="D98" s="18">
        <v>520</v>
      </c>
      <c r="E98" s="22" t="s">
        <v>117</v>
      </c>
      <c r="F98" s="22">
        <v>3</v>
      </c>
      <c r="G98" s="18"/>
      <c r="H98" s="20">
        <f t="shared" ca="1" si="86"/>
        <v>0</v>
      </c>
      <c r="I98" s="16" t="str">
        <f t="shared" si="87"/>
        <v>09T002TP0009</v>
      </c>
      <c r="J98" s="54">
        <v>0</v>
      </c>
      <c r="K98" s="54">
        <v>0</v>
      </c>
      <c r="L98" s="54">
        <v>0</v>
      </c>
      <c r="M98" s="54">
        <v>0</v>
      </c>
      <c r="N98" s="54">
        <v>0</v>
      </c>
      <c r="O98" s="54">
        <v>0</v>
      </c>
      <c r="P98" s="54">
        <v>0</v>
      </c>
      <c r="Q98" s="54">
        <v>0</v>
      </c>
      <c r="R98" s="54">
        <v>0</v>
      </c>
      <c r="S98" s="54">
        <v>0</v>
      </c>
      <c r="T98" s="54">
        <v>0</v>
      </c>
      <c r="U98" s="54">
        <v>0</v>
      </c>
      <c r="V98" s="54">
        <v>0</v>
      </c>
      <c r="W98" s="56">
        <v>0</v>
      </c>
      <c r="X98" s="2">
        <f t="shared" ca="1" si="53"/>
        <v>2</v>
      </c>
      <c r="Y98" s="2">
        <f t="shared" ca="1" si="53"/>
        <v>2</v>
      </c>
      <c r="Z98" s="2">
        <f t="shared" ca="1" si="53"/>
        <v>2</v>
      </c>
      <c r="AA98" s="2">
        <f t="shared" ca="1" si="53"/>
        <v>2</v>
      </c>
      <c r="AB98" s="2">
        <f t="shared" ca="1" si="53"/>
        <v>2</v>
      </c>
      <c r="AC98" s="2">
        <f t="shared" ca="1" si="53"/>
        <v>2</v>
      </c>
      <c r="AD98" s="2">
        <f t="shared" ca="1" si="53"/>
        <v>2</v>
      </c>
      <c r="AE98" s="2">
        <f t="shared" ca="1" si="53"/>
        <v>2</v>
      </c>
      <c r="AF98" s="2">
        <f t="shared" ca="1" si="103"/>
        <v>2</v>
      </c>
      <c r="AG98" s="2">
        <f t="shared" ca="1" si="103"/>
        <v>2</v>
      </c>
      <c r="AH98" s="2">
        <f t="shared" ca="1" si="103"/>
        <v>2</v>
      </c>
      <c r="AI98" s="2">
        <f t="shared" ca="1" si="103"/>
        <v>2</v>
      </c>
      <c r="AJ98" s="2">
        <f t="shared" ca="1" si="103"/>
        <v>2</v>
      </c>
      <c r="AK98" s="2">
        <f t="shared" ca="1" si="103"/>
        <v>2</v>
      </c>
      <c r="AL98" s="55">
        <v>0</v>
      </c>
      <c r="AM98" s="55">
        <v>0</v>
      </c>
      <c r="AN98" s="55">
        <v>0</v>
      </c>
      <c r="AO98" s="55">
        <v>0</v>
      </c>
      <c r="AP98" s="55">
        <v>0</v>
      </c>
      <c r="AQ98" s="55">
        <v>0</v>
      </c>
      <c r="AR98" s="55">
        <v>0</v>
      </c>
      <c r="AS98" s="55">
        <v>0</v>
      </c>
      <c r="AT98" s="55">
        <v>0</v>
      </c>
      <c r="AU98" s="55">
        <v>0</v>
      </c>
      <c r="AV98" s="55">
        <v>0</v>
      </c>
      <c r="AW98" s="55">
        <v>0</v>
      </c>
      <c r="AX98" s="55">
        <v>0</v>
      </c>
      <c r="AY98" s="55">
        <v>0</v>
      </c>
      <c r="AZ98" s="2">
        <f t="shared" ca="1" si="54"/>
        <v>0</v>
      </c>
      <c r="BA98" s="2">
        <f t="shared" ca="1" si="54"/>
        <v>0</v>
      </c>
      <c r="BB98" s="2">
        <f t="shared" ca="1" si="54"/>
        <v>0</v>
      </c>
      <c r="BC98" s="2">
        <f t="shared" ca="1" si="54"/>
        <v>0</v>
      </c>
      <c r="BD98" s="2">
        <f t="shared" ca="1" si="54"/>
        <v>1</v>
      </c>
      <c r="BE98" s="2">
        <f t="shared" ca="1" si="54"/>
        <v>0</v>
      </c>
      <c r="BF98" s="2">
        <f t="shared" ca="1" si="54"/>
        <v>0</v>
      </c>
      <c r="BG98" s="2">
        <f t="shared" ca="1" si="54"/>
        <v>0</v>
      </c>
      <c r="BH98" s="2">
        <f t="shared" ca="1" si="104"/>
        <v>0</v>
      </c>
      <c r="BI98" s="2">
        <f t="shared" ca="1" si="104"/>
        <v>0</v>
      </c>
      <c r="BJ98" s="2">
        <f t="shared" ca="1" si="104"/>
        <v>0</v>
      </c>
      <c r="BK98" s="2">
        <f t="shared" ca="1" si="104"/>
        <v>0</v>
      </c>
      <c r="BL98" s="2">
        <f t="shared" ca="1" si="104"/>
        <v>0</v>
      </c>
      <c r="BM98" s="2">
        <f t="shared" ca="1" si="104"/>
        <v>0</v>
      </c>
      <c r="BN98" s="2" t="str">
        <f t="shared" si="88"/>
        <v>TP</v>
      </c>
      <c r="BP98" s="2">
        <f t="shared" si="71"/>
        <v>0</v>
      </c>
      <c r="BR98" s="2">
        <f t="shared" si="105"/>
        <v>0</v>
      </c>
      <c r="BS98" s="2">
        <f t="shared" si="106"/>
        <v>0</v>
      </c>
      <c r="BT98" s="2">
        <f t="shared" si="107"/>
        <v>0</v>
      </c>
      <c r="BU98" s="2">
        <f t="shared" si="108"/>
        <v>0</v>
      </c>
      <c r="BV98" s="2">
        <f t="shared" si="109"/>
        <v>0</v>
      </c>
      <c r="BW98" s="2">
        <f t="shared" si="110"/>
        <v>0</v>
      </c>
      <c r="BX98" s="2">
        <f t="shared" si="111"/>
        <v>0</v>
      </c>
      <c r="BY98" s="2">
        <f t="shared" si="112"/>
        <v>0</v>
      </c>
      <c r="BZ98" s="2">
        <f t="shared" si="113"/>
        <v>0</v>
      </c>
      <c r="CA98" s="2">
        <f t="shared" si="114"/>
        <v>0</v>
      </c>
      <c r="CB98" s="2">
        <f t="shared" si="115"/>
        <v>0</v>
      </c>
      <c r="CC98" s="2">
        <f t="shared" si="116"/>
        <v>0</v>
      </c>
      <c r="CD98" s="2">
        <f t="shared" si="117"/>
        <v>0</v>
      </c>
      <c r="CE98" s="2">
        <f t="shared" si="118"/>
        <v>0</v>
      </c>
    </row>
    <row r="99" spans="1:83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ТА-1  -  δt_конд</v>
      </c>
      <c r="B99" s="15" t="s">
        <v>263</v>
      </c>
      <c r="C99" s="18">
        <v>20</v>
      </c>
      <c r="D99" s="18">
        <v>5</v>
      </c>
      <c r="E99" s="22" t="s">
        <v>608</v>
      </c>
      <c r="F99" s="22">
        <v>3</v>
      </c>
      <c r="G99" s="18"/>
      <c r="H99" s="20">
        <f t="shared" ca="1" si="86"/>
        <v>0</v>
      </c>
      <c r="I99" s="16" t="str">
        <f t="shared" si="87"/>
        <v>01T002TA0009</v>
      </c>
      <c r="J99" s="54">
        <v>8.86</v>
      </c>
      <c r="K99" s="54">
        <v>8.93</v>
      </c>
      <c r="L99" s="54">
        <v>8.44</v>
      </c>
      <c r="M99" s="54">
        <v>8.75</v>
      </c>
      <c r="N99" s="54">
        <v>34.99</v>
      </c>
      <c r="O99" s="54">
        <v>8.7100000000000009</v>
      </c>
      <c r="P99" s="54">
        <v>8.6999999999999993</v>
      </c>
      <c r="Q99" s="54">
        <v>9</v>
      </c>
      <c r="R99" s="54">
        <v>9.67</v>
      </c>
      <c r="S99" s="54">
        <v>9.32</v>
      </c>
      <c r="T99" s="54">
        <v>8.76</v>
      </c>
      <c r="U99" s="54">
        <v>8.9700000000000006</v>
      </c>
      <c r="V99" s="54">
        <v>9.34</v>
      </c>
      <c r="W99" s="56">
        <v>8.6300000000000008</v>
      </c>
      <c r="X99" s="2">
        <f t="shared" ca="1" si="53"/>
        <v>0</v>
      </c>
      <c r="Y99" s="2">
        <f t="shared" ca="1" si="53"/>
        <v>0</v>
      </c>
      <c r="Z99" s="2">
        <f t="shared" ca="1" si="53"/>
        <v>0</v>
      </c>
      <c r="AA99" s="2">
        <f t="shared" ca="1" si="53"/>
        <v>0</v>
      </c>
      <c r="AB99" s="2">
        <f t="shared" ca="1" si="53"/>
        <v>42</v>
      </c>
      <c r="AC99" s="2">
        <f t="shared" ca="1" si="53"/>
        <v>0</v>
      </c>
      <c r="AD99" s="2">
        <f t="shared" ca="1" si="53"/>
        <v>0</v>
      </c>
      <c r="AE99" s="2">
        <f t="shared" ca="1" si="53"/>
        <v>0</v>
      </c>
      <c r="AF99" s="2">
        <f t="shared" ca="1" si="103"/>
        <v>0</v>
      </c>
      <c r="AG99" s="2">
        <f t="shared" ca="1" si="103"/>
        <v>0</v>
      </c>
      <c r="AH99" s="2">
        <f t="shared" ca="1" si="103"/>
        <v>0</v>
      </c>
      <c r="AI99" s="2">
        <f t="shared" ca="1" si="103"/>
        <v>0</v>
      </c>
      <c r="AJ99" s="2">
        <f t="shared" ca="1" si="103"/>
        <v>0</v>
      </c>
      <c r="AK99" s="2">
        <f t="shared" ca="1" si="103"/>
        <v>0</v>
      </c>
      <c r="AL99" s="55">
        <v>8.64</v>
      </c>
      <c r="AM99" s="55">
        <v>8.67</v>
      </c>
      <c r="AN99" s="55">
        <v>8.48</v>
      </c>
      <c r="AO99" s="55">
        <v>8.4</v>
      </c>
      <c r="AP99" s="55">
        <v>8.33</v>
      </c>
      <c r="AQ99" s="55">
        <v>8.7200000000000006</v>
      </c>
      <c r="AR99" s="55">
        <v>9.32</v>
      </c>
      <c r="AS99" s="55">
        <v>8.58</v>
      </c>
      <c r="AT99" s="55">
        <v>7.88</v>
      </c>
      <c r="AU99" s="55">
        <v>8.76</v>
      </c>
      <c r="AV99" s="55">
        <v>8.81</v>
      </c>
      <c r="AW99" s="55">
        <v>9.33</v>
      </c>
      <c r="AX99" s="55">
        <v>8.7200000000000006</v>
      </c>
      <c r="AY99" s="55">
        <v>8.89</v>
      </c>
      <c r="AZ99" s="2">
        <f t="shared" ca="1" si="54"/>
        <v>0</v>
      </c>
      <c r="BA99" s="2">
        <f t="shared" ca="1" si="54"/>
        <v>0</v>
      </c>
      <c r="BB99" s="2">
        <f t="shared" ca="1" si="54"/>
        <v>0</v>
      </c>
      <c r="BC99" s="2">
        <f t="shared" ca="1" si="54"/>
        <v>0</v>
      </c>
      <c r="BD99" s="2">
        <f t="shared" ca="1" si="54"/>
        <v>1</v>
      </c>
      <c r="BE99" s="2">
        <f t="shared" ca="1" si="54"/>
        <v>0</v>
      </c>
      <c r="BF99" s="2">
        <f t="shared" ca="1" si="54"/>
        <v>0</v>
      </c>
      <c r="BG99" s="2">
        <f t="shared" ca="1" si="54"/>
        <v>0</v>
      </c>
      <c r="BH99" s="2">
        <f t="shared" ca="1" si="104"/>
        <v>0</v>
      </c>
      <c r="BI99" s="2">
        <f t="shared" ca="1" si="104"/>
        <v>0</v>
      </c>
      <c r="BJ99" s="2">
        <f t="shared" ca="1" si="104"/>
        <v>0</v>
      </c>
      <c r="BK99" s="2">
        <f t="shared" ca="1" si="104"/>
        <v>0</v>
      </c>
      <c r="BL99" s="2">
        <f t="shared" ca="1" si="104"/>
        <v>0</v>
      </c>
      <c r="BM99" s="2">
        <f t="shared" ca="1" si="104"/>
        <v>0</v>
      </c>
      <c r="BN99" s="2" t="str">
        <f t="shared" si="88"/>
        <v>TA</v>
      </c>
      <c r="BO99" s="2">
        <f>IF(AND(COUNTIF(J99:W99,"&gt;0")&gt;6,COUNTIF(J99:W99,"&gt;0")=SUM(BR99:CE99)),SUM(BR99:CE99),0)</f>
        <v>0</v>
      </c>
      <c r="BP99" s="2">
        <f t="shared" si="71"/>
        <v>0</v>
      </c>
      <c r="BR99" s="2">
        <f t="shared" ref="BR99:BR107" si="119">IF(AND(J133 &gt;0,J99&gt;$C99,J99&gt;0.1),1,0)</f>
        <v>0</v>
      </c>
      <c r="BS99" s="2">
        <f t="shared" ref="BS99:BS107" si="120">IF(AND(K133 &gt;0,K99&gt;$C99,K99&gt;0.1),1,0)</f>
        <v>0</v>
      </c>
      <c r="BT99" s="2">
        <f t="shared" ref="BT99:BT107" si="121">IF(AND(L133 &gt;0,L99&gt;$C99,L99&gt;0.1),1,0)</f>
        <v>0</v>
      </c>
      <c r="BU99" s="2">
        <f t="shared" ref="BU99:BU107" si="122">IF(AND(M133 &gt;0,M99&gt;$C99,M99&gt;0.1),1,0)</f>
        <v>0</v>
      </c>
      <c r="BV99" s="2">
        <f t="shared" ref="BV99:BV107" si="123">IF(AND(N133 &gt;0,N99&gt;$C99,N99&gt;0.1),1,0)</f>
        <v>1</v>
      </c>
      <c r="BW99" s="2">
        <f t="shared" ref="BW99:BW107" si="124">IF(AND(O133 &gt;0,O99&gt;$C99,O99&gt;0.1),1,0)</f>
        <v>0</v>
      </c>
      <c r="BX99" s="2">
        <f t="shared" ref="BX99:BX107" si="125">IF(AND(P133 &gt;0,P99&gt;$C99,P99&gt;0.1),1,0)</f>
        <v>0</v>
      </c>
      <c r="BY99" s="2">
        <f t="shared" ref="BY99:BY107" si="126">IF(AND(Q133 &gt;0,Q99&gt;$C99,Q99&gt;0.1),1,0)</f>
        <v>0</v>
      </c>
      <c r="BZ99" s="2">
        <f t="shared" ref="BZ99:BZ107" si="127">IF(AND(R133 &gt;0,R99&gt;$C99,R99&gt;0.1),1,0)</f>
        <v>0</v>
      </c>
      <c r="CA99" s="2">
        <f t="shared" ref="CA99:CA107" si="128">IF(AND(S133 &gt;0,S99&gt;$C99,S99&gt;0.1),1,0)</f>
        <v>0</v>
      </c>
      <c r="CB99" s="2">
        <f t="shared" ref="CB99:CB107" si="129">IF(AND(T133 &gt;0,T99&gt;$C99,T99&gt;0.1),1,0)</f>
        <v>0</v>
      </c>
      <c r="CC99" s="2">
        <f t="shared" ref="CC99:CC107" si="130">IF(AND(U133 &gt;0,U99&gt;$C99,U99&gt;0.1),1,0)</f>
        <v>0</v>
      </c>
      <c r="CD99" s="2">
        <f t="shared" ref="CD99:CD107" si="131">IF(AND(V133 &gt;0,V99&gt;$C99,V99&gt;0.1),1,0)</f>
        <v>0</v>
      </c>
      <c r="CE99" s="2">
        <f t="shared" ref="CE99:CE107" si="132">IF(AND(W133 &gt;0,W99&gt;$C99,W99&gt;0.1),1,0)</f>
        <v>0</v>
      </c>
    </row>
    <row r="100" spans="1:83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ТА-2  -  δt_конд</v>
      </c>
      <c r="B100" s="15" t="s">
        <v>264</v>
      </c>
      <c r="C100" s="18">
        <v>20</v>
      </c>
      <c r="D100" s="18">
        <v>5</v>
      </c>
      <c r="E100" s="22" t="s">
        <v>608</v>
      </c>
      <c r="F100" s="22">
        <v>3</v>
      </c>
      <c r="G100" s="18"/>
      <c r="H100" s="20">
        <f t="shared" ca="1" si="86"/>
        <v>0</v>
      </c>
      <c r="I100" s="16" t="str">
        <f t="shared" si="87"/>
        <v>02T002TA0009</v>
      </c>
      <c r="J100" s="54">
        <v>13.72</v>
      </c>
      <c r="K100" s="54">
        <v>7.68</v>
      </c>
      <c r="L100" s="54">
        <v>7.59</v>
      </c>
      <c r="M100" s="54">
        <v>8.1999999999999993</v>
      </c>
      <c r="N100" s="54">
        <v>7.47</v>
      </c>
      <c r="O100" s="54">
        <v>7.47</v>
      </c>
      <c r="P100" s="54">
        <v>7.55</v>
      </c>
      <c r="Q100" s="54">
        <v>7.59</v>
      </c>
      <c r="R100" s="54">
        <v>7.75</v>
      </c>
      <c r="S100" s="54">
        <v>7.8</v>
      </c>
      <c r="T100" s="54">
        <v>7.59</v>
      </c>
      <c r="U100" s="54">
        <v>0</v>
      </c>
      <c r="V100" s="54">
        <v>0</v>
      </c>
      <c r="W100" s="56">
        <v>0</v>
      </c>
      <c r="X100" s="2">
        <f t="shared" ca="1" si="53"/>
        <v>0</v>
      </c>
      <c r="Y100" s="2">
        <f t="shared" ref="Y100:AE116" ca="1" si="133">IF(K100&lt;&gt;"",IF(LEFT($E100,2)="+-",IF(OR(K100&lt;MIN($C100:$D100),K100&gt;MAX($C100:$D100)),1,0),IF(AND(1*$E100&gt;0,K100&gt;MAX($C100:$D100)),1,IF(AND(1*$E100&lt;0,K100&lt;MIN($C100:$D100)),1,0)))+10*IF(SUM(OFFSET($A$117,MATCH(MID($A100,1,SEARCH(" ",$A100)-1)&amp;"  -  ЧЧР",$A$117:$A$141,0)-1,COLUMN(K100)-1,,-($D$3+$F100)))=24*($D$3+$F100),IF(AND(IF(LEFT($E100,2)="+-",IF(OR(K100&lt;MIN($C100:$D100),K100&gt;MAX($C100:$D100)),1,0),IF(AND(1*$E100&gt;0,K100&gt;MAX($C100:$D100)),1,IF(AND(1*$E100&lt;0,K100&lt;MIN($C100:$D100)),1,0)))=1,IF(COLUMN(U$7)-COLUMN($J$7)&gt;$D$2+$G100,IF(OR(OFFSET(U100,,-1)=21,OFFSET(U100,,-1)=42),1,0),0)=1),2,IF(COLUMN(K100)-COLUMN($J$7)&gt;=$D$3-1+$F100,IF(LEFT($E100,2)="+-",IF(OR(AND(K100&gt;MAX($C100:$D100),AVERAGE(OFFSET(K100,,,,-$D$3))-AVERAGE(OFFSET(K100,,-$D$3,,-$F100))&gt;1*SUBSTITUTE($E100,"+-","+")),AND(K100&lt;MIN($C100:$D100),AVERAGE(OFFSET(K100,,,,-$D$3))-AVERAGE(OFFSET(K100,,-$D$3,,-$F100))&lt;1*SUBSTITUTE($E100,"+-","-"))),2,0),IF(1*$E100&gt;0,IF(AVERAGE(OFFSET(K100,,,,-$D$3))-AVERAGE(OFFSET(K100,,-$D$3,,-$F100))&gt;1*$E100,2,0),IF(AVERAGE(OFFSET(K100,,,,-$D$3))-AVERAGE(OFFSET(K100,,-$D$3,,-$F100))&lt;1*$E100,2,0))),0)*IF($C$4="блоки",IF(OR(MID($B100,7,2)="TA",MID($B100,7,2)="KV"),IF(OFFSET($A$117,IFERROR(MATCH("КА-"&amp;MID($A100,4,2)*1&amp;"А  -  ЧЧР",$A$117:$A$141,0),MATCH("КА-"&amp;MID($A100,4,2)*1&amp;"  -  ЧЧР",$A$117:$A$141,0))-1,COLUMN(K100)-1,,)+OFFSET($A$117,IFERROR(MATCH("КА-"&amp;MID($A100,4,2)*1&amp;"Б  -  ЧЧР",$A$117:$A$141,0),MATCH("КА-"&amp;MID($A100,4,2)*1&amp;"  -  ЧЧР",$A$117:$A$141,0))-1,COLUMN(K100)-1,,)=48,1,0),1),1)),0),0)*IF($G100&gt;0,IF(COLUMN(U$7)-COLUMN($J$7)&gt;=$D$2+$G100,IF(SUM(OFFSET(U100,,-1,,-$G100))&gt;=$G100*21,2,1),1),2)</f>
        <v>0</v>
      </c>
      <c r="Z100" s="2">
        <f t="shared" ca="1" si="133"/>
        <v>0</v>
      </c>
      <c r="AA100" s="2">
        <f t="shared" ca="1" si="133"/>
        <v>0</v>
      </c>
      <c r="AB100" s="2">
        <f t="shared" ca="1" si="133"/>
        <v>0</v>
      </c>
      <c r="AC100" s="2">
        <f t="shared" ca="1" si="133"/>
        <v>0</v>
      </c>
      <c r="AD100" s="2">
        <f t="shared" ca="1" si="133"/>
        <v>0</v>
      </c>
      <c r="AE100" s="2">
        <f t="shared" ca="1" si="133"/>
        <v>0</v>
      </c>
      <c r="AF100" s="2">
        <f t="shared" ca="1" si="103"/>
        <v>0</v>
      </c>
      <c r="AG100" s="2">
        <f t="shared" ca="1" si="103"/>
        <v>0</v>
      </c>
      <c r="AH100" s="2">
        <f t="shared" ca="1" si="103"/>
        <v>0</v>
      </c>
      <c r="AI100" s="2">
        <f t="shared" ca="1" si="103"/>
        <v>0</v>
      </c>
      <c r="AJ100" s="2">
        <f t="shared" ca="1" si="103"/>
        <v>0</v>
      </c>
      <c r="AK100" s="2">
        <f t="shared" ca="1" si="103"/>
        <v>0</v>
      </c>
      <c r="AL100" s="55">
        <v>7.64</v>
      </c>
      <c r="AM100" s="55">
        <v>8.85</v>
      </c>
      <c r="AN100" s="55">
        <v>8.7799999999999994</v>
      </c>
      <c r="AO100" s="55">
        <v>8.68</v>
      </c>
      <c r="AP100" s="55">
        <v>8.67</v>
      </c>
      <c r="AQ100" s="55">
        <v>8.74</v>
      </c>
      <c r="AR100" s="55">
        <v>9.31</v>
      </c>
      <c r="AS100" s="55">
        <v>8.76</v>
      </c>
      <c r="AT100" s="55">
        <v>9.07</v>
      </c>
      <c r="AU100" s="55">
        <v>8.8000000000000007</v>
      </c>
      <c r="AV100" s="55">
        <v>8.35</v>
      </c>
      <c r="AW100" s="55">
        <v>0</v>
      </c>
      <c r="AX100" s="55">
        <v>0</v>
      </c>
      <c r="AY100" s="55">
        <v>0</v>
      </c>
      <c r="AZ100" s="2">
        <f t="shared" ca="1" si="54"/>
        <v>0</v>
      </c>
      <c r="BA100" s="2">
        <f t="shared" ref="BA100:BJ135" ca="1" si="134">COUNTIF(OFFSET(I100,,$D$2+2,COUNTIF(OFFSET($H100,1-ROW($H100),2+4*$D$2,142),"="&amp;OFFSET($H100,,2+4*$D$2))),"&gt;20")</f>
        <v>0</v>
      </c>
      <c r="BB100" s="2">
        <f t="shared" ca="1" si="134"/>
        <v>0</v>
      </c>
      <c r="BC100" s="2">
        <f t="shared" ca="1" si="134"/>
        <v>0</v>
      </c>
      <c r="BD100" s="2">
        <f t="shared" ca="1" si="134"/>
        <v>0</v>
      </c>
      <c r="BE100" s="2">
        <f t="shared" ca="1" si="134"/>
        <v>0</v>
      </c>
      <c r="BF100" s="2">
        <f t="shared" ca="1" si="134"/>
        <v>0</v>
      </c>
      <c r="BG100" s="2">
        <f t="shared" ca="1" si="134"/>
        <v>0</v>
      </c>
      <c r="BH100" s="2">
        <f t="shared" ca="1" si="104"/>
        <v>0</v>
      </c>
      <c r="BI100" s="2">
        <f t="shared" ca="1" si="104"/>
        <v>0</v>
      </c>
      <c r="BJ100" s="2">
        <f t="shared" ca="1" si="104"/>
        <v>0</v>
      </c>
      <c r="BK100" s="2">
        <f t="shared" ca="1" si="104"/>
        <v>0</v>
      </c>
      <c r="BL100" s="2">
        <f t="shared" ca="1" si="104"/>
        <v>0</v>
      </c>
      <c r="BM100" s="2">
        <f t="shared" ca="1" si="104"/>
        <v>0</v>
      </c>
      <c r="BN100" s="2" t="str">
        <f t="shared" si="88"/>
        <v>TA</v>
      </c>
      <c r="BO100" s="2">
        <f>IF(AND(COUNTIF(J100:W100,"&gt;0")&gt;6,COUNTIF(J100:W100,"&gt;0")=SUM(BR100:CE100)),SUM(BR100:CE100),0)</f>
        <v>0</v>
      </c>
      <c r="BP100" s="2">
        <f t="shared" si="71"/>
        <v>1</v>
      </c>
      <c r="BR100" s="2">
        <f t="shared" si="119"/>
        <v>0</v>
      </c>
      <c r="BS100" s="2">
        <f t="shared" si="120"/>
        <v>0</v>
      </c>
      <c r="BT100" s="2">
        <f t="shared" si="121"/>
        <v>0</v>
      </c>
      <c r="BU100" s="2">
        <f t="shared" si="122"/>
        <v>0</v>
      </c>
      <c r="BV100" s="2">
        <f t="shared" si="123"/>
        <v>0</v>
      </c>
      <c r="BW100" s="2">
        <f t="shared" si="124"/>
        <v>0</v>
      </c>
      <c r="BX100" s="2">
        <f t="shared" si="125"/>
        <v>0</v>
      </c>
      <c r="BY100" s="2">
        <f t="shared" si="126"/>
        <v>0</v>
      </c>
      <c r="BZ100" s="2">
        <f t="shared" si="127"/>
        <v>0</v>
      </c>
      <c r="CA100" s="2">
        <f t="shared" si="128"/>
        <v>0</v>
      </c>
      <c r="CB100" s="2">
        <f t="shared" si="129"/>
        <v>0</v>
      </c>
      <c r="CC100" s="2">
        <f t="shared" si="130"/>
        <v>0</v>
      </c>
      <c r="CD100" s="2">
        <f t="shared" si="131"/>
        <v>0</v>
      </c>
      <c r="CE100" s="2">
        <f t="shared" si="132"/>
        <v>0</v>
      </c>
    </row>
    <row r="101" spans="1:83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ТА-3  -  δt_конд</v>
      </c>
      <c r="B101" s="15" t="s">
        <v>265</v>
      </c>
      <c r="C101" s="18">
        <v>20</v>
      </c>
      <c r="D101" s="18">
        <v>5</v>
      </c>
      <c r="E101" s="22" t="s">
        <v>608</v>
      </c>
      <c r="F101" s="22">
        <v>3</v>
      </c>
      <c r="G101" s="18"/>
      <c r="H101" s="20">
        <f t="shared" ca="1" si="86"/>
        <v>0</v>
      </c>
      <c r="I101" s="16" t="str">
        <f t="shared" si="87"/>
        <v>03T002TA0009</v>
      </c>
      <c r="J101" s="54">
        <v>6.8</v>
      </c>
      <c r="K101" s="54">
        <v>6.75</v>
      </c>
      <c r="L101" s="54">
        <v>5.81</v>
      </c>
      <c r="M101" s="54">
        <v>8.35</v>
      </c>
      <c r="N101" s="54">
        <v>7.99</v>
      </c>
      <c r="O101" s="54">
        <v>7.52</v>
      </c>
      <c r="P101" s="54">
        <v>7.24</v>
      </c>
      <c r="Q101" s="54">
        <v>8.08</v>
      </c>
      <c r="R101" s="54">
        <v>7.97</v>
      </c>
      <c r="S101" s="54">
        <v>8.3699999999999992</v>
      </c>
      <c r="T101" s="54">
        <v>7.94</v>
      </c>
      <c r="U101" s="54">
        <v>7.57</v>
      </c>
      <c r="V101" s="54">
        <v>8.5500000000000007</v>
      </c>
      <c r="W101" s="56">
        <v>7.4</v>
      </c>
      <c r="X101" s="2">
        <f t="shared" ref="X101:X116" ca="1" si="135">IF(J101&lt;&gt;"",IF(LEFT($E101,2)="+-",IF(OR(J101&lt;MIN($C101:$D101),J101&gt;MAX($C101:$D101)),1,0),IF(AND(1*$E101&gt;0,J101&gt;MAX($C101:$D101)),1,IF(AND(1*$E101&lt;0,J101&lt;MIN($C101:$D101)),1,0)))+10*IF(SUM(OFFSET($A$117,MATCH(MID($A101,1,SEARCH(" ",$A101)-1)&amp;"  -  ЧЧР",$A$117:$A$141,0)-1,COLUMN(J101)-1,,-($D$3+$F101)))=24*($D$3+$F101),IF(AND(IF(LEFT($E101,2)="+-",IF(OR(J101&lt;MIN($C101:$D101),J101&gt;MAX($C101:$D101)),1,0),IF(AND(1*$E101&gt;0,J101&gt;MAX($C101:$D101)),1,IF(AND(1*$E101&lt;0,J101&lt;MIN($C101:$D101)),1,0)))=1,IF(COLUMN(T$7)-COLUMN($J$7)&gt;$D$2+$G101,IF(OR(OFFSET(T101,,-1)=21,OFFSET(T101,,-1)=42),1,0),0)=1),2,IF(COLUMN(J101)-COLUMN($J$7)&gt;=$D$3-1+$F101,IF(LEFT($E101,2)="+-",IF(OR(AND(J101&gt;MAX($C101:$D101),AVERAGE(OFFSET(J101,,,,-$D$3))-AVERAGE(OFFSET(J101,,-$D$3,,-$F101))&gt;1*SUBSTITUTE($E101,"+-","+")),AND(J101&lt;MIN($C101:$D101),AVERAGE(OFFSET(J101,,,,-$D$3))-AVERAGE(OFFSET(J101,,-$D$3,,-$F101))&lt;1*SUBSTITUTE($E101,"+-","-"))),2,0),IF(1*$E101&gt;0,IF(AVERAGE(OFFSET(J101,,,,-$D$3))-AVERAGE(OFFSET(J101,,-$D$3,,-$F101))&gt;1*$E101,2,0),IF(AVERAGE(OFFSET(J101,,,,-$D$3))-AVERAGE(OFFSET(J101,,-$D$3,,-$F101))&lt;1*$E101,2,0))),0)*IF($C$4="блоки",IF(OR(MID($B101,7,2)="TA",MID($B101,7,2)="KV"),IF(OFFSET($A$117,IFERROR(MATCH("КА-"&amp;MID($A101,4,2)*1&amp;"А  -  ЧЧР",$A$117:$A$141,0),MATCH("КА-"&amp;MID($A101,4,2)*1&amp;"  -  ЧЧР",$A$117:$A$141,0))-1,COLUMN(J101)-1,,)+OFFSET($A$117,IFERROR(MATCH("КА-"&amp;MID($A101,4,2)*1&amp;"Б  -  ЧЧР",$A$117:$A$141,0),MATCH("КА-"&amp;MID($A101,4,2)*1&amp;"  -  ЧЧР",$A$117:$A$141,0))-1,COLUMN(J101)-1,,)=48,1,0),1),1)),0),0)*IF($G101&gt;0,IF(COLUMN(T$7)-COLUMN($J$7)&gt;=$D$2+$G101,IF(SUM(OFFSET(T101,,-1,,-$G101))&gt;=$G101*21,2,1),1),2)</f>
        <v>0</v>
      </c>
      <c r="Y101" s="2">
        <f t="shared" ca="1" si="133"/>
        <v>0</v>
      </c>
      <c r="Z101" s="2">
        <f t="shared" ca="1" si="133"/>
        <v>0</v>
      </c>
      <c r="AA101" s="2">
        <f t="shared" ca="1" si="133"/>
        <v>0</v>
      </c>
      <c r="AB101" s="2">
        <f t="shared" ca="1" si="133"/>
        <v>0</v>
      </c>
      <c r="AC101" s="2">
        <f t="shared" ca="1" si="133"/>
        <v>0</v>
      </c>
      <c r="AD101" s="2">
        <f t="shared" ca="1" si="133"/>
        <v>0</v>
      </c>
      <c r="AE101" s="2">
        <f t="shared" ca="1" si="133"/>
        <v>0</v>
      </c>
      <c r="AF101" s="2">
        <f t="shared" ca="1" si="103"/>
        <v>0</v>
      </c>
      <c r="AG101" s="2">
        <f t="shared" ca="1" si="103"/>
        <v>0</v>
      </c>
      <c r="AH101" s="2">
        <f t="shared" ca="1" si="103"/>
        <v>0</v>
      </c>
      <c r="AI101" s="2">
        <f t="shared" ca="1" si="103"/>
        <v>0</v>
      </c>
      <c r="AJ101" s="2">
        <f t="shared" ca="1" si="103"/>
        <v>0</v>
      </c>
      <c r="AK101" s="2">
        <f t="shared" ca="1" si="103"/>
        <v>0</v>
      </c>
      <c r="AL101" s="55">
        <v>4.6900000000000004</v>
      </c>
      <c r="AM101" s="55">
        <v>4.75</v>
      </c>
      <c r="AN101" s="55">
        <v>4.76</v>
      </c>
      <c r="AO101" s="55">
        <v>4.6900000000000004</v>
      </c>
      <c r="AP101" s="55">
        <v>4.51</v>
      </c>
      <c r="AQ101" s="55">
        <v>4.8600000000000003</v>
      </c>
      <c r="AR101" s="55">
        <v>4.99</v>
      </c>
      <c r="AS101" s="55">
        <v>4.78</v>
      </c>
      <c r="AT101" s="55">
        <v>4.8499999999999996</v>
      </c>
      <c r="AU101" s="55">
        <v>4.8600000000000003</v>
      </c>
      <c r="AV101" s="55">
        <v>4.82</v>
      </c>
      <c r="AW101" s="55">
        <v>4.8899999999999997</v>
      </c>
      <c r="AX101" s="55">
        <v>4.79</v>
      </c>
      <c r="AY101" s="55">
        <v>4.97</v>
      </c>
      <c r="AZ101" s="2">
        <f t="shared" ref="AZ101:BD142" ca="1" si="136">COUNTIF(OFFSET(H101,,$D$2+2,COUNTIF(OFFSET($H101,1-ROW($H101),2+4*$D$2,142),"="&amp;OFFSET($H101,,2+4*$D$2))),"&gt;20")</f>
        <v>0</v>
      </c>
      <c r="BA101" s="2">
        <f t="shared" ca="1" si="134"/>
        <v>0</v>
      </c>
      <c r="BB101" s="2">
        <f t="shared" ca="1" si="134"/>
        <v>0</v>
      </c>
      <c r="BC101" s="2">
        <f t="shared" ca="1" si="134"/>
        <v>0</v>
      </c>
      <c r="BD101" s="2">
        <f t="shared" ca="1" si="134"/>
        <v>0</v>
      </c>
      <c r="BE101" s="2">
        <f t="shared" ca="1" si="134"/>
        <v>0</v>
      </c>
      <c r="BF101" s="2">
        <f t="shared" ca="1" si="134"/>
        <v>0</v>
      </c>
      <c r="BG101" s="2">
        <f t="shared" ca="1" si="134"/>
        <v>0</v>
      </c>
      <c r="BH101" s="2">
        <f t="shared" ca="1" si="104"/>
        <v>0</v>
      </c>
      <c r="BI101" s="2">
        <f t="shared" ca="1" si="104"/>
        <v>0</v>
      </c>
      <c r="BJ101" s="2">
        <f t="shared" ca="1" si="104"/>
        <v>0</v>
      </c>
      <c r="BK101" s="2">
        <f t="shared" ca="1" si="104"/>
        <v>0</v>
      </c>
      <c r="BL101" s="2">
        <f t="shared" ca="1" si="104"/>
        <v>0</v>
      </c>
      <c r="BM101" s="2">
        <f t="shared" ca="1" si="104"/>
        <v>0</v>
      </c>
      <c r="BN101" s="2" t="str">
        <f t="shared" si="88"/>
        <v>TA</v>
      </c>
      <c r="BO101" s="2">
        <f>IF(AND(COUNTIF(J101:W101,"&gt;0")&gt;6,COUNTIF(J101:W101,"&gt;0")=SUM(BR101:CE101)),SUM(BR101:CE101),0)</f>
        <v>0</v>
      </c>
      <c r="BP101" s="2">
        <f t="shared" si="71"/>
        <v>1</v>
      </c>
      <c r="BR101" s="2">
        <f t="shared" si="119"/>
        <v>0</v>
      </c>
      <c r="BS101" s="2">
        <f t="shared" si="120"/>
        <v>0</v>
      </c>
      <c r="BT101" s="2">
        <f t="shared" si="121"/>
        <v>0</v>
      </c>
      <c r="BU101" s="2">
        <f t="shared" si="122"/>
        <v>0</v>
      </c>
      <c r="BV101" s="2">
        <f t="shared" si="123"/>
        <v>0</v>
      </c>
      <c r="BW101" s="2">
        <f t="shared" si="124"/>
        <v>0</v>
      </c>
      <c r="BX101" s="2">
        <f t="shared" si="125"/>
        <v>0</v>
      </c>
      <c r="BY101" s="2">
        <f t="shared" si="126"/>
        <v>0</v>
      </c>
      <c r="BZ101" s="2">
        <f t="shared" si="127"/>
        <v>0</v>
      </c>
      <c r="CA101" s="2">
        <f t="shared" si="128"/>
        <v>0</v>
      </c>
      <c r="CB101" s="2">
        <f t="shared" si="129"/>
        <v>0</v>
      </c>
      <c r="CC101" s="2">
        <f t="shared" si="130"/>
        <v>0</v>
      </c>
      <c r="CD101" s="2">
        <f t="shared" si="131"/>
        <v>0</v>
      </c>
      <c r="CE101" s="2">
        <f t="shared" si="132"/>
        <v>0</v>
      </c>
    </row>
    <row r="102" spans="1:83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ТА-4  -  δt_конд</v>
      </c>
      <c r="B102" s="15" t="s">
        <v>266</v>
      </c>
      <c r="C102" s="18">
        <v>20</v>
      </c>
      <c r="D102" s="18">
        <v>5</v>
      </c>
      <c r="E102" s="22" t="s">
        <v>608</v>
      </c>
      <c r="F102" s="22">
        <v>3</v>
      </c>
      <c r="G102" s="18"/>
      <c r="H102" s="20">
        <f t="shared" ca="1" si="86"/>
        <v>0</v>
      </c>
      <c r="I102" s="16" t="str">
        <f t="shared" si="87"/>
        <v>04T002TA0009</v>
      </c>
      <c r="J102" s="54">
        <v>10.48</v>
      </c>
      <c r="K102" s="54">
        <v>10.35</v>
      </c>
      <c r="L102" s="54">
        <v>10.58</v>
      </c>
      <c r="M102" s="54">
        <v>9.5299999999999994</v>
      </c>
      <c r="N102" s="54">
        <v>10.35</v>
      </c>
      <c r="O102" s="54">
        <v>10.56</v>
      </c>
      <c r="P102" s="54">
        <v>11.14</v>
      </c>
      <c r="Q102" s="54">
        <v>10.59</v>
      </c>
      <c r="R102" s="54">
        <v>6.6</v>
      </c>
      <c r="S102" s="54">
        <v>10.74</v>
      </c>
      <c r="T102" s="54">
        <v>10.83</v>
      </c>
      <c r="U102" s="54">
        <v>0</v>
      </c>
      <c r="V102" s="54">
        <v>8.83</v>
      </c>
      <c r="W102" s="56">
        <v>10.47</v>
      </c>
      <c r="X102" s="2">
        <f t="shared" ca="1" si="135"/>
        <v>0</v>
      </c>
      <c r="Y102" s="2">
        <f t="shared" ca="1" si="133"/>
        <v>0</v>
      </c>
      <c r="Z102" s="2">
        <f t="shared" ca="1" si="133"/>
        <v>0</v>
      </c>
      <c r="AA102" s="2">
        <f t="shared" ca="1" si="133"/>
        <v>0</v>
      </c>
      <c r="AB102" s="2">
        <f t="shared" ca="1" si="133"/>
        <v>0</v>
      </c>
      <c r="AC102" s="2">
        <f t="shared" ca="1" si="133"/>
        <v>0</v>
      </c>
      <c r="AD102" s="2">
        <f t="shared" ca="1" si="133"/>
        <v>0</v>
      </c>
      <c r="AE102" s="2">
        <f t="shared" ca="1" si="133"/>
        <v>0</v>
      </c>
      <c r="AF102" s="2">
        <f t="shared" ca="1" si="103"/>
        <v>0</v>
      </c>
      <c r="AG102" s="2">
        <f t="shared" ca="1" si="103"/>
        <v>0</v>
      </c>
      <c r="AH102" s="2">
        <f t="shared" ca="1" si="103"/>
        <v>0</v>
      </c>
      <c r="AI102" s="2">
        <f t="shared" ca="1" si="103"/>
        <v>0</v>
      </c>
      <c r="AJ102" s="2">
        <f t="shared" ca="1" si="103"/>
        <v>0</v>
      </c>
      <c r="AK102" s="2">
        <f t="shared" ca="1" si="103"/>
        <v>0</v>
      </c>
      <c r="AL102" s="55">
        <v>6.37</v>
      </c>
      <c r="AM102" s="55">
        <v>6.3</v>
      </c>
      <c r="AN102" s="55">
        <v>6.08</v>
      </c>
      <c r="AO102" s="55">
        <v>5.88</v>
      </c>
      <c r="AP102" s="55">
        <v>5.93</v>
      </c>
      <c r="AQ102" s="55">
        <v>6.29</v>
      </c>
      <c r="AR102" s="55">
        <v>6.47</v>
      </c>
      <c r="AS102" s="55">
        <v>6.26</v>
      </c>
      <c r="AT102" s="55">
        <v>6.55</v>
      </c>
      <c r="AU102" s="55">
        <v>6.43</v>
      </c>
      <c r="AV102" s="55">
        <v>6.13</v>
      </c>
      <c r="AW102" s="55">
        <v>0</v>
      </c>
      <c r="AX102" s="55">
        <v>5.08</v>
      </c>
      <c r="AY102" s="55">
        <v>5.44</v>
      </c>
      <c r="AZ102" s="2">
        <f t="shared" ca="1" si="136"/>
        <v>0</v>
      </c>
      <c r="BA102" s="2">
        <f t="shared" ca="1" si="134"/>
        <v>0</v>
      </c>
      <c r="BB102" s="2">
        <f t="shared" ca="1" si="134"/>
        <v>0</v>
      </c>
      <c r="BC102" s="2">
        <f t="shared" ca="1" si="134"/>
        <v>0</v>
      </c>
      <c r="BD102" s="2">
        <f t="shared" ca="1" si="134"/>
        <v>0</v>
      </c>
      <c r="BE102" s="2">
        <f t="shared" ca="1" si="134"/>
        <v>0</v>
      </c>
      <c r="BF102" s="2">
        <f t="shared" ca="1" si="134"/>
        <v>0</v>
      </c>
      <c r="BG102" s="2">
        <f t="shared" ca="1" si="134"/>
        <v>0</v>
      </c>
      <c r="BH102" s="2">
        <f t="shared" ca="1" si="104"/>
        <v>0</v>
      </c>
      <c r="BI102" s="2">
        <f t="shared" ca="1" si="104"/>
        <v>0</v>
      </c>
      <c r="BJ102" s="2">
        <f t="shared" ca="1" si="104"/>
        <v>0</v>
      </c>
      <c r="BK102" s="2">
        <f t="shared" ca="1" si="104"/>
        <v>0</v>
      </c>
      <c r="BL102" s="2">
        <f t="shared" ca="1" si="104"/>
        <v>0</v>
      </c>
      <c r="BM102" s="2">
        <f t="shared" ca="1" si="104"/>
        <v>0</v>
      </c>
      <c r="BN102" s="2" t="str">
        <f t="shared" si="88"/>
        <v>TA</v>
      </c>
      <c r="BO102" s="2">
        <f>IF(AND(COUNTIF(J102:W102,"&gt;0")&gt;6,COUNTIF(J102:W102,"&gt;0")=SUM(BR102:CE102)),SUM(BR102:CE102),0)</f>
        <v>0</v>
      </c>
      <c r="BP102" s="2">
        <f t="shared" si="71"/>
        <v>1</v>
      </c>
      <c r="BR102" s="2">
        <f t="shared" si="119"/>
        <v>0</v>
      </c>
      <c r="BS102" s="2">
        <f t="shared" si="120"/>
        <v>0</v>
      </c>
      <c r="BT102" s="2">
        <f t="shared" si="121"/>
        <v>0</v>
      </c>
      <c r="BU102" s="2">
        <f t="shared" si="122"/>
        <v>0</v>
      </c>
      <c r="BV102" s="2">
        <f t="shared" si="123"/>
        <v>0</v>
      </c>
      <c r="BW102" s="2">
        <f t="shared" si="124"/>
        <v>0</v>
      </c>
      <c r="BX102" s="2">
        <f t="shared" si="125"/>
        <v>0</v>
      </c>
      <c r="BY102" s="2">
        <f t="shared" si="126"/>
        <v>0</v>
      </c>
      <c r="BZ102" s="2">
        <f t="shared" si="127"/>
        <v>0</v>
      </c>
      <c r="CA102" s="2">
        <f t="shared" si="128"/>
        <v>0</v>
      </c>
      <c r="CB102" s="2">
        <f t="shared" si="129"/>
        <v>0</v>
      </c>
      <c r="CC102" s="2">
        <f t="shared" si="130"/>
        <v>0</v>
      </c>
      <c r="CD102" s="2">
        <f t="shared" si="131"/>
        <v>0</v>
      </c>
      <c r="CE102" s="2">
        <f t="shared" si="132"/>
        <v>0</v>
      </c>
    </row>
    <row r="103" spans="1:83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ТА-5  -  δt_конд</v>
      </c>
      <c r="B103" s="15" t="s">
        <v>267</v>
      </c>
      <c r="C103" s="18">
        <v>20</v>
      </c>
      <c r="D103" s="18">
        <v>5</v>
      </c>
      <c r="E103" s="22" t="s">
        <v>608</v>
      </c>
      <c r="F103" s="22">
        <v>3</v>
      </c>
      <c r="G103" s="18"/>
      <c r="H103" s="20">
        <f t="shared" ca="1" si="86"/>
        <v>0</v>
      </c>
      <c r="I103" s="16" t="str">
        <f t="shared" si="87"/>
        <v>05T002TA0009</v>
      </c>
      <c r="J103" s="54">
        <v>0</v>
      </c>
      <c r="K103" s="54">
        <v>0</v>
      </c>
      <c r="L103" s="54">
        <v>0</v>
      </c>
      <c r="M103" s="54">
        <v>0</v>
      </c>
      <c r="N103" s="54">
        <v>0</v>
      </c>
      <c r="O103" s="54">
        <v>0</v>
      </c>
      <c r="P103" s="54">
        <v>0</v>
      </c>
      <c r="Q103" s="54">
        <v>0</v>
      </c>
      <c r="R103" s="54">
        <v>0</v>
      </c>
      <c r="S103" s="54">
        <v>0</v>
      </c>
      <c r="T103" s="54">
        <v>0</v>
      </c>
      <c r="U103" s="54">
        <v>0</v>
      </c>
      <c r="V103" s="54">
        <v>0</v>
      </c>
      <c r="W103" s="56">
        <v>0</v>
      </c>
      <c r="X103" s="2">
        <f t="shared" ca="1" si="135"/>
        <v>0</v>
      </c>
      <c r="Y103" s="2">
        <f t="shared" ca="1" si="133"/>
        <v>0</v>
      </c>
      <c r="Z103" s="2">
        <f t="shared" ca="1" si="133"/>
        <v>0</v>
      </c>
      <c r="AA103" s="2">
        <f t="shared" ca="1" si="133"/>
        <v>0</v>
      </c>
      <c r="AB103" s="2">
        <f t="shared" ca="1" si="133"/>
        <v>0</v>
      </c>
      <c r="AC103" s="2">
        <f t="shared" ca="1" si="133"/>
        <v>0</v>
      </c>
      <c r="AD103" s="2">
        <f t="shared" ca="1" si="133"/>
        <v>0</v>
      </c>
      <c r="AE103" s="2">
        <f t="shared" ca="1" si="133"/>
        <v>0</v>
      </c>
      <c r="AF103" s="2">
        <f t="shared" ca="1" si="103"/>
        <v>0</v>
      </c>
      <c r="AG103" s="2">
        <f t="shared" ca="1" si="103"/>
        <v>0</v>
      </c>
      <c r="AH103" s="2">
        <f t="shared" ca="1" si="103"/>
        <v>0</v>
      </c>
      <c r="AI103" s="2">
        <f t="shared" ca="1" si="103"/>
        <v>0</v>
      </c>
      <c r="AJ103" s="2">
        <f t="shared" ca="1" si="103"/>
        <v>0</v>
      </c>
      <c r="AK103" s="2">
        <f t="shared" ca="1" si="103"/>
        <v>0</v>
      </c>
      <c r="AL103" s="55">
        <v>0</v>
      </c>
      <c r="AM103" s="55">
        <v>0</v>
      </c>
      <c r="AN103" s="55">
        <v>0</v>
      </c>
      <c r="AO103" s="55">
        <v>0</v>
      </c>
      <c r="AP103" s="55">
        <v>0</v>
      </c>
      <c r="AQ103" s="55">
        <v>0</v>
      </c>
      <c r="AR103" s="55">
        <v>0</v>
      </c>
      <c r="AS103" s="55">
        <v>0</v>
      </c>
      <c r="AT103" s="55">
        <v>0</v>
      </c>
      <c r="AU103" s="55">
        <v>0</v>
      </c>
      <c r="AV103" s="55">
        <v>0</v>
      </c>
      <c r="AW103" s="55">
        <v>0</v>
      </c>
      <c r="AX103" s="55">
        <v>0</v>
      </c>
      <c r="AY103" s="55">
        <v>0</v>
      </c>
      <c r="AZ103" s="2">
        <f t="shared" ca="1" si="136"/>
        <v>0</v>
      </c>
      <c r="BA103" s="2">
        <f t="shared" ca="1" si="134"/>
        <v>0</v>
      </c>
      <c r="BB103" s="2">
        <f t="shared" ca="1" si="134"/>
        <v>0</v>
      </c>
      <c r="BC103" s="2">
        <f t="shared" ca="1" si="134"/>
        <v>0</v>
      </c>
      <c r="BD103" s="2">
        <f t="shared" ca="1" si="134"/>
        <v>0</v>
      </c>
      <c r="BE103" s="2">
        <f t="shared" ca="1" si="134"/>
        <v>0</v>
      </c>
      <c r="BF103" s="2">
        <f t="shared" ca="1" si="134"/>
        <v>0</v>
      </c>
      <c r="BG103" s="2">
        <f t="shared" ca="1" si="134"/>
        <v>0</v>
      </c>
      <c r="BH103" s="2">
        <f t="shared" ca="1" si="104"/>
        <v>0</v>
      </c>
      <c r="BI103" s="2">
        <f t="shared" ca="1" si="104"/>
        <v>0</v>
      </c>
      <c r="BJ103" s="2">
        <f t="shared" ca="1" si="104"/>
        <v>0</v>
      </c>
      <c r="BK103" s="2">
        <f t="shared" ca="1" si="104"/>
        <v>0</v>
      </c>
      <c r="BL103" s="2">
        <f t="shared" ca="1" si="104"/>
        <v>0</v>
      </c>
      <c r="BM103" s="2">
        <f t="shared" ca="1" si="104"/>
        <v>0</v>
      </c>
      <c r="BN103" s="2" t="str">
        <f t="shared" si="88"/>
        <v>TA</v>
      </c>
      <c r="BP103" s="2">
        <f t="shared" si="71"/>
        <v>0</v>
      </c>
      <c r="BR103" s="2">
        <f t="shared" si="119"/>
        <v>0</v>
      </c>
      <c r="BS103" s="2">
        <f t="shared" si="120"/>
        <v>0</v>
      </c>
      <c r="BT103" s="2">
        <f t="shared" si="121"/>
        <v>0</v>
      </c>
      <c r="BU103" s="2">
        <f t="shared" si="122"/>
        <v>0</v>
      </c>
      <c r="BV103" s="2">
        <f t="shared" si="123"/>
        <v>0</v>
      </c>
      <c r="BW103" s="2">
        <f t="shared" si="124"/>
        <v>0</v>
      </c>
      <c r="BX103" s="2">
        <f t="shared" si="125"/>
        <v>0</v>
      </c>
      <c r="BY103" s="2">
        <f t="shared" si="126"/>
        <v>0</v>
      </c>
      <c r="BZ103" s="2">
        <f t="shared" si="127"/>
        <v>0</v>
      </c>
      <c r="CA103" s="2">
        <f t="shared" si="128"/>
        <v>0</v>
      </c>
      <c r="CB103" s="2">
        <f t="shared" si="129"/>
        <v>0</v>
      </c>
      <c r="CC103" s="2">
        <f t="shared" si="130"/>
        <v>0</v>
      </c>
      <c r="CD103" s="2">
        <f t="shared" si="131"/>
        <v>0</v>
      </c>
      <c r="CE103" s="2">
        <f t="shared" si="132"/>
        <v>0</v>
      </c>
    </row>
    <row r="104" spans="1:83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ТА-6  -  δt_конд</v>
      </c>
      <c r="B104" s="15" t="s">
        <v>268</v>
      </c>
      <c r="C104" s="18">
        <v>20</v>
      </c>
      <c r="D104" s="18">
        <v>5</v>
      </c>
      <c r="E104" s="22" t="s">
        <v>608</v>
      </c>
      <c r="F104" s="22">
        <v>3</v>
      </c>
      <c r="G104" s="18"/>
      <c r="H104" s="20">
        <f t="shared" ca="1" si="86"/>
        <v>0</v>
      </c>
      <c r="I104" s="16" t="str">
        <f t="shared" si="87"/>
        <v>06T002TA0009</v>
      </c>
      <c r="J104" s="54">
        <v>4.4400000000000004</v>
      </c>
      <c r="K104" s="54">
        <v>6.39</v>
      </c>
      <c r="L104" s="54">
        <v>4.6100000000000003</v>
      </c>
      <c r="M104" s="54">
        <v>6.84</v>
      </c>
      <c r="N104" s="54">
        <v>5.79</v>
      </c>
      <c r="O104" s="54">
        <v>5.78</v>
      </c>
      <c r="P104" s="54">
        <v>5.68</v>
      </c>
      <c r="Q104" s="54">
        <v>5.64</v>
      </c>
      <c r="R104" s="54">
        <v>5.0599999999999996</v>
      </c>
      <c r="S104" s="54">
        <v>5.92</v>
      </c>
      <c r="T104" s="54">
        <v>5.96</v>
      </c>
      <c r="U104" s="54">
        <v>3.73</v>
      </c>
      <c r="V104" s="54">
        <v>5.37</v>
      </c>
      <c r="W104" s="56">
        <v>6.24</v>
      </c>
      <c r="X104" s="2">
        <f t="shared" ca="1" si="135"/>
        <v>0</v>
      </c>
      <c r="Y104" s="2">
        <f t="shared" ca="1" si="133"/>
        <v>0</v>
      </c>
      <c r="Z104" s="2">
        <f t="shared" ca="1" si="133"/>
        <v>0</v>
      </c>
      <c r="AA104" s="2">
        <f t="shared" ca="1" si="133"/>
        <v>0</v>
      </c>
      <c r="AB104" s="2">
        <f t="shared" ca="1" si="133"/>
        <v>0</v>
      </c>
      <c r="AC104" s="2">
        <f t="shared" ca="1" si="133"/>
        <v>0</v>
      </c>
      <c r="AD104" s="2">
        <f t="shared" ca="1" si="133"/>
        <v>0</v>
      </c>
      <c r="AE104" s="2">
        <f t="shared" ca="1" si="133"/>
        <v>0</v>
      </c>
      <c r="AF104" s="2">
        <f t="shared" ca="1" si="103"/>
        <v>0</v>
      </c>
      <c r="AG104" s="2">
        <f t="shared" ca="1" si="103"/>
        <v>0</v>
      </c>
      <c r="AH104" s="2">
        <f t="shared" ca="1" si="103"/>
        <v>0</v>
      </c>
      <c r="AI104" s="2">
        <f t="shared" ca="1" si="103"/>
        <v>0</v>
      </c>
      <c r="AJ104" s="2">
        <f t="shared" ca="1" si="103"/>
        <v>0</v>
      </c>
      <c r="AK104" s="2">
        <f t="shared" ca="1" si="103"/>
        <v>0</v>
      </c>
      <c r="AL104" s="55">
        <v>7.21</v>
      </c>
      <c r="AM104" s="55">
        <v>7.08</v>
      </c>
      <c r="AN104" s="55">
        <v>7.1</v>
      </c>
      <c r="AO104" s="55">
        <v>6.87</v>
      </c>
      <c r="AP104" s="55">
        <v>6.99</v>
      </c>
      <c r="AQ104" s="55">
        <v>7.01</v>
      </c>
      <c r="AR104" s="55">
        <v>7.33</v>
      </c>
      <c r="AS104" s="55">
        <v>7.18</v>
      </c>
      <c r="AT104" s="55">
        <v>7.02</v>
      </c>
      <c r="AU104" s="55">
        <v>6.96</v>
      </c>
      <c r="AV104" s="55">
        <v>6.81</v>
      </c>
      <c r="AW104" s="55">
        <v>7.44</v>
      </c>
      <c r="AX104" s="55">
        <v>6.59</v>
      </c>
      <c r="AY104" s="55">
        <v>7.26</v>
      </c>
      <c r="AZ104" s="2">
        <f t="shared" ca="1" si="136"/>
        <v>0</v>
      </c>
      <c r="BA104" s="2">
        <f t="shared" ca="1" si="134"/>
        <v>0</v>
      </c>
      <c r="BB104" s="2">
        <f t="shared" ca="1" si="134"/>
        <v>0</v>
      </c>
      <c r="BC104" s="2">
        <f t="shared" ca="1" si="134"/>
        <v>0</v>
      </c>
      <c r="BD104" s="2">
        <f t="shared" ca="1" si="134"/>
        <v>0</v>
      </c>
      <c r="BE104" s="2">
        <f t="shared" ca="1" si="134"/>
        <v>0</v>
      </c>
      <c r="BF104" s="2">
        <f t="shared" ca="1" si="134"/>
        <v>0</v>
      </c>
      <c r="BG104" s="2">
        <f t="shared" ca="1" si="134"/>
        <v>0</v>
      </c>
      <c r="BH104" s="2">
        <f t="shared" ca="1" si="104"/>
        <v>0</v>
      </c>
      <c r="BI104" s="2">
        <f t="shared" ca="1" si="104"/>
        <v>0</v>
      </c>
      <c r="BJ104" s="2">
        <f t="shared" ca="1" si="104"/>
        <v>0</v>
      </c>
      <c r="BK104" s="2">
        <f t="shared" ca="1" si="104"/>
        <v>0</v>
      </c>
      <c r="BL104" s="2">
        <f t="shared" ca="1" si="104"/>
        <v>0</v>
      </c>
      <c r="BM104" s="2">
        <f t="shared" ca="1" si="104"/>
        <v>0</v>
      </c>
      <c r="BN104" s="2" t="str">
        <f t="shared" si="88"/>
        <v>TA</v>
      </c>
      <c r="BO104" s="2">
        <f>IF(AND(COUNTIF(J104:W104,"&gt;0")&gt;6,COUNTIF(J104:W104,"&gt;0")=SUM(BR104:CE104)),SUM(BR104:CE104),0)</f>
        <v>0</v>
      </c>
      <c r="BP104" s="2">
        <f t="shared" ref="BP104:BP135" si="137">IF(AND(COUNTIF(J104:W104,"&gt;0")&gt;6,SUM(BR104:CE104)=0),1,0)</f>
        <v>1</v>
      </c>
      <c r="BR104" s="2">
        <f t="shared" si="119"/>
        <v>0</v>
      </c>
      <c r="BS104" s="2">
        <f t="shared" si="120"/>
        <v>0</v>
      </c>
      <c r="BT104" s="2">
        <f t="shared" si="121"/>
        <v>0</v>
      </c>
      <c r="BU104" s="2">
        <f t="shared" si="122"/>
        <v>0</v>
      </c>
      <c r="BV104" s="2">
        <f t="shared" si="123"/>
        <v>0</v>
      </c>
      <c r="BW104" s="2">
        <f t="shared" si="124"/>
        <v>0</v>
      </c>
      <c r="BX104" s="2">
        <f t="shared" si="125"/>
        <v>0</v>
      </c>
      <c r="BY104" s="2">
        <f t="shared" si="126"/>
        <v>0</v>
      </c>
      <c r="BZ104" s="2">
        <f t="shared" si="127"/>
        <v>0</v>
      </c>
      <c r="CA104" s="2">
        <f t="shared" si="128"/>
        <v>0</v>
      </c>
      <c r="CB104" s="2">
        <f t="shared" si="129"/>
        <v>0</v>
      </c>
      <c r="CC104" s="2">
        <f t="shared" si="130"/>
        <v>0</v>
      </c>
      <c r="CD104" s="2">
        <f t="shared" si="131"/>
        <v>0</v>
      </c>
      <c r="CE104" s="2">
        <f t="shared" si="132"/>
        <v>0</v>
      </c>
    </row>
    <row r="105" spans="1:83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ТА-7  -  δt_конд</v>
      </c>
      <c r="B105" s="15" t="s">
        <v>269</v>
      </c>
      <c r="C105" s="18">
        <v>20</v>
      </c>
      <c r="D105" s="18">
        <v>5</v>
      </c>
      <c r="E105" s="22" t="s">
        <v>608</v>
      </c>
      <c r="F105" s="22">
        <v>3</v>
      </c>
      <c r="G105" s="18"/>
      <c r="H105" s="20">
        <f t="shared" ca="1" si="86"/>
        <v>0</v>
      </c>
      <c r="I105" s="16" t="str">
        <f t="shared" si="87"/>
        <v>07T002TA0009</v>
      </c>
      <c r="J105" s="54">
        <v>0.34</v>
      </c>
      <c r="K105" s="54">
        <v>1.33</v>
      </c>
      <c r="L105" s="54">
        <v>0.08</v>
      </c>
      <c r="M105" s="54">
        <v>1.86</v>
      </c>
      <c r="N105" s="54">
        <v>1.1599999999999999</v>
      </c>
      <c r="O105" s="54">
        <v>1</v>
      </c>
      <c r="P105" s="54">
        <v>1.55</v>
      </c>
      <c r="Q105" s="54">
        <v>1.6</v>
      </c>
      <c r="R105" s="54">
        <v>1.67</v>
      </c>
      <c r="S105" s="54">
        <v>1.6</v>
      </c>
      <c r="T105" s="54">
        <v>2.4500000000000002</v>
      </c>
      <c r="U105" s="54">
        <v>0.82</v>
      </c>
      <c r="V105" s="54">
        <v>1.1399999999999999</v>
      </c>
      <c r="W105" s="56">
        <v>1.78</v>
      </c>
      <c r="X105" s="2">
        <f t="shared" ca="1" si="135"/>
        <v>0</v>
      </c>
      <c r="Y105" s="2">
        <f t="shared" ca="1" si="133"/>
        <v>0</v>
      </c>
      <c r="Z105" s="2">
        <f t="shared" ca="1" si="133"/>
        <v>0</v>
      </c>
      <c r="AA105" s="2">
        <f t="shared" ca="1" si="133"/>
        <v>0</v>
      </c>
      <c r="AB105" s="2">
        <f t="shared" ca="1" si="133"/>
        <v>0</v>
      </c>
      <c r="AC105" s="2">
        <f t="shared" ca="1" si="133"/>
        <v>0</v>
      </c>
      <c r="AD105" s="2">
        <f t="shared" ca="1" si="133"/>
        <v>0</v>
      </c>
      <c r="AE105" s="2">
        <f t="shared" ca="1" si="133"/>
        <v>0</v>
      </c>
      <c r="AF105" s="2">
        <f t="shared" ca="1" si="103"/>
        <v>0</v>
      </c>
      <c r="AG105" s="2">
        <f t="shared" ca="1" si="103"/>
        <v>0</v>
      </c>
      <c r="AH105" s="2">
        <f t="shared" ca="1" si="103"/>
        <v>0</v>
      </c>
      <c r="AI105" s="2">
        <f t="shared" ca="1" si="103"/>
        <v>0</v>
      </c>
      <c r="AJ105" s="2">
        <f t="shared" ca="1" si="103"/>
        <v>0</v>
      </c>
      <c r="AK105" s="2">
        <f t="shared" ca="1" si="103"/>
        <v>0</v>
      </c>
      <c r="AL105" s="55">
        <v>7.16</v>
      </c>
      <c r="AM105" s="55">
        <v>6.89</v>
      </c>
      <c r="AN105" s="55">
        <v>6.94</v>
      </c>
      <c r="AO105" s="55">
        <v>6.67</v>
      </c>
      <c r="AP105" s="55">
        <v>6.64</v>
      </c>
      <c r="AQ105" s="55">
        <v>6.74</v>
      </c>
      <c r="AR105" s="55">
        <v>7.16</v>
      </c>
      <c r="AS105" s="55">
        <v>6.91</v>
      </c>
      <c r="AT105" s="55">
        <v>6.93</v>
      </c>
      <c r="AU105" s="55">
        <v>6.87</v>
      </c>
      <c r="AV105" s="55">
        <v>6.76</v>
      </c>
      <c r="AW105" s="55">
        <v>7.37</v>
      </c>
      <c r="AX105" s="55">
        <v>6.51</v>
      </c>
      <c r="AY105" s="55">
        <v>7.23</v>
      </c>
      <c r="AZ105" s="2">
        <f t="shared" ca="1" si="136"/>
        <v>0</v>
      </c>
      <c r="BA105" s="2">
        <f t="shared" ca="1" si="134"/>
        <v>0</v>
      </c>
      <c r="BB105" s="2">
        <f t="shared" ca="1" si="134"/>
        <v>0</v>
      </c>
      <c r="BC105" s="2">
        <f t="shared" ca="1" si="134"/>
        <v>0</v>
      </c>
      <c r="BD105" s="2">
        <f t="shared" ca="1" si="134"/>
        <v>0</v>
      </c>
      <c r="BE105" s="2">
        <f t="shared" ca="1" si="134"/>
        <v>0</v>
      </c>
      <c r="BF105" s="2">
        <f t="shared" ca="1" si="134"/>
        <v>0</v>
      </c>
      <c r="BG105" s="2">
        <f t="shared" ca="1" si="134"/>
        <v>0</v>
      </c>
      <c r="BH105" s="2">
        <f t="shared" ca="1" si="104"/>
        <v>0</v>
      </c>
      <c r="BI105" s="2">
        <f t="shared" ca="1" si="104"/>
        <v>0</v>
      </c>
      <c r="BJ105" s="2">
        <f t="shared" ca="1" si="104"/>
        <v>0</v>
      </c>
      <c r="BK105" s="2">
        <f t="shared" ca="1" si="104"/>
        <v>0</v>
      </c>
      <c r="BL105" s="2">
        <f t="shared" ca="1" si="104"/>
        <v>0</v>
      </c>
      <c r="BM105" s="2">
        <f t="shared" ca="1" si="104"/>
        <v>0</v>
      </c>
      <c r="BN105" s="2" t="str">
        <f t="shared" si="88"/>
        <v>TA</v>
      </c>
      <c r="BO105" s="2">
        <f>IF(AND(COUNTIF(J105:W105,"&gt;0")&gt;6,COUNTIF(J105:W105,"&gt;0")=SUM(BR105:CE105)),SUM(BR105:CE105),0)</f>
        <v>0</v>
      </c>
      <c r="BP105" s="2">
        <f t="shared" si="137"/>
        <v>1</v>
      </c>
      <c r="BR105" s="2">
        <f t="shared" si="119"/>
        <v>0</v>
      </c>
      <c r="BS105" s="2">
        <f t="shared" si="120"/>
        <v>0</v>
      </c>
      <c r="BT105" s="2">
        <f t="shared" si="121"/>
        <v>0</v>
      </c>
      <c r="BU105" s="2">
        <f t="shared" si="122"/>
        <v>0</v>
      </c>
      <c r="BV105" s="2">
        <f t="shared" si="123"/>
        <v>0</v>
      </c>
      <c r="BW105" s="2">
        <f t="shared" si="124"/>
        <v>0</v>
      </c>
      <c r="BX105" s="2">
        <f t="shared" si="125"/>
        <v>0</v>
      </c>
      <c r="BY105" s="2">
        <f t="shared" si="126"/>
        <v>0</v>
      </c>
      <c r="BZ105" s="2">
        <f t="shared" si="127"/>
        <v>0</v>
      </c>
      <c r="CA105" s="2">
        <f t="shared" si="128"/>
        <v>0</v>
      </c>
      <c r="CB105" s="2">
        <f t="shared" si="129"/>
        <v>0</v>
      </c>
      <c r="CC105" s="2">
        <f t="shared" si="130"/>
        <v>0</v>
      </c>
      <c r="CD105" s="2">
        <f t="shared" si="131"/>
        <v>0</v>
      </c>
      <c r="CE105" s="2">
        <f t="shared" si="132"/>
        <v>0</v>
      </c>
    </row>
    <row r="106" spans="1:83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ТА-8  -  δt_конд</v>
      </c>
      <c r="B106" s="15" t="s">
        <v>270</v>
      </c>
      <c r="C106" s="18">
        <v>20</v>
      </c>
      <c r="D106" s="18">
        <v>5</v>
      </c>
      <c r="E106" s="22" t="s">
        <v>608</v>
      </c>
      <c r="F106" s="22">
        <v>3</v>
      </c>
      <c r="G106" s="18"/>
      <c r="H106" s="20">
        <f t="shared" ca="1" si="86"/>
        <v>0</v>
      </c>
      <c r="I106" s="16" t="str">
        <f t="shared" si="87"/>
        <v>08T002TA0009</v>
      </c>
      <c r="J106" s="54">
        <v>0</v>
      </c>
      <c r="K106" s="54">
        <v>0</v>
      </c>
      <c r="L106" s="54">
        <v>0</v>
      </c>
      <c r="M106" s="54">
        <v>0</v>
      </c>
      <c r="N106" s="54">
        <v>0</v>
      </c>
      <c r="O106" s="54">
        <v>0</v>
      </c>
      <c r="P106" s="54">
        <v>0</v>
      </c>
      <c r="Q106" s="54">
        <v>0</v>
      </c>
      <c r="R106" s="54">
        <v>0</v>
      </c>
      <c r="S106" s="54">
        <v>0</v>
      </c>
      <c r="T106" s="54">
        <v>0</v>
      </c>
      <c r="U106" s="54">
        <v>0</v>
      </c>
      <c r="V106" s="54">
        <v>0</v>
      </c>
      <c r="W106" s="56">
        <v>0</v>
      </c>
      <c r="X106" s="2">
        <f t="shared" ca="1" si="135"/>
        <v>0</v>
      </c>
      <c r="Y106" s="2">
        <f t="shared" ca="1" si="133"/>
        <v>0</v>
      </c>
      <c r="Z106" s="2">
        <f t="shared" ca="1" si="133"/>
        <v>0</v>
      </c>
      <c r="AA106" s="2">
        <f t="shared" ca="1" si="133"/>
        <v>0</v>
      </c>
      <c r="AB106" s="2">
        <f t="shared" ca="1" si="133"/>
        <v>0</v>
      </c>
      <c r="AC106" s="2">
        <f t="shared" ca="1" si="133"/>
        <v>0</v>
      </c>
      <c r="AD106" s="2">
        <f t="shared" ca="1" si="133"/>
        <v>0</v>
      </c>
      <c r="AE106" s="2">
        <f t="shared" ca="1" si="133"/>
        <v>0</v>
      </c>
      <c r="AF106" s="2">
        <f t="shared" ca="1" si="103"/>
        <v>0</v>
      </c>
      <c r="AG106" s="2">
        <f t="shared" ca="1" si="103"/>
        <v>0</v>
      </c>
      <c r="AH106" s="2">
        <f t="shared" ca="1" si="103"/>
        <v>0</v>
      </c>
      <c r="AI106" s="2">
        <f t="shared" ca="1" si="103"/>
        <v>0</v>
      </c>
      <c r="AJ106" s="2">
        <f t="shared" ca="1" si="103"/>
        <v>0</v>
      </c>
      <c r="AK106" s="2">
        <f t="shared" ca="1" si="103"/>
        <v>0</v>
      </c>
      <c r="AL106" s="55">
        <v>0</v>
      </c>
      <c r="AM106" s="55">
        <v>0</v>
      </c>
      <c r="AN106" s="55">
        <v>0</v>
      </c>
      <c r="AO106" s="55">
        <v>0</v>
      </c>
      <c r="AP106" s="55">
        <v>0</v>
      </c>
      <c r="AQ106" s="55">
        <v>0</v>
      </c>
      <c r="AR106" s="55">
        <v>0</v>
      </c>
      <c r="AS106" s="55">
        <v>0</v>
      </c>
      <c r="AT106" s="55">
        <v>0</v>
      </c>
      <c r="AU106" s="55">
        <v>0</v>
      </c>
      <c r="AV106" s="55">
        <v>0</v>
      </c>
      <c r="AW106" s="55">
        <v>0</v>
      </c>
      <c r="AX106" s="55">
        <v>0</v>
      </c>
      <c r="AY106" s="55">
        <v>0</v>
      </c>
      <c r="AZ106" s="2">
        <f t="shared" ca="1" si="136"/>
        <v>0</v>
      </c>
      <c r="BA106" s="2">
        <f t="shared" ca="1" si="134"/>
        <v>0</v>
      </c>
      <c r="BB106" s="2">
        <f t="shared" ca="1" si="134"/>
        <v>0</v>
      </c>
      <c r="BC106" s="2">
        <f t="shared" ca="1" si="134"/>
        <v>0</v>
      </c>
      <c r="BD106" s="2">
        <f t="shared" ca="1" si="134"/>
        <v>0</v>
      </c>
      <c r="BE106" s="2">
        <f t="shared" ca="1" si="134"/>
        <v>0</v>
      </c>
      <c r="BF106" s="2">
        <f t="shared" ca="1" si="134"/>
        <v>0</v>
      </c>
      <c r="BG106" s="2">
        <f t="shared" ca="1" si="134"/>
        <v>0</v>
      </c>
      <c r="BH106" s="2">
        <f t="shared" ca="1" si="104"/>
        <v>0</v>
      </c>
      <c r="BI106" s="2">
        <f t="shared" ca="1" si="104"/>
        <v>0</v>
      </c>
      <c r="BJ106" s="2">
        <f t="shared" ca="1" si="104"/>
        <v>0</v>
      </c>
      <c r="BK106" s="2">
        <f t="shared" ca="1" si="104"/>
        <v>0</v>
      </c>
      <c r="BL106" s="2">
        <f t="shared" ca="1" si="104"/>
        <v>0</v>
      </c>
      <c r="BM106" s="2">
        <f t="shared" ca="1" si="104"/>
        <v>0</v>
      </c>
      <c r="BN106" s="2" t="str">
        <f t="shared" si="88"/>
        <v>TA</v>
      </c>
      <c r="BP106" s="2">
        <f t="shared" si="137"/>
        <v>0</v>
      </c>
      <c r="BR106" s="2">
        <f t="shared" si="119"/>
        <v>0</v>
      </c>
      <c r="BS106" s="2">
        <f t="shared" si="120"/>
        <v>0</v>
      </c>
      <c r="BT106" s="2">
        <f t="shared" si="121"/>
        <v>0</v>
      </c>
      <c r="BU106" s="2">
        <f t="shared" si="122"/>
        <v>0</v>
      </c>
      <c r="BV106" s="2">
        <f t="shared" si="123"/>
        <v>0</v>
      </c>
      <c r="BW106" s="2">
        <f t="shared" si="124"/>
        <v>0</v>
      </c>
      <c r="BX106" s="2">
        <f t="shared" si="125"/>
        <v>0</v>
      </c>
      <c r="BY106" s="2">
        <f t="shared" si="126"/>
        <v>0</v>
      </c>
      <c r="BZ106" s="2">
        <f t="shared" si="127"/>
        <v>0</v>
      </c>
      <c r="CA106" s="2">
        <f t="shared" si="128"/>
        <v>0</v>
      </c>
      <c r="CB106" s="2">
        <f t="shared" si="129"/>
        <v>0</v>
      </c>
      <c r="CC106" s="2">
        <f t="shared" si="130"/>
        <v>0</v>
      </c>
      <c r="CD106" s="2">
        <f t="shared" si="131"/>
        <v>0</v>
      </c>
      <c r="CE106" s="2">
        <f t="shared" si="132"/>
        <v>0</v>
      </c>
    </row>
    <row r="107" spans="1:83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ТА-9  -  δt_конд</v>
      </c>
      <c r="B107" s="15" t="s">
        <v>271</v>
      </c>
      <c r="C107" s="18">
        <v>20</v>
      </c>
      <c r="D107" s="18">
        <v>5</v>
      </c>
      <c r="E107" s="22" t="s">
        <v>608</v>
      </c>
      <c r="F107" s="22">
        <v>3</v>
      </c>
      <c r="G107" s="18"/>
      <c r="H107" s="20">
        <f t="shared" ca="1" si="86"/>
        <v>0</v>
      </c>
      <c r="I107" s="16" t="str">
        <f t="shared" si="87"/>
        <v>09T002TA0009</v>
      </c>
      <c r="J107" s="54">
        <v>0</v>
      </c>
      <c r="K107" s="54">
        <v>0</v>
      </c>
      <c r="L107" s="54">
        <v>0</v>
      </c>
      <c r="M107" s="54">
        <v>0</v>
      </c>
      <c r="N107" s="54">
        <v>0</v>
      </c>
      <c r="O107" s="54">
        <v>0</v>
      </c>
      <c r="P107" s="54">
        <v>0</v>
      </c>
      <c r="Q107" s="54">
        <v>0</v>
      </c>
      <c r="R107" s="54">
        <v>0</v>
      </c>
      <c r="S107" s="54">
        <v>0</v>
      </c>
      <c r="T107" s="54">
        <v>0</v>
      </c>
      <c r="U107" s="54">
        <v>0</v>
      </c>
      <c r="V107" s="54">
        <v>0</v>
      </c>
      <c r="W107" s="56">
        <v>0</v>
      </c>
      <c r="X107" s="2">
        <f t="shared" ca="1" si="135"/>
        <v>0</v>
      </c>
      <c r="Y107" s="2">
        <f t="shared" ca="1" si="133"/>
        <v>0</v>
      </c>
      <c r="Z107" s="2">
        <f t="shared" ca="1" si="133"/>
        <v>0</v>
      </c>
      <c r="AA107" s="2">
        <f t="shared" ca="1" si="133"/>
        <v>0</v>
      </c>
      <c r="AB107" s="2">
        <f t="shared" ca="1" si="133"/>
        <v>0</v>
      </c>
      <c r="AC107" s="2">
        <f t="shared" ca="1" si="133"/>
        <v>0</v>
      </c>
      <c r="AD107" s="2">
        <f t="shared" ca="1" si="133"/>
        <v>0</v>
      </c>
      <c r="AE107" s="2">
        <f t="shared" ca="1" si="133"/>
        <v>0</v>
      </c>
      <c r="AF107" s="2">
        <f t="shared" ca="1" si="103"/>
        <v>0</v>
      </c>
      <c r="AG107" s="2">
        <f t="shared" ca="1" si="103"/>
        <v>0</v>
      </c>
      <c r="AH107" s="2">
        <f t="shared" ca="1" si="103"/>
        <v>0</v>
      </c>
      <c r="AI107" s="2">
        <f t="shared" ca="1" si="103"/>
        <v>0</v>
      </c>
      <c r="AJ107" s="2">
        <f t="shared" ca="1" si="103"/>
        <v>0</v>
      </c>
      <c r="AK107" s="2">
        <f t="shared" ca="1" si="103"/>
        <v>0</v>
      </c>
      <c r="AL107" s="55">
        <v>0</v>
      </c>
      <c r="AM107" s="55">
        <v>0</v>
      </c>
      <c r="AN107" s="55">
        <v>0</v>
      </c>
      <c r="AO107" s="55">
        <v>0</v>
      </c>
      <c r="AP107" s="55">
        <v>0</v>
      </c>
      <c r="AQ107" s="55">
        <v>0</v>
      </c>
      <c r="AR107" s="55">
        <v>0</v>
      </c>
      <c r="AS107" s="55">
        <v>0</v>
      </c>
      <c r="AT107" s="55">
        <v>0</v>
      </c>
      <c r="AU107" s="55">
        <v>0</v>
      </c>
      <c r="AV107" s="55">
        <v>0</v>
      </c>
      <c r="AW107" s="55">
        <v>0</v>
      </c>
      <c r="AX107" s="55">
        <v>0</v>
      </c>
      <c r="AY107" s="55">
        <v>0</v>
      </c>
      <c r="AZ107" s="2">
        <f t="shared" ca="1" si="136"/>
        <v>0</v>
      </c>
      <c r="BA107" s="2">
        <f t="shared" ca="1" si="134"/>
        <v>0</v>
      </c>
      <c r="BB107" s="2">
        <f t="shared" ca="1" si="134"/>
        <v>0</v>
      </c>
      <c r="BC107" s="2">
        <f t="shared" ca="1" si="134"/>
        <v>0</v>
      </c>
      <c r="BD107" s="2">
        <f t="shared" ca="1" si="134"/>
        <v>0</v>
      </c>
      <c r="BE107" s="2">
        <f t="shared" ca="1" si="134"/>
        <v>0</v>
      </c>
      <c r="BF107" s="2">
        <f t="shared" ca="1" si="134"/>
        <v>0</v>
      </c>
      <c r="BG107" s="2">
        <f t="shared" ca="1" si="134"/>
        <v>0</v>
      </c>
      <c r="BH107" s="2">
        <f t="shared" ca="1" si="104"/>
        <v>0</v>
      </c>
      <c r="BI107" s="2">
        <f t="shared" ca="1" si="104"/>
        <v>0</v>
      </c>
      <c r="BJ107" s="2">
        <f t="shared" ca="1" si="104"/>
        <v>0</v>
      </c>
      <c r="BK107" s="2">
        <f t="shared" ca="1" si="104"/>
        <v>0</v>
      </c>
      <c r="BL107" s="2">
        <f t="shared" ca="1" si="104"/>
        <v>0</v>
      </c>
      <c r="BM107" s="2">
        <f t="shared" ca="1" si="104"/>
        <v>0</v>
      </c>
      <c r="BN107" s="2" t="str">
        <f t="shared" si="88"/>
        <v>TA</v>
      </c>
      <c r="BP107" s="2">
        <f t="shared" si="137"/>
        <v>0</v>
      </c>
      <c r="BR107" s="2">
        <f t="shared" si="119"/>
        <v>0</v>
      </c>
      <c r="BS107" s="2">
        <f t="shared" si="120"/>
        <v>0</v>
      </c>
      <c r="BT107" s="2">
        <f t="shared" si="121"/>
        <v>0</v>
      </c>
      <c r="BU107" s="2">
        <f t="shared" si="122"/>
        <v>0</v>
      </c>
      <c r="BV107" s="2">
        <f t="shared" si="123"/>
        <v>0</v>
      </c>
      <c r="BW107" s="2">
        <f t="shared" si="124"/>
        <v>0</v>
      </c>
      <c r="BX107" s="2">
        <f t="shared" si="125"/>
        <v>0</v>
      </c>
      <c r="BY107" s="2">
        <f t="shared" si="126"/>
        <v>0</v>
      </c>
      <c r="BZ107" s="2">
        <f t="shared" si="127"/>
        <v>0</v>
      </c>
      <c r="CA107" s="2">
        <f t="shared" si="128"/>
        <v>0</v>
      </c>
      <c r="CB107" s="2">
        <f t="shared" si="129"/>
        <v>0</v>
      </c>
      <c r="CC107" s="2">
        <f t="shared" si="130"/>
        <v>0</v>
      </c>
      <c r="CD107" s="2">
        <f t="shared" si="131"/>
        <v>0</v>
      </c>
      <c r="CE107" s="2">
        <f t="shared" si="132"/>
        <v>0</v>
      </c>
    </row>
    <row r="108" spans="1:83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ТА-1  -  W</v>
      </c>
      <c r="B108" s="15" t="s">
        <v>272</v>
      </c>
      <c r="C108" s="18">
        <v>99</v>
      </c>
      <c r="D108" s="18">
        <v>90</v>
      </c>
      <c r="E108" s="22" t="s">
        <v>118</v>
      </c>
      <c r="F108" s="22">
        <v>3</v>
      </c>
      <c r="G108" s="18"/>
      <c r="H108" s="20">
        <f t="shared" ca="1" si="86"/>
        <v>0</v>
      </c>
      <c r="I108" s="16" t="str">
        <f t="shared" si="87"/>
        <v>01T002KV0009</v>
      </c>
      <c r="J108" s="54">
        <v>95.61</v>
      </c>
      <c r="K108" s="54">
        <v>95.29</v>
      </c>
      <c r="L108" s="54">
        <v>95.48</v>
      </c>
      <c r="M108" s="54">
        <v>94.92</v>
      </c>
      <c r="N108" s="54">
        <v>95.09</v>
      </c>
      <c r="O108" s="54">
        <v>95.19</v>
      </c>
      <c r="P108" s="54">
        <v>95.04</v>
      </c>
      <c r="Q108" s="54">
        <v>95.38</v>
      </c>
      <c r="R108" s="54">
        <v>95.24</v>
      </c>
      <c r="S108" s="54">
        <v>95.19</v>
      </c>
      <c r="T108" s="54">
        <v>94.79</v>
      </c>
      <c r="U108" s="54">
        <v>95.39</v>
      </c>
      <c r="V108" s="54">
        <v>95.24</v>
      </c>
      <c r="W108" s="56">
        <v>95.04</v>
      </c>
      <c r="X108" s="2">
        <f t="shared" ca="1" si="135"/>
        <v>0</v>
      </c>
      <c r="Y108" s="2">
        <f t="shared" ca="1" si="133"/>
        <v>0</v>
      </c>
      <c r="Z108" s="2">
        <f t="shared" ca="1" si="133"/>
        <v>0</v>
      </c>
      <c r="AA108" s="2">
        <f t="shared" ca="1" si="133"/>
        <v>0</v>
      </c>
      <c r="AB108" s="2">
        <f t="shared" ca="1" si="133"/>
        <v>0</v>
      </c>
      <c r="AC108" s="2">
        <f t="shared" ca="1" si="133"/>
        <v>0</v>
      </c>
      <c r="AD108" s="2">
        <f t="shared" ca="1" si="133"/>
        <v>0</v>
      </c>
      <c r="AE108" s="2">
        <f t="shared" ca="1" si="133"/>
        <v>0</v>
      </c>
      <c r="AF108" s="2">
        <f t="shared" ca="1" si="103"/>
        <v>0</v>
      </c>
      <c r="AG108" s="2">
        <f t="shared" ca="1" si="103"/>
        <v>0</v>
      </c>
      <c r="AH108" s="2">
        <f t="shared" ca="1" si="103"/>
        <v>0</v>
      </c>
      <c r="AI108" s="2">
        <f t="shared" ca="1" si="103"/>
        <v>0</v>
      </c>
      <c r="AJ108" s="2">
        <f t="shared" ca="1" si="103"/>
        <v>0</v>
      </c>
      <c r="AK108" s="2">
        <f t="shared" ca="1" si="103"/>
        <v>0</v>
      </c>
      <c r="AL108" s="55">
        <v>95.61</v>
      </c>
      <c r="AM108" s="55">
        <v>95.71</v>
      </c>
      <c r="AN108" s="55">
        <v>95.76</v>
      </c>
      <c r="AO108" s="55">
        <v>95.69</v>
      </c>
      <c r="AP108" s="55">
        <v>95.77</v>
      </c>
      <c r="AQ108" s="55">
        <v>95.71</v>
      </c>
      <c r="AR108" s="55">
        <v>96.34</v>
      </c>
      <c r="AS108" s="55">
        <v>95.76</v>
      </c>
      <c r="AT108" s="55">
        <v>95.63</v>
      </c>
      <c r="AU108" s="55">
        <v>95.72</v>
      </c>
      <c r="AV108" s="55">
        <v>95.73</v>
      </c>
      <c r="AW108" s="55">
        <v>96.7</v>
      </c>
      <c r="AX108" s="55">
        <v>95.86</v>
      </c>
      <c r="AY108" s="55">
        <v>96.28</v>
      </c>
      <c r="AZ108" s="2">
        <f t="shared" ca="1" si="136"/>
        <v>0</v>
      </c>
      <c r="BA108" s="2">
        <f t="shared" ca="1" si="134"/>
        <v>0</v>
      </c>
      <c r="BB108" s="2">
        <f t="shared" ca="1" si="134"/>
        <v>0</v>
      </c>
      <c r="BC108" s="2">
        <f t="shared" ca="1" si="134"/>
        <v>0</v>
      </c>
      <c r="BD108" s="2">
        <f t="shared" ca="1" si="134"/>
        <v>0</v>
      </c>
      <c r="BE108" s="2">
        <f t="shared" ca="1" si="134"/>
        <v>0</v>
      </c>
      <c r="BF108" s="2">
        <f t="shared" ca="1" si="134"/>
        <v>0</v>
      </c>
      <c r="BG108" s="2">
        <f t="shared" ca="1" si="134"/>
        <v>0</v>
      </c>
      <c r="BH108" s="2">
        <f t="shared" ca="1" si="104"/>
        <v>0</v>
      </c>
      <c r="BI108" s="2">
        <f t="shared" ca="1" si="104"/>
        <v>0</v>
      </c>
      <c r="BJ108" s="2">
        <f t="shared" ca="1" si="104"/>
        <v>0</v>
      </c>
      <c r="BK108" s="2">
        <f t="shared" ca="1" si="104"/>
        <v>0</v>
      </c>
      <c r="BL108" s="2">
        <f t="shared" ca="1" si="104"/>
        <v>0</v>
      </c>
      <c r="BM108" s="2">
        <f t="shared" ca="1" si="104"/>
        <v>0</v>
      </c>
      <c r="BN108" s="2" t="str">
        <f t="shared" si="88"/>
        <v>KV</v>
      </c>
      <c r="BO108" s="2">
        <f>IF(AND(COUNTIF(J108:W108,"&gt;0")&gt;6,COUNTIF(J108:W108,"&gt;0")=SUM(BR108:CE108)),SUM(BR108:CE108),0)</f>
        <v>0</v>
      </c>
      <c r="BP108" s="2">
        <f t="shared" si="137"/>
        <v>1</v>
      </c>
      <c r="BR108" s="2">
        <f t="shared" ref="BR108:BR116" si="138">IF(AND(J133 &gt;0,J108 &gt;0,J108&lt;$D108),1,0)</f>
        <v>0</v>
      </c>
      <c r="BS108" s="2">
        <f t="shared" ref="BS108:BS116" si="139">IF(AND(K133 &gt;0,K108 &gt;0,K108&lt;$D108),1,0)</f>
        <v>0</v>
      </c>
      <c r="BT108" s="2">
        <f t="shared" ref="BT108:BT116" si="140">IF(AND(L133 &gt;0,L108 &gt;0,L108&lt;$D108),1,0)</f>
        <v>0</v>
      </c>
      <c r="BU108" s="2">
        <f t="shared" ref="BU108:BU116" si="141">IF(AND(M133 &gt;0,M108 &gt;0,M108&lt;$D108),1,0)</f>
        <v>0</v>
      </c>
      <c r="BV108" s="2">
        <f t="shared" ref="BV108:BV116" si="142">IF(AND(N133 &gt;0,N108 &gt;0,N108&lt;$D108),1,0)</f>
        <v>0</v>
      </c>
      <c r="BW108" s="2">
        <f t="shared" ref="BW108:BW116" si="143">IF(AND(O133 &gt;0,O108 &gt;0,O108&lt;$D108),1,0)</f>
        <v>0</v>
      </c>
      <c r="BX108" s="2">
        <f t="shared" ref="BX108:BX116" si="144">IF(AND(P133 &gt;0,P108 &gt;0,P108&lt;$D108),1,0)</f>
        <v>0</v>
      </c>
      <c r="BY108" s="2">
        <f t="shared" ref="BY108:BY116" si="145">IF(AND(Q133 &gt;0,Q108 &gt;0,Q108&lt;$D108),1,0)</f>
        <v>0</v>
      </c>
      <c r="BZ108" s="2">
        <f t="shared" ref="BZ108:BZ116" si="146">IF(AND(R133 &gt;0,R108 &gt;0,R108&lt;$D108),1,0)</f>
        <v>0</v>
      </c>
      <c r="CA108" s="2">
        <f t="shared" ref="CA108:CA116" si="147">IF(AND(S133 &gt;0,S108 &gt;0,S108&lt;$D108),1,0)</f>
        <v>0</v>
      </c>
      <c r="CB108" s="2">
        <f t="shared" ref="CB108:CB116" si="148">IF(AND(T133 &gt;0,T108 &gt;0,T108&lt;$D108),1,0)</f>
        <v>0</v>
      </c>
      <c r="CC108" s="2">
        <f t="shared" ref="CC108:CC116" si="149">IF(AND(U133 &gt;0,U108 &gt;0,U108&lt;$D108),1,0)</f>
        <v>0</v>
      </c>
      <c r="CD108" s="2">
        <f t="shared" ref="CD108:CD116" si="150">IF(AND(V133 &gt;0,V108 &gt;0,V108&lt;$D108),1,0)</f>
        <v>0</v>
      </c>
      <c r="CE108" s="2">
        <f t="shared" ref="CE108:CE116" si="151">IF(AND(W133 &gt;0,W108 &gt;0,W108&lt;$D108),1,0)</f>
        <v>0</v>
      </c>
    </row>
    <row r="109" spans="1:83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ТА-2  -  W</v>
      </c>
      <c r="B109" s="15" t="s">
        <v>273</v>
      </c>
      <c r="C109" s="18">
        <v>99</v>
      </c>
      <c r="D109" s="18">
        <v>90</v>
      </c>
      <c r="E109" s="22" t="s">
        <v>118</v>
      </c>
      <c r="F109" s="22">
        <v>3</v>
      </c>
      <c r="G109" s="18"/>
      <c r="H109" s="20">
        <f t="shared" ca="1" si="86"/>
        <v>0</v>
      </c>
      <c r="I109" s="16" t="str">
        <f t="shared" si="87"/>
        <v>02T002KV0009</v>
      </c>
      <c r="J109" s="54">
        <v>95.76</v>
      </c>
      <c r="K109" s="54">
        <v>95.41</v>
      </c>
      <c r="L109" s="54">
        <v>95.61</v>
      </c>
      <c r="M109" s="54">
        <v>95.1</v>
      </c>
      <c r="N109" s="54">
        <v>95.24</v>
      </c>
      <c r="O109" s="54">
        <v>95.49</v>
      </c>
      <c r="P109" s="54">
        <v>95.34</v>
      </c>
      <c r="Q109" s="54">
        <v>95.63</v>
      </c>
      <c r="R109" s="54">
        <v>95.5</v>
      </c>
      <c r="S109" s="54">
        <v>95.54</v>
      </c>
      <c r="T109" s="54">
        <v>94.42</v>
      </c>
      <c r="U109" s="54">
        <v>0</v>
      </c>
      <c r="V109" s="54">
        <v>0</v>
      </c>
      <c r="W109" s="56">
        <v>0</v>
      </c>
      <c r="X109" s="2">
        <f t="shared" ca="1" si="135"/>
        <v>0</v>
      </c>
      <c r="Y109" s="2">
        <f t="shared" ca="1" si="133"/>
        <v>0</v>
      </c>
      <c r="Z109" s="2">
        <f t="shared" ca="1" si="133"/>
        <v>0</v>
      </c>
      <c r="AA109" s="2">
        <f t="shared" ca="1" si="133"/>
        <v>0</v>
      </c>
      <c r="AB109" s="2">
        <f t="shared" ca="1" si="133"/>
        <v>0</v>
      </c>
      <c r="AC109" s="2">
        <f t="shared" ca="1" si="133"/>
        <v>0</v>
      </c>
      <c r="AD109" s="2">
        <f t="shared" ca="1" si="133"/>
        <v>0</v>
      </c>
      <c r="AE109" s="2">
        <f t="shared" ca="1" si="133"/>
        <v>0</v>
      </c>
      <c r="AF109" s="2">
        <f t="shared" ca="1" si="103"/>
        <v>0</v>
      </c>
      <c r="AG109" s="2">
        <f t="shared" ca="1" si="103"/>
        <v>0</v>
      </c>
      <c r="AH109" s="2">
        <f t="shared" ca="1" si="103"/>
        <v>0</v>
      </c>
      <c r="AI109" s="2">
        <f t="shared" ca="1" si="103"/>
        <v>2</v>
      </c>
      <c r="AJ109" s="2">
        <f t="shared" ca="1" si="103"/>
        <v>2</v>
      </c>
      <c r="AK109" s="2">
        <f t="shared" ca="1" si="103"/>
        <v>2</v>
      </c>
      <c r="AL109" s="55">
        <v>95.62</v>
      </c>
      <c r="AM109" s="55">
        <v>95.74</v>
      </c>
      <c r="AN109" s="55">
        <v>95.81</v>
      </c>
      <c r="AO109" s="55">
        <v>95.76</v>
      </c>
      <c r="AP109" s="55">
        <v>95.85</v>
      </c>
      <c r="AQ109" s="55">
        <v>95.72</v>
      </c>
      <c r="AR109" s="55">
        <v>96.34</v>
      </c>
      <c r="AS109" s="55">
        <v>95.79</v>
      </c>
      <c r="AT109" s="55">
        <v>95.79</v>
      </c>
      <c r="AU109" s="55">
        <v>95.73</v>
      </c>
      <c r="AV109" s="55">
        <v>95.63</v>
      </c>
      <c r="AW109" s="55">
        <v>0</v>
      </c>
      <c r="AX109" s="55">
        <v>0</v>
      </c>
      <c r="AY109" s="55">
        <v>0</v>
      </c>
      <c r="AZ109" s="2">
        <f t="shared" ca="1" si="136"/>
        <v>0</v>
      </c>
      <c r="BA109" s="2">
        <f t="shared" ca="1" si="134"/>
        <v>0</v>
      </c>
      <c r="BB109" s="2">
        <f t="shared" ca="1" si="134"/>
        <v>0</v>
      </c>
      <c r="BC109" s="2">
        <f t="shared" ca="1" si="134"/>
        <v>0</v>
      </c>
      <c r="BD109" s="2">
        <f t="shared" ca="1" si="134"/>
        <v>0</v>
      </c>
      <c r="BE109" s="2">
        <f t="shared" ca="1" si="134"/>
        <v>0</v>
      </c>
      <c r="BF109" s="2">
        <f t="shared" ca="1" si="134"/>
        <v>0</v>
      </c>
      <c r="BG109" s="2">
        <f t="shared" ca="1" si="134"/>
        <v>0</v>
      </c>
      <c r="BH109" s="2">
        <f t="shared" ca="1" si="104"/>
        <v>0</v>
      </c>
      <c r="BI109" s="2">
        <f t="shared" ca="1" si="104"/>
        <v>0</v>
      </c>
      <c r="BJ109" s="2">
        <f t="shared" ca="1" si="104"/>
        <v>0</v>
      </c>
      <c r="BK109" s="2">
        <f t="shared" ca="1" si="104"/>
        <v>0</v>
      </c>
      <c r="BL109" s="2">
        <f t="shared" ca="1" si="104"/>
        <v>0</v>
      </c>
      <c r="BM109" s="2">
        <f t="shared" ca="1" si="104"/>
        <v>0</v>
      </c>
      <c r="BN109" s="2" t="str">
        <f t="shared" si="88"/>
        <v>KV</v>
      </c>
      <c r="BO109" s="2">
        <f>IF(AND(COUNTIF(J109:W109,"&gt;0")&gt;6,COUNTIF(J109:W109,"&gt;0")=SUM(BR109:CE109)),SUM(BR109:CE109),0)</f>
        <v>0</v>
      </c>
      <c r="BP109" s="2">
        <f t="shared" si="137"/>
        <v>1</v>
      </c>
      <c r="BR109" s="2">
        <f t="shared" si="138"/>
        <v>0</v>
      </c>
      <c r="BS109" s="2">
        <f t="shared" si="139"/>
        <v>0</v>
      </c>
      <c r="BT109" s="2">
        <f t="shared" si="140"/>
        <v>0</v>
      </c>
      <c r="BU109" s="2">
        <f t="shared" si="141"/>
        <v>0</v>
      </c>
      <c r="BV109" s="2">
        <f t="shared" si="142"/>
        <v>0</v>
      </c>
      <c r="BW109" s="2">
        <f t="shared" si="143"/>
        <v>0</v>
      </c>
      <c r="BX109" s="2">
        <f t="shared" si="144"/>
        <v>0</v>
      </c>
      <c r="BY109" s="2">
        <f t="shared" si="145"/>
        <v>0</v>
      </c>
      <c r="BZ109" s="2">
        <f t="shared" si="146"/>
        <v>0</v>
      </c>
      <c r="CA109" s="2">
        <f t="shared" si="147"/>
        <v>0</v>
      </c>
      <c r="CB109" s="2">
        <f t="shared" si="148"/>
        <v>0</v>
      </c>
      <c r="CC109" s="2">
        <f t="shared" si="149"/>
        <v>0</v>
      </c>
      <c r="CD109" s="2">
        <f t="shared" si="150"/>
        <v>0</v>
      </c>
      <c r="CE109" s="2">
        <f t="shared" si="151"/>
        <v>0</v>
      </c>
    </row>
    <row r="110" spans="1:83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ТА-3  -  W</v>
      </c>
      <c r="B110" s="15" t="s">
        <v>274</v>
      </c>
      <c r="C110" s="18">
        <v>99</v>
      </c>
      <c r="D110" s="18">
        <v>90</v>
      </c>
      <c r="E110" s="22" t="s">
        <v>118</v>
      </c>
      <c r="F110" s="22">
        <v>3</v>
      </c>
      <c r="G110" s="18"/>
      <c r="H110" s="20">
        <f t="shared" ca="1" si="86"/>
        <v>0</v>
      </c>
      <c r="I110" s="16" t="str">
        <f t="shared" si="87"/>
        <v>03T002KV0009</v>
      </c>
      <c r="J110" s="54">
        <v>96.8</v>
      </c>
      <c r="K110" s="54">
        <v>96.31</v>
      </c>
      <c r="L110" s="54">
        <v>96.37</v>
      </c>
      <c r="M110" s="54">
        <v>95.88</v>
      </c>
      <c r="N110" s="54">
        <v>95.88</v>
      </c>
      <c r="O110" s="54">
        <v>95.94</v>
      </c>
      <c r="P110" s="54">
        <v>95.89</v>
      </c>
      <c r="Q110" s="54">
        <v>96.39</v>
      </c>
      <c r="R110" s="54">
        <v>96.3</v>
      </c>
      <c r="S110" s="54">
        <v>96.17</v>
      </c>
      <c r="T110" s="54">
        <v>95.84</v>
      </c>
      <c r="U110" s="54">
        <v>96.78</v>
      </c>
      <c r="V110" s="54">
        <v>96.62</v>
      </c>
      <c r="W110" s="56">
        <v>96.22</v>
      </c>
      <c r="X110" s="2">
        <f t="shared" ca="1" si="135"/>
        <v>0</v>
      </c>
      <c r="Y110" s="2">
        <f t="shared" ca="1" si="133"/>
        <v>0</v>
      </c>
      <c r="Z110" s="2">
        <f t="shared" ca="1" si="133"/>
        <v>0</v>
      </c>
      <c r="AA110" s="2">
        <f t="shared" ca="1" si="133"/>
        <v>0</v>
      </c>
      <c r="AB110" s="2">
        <f t="shared" ca="1" si="133"/>
        <v>0</v>
      </c>
      <c r="AC110" s="2">
        <f t="shared" ca="1" si="133"/>
        <v>0</v>
      </c>
      <c r="AD110" s="2">
        <f t="shared" ca="1" si="133"/>
        <v>0</v>
      </c>
      <c r="AE110" s="2">
        <f t="shared" ca="1" si="133"/>
        <v>0</v>
      </c>
      <c r="AF110" s="2">
        <f t="shared" ca="1" si="103"/>
        <v>0</v>
      </c>
      <c r="AG110" s="2">
        <f t="shared" ca="1" si="103"/>
        <v>0</v>
      </c>
      <c r="AH110" s="2">
        <f t="shared" ca="1" si="103"/>
        <v>0</v>
      </c>
      <c r="AI110" s="2">
        <f t="shared" ca="1" si="103"/>
        <v>0</v>
      </c>
      <c r="AJ110" s="2">
        <f t="shared" ca="1" si="103"/>
        <v>0</v>
      </c>
      <c r="AK110" s="2">
        <f t="shared" ca="1" si="103"/>
        <v>0</v>
      </c>
      <c r="AL110" s="55">
        <v>95.45</v>
      </c>
      <c r="AM110" s="55">
        <v>95.22</v>
      </c>
      <c r="AN110" s="55">
        <v>95.32</v>
      </c>
      <c r="AO110" s="55">
        <v>94.99</v>
      </c>
      <c r="AP110" s="55">
        <v>95.19</v>
      </c>
      <c r="AQ110" s="55">
        <v>95.14</v>
      </c>
      <c r="AR110" s="55">
        <v>95.59</v>
      </c>
      <c r="AS110" s="55">
        <v>95.35</v>
      </c>
      <c r="AT110" s="55">
        <v>95.21</v>
      </c>
      <c r="AU110" s="55">
        <v>95.2</v>
      </c>
      <c r="AV110" s="55">
        <v>94.98</v>
      </c>
      <c r="AW110" s="55">
        <v>95.85</v>
      </c>
      <c r="AX110" s="55">
        <v>95.14</v>
      </c>
      <c r="AY110" s="55">
        <v>95.53</v>
      </c>
      <c r="AZ110" s="2">
        <f t="shared" ca="1" si="136"/>
        <v>0</v>
      </c>
      <c r="BA110" s="2">
        <f t="shared" ca="1" si="134"/>
        <v>0</v>
      </c>
      <c r="BB110" s="2">
        <f t="shared" ca="1" si="134"/>
        <v>0</v>
      </c>
      <c r="BC110" s="2">
        <f t="shared" ca="1" si="134"/>
        <v>0</v>
      </c>
      <c r="BD110" s="2">
        <f t="shared" ca="1" si="134"/>
        <v>0</v>
      </c>
      <c r="BE110" s="2">
        <f t="shared" ca="1" si="134"/>
        <v>0</v>
      </c>
      <c r="BF110" s="2">
        <f t="shared" ca="1" si="134"/>
        <v>0</v>
      </c>
      <c r="BG110" s="2">
        <f t="shared" ca="1" si="134"/>
        <v>0</v>
      </c>
      <c r="BH110" s="2">
        <f t="shared" ca="1" si="104"/>
        <v>0</v>
      </c>
      <c r="BI110" s="2">
        <f t="shared" ca="1" si="104"/>
        <v>0</v>
      </c>
      <c r="BJ110" s="2">
        <f t="shared" ca="1" si="104"/>
        <v>0</v>
      </c>
      <c r="BK110" s="2">
        <f t="shared" ca="1" si="104"/>
        <v>0</v>
      </c>
      <c r="BL110" s="2">
        <f t="shared" ca="1" si="104"/>
        <v>0</v>
      </c>
      <c r="BM110" s="2">
        <f t="shared" ca="1" si="104"/>
        <v>0</v>
      </c>
      <c r="BN110" s="2" t="str">
        <f t="shared" si="88"/>
        <v>KV</v>
      </c>
      <c r="BO110" s="2">
        <f>IF(AND(COUNTIF(J110:W110,"&gt;0")&gt;6,COUNTIF(J110:W110,"&gt;0")=SUM(BR110:CE110)),SUM(BR110:CE110),0)</f>
        <v>0</v>
      </c>
      <c r="BP110" s="2">
        <f t="shared" si="137"/>
        <v>1</v>
      </c>
      <c r="BR110" s="2">
        <f t="shared" si="138"/>
        <v>0</v>
      </c>
      <c r="BS110" s="2">
        <f t="shared" si="139"/>
        <v>0</v>
      </c>
      <c r="BT110" s="2">
        <f t="shared" si="140"/>
        <v>0</v>
      </c>
      <c r="BU110" s="2">
        <f t="shared" si="141"/>
        <v>0</v>
      </c>
      <c r="BV110" s="2">
        <f t="shared" si="142"/>
        <v>0</v>
      </c>
      <c r="BW110" s="2">
        <f t="shared" si="143"/>
        <v>0</v>
      </c>
      <c r="BX110" s="2">
        <f t="shared" si="144"/>
        <v>0</v>
      </c>
      <c r="BY110" s="2">
        <f t="shared" si="145"/>
        <v>0</v>
      </c>
      <c r="BZ110" s="2">
        <f t="shared" si="146"/>
        <v>0</v>
      </c>
      <c r="CA110" s="2">
        <f t="shared" si="147"/>
        <v>0</v>
      </c>
      <c r="CB110" s="2">
        <f t="shared" si="148"/>
        <v>0</v>
      </c>
      <c r="CC110" s="2">
        <f t="shared" si="149"/>
        <v>0</v>
      </c>
      <c r="CD110" s="2">
        <f t="shared" si="150"/>
        <v>0</v>
      </c>
      <c r="CE110" s="2">
        <f t="shared" si="151"/>
        <v>0</v>
      </c>
    </row>
    <row r="111" spans="1:83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ТА-4  -  W</v>
      </c>
      <c r="B111" s="15" t="s">
        <v>275</v>
      </c>
      <c r="C111" s="18">
        <v>99</v>
      </c>
      <c r="D111" s="18">
        <v>90</v>
      </c>
      <c r="E111" s="22" t="s">
        <v>118</v>
      </c>
      <c r="F111" s="22">
        <v>3</v>
      </c>
      <c r="G111" s="18"/>
      <c r="H111" s="20">
        <f t="shared" ca="1" si="86"/>
        <v>0</v>
      </c>
      <c r="I111" s="16" t="str">
        <f t="shared" si="87"/>
        <v>04T002KV0009</v>
      </c>
      <c r="J111" s="54">
        <v>94.56</v>
      </c>
      <c r="K111" s="54">
        <v>94.42</v>
      </c>
      <c r="L111" s="54">
        <v>94.38</v>
      </c>
      <c r="M111" s="54">
        <v>94.3</v>
      </c>
      <c r="N111" s="54">
        <v>94.05</v>
      </c>
      <c r="O111" s="54">
        <v>94.25</v>
      </c>
      <c r="P111" s="54">
        <v>94.05</v>
      </c>
      <c r="Q111" s="54">
        <v>94.44</v>
      </c>
      <c r="R111" s="54">
        <v>95.36</v>
      </c>
      <c r="S111" s="54">
        <v>94.34</v>
      </c>
      <c r="T111" s="54">
        <v>93.92</v>
      </c>
      <c r="U111" s="54">
        <v>0</v>
      </c>
      <c r="V111" s="54">
        <v>94.89</v>
      </c>
      <c r="W111" s="56">
        <v>94.15</v>
      </c>
      <c r="X111" s="2">
        <f t="shared" ca="1" si="135"/>
        <v>0</v>
      </c>
      <c r="Y111" s="2">
        <f t="shared" ca="1" si="133"/>
        <v>0</v>
      </c>
      <c r="Z111" s="2">
        <f t="shared" ca="1" si="133"/>
        <v>0</v>
      </c>
      <c r="AA111" s="2">
        <f t="shared" ca="1" si="133"/>
        <v>0</v>
      </c>
      <c r="AB111" s="2">
        <f t="shared" ca="1" si="133"/>
        <v>0</v>
      </c>
      <c r="AC111" s="2">
        <f t="shared" ca="1" si="133"/>
        <v>0</v>
      </c>
      <c r="AD111" s="2">
        <f t="shared" ca="1" si="133"/>
        <v>0</v>
      </c>
      <c r="AE111" s="2">
        <f t="shared" ca="1" si="133"/>
        <v>0</v>
      </c>
      <c r="AF111" s="2">
        <f t="shared" ca="1" si="103"/>
        <v>0</v>
      </c>
      <c r="AG111" s="2">
        <f t="shared" ca="1" si="103"/>
        <v>0</v>
      </c>
      <c r="AH111" s="2">
        <f t="shared" ca="1" si="103"/>
        <v>0</v>
      </c>
      <c r="AI111" s="2">
        <f t="shared" ca="1" si="103"/>
        <v>2</v>
      </c>
      <c r="AJ111" s="2">
        <f t="shared" ca="1" si="103"/>
        <v>0</v>
      </c>
      <c r="AK111" s="2">
        <f t="shared" ca="1" si="103"/>
        <v>0</v>
      </c>
      <c r="AL111" s="55">
        <v>96.01</v>
      </c>
      <c r="AM111" s="55">
        <v>96.21</v>
      </c>
      <c r="AN111" s="55">
        <v>96.17</v>
      </c>
      <c r="AO111" s="55">
        <v>96.08</v>
      </c>
      <c r="AP111" s="55">
        <v>96.23</v>
      </c>
      <c r="AQ111" s="55">
        <v>96.22</v>
      </c>
      <c r="AR111" s="55">
        <v>97.12</v>
      </c>
      <c r="AS111" s="55">
        <v>96.24</v>
      </c>
      <c r="AT111" s="55">
        <v>96.4</v>
      </c>
      <c r="AU111" s="55">
        <v>96.28</v>
      </c>
      <c r="AV111" s="55">
        <v>96.17</v>
      </c>
      <c r="AW111" s="55">
        <v>0</v>
      </c>
      <c r="AX111" s="55">
        <v>95.87</v>
      </c>
      <c r="AY111" s="55">
        <v>96.38</v>
      </c>
      <c r="AZ111" s="2">
        <f t="shared" ca="1" si="136"/>
        <v>0</v>
      </c>
      <c r="BA111" s="2">
        <f t="shared" ca="1" si="134"/>
        <v>0</v>
      </c>
      <c r="BB111" s="2">
        <f t="shared" ca="1" si="134"/>
        <v>0</v>
      </c>
      <c r="BC111" s="2">
        <f t="shared" ca="1" si="134"/>
        <v>0</v>
      </c>
      <c r="BD111" s="2">
        <f t="shared" ca="1" si="134"/>
        <v>0</v>
      </c>
      <c r="BE111" s="2">
        <f t="shared" ca="1" si="134"/>
        <v>0</v>
      </c>
      <c r="BF111" s="2">
        <f t="shared" ca="1" si="134"/>
        <v>0</v>
      </c>
      <c r="BG111" s="2">
        <f t="shared" ca="1" si="134"/>
        <v>0</v>
      </c>
      <c r="BH111" s="2">
        <f t="shared" ca="1" si="104"/>
        <v>0</v>
      </c>
      <c r="BI111" s="2">
        <f t="shared" ca="1" si="104"/>
        <v>0</v>
      </c>
      <c r="BJ111" s="2">
        <f t="shared" ca="1" si="104"/>
        <v>0</v>
      </c>
      <c r="BK111" s="2">
        <f t="shared" ca="1" si="104"/>
        <v>0</v>
      </c>
      <c r="BL111" s="2">
        <f t="shared" ca="1" si="104"/>
        <v>0</v>
      </c>
      <c r="BM111" s="2">
        <f t="shared" ca="1" si="104"/>
        <v>0</v>
      </c>
      <c r="BN111" s="2" t="str">
        <f t="shared" si="88"/>
        <v>KV</v>
      </c>
      <c r="BO111" s="2">
        <f>IF(AND(COUNTIF(J111:W111,"&gt;0")&gt;6,COUNTIF(J111:W111,"&gt;0")=SUM(BR111:CE111)),SUM(BR111:CE111),0)</f>
        <v>0</v>
      </c>
      <c r="BP111" s="2">
        <f t="shared" si="137"/>
        <v>1</v>
      </c>
      <c r="BR111" s="2">
        <f t="shared" si="138"/>
        <v>0</v>
      </c>
      <c r="BS111" s="2">
        <f t="shared" si="139"/>
        <v>0</v>
      </c>
      <c r="BT111" s="2">
        <f t="shared" si="140"/>
        <v>0</v>
      </c>
      <c r="BU111" s="2">
        <f t="shared" si="141"/>
        <v>0</v>
      </c>
      <c r="BV111" s="2">
        <f t="shared" si="142"/>
        <v>0</v>
      </c>
      <c r="BW111" s="2">
        <f t="shared" si="143"/>
        <v>0</v>
      </c>
      <c r="BX111" s="2">
        <f t="shared" si="144"/>
        <v>0</v>
      </c>
      <c r="BY111" s="2">
        <f t="shared" si="145"/>
        <v>0</v>
      </c>
      <c r="BZ111" s="2">
        <f t="shared" si="146"/>
        <v>0</v>
      </c>
      <c r="CA111" s="2">
        <f t="shared" si="147"/>
        <v>0</v>
      </c>
      <c r="CB111" s="2">
        <f t="shared" si="148"/>
        <v>0</v>
      </c>
      <c r="CC111" s="2">
        <f t="shared" si="149"/>
        <v>0</v>
      </c>
      <c r="CD111" s="2">
        <f t="shared" si="150"/>
        <v>0</v>
      </c>
      <c r="CE111" s="2">
        <f t="shared" si="151"/>
        <v>0</v>
      </c>
    </row>
    <row r="112" spans="1:83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ТА-5  -  W</v>
      </c>
      <c r="B112" s="15" t="s">
        <v>276</v>
      </c>
      <c r="C112" s="18">
        <v>99</v>
      </c>
      <c r="D112" s="18">
        <v>90</v>
      </c>
      <c r="E112" s="22" t="s">
        <v>118</v>
      </c>
      <c r="F112" s="22">
        <v>3</v>
      </c>
      <c r="G112" s="18"/>
      <c r="H112" s="20">
        <f t="shared" ca="1" si="86"/>
        <v>0</v>
      </c>
      <c r="I112" s="16" t="str">
        <f t="shared" si="87"/>
        <v>05T002KV0009</v>
      </c>
      <c r="J112" s="54">
        <v>0</v>
      </c>
      <c r="K112" s="54">
        <v>0</v>
      </c>
      <c r="L112" s="54">
        <v>0</v>
      </c>
      <c r="M112" s="54">
        <v>0</v>
      </c>
      <c r="N112" s="54">
        <v>0</v>
      </c>
      <c r="O112" s="54">
        <v>0</v>
      </c>
      <c r="P112" s="54">
        <v>0</v>
      </c>
      <c r="Q112" s="54">
        <v>0</v>
      </c>
      <c r="R112" s="54">
        <v>0</v>
      </c>
      <c r="S112" s="54">
        <v>0</v>
      </c>
      <c r="T112" s="54">
        <v>0</v>
      </c>
      <c r="U112" s="54">
        <v>0</v>
      </c>
      <c r="V112" s="54">
        <v>0</v>
      </c>
      <c r="W112" s="56">
        <v>0</v>
      </c>
      <c r="X112" s="2">
        <f t="shared" ca="1" si="135"/>
        <v>2</v>
      </c>
      <c r="Y112" s="2">
        <f t="shared" ca="1" si="133"/>
        <v>2</v>
      </c>
      <c r="Z112" s="2">
        <f t="shared" ca="1" si="133"/>
        <v>2</v>
      </c>
      <c r="AA112" s="2">
        <f t="shared" ca="1" si="133"/>
        <v>2</v>
      </c>
      <c r="AB112" s="2">
        <f t="shared" ca="1" si="133"/>
        <v>2</v>
      </c>
      <c r="AC112" s="2">
        <f t="shared" ca="1" si="133"/>
        <v>2</v>
      </c>
      <c r="AD112" s="2">
        <f t="shared" ca="1" si="133"/>
        <v>2</v>
      </c>
      <c r="AE112" s="2">
        <f t="shared" ca="1" si="133"/>
        <v>2</v>
      </c>
      <c r="AF112" s="2">
        <f t="shared" ca="1" si="103"/>
        <v>2</v>
      </c>
      <c r="AG112" s="2">
        <f t="shared" ca="1" si="103"/>
        <v>2</v>
      </c>
      <c r="AH112" s="2">
        <f t="shared" ca="1" si="103"/>
        <v>2</v>
      </c>
      <c r="AI112" s="2">
        <f t="shared" ca="1" si="103"/>
        <v>2</v>
      </c>
      <c r="AJ112" s="2">
        <f t="shared" ca="1" si="103"/>
        <v>2</v>
      </c>
      <c r="AK112" s="2">
        <f t="shared" ca="1" si="103"/>
        <v>2</v>
      </c>
      <c r="AL112" s="55">
        <v>0</v>
      </c>
      <c r="AM112" s="55">
        <v>0</v>
      </c>
      <c r="AN112" s="55">
        <v>0</v>
      </c>
      <c r="AO112" s="55">
        <v>0</v>
      </c>
      <c r="AP112" s="55">
        <v>0</v>
      </c>
      <c r="AQ112" s="55">
        <v>0</v>
      </c>
      <c r="AR112" s="55">
        <v>0</v>
      </c>
      <c r="AS112" s="55">
        <v>0</v>
      </c>
      <c r="AT112" s="55">
        <v>0</v>
      </c>
      <c r="AU112" s="55">
        <v>0</v>
      </c>
      <c r="AV112" s="55">
        <v>0</v>
      </c>
      <c r="AW112" s="55">
        <v>0</v>
      </c>
      <c r="AX112" s="55">
        <v>0</v>
      </c>
      <c r="AY112" s="55">
        <v>0</v>
      </c>
      <c r="AZ112" s="2">
        <f t="shared" ca="1" si="136"/>
        <v>0</v>
      </c>
      <c r="BA112" s="2">
        <f t="shared" ca="1" si="134"/>
        <v>0</v>
      </c>
      <c r="BB112" s="2">
        <f t="shared" ca="1" si="134"/>
        <v>0</v>
      </c>
      <c r="BC112" s="2">
        <f t="shared" ca="1" si="134"/>
        <v>0</v>
      </c>
      <c r="BD112" s="2">
        <f t="shared" ca="1" si="134"/>
        <v>0</v>
      </c>
      <c r="BE112" s="2">
        <f t="shared" ca="1" si="134"/>
        <v>0</v>
      </c>
      <c r="BF112" s="2">
        <f t="shared" ca="1" si="134"/>
        <v>0</v>
      </c>
      <c r="BG112" s="2">
        <f t="shared" ca="1" si="134"/>
        <v>0</v>
      </c>
      <c r="BH112" s="2">
        <f t="shared" ca="1" si="104"/>
        <v>0</v>
      </c>
      <c r="BI112" s="2">
        <f t="shared" ca="1" si="104"/>
        <v>0</v>
      </c>
      <c r="BJ112" s="2">
        <f t="shared" ca="1" si="104"/>
        <v>0</v>
      </c>
      <c r="BK112" s="2">
        <f t="shared" ca="1" si="104"/>
        <v>0</v>
      </c>
      <c r="BL112" s="2">
        <f t="shared" ca="1" si="104"/>
        <v>0</v>
      </c>
      <c r="BM112" s="2">
        <f t="shared" ca="1" si="104"/>
        <v>0</v>
      </c>
      <c r="BN112" s="2" t="str">
        <f t="shared" si="88"/>
        <v>KV</v>
      </c>
      <c r="BP112" s="2">
        <f t="shared" si="137"/>
        <v>0</v>
      </c>
      <c r="BR112" s="2">
        <f t="shared" si="138"/>
        <v>0</v>
      </c>
      <c r="BS112" s="2">
        <f t="shared" si="139"/>
        <v>0</v>
      </c>
      <c r="BT112" s="2">
        <f t="shared" si="140"/>
        <v>0</v>
      </c>
      <c r="BU112" s="2">
        <f t="shared" si="141"/>
        <v>0</v>
      </c>
      <c r="BV112" s="2">
        <f t="shared" si="142"/>
        <v>0</v>
      </c>
      <c r="BW112" s="2">
        <f t="shared" si="143"/>
        <v>0</v>
      </c>
      <c r="BX112" s="2">
        <f t="shared" si="144"/>
        <v>0</v>
      </c>
      <c r="BY112" s="2">
        <f t="shared" si="145"/>
        <v>0</v>
      </c>
      <c r="BZ112" s="2">
        <f t="shared" si="146"/>
        <v>0</v>
      </c>
      <c r="CA112" s="2">
        <f t="shared" si="147"/>
        <v>0</v>
      </c>
      <c r="CB112" s="2">
        <f t="shared" si="148"/>
        <v>0</v>
      </c>
      <c r="CC112" s="2">
        <f t="shared" si="149"/>
        <v>0</v>
      </c>
      <c r="CD112" s="2">
        <f t="shared" si="150"/>
        <v>0</v>
      </c>
      <c r="CE112" s="2">
        <f t="shared" si="151"/>
        <v>0</v>
      </c>
    </row>
    <row r="113" spans="1:83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ТА-6  -  W</v>
      </c>
      <c r="B113" s="15" t="s">
        <v>277</v>
      </c>
      <c r="C113" s="18">
        <v>99</v>
      </c>
      <c r="D113" s="18">
        <v>90</v>
      </c>
      <c r="E113" s="22" t="s">
        <v>118</v>
      </c>
      <c r="F113" s="22">
        <v>3</v>
      </c>
      <c r="G113" s="18"/>
      <c r="H113" s="20">
        <f t="shared" ca="1" si="86"/>
        <v>0</v>
      </c>
      <c r="I113" s="16" t="str">
        <f t="shared" si="87"/>
        <v>06T002KV0009</v>
      </c>
      <c r="J113" s="54">
        <v>95.5</v>
      </c>
      <c r="K113" s="54">
        <v>95.16</v>
      </c>
      <c r="L113" s="54">
        <v>95.31</v>
      </c>
      <c r="M113" s="54">
        <v>94.85</v>
      </c>
      <c r="N113" s="54">
        <v>94.9</v>
      </c>
      <c r="O113" s="54">
        <v>95.18</v>
      </c>
      <c r="P113" s="54">
        <v>95.09</v>
      </c>
      <c r="Q113" s="54">
        <v>95.27</v>
      </c>
      <c r="R113" s="54">
        <v>95.35</v>
      </c>
      <c r="S113" s="54">
        <v>95.32</v>
      </c>
      <c r="T113" s="54">
        <v>94.97</v>
      </c>
      <c r="U113" s="54">
        <v>95.74</v>
      </c>
      <c r="V113" s="54">
        <v>95.78</v>
      </c>
      <c r="W113" s="56">
        <v>95.2</v>
      </c>
      <c r="X113" s="2">
        <f t="shared" ca="1" si="135"/>
        <v>0</v>
      </c>
      <c r="Y113" s="2">
        <f t="shared" ca="1" si="133"/>
        <v>0</v>
      </c>
      <c r="Z113" s="2">
        <f t="shared" ca="1" si="133"/>
        <v>0</v>
      </c>
      <c r="AA113" s="2">
        <f t="shared" ca="1" si="133"/>
        <v>0</v>
      </c>
      <c r="AB113" s="2">
        <f t="shared" ca="1" si="133"/>
        <v>0</v>
      </c>
      <c r="AC113" s="2">
        <f t="shared" ca="1" si="133"/>
        <v>0</v>
      </c>
      <c r="AD113" s="2">
        <f t="shared" ca="1" si="133"/>
        <v>0</v>
      </c>
      <c r="AE113" s="2">
        <f t="shared" ca="1" si="133"/>
        <v>0</v>
      </c>
      <c r="AF113" s="2">
        <f t="shared" ca="1" si="103"/>
        <v>0</v>
      </c>
      <c r="AG113" s="2">
        <f t="shared" ca="1" si="103"/>
        <v>0</v>
      </c>
      <c r="AH113" s="2">
        <f t="shared" ca="1" si="103"/>
        <v>0</v>
      </c>
      <c r="AI113" s="2">
        <f t="shared" ca="1" si="103"/>
        <v>0</v>
      </c>
      <c r="AJ113" s="2">
        <f t="shared" ca="1" si="103"/>
        <v>0</v>
      </c>
      <c r="AK113" s="2">
        <f t="shared" ca="1" si="103"/>
        <v>0</v>
      </c>
      <c r="AL113" s="55">
        <v>95.56</v>
      </c>
      <c r="AM113" s="55">
        <v>95.42</v>
      </c>
      <c r="AN113" s="55">
        <v>95.53</v>
      </c>
      <c r="AO113" s="55">
        <v>95.27</v>
      </c>
      <c r="AP113" s="55">
        <v>95.36</v>
      </c>
      <c r="AQ113" s="55">
        <v>95.41</v>
      </c>
      <c r="AR113" s="55">
        <v>95.6</v>
      </c>
      <c r="AS113" s="55">
        <v>95.53</v>
      </c>
      <c r="AT113" s="55">
        <v>95.47</v>
      </c>
      <c r="AU113" s="55">
        <v>95.49</v>
      </c>
      <c r="AV113" s="55">
        <v>95.3</v>
      </c>
      <c r="AW113" s="55">
        <v>95.75</v>
      </c>
      <c r="AX113" s="55">
        <v>95.52</v>
      </c>
      <c r="AY113" s="55">
        <v>95.49</v>
      </c>
      <c r="AZ113" s="2">
        <f t="shared" ca="1" si="136"/>
        <v>0</v>
      </c>
      <c r="BA113" s="2">
        <f t="shared" ca="1" si="134"/>
        <v>0</v>
      </c>
      <c r="BB113" s="2">
        <f t="shared" ca="1" si="134"/>
        <v>0</v>
      </c>
      <c r="BC113" s="2">
        <f t="shared" ca="1" si="134"/>
        <v>0</v>
      </c>
      <c r="BD113" s="2">
        <f t="shared" ca="1" si="134"/>
        <v>0</v>
      </c>
      <c r="BE113" s="2">
        <f t="shared" ca="1" si="134"/>
        <v>0</v>
      </c>
      <c r="BF113" s="2">
        <f t="shared" ca="1" si="134"/>
        <v>0</v>
      </c>
      <c r="BG113" s="2">
        <f t="shared" ca="1" si="134"/>
        <v>0</v>
      </c>
      <c r="BH113" s="2">
        <f t="shared" ca="1" si="104"/>
        <v>0</v>
      </c>
      <c r="BI113" s="2">
        <f t="shared" ca="1" si="104"/>
        <v>0</v>
      </c>
      <c r="BJ113" s="2">
        <f t="shared" ca="1" si="104"/>
        <v>0</v>
      </c>
      <c r="BK113" s="2">
        <f t="shared" ca="1" si="104"/>
        <v>0</v>
      </c>
      <c r="BL113" s="2">
        <f t="shared" ca="1" si="104"/>
        <v>0</v>
      </c>
      <c r="BM113" s="2">
        <f t="shared" ca="1" si="104"/>
        <v>0</v>
      </c>
      <c r="BN113" s="2" t="str">
        <f t="shared" si="88"/>
        <v>KV</v>
      </c>
      <c r="BO113" s="2">
        <f>IF(AND(COUNTIF(J113:W113,"&gt;0")&gt;6,COUNTIF(J113:W113,"&gt;0")=SUM(BR113:CE113)),SUM(BR113:CE113),0)</f>
        <v>0</v>
      </c>
      <c r="BP113" s="2">
        <f t="shared" si="137"/>
        <v>1</v>
      </c>
      <c r="BR113" s="2">
        <f t="shared" si="138"/>
        <v>0</v>
      </c>
      <c r="BS113" s="2">
        <f t="shared" si="139"/>
        <v>0</v>
      </c>
      <c r="BT113" s="2">
        <f t="shared" si="140"/>
        <v>0</v>
      </c>
      <c r="BU113" s="2">
        <f t="shared" si="141"/>
        <v>0</v>
      </c>
      <c r="BV113" s="2">
        <f t="shared" si="142"/>
        <v>0</v>
      </c>
      <c r="BW113" s="2">
        <f t="shared" si="143"/>
        <v>0</v>
      </c>
      <c r="BX113" s="2">
        <f t="shared" si="144"/>
        <v>0</v>
      </c>
      <c r="BY113" s="2">
        <f t="shared" si="145"/>
        <v>0</v>
      </c>
      <c r="BZ113" s="2">
        <f t="shared" si="146"/>
        <v>0</v>
      </c>
      <c r="CA113" s="2">
        <f t="shared" si="147"/>
        <v>0</v>
      </c>
      <c r="CB113" s="2">
        <f t="shared" si="148"/>
        <v>0</v>
      </c>
      <c r="CC113" s="2">
        <f t="shared" si="149"/>
        <v>0</v>
      </c>
      <c r="CD113" s="2">
        <f t="shared" si="150"/>
        <v>0</v>
      </c>
      <c r="CE113" s="2">
        <f t="shared" si="151"/>
        <v>0</v>
      </c>
    </row>
    <row r="114" spans="1:83" x14ac:dyDescent="0.25">
      <c r="A114" s="10" t="str">
        <f>IF(AND(MID(B114,11,2)="10",MID(B114,7,2)="SV",MID(B114,3,1)="T"),"ТА-1  -  "&amp;VLOOKUP("SVT",Справочники!$B$100:$C$115,2,FALSE),IF(MID(B114,1,2)="00",VLOOKUP(MID(B114,7,2),Справочники!$B$100:$C$115,2,FALSE),IF(MID(B114,3,1)="K","КА",IF(MID(B114,3,1)="T","ТА","-"))&amp;"-"&amp;MID(B114,1,2)*1&amp;IF(MID(B114,IF(MID(B114,11,2)="09",10,9),1)="A","А","")&amp;IF(MID(B114,IF(MID(B114,11,2)="09",10,9),1)="B","Б","")&amp;"  -  "&amp;VLOOKUP(IF(AND(MID(B114,7,2)="SV",MID(B114,3,1)="T"),"SVT",MID(B114,7,2)),Справочники!$B$100:$C$115,2,FALSE)))</f>
        <v>ТА-7  -  W</v>
      </c>
      <c r="B114" s="15" t="s">
        <v>278</v>
      </c>
      <c r="C114" s="18">
        <v>99</v>
      </c>
      <c r="D114" s="18">
        <v>90</v>
      </c>
      <c r="E114" s="22" t="s">
        <v>118</v>
      </c>
      <c r="F114" s="22">
        <v>3</v>
      </c>
      <c r="G114" s="18"/>
      <c r="H114" s="20">
        <f t="shared" ca="1" si="86"/>
        <v>0</v>
      </c>
      <c r="I114" s="16" t="str">
        <f t="shared" si="87"/>
        <v>07T002KV0009</v>
      </c>
      <c r="J114" s="54">
        <v>96.07</v>
      </c>
      <c r="K114" s="54">
        <v>95.85</v>
      </c>
      <c r="L114" s="54">
        <v>95.97</v>
      </c>
      <c r="M114" s="54">
        <v>95.59</v>
      </c>
      <c r="N114" s="54">
        <v>95.68</v>
      </c>
      <c r="O114" s="54">
        <v>95.89</v>
      </c>
      <c r="P114" s="54">
        <v>95.66</v>
      </c>
      <c r="Q114" s="54">
        <v>95.9</v>
      </c>
      <c r="R114" s="54">
        <v>95.7</v>
      </c>
      <c r="S114" s="54">
        <v>95.74</v>
      </c>
      <c r="T114" s="54">
        <v>95.31</v>
      </c>
      <c r="U114" s="54">
        <v>96.27</v>
      </c>
      <c r="V114" s="54">
        <v>96.4</v>
      </c>
      <c r="W114" s="56">
        <v>95.69</v>
      </c>
      <c r="X114" s="2">
        <f t="shared" ca="1" si="135"/>
        <v>0</v>
      </c>
      <c r="Y114" s="2">
        <f t="shared" ca="1" si="133"/>
        <v>0</v>
      </c>
      <c r="Z114" s="2">
        <f t="shared" ca="1" si="133"/>
        <v>0</v>
      </c>
      <c r="AA114" s="2">
        <f t="shared" ca="1" si="133"/>
        <v>0</v>
      </c>
      <c r="AB114" s="2">
        <f t="shared" ca="1" si="133"/>
        <v>0</v>
      </c>
      <c r="AC114" s="2">
        <f t="shared" ca="1" si="133"/>
        <v>0</v>
      </c>
      <c r="AD114" s="2">
        <f t="shared" ca="1" si="133"/>
        <v>0</v>
      </c>
      <c r="AE114" s="2">
        <f t="shared" ca="1" si="133"/>
        <v>0</v>
      </c>
      <c r="AF114" s="2">
        <f t="shared" ca="1" si="103"/>
        <v>0</v>
      </c>
      <c r="AG114" s="2">
        <f t="shared" ca="1" si="103"/>
        <v>0</v>
      </c>
      <c r="AH114" s="2">
        <f t="shared" ca="1" si="103"/>
        <v>0</v>
      </c>
      <c r="AI114" s="2">
        <f t="shared" ca="1" si="103"/>
        <v>0</v>
      </c>
      <c r="AJ114" s="2">
        <f t="shared" ca="1" si="103"/>
        <v>0</v>
      </c>
      <c r="AK114" s="2">
        <f t="shared" ca="1" si="103"/>
        <v>0</v>
      </c>
      <c r="AL114" s="55">
        <v>95.58</v>
      </c>
      <c r="AM114" s="55">
        <v>95.5</v>
      </c>
      <c r="AN114" s="55">
        <v>95.59</v>
      </c>
      <c r="AO114" s="55">
        <v>95.34</v>
      </c>
      <c r="AP114" s="55">
        <v>95.48</v>
      </c>
      <c r="AQ114" s="55">
        <v>95.51</v>
      </c>
      <c r="AR114" s="55">
        <v>95.65</v>
      </c>
      <c r="AS114" s="55">
        <v>95.64</v>
      </c>
      <c r="AT114" s="55">
        <v>95.51</v>
      </c>
      <c r="AU114" s="55">
        <v>95.53</v>
      </c>
      <c r="AV114" s="55">
        <v>95.32</v>
      </c>
      <c r="AW114" s="55">
        <v>95.77</v>
      </c>
      <c r="AX114" s="55">
        <v>95.55</v>
      </c>
      <c r="AY114" s="55">
        <v>95.5</v>
      </c>
      <c r="AZ114" s="2">
        <f t="shared" ca="1" si="136"/>
        <v>0</v>
      </c>
      <c r="BA114" s="2">
        <f t="shared" ca="1" si="134"/>
        <v>0</v>
      </c>
      <c r="BB114" s="2">
        <f t="shared" ca="1" si="134"/>
        <v>0</v>
      </c>
      <c r="BC114" s="2">
        <f t="shared" ca="1" si="134"/>
        <v>0</v>
      </c>
      <c r="BD114" s="2">
        <f t="shared" ca="1" si="134"/>
        <v>0</v>
      </c>
      <c r="BE114" s="2">
        <f t="shared" ca="1" si="134"/>
        <v>0</v>
      </c>
      <c r="BF114" s="2">
        <f t="shared" ca="1" si="134"/>
        <v>0</v>
      </c>
      <c r="BG114" s="2">
        <f t="shared" ca="1" si="134"/>
        <v>0</v>
      </c>
      <c r="BH114" s="2">
        <f t="shared" ca="1" si="104"/>
        <v>0</v>
      </c>
      <c r="BI114" s="2">
        <f t="shared" ca="1" si="104"/>
        <v>0</v>
      </c>
      <c r="BJ114" s="2">
        <f t="shared" ca="1" si="104"/>
        <v>0</v>
      </c>
      <c r="BK114" s="2">
        <f t="shared" ca="1" si="104"/>
        <v>0</v>
      </c>
      <c r="BL114" s="2">
        <f t="shared" ca="1" si="104"/>
        <v>0</v>
      </c>
      <c r="BM114" s="2">
        <f t="shared" ca="1" si="104"/>
        <v>0</v>
      </c>
      <c r="BN114" s="2" t="str">
        <f t="shared" si="88"/>
        <v>KV</v>
      </c>
      <c r="BO114" s="2">
        <f>IF(AND(COUNTIF(J114:W114,"&gt;0")&gt;6,COUNTIF(J114:W114,"&gt;0")=SUM(BR114:CE114)),SUM(BR114:CE114),0)</f>
        <v>0</v>
      </c>
      <c r="BP114" s="2">
        <f t="shared" si="137"/>
        <v>1</v>
      </c>
      <c r="BR114" s="2">
        <f t="shared" si="138"/>
        <v>0</v>
      </c>
      <c r="BS114" s="2">
        <f t="shared" si="139"/>
        <v>0</v>
      </c>
      <c r="BT114" s="2">
        <f t="shared" si="140"/>
        <v>0</v>
      </c>
      <c r="BU114" s="2">
        <f t="shared" si="141"/>
        <v>0</v>
      </c>
      <c r="BV114" s="2">
        <f t="shared" si="142"/>
        <v>0</v>
      </c>
      <c r="BW114" s="2">
        <f t="shared" si="143"/>
        <v>0</v>
      </c>
      <c r="BX114" s="2">
        <f t="shared" si="144"/>
        <v>0</v>
      </c>
      <c r="BY114" s="2">
        <f t="shared" si="145"/>
        <v>0</v>
      </c>
      <c r="BZ114" s="2">
        <f t="shared" si="146"/>
        <v>0</v>
      </c>
      <c r="CA114" s="2">
        <f t="shared" si="147"/>
        <v>0</v>
      </c>
      <c r="CB114" s="2">
        <f t="shared" si="148"/>
        <v>0</v>
      </c>
      <c r="CC114" s="2">
        <f t="shared" si="149"/>
        <v>0</v>
      </c>
      <c r="CD114" s="2">
        <f t="shared" si="150"/>
        <v>0</v>
      </c>
      <c r="CE114" s="2">
        <f t="shared" si="151"/>
        <v>0</v>
      </c>
    </row>
    <row r="115" spans="1:83" x14ac:dyDescent="0.25">
      <c r="A115" s="10" t="str">
        <f>IF(AND(MID(B115,11,2)="10",MID(B115,7,2)="SV",MID(B115,3,1)="T"),"ТА-1  -  "&amp;VLOOKUP("SVT",Справочники!$B$100:$C$115,2,FALSE),IF(MID(B115,1,2)="00",VLOOKUP(MID(B115,7,2),Справочники!$B$100:$C$115,2,FALSE),IF(MID(B115,3,1)="K","КА",IF(MID(B115,3,1)="T","ТА","-"))&amp;"-"&amp;MID(B115,1,2)*1&amp;IF(MID(B115,IF(MID(B115,11,2)="09",10,9),1)="A","А","")&amp;IF(MID(B115,IF(MID(B115,11,2)="09",10,9),1)="B","Б","")&amp;"  -  "&amp;VLOOKUP(IF(AND(MID(B115,7,2)="SV",MID(B115,3,1)="T"),"SVT",MID(B115,7,2)),Справочники!$B$100:$C$115,2,FALSE)))</f>
        <v>ТА-8  -  W</v>
      </c>
      <c r="B115" s="15" t="s">
        <v>279</v>
      </c>
      <c r="C115" s="18">
        <v>99</v>
      </c>
      <c r="D115" s="18">
        <v>90</v>
      </c>
      <c r="E115" s="22" t="s">
        <v>118</v>
      </c>
      <c r="F115" s="22">
        <v>3</v>
      </c>
      <c r="G115" s="18"/>
      <c r="H115" s="20">
        <f t="shared" ca="1" si="86"/>
        <v>0</v>
      </c>
      <c r="I115" s="16" t="str">
        <f t="shared" si="87"/>
        <v>08T002KV0009</v>
      </c>
      <c r="J115" s="54">
        <v>0</v>
      </c>
      <c r="K115" s="54">
        <v>0</v>
      </c>
      <c r="L115" s="54">
        <v>0</v>
      </c>
      <c r="M115" s="54">
        <v>0</v>
      </c>
      <c r="N115" s="54">
        <v>0</v>
      </c>
      <c r="O115" s="54">
        <v>0</v>
      </c>
      <c r="P115" s="54">
        <v>0</v>
      </c>
      <c r="Q115" s="54">
        <v>0</v>
      </c>
      <c r="R115" s="54">
        <v>0</v>
      </c>
      <c r="S115" s="54">
        <v>0</v>
      </c>
      <c r="T115" s="54">
        <v>0</v>
      </c>
      <c r="U115" s="54">
        <v>0</v>
      </c>
      <c r="V115" s="54">
        <v>0</v>
      </c>
      <c r="W115" s="56">
        <v>0</v>
      </c>
      <c r="X115" s="2">
        <f t="shared" ca="1" si="135"/>
        <v>2</v>
      </c>
      <c r="Y115" s="2">
        <f t="shared" ca="1" si="133"/>
        <v>2</v>
      </c>
      <c r="Z115" s="2">
        <f t="shared" ca="1" si="133"/>
        <v>2</v>
      </c>
      <c r="AA115" s="2">
        <f t="shared" ca="1" si="133"/>
        <v>2</v>
      </c>
      <c r="AB115" s="2">
        <f t="shared" ca="1" si="133"/>
        <v>2</v>
      </c>
      <c r="AC115" s="2">
        <f t="shared" ca="1" si="133"/>
        <v>2</v>
      </c>
      <c r="AD115" s="2">
        <f t="shared" ca="1" si="133"/>
        <v>2</v>
      </c>
      <c r="AE115" s="2">
        <f t="shared" ca="1" si="133"/>
        <v>2</v>
      </c>
      <c r="AF115" s="2">
        <f t="shared" ca="1" si="103"/>
        <v>2</v>
      </c>
      <c r="AG115" s="2">
        <f t="shared" ca="1" si="103"/>
        <v>2</v>
      </c>
      <c r="AH115" s="2">
        <f t="shared" ca="1" si="103"/>
        <v>2</v>
      </c>
      <c r="AI115" s="2">
        <f t="shared" ca="1" si="103"/>
        <v>2</v>
      </c>
      <c r="AJ115" s="2">
        <f t="shared" ca="1" si="103"/>
        <v>2</v>
      </c>
      <c r="AK115" s="2">
        <f t="shared" ca="1" si="103"/>
        <v>2</v>
      </c>
      <c r="AL115" s="55">
        <v>0</v>
      </c>
      <c r="AM115" s="55">
        <v>0</v>
      </c>
      <c r="AN115" s="55">
        <v>0</v>
      </c>
      <c r="AO115" s="55">
        <v>0</v>
      </c>
      <c r="AP115" s="55">
        <v>0</v>
      </c>
      <c r="AQ115" s="55">
        <v>0</v>
      </c>
      <c r="AR115" s="55">
        <v>0</v>
      </c>
      <c r="AS115" s="55">
        <v>0</v>
      </c>
      <c r="AT115" s="55">
        <v>0</v>
      </c>
      <c r="AU115" s="55">
        <v>0</v>
      </c>
      <c r="AV115" s="55">
        <v>0</v>
      </c>
      <c r="AW115" s="55">
        <v>0</v>
      </c>
      <c r="AX115" s="55">
        <v>0</v>
      </c>
      <c r="AY115" s="55">
        <v>0</v>
      </c>
      <c r="AZ115" s="2">
        <f t="shared" ca="1" si="136"/>
        <v>0</v>
      </c>
      <c r="BA115" s="2">
        <f t="shared" ca="1" si="134"/>
        <v>0</v>
      </c>
      <c r="BB115" s="2">
        <f t="shared" ca="1" si="134"/>
        <v>0</v>
      </c>
      <c r="BC115" s="2">
        <f t="shared" ca="1" si="134"/>
        <v>0</v>
      </c>
      <c r="BD115" s="2">
        <f t="shared" ca="1" si="134"/>
        <v>0</v>
      </c>
      <c r="BE115" s="2">
        <f t="shared" ca="1" si="134"/>
        <v>0</v>
      </c>
      <c r="BF115" s="2">
        <f t="shared" ca="1" si="134"/>
        <v>0</v>
      </c>
      <c r="BG115" s="2">
        <f t="shared" ca="1" si="134"/>
        <v>0</v>
      </c>
      <c r="BH115" s="2">
        <f t="shared" ca="1" si="104"/>
        <v>0</v>
      </c>
      <c r="BI115" s="2">
        <f t="shared" ca="1" si="104"/>
        <v>0</v>
      </c>
      <c r="BJ115" s="2">
        <f t="shared" ca="1" si="104"/>
        <v>0</v>
      </c>
      <c r="BK115" s="2">
        <f t="shared" ca="1" si="104"/>
        <v>0</v>
      </c>
      <c r="BL115" s="2">
        <f t="shared" ca="1" si="104"/>
        <v>0</v>
      </c>
      <c r="BM115" s="2">
        <f t="shared" ca="1" si="104"/>
        <v>0</v>
      </c>
      <c r="BN115" s="2" t="str">
        <f t="shared" si="88"/>
        <v>KV</v>
      </c>
      <c r="BP115" s="2">
        <f t="shared" si="137"/>
        <v>0</v>
      </c>
      <c r="BR115" s="2">
        <f t="shared" si="138"/>
        <v>0</v>
      </c>
      <c r="BS115" s="2">
        <f t="shared" si="139"/>
        <v>0</v>
      </c>
      <c r="BT115" s="2">
        <f t="shared" si="140"/>
        <v>0</v>
      </c>
      <c r="BU115" s="2">
        <f t="shared" si="141"/>
        <v>0</v>
      </c>
      <c r="BV115" s="2">
        <f t="shared" si="142"/>
        <v>0</v>
      </c>
      <c r="BW115" s="2">
        <f t="shared" si="143"/>
        <v>0</v>
      </c>
      <c r="BX115" s="2">
        <f t="shared" si="144"/>
        <v>0</v>
      </c>
      <c r="BY115" s="2">
        <f t="shared" si="145"/>
        <v>0</v>
      </c>
      <c r="BZ115" s="2">
        <f t="shared" si="146"/>
        <v>0</v>
      </c>
      <c r="CA115" s="2">
        <f t="shared" si="147"/>
        <v>0</v>
      </c>
      <c r="CB115" s="2">
        <f t="shared" si="148"/>
        <v>0</v>
      </c>
      <c r="CC115" s="2">
        <f t="shared" si="149"/>
        <v>0</v>
      </c>
      <c r="CD115" s="2">
        <f t="shared" si="150"/>
        <v>0</v>
      </c>
      <c r="CE115" s="2">
        <f t="shared" si="151"/>
        <v>0</v>
      </c>
    </row>
    <row r="116" spans="1:83" x14ac:dyDescent="0.25">
      <c r="A116" s="10" t="str">
        <f>IF(AND(MID(B116,11,2)="10",MID(B116,7,2)="SV",MID(B116,3,1)="T"),"ТА-1  -  "&amp;VLOOKUP("SVT",Справочники!$B$100:$C$115,2,FALSE),IF(MID(B116,1,2)="00",VLOOKUP(MID(B116,7,2),Справочники!$B$100:$C$115,2,FALSE),IF(MID(B116,3,1)="K","КА",IF(MID(B116,3,1)="T","ТА","-"))&amp;"-"&amp;MID(B116,1,2)*1&amp;IF(MID(B116,IF(MID(B116,11,2)="09",10,9),1)="A","А","")&amp;IF(MID(B116,IF(MID(B116,11,2)="09",10,9),1)="B","Б","")&amp;"  -  "&amp;VLOOKUP(IF(AND(MID(B116,7,2)="SV",MID(B116,3,1)="T"),"SVT",MID(B116,7,2)),Справочники!$B$100:$C$115,2,FALSE)))</f>
        <v>ТА-9  -  W</v>
      </c>
      <c r="B116" s="15" t="s">
        <v>280</v>
      </c>
      <c r="C116" s="18">
        <v>99</v>
      </c>
      <c r="D116" s="18">
        <v>90</v>
      </c>
      <c r="E116" s="22" t="s">
        <v>118</v>
      </c>
      <c r="F116" s="22">
        <v>3</v>
      </c>
      <c r="G116" s="18"/>
      <c r="H116" s="20">
        <f t="shared" ca="1" si="86"/>
        <v>0</v>
      </c>
      <c r="I116" s="16" t="str">
        <f t="shared" si="87"/>
        <v>09T002KV0009</v>
      </c>
      <c r="J116" s="54">
        <v>0</v>
      </c>
      <c r="K116" s="54">
        <v>0</v>
      </c>
      <c r="L116" s="54">
        <v>0</v>
      </c>
      <c r="M116" s="54">
        <v>0</v>
      </c>
      <c r="N116" s="54">
        <v>0</v>
      </c>
      <c r="O116" s="54">
        <v>0</v>
      </c>
      <c r="P116" s="54">
        <v>0</v>
      </c>
      <c r="Q116" s="54">
        <v>0</v>
      </c>
      <c r="R116" s="54">
        <v>0</v>
      </c>
      <c r="S116" s="54">
        <v>0</v>
      </c>
      <c r="T116" s="54">
        <v>0</v>
      </c>
      <c r="U116" s="54">
        <v>0</v>
      </c>
      <c r="V116" s="54">
        <v>0</v>
      </c>
      <c r="W116" s="56">
        <v>0</v>
      </c>
      <c r="X116" s="2">
        <f t="shared" ca="1" si="135"/>
        <v>2</v>
      </c>
      <c r="Y116" s="2">
        <f t="shared" ca="1" si="133"/>
        <v>2</v>
      </c>
      <c r="Z116" s="2">
        <f t="shared" ca="1" si="133"/>
        <v>2</v>
      </c>
      <c r="AA116" s="2">
        <f t="shared" ca="1" si="133"/>
        <v>2</v>
      </c>
      <c r="AB116" s="2">
        <f t="shared" ca="1" si="133"/>
        <v>2</v>
      </c>
      <c r="AC116" s="2">
        <f t="shared" ca="1" si="133"/>
        <v>2</v>
      </c>
      <c r="AD116" s="2">
        <f t="shared" ca="1" si="133"/>
        <v>2</v>
      </c>
      <c r="AE116" s="2">
        <f t="shared" ca="1" si="133"/>
        <v>2</v>
      </c>
      <c r="AF116" s="2">
        <f t="shared" ca="1" si="103"/>
        <v>2</v>
      </c>
      <c r="AG116" s="2">
        <f t="shared" ca="1" si="103"/>
        <v>2</v>
      </c>
      <c r="AH116" s="2">
        <f t="shared" ca="1" si="103"/>
        <v>2</v>
      </c>
      <c r="AI116" s="2">
        <f t="shared" ca="1" si="103"/>
        <v>2</v>
      </c>
      <c r="AJ116" s="2">
        <f t="shared" ca="1" si="103"/>
        <v>2</v>
      </c>
      <c r="AK116" s="2">
        <f t="shared" ca="1" si="103"/>
        <v>2</v>
      </c>
      <c r="AL116" s="55">
        <v>0</v>
      </c>
      <c r="AM116" s="55">
        <v>0</v>
      </c>
      <c r="AN116" s="55">
        <v>0</v>
      </c>
      <c r="AO116" s="55">
        <v>0</v>
      </c>
      <c r="AP116" s="55">
        <v>0</v>
      </c>
      <c r="AQ116" s="55">
        <v>0</v>
      </c>
      <c r="AR116" s="55">
        <v>0</v>
      </c>
      <c r="AS116" s="55">
        <v>0</v>
      </c>
      <c r="AT116" s="55">
        <v>0</v>
      </c>
      <c r="AU116" s="55">
        <v>0</v>
      </c>
      <c r="AV116" s="55">
        <v>0</v>
      </c>
      <c r="AW116" s="55">
        <v>0</v>
      </c>
      <c r="AX116" s="55">
        <v>0</v>
      </c>
      <c r="AY116" s="55">
        <v>0</v>
      </c>
      <c r="AZ116" s="2">
        <f t="shared" ca="1" si="136"/>
        <v>0</v>
      </c>
      <c r="BA116" s="2">
        <f t="shared" ca="1" si="134"/>
        <v>0</v>
      </c>
      <c r="BB116" s="2">
        <f t="shared" ca="1" si="134"/>
        <v>0</v>
      </c>
      <c r="BC116" s="2">
        <f t="shared" ca="1" si="134"/>
        <v>0</v>
      </c>
      <c r="BD116" s="2">
        <f t="shared" ca="1" si="134"/>
        <v>0</v>
      </c>
      <c r="BE116" s="2">
        <f t="shared" ca="1" si="134"/>
        <v>0</v>
      </c>
      <c r="BF116" s="2">
        <f t="shared" ca="1" si="134"/>
        <v>0</v>
      </c>
      <c r="BG116" s="2">
        <f t="shared" ca="1" si="134"/>
        <v>0</v>
      </c>
      <c r="BH116" s="2">
        <f t="shared" ca="1" si="104"/>
        <v>0</v>
      </c>
      <c r="BI116" s="2">
        <f t="shared" ca="1" si="104"/>
        <v>0</v>
      </c>
      <c r="BJ116" s="2">
        <f t="shared" ca="1" si="104"/>
        <v>0</v>
      </c>
      <c r="BK116" s="2">
        <f t="shared" ca="1" si="104"/>
        <v>0</v>
      </c>
      <c r="BL116" s="2">
        <f t="shared" ca="1" si="104"/>
        <v>0</v>
      </c>
      <c r="BM116" s="2">
        <f t="shared" ca="1" si="104"/>
        <v>0</v>
      </c>
      <c r="BN116" s="2" t="str">
        <f t="shared" si="88"/>
        <v>KV</v>
      </c>
      <c r="BP116" s="2">
        <f t="shared" si="137"/>
        <v>0</v>
      </c>
      <c r="BR116" s="2">
        <f t="shared" si="138"/>
        <v>0</v>
      </c>
      <c r="BS116" s="2">
        <f t="shared" si="139"/>
        <v>0</v>
      </c>
      <c r="BT116" s="2">
        <f t="shared" si="140"/>
        <v>0</v>
      </c>
      <c r="BU116" s="2">
        <f t="shared" si="141"/>
        <v>0</v>
      </c>
      <c r="BV116" s="2">
        <f t="shared" si="142"/>
        <v>0</v>
      </c>
      <c r="BW116" s="2">
        <f t="shared" si="143"/>
        <v>0</v>
      </c>
      <c r="BX116" s="2">
        <f t="shared" si="144"/>
        <v>0</v>
      </c>
      <c r="BY116" s="2">
        <f t="shared" si="145"/>
        <v>0</v>
      </c>
      <c r="BZ116" s="2">
        <f t="shared" si="146"/>
        <v>0</v>
      </c>
      <c r="CA116" s="2">
        <f t="shared" si="147"/>
        <v>0</v>
      </c>
      <c r="CB116" s="2">
        <f t="shared" si="148"/>
        <v>0</v>
      </c>
      <c r="CC116" s="2">
        <f t="shared" si="149"/>
        <v>0</v>
      </c>
      <c r="CD116" s="2">
        <f t="shared" si="150"/>
        <v>0</v>
      </c>
      <c r="CE116" s="2">
        <f t="shared" si="151"/>
        <v>0</v>
      </c>
    </row>
    <row r="117" spans="1:83" x14ac:dyDescent="0.25">
      <c r="A117" s="10" t="str">
        <f>IF(AND(MID(B117,11,2)="10",MID(B117,7,2)="SV",MID(B117,3,1)="T"),"ТА-1  -  "&amp;VLOOKUP("SVT",Справочники!$B$100:$C$115,2,FALSE),IF(MID(B117,1,2)="00",VLOOKUP(MID(B117,7,2),Справочники!$B$100:$C$115,2,FALSE),IF(MID(B117,3,1)="K","КА",IF(MID(B117,3,1)="T","ТА","-"))&amp;"-"&amp;MID(B117,1,2)*1&amp;IF(MID(B117,IF(MID(B117,11,2)="09",10,9),1)="A","А","")&amp;IF(MID(B117,IF(MID(B117,11,2)="09",10,9),1)="B","Б","")&amp;"  -  "&amp;VLOOKUP(IF(AND(MID(B117,7,2)="SV",MID(B117,3,1)="T"),"SVT",MID(B117,7,2)),Справочники!$B$100:$C$115,2,FALSE)))</f>
        <v>КА-1  -  ЧЧР</v>
      </c>
      <c r="B117" s="15" t="s">
        <v>1099</v>
      </c>
      <c r="C117" s="18"/>
      <c r="D117" s="18"/>
      <c r="E117" s="22"/>
      <c r="F117" s="22"/>
      <c r="G117" s="18"/>
      <c r="H117" s="20">
        <f t="shared" ca="1" si="86"/>
        <v>0</v>
      </c>
      <c r="I117" s="16" t="str">
        <f t="shared" si="87"/>
        <v>01K002LH0009</v>
      </c>
      <c r="J117" s="54">
        <v>24</v>
      </c>
      <c r="K117" s="54">
        <v>24</v>
      </c>
      <c r="L117" s="54">
        <v>24</v>
      </c>
      <c r="M117" s="54">
        <v>24</v>
      </c>
      <c r="N117" s="54">
        <v>24</v>
      </c>
      <c r="O117" s="54">
        <v>24</v>
      </c>
      <c r="P117" s="54">
        <v>24</v>
      </c>
      <c r="Q117" s="54">
        <v>24</v>
      </c>
      <c r="R117" s="54">
        <v>24</v>
      </c>
      <c r="S117" s="54">
        <v>24</v>
      </c>
      <c r="T117" s="54">
        <v>24</v>
      </c>
      <c r="U117" s="54">
        <v>24</v>
      </c>
      <c r="V117" s="54">
        <v>24</v>
      </c>
      <c r="W117" s="56">
        <v>24</v>
      </c>
      <c r="AL117" s="55"/>
      <c r="AM117" s="55"/>
      <c r="AN117" s="55"/>
      <c r="AO117" s="55"/>
      <c r="AP117" s="55"/>
      <c r="AQ117" s="55"/>
      <c r="AR117" s="55"/>
      <c r="AS117" s="55"/>
      <c r="AT117" s="55"/>
      <c r="AU117" s="55"/>
      <c r="AV117" s="55"/>
      <c r="AW117" s="55"/>
      <c r="AX117" s="55"/>
      <c r="AY117" s="55"/>
      <c r="AZ117" s="2">
        <f t="shared" ca="1" si="136"/>
        <v>0</v>
      </c>
      <c r="BA117" s="2">
        <f t="shared" ca="1" si="134"/>
        <v>0</v>
      </c>
      <c r="BB117" s="2">
        <f t="shared" ca="1" si="134"/>
        <v>0</v>
      </c>
      <c r="BC117" s="2">
        <f t="shared" ca="1" si="134"/>
        <v>0</v>
      </c>
      <c r="BD117" s="2">
        <f t="shared" ca="1" si="134"/>
        <v>0</v>
      </c>
      <c r="BE117" s="2">
        <f t="shared" ca="1" si="134"/>
        <v>0</v>
      </c>
      <c r="BF117" s="2">
        <f t="shared" ca="1" si="134"/>
        <v>0</v>
      </c>
      <c r="BG117" s="2">
        <f t="shared" ca="1" si="134"/>
        <v>0</v>
      </c>
      <c r="BH117" s="2">
        <f t="shared" ca="1" si="104"/>
        <v>0</v>
      </c>
      <c r="BI117" s="2">
        <f t="shared" ca="1" si="104"/>
        <v>0</v>
      </c>
      <c r="BJ117" s="2">
        <f t="shared" ca="1" si="104"/>
        <v>0</v>
      </c>
      <c r="BK117" s="2">
        <f t="shared" ca="1" si="104"/>
        <v>0</v>
      </c>
      <c r="BL117" s="2">
        <f t="shared" ca="1" si="104"/>
        <v>0</v>
      </c>
      <c r="BM117" s="2">
        <f t="shared" ca="1" si="104"/>
        <v>0</v>
      </c>
      <c r="BN117" s="2" t="str">
        <f t="shared" si="88"/>
        <v>LH</v>
      </c>
      <c r="BO117" s="2">
        <f>IF(AND(COUNTIF(J117:W117,"&gt;0")&gt;6,COUNTIF(J117:W117,"&gt;0")=SUM(BR117:CE117)),SUM(BR117:CE117),0)</f>
        <v>0</v>
      </c>
      <c r="BP117" s="2">
        <f t="shared" si="137"/>
        <v>0</v>
      </c>
      <c r="BR117" s="2">
        <f t="shared" ref="BR117:BR141" si="152">IF(W117=24,1,IF(AND(V117=24,W117=0),1,IF(AND(U117=24,V117=0),1,IF(AND(T117=24,U117=0),1,IF(AND(S117=24,T117=0),1,IF(AND(R117=24,S117=0),1,IF(AND(Q117=24,R117=0),1,IF(AND(P117=24,Q117=0),1,IF(AND(O117=24,P117=0),1,IF(AND(N117=24,O117=0),1,IF(AND(M117=24,N117=0),1,IF(AND(L117=24,M117=0),1,IF(AND(K117=24,L117=0),1,IF(AND(J117=24,K117=0),1,0))))))))))))))</f>
        <v>1</v>
      </c>
    </row>
    <row r="118" spans="1:83" x14ac:dyDescent="0.25">
      <c r="A118" s="10" t="str">
        <f>IF(AND(MID(B118,11,2)="10",MID(B118,7,2)="SV",MID(B118,3,1)="T"),"ТА-1  -  "&amp;VLOOKUP("SVT",Справочники!$B$100:$C$115,2,FALSE),IF(MID(B118,1,2)="00",VLOOKUP(MID(B118,7,2),Справочники!$B$100:$C$115,2,FALSE),IF(MID(B118,3,1)="K","КА",IF(MID(B118,3,1)="T","ТА","-"))&amp;"-"&amp;MID(B118,1,2)*1&amp;IF(MID(B118,IF(MID(B118,11,2)="09",10,9),1)="A","А","")&amp;IF(MID(B118,IF(MID(B118,11,2)="09",10,9),1)="B","Б","")&amp;"  -  "&amp;VLOOKUP(IF(AND(MID(B118,7,2)="SV",MID(B118,3,1)="T"),"SVT",MID(B118,7,2)),Справочники!$B$100:$C$115,2,FALSE)))</f>
        <v>КА-2  -  ЧЧР</v>
      </c>
      <c r="B118" s="15" t="s">
        <v>1100</v>
      </c>
      <c r="C118" s="18"/>
      <c r="D118" s="18"/>
      <c r="E118" s="22"/>
      <c r="F118" s="22"/>
      <c r="G118" s="18"/>
      <c r="H118" s="20">
        <f t="shared" ca="1" si="86"/>
        <v>0</v>
      </c>
      <c r="I118" s="16" t="str">
        <f t="shared" si="87"/>
        <v>02K002LH0009</v>
      </c>
      <c r="J118" s="54">
        <v>24</v>
      </c>
      <c r="K118" s="54">
        <v>24</v>
      </c>
      <c r="L118" s="54">
        <v>24</v>
      </c>
      <c r="M118" s="54">
        <v>24</v>
      </c>
      <c r="N118" s="54">
        <v>24</v>
      </c>
      <c r="O118" s="54">
        <v>24</v>
      </c>
      <c r="P118" s="54">
        <v>24</v>
      </c>
      <c r="Q118" s="54">
        <v>24</v>
      </c>
      <c r="R118" s="54">
        <v>24</v>
      </c>
      <c r="S118" s="54">
        <v>24</v>
      </c>
      <c r="T118" s="54">
        <v>24</v>
      </c>
      <c r="U118" s="54">
        <v>24</v>
      </c>
      <c r="V118" s="54">
        <v>24</v>
      </c>
      <c r="W118" s="56">
        <v>24</v>
      </c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2">
        <f t="shared" ca="1" si="136"/>
        <v>0</v>
      </c>
      <c r="BA118" s="2">
        <f t="shared" ca="1" si="134"/>
        <v>0</v>
      </c>
      <c r="BB118" s="2">
        <f t="shared" ca="1" si="134"/>
        <v>0</v>
      </c>
      <c r="BC118" s="2">
        <f t="shared" ca="1" si="134"/>
        <v>0</v>
      </c>
      <c r="BD118" s="2">
        <f t="shared" ca="1" si="134"/>
        <v>0</v>
      </c>
      <c r="BE118" s="2">
        <f t="shared" ca="1" si="134"/>
        <v>0</v>
      </c>
      <c r="BF118" s="2">
        <f t="shared" ca="1" si="134"/>
        <v>0</v>
      </c>
      <c r="BG118" s="2">
        <f t="shared" ca="1" si="134"/>
        <v>0</v>
      </c>
      <c r="BH118" s="2">
        <f t="shared" ca="1" si="104"/>
        <v>0</v>
      </c>
      <c r="BI118" s="2">
        <f t="shared" ca="1" si="104"/>
        <v>0</v>
      </c>
      <c r="BJ118" s="2">
        <f t="shared" ca="1" si="104"/>
        <v>0</v>
      </c>
      <c r="BK118" s="2">
        <f t="shared" ca="1" si="104"/>
        <v>0</v>
      </c>
      <c r="BL118" s="2">
        <f t="shared" ca="1" si="104"/>
        <v>0</v>
      </c>
      <c r="BM118" s="2">
        <f t="shared" ca="1" si="104"/>
        <v>0</v>
      </c>
      <c r="BN118" s="2" t="str">
        <f t="shared" si="88"/>
        <v>LH</v>
      </c>
      <c r="BO118" s="2">
        <f>IF(AND(COUNTIF(J118:W118,"&gt;0")&gt;6,COUNTIF(J118:W118,"&gt;0")=SUM(BR118:CE118)),SUM(BR118:CE118),0)</f>
        <v>0</v>
      </c>
      <c r="BP118" s="2">
        <f t="shared" si="137"/>
        <v>0</v>
      </c>
      <c r="BR118" s="2">
        <f t="shared" si="152"/>
        <v>1</v>
      </c>
    </row>
    <row r="119" spans="1:83" x14ac:dyDescent="0.25">
      <c r="A119" s="10" t="str">
        <f>IF(AND(MID(B119,11,2)="10",MID(B119,7,2)="SV",MID(B119,3,1)="T"),"ТА-1  -  "&amp;VLOOKUP("SVT",Справочники!$B$100:$C$115,2,FALSE),IF(MID(B119,1,2)="00",VLOOKUP(MID(B119,7,2),Справочники!$B$100:$C$115,2,FALSE),IF(MID(B119,3,1)="K","КА",IF(MID(B119,3,1)="T","ТА","-"))&amp;"-"&amp;MID(B119,1,2)*1&amp;IF(MID(B119,IF(MID(B119,11,2)="09",10,9),1)="A","А","")&amp;IF(MID(B119,IF(MID(B119,11,2)="09",10,9),1)="B","Б","")&amp;"  -  "&amp;VLOOKUP(IF(AND(MID(B119,7,2)="SV",MID(B119,3,1)="T"),"SVT",MID(B119,7,2)),Справочники!$B$100:$C$115,2,FALSE)))</f>
        <v>КА-3  -  ЧЧР</v>
      </c>
      <c r="B119" s="15" t="s">
        <v>1101</v>
      </c>
      <c r="C119" s="18"/>
      <c r="D119" s="18"/>
      <c r="E119" s="22"/>
      <c r="F119" s="22"/>
      <c r="G119" s="18"/>
      <c r="H119" s="20">
        <f t="shared" ca="1" si="86"/>
        <v>0</v>
      </c>
      <c r="I119" s="16" t="str">
        <f t="shared" si="87"/>
        <v>03K002LH0009</v>
      </c>
      <c r="J119" s="54">
        <v>12</v>
      </c>
      <c r="K119" s="54">
        <v>24</v>
      </c>
      <c r="L119" s="54">
        <v>24</v>
      </c>
      <c r="M119" s="54">
        <v>24</v>
      </c>
      <c r="N119" s="54">
        <v>24</v>
      </c>
      <c r="O119" s="54">
        <v>24</v>
      </c>
      <c r="P119" s="54">
        <v>24</v>
      </c>
      <c r="Q119" s="54">
        <v>24</v>
      </c>
      <c r="R119" s="54">
        <v>24</v>
      </c>
      <c r="S119" s="54">
        <v>24</v>
      </c>
      <c r="T119" s="54">
        <v>24</v>
      </c>
      <c r="U119" s="54">
        <v>0</v>
      </c>
      <c r="V119" s="54">
        <v>0</v>
      </c>
      <c r="W119" s="56">
        <v>0</v>
      </c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2">
        <f t="shared" ca="1" si="136"/>
        <v>0</v>
      </c>
      <c r="BA119" s="2">
        <f t="shared" ca="1" si="134"/>
        <v>0</v>
      </c>
      <c r="BB119" s="2">
        <f t="shared" ca="1" si="134"/>
        <v>0</v>
      </c>
      <c r="BC119" s="2">
        <f t="shared" ca="1" si="134"/>
        <v>0</v>
      </c>
      <c r="BD119" s="2">
        <f t="shared" ca="1" si="134"/>
        <v>0</v>
      </c>
      <c r="BE119" s="2">
        <f t="shared" ca="1" si="134"/>
        <v>0</v>
      </c>
      <c r="BF119" s="2">
        <f t="shared" ca="1" si="134"/>
        <v>0</v>
      </c>
      <c r="BG119" s="2">
        <f t="shared" ca="1" si="134"/>
        <v>0</v>
      </c>
      <c r="BH119" s="2">
        <f t="shared" ca="1" si="104"/>
        <v>0</v>
      </c>
      <c r="BI119" s="2">
        <f t="shared" ca="1" si="104"/>
        <v>0</v>
      </c>
      <c r="BJ119" s="2">
        <f t="shared" ca="1" si="104"/>
        <v>0</v>
      </c>
      <c r="BK119" s="2">
        <f t="shared" ca="1" si="104"/>
        <v>0</v>
      </c>
      <c r="BL119" s="2">
        <f t="shared" ca="1" si="104"/>
        <v>0</v>
      </c>
      <c r="BM119" s="2">
        <f t="shared" ca="1" si="104"/>
        <v>0</v>
      </c>
      <c r="BN119" s="2" t="str">
        <f t="shared" si="88"/>
        <v>LH</v>
      </c>
      <c r="BO119" s="2">
        <f>IF(AND(COUNTIF(J119:W119,"&gt;0")&gt;6,COUNTIF(J119:W119,"&gt;0")=SUM(BR119:CE119)),SUM(BR119:CE119),0)</f>
        <v>0</v>
      </c>
      <c r="BP119" s="2">
        <f t="shared" si="137"/>
        <v>0</v>
      </c>
      <c r="BR119" s="2">
        <f t="shared" si="152"/>
        <v>1</v>
      </c>
    </row>
    <row r="120" spans="1:83" x14ac:dyDescent="0.25">
      <c r="A120" s="10" t="str">
        <f>IF(AND(MID(B120,11,2)="10",MID(B120,7,2)="SV",MID(B120,3,1)="T"),"ТА-1  -  "&amp;VLOOKUP("SVT",Справочники!$B$100:$C$115,2,FALSE),IF(MID(B120,1,2)="00",VLOOKUP(MID(B120,7,2),Справочники!$B$100:$C$115,2,FALSE),IF(MID(B120,3,1)="K","КА",IF(MID(B120,3,1)="T","ТА","-"))&amp;"-"&amp;MID(B120,1,2)*1&amp;IF(MID(B120,IF(MID(B120,11,2)="09",10,9),1)="A","А","")&amp;IF(MID(B120,IF(MID(B120,11,2)="09",10,9),1)="B","Б","")&amp;"  -  "&amp;VLOOKUP(IF(AND(MID(B120,7,2)="SV",MID(B120,3,1)="T"),"SVT",MID(B120,7,2)),Справочники!$B$100:$C$115,2,FALSE)))</f>
        <v>КА-4  -  ЧЧР</v>
      </c>
      <c r="B120" s="15" t="s">
        <v>1102</v>
      </c>
      <c r="C120" s="18"/>
      <c r="D120" s="18"/>
      <c r="E120" s="22"/>
      <c r="F120" s="22"/>
      <c r="G120" s="18"/>
      <c r="H120" s="20">
        <f t="shared" ca="1" si="86"/>
        <v>0</v>
      </c>
      <c r="I120" s="16" t="str">
        <f t="shared" si="87"/>
        <v>04K002LH0009</v>
      </c>
      <c r="J120" s="54">
        <v>9</v>
      </c>
      <c r="K120" s="54">
        <v>24</v>
      </c>
      <c r="L120" s="54">
        <v>24</v>
      </c>
      <c r="M120" s="54">
        <v>24</v>
      </c>
      <c r="N120" s="54">
        <v>24</v>
      </c>
      <c r="O120" s="54">
        <v>24</v>
      </c>
      <c r="P120" s="54">
        <v>24</v>
      </c>
      <c r="Q120" s="54">
        <v>24</v>
      </c>
      <c r="R120" s="54">
        <v>24</v>
      </c>
      <c r="S120" s="54">
        <v>24</v>
      </c>
      <c r="T120" s="54">
        <v>23</v>
      </c>
      <c r="U120" s="54">
        <v>0</v>
      </c>
      <c r="V120" s="54">
        <v>0</v>
      </c>
      <c r="W120" s="56">
        <v>0</v>
      </c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  <c r="AZ120" s="2">
        <f t="shared" ca="1" si="136"/>
        <v>0</v>
      </c>
      <c r="BA120" s="2">
        <f t="shared" ca="1" si="134"/>
        <v>0</v>
      </c>
      <c r="BB120" s="2">
        <f t="shared" ca="1" si="134"/>
        <v>0</v>
      </c>
      <c r="BC120" s="2">
        <f t="shared" ca="1" si="134"/>
        <v>0</v>
      </c>
      <c r="BD120" s="2">
        <f t="shared" ca="1" si="134"/>
        <v>0</v>
      </c>
      <c r="BE120" s="2">
        <f t="shared" ca="1" si="134"/>
        <v>0</v>
      </c>
      <c r="BF120" s="2">
        <f t="shared" ca="1" si="134"/>
        <v>0</v>
      </c>
      <c r="BG120" s="2">
        <f t="shared" ca="1" si="134"/>
        <v>0</v>
      </c>
      <c r="BH120" s="2">
        <f t="shared" ca="1" si="104"/>
        <v>0</v>
      </c>
      <c r="BI120" s="2">
        <f t="shared" ca="1" si="104"/>
        <v>0</v>
      </c>
      <c r="BJ120" s="2">
        <f t="shared" ca="1" si="104"/>
        <v>0</v>
      </c>
      <c r="BK120" s="2">
        <f t="shared" ca="1" si="104"/>
        <v>0</v>
      </c>
      <c r="BL120" s="2">
        <f t="shared" ca="1" si="104"/>
        <v>0</v>
      </c>
      <c r="BM120" s="2">
        <f t="shared" ca="1" si="104"/>
        <v>0</v>
      </c>
      <c r="BN120" s="2" t="str">
        <f t="shared" si="88"/>
        <v>LH</v>
      </c>
      <c r="BP120" s="2">
        <f t="shared" si="137"/>
        <v>1</v>
      </c>
      <c r="BR120" s="2">
        <f t="shared" si="152"/>
        <v>0</v>
      </c>
    </row>
    <row r="121" spans="1:83" x14ac:dyDescent="0.25">
      <c r="A121" s="10" t="str">
        <f>IF(AND(MID(B121,11,2)="10",MID(B121,7,2)="SV",MID(B121,3,1)="T"),"ТА-1  -  "&amp;VLOOKUP("SVT",Справочники!$B$100:$C$115,2,FALSE),IF(MID(B121,1,2)="00",VLOOKUP(MID(B121,7,2),Справочники!$B$100:$C$115,2,FALSE),IF(MID(B121,3,1)="K","КА",IF(MID(B121,3,1)="T","ТА","-"))&amp;"-"&amp;MID(B121,1,2)*1&amp;IF(MID(B121,IF(MID(B121,11,2)="09",10,9),1)="A","А","")&amp;IF(MID(B121,IF(MID(B121,11,2)="09",10,9),1)="B","Б","")&amp;"  -  "&amp;VLOOKUP(IF(AND(MID(B121,7,2)="SV",MID(B121,3,1)="T"),"SVT",MID(B121,7,2)),Справочники!$B$100:$C$115,2,FALSE)))</f>
        <v>КА-5  -  ЧЧР</v>
      </c>
      <c r="B121" s="15" t="s">
        <v>1103</v>
      </c>
      <c r="C121" s="18"/>
      <c r="D121" s="18"/>
      <c r="E121" s="22"/>
      <c r="F121" s="22"/>
      <c r="G121" s="18"/>
      <c r="H121" s="20">
        <f t="shared" ca="1" si="86"/>
        <v>0</v>
      </c>
      <c r="I121" s="16" t="str">
        <f t="shared" si="87"/>
        <v>05K002LH0009</v>
      </c>
      <c r="J121" s="54">
        <v>24</v>
      </c>
      <c r="K121" s="54">
        <v>24</v>
      </c>
      <c r="L121" s="54">
        <v>24</v>
      </c>
      <c r="M121" s="54">
        <v>24</v>
      </c>
      <c r="N121" s="54">
        <v>24</v>
      </c>
      <c r="O121" s="54">
        <v>24</v>
      </c>
      <c r="P121" s="54">
        <v>24</v>
      </c>
      <c r="Q121" s="54">
        <v>24</v>
      </c>
      <c r="R121" s="54">
        <v>24</v>
      </c>
      <c r="S121" s="54">
        <v>24</v>
      </c>
      <c r="T121" s="54">
        <v>24</v>
      </c>
      <c r="U121" s="54">
        <v>24</v>
      </c>
      <c r="V121" s="54">
        <v>24</v>
      </c>
      <c r="W121" s="56">
        <v>24</v>
      </c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2">
        <f t="shared" ca="1" si="136"/>
        <v>0</v>
      </c>
      <c r="BA121" s="2">
        <f t="shared" ca="1" si="134"/>
        <v>0</v>
      </c>
      <c r="BB121" s="2">
        <f t="shared" ca="1" si="134"/>
        <v>0</v>
      </c>
      <c r="BC121" s="2">
        <f t="shared" ca="1" si="134"/>
        <v>0</v>
      </c>
      <c r="BD121" s="2">
        <f t="shared" ca="1" si="134"/>
        <v>0</v>
      </c>
      <c r="BE121" s="2">
        <f t="shared" ca="1" si="134"/>
        <v>0</v>
      </c>
      <c r="BF121" s="2">
        <f t="shared" ca="1" si="134"/>
        <v>0</v>
      </c>
      <c r="BG121" s="2">
        <f t="shared" ca="1" si="134"/>
        <v>0</v>
      </c>
      <c r="BH121" s="2">
        <f t="shared" ca="1" si="104"/>
        <v>0</v>
      </c>
      <c r="BI121" s="2">
        <f t="shared" ca="1" si="104"/>
        <v>0</v>
      </c>
      <c r="BJ121" s="2">
        <f t="shared" ca="1" si="104"/>
        <v>0</v>
      </c>
      <c r="BK121" s="2">
        <f t="shared" ca="1" si="104"/>
        <v>0</v>
      </c>
      <c r="BL121" s="2">
        <f t="shared" ca="1" si="104"/>
        <v>0</v>
      </c>
      <c r="BM121" s="2">
        <f t="shared" ca="1" si="104"/>
        <v>0</v>
      </c>
      <c r="BN121" s="2" t="str">
        <f t="shared" si="88"/>
        <v>LH</v>
      </c>
      <c r="BO121" s="2">
        <f>IF(AND(COUNTIF(J121:W121,"&gt;0")&gt;6,COUNTIF(J121:W121,"&gt;0")=SUM(BR121:CE121)),SUM(BR121:CE121),0)</f>
        <v>0</v>
      </c>
      <c r="BP121" s="2">
        <f t="shared" si="137"/>
        <v>0</v>
      </c>
      <c r="BR121" s="2">
        <f t="shared" si="152"/>
        <v>1</v>
      </c>
    </row>
    <row r="122" spans="1:83" x14ac:dyDescent="0.25">
      <c r="A122" s="10" t="str">
        <f>IF(AND(MID(B122,11,2)="10",MID(B122,7,2)="SV",MID(B122,3,1)="T"),"ТА-1  -  "&amp;VLOOKUP("SVT",Справочники!$B$100:$C$115,2,FALSE),IF(MID(B122,1,2)="00",VLOOKUP(MID(B122,7,2),Справочники!$B$100:$C$115,2,FALSE),IF(MID(B122,3,1)="K","КА",IF(MID(B122,3,1)="T","ТА","-"))&amp;"-"&amp;MID(B122,1,2)*1&amp;IF(MID(B122,IF(MID(B122,11,2)="09",10,9),1)="A","А","")&amp;IF(MID(B122,IF(MID(B122,11,2)="09",10,9),1)="B","Б","")&amp;"  -  "&amp;VLOOKUP(IF(AND(MID(B122,7,2)="SV",MID(B122,3,1)="T"),"SVT",MID(B122,7,2)),Справочники!$B$100:$C$115,2,FALSE)))</f>
        <v>КА-6  -  ЧЧР</v>
      </c>
      <c r="B122" s="15" t="s">
        <v>1104</v>
      </c>
      <c r="C122" s="18"/>
      <c r="D122" s="18"/>
      <c r="E122" s="22"/>
      <c r="F122" s="22"/>
      <c r="G122" s="18"/>
      <c r="H122" s="20">
        <f t="shared" ca="1" si="86"/>
        <v>0</v>
      </c>
      <c r="I122" s="16" t="str">
        <f t="shared" si="87"/>
        <v>06K002LH0009</v>
      </c>
      <c r="J122" s="54">
        <v>24</v>
      </c>
      <c r="K122" s="54">
        <v>24</v>
      </c>
      <c r="L122" s="54">
        <v>24</v>
      </c>
      <c r="M122" s="54">
        <v>24</v>
      </c>
      <c r="N122" s="54">
        <v>24</v>
      </c>
      <c r="O122" s="54">
        <v>24</v>
      </c>
      <c r="P122" s="54">
        <v>24</v>
      </c>
      <c r="Q122" s="54">
        <v>24</v>
      </c>
      <c r="R122" s="54">
        <v>24</v>
      </c>
      <c r="S122" s="54">
        <v>24</v>
      </c>
      <c r="T122" s="54">
        <v>24</v>
      </c>
      <c r="U122" s="54">
        <v>24</v>
      </c>
      <c r="V122" s="54">
        <v>24</v>
      </c>
      <c r="W122" s="56">
        <v>24</v>
      </c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2">
        <f t="shared" ca="1" si="136"/>
        <v>0</v>
      </c>
      <c r="BA122" s="2">
        <f t="shared" ca="1" si="134"/>
        <v>0</v>
      </c>
      <c r="BB122" s="2">
        <f t="shared" ca="1" si="134"/>
        <v>0</v>
      </c>
      <c r="BC122" s="2">
        <f t="shared" ca="1" si="134"/>
        <v>0</v>
      </c>
      <c r="BD122" s="2">
        <f t="shared" ca="1" si="134"/>
        <v>0</v>
      </c>
      <c r="BE122" s="2">
        <f t="shared" ca="1" si="134"/>
        <v>0</v>
      </c>
      <c r="BF122" s="2">
        <f t="shared" ca="1" si="134"/>
        <v>0</v>
      </c>
      <c r="BG122" s="2">
        <f t="shared" ca="1" si="134"/>
        <v>0</v>
      </c>
      <c r="BH122" s="2">
        <f t="shared" ca="1" si="104"/>
        <v>0</v>
      </c>
      <c r="BI122" s="2">
        <f t="shared" ca="1" si="104"/>
        <v>0</v>
      </c>
      <c r="BJ122" s="2">
        <f t="shared" ca="1" si="104"/>
        <v>0</v>
      </c>
      <c r="BK122" s="2">
        <f t="shared" ca="1" si="104"/>
        <v>0</v>
      </c>
      <c r="BL122" s="2">
        <f t="shared" ca="1" si="104"/>
        <v>0</v>
      </c>
      <c r="BM122" s="2">
        <f t="shared" ca="1" si="104"/>
        <v>0</v>
      </c>
      <c r="BN122" s="2" t="str">
        <f t="shared" si="88"/>
        <v>LH</v>
      </c>
      <c r="BO122" s="2">
        <f>IF(AND(COUNTIF(J122:W122,"&gt;0")&gt;6,COUNTIF(J122:W122,"&gt;0")=SUM(BR122:CE122)),SUM(BR122:CE122),0)</f>
        <v>0</v>
      </c>
      <c r="BP122" s="2">
        <f t="shared" si="137"/>
        <v>0</v>
      </c>
      <c r="BR122" s="2">
        <f t="shared" si="152"/>
        <v>1</v>
      </c>
    </row>
    <row r="123" spans="1:83" x14ac:dyDescent="0.25">
      <c r="A123" s="10" t="str">
        <f>IF(AND(MID(B123,11,2)="10",MID(B123,7,2)="SV",MID(B123,3,1)="T"),"ТА-1  -  "&amp;VLOOKUP("SVT",Справочники!$B$100:$C$115,2,FALSE),IF(MID(B123,1,2)="00",VLOOKUP(MID(B123,7,2),Справочники!$B$100:$C$115,2,FALSE),IF(MID(B123,3,1)="K","КА",IF(MID(B123,3,1)="T","ТА","-"))&amp;"-"&amp;MID(B123,1,2)*1&amp;IF(MID(B123,IF(MID(B123,11,2)="09",10,9),1)="A","А","")&amp;IF(MID(B123,IF(MID(B123,11,2)="09",10,9),1)="B","Б","")&amp;"  -  "&amp;VLOOKUP(IF(AND(MID(B123,7,2)="SV",MID(B123,3,1)="T"),"SVT",MID(B123,7,2)),Справочники!$B$100:$C$115,2,FALSE)))</f>
        <v>КА-7  -  ЧЧР</v>
      </c>
      <c r="B123" s="15" t="s">
        <v>1105</v>
      </c>
      <c r="C123" s="18"/>
      <c r="D123" s="18"/>
      <c r="E123" s="22"/>
      <c r="F123" s="22"/>
      <c r="G123" s="18"/>
      <c r="H123" s="20">
        <f t="shared" ca="1" si="86"/>
        <v>0</v>
      </c>
      <c r="I123" s="16" t="str">
        <f t="shared" si="87"/>
        <v>07K002LH0009</v>
      </c>
      <c r="J123" s="54">
        <v>24</v>
      </c>
      <c r="K123" s="54">
        <v>24</v>
      </c>
      <c r="L123" s="54">
        <v>24</v>
      </c>
      <c r="M123" s="54">
        <v>24</v>
      </c>
      <c r="N123" s="54">
        <v>24</v>
      </c>
      <c r="O123" s="54">
        <v>24</v>
      </c>
      <c r="P123" s="54">
        <v>24</v>
      </c>
      <c r="Q123" s="54">
        <v>24</v>
      </c>
      <c r="R123" s="54">
        <v>24</v>
      </c>
      <c r="S123" s="54">
        <v>24</v>
      </c>
      <c r="T123" s="54">
        <v>22</v>
      </c>
      <c r="U123" s="54">
        <v>0</v>
      </c>
      <c r="V123" s="54">
        <v>12</v>
      </c>
      <c r="W123" s="56">
        <v>24</v>
      </c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2">
        <f t="shared" ca="1" si="136"/>
        <v>0</v>
      </c>
      <c r="BA123" s="2">
        <f t="shared" ca="1" si="134"/>
        <v>0</v>
      </c>
      <c r="BB123" s="2">
        <f t="shared" ca="1" si="134"/>
        <v>0</v>
      </c>
      <c r="BC123" s="2">
        <f t="shared" ca="1" si="134"/>
        <v>0</v>
      </c>
      <c r="BD123" s="2">
        <f t="shared" ca="1" si="134"/>
        <v>0</v>
      </c>
      <c r="BE123" s="2">
        <f t="shared" ca="1" si="134"/>
        <v>0</v>
      </c>
      <c r="BF123" s="2">
        <f t="shared" ca="1" si="134"/>
        <v>0</v>
      </c>
      <c r="BG123" s="2">
        <f t="shared" ca="1" si="134"/>
        <v>0</v>
      </c>
      <c r="BH123" s="2">
        <f t="shared" ca="1" si="104"/>
        <v>0</v>
      </c>
      <c r="BI123" s="2">
        <f t="shared" ca="1" si="104"/>
        <v>0</v>
      </c>
      <c r="BJ123" s="2">
        <f t="shared" ca="1" si="104"/>
        <v>0</v>
      </c>
      <c r="BK123" s="2">
        <f t="shared" ca="1" si="104"/>
        <v>0</v>
      </c>
      <c r="BL123" s="2">
        <f t="shared" ca="1" si="104"/>
        <v>0</v>
      </c>
      <c r="BM123" s="2">
        <f t="shared" ca="1" si="104"/>
        <v>0</v>
      </c>
      <c r="BN123" s="2" t="str">
        <f t="shared" si="88"/>
        <v>LH</v>
      </c>
      <c r="BO123" s="2">
        <f>IF(AND(COUNTIF(J123:W123,"&gt;0")&gt;6,COUNTIF(J123:W123,"&gt;0")=SUM(BR123:CE123)),SUM(BR123:CE123),0)</f>
        <v>0</v>
      </c>
      <c r="BP123" s="2">
        <f t="shared" si="137"/>
        <v>0</v>
      </c>
      <c r="BR123" s="2">
        <f t="shared" si="152"/>
        <v>1</v>
      </c>
    </row>
    <row r="124" spans="1:83" x14ac:dyDescent="0.25">
      <c r="A124" s="10" t="str">
        <f>IF(AND(MID(B124,11,2)="10",MID(B124,7,2)="SV",MID(B124,3,1)="T"),"ТА-1  -  "&amp;VLOOKUP("SVT",Справочники!$B$100:$C$115,2,FALSE),IF(MID(B124,1,2)="00",VLOOKUP(MID(B124,7,2),Справочники!$B$100:$C$115,2,FALSE),IF(MID(B124,3,1)="K","КА",IF(MID(B124,3,1)="T","ТА","-"))&amp;"-"&amp;MID(B124,1,2)*1&amp;IF(MID(B124,IF(MID(B124,11,2)="09",10,9),1)="A","А","")&amp;IF(MID(B124,IF(MID(B124,11,2)="09",10,9),1)="B","Б","")&amp;"  -  "&amp;VLOOKUP(IF(AND(MID(B124,7,2)="SV",MID(B124,3,1)="T"),"SVT",MID(B124,7,2)),Справочники!$B$100:$C$115,2,FALSE)))</f>
        <v>КА-8  -  ЧЧР</v>
      </c>
      <c r="B124" s="15" t="s">
        <v>1106</v>
      </c>
      <c r="C124" s="18"/>
      <c r="D124" s="18"/>
      <c r="E124" s="22"/>
      <c r="F124" s="22"/>
      <c r="G124" s="18"/>
      <c r="H124" s="20">
        <f t="shared" ca="1" si="86"/>
        <v>0</v>
      </c>
      <c r="I124" s="16" t="str">
        <f t="shared" si="87"/>
        <v>08K002LH0009</v>
      </c>
      <c r="J124" s="54">
        <v>24</v>
      </c>
      <c r="K124" s="54">
        <v>24</v>
      </c>
      <c r="L124" s="54">
        <v>24</v>
      </c>
      <c r="M124" s="54">
        <v>24</v>
      </c>
      <c r="N124" s="54">
        <v>24</v>
      </c>
      <c r="O124" s="54">
        <v>24</v>
      </c>
      <c r="P124" s="54">
        <v>24</v>
      </c>
      <c r="Q124" s="54">
        <v>24</v>
      </c>
      <c r="R124" s="54">
        <v>24</v>
      </c>
      <c r="S124" s="54">
        <v>24</v>
      </c>
      <c r="T124" s="54">
        <v>22</v>
      </c>
      <c r="U124" s="54">
        <v>0</v>
      </c>
      <c r="V124" s="54">
        <v>15</v>
      </c>
      <c r="W124" s="56">
        <v>24</v>
      </c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2">
        <f t="shared" ca="1" si="136"/>
        <v>0</v>
      </c>
      <c r="BA124" s="2">
        <f t="shared" ca="1" si="134"/>
        <v>0</v>
      </c>
      <c r="BB124" s="2">
        <f t="shared" ca="1" si="134"/>
        <v>0</v>
      </c>
      <c r="BC124" s="2">
        <f t="shared" ca="1" si="134"/>
        <v>0</v>
      </c>
      <c r="BD124" s="2">
        <f t="shared" ca="1" si="134"/>
        <v>0</v>
      </c>
      <c r="BE124" s="2">
        <f t="shared" ca="1" si="134"/>
        <v>0</v>
      </c>
      <c r="BF124" s="2">
        <f t="shared" ca="1" si="134"/>
        <v>0</v>
      </c>
      <c r="BG124" s="2">
        <f t="shared" ca="1" si="134"/>
        <v>0</v>
      </c>
      <c r="BH124" s="2">
        <f t="shared" ca="1" si="104"/>
        <v>0</v>
      </c>
      <c r="BI124" s="2">
        <f t="shared" ca="1" si="104"/>
        <v>0</v>
      </c>
      <c r="BJ124" s="2">
        <f t="shared" ca="1" si="104"/>
        <v>0</v>
      </c>
      <c r="BK124" s="2">
        <f t="shared" ca="1" si="104"/>
        <v>0</v>
      </c>
      <c r="BL124" s="2">
        <f t="shared" ca="1" si="104"/>
        <v>0</v>
      </c>
      <c r="BM124" s="2">
        <f t="shared" ca="1" si="104"/>
        <v>0</v>
      </c>
      <c r="BN124" s="2" t="str">
        <f t="shared" si="88"/>
        <v>LH</v>
      </c>
      <c r="BO124" s="2">
        <f>IF(AND(COUNTIF(J124:W124,"&gt;0")&gt;6,COUNTIF(J124:W124,"&gt;0")=SUM(BR124:CE124)),SUM(BR124:CE124),0)</f>
        <v>0</v>
      </c>
      <c r="BP124" s="2">
        <f t="shared" si="137"/>
        <v>0</v>
      </c>
      <c r="BR124" s="2">
        <f t="shared" si="152"/>
        <v>1</v>
      </c>
    </row>
    <row r="125" spans="1:83" x14ac:dyDescent="0.25">
      <c r="A125" s="10" t="str">
        <f>IF(AND(MID(B125,11,2)="10",MID(B125,7,2)="SV",MID(B125,3,1)="T"),"ТА-1  -  "&amp;VLOOKUP("SVT",Справочники!$B$100:$C$115,2,FALSE),IF(MID(B125,1,2)="00",VLOOKUP(MID(B125,7,2),Справочники!$B$100:$C$115,2,FALSE),IF(MID(B125,3,1)="K","КА",IF(MID(B125,3,1)="T","ТА","-"))&amp;"-"&amp;MID(B125,1,2)*1&amp;IF(MID(B125,IF(MID(B125,11,2)="09",10,9),1)="A","А","")&amp;IF(MID(B125,IF(MID(B125,11,2)="09",10,9),1)="B","Б","")&amp;"  -  "&amp;VLOOKUP(IF(AND(MID(B125,7,2)="SV",MID(B125,3,1)="T"),"SVT",MID(B125,7,2)),Справочники!$B$100:$C$115,2,FALSE)))</f>
        <v>КА-9  -  ЧЧР</v>
      </c>
      <c r="B125" s="15" t="s">
        <v>1107</v>
      </c>
      <c r="C125" s="18"/>
      <c r="D125" s="18"/>
      <c r="E125" s="22"/>
      <c r="F125" s="22"/>
      <c r="G125" s="18"/>
      <c r="H125" s="20">
        <f t="shared" ca="1" si="86"/>
        <v>0</v>
      </c>
      <c r="I125" s="16" t="str">
        <f t="shared" si="87"/>
        <v>09K002LH0009</v>
      </c>
      <c r="J125" s="54">
        <v>0</v>
      </c>
      <c r="K125" s="54">
        <v>0</v>
      </c>
      <c r="L125" s="54">
        <v>0</v>
      </c>
      <c r="M125" s="54">
        <v>0</v>
      </c>
      <c r="N125" s="54">
        <v>0</v>
      </c>
      <c r="O125" s="54">
        <v>0</v>
      </c>
      <c r="P125" s="54">
        <v>0</v>
      </c>
      <c r="Q125" s="54">
        <v>0</v>
      </c>
      <c r="R125" s="54">
        <v>0</v>
      </c>
      <c r="S125" s="54">
        <v>0</v>
      </c>
      <c r="T125" s="54">
        <v>0</v>
      </c>
      <c r="U125" s="54">
        <v>0</v>
      </c>
      <c r="V125" s="54">
        <v>0</v>
      </c>
      <c r="W125" s="56">
        <v>0</v>
      </c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2">
        <f t="shared" ca="1" si="136"/>
        <v>0</v>
      </c>
      <c r="BA125" s="2">
        <f t="shared" ca="1" si="134"/>
        <v>0</v>
      </c>
      <c r="BB125" s="2">
        <f t="shared" ca="1" si="134"/>
        <v>0</v>
      </c>
      <c r="BC125" s="2">
        <f t="shared" ca="1" si="134"/>
        <v>0</v>
      </c>
      <c r="BD125" s="2">
        <f t="shared" ca="1" si="134"/>
        <v>0</v>
      </c>
      <c r="BE125" s="2">
        <f t="shared" ca="1" si="134"/>
        <v>0</v>
      </c>
      <c r="BF125" s="2">
        <f t="shared" ca="1" si="134"/>
        <v>0</v>
      </c>
      <c r="BG125" s="2">
        <f t="shared" ca="1" si="134"/>
        <v>0</v>
      </c>
      <c r="BH125" s="2">
        <f t="shared" ca="1" si="104"/>
        <v>0</v>
      </c>
      <c r="BI125" s="2">
        <f t="shared" ca="1" si="104"/>
        <v>0</v>
      </c>
      <c r="BJ125" s="2">
        <f t="shared" ca="1" si="104"/>
        <v>0</v>
      </c>
      <c r="BK125" s="2">
        <f t="shared" ca="1" si="104"/>
        <v>0</v>
      </c>
      <c r="BL125" s="2">
        <f t="shared" ca="1" si="104"/>
        <v>0</v>
      </c>
      <c r="BM125" s="2">
        <f t="shared" ca="1" si="104"/>
        <v>0</v>
      </c>
      <c r="BN125" s="2" t="str">
        <f t="shared" si="88"/>
        <v>LH</v>
      </c>
      <c r="BP125" s="2">
        <f t="shared" si="137"/>
        <v>0</v>
      </c>
      <c r="BR125" s="2">
        <f t="shared" si="152"/>
        <v>0</v>
      </c>
    </row>
    <row r="126" spans="1:83" x14ac:dyDescent="0.25">
      <c r="A126" s="10" t="str">
        <f>IF(AND(MID(B126,11,2)="10",MID(B126,7,2)="SV",MID(B126,3,1)="T"),"ТА-1  -  "&amp;VLOOKUP("SVT",Справочники!$B$100:$C$115,2,FALSE),IF(MID(B126,1,2)="00",VLOOKUP(MID(B126,7,2),Справочники!$B$100:$C$115,2,FALSE),IF(MID(B126,3,1)="K","КА",IF(MID(B126,3,1)="T","ТА","-"))&amp;"-"&amp;MID(B126,1,2)*1&amp;IF(MID(B126,IF(MID(B126,11,2)="09",10,9),1)="A","А","")&amp;IF(MID(B126,IF(MID(B126,11,2)="09",10,9),1)="B","Б","")&amp;"  -  "&amp;VLOOKUP(IF(AND(MID(B126,7,2)="SV",MID(B126,3,1)="T"),"SVT",MID(B126,7,2)),Справочники!$B$100:$C$115,2,FALSE)))</f>
        <v>КА-10  -  ЧЧР</v>
      </c>
      <c r="B126" s="15" t="s">
        <v>1108</v>
      </c>
      <c r="C126" s="18"/>
      <c r="D126" s="18"/>
      <c r="E126" s="22"/>
      <c r="F126" s="22"/>
      <c r="G126" s="18"/>
      <c r="H126" s="20">
        <f t="shared" ca="1" si="86"/>
        <v>0</v>
      </c>
      <c r="I126" s="16" t="str">
        <f t="shared" si="87"/>
        <v>10K002LH0009</v>
      </c>
      <c r="J126" s="54">
        <v>0</v>
      </c>
      <c r="K126" s="54">
        <v>0</v>
      </c>
      <c r="L126" s="54">
        <v>0</v>
      </c>
      <c r="M126" s="54">
        <v>0</v>
      </c>
      <c r="N126" s="54">
        <v>0</v>
      </c>
      <c r="O126" s="54">
        <v>0</v>
      </c>
      <c r="P126" s="54">
        <v>0</v>
      </c>
      <c r="Q126" s="54">
        <v>0</v>
      </c>
      <c r="R126" s="54">
        <v>0</v>
      </c>
      <c r="S126" s="54">
        <v>0</v>
      </c>
      <c r="T126" s="54">
        <v>0</v>
      </c>
      <c r="U126" s="54">
        <v>0</v>
      </c>
      <c r="V126" s="54">
        <v>0</v>
      </c>
      <c r="W126" s="56">
        <v>0</v>
      </c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2">
        <f t="shared" ca="1" si="136"/>
        <v>0</v>
      </c>
      <c r="BA126" s="2">
        <f t="shared" ca="1" si="134"/>
        <v>0</v>
      </c>
      <c r="BB126" s="2">
        <f t="shared" ca="1" si="134"/>
        <v>0</v>
      </c>
      <c r="BC126" s="2">
        <f t="shared" ca="1" si="134"/>
        <v>0</v>
      </c>
      <c r="BD126" s="2">
        <f t="shared" ca="1" si="134"/>
        <v>0</v>
      </c>
      <c r="BE126" s="2">
        <f t="shared" ca="1" si="134"/>
        <v>0</v>
      </c>
      <c r="BF126" s="2">
        <f t="shared" ca="1" si="134"/>
        <v>0</v>
      </c>
      <c r="BG126" s="2">
        <f t="shared" ca="1" si="134"/>
        <v>0</v>
      </c>
      <c r="BH126" s="2">
        <f t="shared" ca="1" si="104"/>
        <v>0</v>
      </c>
      <c r="BI126" s="2">
        <f t="shared" ca="1" si="104"/>
        <v>0</v>
      </c>
      <c r="BJ126" s="2">
        <f t="shared" ca="1" si="104"/>
        <v>0</v>
      </c>
      <c r="BK126" s="2">
        <f t="shared" ca="1" si="104"/>
        <v>0</v>
      </c>
      <c r="BL126" s="2">
        <f t="shared" ca="1" si="104"/>
        <v>0</v>
      </c>
      <c r="BM126" s="2">
        <f t="shared" ca="1" si="104"/>
        <v>0</v>
      </c>
      <c r="BN126" s="2" t="str">
        <f t="shared" si="88"/>
        <v>LH</v>
      </c>
      <c r="BP126" s="2">
        <f t="shared" si="137"/>
        <v>0</v>
      </c>
      <c r="BR126" s="2">
        <f t="shared" si="152"/>
        <v>0</v>
      </c>
    </row>
    <row r="127" spans="1:83" x14ac:dyDescent="0.25">
      <c r="A127" s="10" t="str">
        <f>IF(AND(MID(B127,11,2)="10",MID(B127,7,2)="SV",MID(B127,3,1)="T"),"ТА-1  -  "&amp;VLOOKUP("SVT",Справочники!$B$100:$C$115,2,FALSE),IF(MID(B127,1,2)="00",VLOOKUP(MID(B127,7,2),Справочники!$B$100:$C$115,2,FALSE),IF(MID(B127,3,1)="K","КА",IF(MID(B127,3,1)="T","ТА","-"))&amp;"-"&amp;MID(B127,1,2)*1&amp;IF(MID(B127,IF(MID(B127,11,2)="09",10,9),1)="A","А","")&amp;IF(MID(B127,IF(MID(B127,11,2)="09",10,9),1)="B","Б","")&amp;"  -  "&amp;VLOOKUP(IF(AND(MID(B127,7,2)="SV",MID(B127,3,1)="T"),"SVT",MID(B127,7,2)),Справочники!$B$100:$C$115,2,FALSE)))</f>
        <v>КА-11  -  ЧЧР</v>
      </c>
      <c r="B127" s="15" t="s">
        <v>1109</v>
      </c>
      <c r="C127" s="18"/>
      <c r="D127" s="18"/>
      <c r="E127" s="22"/>
      <c r="F127" s="22"/>
      <c r="G127" s="18"/>
      <c r="H127" s="20">
        <f t="shared" ca="1" si="86"/>
        <v>0</v>
      </c>
      <c r="I127" s="16" t="str">
        <f t="shared" si="87"/>
        <v>11K002LH0009</v>
      </c>
      <c r="J127" s="54">
        <v>24</v>
      </c>
      <c r="K127" s="54">
        <v>24</v>
      </c>
      <c r="L127" s="54">
        <v>24</v>
      </c>
      <c r="M127" s="54">
        <v>24</v>
      </c>
      <c r="N127" s="54">
        <v>24</v>
      </c>
      <c r="O127" s="54">
        <v>24</v>
      </c>
      <c r="P127" s="54">
        <v>24</v>
      </c>
      <c r="Q127" s="54">
        <v>24</v>
      </c>
      <c r="R127" s="54">
        <v>24</v>
      </c>
      <c r="S127" s="54">
        <v>24</v>
      </c>
      <c r="T127" s="54">
        <v>24</v>
      </c>
      <c r="U127" s="54">
        <v>24</v>
      </c>
      <c r="V127" s="54">
        <v>24</v>
      </c>
      <c r="W127" s="56">
        <v>24</v>
      </c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2">
        <f t="shared" ca="1" si="136"/>
        <v>0</v>
      </c>
      <c r="BA127" s="2">
        <f t="shared" ca="1" si="134"/>
        <v>0</v>
      </c>
      <c r="BB127" s="2">
        <f t="shared" ca="1" si="134"/>
        <v>0</v>
      </c>
      <c r="BC127" s="2">
        <f t="shared" ca="1" si="134"/>
        <v>0</v>
      </c>
      <c r="BD127" s="2">
        <f t="shared" ca="1" si="134"/>
        <v>0</v>
      </c>
      <c r="BE127" s="2">
        <f t="shared" ca="1" si="134"/>
        <v>0</v>
      </c>
      <c r="BF127" s="2">
        <f t="shared" ca="1" si="134"/>
        <v>0</v>
      </c>
      <c r="BG127" s="2">
        <f t="shared" ca="1" si="134"/>
        <v>0</v>
      </c>
      <c r="BH127" s="2">
        <f t="shared" ca="1" si="104"/>
        <v>0</v>
      </c>
      <c r="BI127" s="2">
        <f t="shared" ca="1" si="104"/>
        <v>0</v>
      </c>
      <c r="BJ127" s="2">
        <f t="shared" ca="1" si="104"/>
        <v>0</v>
      </c>
      <c r="BK127" s="2">
        <f t="shared" ca="1" si="104"/>
        <v>0</v>
      </c>
      <c r="BL127" s="2">
        <f t="shared" ca="1" si="104"/>
        <v>0</v>
      </c>
      <c r="BM127" s="2">
        <f t="shared" ca="1" si="104"/>
        <v>0</v>
      </c>
      <c r="BN127" s="2" t="str">
        <f t="shared" si="88"/>
        <v>LH</v>
      </c>
      <c r="BO127" s="2">
        <f>IF(AND(COUNTIF(J127:W127,"&gt;0")&gt;6,COUNTIF(J127:W127,"&gt;0")=SUM(BR127:CE127)),SUM(BR127:CE127),0)</f>
        <v>0</v>
      </c>
      <c r="BP127" s="2">
        <f t="shared" si="137"/>
        <v>0</v>
      </c>
      <c r="BR127" s="2">
        <f t="shared" si="152"/>
        <v>1</v>
      </c>
    </row>
    <row r="128" spans="1:83" x14ac:dyDescent="0.25">
      <c r="A128" s="10" t="str">
        <f>IF(AND(MID(B128,11,2)="10",MID(B128,7,2)="SV",MID(B128,3,1)="T"),"ТА-1  -  "&amp;VLOOKUP("SVT",Справочники!$B$100:$C$115,2,FALSE),IF(MID(B128,1,2)="00",VLOOKUP(MID(B128,7,2),Справочники!$B$100:$C$115,2,FALSE),IF(MID(B128,3,1)="K","КА",IF(MID(B128,3,1)="T","ТА","-"))&amp;"-"&amp;MID(B128,1,2)*1&amp;IF(MID(B128,IF(MID(B128,11,2)="09",10,9),1)="A","А","")&amp;IF(MID(B128,IF(MID(B128,11,2)="09",10,9),1)="B","Б","")&amp;"  -  "&amp;VLOOKUP(IF(AND(MID(B128,7,2)="SV",MID(B128,3,1)="T"),"SVT",MID(B128,7,2)),Справочники!$B$100:$C$115,2,FALSE)))</f>
        <v>КА-12  -  ЧЧР</v>
      </c>
      <c r="B128" s="15" t="s">
        <v>1110</v>
      </c>
      <c r="C128" s="18"/>
      <c r="D128" s="18"/>
      <c r="E128" s="22"/>
      <c r="F128" s="22"/>
      <c r="G128" s="18"/>
      <c r="H128" s="20">
        <f t="shared" ca="1" si="86"/>
        <v>0</v>
      </c>
      <c r="I128" s="16" t="str">
        <f t="shared" si="87"/>
        <v>12K002LH0009</v>
      </c>
      <c r="J128" s="54">
        <v>24</v>
      </c>
      <c r="K128" s="54">
        <v>24</v>
      </c>
      <c r="L128" s="54">
        <v>24</v>
      </c>
      <c r="M128" s="54">
        <v>24</v>
      </c>
      <c r="N128" s="54">
        <v>24</v>
      </c>
      <c r="O128" s="54">
        <v>24</v>
      </c>
      <c r="P128" s="54">
        <v>24</v>
      </c>
      <c r="Q128" s="54">
        <v>24</v>
      </c>
      <c r="R128" s="54">
        <v>24</v>
      </c>
      <c r="S128" s="54">
        <v>24</v>
      </c>
      <c r="T128" s="54">
        <v>24</v>
      </c>
      <c r="U128" s="54">
        <v>24</v>
      </c>
      <c r="V128" s="54">
        <v>24</v>
      </c>
      <c r="W128" s="56">
        <v>24</v>
      </c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  <c r="AX128" s="55"/>
      <c r="AY128" s="55"/>
      <c r="AZ128" s="2">
        <f t="shared" ca="1" si="136"/>
        <v>0</v>
      </c>
      <c r="BA128" s="2">
        <f t="shared" ca="1" si="134"/>
        <v>0</v>
      </c>
      <c r="BB128" s="2">
        <f t="shared" ca="1" si="134"/>
        <v>0</v>
      </c>
      <c r="BC128" s="2">
        <f t="shared" ca="1" si="134"/>
        <v>0</v>
      </c>
      <c r="BD128" s="2">
        <f t="shared" ca="1" si="134"/>
        <v>0</v>
      </c>
      <c r="BE128" s="2">
        <f t="shared" ca="1" si="134"/>
        <v>0</v>
      </c>
      <c r="BF128" s="2">
        <f t="shared" ca="1" si="134"/>
        <v>0</v>
      </c>
      <c r="BG128" s="2">
        <f t="shared" ca="1" si="134"/>
        <v>0</v>
      </c>
      <c r="BH128" s="2">
        <f t="shared" ca="1" si="104"/>
        <v>0</v>
      </c>
      <c r="BI128" s="2">
        <f t="shared" ca="1" si="104"/>
        <v>0</v>
      </c>
      <c r="BJ128" s="2">
        <f t="shared" ca="1" si="104"/>
        <v>0</v>
      </c>
      <c r="BK128" s="2">
        <f t="shared" ca="1" si="104"/>
        <v>0</v>
      </c>
      <c r="BL128" s="2">
        <f t="shared" ca="1" si="104"/>
        <v>0</v>
      </c>
      <c r="BM128" s="2">
        <f t="shared" ca="1" si="104"/>
        <v>0</v>
      </c>
      <c r="BN128" s="2" t="str">
        <f t="shared" si="88"/>
        <v>LH</v>
      </c>
      <c r="BO128" s="2">
        <f>IF(AND(COUNTIF(J128:W128,"&gt;0")&gt;6,COUNTIF(J128:W128,"&gt;0")=SUM(BR128:CE128)),SUM(BR128:CE128),0)</f>
        <v>0</v>
      </c>
      <c r="BP128" s="2">
        <f t="shared" si="137"/>
        <v>0</v>
      </c>
      <c r="BR128" s="2">
        <f t="shared" si="152"/>
        <v>1</v>
      </c>
    </row>
    <row r="129" spans="1:70" x14ac:dyDescent="0.25">
      <c r="A129" s="10" t="str">
        <f>IF(AND(MID(B129,11,2)="10",MID(B129,7,2)="SV",MID(B129,3,1)="T"),"ТА-1  -  "&amp;VLOOKUP("SVT",Справочники!$B$100:$C$115,2,FALSE),IF(MID(B129,1,2)="00",VLOOKUP(MID(B129,7,2),Справочники!$B$100:$C$115,2,FALSE),IF(MID(B129,3,1)="K","КА",IF(MID(B129,3,1)="T","ТА","-"))&amp;"-"&amp;MID(B129,1,2)*1&amp;IF(MID(B129,IF(MID(B129,11,2)="09",10,9),1)="A","А","")&amp;IF(MID(B129,IF(MID(B129,11,2)="09",10,9),1)="B","Б","")&amp;"  -  "&amp;VLOOKUP(IF(AND(MID(B129,7,2)="SV",MID(B129,3,1)="T"),"SVT",MID(B129,7,2)),Справочники!$B$100:$C$115,2,FALSE)))</f>
        <v>КА-13А  -  ЧЧР</v>
      </c>
      <c r="B129" s="15" t="s">
        <v>1111</v>
      </c>
      <c r="C129" s="18"/>
      <c r="D129" s="18"/>
      <c r="E129" s="22"/>
      <c r="F129" s="22"/>
      <c r="G129" s="18"/>
      <c r="H129" s="20">
        <f t="shared" ca="1" si="86"/>
        <v>0</v>
      </c>
      <c r="I129" s="16" t="str">
        <f t="shared" si="87"/>
        <v>13K002LH0A09</v>
      </c>
      <c r="J129" s="54">
        <v>0</v>
      </c>
      <c r="K129" s="54">
        <v>0</v>
      </c>
      <c r="L129" s="54">
        <v>0</v>
      </c>
      <c r="M129" s="54">
        <v>0</v>
      </c>
      <c r="N129" s="54">
        <v>0</v>
      </c>
      <c r="O129" s="54">
        <v>0</v>
      </c>
      <c r="P129" s="54">
        <v>0</v>
      </c>
      <c r="Q129" s="54">
        <v>0</v>
      </c>
      <c r="R129" s="54">
        <v>0</v>
      </c>
      <c r="S129" s="54">
        <v>0</v>
      </c>
      <c r="T129" s="54">
        <v>0</v>
      </c>
      <c r="U129" s="54">
        <v>0</v>
      </c>
      <c r="V129" s="54">
        <v>0</v>
      </c>
      <c r="W129" s="56">
        <v>0</v>
      </c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5"/>
      <c r="AX129" s="55"/>
      <c r="AY129" s="55"/>
      <c r="AZ129" s="2">
        <f t="shared" ca="1" si="136"/>
        <v>0</v>
      </c>
      <c r="BA129" s="2">
        <f t="shared" ca="1" si="134"/>
        <v>0</v>
      </c>
      <c r="BB129" s="2">
        <f t="shared" ca="1" si="134"/>
        <v>0</v>
      </c>
      <c r="BC129" s="2">
        <f t="shared" ca="1" si="134"/>
        <v>0</v>
      </c>
      <c r="BD129" s="2">
        <f t="shared" ca="1" si="134"/>
        <v>0</v>
      </c>
      <c r="BE129" s="2">
        <f t="shared" ca="1" si="134"/>
        <v>0</v>
      </c>
      <c r="BF129" s="2">
        <f t="shared" ca="1" si="134"/>
        <v>0</v>
      </c>
      <c r="BG129" s="2">
        <f t="shared" ca="1" si="134"/>
        <v>0</v>
      </c>
      <c r="BH129" s="2">
        <f t="shared" ca="1" si="104"/>
        <v>0</v>
      </c>
      <c r="BI129" s="2">
        <f t="shared" ca="1" si="104"/>
        <v>0</v>
      </c>
      <c r="BJ129" s="2">
        <f t="shared" ca="1" si="104"/>
        <v>0</v>
      </c>
      <c r="BK129" s="2">
        <f t="shared" ca="1" si="104"/>
        <v>0</v>
      </c>
      <c r="BL129" s="2">
        <f t="shared" ca="1" si="104"/>
        <v>0</v>
      </c>
      <c r="BM129" s="2">
        <f t="shared" ca="1" si="104"/>
        <v>0</v>
      </c>
      <c r="BN129" s="2" t="str">
        <f t="shared" si="88"/>
        <v>LH</v>
      </c>
      <c r="BP129" s="2">
        <f t="shared" si="137"/>
        <v>0</v>
      </c>
      <c r="BR129" s="2">
        <f t="shared" si="152"/>
        <v>0</v>
      </c>
    </row>
    <row r="130" spans="1:70" x14ac:dyDescent="0.25">
      <c r="A130" s="10" t="str">
        <f>IF(AND(MID(B130,11,2)="10",MID(B130,7,2)="SV",MID(B130,3,1)="T"),"ТА-1  -  "&amp;VLOOKUP("SVT",Справочники!$B$100:$C$115,2,FALSE),IF(MID(B130,1,2)="00",VLOOKUP(MID(B130,7,2),Справочники!$B$100:$C$115,2,FALSE),IF(MID(B130,3,1)="K","КА",IF(MID(B130,3,1)="T","ТА","-"))&amp;"-"&amp;MID(B130,1,2)*1&amp;IF(MID(B130,IF(MID(B130,11,2)="09",10,9),1)="A","А","")&amp;IF(MID(B130,IF(MID(B130,11,2)="09",10,9),1)="B","Б","")&amp;"  -  "&amp;VLOOKUP(IF(AND(MID(B130,7,2)="SV",MID(B130,3,1)="T"),"SVT",MID(B130,7,2)),Справочники!$B$100:$C$115,2,FALSE)))</f>
        <v>КА-13Б  -  ЧЧР</v>
      </c>
      <c r="B130" s="15" t="s">
        <v>1136</v>
      </c>
      <c r="C130" s="18"/>
      <c r="D130" s="18"/>
      <c r="E130" s="22"/>
      <c r="F130" s="22"/>
      <c r="G130" s="18"/>
      <c r="H130" s="20">
        <f t="shared" ca="1" si="86"/>
        <v>0</v>
      </c>
      <c r="I130" s="16" t="str">
        <f t="shared" si="87"/>
        <v>13K002LH0B09</v>
      </c>
      <c r="J130" s="54">
        <v>0</v>
      </c>
      <c r="K130" s="54">
        <v>0</v>
      </c>
      <c r="L130" s="54">
        <v>0</v>
      </c>
      <c r="M130" s="54">
        <v>0</v>
      </c>
      <c r="N130" s="54">
        <v>0</v>
      </c>
      <c r="O130" s="54">
        <v>0</v>
      </c>
      <c r="P130" s="54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6">
        <v>0</v>
      </c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2">
        <f t="shared" ca="1" si="136"/>
        <v>0</v>
      </c>
      <c r="BA130" s="2">
        <f t="shared" ca="1" si="134"/>
        <v>0</v>
      </c>
      <c r="BB130" s="2">
        <f t="shared" ca="1" si="134"/>
        <v>0</v>
      </c>
      <c r="BC130" s="2">
        <f t="shared" ca="1" si="134"/>
        <v>0</v>
      </c>
      <c r="BD130" s="2">
        <f t="shared" ca="1" si="134"/>
        <v>0</v>
      </c>
      <c r="BE130" s="2">
        <f t="shared" ca="1" si="134"/>
        <v>0</v>
      </c>
      <c r="BF130" s="2">
        <f t="shared" ca="1" si="134"/>
        <v>0</v>
      </c>
      <c r="BG130" s="2">
        <f t="shared" ca="1" si="134"/>
        <v>0</v>
      </c>
      <c r="BH130" s="2">
        <f t="shared" ca="1" si="104"/>
        <v>0</v>
      </c>
      <c r="BI130" s="2">
        <f t="shared" ca="1" si="104"/>
        <v>0</v>
      </c>
      <c r="BJ130" s="2">
        <f t="shared" ca="1" si="104"/>
        <v>0</v>
      </c>
      <c r="BK130" s="2">
        <f t="shared" ca="1" si="104"/>
        <v>0</v>
      </c>
      <c r="BL130" s="2">
        <f t="shared" ca="1" si="104"/>
        <v>0</v>
      </c>
      <c r="BM130" s="2">
        <f t="shared" ca="1" si="104"/>
        <v>0</v>
      </c>
      <c r="BN130" s="2" t="str">
        <f t="shared" si="88"/>
        <v>LH</v>
      </c>
      <c r="BP130" s="2">
        <f t="shared" si="137"/>
        <v>0</v>
      </c>
      <c r="BR130" s="2">
        <f t="shared" si="152"/>
        <v>0</v>
      </c>
    </row>
    <row r="131" spans="1:70" x14ac:dyDescent="0.25">
      <c r="A131" s="10" t="str">
        <f>IF(AND(MID(B131,11,2)="10",MID(B131,7,2)="SV",MID(B131,3,1)="T"),"ТА-1  -  "&amp;VLOOKUP("SVT",Справочники!$B$100:$C$115,2,FALSE),IF(MID(B131,1,2)="00",VLOOKUP(MID(B131,7,2),Справочники!$B$100:$C$115,2,FALSE),IF(MID(B131,3,1)="K","КА",IF(MID(B131,3,1)="T","ТА","-"))&amp;"-"&amp;MID(B131,1,2)*1&amp;IF(MID(B131,IF(MID(B131,11,2)="09",10,9),1)="A","А","")&amp;IF(MID(B131,IF(MID(B131,11,2)="09",10,9),1)="B","Б","")&amp;"  -  "&amp;VLOOKUP(IF(AND(MID(B131,7,2)="SV",MID(B131,3,1)="T"),"SVT",MID(B131,7,2)),Справочники!$B$100:$C$115,2,FALSE)))</f>
        <v>КА-14А  -  ЧЧР</v>
      </c>
      <c r="B131" s="15" t="s">
        <v>1112</v>
      </c>
      <c r="C131" s="18"/>
      <c r="D131" s="18"/>
      <c r="E131" s="22"/>
      <c r="F131" s="22"/>
      <c r="G131" s="18"/>
      <c r="H131" s="20">
        <f t="shared" ca="1" si="86"/>
        <v>0</v>
      </c>
      <c r="I131" s="16" t="str">
        <f t="shared" si="87"/>
        <v>14K002LH0A09</v>
      </c>
      <c r="J131" s="54">
        <v>0</v>
      </c>
      <c r="K131" s="54">
        <v>0</v>
      </c>
      <c r="L131" s="54">
        <v>0</v>
      </c>
      <c r="M131" s="54">
        <v>0</v>
      </c>
      <c r="N131" s="54">
        <v>0</v>
      </c>
      <c r="O131" s="54">
        <v>0</v>
      </c>
      <c r="P131" s="54">
        <v>0</v>
      </c>
      <c r="Q131" s="54">
        <v>0</v>
      </c>
      <c r="R131" s="54">
        <v>0</v>
      </c>
      <c r="S131" s="54">
        <v>0</v>
      </c>
      <c r="T131" s="54">
        <v>0</v>
      </c>
      <c r="U131" s="54">
        <v>0</v>
      </c>
      <c r="V131" s="54">
        <v>0</v>
      </c>
      <c r="W131" s="56">
        <v>0</v>
      </c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2">
        <f t="shared" ca="1" si="136"/>
        <v>0</v>
      </c>
      <c r="BA131" s="2">
        <f t="shared" ca="1" si="134"/>
        <v>0</v>
      </c>
      <c r="BB131" s="2">
        <f t="shared" ca="1" si="134"/>
        <v>0</v>
      </c>
      <c r="BC131" s="2">
        <f t="shared" ca="1" si="134"/>
        <v>0</v>
      </c>
      <c r="BD131" s="2">
        <f t="shared" ca="1" si="134"/>
        <v>0</v>
      </c>
      <c r="BE131" s="2">
        <f t="shared" ca="1" si="134"/>
        <v>0</v>
      </c>
      <c r="BF131" s="2">
        <f t="shared" ca="1" si="134"/>
        <v>0</v>
      </c>
      <c r="BG131" s="2">
        <f t="shared" ca="1" si="134"/>
        <v>0</v>
      </c>
      <c r="BH131" s="2">
        <f t="shared" ca="1" si="104"/>
        <v>0</v>
      </c>
      <c r="BI131" s="2">
        <f t="shared" ca="1" si="104"/>
        <v>0</v>
      </c>
      <c r="BJ131" s="2">
        <f t="shared" ca="1" si="104"/>
        <v>0</v>
      </c>
      <c r="BK131" s="2">
        <f t="shared" ca="1" si="104"/>
        <v>0</v>
      </c>
      <c r="BL131" s="2">
        <f t="shared" ca="1" si="104"/>
        <v>0</v>
      </c>
      <c r="BM131" s="2">
        <f t="shared" ca="1" si="104"/>
        <v>0</v>
      </c>
      <c r="BN131" s="2" t="str">
        <f t="shared" si="88"/>
        <v>LH</v>
      </c>
      <c r="BP131" s="2">
        <f t="shared" si="137"/>
        <v>0</v>
      </c>
      <c r="BR131" s="2">
        <f t="shared" si="152"/>
        <v>0</v>
      </c>
    </row>
    <row r="132" spans="1:70" x14ac:dyDescent="0.25">
      <c r="A132" s="10" t="str">
        <f>IF(AND(MID(B132,11,2)="10",MID(B132,7,2)="SV",MID(B132,3,1)="T"),"ТА-1  -  "&amp;VLOOKUP("SVT",Справочники!$B$100:$C$115,2,FALSE),IF(MID(B132,1,2)="00",VLOOKUP(MID(B132,7,2),Справочники!$B$100:$C$115,2,FALSE),IF(MID(B132,3,1)="K","КА",IF(MID(B132,3,1)="T","ТА","-"))&amp;"-"&amp;MID(B132,1,2)*1&amp;IF(MID(B132,IF(MID(B132,11,2)="09",10,9),1)="A","А","")&amp;IF(MID(B132,IF(MID(B132,11,2)="09",10,9),1)="B","Б","")&amp;"  -  "&amp;VLOOKUP(IF(AND(MID(B132,7,2)="SV",MID(B132,3,1)="T"),"SVT",MID(B132,7,2)),Справочники!$B$100:$C$115,2,FALSE)))</f>
        <v>КА-14Б  -  ЧЧР</v>
      </c>
      <c r="B132" s="15" t="s">
        <v>1137</v>
      </c>
      <c r="C132" s="18"/>
      <c r="D132" s="18"/>
      <c r="E132" s="22"/>
      <c r="F132" s="22"/>
      <c r="G132" s="18"/>
      <c r="H132" s="20">
        <f t="shared" ca="1" si="86"/>
        <v>0</v>
      </c>
      <c r="I132" s="16" t="str">
        <f t="shared" si="87"/>
        <v>14K002LH0B09</v>
      </c>
      <c r="J132" s="54">
        <v>0</v>
      </c>
      <c r="K132" s="54">
        <v>0</v>
      </c>
      <c r="L132" s="54">
        <v>0</v>
      </c>
      <c r="M132" s="54">
        <v>0</v>
      </c>
      <c r="N132" s="54">
        <v>0</v>
      </c>
      <c r="O132" s="54">
        <v>0</v>
      </c>
      <c r="P132" s="54">
        <v>0</v>
      </c>
      <c r="Q132" s="54">
        <v>0</v>
      </c>
      <c r="R132" s="54">
        <v>0</v>
      </c>
      <c r="S132" s="54">
        <v>0</v>
      </c>
      <c r="T132" s="54">
        <v>0</v>
      </c>
      <c r="U132" s="54">
        <v>0</v>
      </c>
      <c r="V132" s="54">
        <v>0</v>
      </c>
      <c r="W132" s="56">
        <v>0</v>
      </c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2">
        <f t="shared" ca="1" si="136"/>
        <v>0</v>
      </c>
      <c r="BA132" s="2">
        <f t="shared" ca="1" si="134"/>
        <v>0</v>
      </c>
      <c r="BB132" s="2">
        <f t="shared" ca="1" si="134"/>
        <v>0</v>
      </c>
      <c r="BC132" s="2">
        <f t="shared" ca="1" si="134"/>
        <v>0</v>
      </c>
      <c r="BD132" s="2">
        <f t="shared" ca="1" si="134"/>
        <v>0</v>
      </c>
      <c r="BE132" s="2">
        <f t="shared" ca="1" si="134"/>
        <v>0</v>
      </c>
      <c r="BF132" s="2">
        <f t="shared" ca="1" si="134"/>
        <v>0</v>
      </c>
      <c r="BG132" s="2">
        <f t="shared" ca="1" si="134"/>
        <v>0</v>
      </c>
      <c r="BH132" s="2">
        <f t="shared" ca="1" si="104"/>
        <v>0</v>
      </c>
      <c r="BI132" s="2">
        <f t="shared" ca="1" si="104"/>
        <v>0</v>
      </c>
      <c r="BJ132" s="2">
        <f t="shared" ca="1" si="104"/>
        <v>0</v>
      </c>
      <c r="BK132" s="2">
        <f t="shared" ref="BK132:BM142" ca="1" si="153">COUNTIF(OFFSET(S132,,$D$2+2,COUNTIF(OFFSET($H132,1-ROW($H132),2+4*$D$2,142),"="&amp;OFFSET($H132,,2+4*$D$2))),"&gt;20")</f>
        <v>0</v>
      </c>
      <c r="BL132" s="2">
        <f t="shared" ca="1" si="153"/>
        <v>0</v>
      </c>
      <c r="BM132" s="2">
        <f t="shared" ca="1" si="153"/>
        <v>0</v>
      </c>
      <c r="BN132" s="2" t="str">
        <f t="shared" si="88"/>
        <v>LH</v>
      </c>
      <c r="BP132" s="2">
        <f t="shared" si="137"/>
        <v>0</v>
      </c>
      <c r="BR132" s="2">
        <f t="shared" si="152"/>
        <v>0</v>
      </c>
    </row>
    <row r="133" spans="1:70" x14ac:dyDescent="0.25">
      <c r="A133" s="10" t="str">
        <f>IF(AND(MID(B133,11,2)="10",MID(B133,7,2)="SV",MID(B133,3,1)="T"),"ТА-1  -  "&amp;VLOOKUP("SVT",Справочники!$B$100:$C$115,2,FALSE),IF(MID(B133,1,2)="00",VLOOKUP(MID(B133,7,2),Справочники!$B$100:$C$115,2,FALSE),IF(MID(B133,3,1)="K","КА",IF(MID(B133,3,1)="T","ТА","-"))&amp;"-"&amp;MID(B133,1,2)*1&amp;IF(MID(B133,IF(MID(B133,11,2)="09",10,9),1)="A","А","")&amp;IF(MID(B133,IF(MID(B133,11,2)="09",10,9),1)="B","Б","")&amp;"  -  "&amp;VLOOKUP(IF(AND(MID(B133,7,2)="SV",MID(B133,3,1)="T"),"SVT",MID(B133,7,2)),Справочники!$B$100:$C$115,2,FALSE)))</f>
        <v>ТА-1  -  ЧЧР</v>
      </c>
      <c r="B133" s="15" t="s">
        <v>1113</v>
      </c>
      <c r="C133" s="18"/>
      <c r="D133" s="18"/>
      <c r="E133" s="22"/>
      <c r="F133" s="22"/>
      <c r="G133" s="18"/>
      <c r="H133" s="20">
        <f t="shared" ca="1" si="86"/>
        <v>0</v>
      </c>
      <c r="I133" s="16" t="str">
        <f t="shared" si="87"/>
        <v>01T002LH0009</v>
      </c>
      <c r="J133" s="54">
        <v>24</v>
      </c>
      <c r="K133" s="54">
        <v>24</v>
      </c>
      <c r="L133" s="54">
        <v>24</v>
      </c>
      <c r="M133" s="54">
        <v>24</v>
      </c>
      <c r="N133" s="54">
        <v>24</v>
      </c>
      <c r="O133" s="54">
        <v>24</v>
      </c>
      <c r="P133" s="54">
        <v>24</v>
      </c>
      <c r="Q133" s="54">
        <v>24</v>
      </c>
      <c r="R133" s="54">
        <v>24</v>
      </c>
      <c r="S133" s="54">
        <v>24</v>
      </c>
      <c r="T133" s="54">
        <v>24</v>
      </c>
      <c r="U133" s="54">
        <v>24</v>
      </c>
      <c r="V133" s="54">
        <v>24</v>
      </c>
      <c r="W133" s="56">
        <v>24</v>
      </c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2">
        <f t="shared" ca="1" si="136"/>
        <v>0</v>
      </c>
      <c r="BA133" s="2">
        <f t="shared" ca="1" si="134"/>
        <v>0</v>
      </c>
      <c r="BB133" s="2">
        <f t="shared" ca="1" si="134"/>
        <v>0</v>
      </c>
      <c r="BC133" s="2">
        <f t="shared" ca="1" si="134"/>
        <v>0</v>
      </c>
      <c r="BD133" s="2">
        <f t="shared" ca="1" si="134"/>
        <v>0</v>
      </c>
      <c r="BE133" s="2">
        <f t="shared" ca="1" si="134"/>
        <v>0</v>
      </c>
      <c r="BF133" s="2">
        <f t="shared" ca="1" si="134"/>
        <v>0</v>
      </c>
      <c r="BG133" s="2">
        <f t="shared" ca="1" si="134"/>
        <v>0</v>
      </c>
      <c r="BH133" s="2">
        <f t="shared" ca="1" si="134"/>
        <v>0</v>
      </c>
      <c r="BI133" s="2">
        <f t="shared" ca="1" si="134"/>
        <v>0</v>
      </c>
      <c r="BJ133" s="2">
        <f t="shared" ca="1" si="134"/>
        <v>0</v>
      </c>
      <c r="BK133" s="2">
        <f t="shared" ca="1" si="153"/>
        <v>0</v>
      </c>
      <c r="BL133" s="2">
        <f t="shared" ca="1" si="153"/>
        <v>0</v>
      </c>
      <c r="BM133" s="2">
        <f t="shared" ca="1" si="153"/>
        <v>0</v>
      </c>
      <c r="BN133" s="2" t="str">
        <f t="shared" si="88"/>
        <v>LH</v>
      </c>
      <c r="BO133" s="2">
        <f>IF(AND(COUNTIF(J133:W133,"&gt;0")&gt;6,COUNTIF(J133:W133,"&gt;0")=SUM(BR133:CE133)),SUM(BR133:CE133),0)</f>
        <v>0</v>
      </c>
      <c r="BP133" s="2">
        <f t="shared" si="137"/>
        <v>0</v>
      </c>
      <c r="BR133" s="2">
        <f t="shared" si="152"/>
        <v>1</v>
      </c>
    </row>
    <row r="134" spans="1:70" x14ac:dyDescent="0.25">
      <c r="A134" s="10" t="str">
        <f>IF(AND(MID(B134,11,2)="10",MID(B134,7,2)="SV",MID(B134,3,1)="T"),"ТА-1  -  "&amp;VLOOKUP("SVT",Справочники!$B$100:$C$115,2,FALSE),IF(MID(B134,1,2)="00",VLOOKUP(MID(B134,7,2),Справочники!$B$100:$C$115,2,FALSE),IF(MID(B134,3,1)="K","КА",IF(MID(B134,3,1)="T","ТА","-"))&amp;"-"&amp;MID(B134,1,2)*1&amp;IF(MID(B134,IF(MID(B134,11,2)="09",10,9),1)="A","А","")&amp;IF(MID(B134,IF(MID(B134,11,2)="09",10,9),1)="B","Б","")&amp;"  -  "&amp;VLOOKUP(IF(AND(MID(B134,7,2)="SV",MID(B134,3,1)="T"),"SVT",MID(B134,7,2)),Справочники!$B$100:$C$115,2,FALSE)))</f>
        <v>ТА-2  -  ЧЧР</v>
      </c>
      <c r="B134" s="15" t="s">
        <v>1114</v>
      </c>
      <c r="C134" s="18"/>
      <c r="D134" s="18"/>
      <c r="E134" s="22"/>
      <c r="F134" s="22"/>
      <c r="G134" s="18"/>
      <c r="H134" s="20">
        <f t="shared" ca="1" si="86"/>
        <v>0</v>
      </c>
      <c r="I134" s="16" t="str">
        <f t="shared" si="87"/>
        <v>02T002LH0009</v>
      </c>
      <c r="J134" s="54">
        <v>12</v>
      </c>
      <c r="K134" s="54">
        <v>24</v>
      </c>
      <c r="L134" s="54">
        <v>24</v>
      </c>
      <c r="M134" s="54">
        <v>24</v>
      </c>
      <c r="N134" s="54">
        <v>24</v>
      </c>
      <c r="O134" s="54">
        <v>24</v>
      </c>
      <c r="P134" s="54">
        <v>24</v>
      </c>
      <c r="Q134" s="54">
        <v>24</v>
      </c>
      <c r="R134" s="54">
        <v>24</v>
      </c>
      <c r="S134" s="54">
        <v>24</v>
      </c>
      <c r="T134" s="54">
        <v>24</v>
      </c>
      <c r="U134" s="54">
        <v>0</v>
      </c>
      <c r="V134" s="54">
        <v>0</v>
      </c>
      <c r="W134" s="56">
        <v>0</v>
      </c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2">
        <f t="shared" ca="1" si="136"/>
        <v>0</v>
      </c>
      <c r="BA134" s="2">
        <f t="shared" ca="1" si="134"/>
        <v>0</v>
      </c>
      <c r="BB134" s="2">
        <f t="shared" ca="1" si="134"/>
        <v>0</v>
      </c>
      <c r="BC134" s="2">
        <f t="shared" ca="1" si="134"/>
        <v>0</v>
      </c>
      <c r="BD134" s="2">
        <f t="shared" ca="1" si="134"/>
        <v>0</v>
      </c>
      <c r="BE134" s="2">
        <f t="shared" ca="1" si="134"/>
        <v>0</v>
      </c>
      <c r="BF134" s="2">
        <f t="shared" ca="1" si="134"/>
        <v>0</v>
      </c>
      <c r="BG134" s="2">
        <f t="shared" ca="1" si="134"/>
        <v>0</v>
      </c>
      <c r="BH134" s="2">
        <f t="shared" ca="1" si="134"/>
        <v>0</v>
      </c>
      <c r="BI134" s="2">
        <f t="shared" ca="1" si="134"/>
        <v>0</v>
      </c>
      <c r="BJ134" s="2">
        <f t="shared" ca="1" si="134"/>
        <v>0</v>
      </c>
      <c r="BK134" s="2">
        <f t="shared" ca="1" si="153"/>
        <v>0</v>
      </c>
      <c r="BL134" s="2">
        <f t="shared" ca="1" si="153"/>
        <v>0</v>
      </c>
      <c r="BM134" s="2">
        <f t="shared" ca="1" si="153"/>
        <v>0</v>
      </c>
      <c r="BN134" s="2" t="str">
        <f t="shared" si="88"/>
        <v>LH</v>
      </c>
      <c r="BO134" s="2">
        <f>IF(AND(COUNTIF(J134:W134,"&gt;0")&gt;6,COUNTIF(J134:W134,"&gt;0")=SUM(BR134:CE134)),SUM(BR134:CE134),0)</f>
        <v>0</v>
      </c>
      <c r="BP134" s="2">
        <f t="shared" si="137"/>
        <v>0</v>
      </c>
      <c r="BR134" s="2">
        <f t="shared" si="152"/>
        <v>1</v>
      </c>
    </row>
    <row r="135" spans="1:70" x14ac:dyDescent="0.25">
      <c r="A135" s="10" t="str">
        <f>IF(AND(MID(B135,11,2)="10",MID(B135,7,2)="SV",MID(B135,3,1)="T"),"ТА-1  -  "&amp;VLOOKUP("SVT",Справочники!$B$100:$C$115,2,FALSE),IF(MID(B135,1,2)="00",VLOOKUP(MID(B135,7,2),Справочники!$B$100:$C$115,2,FALSE),IF(MID(B135,3,1)="K","КА",IF(MID(B135,3,1)="T","ТА","-"))&amp;"-"&amp;MID(B135,1,2)*1&amp;IF(MID(B135,IF(MID(B135,11,2)="09",10,9),1)="A","А","")&amp;IF(MID(B135,IF(MID(B135,11,2)="09",10,9),1)="B","Б","")&amp;"  -  "&amp;VLOOKUP(IF(AND(MID(B135,7,2)="SV",MID(B135,3,1)="T"),"SVT",MID(B135,7,2)),Справочники!$B$100:$C$115,2,FALSE)))</f>
        <v>ТА-3  -  ЧЧР</v>
      </c>
      <c r="B135" s="15" t="s">
        <v>1115</v>
      </c>
      <c r="C135" s="18"/>
      <c r="D135" s="18"/>
      <c r="E135" s="22"/>
      <c r="F135" s="22"/>
      <c r="G135" s="18"/>
      <c r="H135" s="20">
        <f t="shared" ca="1" si="86"/>
        <v>0</v>
      </c>
      <c r="I135" s="16" t="str">
        <f t="shared" si="87"/>
        <v>03T002LH0009</v>
      </c>
      <c r="J135" s="54">
        <v>24</v>
      </c>
      <c r="K135" s="54">
        <v>24</v>
      </c>
      <c r="L135" s="54">
        <v>24</v>
      </c>
      <c r="M135" s="54">
        <v>24</v>
      </c>
      <c r="N135" s="54">
        <v>24</v>
      </c>
      <c r="O135" s="54">
        <v>24</v>
      </c>
      <c r="P135" s="54">
        <v>24</v>
      </c>
      <c r="Q135" s="54">
        <v>24</v>
      </c>
      <c r="R135" s="54">
        <v>24</v>
      </c>
      <c r="S135" s="54">
        <v>24</v>
      </c>
      <c r="T135" s="54">
        <v>24</v>
      </c>
      <c r="U135" s="54">
        <v>24</v>
      </c>
      <c r="V135" s="54">
        <v>24</v>
      </c>
      <c r="W135" s="56">
        <v>24</v>
      </c>
      <c r="AL135" s="55"/>
      <c r="AM135" s="55"/>
      <c r="AN135" s="55"/>
      <c r="AO135" s="55"/>
      <c r="AP135" s="55"/>
      <c r="AQ135" s="55"/>
      <c r="AR135" s="55"/>
      <c r="AS135" s="55"/>
      <c r="AT135" s="55"/>
      <c r="AU135" s="55"/>
      <c r="AV135" s="55"/>
      <c r="AW135" s="55"/>
      <c r="AX135" s="55"/>
      <c r="AY135" s="55"/>
      <c r="AZ135" s="2">
        <f t="shared" ca="1" si="136"/>
        <v>0</v>
      </c>
      <c r="BA135" s="2">
        <f t="shared" ca="1" si="134"/>
        <v>0</v>
      </c>
      <c r="BB135" s="2">
        <f t="shared" ca="1" si="134"/>
        <v>0</v>
      </c>
      <c r="BC135" s="2">
        <f t="shared" ca="1" si="134"/>
        <v>0</v>
      </c>
      <c r="BD135" s="2">
        <f t="shared" ca="1" si="134"/>
        <v>0</v>
      </c>
      <c r="BE135" s="2">
        <f t="shared" ref="BE135:BJ142" ca="1" si="154">COUNTIF(OFFSET(M135,,$D$2+2,COUNTIF(OFFSET($H135,1-ROW($H135),2+4*$D$2,142),"="&amp;OFFSET($H135,,2+4*$D$2))),"&gt;20")</f>
        <v>0</v>
      </c>
      <c r="BF135" s="2">
        <f t="shared" ca="1" si="154"/>
        <v>0</v>
      </c>
      <c r="BG135" s="2">
        <f t="shared" ca="1" si="154"/>
        <v>0</v>
      </c>
      <c r="BH135" s="2">
        <f t="shared" ca="1" si="154"/>
        <v>0</v>
      </c>
      <c r="BI135" s="2">
        <f t="shared" ca="1" si="154"/>
        <v>0</v>
      </c>
      <c r="BJ135" s="2">
        <f t="shared" ca="1" si="154"/>
        <v>0</v>
      </c>
      <c r="BK135" s="2">
        <f t="shared" ca="1" si="153"/>
        <v>0</v>
      </c>
      <c r="BL135" s="2">
        <f t="shared" ca="1" si="153"/>
        <v>0</v>
      </c>
      <c r="BM135" s="2">
        <f t="shared" ca="1" si="153"/>
        <v>0</v>
      </c>
      <c r="BN135" s="2" t="str">
        <f t="shared" si="88"/>
        <v>LH</v>
      </c>
      <c r="BO135" s="2">
        <f>IF(AND(COUNTIF(J135:W135,"&gt;0")&gt;6,COUNTIF(J135:W135,"&gt;0")=SUM(BR135:CE135)),SUM(BR135:CE135),0)</f>
        <v>0</v>
      </c>
      <c r="BP135" s="2">
        <f t="shared" si="137"/>
        <v>0</v>
      </c>
      <c r="BR135" s="2">
        <f t="shared" si="152"/>
        <v>1</v>
      </c>
    </row>
    <row r="136" spans="1:70" x14ac:dyDescent="0.25">
      <c r="A136" s="10" t="str">
        <f>IF(AND(MID(B136,11,2)="10",MID(B136,7,2)="SV",MID(B136,3,1)="T"),"ТА-1  -  "&amp;VLOOKUP("SVT",Справочники!$B$100:$C$115,2,FALSE),IF(MID(B136,1,2)="00",VLOOKUP(MID(B136,7,2),Справочники!$B$100:$C$115,2,FALSE),IF(MID(B136,3,1)="K","КА",IF(MID(B136,3,1)="T","ТА","-"))&amp;"-"&amp;MID(B136,1,2)*1&amp;IF(MID(B136,IF(MID(B136,11,2)="09",10,9),1)="A","А","")&amp;IF(MID(B136,IF(MID(B136,11,2)="09",10,9),1)="B","Б","")&amp;"  -  "&amp;VLOOKUP(IF(AND(MID(B136,7,2)="SV",MID(B136,3,1)="T"),"SVT",MID(B136,7,2)),Справочники!$B$100:$C$115,2,FALSE)))</f>
        <v>ТА-4  -  ЧЧР</v>
      </c>
      <c r="B136" s="15" t="s">
        <v>1116</v>
      </c>
      <c r="C136" s="18"/>
      <c r="D136" s="18"/>
      <c r="E136" s="22"/>
      <c r="F136" s="22"/>
      <c r="G136" s="18"/>
      <c r="H136" s="20">
        <f t="shared" ca="1" si="86"/>
        <v>0</v>
      </c>
      <c r="I136" s="16" t="str">
        <f t="shared" si="87"/>
        <v>04T002LH0009</v>
      </c>
      <c r="J136" s="54">
        <v>24</v>
      </c>
      <c r="K136" s="54">
        <v>24</v>
      </c>
      <c r="L136" s="54">
        <v>24</v>
      </c>
      <c r="M136" s="54">
        <v>24</v>
      </c>
      <c r="N136" s="54">
        <v>24</v>
      </c>
      <c r="O136" s="54">
        <v>24</v>
      </c>
      <c r="P136" s="54">
        <v>24</v>
      </c>
      <c r="Q136" s="54">
        <v>24</v>
      </c>
      <c r="R136" s="54">
        <v>24</v>
      </c>
      <c r="S136" s="54">
        <v>24</v>
      </c>
      <c r="T136" s="54">
        <v>22</v>
      </c>
      <c r="U136" s="54">
        <v>0</v>
      </c>
      <c r="V136" s="54">
        <v>15</v>
      </c>
      <c r="W136" s="56">
        <v>24</v>
      </c>
      <c r="AL136" s="55"/>
      <c r="AM136" s="55"/>
      <c r="AN136" s="55"/>
      <c r="AO136" s="55"/>
      <c r="AP136" s="55"/>
      <c r="AQ136" s="55"/>
      <c r="AR136" s="55"/>
      <c r="AS136" s="55"/>
      <c r="AT136" s="55"/>
      <c r="AU136" s="55"/>
      <c r="AV136" s="55"/>
      <c r="AW136" s="55"/>
      <c r="AX136" s="55"/>
      <c r="AY136" s="55"/>
      <c r="AZ136" s="2">
        <f t="shared" ca="1" si="136"/>
        <v>0</v>
      </c>
      <c r="BA136" s="2">
        <f t="shared" ca="1" si="136"/>
        <v>0</v>
      </c>
      <c r="BB136" s="2">
        <f t="shared" ca="1" si="136"/>
        <v>0</v>
      </c>
      <c r="BC136" s="2">
        <f t="shared" ca="1" si="136"/>
        <v>0</v>
      </c>
      <c r="BD136" s="2">
        <f t="shared" ca="1" si="136"/>
        <v>0</v>
      </c>
      <c r="BE136" s="2">
        <f t="shared" ca="1" si="154"/>
        <v>0</v>
      </c>
      <c r="BF136" s="2">
        <f t="shared" ca="1" si="154"/>
        <v>0</v>
      </c>
      <c r="BG136" s="2">
        <f t="shared" ca="1" si="154"/>
        <v>0</v>
      </c>
      <c r="BH136" s="2">
        <f t="shared" ca="1" si="154"/>
        <v>0</v>
      </c>
      <c r="BI136" s="2">
        <f t="shared" ca="1" si="154"/>
        <v>0</v>
      </c>
      <c r="BJ136" s="2">
        <f t="shared" ca="1" si="154"/>
        <v>0</v>
      </c>
      <c r="BK136" s="2">
        <f t="shared" ca="1" si="153"/>
        <v>0</v>
      </c>
      <c r="BL136" s="2">
        <f t="shared" ca="1" si="153"/>
        <v>0</v>
      </c>
      <c r="BM136" s="2">
        <f t="shared" ca="1" si="153"/>
        <v>0</v>
      </c>
      <c r="BN136" s="2" t="str">
        <f t="shared" si="88"/>
        <v>LH</v>
      </c>
      <c r="BO136" s="2">
        <f>IF(AND(COUNTIF(J136:W136,"&gt;0")&gt;6,COUNTIF(J136:W136,"&gt;0")=SUM(BR136:CE136)),SUM(BR136:CE136),0)</f>
        <v>0</v>
      </c>
      <c r="BP136" s="2">
        <f t="shared" ref="BP136:BP141" si="155">IF(AND(COUNTIF(J136:W136,"&gt;0")&gt;6,SUM(BR136:CE136)=0),1,0)</f>
        <v>0</v>
      </c>
      <c r="BR136" s="2">
        <f t="shared" si="152"/>
        <v>1</v>
      </c>
    </row>
    <row r="137" spans="1:70" x14ac:dyDescent="0.25">
      <c r="A137" s="10" t="str">
        <f>IF(AND(MID(B137,11,2)="10",MID(B137,7,2)="SV",MID(B137,3,1)="T"),"ТА-1  -  "&amp;VLOOKUP("SVT",Справочники!$B$100:$C$115,2,FALSE),IF(MID(B137,1,2)="00",VLOOKUP(MID(B137,7,2),Справочники!$B$100:$C$115,2,FALSE),IF(MID(B137,3,1)="K","КА",IF(MID(B137,3,1)="T","ТА","-"))&amp;"-"&amp;MID(B137,1,2)*1&amp;IF(MID(B137,IF(MID(B137,11,2)="09",10,9),1)="A","А","")&amp;IF(MID(B137,IF(MID(B137,11,2)="09",10,9),1)="B","Б","")&amp;"  -  "&amp;VLOOKUP(IF(AND(MID(B137,7,2)="SV",MID(B137,3,1)="T"),"SVT",MID(B137,7,2)),Справочники!$B$100:$C$115,2,FALSE)))</f>
        <v>ТА-5  -  ЧЧР</v>
      </c>
      <c r="B137" s="15" t="s">
        <v>1117</v>
      </c>
      <c r="C137" s="18"/>
      <c r="D137" s="18"/>
      <c r="E137" s="22"/>
      <c r="F137" s="22"/>
      <c r="G137" s="18"/>
      <c r="H137" s="20">
        <f t="shared" ref="H137:H141" ca="1" si="156">IF(COUNTIF(OFFSET(H137,,2+$D$2+$B$3-$B$2,,$C$3-$B$3+1),"=42")+COUNTIF(OFFSET(H137,,2+$D$2+$B$3-$B$2,,$C$3-$B$3+1),"=21")&gt;0,1,0)</f>
        <v>0</v>
      </c>
      <c r="I137" s="16" t="str">
        <f t="shared" ref="I137:I142" si="157">IF(MID(B137,7,2)="MX",REPLACE(B137,5,2,"01"),IF(AND(MID(B137,11,2)="20",MID(B137,7,2)="KV"),REPLACE(B137,5,2,"12"),IF(MID(B137,7,2)="MK",IF(MID(B137,11,2)="26",REPLACE(B137,5,2,"02"),IF(MID(B137,11,2)="06",REPLACE(B137,3,4,"S002"),REPLACE(B137,6,1,"2"))),REPLACE(B137,6,1,"2"))))</f>
        <v>05T002LH0009</v>
      </c>
      <c r="J137" s="54">
        <v>0</v>
      </c>
      <c r="K137" s="54">
        <v>0</v>
      </c>
      <c r="L137" s="54">
        <v>0</v>
      </c>
      <c r="M137" s="54">
        <v>0</v>
      </c>
      <c r="N137" s="54">
        <v>0</v>
      </c>
      <c r="O137" s="54">
        <v>0</v>
      </c>
      <c r="P137" s="54">
        <v>0</v>
      </c>
      <c r="Q137" s="54">
        <v>0</v>
      </c>
      <c r="R137" s="54">
        <v>0</v>
      </c>
      <c r="S137" s="54">
        <v>0</v>
      </c>
      <c r="T137" s="54">
        <v>0</v>
      </c>
      <c r="U137" s="54">
        <v>0</v>
      </c>
      <c r="V137" s="54">
        <v>0</v>
      </c>
      <c r="W137" s="56">
        <v>0</v>
      </c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5"/>
      <c r="AW137" s="55"/>
      <c r="AX137" s="55"/>
      <c r="AY137" s="55"/>
      <c r="AZ137" s="2">
        <f t="shared" ca="1" si="136"/>
        <v>0</v>
      </c>
      <c r="BA137" s="2">
        <f t="shared" ca="1" si="136"/>
        <v>0</v>
      </c>
      <c r="BB137" s="2">
        <f t="shared" ca="1" si="136"/>
        <v>0</v>
      </c>
      <c r="BC137" s="2">
        <f t="shared" ca="1" si="136"/>
        <v>0</v>
      </c>
      <c r="BD137" s="2">
        <f t="shared" ca="1" si="136"/>
        <v>0</v>
      </c>
      <c r="BE137" s="2">
        <f t="shared" ca="1" si="154"/>
        <v>0</v>
      </c>
      <c r="BF137" s="2">
        <f t="shared" ca="1" si="154"/>
        <v>0</v>
      </c>
      <c r="BG137" s="2">
        <f t="shared" ca="1" si="154"/>
        <v>0</v>
      </c>
      <c r="BH137" s="2">
        <f t="shared" ca="1" si="154"/>
        <v>0</v>
      </c>
      <c r="BI137" s="2">
        <f t="shared" ca="1" si="154"/>
        <v>0</v>
      </c>
      <c r="BJ137" s="2">
        <f t="shared" ca="1" si="154"/>
        <v>0</v>
      </c>
      <c r="BK137" s="2">
        <f t="shared" ca="1" si="153"/>
        <v>0</v>
      </c>
      <c r="BL137" s="2">
        <f t="shared" ca="1" si="153"/>
        <v>0</v>
      </c>
      <c r="BM137" s="2">
        <f t="shared" ca="1" si="153"/>
        <v>0</v>
      </c>
      <c r="BN137" s="2" t="str">
        <f t="shared" ref="BN137:BN142" si="158">MID(B137,7,2)</f>
        <v>LH</v>
      </c>
      <c r="BP137" s="2">
        <f t="shared" si="155"/>
        <v>0</v>
      </c>
      <c r="BR137" s="2">
        <f t="shared" si="152"/>
        <v>0</v>
      </c>
    </row>
    <row r="138" spans="1:70" x14ac:dyDescent="0.25">
      <c r="A138" s="10" t="str">
        <f>IF(AND(MID(B138,11,2)="10",MID(B138,7,2)="SV",MID(B138,3,1)="T"),"ТА-1  -  "&amp;VLOOKUP("SVT",Справочники!$B$100:$C$115,2,FALSE),IF(MID(B138,1,2)="00",VLOOKUP(MID(B138,7,2),Справочники!$B$100:$C$115,2,FALSE),IF(MID(B138,3,1)="K","КА",IF(MID(B138,3,1)="T","ТА","-"))&amp;"-"&amp;MID(B138,1,2)*1&amp;IF(MID(B138,IF(MID(B138,11,2)="09",10,9),1)="A","А","")&amp;IF(MID(B138,IF(MID(B138,11,2)="09",10,9),1)="B","Б","")&amp;"  -  "&amp;VLOOKUP(IF(AND(MID(B138,7,2)="SV",MID(B138,3,1)="T"),"SVT",MID(B138,7,2)),Справочники!$B$100:$C$115,2,FALSE)))</f>
        <v>ТА-6  -  ЧЧР</v>
      </c>
      <c r="B138" s="15" t="s">
        <v>1118</v>
      </c>
      <c r="C138" s="18"/>
      <c r="D138" s="18"/>
      <c r="E138" s="22"/>
      <c r="F138" s="22"/>
      <c r="G138" s="18"/>
      <c r="H138" s="20">
        <f t="shared" ca="1" si="156"/>
        <v>0</v>
      </c>
      <c r="I138" s="16" t="str">
        <f t="shared" si="157"/>
        <v>06T002LH0009</v>
      </c>
      <c r="J138" s="54">
        <v>24</v>
      </c>
      <c r="K138" s="54">
        <v>24</v>
      </c>
      <c r="L138" s="54">
        <v>24</v>
      </c>
      <c r="M138" s="54">
        <v>24</v>
      </c>
      <c r="N138" s="54">
        <v>24</v>
      </c>
      <c r="O138" s="54">
        <v>24</v>
      </c>
      <c r="P138" s="54">
        <v>24</v>
      </c>
      <c r="Q138" s="54">
        <v>24</v>
      </c>
      <c r="R138" s="54">
        <v>24</v>
      </c>
      <c r="S138" s="54">
        <v>24</v>
      </c>
      <c r="T138" s="54">
        <v>24</v>
      </c>
      <c r="U138" s="54">
        <v>24</v>
      </c>
      <c r="V138" s="54">
        <v>24</v>
      </c>
      <c r="W138" s="56">
        <v>24</v>
      </c>
      <c r="AL138" s="55"/>
      <c r="AM138" s="55"/>
      <c r="AN138" s="55"/>
      <c r="AO138" s="55"/>
      <c r="AP138" s="55"/>
      <c r="AQ138" s="55"/>
      <c r="AR138" s="55"/>
      <c r="AS138" s="55"/>
      <c r="AT138" s="55"/>
      <c r="AU138" s="55"/>
      <c r="AV138" s="55"/>
      <c r="AW138" s="55"/>
      <c r="AX138" s="55"/>
      <c r="AY138" s="55"/>
      <c r="AZ138" s="2">
        <f t="shared" ca="1" si="136"/>
        <v>0</v>
      </c>
      <c r="BA138" s="2">
        <f t="shared" ca="1" si="136"/>
        <v>0</v>
      </c>
      <c r="BB138" s="2">
        <f t="shared" ca="1" si="136"/>
        <v>0</v>
      </c>
      <c r="BC138" s="2">
        <f t="shared" ca="1" si="136"/>
        <v>0</v>
      </c>
      <c r="BD138" s="2">
        <f t="shared" ca="1" si="136"/>
        <v>0</v>
      </c>
      <c r="BE138" s="2">
        <f t="shared" ca="1" si="154"/>
        <v>0</v>
      </c>
      <c r="BF138" s="2">
        <f t="shared" ca="1" si="154"/>
        <v>0</v>
      </c>
      <c r="BG138" s="2">
        <f t="shared" ca="1" si="154"/>
        <v>0</v>
      </c>
      <c r="BH138" s="2">
        <f t="shared" ca="1" si="154"/>
        <v>0</v>
      </c>
      <c r="BI138" s="2">
        <f t="shared" ca="1" si="154"/>
        <v>0</v>
      </c>
      <c r="BJ138" s="2">
        <f t="shared" ca="1" si="154"/>
        <v>0</v>
      </c>
      <c r="BK138" s="2">
        <f t="shared" ca="1" si="153"/>
        <v>0</v>
      </c>
      <c r="BL138" s="2">
        <f t="shared" ca="1" si="153"/>
        <v>0</v>
      </c>
      <c r="BM138" s="2">
        <f t="shared" ca="1" si="153"/>
        <v>0</v>
      </c>
      <c r="BN138" s="2" t="str">
        <f t="shared" si="158"/>
        <v>LH</v>
      </c>
      <c r="BO138" s="2">
        <f>IF(AND(COUNTIF(J138:W138,"&gt;0")&gt;6,COUNTIF(J138:W138,"&gt;0")=SUM(BR138:CE138)),SUM(BR138:CE138),0)</f>
        <v>0</v>
      </c>
      <c r="BP138" s="2">
        <f t="shared" si="155"/>
        <v>0</v>
      </c>
      <c r="BR138" s="2">
        <f t="shared" si="152"/>
        <v>1</v>
      </c>
    </row>
    <row r="139" spans="1:70" x14ac:dyDescent="0.25">
      <c r="A139" s="10" t="str">
        <f>IF(AND(MID(B139,11,2)="10",MID(B139,7,2)="SV",MID(B139,3,1)="T"),"ТА-1  -  "&amp;VLOOKUP("SVT",Справочники!$B$100:$C$115,2,FALSE),IF(MID(B139,1,2)="00",VLOOKUP(MID(B139,7,2),Справочники!$B$100:$C$115,2,FALSE),IF(MID(B139,3,1)="K","КА",IF(MID(B139,3,1)="T","ТА","-"))&amp;"-"&amp;MID(B139,1,2)*1&amp;IF(MID(B139,IF(MID(B139,11,2)="09",10,9),1)="A","А","")&amp;IF(MID(B139,IF(MID(B139,11,2)="09",10,9),1)="B","Б","")&amp;"  -  "&amp;VLOOKUP(IF(AND(MID(B139,7,2)="SV",MID(B139,3,1)="T"),"SVT",MID(B139,7,2)),Справочники!$B$100:$C$115,2,FALSE)))</f>
        <v>ТА-7  -  ЧЧР</v>
      </c>
      <c r="B139" s="15" t="s">
        <v>1119</v>
      </c>
      <c r="C139" s="18"/>
      <c r="D139" s="18"/>
      <c r="E139" s="22"/>
      <c r="F139" s="22"/>
      <c r="G139" s="18"/>
      <c r="H139" s="20">
        <f t="shared" ca="1" si="156"/>
        <v>0</v>
      </c>
      <c r="I139" s="16" t="str">
        <f t="shared" si="157"/>
        <v>07T002LH0009</v>
      </c>
      <c r="J139" s="54">
        <v>24</v>
      </c>
      <c r="K139" s="54">
        <v>24</v>
      </c>
      <c r="L139" s="54">
        <v>24</v>
      </c>
      <c r="M139" s="54">
        <v>24</v>
      </c>
      <c r="N139" s="54">
        <v>24</v>
      </c>
      <c r="O139" s="54">
        <v>24</v>
      </c>
      <c r="P139" s="54">
        <v>24</v>
      </c>
      <c r="Q139" s="54">
        <v>24</v>
      </c>
      <c r="R139" s="54">
        <v>24</v>
      </c>
      <c r="S139" s="54">
        <v>24</v>
      </c>
      <c r="T139" s="54">
        <v>24</v>
      </c>
      <c r="U139" s="54">
        <v>24</v>
      </c>
      <c r="V139" s="54">
        <v>24</v>
      </c>
      <c r="W139" s="56">
        <v>24</v>
      </c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2">
        <f t="shared" ca="1" si="136"/>
        <v>0</v>
      </c>
      <c r="BA139" s="2">
        <f t="shared" ca="1" si="136"/>
        <v>0</v>
      </c>
      <c r="BB139" s="2">
        <f t="shared" ca="1" si="136"/>
        <v>0</v>
      </c>
      <c r="BC139" s="2">
        <f t="shared" ca="1" si="136"/>
        <v>0</v>
      </c>
      <c r="BD139" s="2">
        <f t="shared" ca="1" si="136"/>
        <v>0</v>
      </c>
      <c r="BE139" s="2">
        <f t="shared" ca="1" si="154"/>
        <v>0</v>
      </c>
      <c r="BF139" s="2">
        <f t="shared" ca="1" si="154"/>
        <v>0</v>
      </c>
      <c r="BG139" s="2">
        <f t="shared" ca="1" si="154"/>
        <v>0</v>
      </c>
      <c r="BH139" s="2">
        <f t="shared" ca="1" si="154"/>
        <v>0</v>
      </c>
      <c r="BI139" s="2">
        <f t="shared" ca="1" si="154"/>
        <v>0</v>
      </c>
      <c r="BJ139" s="2">
        <f t="shared" ca="1" si="154"/>
        <v>0</v>
      </c>
      <c r="BK139" s="2">
        <f t="shared" ca="1" si="153"/>
        <v>0</v>
      </c>
      <c r="BL139" s="2">
        <f t="shared" ca="1" si="153"/>
        <v>0</v>
      </c>
      <c r="BM139" s="2">
        <f t="shared" ca="1" si="153"/>
        <v>0</v>
      </c>
      <c r="BN139" s="2" t="str">
        <f t="shared" si="158"/>
        <v>LH</v>
      </c>
      <c r="BO139" s="2">
        <f>IF(AND(COUNTIF(J139:W139,"&gt;0")&gt;6,COUNTIF(J139:W139,"&gt;0")=SUM(BR139:CE139)),SUM(BR139:CE139),0)</f>
        <v>0</v>
      </c>
      <c r="BP139" s="2">
        <f t="shared" si="155"/>
        <v>0</v>
      </c>
      <c r="BR139" s="2">
        <f t="shared" si="152"/>
        <v>1</v>
      </c>
    </row>
    <row r="140" spans="1:70" x14ac:dyDescent="0.25">
      <c r="A140" s="10" t="str">
        <f>IF(AND(MID(B140,11,2)="10",MID(B140,7,2)="SV",MID(B140,3,1)="T"),"ТА-1  -  "&amp;VLOOKUP("SVT",Справочники!$B$100:$C$115,2,FALSE),IF(MID(B140,1,2)="00",VLOOKUP(MID(B140,7,2),Справочники!$B$100:$C$115,2,FALSE),IF(MID(B140,3,1)="K","КА",IF(MID(B140,3,1)="T","ТА","-"))&amp;"-"&amp;MID(B140,1,2)*1&amp;IF(MID(B140,IF(MID(B140,11,2)="09",10,9),1)="A","А","")&amp;IF(MID(B140,IF(MID(B140,11,2)="09",10,9),1)="B","Б","")&amp;"  -  "&amp;VLOOKUP(IF(AND(MID(B140,7,2)="SV",MID(B140,3,1)="T"),"SVT",MID(B140,7,2)),Справочники!$B$100:$C$115,2,FALSE)))</f>
        <v>ТА-8  -  ЧЧР</v>
      </c>
      <c r="B140" s="15" t="s">
        <v>1120</v>
      </c>
      <c r="C140" s="18"/>
      <c r="D140" s="18"/>
      <c r="E140" s="22"/>
      <c r="F140" s="22"/>
      <c r="G140" s="18"/>
      <c r="H140" s="20">
        <f t="shared" ca="1" si="156"/>
        <v>0</v>
      </c>
      <c r="I140" s="16" t="str">
        <f t="shared" si="157"/>
        <v>08T002LH0009</v>
      </c>
      <c r="J140" s="54">
        <v>0</v>
      </c>
      <c r="K140" s="54">
        <v>0</v>
      </c>
      <c r="L140" s="54">
        <v>0</v>
      </c>
      <c r="M140" s="54">
        <v>0</v>
      </c>
      <c r="N140" s="54">
        <v>0</v>
      </c>
      <c r="O140" s="54">
        <v>0</v>
      </c>
      <c r="P140" s="54">
        <v>0</v>
      </c>
      <c r="Q140" s="54">
        <v>0</v>
      </c>
      <c r="R140" s="54">
        <v>0</v>
      </c>
      <c r="S140" s="54">
        <v>0</v>
      </c>
      <c r="T140" s="54">
        <v>0</v>
      </c>
      <c r="U140" s="54">
        <v>0</v>
      </c>
      <c r="V140" s="54">
        <v>0</v>
      </c>
      <c r="W140" s="56">
        <v>0</v>
      </c>
      <c r="AL140" s="55"/>
      <c r="AM140" s="55"/>
      <c r="AN140" s="55"/>
      <c r="AO140" s="55"/>
      <c r="AP140" s="55"/>
      <c r="AQ140" s="55"/>
      <c r="AR140" s="55"/>
      <c r="AS140" s="55"/>
      <c r="AT140" s="55"/>
      <c r="AU140" s="55"/>
      <c r="AV140" s="55"/>
      <c r="AW140" s="55"/>
      <c r="AX140" s="55"/>
      <c r="AY140" s="55"/>
      <c r="AZ140" s="2">
        <f t="shared" ca="1" si="136"/>
        <v>0</v>
      </c>
      <c r="BA140" s="2">
        <f t="shared" ca="1" si="136"/>
        <v>0</v>
      </c>
      <c r="BB140" s="2">
        <f t="shared" ca="1" si="136"/>
        <v>0</v>
      </c>
      <c r="BC140" s="2">
        <f t="shared" ca="1" si="136"/>
        <v>0</v>
      </c>
      <c r="BD140" s="2">
        <f t="shared" ca="1" si="136"/>
        <v>0</v>
      </c>
      <c r="BE140" s="2">
        <f t="shared" ca="1" si="154"/>
        <v>0</v>
      </c>
      <c r="BF140" s="2">
        <f t="shared" ca="1" si="154"/>
        <v>0</v>
      </c>
      <c r="BG140" s="2">
        <f t="shared" ca="1" si="154"/>
        <v>0</v>
      </c>
      <c r="BH140" s="2">
        <f t="shared" ca="1" si="154"/>
        <v>0</v>
      </c>
      <c r="BI140" s="2">
        <f t="shared" ca="1" si="154"/>
        <v>0</v>
      </c>
      <c r="BJ140" s="2">
        <f t="shared" ca="1" si="154"/>
        <v>0</v>
      </c>
      <c r="BK140" s="2">
        <f t="shared" ca="1" si="153"/>
        <v>0</v>
      </c>
      <c r="BL140" s="2">
        <f t="shared" ca="1" si="153"/>
        <v>0</v>
      </c>
      <c r="BM140" s="2">
        <f t="shared" ca="1" si="153"/>
        <v>0</v>
      </c>
      <c r="BN140" s="2" t="str">
        <f t="shared" si="158"/>
        <v>LH</v>
      </c>
      <c r="BP140" s="2">
        <f t="shared" si="155"/>
        <v>0</v>
      </c>
      <c r="BR140" s="2">
        <f t="shared" si="152"/>
        <v>0</v>
      </c>
    </row>
    <row r="141" spans="1:70" x14ac:dyDescent="0.25">
      <c r="A141" s="10" t="str">
        <f>IF(AND(MID(B141,11,2)="10",MID(B141,7,2)="SV",MID(B141,3,1)="T"),"ТА-1  -  "&amp;VLOOKUP("SVT",Справочники!$B$100:$C$115,2,FALSE),IF(MID(B141,1,2)="00",VLOOKUP(MID(B141,7,2),Справочники!$B$100:$C$115,2,FALSE),IF(MID(B141,3,1)="K","КА",IF(MID(B141,3,1)="T","ТА","-"))&amp;"-"&amp;MID(B141,1,2)*1&amp;IF(MID(B141,IF(MID(B141,11,2)="09",10,9),1)="A","А","")&amp;IF(MID(B141,IF(MID(B141,11,2)="09",10,9),1)="B","Б","")&amp;"  -  "&amp;VLOOKUP(IF(AND(MID(B141,7,2)="SV",MID(B141,3,1)="T"),"SVT",MID(B141,7,2)),Справочники!$B$100:$C$115,2,FALSE)))</f>
        <v>ТА-9  -  ЧЧР</v>
      </c>
      <c r="B141" s="15" t="s">
        <v>1121</v>
      </c>
      <c r="C141" s="18"/>
      <c r="D141" s="18"/>
      <c r="E141" s="22"/>
      <c r="F141" s="22"/>
      <c r="G141" s="18"/>
      <c r="H141" s="20">
        <f t="shared" ca="1" si="156"/>
        <v>0</v>
      </c>
      <c r="I141" s="16" t="str">
        <f t="shared" si="157"/>
        <v>09T002LH0009</v>
      </c>
      <c r="J141" s="54">
        <v>0</v>
      </c>
      <c r="K141" s="54">
        <v>0</v>
      </c>
      <c r="L141" s="54">
        <v>0</v>
      </c>
      <c r="M141" s="54">
        <v>0</v>
      </c>
      <c r="N141" s="54">
        <v>0</v>
      </c>
      <c r="O141" s="54">
        <v>0</v>
      </c>
      <c r="P141" s="54">
        <v>0</v>
      </c>
      <c r="Q141" s="54">
        <v>0</v>
      </c>
      <c r="R141" s="54">
        <v>0</v>
      </c>
      <c r="S141" s="54">
        <v>0</v>
      </c>
      <c r="T141" s="54">
        <v>0</v>
      </c>
      <c r="U141" s="54">
        <v>0</v>
      </c>
      <c r="V141" s="54">
        <v>0</v>
      </c>
      <c r="W141" s="56">
        <v>0</v>
      </c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  <c r="AX141" s="55"/>
      <c r="AY141" s="55"/>
      <c r="AZ141" s="2">
        <f t="shared" ca="1" si="136"/>
        <v>0</v>
      </c>
      <c r="BA141" s="2">
        <f t="shared" ca="1" si="136"/>
        <v>0</v>
      </c>
      <c r="BB141" s="2">
        <f t="shared" ca="1" si="136"/>
        <v>0</v>
      </c>
      <c r="BC141" s="2">
        <f t="shared" ca="1" si="136"/>
        <v>0</v>
      </c>
      <c r="BD141" s="2">
        <f t="shared" ca="1" si="136"/>
        <v>0</v>
      </c>
      <c r="BE141" s="2">
        <f t="shared" ca="1" si="154"/>
        <v>0</v>
      </c>
      <c r="BF141" s="2">
        <f t="shared" ca="1" si="154"/>
        <v>0</v>
      </c>
      <c r="BG141" s="2">
        <f t="shared" ca="1" si="154"/>
        <v>0</v>
      </c>
      <c r="BH141" s="2">
        <f t="shared" ca="1" si="154"/>
        <v>0</v>
      </c>
      <c r="BI141" s="2">
        <f t="shared" ca="1" si="154"/>
        <v>0</v>
      </c>
      <c r="BJ141" s="2">
        <f t="shared" ca="1" si="154"/>
        <v>0</v>
      </c>
      <c r="BK141" s="2">
        <f t="shared" ca="1" si="153"/>
        <v>0</v>
      </c>
      <c r="BL141" s="2">
        <f t="shared" ca="1" si="153"/>
        <v>0</v>
      </c>
      <c r="BM141" s="2">
        <f t="shared" ca="1" si="153"/>
        <v>0</v>
      </c>
      <c r="BN141" s="2" t="str">
        <f t="shared" si="158"/>
        <v>LH</v>
      </c>
      <c r="BP141" s="2">
        <f t="shared" si="155"/>
        <v>0</v>
      </c>
      <c r="BR141" s="2">
        <f t="shared" si="152"/>
        <v>0</v>
      </c>
    </row>
    <row r="142" spans="1:70" x14ac:dyDescent="0.25">
      <c r="A142" s="10" t="str">
        <f>IF(AND(MID(B142,11,2)="10",MID(B142,7,2)="SV",MID(B142,3,1)="T"),"ТА-1  -  "&amp;VLOOKUP("SVT",Справочники!$B$100:$C$115,2,FALSE),IF(MID(B142,1,2)="00",VLOOKUP(MID(B142,7,2),Справочники!$B$100:$C$115,2,FALSE),IF(MID(B142,3,1)="K","КА",IF(MID(B142,3,1)="T","ТА","-"))&amp;"-"&amp;MID(B142,1,2)*1&amp;IF(MID(B142,IF(MID(B142,11,2)="09",10,9),1)="A","А","")&amp;IF(MID(B142,IF(MID(B142,11,2)="09",10,9),1)="B","Б","")&amp;"  -  "&amp;VLOOKUP(IF(AND(MID(B142,7,2)="SV",MID(B142,3,1)="T"),"SVT",MID(B142,7,2)),Справочники!$B$100:$C$115,2,FALSE)))</f>
        <v>Потери пара и конденсата</v>
      </c>
      <c r="B142" s="15" t="s">
        <v>1450</v>
      </c>
      <c r="C142" s="22">
        <v>50</v>
      </c>
      <c r="D142" s="110" t="s">
        <v>2975</v>
      </c>
      <c r="E142" s="22">
        <v>51</v>
      </c>
      <c r="F142" s="110" t="s">
        <v>2997</v>
      </c>
      <c r="G142" s="18"/>
      <c r="H142" s="20">
        <f>IFERROR(IF(AND(MID(D142,1,1)*MID(F142,1,1)=1,RIGHT(F142,LEN(F142)-1)-RIGHT(D142,LEN(D142)-1)&gt;1),1,0),"-")</f>
        <v>0</v>
      </c>
      <c r="I142" s="16" t="str">
        <f t="shared" si="157"/>
        <v>00S102MK0009</v>
      </c>
      <c r="J142" s="54">
        <v>2.25</v>
      </c>
      <c r="K142" s="54">
        <v>2.0699999999999998</v>
      </c>
      <c r="L142" s="54">
        <v>2.34</v>
      </c>
      <c r="M142" s="54">
        <v>2.0099999999999998</v>
      </c>
      <c r="N142" s="54">
        <v>1.76</v>
      </c>
      <c r="O142" s="54">
        <v>1.99</v>
      </c>
      <c r="P142" s="54">
        <v>1.63</v>
      </c>
      <c r="Q142" s="54">
        <v>2.79</v>
      </c>
      <c r="R142" s="54">
        <v>2.5499999999999998</v>
      </c>
      <c r="S142" s="54">
        <v>1.91</v>
      </c>
      <c r="T142" s="54">
        <v>1.79</v>
      </c>
      <c r="U142" s="54">
        <v>2.42</v>
      </c>
      <c r="V142" s="54">
        <v>2.41</v>
      </c>
      <c r="W142" s="56">
        <v>2.0699999999999998</v>
      </c>
      <c r="X142" s="2" t="e">
        <f t="shared" ref="X142:AK142" ca="1" si="159">IF(J142&lt;&gt;"",IF(LEFT($E142,2)="+-",IF(OR(J142&lt;MIN($C142:$D142),J142&gt;MAX($C142:$D142)),1,0),IF(AND(1*$E142&gt;0,J142&gt;MAX($C142:$D142)),1,IF(AND(1*$E142&lt;0,J142&lt;MIN($C142:$D142)),1,0)))+10*IF(SUM(OFFSET($A$117,MATCH(MID($A142,1,SEARCH(" ",$A142)-1)&amp;"  -  ЧЧР",$A$117:$A$141,0)-1,COLUMN(J142)-1,,-($D$3+$F142)))=24*($D$3+$F142),IF(AND(IF(LEFT($E142,2)="+-",IF(OR(J142&lt;MIN($C142:$D142),J142&gt;MAX($C142:$D142)),1,0),IF(AND(1*$E142&gt;0,J142&gt;MAX($C142:$D142)),1,IF(AND(1*$E142&lt;0,J142&lt;MIN($C142:$D142)),1,0)))=1,IF(COLUMN(T$7)-COLUMN($J$7)&gt;$D$2+$G142,IF(OR(OFFSET(T142,,-1)=21,OFFSET(T142,,-1)=42),1,0),0)=1),2,IF(COLUMN(J142)-COLUMN($J$7)&gt;=$D$3-1+$F142,IF(LEFT($E142,2)="+-",IF(OR(AND(J142&gt;MAX($C142:$D142),AVERAGE(OFFSET(J142,,,,-$D$3))-AVERAGE(OFFSET(J142,,-$D$3,,-$F142))&gt;1*SUBSTITUTE($E142,"+-","+")),AND(J142&lt;MIN($C142:$D142),AVERAGE(OFFSET(J142,,,,-$D$3))-AVERAGE(OFFSET(J142,,-$D$3,,-$F142))&lt;1*SUBSTITUTE($E142,"+-","-"))),2,0),IF(1*$E142&gt;0,IF(AVERAGE(OFFSET(J142,,,,-$D$3))-AVERAGE(OFFSET(J142,,-$D$3,,-$F142))&gt;1*$E142,2,0),IF(AVERAGE(OFFSET(J142,,,,-$D$3))-AVERAGE(OFFSET(J142,,-$D$3,,-$F142))&lt;1*$E142,2,0))),0)*IF($C$4="блоки",IF(OR(MID($B142,7,2)="TA",MID($B142,7,2)="KV"),IF(OFFSET($A$117,IFERROR(MATCH("КА-"&amp;MID($A142,4,2)*1&amp;"А  -  ЧЧР",$A$117:$A$141,0),MATCH("КА-"&amp;MID($A142,4,2)*1&amp;"  -  ЧЧР",$A$117:$A$141,0))-1,COLUMN(J142)-1,,)+OFFSET($A$117,IFERROR(MATCH("КА-"&amp;MID($A142,4,2)*1&amp;"Б  -  ЧЧР",$A$117:$A$141,0),MATCH("КА-"&amp;MID($A142,4,2)*1&amp;"  -  ЧЧР",$A$117:$A$141,0))-1,COLUMN(J142)-1,,)=48,1,0),1),1)),0),0)*IF($G142&gt;0,IF(COLUMN(T$7)-COLUMN($J$7)&gt;=$D$2+$G142,IF(SUM(OFFSET(T142,,-1,,-$G142))&gt;=$G142*21,2,1),1),2)</f>
        <v>#N/A</v>
      </c>
      <c r="Y142" s="2" t="e">
        <f t="shared" ca="1" si="159"/>
        <v>#N/A</v>
      </c>
      <c r="Z142" s="2" t="e">
        <f t="shared" ca="1" si="159"/>
        <v>#N/A</v>
      </c>
      <c r="AA142" s="2" t="e">
        <f t="shared" ca="1" si="159"/>
        <v>#N/A</v>
      </c>
      <c r="AB142" s="2" t="e">
        <f t="shared" ca="1" si="159"/>
        <v>#N/A</v>
      </c>
      <c r="AC142" s="2" t="e">
        <f t="shared" ca="1" si="159"/>
        <v>#N/A</v>
      </c>
      <c r="AD142" s="2" t="e">
        <f t="shared" ca="1" si="159"/>
        <v>#N/A</v>
      </c>
      <c r="AE142" s="2" t="e">
        <f t="shared" ca="1" si="159"/>
        <v>#N/A</v>
      </c>
      <c r="AF142" s="2" t="e">
        <f t="shared" ca="1" si="159"/>
        <v>#N/A</v>
      </c>
      <c r="AG142" s="2" t="e">
        <f t="shared" ca="1" si="159"/>
        <v>#N/A</v>
      </c>
      <c r="AH142" s="2" t="e">
        <f t="shared" ca="1" si="159"/>
        <v>#N/A</v>
      </c>
      <c r="AI142" s="2" t="e">
        <f t="shared" ca="1" si="159"/>
        <v>#N/A</v>
      </c>
      <c r="AJ142" s="2" t="e">
        <f t="shared" ca="1" si="159"/>
        <v>#N/A</v>
      </c>
      <c r="AK142" s="2" t="e">
        <f t="shared" ca="1" si="159"/>
        <v>#N/A</v>
      </c>
      <c r="AL142" s="55">
        <v>2.93</v>
      </c>
      <c r="AM142" s="55">
        <v>2.5</v>
      </c>
      <c r="AN142" s="55">
        <v>2.5</v>
      </c>
      <c r="AO142" s="55">
        <v>2.5099999999999998</v>
      </c>
      <c r="AP142" s="55">
        <v>2.52</v>
      </c>
      <c r="AQ142" s="55">
        <v>2.52</v>
      </c>
      <c r="AR142" s="55">
        <v>2.5299999999999998</v>
      </c>
      <c r="AS142" s="55">
        <v>2.5299999999999998</v>
      </c>
      <c r="AT142" s="55">
        <v>2.52</v>
      </c>
      <c r="AU142" s="55">
        <v>2.5299999999999998</v>
      </c>
      <c r="AV142" s="55">
        <v>2.57</v>
      </c>
      <c r="AW142" s="55">
        <v>2.4</v>
      </c>
      <c r="AX142" s="55">
        <v>3.08</v>
      </c>
      <c r="AY142" s="55">
        <v>2.7</v>
      </c>
      <c r="AZ142" s="2">
        <f t="shared" ca="1" si="136"/>
        <v>0</v>
      </c>
      <c r="BA142" s="2">
        <f t="shared" ca="1" si="136"/>
        <v>0</v>
      </c>
      <c r="BB142" s="2">
        <f t="shared" ca="1" si="136"/>
        <v>0</v>
      </c>
      <c r="BC142" s="2">
        <f t="shared" ca="1" si="136"/>
        <v>0</v>
      </c>
      <c r="BD142" s="2">
        <f t="shared" ca="1" si="136"/>
        <v>0</v>
      </c>
      <c r="BE142" s="2">
        <f t="shared" ca="1" si="154"/>
        <v>0</v>
      </c>
      <c r="BF142" s="2">
        <f t="shared" ca="1" si="154"/>
        <v>0</v>
      </c>
      <c r="BG142" s="2">
        <f t="shared" ca="1" si="154"/>
        <v>0</v>
      </c>
      <c r="BH142" s="2">
        <f t="shared" ca="1" si="154"/>
        <v>0</v>
      </c>
      <c r="BI142" s="2">
        <f t="shared" ca="1" si="154"/>
        <v>0</v>
      </c>
      <c r="BJ142" s="2">
        <f t="shared" ca="1" si="154"/>
        <v>0</v>
      </c>
      <c r="BK142" s="2">
        <f t="shared" ca="1" si="153"/>
        <v>0</v>
      </c>
      <c r="BL142" s="2">
        <f t="shared" ca="1" si="153"/>
        <v>0</v>
      </c>
      <c r="BM142" s="2">
        <f t="shared" ca="1" si="153"/>
        <v>0</v>
      </c>
      <c r="BN142" s="2" t="str">
        <f t="shared" si="158"/>
        <v>MK</v>
      </c>
    </row>
    <row r="143" spans="1:70" x14ac:dyDescent="0.25">
      <c r="A143"/>
      <c r="B143"/>
      <c r="C143"/>
      <c r="D143"/>
    </row>
    <row r="144" spans="1:70" x14ac:dyDescent="0.25">
      <c r="A144" s="98"/>
      <c r="B144"/>
      <c r="C144"/>
      <c r="D144"/>
    </row>
    <row r="145" spans="1:4" x14ac:dyDescent="0.25">
      <c r="A145" s="98"/>
      <c r="B145"/>
      <c r="C145"/>
      <c r="D145"/>
    </row>
    <row r="146" spans="1:4" x14ac:dyDescent="0.25">
      <c r="A146" s="98"/>
      <c r="B146"/>
      <c r="C146"/>
      <c r="D146"/>
    </row>
    <row r="147" spans="1:4" x14ac:dyDescent="0.25">
      <c r="A147" s="98"/>
    </row>
    <row r="148" spans="1:4" x14ac:dyDescent="0.25">
      <c r="A148" s="98"/>
    </row>
    <row r="149" spans="1:4" x14ac:dyDescent="0.25">
      <c r="A149" s="98"/>
    </row>
    <row r="150" spans="1:4" x14ac:dyDescent="0.25">
      <c r="A150" s="98"/>
    </row>
    <row r="151" spans="1:4" x14ac:dyDescent="0.25">
      <c r="A151" s="98"/>
    </row>
    <row r="152" spans="1:4" x14ac:dyDescent="0.25">
      <c r="A152" s="98"/>
    </row>
    <row r="153" spans="1:4" x14ac:dyDescent="0.25">
      <c r="A153" s="98"/>
    </row>
    <row r="154" spans="1:4" x14ac:dyDescent="0.25">
      <c r="A154" s="98"/>
    </row>
    <row r="155" spans="1:4" x14ac:dyDescent="0.25">
      <c r="A155" s="98"/>
    </row>
    <row r="156" spans="1:4" x14ac:dyDescent="0.25">
      <c r="A156" s="98"/>
    </row>
    <row r="157" spans="1:4" x14ac:dyDescent="0.25">
      <c r="A157" s="98"/>
    </row>
  </sheetData>
  <mergeCells count="5">
    <mergeCell ref="E3:F3"/>
    <mergeCell ref="E4:F4"/>
    <mergeCell ref="C6:F6"/>
    <mergeCell ref="G6:G7"/>
    <mergeCell ref="C7:D7"/>
  </mergeCells>
  <conditionalFormatting sqref="H8:W142">
    <cfRule type="expression" dxfId="134" priority="2" stopIfTrue="1">
      <formula>H8=0</formula>
    </cfRule>
  </conditionalFormatting>
  <conditionalFormatting sqref="I8:W142">
    <cfRule type="expression" dxfId="133" priority="6" stopIfTrue="1">
      <formula>OFFSET(I8,,$D$2)=42</formula>
    </cfRule>
    <cfRule type="expression" dxfId="132" priority="7">
      <formula>OR(OFFSET(I8,,$D$2)=1,OFFSET(I8,,$D$2)=2,MOD(OFFSET(I8,,$D$2),10)=1,MOD(OFFSET(I8,,$D$2),10)=2)</formula>
    </cfRule>
  </conditionalFormatting>
  <conditionalFormatting sqref="H4">
    <cfRule type="expression" dxfId="131" priority="4">
      <formula>$H$4="НА СТАНЦИИ"</formula>
    </cfRule>
    <cfRule type="expression" dxfId="130" priority="5">
      <formula>$H$4="ОФИЦИАЛЬНО"</formula>
    </cfRule>
  </conditionalFormatting>
  <conditionalFormatting sqref="AL8:AY142">
    <cfRule type="expression" dxfId="129" priority="8" stopIfTrue="1">
      <formula>AL8=0</formula>
    </cfRule>
  </conditionalFormatting>
  <conditionalFormatting sqref="J8:W142">
    <cfRule type="expression" dxfId="128" priority="1" stopIfTrue="1">
      <formula>AND(OFFSET(J8,MATCH(MID($A8,1,SEARCH(" ",$A8)-1)&amp;"  -  ЧЧР",$A:$A,0)-ROW(J8),)*1&gt;0,OR(J8="",J8=0))</formula>
    </cfRule>
    <cfRule type="expression" dxfId="127" priority="3">
      <formula>OFFSET(J8,MATCH(MID($A8,1,SEARCH(" ",$A8)-1)&amp;"  -  ЧЧР",$A:$A,0)-ROW(J8),)&lt;&gt;24</formula>
    </cfRule>
  </conditionalFormatting>
  <conditionalFormatting sqref="X8:AK142">
    <cfRule type="expression" dxfId="126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5137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38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39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40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41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42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43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44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CW37"/>
  <sheetViews>
    <sheetView zoomScale="90" zoomScaleNormal="90" workbookViewId="0">
      <pane xSplit="8" ySplit="7" topLeftCell="J8" activePane="bottomRight" state="frozen"/>
      <selection pane="topRight" activeCell="H1" sqref="H1"/>
      <selection pane="bottomLeft" activeCell="A8" sqref="A8"/>
      <selection pane="bottomRight" activeCell="C12" sqref="C12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74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1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2543</v>
      </c>
      <c r="C8" s="18">
        <v>160</v>
      </c>
      <c r="D8" s="18">
        <v>120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01K002TU0010</v>
      </c>
      <c r="J8" s="54">
        <v>150.51900000000001</v>
      </c>
      <c r="K8" s="54">
        <v>152.63200000000001</v>
      </c>
      <c r="L8" s="54">
        <v>151.46899999999999</v>
      </c>
      <c r="M8" s="54">
        <v>151.88900000000001</v>
      </c>
      <c r="N8" s="54">
        <v>152.37</v>
      </c>
      <c r="O8" s="54">
        <v>151.79499999999999</v>
      </c>
      <c r="P8" s="54">
        <v>151.505</v>
      </c>
      <c r="Q8" s="54">
        <v>150.32599999999999</v>
      </c>
      <c r="R8" s="54">
        <v>151.273</v>
      </c>
      <c r="S8" s="54">
        <v>151.20699999999999</v>
      </c>
      <c r="T8" s="54">
        <v>148.953</v>
      </c>
      <c r="U8" s="54">
        <v>150.44900000000001</v>
      </c>
      <c r="V8" s="54">
        <v>150.96</v>
      </c>
      <c r="W8" s="56">
        <v>152.69499999999999</v>
      </c>
      <c r="X8" s="2">
        <f ca="1">IF(J8&lt;&gt;"",IF(LEFT($E8,2)="+-",IF(OR(J8&lt;MIN($C8:$D8),J8&gt;MAX($C8:$D8)),1,0),IF(AND(1*$E8&gt;0,J8&gt;MAX($C8:$D8)),1,IF(AND(1*$E8&lt;0,J8&lt;MIN($C8:$D8)),1,0)))+10*IF(SUM(OFFSET($A$19,MATCH(MID($A8,1,SEARCH(" ",$A8)-1)&amp;"  -  ЧЧР",$A$19:$A$20,0)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$19,IFERROR(MATCH("КА-"&amp;MID($A8,4,2)*1&amp;"А  -  ЧЧР",$A$19:$A$20,0),MATCH("КА-"&amp;MID($A8,4,2)*1&amp;"  -  ЧЧР",$A$19:$A$20,0))-1,COLUMN(J8)-1,,)+OFFSET($A$19,IFERROR(MATCH("КА-"&amp;MID($A8,4,2)*1&amp;"Б  -  ЧЧР",$A$19:$A$20,0),MATCH("КА-"&amp;MID($A8,4,2)*1&amp;"  -  ЧЧР",$A$19:$A$20,0))-1,COLUMN(J8)-1,,)=48,1,0),1),1)),0),0)*IF($G8&gt;0,IF(COLUMN(T$7)-COLUMN($J$7)&gt;=$D$2+$G8,IF(SUM(OFFSET(T8,,-1,,-$G8))&gt;=$G8*21,2,1),1),2)</f>
        <v>0</v>
      </c>
      <c r="Y8" s="2">
        <f t="shared" ref="Y8:AK22" ca="1" si="0">IF(K8&lt;&gt;"",IF(LEFT($E8,2)="+-",IF(OR(K8&lt;MIN($C8:$D8),K8&gt;MAX($C8:$D8)),1,0),IF(AND(1*$E8&gt;0,K8&gt;MAX($C8:$D8)),1,IF(AND(1*$E8&lt;0,K8&lt;MIN($C8:$D8)),1,0)))+10*IF(SUM(OFFSET($A$19,MATCH(MID($A8,1,SEARCH(" ",$A8)-1)&amp;"  -  ЧЧР",$A$19:$A$20,0)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$19,IFERROR(MATCH("КА-"&amp;MID($A8,4,2)*1&amp;"А  -  ЧЧР",$A$19:$A$20,0),MATCH("КА-"&amp;MID($A8,4,2)*1&amp;"  -  ЧЧР",$A$19:$A$20,0))-1,COLUMN(K8)-1,,)+OFFSET($A$19,IFERROR(MATCH("КА-"&amp;MID($A8,4,2)*1&amp;"Б  -  ЧЧР",$A$19:$A$20,0),MATCH("КА-"&amp;MID($A8,4,2)*1&amp;"  -  ЧЧР",$A$19:$A$20,0))-1,COLUMN(K8)-1,,)=48,1,0),1),1)),0),0)*IF($G8&gt;0,IF(COLUMN(U$7)-COLUMN($J$7)&gt;=$D$2+$G8,IF(SUM(OFFSET(U8,,-1,,-$G8))&gt;=$G8*21,2,1),1),2)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144.86276684965856</v>
      </c>
      <c r="AM8" s="55">
        <v>145.29363195308261</v>
      </c>
      <c r="AN8" s="55">
        <v>145.16866245103691</v>
      </c>
      <c r="AO8" s="55">
        <v>146.31883416236403</v>
      </c>
      <c r="AP8" s="55">
        <v>149.71793849116312</v>
      </c>
      <c r="AQ8" s="55">
        <v>149.10245767679936</v>
      </c>
      <c r="AR8" s="55">
        <v>148.5297312563176</v>
      </c>
      <c r="AS8" s="55">
        <v>147.17585265089207</v>
      </c>
      <c r="AT8" s="55">
        <v>145.34175309540703</v>
      </c>
      <c r="AU8" s="55">
        <v>143.71215656038953</v>
      </c>
      <c r="AV8" s="55">
        <v>143.58876222885777</v>
      </c>
      <c r="AW8" s="55">
        <v>144.4616790914715</v>
      </c>
      <c r="AX8" s="55">
        <v>147.94483511549325</v>
      </c>
      <c r="AY8" s="55">
        <v>148.73901604550036</v>
      </c>
      <c r="AZ8" s="2">
        <f ca="1">COUNTIF(OFFSET(H8,,$D$2+2,COUNTIF(OFFSET($H8,1-ROW($H8),2+4*$D$2,22),"="&amp;OFFSET($H8,,2+4*$D$2))),"&gt;20")</f>
        <v>0</v>
      </c>
      <c r="BA8" s="2">
        <f t="shared" ref="BA8:BM22" ca="1" si="1">COUNTIF(OFFSET(I8,,$D$2+2,COUNTIF(OFFSET($H8,1-ROW($H8),2+4*$D$2,22),"="&amp;OFFSET($H8,,2+4*$D$2))),"&gt;20")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 t="shared" ref="BO8:BO20" si="2">IF(AND(COUNTIF(J8:W8,"&gt;0")&gt;6,COUNTIF(J8:W8,"&gt;0")=SUM(BR8:CE8)),SUM(BR8:CE8),0)</f>
        <v>0</v>
      </c>
      <c r="BP8" s="2">
        <f t="shared" ref="BP8:BP20" si="3">IF(AND(COUNTIF(J8:W8,"&gt;0")&gt;6,SUM(BR8:CE8)=0),1,0)</f>
        <v>1</v>
      </c>
      <c r="BR8" s="2">
        <f t="shared" ref="BR8:CE8" si="4">IF(AND(J19 &gt;0,J8&gt;$C8,J8 &gt;20),1,0)</f>
        <v>0</v>
      </c>
      <c r="BS8" s="2">
        <f t="shared" si="4"/>
        <v>0</v>
      </c>
      <c r="BT8" s="2">
        <f t="shared" si="4"/>
        <v>0</v>
      </c>
      <c r="BU8" s="2">
        <f t="shared" si="4"/>
        <v>0</v>
      </c>
      <c r="BV8" s="2">
        <f t="shared" si="4"/>
        <v>0</v>
      </c>
      <c r="BW8" s="2">
        <f t="shared" si="4"/>
        <v>0</v>
      </c>
      <c r="BX8" s="2">
        <f t="shared" si="4"/>
        <v>0</v>
      </c>
      <c r="BY8" s="2">
        <f t="shared" si="4"/>
        <v>0</v>
      </c>
      <c r="BZ8" s="2">
        <f t="shared" si="4"/>
        <v>0</v>
      </c>
      <c r="CA8" s="2">
        <f t="shared" si="4"/>
        <v>0</v>
      </c>
      <c r="CB8" s="2">
        <f t="shared" si="4"/>
        <v>0</v>
      </c>
      <c r="CC8" s="2">
        <f t="shared" si="4"/>
        <v>0</v>
      </c>
      <c r="CD8" s="2">
        <f t="shared" si="4"/>
        <v>0</v>
      </c>
      <c r="CE8" s="2">
        <f t="shared" si="4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  -  α_рс</v>
      </c>
      <c r="B9" s="10" t="s">
        <v>2544</v>
      </c>
      <c r="C9" s="18">
        <v>1.6</v>
      </c>
      <c r="D9" s="18">
        <v>1.2</v>
      </c>
      <c r="E9" s="22" t="s">
        <v>2486</v>
      </c>
      <c r="F9" s="22">
        <v>3</v>
      </c>
      <c r="G9" s="22"/>
      <c r="H9" s="20">
        <f t="shared" ref="H9:H21" ca="1" si="5">IF(COUNTIF(OFFSET(H9,,2+$D$2+$B$3-$B$2,,$C$3-$B$3+1),"=42")+COUNTIF(OFFSET(H9,,2+$D$2+$B$3-$B$2,,$C$3-$B$3+1),"=21")&gt;0,1,0)</f>
        <v>0</v>
      </c>
      <c r="I9" s="16" t="str">
        <f t="shared" ref="I9:I22" si="6">IF(MID(B9,7,2)="MX",REPLACE(B9,5,2,"01"),IF(AND(MID(B9,11,2)="20",MID(B9,7,2)="KV"),REPLACE(B9,5,2,"12"),IF(MID(B9,7,2)="MK",IF(MID(B9,11,2)="26",REPLACE(B9,5,2,"02"),IF(MID(B9,11,2)="06",REPLACE(B9,3,4,"S002"),REPLACE(B9,6,1,"2"))),REPLACE(B9,6,1,"2"))))</f>
        <v>01K002KI0010</v>
      </c>
      <c r="J9" s="54">
        <v>1.212</v>
      </c>
      <c r="K9" s="54">
        <v>1.21</v>
      </c>
      <c r="L9" s="54">
        <v>1.208</v>
      </c>
      <c r="M9" s="54">
        <v>1.2110000000000001</v>
      </c>
      <c r="N9" s="54">
        <v>1.22</v>
      </c>
      <c r="O9" s="54">
        <v>1.232</v>
      </c>
      <c r="P9" s="54">
        <v>1.212</v>
      </c>
      <c r="Q9" s="54">
        <v>1.2070000000000001</v>
      </c>
      <c r="R9" s="54">
        <v>1.206</v>
      </c>
      <c r="S9" s="54">
        <v>1.216</v>
      </c>
      <c r="T9" s="54">
        <v>1.2170000000000001</v>
      </c>
      <c r="U9" s="54">
        <v>1.1990000000000001</v>
      </c>
      <c r="V9" s="54">
        <v>1.206</v>
      </c>
      <c r="W9" s="56">
        <v>1.214</v>
      </c>
      <c r="X9" s="2">
        <f t="shared" ref="X9:X22" ca="1" si="7">IF(J9&lt;&gt;"",IF(LEFT($E9,2)="+-",IF(OR(J9&lt;MIN($C9:$D9),J9&gt;MAX($C9:$D9)),1,0),IF(AND(1*$E9&gt;0,J9&gt;MAX($C9:$D9)),1,IF(AND(1*$E9&lt;0,J9&lt;MIN($C9:$D9)),1,0)))+10*IF(SUM(OFFSET($A$19,MATCH(MID($A9,1,SEARCH(" ",$A9)-1)&amp;"  -  ЧЧР",$A$19:$A$20,0)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$19,IFERROR(MATCH("КА-"&amp;MID($A9,4,2)*1&amp;"А  -  ЧЧР",$A$19:$A$20,0),MATCH("КА-"&amp;MID($A9,4,2)*1&amp;"  -  ЧЧР",$A$19:$A$20,0))-1,COLUMN(J9)-1,,)+OFFSET($A$19,IFERROR(MATCH("КА-"&amp;MID($A9,4,2)*1&amp;"Б  -  ЧЧР",$A$19:$A$20,0),MATCH("КА-"&amp;MID($A9,4,2)*1&amp;"  -  ЧЧР",$A$19:$A$20,0))-1,COLUMN(J9)-1,,)=48,1,0),1),1)),0),0)*IF($G9&gt;0,IF(COLUMN(T$7)-COLUMN($J$7)&gt;=$D$2+$G9,IF(SUM(OFFSET(T9,,-1,,-$G9))&gt;=$G9*21,2,1),1),2)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1.252</v>
      </c>
      <c r="AM9" s="55">
        <v>1.2529999999999999</v>
      </c>
      <c r="AN9" s="55">
        <v>1.252</v>
      </c>
      <c r="AO9" s="55">
        <v>1.252</v>
      </c>
      <c r="AP9" s="55">
        <v>1.252</v>
      </c>
      <c r="AQ9" s="55">
        <v>1.252</v>
      </c>
      <c r="AR9" s="55">
        <v>1.252</v>
      </c>
      <c r="AS9" s="55">
        <v>1.252</v>
      </c>
      <c r="AT9" s="55">
        <v>1.2529999999999999</v>
      </c>
      <c r="AU9" s="55">
        <v>1.252</v>
      </c>
      <c r="AV9" s="55">
        <v>1.252</v>
      </c>
      <c r="AW9" s="55">
        <v>1.252</v>
      </c>
      <c r="AX9" s="55">
        <v>1.252</v>
      </c>
      <c r="AY9" s="55">
        <v>1.2529999999999999</v>
      </c>
      <c r="AZ9" s="2">
        <f t="shared" ref="AZ9:AZ22" ca="1" si="8">COUNTIF(OFFSET(H9,,$D$2+2,COUNTIF(OFFSET($H9,1-ROW($H9),2+4*$D$2,22),"="&amp;OFFSET($H9,,2+4*$D$2))),"&gt;20")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22" si="9">MID(B9,7,2)</f>
        <v>KI</v>
      </c>
      <c r="BO9" s="2">
        <f t="shared" si="2"/>
        <v>0</v>
      </c>
      <c r="BP9" s="2">
        <f t="shared" si="3"/>
        <v>1</v>
      </c>
      <c r="BR9" s="2">
        <f t="shared" ref="BR9:CE9" si="10">IF(AND(J19 &gt;0,J9&gt;$C9,J9 &gt;0.5),1,0)</f>
        <v>0</v>
      </c>
      <c r="BS9" s="2">
        <f t="shared" si="10"/>
        <v>0</v>
      </c>
      <c r="BT9" s="2">
        <f t="shared" si="10"/>
        <v>0</v>
      </c>
      <c r="BU9" s="2">
        <f t="shared" si="10"/>
        <v>0</v>
      </c>
      <c r="BV9" s="2">
        <f t="shared" si="10"/>
        <v>0</v>
      </c>
      <c r="BW9" s="2">
        <f t="shared" si="10"/>
        <v>0</v>
      </c>
      <c r="BX9" s="2">
        <f t="shared" si="10"/>
        <v>0</v>
      </c>
      <c r="BY9" s="2">
        <f t="shared" si="10"/>
        <v>0</v>
      </c>
      <c r="BZ9" s="2">
        <f t="shared" si="10"/>
        <v>0</v>
      </c>
      <c r="CA9" s="2">
        <f t="shared" si="10"/>
        <v>0</v>
      </c>
      <c r="CB9" s="2">
        <f t="shared" si="10"/>
        <v>0</v>
      </c>
      <c r="CC9" s="2">
        <f t="shared" si="10"/>
        <v>0</v>
      </c>
      <c r="CD9" s="2">
        <f t="shared" si="10"/>
        <v>0</v>
      </c>
      <c r="CE9" s="2">
        <f t="shared" si="10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КА-1  -  Гшл</v>
      </c>
      <c r="B10" s="10" t="s">
        <v>2545</v>
      </c>
      <c r="C10" s="18">
        <v>1</v>
      </c>
      <c r="D10" s="18">
        <v>0</v>
      </c>
      <c r="E10" s="22" t="s">
        <v>116</v>
      </c>
      <c r="F10" s="22">
        <v>1</v>
      </c>
      <c r="G10" s="22">
        <v>1</v>
      </c>
      <c r="H10" s="20">
        <f t="shared" ca="1" si="5"/>
        <v>0</v>
      </c>
      <c r="I10" s="16" t="str">
        <f t="shared" si="6"/>
        <v>01K002SH0010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6">
        <v>0</v>
      </c>
      <c r="X10" s="2">
        <f t="shared" ca="1" si="7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0</v>
      </c>
      <c r="AM10" s="55">
        <v>0</v>
      </c>
      <c r="AN10" s="55">
        <v>0</v>
      </c>
      <c r="AO10" s="55">
        <v>0</v>
      </c>
      <c r="AP10" s="55">
        <v>0</v>
      </c>
      <c r="AQ10" s="55">
        <v>0</v>
      </c>
      <c r="AR10" s="55">
        <v>0</v>
      </c>
      <c r="AS10" s="55">
        <v>0</v>
      </c>
      <c r="AT10" s="55">
        <v>0</v>
      </c>
      <c r="AU10" s="55">
        <v>0</v>
      </c>
      <c r="AV10" s="55">
        <v>0</v>
      </c>
      <c r="AW10" s="55">
        <v>0</v>
      </c>
      <c r="AX10" s="55">
        <v>0</v>
      </c>
      <c r="AY10" s="55">
        <v>0</v>
      </c>
      <c r="AZ10" s="2">
        <f t="shared" ca="1" si="8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9"/>
        <v>SH</v>
      </c>
      <c r="BO10" s="2">
        <f t="shared" si="2"/>
        <v>0</v>
      </c>
      <c r="BP10" s="2">
        <f t="shared" si="3"/>
        <v>0</v>
      </c>
      <c r="BR10" s="2">
        <f t="shared" ref="BR10:CE10" si="11">IF(AND(J19 &gt;0,J10&gt;$C10,J10 &gt;0.1),1,0)</f>
        <v>0</v>
      </c>
      <c r="BS10" s="2">
        <f t="shared" si="11"/>
        <v>0</v>
      </c>
      <c r="BT10" s="2">
        <f t="shared" si="11"/>
        <v>0</v>
      </c>
      <c r="BU10" s="2">
        <f t="shared" si="11"/>
        <v>0</v>
      </c>
      <c r="BV10" s="2">
        <f t="shared" si="11"/>
        <v>0</v>
      </c>
      <c r="BW10" s="2">
        <f t="shared" si="11"/>
        <v>0</v>
      </c>
      <c r="BX10" s="2">
        <f t="shared" si="11"/>
        <v>0</v>
      </c>
      <c r="BY10" s="2">
        <f t="shared" si="11"/>
        <v>0</v>
      </c>
      <c r="BZ10" s="2">
        <f t="shared" si="11"/>
        <v>0</v>
      </c>
      <c r="CA10" s="2">
        <f t="shared" si="11"/>
        <v>0</v>
      </c>
      <c r="CB10" s="2">
        <f t="shared" si="11"/>
        <v>0</v>
      </c>
      <c r="CC10" s="2">
        <f t="shared" si="11"/>
        <v>0</v>
      </c>
      <c r="CD10" s="2">
        <f t="shared" si="11"/>
        <v>0</v>
      </c>
      <c r="CE10" s="2">
        <f t="shared" si="11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КА-1  -  Гун</v>
      </c>
      <c r="B11" s="10" t="s">
        <v>2546</v>
      </c>
      <c r="C11" s="18">
        <v>1</v>
      </c>
      <c r="D11" s="18">
        <v>0.1</v>
      </c>
      <c r="E11" s="22" t="s">
        <v>116</v>
      </c>
      <c r="F11" s="22">
        <v>1</v>
      </c>
      <c r="G11" s="22">
        <v>1</v>
      </c>
      <c r="H11" s="20">
        <f t="shared" ca="1" si="5"/>
        <v>1</v>
      </c>
      <c r="I11" s="16" t="str">
        <f t="shared" si="6"/>
        <v>01K002SG0010</v>
      </c>
      <c r="J11" s="54">
        <v>0.8</v>
      </c>
      <c r="K11" s="54">
        <v>0.7</v>
      </c>
      <c r="L11" s="54">
        <v>0.7</v>
      </c>
      <c r="M11" s="54">
        <v>0.8</v>
      </c>
      <c r="N11" s="54">
        <v>1.6</v>
      </c>
      <c r="O11" s="54">
        <v>1.6</v>
      </c>
      <c r="P11" s="54">
        <v>0</v>
      </c>
      <c r="Q11" s="54">
        <v>0.9</v>
      </c>
      <c r="R11" s="54">
        <v>0.5</v>
      </c>
      <c r="S11" s="54">
        <v>1.4</v>
      </c>
      <c r="T11" s="54">
        <v>1.6</v>
      </c>
      <c r="U11" s="54">
        <v>1.1000000000000001</v>
      </c>
      <c r="V11" s="54">
        <v>1.1000000000000001</v>
      </c>
      <c r="W11" s="56">
        <v>1.1000000000000001</v>
      </c>
      <c r="X11" s="2">
        <f t="shared" ca="1" si="7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21</v>
      </c>
      <c r="AC11" s="2">
        <f t="shared" ca="1" si="0"/>
        <v>1</v>
      </c>
      <c r="AD11" s="2">
        <f t="shared" ca="1" si="0"/>
        <v>0</v>
      </c>
      <c r="AE11" s="2">
        <f t="shared" ca="1" si="0"/>
        <v>20</v>
      </c>
      <c r="AF11" s="2">
        <f t="shared" ca="1" si="0"/>
        <v>0</v>
      </c>
      <c r="AG11" s="2">
        <f t="shared" ca="1" si="0"/>
        <v>42</v>
      </c>
      <c r="AH11" s="2">
        <f t="shared" ca="1" si="0"/>
        <v>21</v>
      </c>
      <c r="AI11" s="2">
        <f t="shared" ca="1" si="0"/>
        <v>1</v>
      </c>
      <c r="AJ11" s="2">
        <f t="shared" ca="1" si="0"/>
        <v>1</v>
      </c>
      <c r="AK11" s="2">
        <f t="shared" ca="1" si="0"/>
        <v>1</v>
      </c>
      <c r="AL11" s="55">
        <v>1.0169999999999999</v>
      </c>
      <c r="AM11" s="55">
        <v>1.014</v>
      </c>
      <c r="AN11" s="55">
        <v>1.0229999999999999</v>
      </c>
      <c r="AO11" s="55">
        <v>1.026</v>
      </c>
      <c r="AP11" s="55">
        <v>1.018</v>
      </c>
      <c r="AQ11" s="55">
        <v>1.02</v>
      </c>
      <c r="AR11" s="55">
        <v>1.02</v>
      </c>
      <c r="AS11" s="55">
        <v>1.0189999999999999</v>
      </c>
      <c r="AT11" s="55">
        <v>1.0129999999999999</v>
      </c>
      <c r="AU11" s="55">
        <v>1.0169999999999999</v>
      </c>
      <c r="AV11" s="55">
        <v>1.0169999999999999</v>
      </c>
      <c r="AW11" s="55">
        <v>1.026</v>
      </c>
      <c r="AX11" s="55">
        <v>1.0189999999999999</v>
      </c>
      <c r="AY11" s="55">
        <v>1.01</v>
      </c>
      <c r="AZ11" s="2">
        <f t="shared" ca="1" si="8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1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1</v>
      </c>
      <c r="BJ11" s="2">
        <f t="shared" ca="1" si="1"/>
        <v>1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9"/>
        <v>SG</v>
      </c>
      <c r="BO11" s="2">
        <f t="shared" si="2"/>
        <v>0</v>
      </c>
      <c r="BP11" s="2">
        <f t="shared" si="3"/>
        <v>0</v>
      </c>
      <c r="BR11" s="2">
        <f t="shared" ref="BR11:CE11" si="12">IF(AND(J19 &gt;0,J11&gt;$C11,J11 &gt;0.1),1,0)</f>
        <v>0</v>
      </c>
      <c r="BS11" s="2">
        <f t="shared" si="12"/>
        <v>0</v>
      </c>
      <c r="BT11" s="2">
        <f t="shared" si="12"/>
        <v>0</v>
      </c>
      <c r="BU11" s="2">
        <f t="shared" si="12"/>
        <v>0</v>
      </c>
      <c r="BV11" s="2">
        <f t="shared" si="12"/>
        <v>1</v>
      </c>
      <c r="BW11" s="2">
        <f t="shared" si="12"/>
        <v>1</v>
      </c>
      <c r="BX11" s="2">
        <f t="shared" si="12"/>
        <v>0</v>
      </c>
      <c r="BY11" s="2">
        <f t="shared" si="12"/>
        <v>0</v>
      </c>
      <c r="BZ11" s="2">
        <f t="shared" si="12"/>
        <v>0</v>
      </c>
      <c r="CA11" s="2">
        <f t="shared" si="12"/>
        <v>1</v>
      </c>
      <c r="CB11" s="2">
        <f t="shared" si="12"/>
        <v>1</v>
      </c>
      <c r="CC11" s="2">
        <f t="shared" si="12"/>
        <v>1</v>
      </c>
      <c r="CD11" s="2">
        <f t="shared" si="12"/>
        <v>1</v>
      </c>
      <c r="CE11" s="2">
        <f t="shared" si="12"/>
        <v>1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КА-1  -  Δα_рс</v>
      </c>
      <c r="B12" s="10" t="s">
        <v>2547</v>
      </c>
      <c r="C12" s="18">
        <v>30</v>
      </c>
      <c r="D12" s="18">
        <v>5</v>
      </c>
      <c r="E12" s="22" t="s">
        <v>2495</v>
      </c>
      <c r="F12" s="22">
        <v>1</v>
      </c>
      <c r="G12" s="22"/>
      <c r="H12" s="20">
        <f t="shared" ca="1" si="5"/>
        <v>0</v>
      </c>
      <c r="I12" s="16" t="str">
        <f t="shared" si="6"/>
        <v>01K002SV0010</v>
      </c>
      <c r="J12" s="54">
        <v>5</v>
      </c>
      <c r="K12" s="54">
        <v>5</v>
      </c>
      <c r="L12" s="54">
        <v>5</v>
      </c>
      <c r="M12" s="54">
        <v>5</v>
      </c>
      <c r="N12" s="54">
        <v>5</v>
      </c>
      <c r="O12" s="54">
        <v>5</v>
      </c>
      <c r="P12" s="54">
        <v>5</v>
      </c>
      <c r="Q12" s="54">
        <v>5</v>
      </c>
      <c r="R12" s="54">
        <v>5</v>
      </c>
      <c r="S12" s="54">
        <v>5</v>
      </c>
      <c r="T12" s="54">
        <v>5</v>
      </c>
      <c r="U12" s="54">
        <v>5</v>
      </c>
      <c r="V12" s="54">
        <v>5</v>
      </c>
      <c r="W12" s="56">
        <v>5</v>
      </c>
      <c r="X12" s="2">
        <f t="shared" ca="1" si="7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6.2619999999999996</v>
      </c>
      <c r="AM12" s="55">
        <v>6.266</v>
      </c>
      <c r="AN12" s="55">
        <v>6.2549999999999999</v>
      </c>
      <c r="AO12" s="55">
        <v>6.2519999999999998</v>
      </c>
      <c r="AP12" s="55">
        <v>6.2610000000000001</v>
      </c>
      <c r="AQ12" s="55">
        <v>6.2590000000000003</v>
      </c>
      <c r="AR12" s="55">
        <v>6.2590000000000003</v>
      </c>
      <c r="AS12" s="55">
        <v>6.2590000000000003</v>
      </c>
      <c r="AT12" s="55">
        <v>6.266</v>
      </c>
      <c r="AU12" s="55">
        <v>6.2619999999999996</v>
      </c>
      <c r="AV12" s="55">
        <v>6.2619999999999996</v>
      </c>
      <c r="AW12" s="55">
        <v>6.2519999999999998</v>
      </c>
      <c r="AX12" s="55">
        <v>6.2590000000000003</v>
      </c>
      <c r="AY12" s="55">
        <v>6.2690000000000001</v>
      </c>
      <c r="AZ12" s="2">
        <f t="shared" ca="1" si="8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9"/>
        <v>SV</v>
      </c>
      <c r="BO12" s="2">
        <f t="shared" si="2"/>
        <v>0</v>
      </c>
      <c r="BP12" s="2">
        <f t="shared" si="3"/>
        <v>1</v>
      </c>
      <c r="BR12" s="2">
        <f t="shared" ref="BR12:CE12" si="13">IF(AND(J19 &gt;0,J12&gt;$C12,J12 &gt;1),1,0)</f>
        <v>0</v>
      </c>
      <c r="BS12" s="2">
        <f t="shared" si="13"/>
        <v>0</v>
      </c>
      <c r="BT12" s="2">
        <f t="shared" si="13"/>
        <v>0</v>
      </c>
      <c r="BU12" s="2">
        <f t="shared" si="13"/>
        <v>0</v>
      </c>
      <c r="BV12" s="2">
        <f t="shared" si="13"/>
        <v>0</v>
      </c>
      <c r="BW12" s="2">
        <f t="shared" si="13"/>
        <v>0</v>
      </c>
      <c r="BX12" s="2">
        <f t="shared" si="13"/>
        <v>0</v>
      </c>
      <c r="BY12" s="2">
        <f t="shared" si="13"/>
        <v>0</v>
      </c>
      <c r="BZ12" s="2">
        <f t="shared" si="13"/>
        <v>0</v>
      </c>
      <c r="CA12" s="2">
        <f t="shared" si="13"/>
        <v>0</v>
      </c>
      <c r="CB12" s="2">
        <f t="shared" si="13"/>
        <v>0</v>
      </c>
      <c r="CC12" s="2">
        <f t="shared" si="13"/>
        <v>0</v>
      </c>
      <c r="CD12" s="2">
        <f t="shared" si="13"/>
        <v>0</v>
      </c>
      <c r="CE12" s="2">
        <f t="shared" si="1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ТА-1  -  Тпв</v>
      </c>
      <c r="B13" s="10" t="s">
        <v>2548</v>
      </c>
      <c r="C13" s="18">
        <v>248</v>
      </c>
      <c r="D13" s="18">
        <v>175</v>
      </c>
      <c r="E13" s="22" t="s">
        <v>118</v>
      </c>
      <c r="F13" s="22">
        <v>3</v>
      </c>
      <c r="G13" s="22"/>
      <c r="H13" s="20">
        <f t="shared" ca="1" si="5"/>
        <v>0</v>
      </c>
      <c r="I13" s="16" t="str">
        <f t="shared" si="6"/>
        <v>01T002TW0010</v>
      </c>
      <c r="J13" s="54">
        <v>247.4717518562947</v>
      </c>
      <c r="K13" s="54">
        <v>247.40198943840289</v>
      </c>
      <c r="L13" s="54">
        <v>247.46983829050379</v>
      </c>
      <c r="M13" s="54">
        <v>247.45821733944436</v>
      </c>
      <c r="N13" s="54">
        <v>247.32217750652487</v>
      </c>
      <c r="O13" s="54">
        <v>247.34522648430385</v>
      </c>
      <c r="P13" s="54">
        <v>247.3465943818951</v>
      </c>
      <c r="Q13" s="54">
        <v>247.39113391206013</v>
      </c>
      <c r="R13" s="54">
        <v>247.38021978928683</v>
      </c>
      <c r="S13" s="54">
        <v>247.46520040994966</v>
      </c>
      <c r="T13" s="54">
        <v>247.43866130958361</v>
      </c>
      <c r="U13" s="54">
        <v>247.61737454227463</v>
      </c>
      <c r="V13" s="54">
        <v>247.49054623506615</v>
      </c>
      <c r="W13" s="56">
        <v>247.20001404744858</v>
      </c>
      <c r="X13" s="2">
        <f t="shared" ca="1" si="7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246.54651753644066</v>
      </c>
      <c r="AM13" s="55">
        <v>246.53717111665665</v>
      </c>
      <c r="AN13" s="55">
        <v>246.65734113753632</v>
      </c>
      <c r="AO13" s="55">
        <v>246.63580037779056</v>
      </c>
      <c r="AP13" s="55">
        <v>246.54748063247666</v>
      </c>
      <c r="AQ13" s="55">
        <v>246.57748397921557</v>
      </c>
      <c r="AR13" s="55">
        <v>246.55209088973112</v>
      </c>
      <c r="AS13" s="55">
        <v>246.60342576930279</v>
      </c>
      <c r="AT13" s="55">
        <v>246.50500792357758</v>
      </c>
      <c r="AU13" s="55">
        <v>246.53257972096065</v>
      </c>
      <c r="AV13" s="55">
        <v>246.57999920927386</v>
      </c>
      <c r="AW13" s="55">
        <v>246.69415337361153</v>
      </c>
      <c r="AX13" s="55">
        <v>246.58306031684697</v>
      </c>
      <c r="AY13" s="55">
        <v>246.4877558031927</v>
      </c>
      <c r="AZ13" s="2">
        <f t="shared" ca="1" si="8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9"/>
        <v>TW</v>
      </c>
      <c r="BO13" s="2">
        <f t="shared" si="2"/>
        <v>0</v>
      </c>
      <c r="BP13" s="2">
        <f t="shared" si="3"/>
        <v>1</v>
      </c>
      <c r="BR13" s="2">
        <f t="shared" ref="BR13:CE13" si="14">IF(AND(J20 &gt;0,J13&lt;$D13,J13&gt;50),1,0)</f>
        <v>0</v>
      </c>
      <c r="BS13" s="2">
        <f t="shared" si="14"/>
        <v>0</v>
      </c>
      <c r="BT13" s="2">
        <f t="shared" si="14"/>
        <v>0</v>
      </c>
      <c r="BU13" s="2">
        <f t="shared" si="14"/>
        <v>0</v>
      </c>
      <c r="BV13" s="2">
        <f t="shared" si="14"/>
        <v>0</v>
      </c>
      <c r="BW13" s="2">
        <f t="shared" si="14"/>
        <v>0</v>
      </c>
      <c r="BX13" s="2">
        <f t="shared" si="14"/>
        <v>0</v>
      </c>
      <c r="BY13" s="2">
        <f t="shared" si="14"/>
        <v>0</v>
      </c>
      <c r="BZ13" s="2">
        <f t="shared" si="14"/>
        <v>0</v>
      </c>
      <c r="CA13" s="2">
        <f t="shared" si="14"/>
        <v>0</v>
      </c>
      <c r="CB13" s="2">
        <f t="shared" si="14"/>
        <v>0</v>
      </c>
      <c r="CC13" s="2">
        <f t="shared" si="14"/>
        <v>0</v>
      </c>
      <c r="CD13" s="2">
        <f t="shared" si="14"/>
        <v>0</v>
      </c>
      <c r="CE13" s="2">
        <f t="shared" si="14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ТА-1  -  Р₀</v>
      </c>
      <c r="B14" s="10" t="s">
        <v>2549</v>
      </c>
      <c r="C14" s="18">
        <v>135</v>
      </c>
      <c r="D14" s="18">
        <v>125</v>
      </c>
      <c r="E14" s="22" t="s">
        <v>117</v>
      </c>
      <c r="F14" s="22">
        <v>3</v>
      </c>
      <c r="G14" s="22"/>
      <c r="H14" s="20">
        <f t="shared" ca="1" si="5"/>
        <v>0</v>
      </c>
      <c r="I14" s="16" t="str">
        <f t="shared" si="6"/>
        <v>01T002PP0010</v>
      </c>
      <c r="J14" s="54">
        <v>129.08579416666666</v>
      </c>
      <c r="K14" s="54">
        <v>128.77733624999999</v>
      </c>
      <c r="L14" s="54">
        <v>128.9592825</v>
      </c>
      <c r="M14" s="54">
        <v>129.12832666666665</v>
      </c>
      <c r="N14" s="54">
        <v>129.03934791666669</v>
      </c>
      <c r="O14" s="54">
        <v>128.63053291666668</v>
      </c>
      <c r="P14" s="54">
        <v>128.88690708333334</v>
      </c>
      <c r="Q14" s="54">
        <v>129.03303541666671</v>
      </c>
      <c r="R14" s="54">
        <v>128.76558374999999</v>
      </c>
      <c r="S14" s="54">
        <v>128.57172</v>
      </c>
      <c r="T14" s="54">
        <v>128.90814458333332</v>
      </c>
      <c r="U14" s="54">
        <v>128.91269208333338</v>
      </c>
      <c r="V14" s="54">
        <v>128.81220958333333</v>
      </c>
      <c r="W14" s="56">
        <v>128.93515666666667</v>
      </c>
      <c r="X14" s="2">
        <f t="shared" ca="1" si="7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130</v>
      </c>
      <c r="AM14" s="55">
        <v>130</v>
      </c>
      <c r="AN14" s="55">
        <v>130</v>
      </c>
      <c r="AO14" s="55">
        <v>130</v>
      </c>
      <c r="AP14" s="55">
        <v>130</v>
      </c>
      <c r="AQ14" s="55">
        <v>130</v>
      </c>
      <c r="AR14" s="55">
        <v>130</v>
      </c>
      <c r="AS14" s="55">
        <v>130</v>
      </c>
      <c r="AT14" s="55">
        <v>130</v>
      </c>
      <c r="AU14" s="55">
        <v>130</v>
      </c>
      <c r="AV14" s="55">
        <v>130</v>
      </c>
      <c r="AW14" s="55">
        <v>130</v>
      </c>
      <c r="AX14" s="55">
        <v>130</v>
      </c>
      <c r="AY14" s="55">
        <v>130</v>
      </c>
      <c r="AZ14" s="2">
        <f t="shared" ca="1" si="8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9"/>
        <v>PP</v>
      </c>
      <c r="BO14" s="2">
        <f t="shared" si="2"/>
        <v>0</v>
      </c>
      <c r="BP14" s="2">
        <f t="shared" si="3"/>
        <v>1</v>
      </c>
      <c r="BR14" s="2">
        <f t="shared" ref="BR14:CE14" si="15">IF(AND(J20 &gt;0,J14&lt;$D14,J14 &gt;20),1,0)</f>
        <v>0</v>
      </c>
      <c r="BS14" s="2">
        <f t="shared" si="15"/>
        <v>0</v>
      </c>
      <c r="BT14" s="2">
        <f t="shared" si="15"/>
        <v>0</v>
      </c>
      <c r="BU14" s="2">
        <f t="shared" si="15"/>
        <v>0</v>
      </c>
      <c r="BV14" s="2">
        <f t="shared" si="15"/>
        <v>0</v>
      </c>
      <c r="BW14" s="2">
        <f t="shared" si="15"/>
        <v>0</v>
      </c>
      <c r="BX14" s="2">
        <f t="shared" si="15"/>
        <v>0</v>
      </c>
      <c r="BY14" s="2">
        <f t="shared" si="15"/>
        <v>0</v>
      </c>
      <c r="BZ14" s="2">
        <f t="shared" si="15"/>
        <v>0</v>
      </c>
      <c r="CA14" s="2">
        <f t="shared" si="15"/>
        <v>0</v>
      </c>
      <c r="CB14" s="2">
        <f t="shared" si="15"/>
        <v>0</v>
      </c>
      <c r="CC14" s="2">
        <f t="shared" si="15"/>
        <v>0</v>
      </c>
      <c r="CD14" s="2">
        <f t="shared" si="15"/>
        <v>0</v>
      </c>
      <c r="CE14" s="2">
        <f t="shared" si="15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ТА-1  -  Т₀</v>
      </c>
      <c r="B15" s="10" t="s">
        <v>2550</v>
      </c>
      <c r="C15" s="18">
        <v>555</v>
      </c>
      <c r="D15" s="18">
        <v>550</v>
      </c>
      <c r="E15" s="22" t="s">
        <v>117</v>
      </c>
      <c r="F15" s="22">
        <v>3</v>
      </c>
      <c r="G15" s="22"/>
      <c r="H15" s="20">
        <f t="shared" ca="1" si="5"/>
        <v>0</v>
      </c>
      <c r="I15" s="16" t="str">
        <f t="shared" si="6"/>
        <v>01T002TP0010</v>
      </c>
      <c r="J15" s="54">
        <v>555.2149929166668</v>
      </c>
      <c r="K15" s="54">
        <v>553.9301966666668</v>
      </c>
      <c r="L15" s="54">
        <v>553.73253875000012</v>
      </c>
      <c r="M15" s="54">
        <v>554.52486416666659</v>
      </c>
      <c r="N15" s="54">
        <v>554.39183250000008</v>
      </c>
      <c r="O15" s="54">
        <v>553.85279958333319</v>
      </c>
      <c r="P15" s="54">
        <v>554.44180041666664</v>
      </c>
      <c r="Q15" s="54">
        <v>554.43269208333334</v>
      </c>
      <c r="R15" s="54">
        <v>554.15184333333332</v>
      </c>
      <c r="S15" s="54">
        <v>554.53882583333325</v>
      </c>
      <c r="T15" s="54">
        <v>553.51191666666671</v>
      </c>
      <c r="U15" s="54">
        <v>554.82442541666671</v>
      </c>
      <c r="V15" s="54">
        <v>554.59781083333326</v>
      </c>
      <c r="W15" s="56">
        <v>553.70210083333325</v>
      </c>
      <c r="X15" s="2">
        <f t="shared" ca="1" si="7"/>
        <v>2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555</v>
      </c>
      <c r="AM15" s="55">
        <v>555</v>
      </c>
      <c r="AN15" s="55">
        <v>555</v>
      </c>
      <c r="AO15" s="55">
        <v>555</v>
      </c>
      <c r="AP15" s="55">
        <v>555</v>
      </c>
      <c r="AQ15" s="55">
        <v>555</v>
      </c>
      <c r="AR15" s="55">
        <v>555</v>
      </c>
      <c r="AS15" s="55">
        <v>555</v>
      </c>
      <c r="AT15" s="55">
        <v>555</v>
      </c>
      <c r="AU15" s="55">
        <v>555</v>
      </c>
      <c r="AV15" s="55">
        <v>555</v>
      </c>
      <c r="AW15" s="55">
        <v>555</v>
      </c>
      <c r="AX15" s="55">
        <v>555</v>
      </c>
      <c r="AY15" s="55">
        <v>555</v>
      </c>
      <c r="AZ15" s="2">
        <f t="shared" ca="1" si="8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9"/>
        <v>TP</v>
      </c>
      <c r="BO15" s="2">
        <f t="shared" si="2"/>
        <v>0</v>
      </c>
      <c r="BP15" s="2">
        <f t="shared" si="3"/>
        <v>1</v>
      </c>
      <c r="BR15" s="2">
        <f t="shared" ref="BR15:CE15" si="16">IF(AND(J20 &gt;0,J15&lt;$D15,J15 &gt;50),1,0)</f>
        <v>0</v>
      </c>
      <c r="BS15" s="2">
        <f t="shared" si="16"/>
        <v>0</v>
      </c>
      <c r="BT15" s="2">
        <f t="shared" si="16"/>
        <v>0</v>
      </c>
      <c r="BU15" s="2">
        <f t="shared" si="16"/>
        <v>0</v>
      </c>
      <c r="BV15" s="2">
        <f t="shared" si="16"/>
        <v>0</v>
      </c>
      <c r="BW15" s="2">
        <f t="shared" si="16"/>
        <v>0</v>
      </c>
      <c r="BX15" s="2">
        <f t="shared" si="16"/>
        <v>0</v>
      </c>
      <c r="BY15" s="2">
        <f t="shared" si="16"/>
        <v>0</v>
      </c>
      <c r="BZ15" s="2">
        <f t="shared" si="16"/>
        <v>0</v>
      </c>
      <c r="CA15" s="2">
        <f t="shared" si="16"/>
        <v>0</v>
      </c>
      <c r="CB15" s="2">
        <f t="shared" si="16"/>
        <v>0</v>
      </c>
      <c r="CC15" s="2">
        <f t="shared" si="16"/>
        <v>0</v>
      </c>
      <c r="CD15" s="2">
        <f t="shared" si="16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ТА-1  -  δt_конд</v>
      </c>
      <c r="B16" s="10" t="s">
        <v>2551</v>
      </c>
      <c r="C16" s="18">
        <v>15</v>
      </c>
      <c r="D16" s="18">
        <v>5</v>
      </c>
      <c r="E16" s="22" t="s">
        <v>608</v>
      </c>
      <c r="F16" s="22">
        <v>3</v>
      </c>
      <c r="G16" s="22"/>
      <c r="H16" s="20">
        <f t="shared" ca="1" si="5"/>
        <v>0</v>
      </c>
      <c r="I16" s="16" t="str">
        <f t="shared" si="6"/>
        <v>01T012TA0010</v>
      </c>
      <c r="J16" s="54">
        <v>7.7472714504504152</v>
      </c>
      <c r="K16" s="54">
        <v>7.7183127172846442</v>
      </c>
      <c r="L16" s="54">
        <v>8.2212877402090463</v>
      </c>
      <c r="M16" s="54">
        <v>8.6386884086648585</v>
      </c>
      <c r="N16" s="54">
        <v>7.8738050974027907</v>
      </c>
      <c r="O16" s="54">
        <v>7.3385713738736618</v>
      </c>
      <c r="P16" s="54">
        <v>6.9105211001714117</v>
      </c>
      <c r="Q16" s="54">
        <v>8.1508228289763416</v>
      </c>
      <c r="R16" s="54">
        <v>8.9415772153792688</v>
      </c>
      <c r="S16" s="54">
        <v>11.1991829954013</v>
      </c>
      <c r="T16" s="54">
        <v>9.6869831679435627</v>
      </c>
      <c r="U16" s="54">
        <v>6.6760235941082371</v>
      </c>
      <c r="V16" s="54">
        <v>6.9317943616413382</v>
      </c>
      <c r="W16" s="56">
        <v>7.4315869999879149</v>
      </c>
      <c r="X16" s="2">
        <f t="shared" ca="1" si="7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2">
        <f t="shared" ca="1" si="8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9"/>
        <v>TA</v>
      </c>
      <c r="BO16" s="2">
        <f t="shared" si="2"/>
        <v>0</v>
      </c>
      <c r="BP16" s="2">
        <f t="shared" si="3"/>
        <v>1</v>
      </c>
      <c r="BR16" s="2">
        <f t="shared" ref="BR16:CE16" si="17">IF(AND(J20 &gt;0,J16&gt;$C16,J16&gt;0.1),1,0)</f>
        <v>0</v>
      </c>
      <c r="BS16" s="2">
        <f t="shared" si="17"/>
        <v>0</v>
      </c>
      <c r="BT16" s="2">
        <f t="shared" si="17"/>
        <v>0</v>
      </c>
      <c r="BU16" s="2">
        <f t="shared" si="17"/>
        <v>0</v>
      </c>
      <c r="BV16" s="2">
        <f t="shared" si="17"/>
        <v>0</v>
      </c>
      <c r="BW16" s="2">
        <f t="shared" si="17"/>
        <v>0</v>
      </c>
      <c r="BX16" s="2">
        <f t="shared" si="17"/>
        <v>0</v>
      </c>
      <c r="BY16" s="2">
        <f t="shared" si="17"/>
        <v>0</v>
      </c>
      <c r="BZ16" s="2">
        <f t="shared" si="17"/>
        <v>0</v>
      </c>
      <c r="CA16" s="2">
        <f t="shared" si="17"/>
        <v>0</v>
      </c>
      <c r="CB16" s="2">
        <f t="shared" si="17"/>
        <v>0</v>
      </c>
      <c r="CC16" s="2">
        <f t="shared" si="17"/>
        <v>0</v>
      </c>
      <c r="CD16" s="2">
        <f t="shared" si="17"/>
        <v>0</v>
      </c>
      <c r="CE16" s="2">
        <f t="shared" si="17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ТА-1  -  W</v>
      </c>
      <c r="B17" s="10" t="s">
        <v>2552</v>
      </c>
      <c r="C17" s="18">
        <v>98</v>
      </c>
      <c r="D17" s="18">
        <v>80</v>
      </c>
      <c r="E17" s="22" t="s">
        <v>118</v>
      </c>
      <c r="F17" s="22">
        <v>3</v>
      </c>
      <c r="G17" s="22"/>
      <c r="H17" s="20">
        <f t="shared" ca="1" si="5"/>
        <v>0</v>
      </c>
      <c r="I17" s="16" t="str">
        <f t="shared" si="6"/>
        <v>01T002KV0010</v>
      </c>
      <c r="J17" s="54">
        <v>93.007967355075877</v>
      </c>
      <c r="K17" s="54">
        <v>92.92195545098302</v>
      </c>
      <c r="L17" s="54">
        <v>93.068956874934685</v>
      </c>
      <c r="M17" s="54">
        <v>93.147877575960393</v>
      </c>
      <c r="N17" s="54">
        <v>93.24514801936418</v>
      </c>
      <c r="O17" s="54">
        <v>93.736461104650203</v>
      </c>
      <c r="P17" s="54">
        <v>93.628727356804788</v>
      </c>
      <c r="Q17" s="54">
        <v>93.425348361547307</v>
      </c>
      <c r="R17" s="54">
        <v>92.213834471255709</v>
      </c>
      <c r="S17" s="54">
        <v>92.030858982784679</v>
      </c>
      <c r="T17" s="54">
        <v>92.183304225481848</v>
      </c>
      <c r="U17" s="54">
        <v>93.1677055963317</v>
      </c>
      <c r="V17" s="54">
        <v>92.874911722618009</v>
      </c>
      <c r="W17" s="56">
        <v>92.47075978832882</v>
      </c>
      <c r="X17" s="2">
        <f t="shared" ca="1" si="7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94.861682727214742</v>
      </c>
      <c r="AM17" s="55">
        <v>94.811899839999697</v>
      </c>
      <c r="AN17" s="55">
        <v>95.049801796354572</v>
      </c>
      <c r="AO17" s="55">
        <v>95.194327148694768</v>
      </c>
      <c r="AP17" s="55">
        <v>95.108046299360922</v>
      </c>
      <c r="AQ17" s="55">
        <v>95.313504183958088</v>
      </c>
      <c r="AR17" s="55">
        <v>95.137536400398702</v>
      </c>
      <c r="AS17" s="55">
        <v>95.277153923027143</v>
      </c>
      <c r="AT17" s="55">
        <v>94.766691325123944</v>
      </c>
      <c r="AU17" s="55">
        <v>95.250342134163105</v>
      </c>
      <c r="AV17" s="55">
        <v>94.990563583023686</v>
      </c>
      <c r="AW17" s="55">
        <v>94.869749257843495</v>
      </c>
      <c r="AX17" s="55">
        <v>94.726739327428689</v>
      </c>
      <c r="AY17" s="55">
        <v>94.495250734436738</v>
      </c>
      <c r="AZ17" s="2">
        <f t="shared" ca="1" si="8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9"/>
        <v>KV</v>
      </c>
      <c r="BO17" s="2">
        <f t="shared" si="2"/>
        <v>0</v>
      </c>
      <c r="BP17" s="2">
        <f t="shared" si="3"/>
        <v>1</v>
      </c>
      <c r="BR17" s="2">
        <f t="shared" ref="BR17:CE17" si="18">IF(AND(J20 &gt;0,J17 &gt;0,J17&lt;$D17),1,0)</f>
        <v>0</v>
      </c>
      <c r="BS17" s="2">
        <f t="shared" si="18"/>
        <v>0</v>
      </c>
      <c r="BT17" s="2">
        <f t="shared" si="18"/>
        <v>0</v>
      </c>
      <c r="BU17" s="2">
        <f t="shared" si="18"/>
        <v>0</v>
      </c>
      <c r="BV17" s="2">
        <f t="shared" si="18"/>
        <v>0</v>
      </c>
      <c r="BW17" s="2">
        <f t="shared" si="18"/>
        <v>0</v>
      </c>
      <c r="BX17" s="2">
        <f t="shared" si="18"/>
        <v>0</v>
      </c>
      <c r="BY17" s="2">
        <f t="shared" si="18"/>
        <v>0</v>
      </c>
      <c r="BZ17" s="2">
        <f t="shared" si="18"/>
        <v>0</v>
      </c>
      <c r="CA17" s="2">
        <f t="shared" si="18"/>
        <v>0</v>
      </c>
      <c r="CB17" s="2">
        <f t="shared" si="18"/>
        <v>0</v>
      </c>
      <c r="CC17" s="2">
        <f t="shared" si="18"/>
        <v>0</v>
      </c>
      <c r="CD17" s="2">
        <f t="shared" si="18"/>
        <v>0</v>
      </c>
      <c r="CE17" s="2">
        <f t="shared" si="18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ТА-1  -  ΔV_конд</v>
      </c>
      <c r="B18" s="10" t="s">
        <v>2553</v>
      </c>
      <c r="C18" s="18">
        <v>30</v>
      </c>
      <c r="D18" s="18">
        <v>5</v>
      </c>
      <c r="E18" s="22" t="s">
        <v>608</v>
      </c>
      <c r="F18" s="22">
        <v>1</v>
      </c>
      <c r="G18" s="22"/>
      <c r="H18" s="20">
        <f t="shared" ca="1" si="5"/>
        <v>0</v>
      </c>
      <c r="I18" s="16" t="str">
        <f t="shared" si="6"/>
        <v>00T002SV0010</v>
      </c>
      <c r="J18" s="54">
        <v>7.5</v>
      </c>
      <c r="K18" s="54">
        <v>7.5</v>
      </c>
      <c r="L18" s="54">
        <v>7.5</v>
      </c>
      <c r="M18" s="54">
        <v>7.5</v>
      </c>
      <c r="N18" s="54">
        <v>7.5</v>
      </c>
      <c r="O18" s="54">
        <v>7.5</v>
      </c>
      <c r="P18" s="54">
        <v>7.5</v>
      </c>
      <c r="Q18" s="54">
        <v>8.1</v>
      </c>
      <c r="R18" s="54">
        <v>8.1</v>
      </c>
      <c r="S18" s="54">
        <v>8.1</v>
      </c>
      <c r="T18" s="54">
        <v>8.1</v>
      </c>
      <c r="U18" s="54">
        <v>8.1</v>
      </c>
      <c r="V18" s="54">
        <v>8.1</v>
      </c>
      <c r="W18" s="56">
        <v>8.1</v>
      </c>
      <c r="X18" s="2">
        <f t="shared" ca="1" si="7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0</v>
      </c>
      <c r="AM18" s="55">
        <v>0</v>
      </c>
      <c r="AN18" s="55">
        <v>0</v>
      </c>
      <c r="AO18" s="55">
        <v>0</v>
      </c>
      <c r="AP18" s="55">
        <v>0</v>
      </c>
      <c r="AQ18" s="55">
        <v>0</v>
      </c>
      <c r="AR18" s="55">
        <v>0</v>
      </c>
      <c r="AS18" s="55">
        <v>0</v>
      </c>
      <c r="AT18" s="55">
        <v>0</v>
      </c>
      <c r="AU18" s="55">
        <v>0</v>
      </c>
      <c r="AV18" s="55">
        <v>0</v>
      </c>
      <c r="AW18" s="55">
        <v>0</v>
      </c>
      <c r="AX18" s="55">
        <v>0</v>
      </c>
      <c r="AY18" s="55">
        <v>0</v>
      </c>
      <c r="AZ18" s="2">
        <f t="shared" ca="1" si="8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9"/>
        <v>SV</v>
      </c>
      <c r="BO18" s="2">
        <f t="shared" si="2"/>
        <v>0</v>
      </c>
      <c r="BP18" s="2">
        <f t="shared" si="3"/>
        <v>1</v>
      </c>
      <c r="BR18" s="2">
        <f t="shared" ref="BR18:CE18" si="19">IF(AND(J20 &gt;0,J18&gt;$C18,J18&gt;1),1,0)</f>
        <v>0</v>
      </c>
      <c r="BS18" s="2">
        <f t="shared" si="19"/>
        <v>0</v>
      </c>
      <c r="BT18" s="2">
        <f t="shared" si="19"/>
        <v>0</v>
      </c>
      <c r="BU18" s="2">
        <f t="shared" si="19"/>
        <v>0</v>
      </c>
      <c r="BV18" s="2">
        <f t="shared" si="19"/>
        <v>0</v>
      </c>
      <c r="BW18" s="2">
        <f t="shared" si="19"/>
        <v>0</v>
      </c>
      <c r="BX18" s="2">
        <f t="shared" si="19"/>
        <v>0</v>
      </c>
      <c r="BY18" s="2">
        <f t="shared" si="19"/>
        <v>0</v>
      </c>
      <c r="BZ18" s="2">
        <f t="shared" si="19"/>
        <v>0</v>
      </c>
      <c r="CA18" s="2">
        <f t="shared" si="19"/>
        <v>0</v>
      </c>
      <c r="CB18" s="2">
        <f t="shared" si="19"/>
        <v>0</v>
      </c>
      <c r="CC18" s="2">
        <f t="shared" si="19"/>
        <v>0</v>
      </c>
      <c r="CD18" s="2">
        <f t="shared" si="19"/>
        <v>0</v>
      </c>
      <c r="CE18" s="2">
        <f t="shared" si="19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  -  ЧЧР</v>
      </c>
      <c r="B19" s="10" t="s">
        <v>2554</v>
      </c>
      <c r="C19" s="18"/>
      <c r="D19" s="18"/>
      <c r="E19" s="22"/>
      <c r="F19" s="22"/>
      <c r="G19" s="22"/>
      <c r="H19" s="20">
        <f t="shared" ca="1" si="5"/>
        <v>0</v>
      </c>
      <c r="I19" s="16" t="str">
        <f t="shared" si="6"/>
        <v>01K002LH0010</v>
      </c>
      <c r="J19" s="54">
        <v>24</v>
      </c>
      <c r="K19" s="54">
        <v>24</v>
      </c>
      <c r="L19" s="54">
        <v>24</v>
      </c>
      <c r="M19" s="54">
        <v>24</v>
      </c>
      <c r="N19" s="54">
        <v>24</v>
      </c>
      <c r="O19" s="54">
        <v>24</v>
      </c>
      <c r="P19" s="54">
        <v>24</v>
      </c>
      <c r="Q19" s="54">
        <v>24</v>
      </c>
      <c r="R19" s="54">
        <v>24</v>
      </c>
      <c r="S19" s="54">
        <v>24</v>
      </c>
      <c r="T19" s="54">
        <v>24</v>
      </c>
      <c r="U19" s="54">
        <v>24</v>
      </c>
      <c r="V19" s="54">
        <v>24</v>
      </c>
      <c r="W19" s="56">
        <v>24</v>
      </c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2">
        <f t="shared" ca="1" si="8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9"/>
        <v>LH</v>
      </c>
      <c r="BO19" s="2">
        <f t="shared" si="2"/>
        <v>0</v>
      </c>
      <c r="BP19" s="2">
        <f t="shared" si="3"/>
        <v>0</v>
      </c>
      <c r="BR19" s="2">
        <f>IF(W19=24,1,IF(AND(V19=24,W19=0),1,IF(AND(U19=24,V19=0),1,IF(AND(T19=24,U19=0),1,IF(AND(S19=24,T19=0),1,IF(AND(R19=24,S19=0),1,IF(AND(Q19=24,R19=0),1,IF(AND(P19=24,Q19=0),1,IF(AND(O19=24,P19=0),1,IF(AND(N19=24,O19=0),1,IF(AND(M19=24,N19=0),1,IF(AND(L19=24,M19=0),1,IF(AND(K19=24,L19=0),1,IF(AND(J19=24,K19=0),1,0))))))))))))))</f>
        <v>1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ТА-1  -  ЧЧР</v>
      </c>
      <c r="B20" s="10" t="s">
        <v>2555</v>
      </c>
      <c r="C20" s="18"/>
      <c r="D20" s="18"/>
      <c r="E20" s="22"/>
      <c r="F20" s="22"/>
      <c r="G20" s="22"/>
      <c r="H20" s="20">
        <f t="shared" ca="1" si="5"/>
        <v>0</v>
      </c>
      <c r="I20" s="16" t="str">
        <f t="shared" si="6"/>
        <v>01T002LH0010</v>
      </c>
      <c r="J20" s="54">
        <v>24</v>
      </c>
      <c r="K20" s="54">
        <v>24</v>
      </c>
      <c r="L20" s="54">
        <v>24</v>
      </c>
      <c r="M20" s="54">
        <v>24</v>
      </c>
      <c r="N20" s="54">
        <v>24</v>
      </c>
      <c r="O20" s="54">
        <v>24</v>
      </c>
      <c r="P20" s="54">
        <v>24</v>
      </c>
      <c r="Q20" s="54">
        <v>24</v>
      </c>
      <c r="R20" s="54">
        <v>24</v>
      </c>
      <c r="S20" s="54">
        <v>24</v>
      </c>
      <c r="T20" s="54">
        <v>24</v>
      </c>
      <c r="U20" s="54">
        <v>24</v>
      </c>
      <c r="V20" s="54">
        <v>24</v>
      </c>
      <c r="W20" s="56">
        <v>24</v>
      </c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2">
        <f t="shared" ca="1" si="8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9"/>
        <v>LH</v>
      </c>
      <c r="BO20" s="2">
        <f t="shared" si="2"/>
        <v>0</v>
      </c>
      <c r="BP20" s="2">
        <f t="shared" si="3"/>
        <v>0</v>
      </c>
      <c r="BR20" s="2">
        <f>IF(W20=24,1,IF(AND(V20=24,W20=0),1,IF(AND(U20=24,V20=0),1,IF(AND(T20=24,U20=0),1,IF(AND(S20=24,T20=0),1,IF(AND(R20=24,S20=0),1,IF(AND(Q20=24,R20=0),1,IF(AND(P20=24,Q20=0),1,IF(AND(O20=24,P20=0),1,IF(AND(N20=24,O20=0),1,IF(AND(M20=24,N20=0),1,IF(AND(L20=24,M20=0),1,IF(AND(K20=24,L20=0),1,IF(AND(J20=24,K20=0),1,0))))))))))))))</f>
        <v>1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Gпв</v>
      </c>
      <c r="B21" s="15" t="s">
        <v>2556</v>
      </c>
      <c r="C21" s="18"/>
      <c r="D21" s="18"/>
      <c r="E21" s="22"/>
      <c r="F21" s="22"/>
      <c r="G21" s="22"/>
      <c r="H21" s="20">
        <f t="shared" ca="1" si="5"/>
        <v>0</v>
      </c>
      <c r="I21" s="16" t="str">
        <f t="shared" si="6"/>
        <v>00K002GW0010</v>
      </c>
      <c r="J21" s="54">
        <v>11619.535</v>
      </c>
      <c r="K21" s="54">
        <v>11621.505999999999</v>
      </c>
      <c r="L21" s="54">
        <v>11645.135</v>
      </c>
      <c r="M21" s="54">
        <v>11549.921</v>
      </c>
      <c r="N21" s="54">
        <v>10766.126</v>
      </c>
      <c r="O21" s="54">
        <v>10708.492</v>
      </c>
      <c r="P21" s="54">
        <v>10713.625</v>
      </c>
      <c r="Q21" s="54">
        <v>10955.449000000001</v>
      </c>
      <c r="R21" s="54">
        <v>11758.465</v>
      </c>
      <c r="S21" s="54">
        <v>12057.19</v>
      </c>
      <c r="T21" s="54">
        <v>12066.782999999999</v>
      </c>
      <c r="U21" s="54">
        <v>11912.849</v>
      </c>
      <c r="V21" s="54">
        <v>11192.527</v>
      </c>
      <c r="W21" s="56">
        <v>10745.407999999999</v>
      </c>
      <c r="X21" s="2" t="e">
        <f t="shared" ca="1" si="7"/>
        <v>#VALUE!</v>
      </c>
      <c r="Y21" s="2" t="e">
        <f t="shared" ca="1" si="0"/>
        <v>#VALUE!</v>
      </c>
      <c r="Z21" s="2" t="e">
        <f t="shared" ca="1" si="0"/>
        <v>#VALUE!</v>
      </c>
      <c r="AA21" s="2" t="e">
        <f t="shared" ca="1" si="0"/>
        <v>#VALUE!</v>
      </c>
      <c r="AB21" s="2" t="e">
        <f t="shared" ca="1" si="0"/>
        <v>#VALUE!</v>
      </c>
      <c r="AC21" s="2" t="e">
        <f t="shared" ca="1" si="0"/>
        <v>#VALUE!</v>
      </c>
      <c r="AD21" s="2" t="e">
        <f t="shared" ca="1" si="0"/>
        <v>#VALUE!</v>
      </c>
      <c r="AE21" s="2" t="e">
        <f t="shared" ca="1" si="0"/>
        <v>#VALUE!</v>
      </c>
      <c r="AF21" s="2" t="e">
        <f t="shared" ca="1" si="0"/>
        <v>#VALUE!</v>
      </c>
      <c r="AG21" s="2" t="e">
        <f t="shared" ca="1" si="0"/>
        <v>#VALUE!</v>
      </c>
      <c r="AH21" s="2" t="e">
        <f t="shared" ca="1" si="0"/>
        <v>#VALUE!</v>
      </c>
      <c r="AI21" s="2" t="e">
        <f t="shared" ca="1" si="0"/>
        <v>#VALUE!</v>
      </c>
      <c r="AJ21" s="2" t="e">
        <f t="shared" ca="1" si="0"/>
        <v>#VALUE!</v>
      </c>
      <c r="AK21" s="2" t="e">
        <f t="shared" ca="1" si="0"/>
        <v>#VALUE!</v>
      </c>
      <c r="AL21" s="55">
        <v>13896.96</v>
      </c>
      <c r="AM21" s="55">
        <v>13896.96</v>
      </c>
      <c r="AN21" s="55">
        <v>13896.96</v>
      </c>
      <c r="AO21" s="55">
        <v>13510.71</v>
      </c>
      <c r="AP21" s="55">
        <v>12042.96</v>
      </c>
      <c r="AQ21" s="55">
        <v>12042.96</v>
      </c>
      <c r="AR21" s="55">
        <v>12042.96</v>
      </c>
      <c r="AS21" s="55">
        <v>12351.96</v>
      </c>
      <c r="AT21" s="55">
        <v>13896.96</v>
      </c>
      <c r="AU21" s="55">
        <v>13896.96</v>
      </c>
      <c r="AV21" s="55">
        <v>13896.96</v>
      </c>
      <c r="AW21" s="55">
        <v>13896.96</v>
      </c>
      <c r="AX21" s="55">
        <v>12815.46</v>
      </c>
      <c r="AY21" s="55">
        <v>12042.96</v>
      </c>
      <c r="AZ21" s="2">
        <f t="shared" ca="1" si="8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9"/>
        <v>GW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Потери пара и конденсата</v>
      </c>
      <c r="B22" s="15" t="s">
        <v>2557</v>
      </c>
      <c r="C22" s="22">
        <v>50</v>
      </c>
      <c r="D22" s="110" t="s">
        <v>2976</v>
      </c>
      <c r="E22" s="22">
        <v>51</v>
      </c>
      <c r="F22" s="110" t="s">
        <v>2998</v>
      </c>
      <c r="G22" s="22"/>
      <c r="H22" s="20">
        <f>IFERROR(IF(AND(MID(D22,1,1)*MID(F22,1,1)=1,RIGHT(F22,LEN(F22)-1)-RIGHT(D22,LEN(D22)-1)&gt;1),1,0),"-")</f>
        <v>0</v>
      </c>
      <c r="I22" s="16" t="str">
        <f t="shared" si="6"/>
        <v>00S102MK0010</v>
      </c>
      <c r="J22" s="54">
        <v>0.55320599999999998</v>
      </c>
      <c r="K22" s="54">
        <v>0.57236699999999996</v>
      </c>
      <c r="L22" s="54">
        <v>0.55724899999999999</v>
      </c>
      <c r="M22" s="54">
        <v>0.56274000000000002</v>
      </c>
      <c r="N22" s="54">
        <v>0.51065399999999994</v>
      </c>
      <c r="O22" s="54">
        <v>0.51264100000000001</v>
      </c>
      <c r="P22" s="54">
        <v>0.52691700000000008</v>
      </c>
      <c r="Q22" s="54">
        <v>0.56784900000000005</v>
      </c>
      <c r="R22" s="54">
        <v>0.55413299999999999</v>
      </c>
      <c r="S22" s="54">
        <v>0.56430100000000005</v>
      </c>
      <c r="T22" s="54">
        <v>0.55607200000000001</v>
      </c>
      <c r="U22" s="54">
        <v>0.53514700000000004</v>
      </c>
      <c r="V22" s="54">
        <v>0.49879299999999999</v>
      </c>
      <c r="W22" s="56">
        <v>0.46432999999999996</v>
      </c>
      <c r="X22" s="2" t="e">
        <f t="shared" ca="1" si="7"/>
        <v>#N/A</v>
      </c>
      <c r="Y22" s="2" t="e">
        <f t="shared" ca="1" si="0"/>
        <v>#N/A</v>
      </c>
      <c r="Z22" s="2" t="e">
        <f t="shared" ca="1" si="0"/>
        <v>#N/A</v>
      </c>
      <c r="AA22" s="2" t="e">
        <f t="shared" ca="1" si="0"/>
        <v>#N/A</v>
      </c>
      <c r="AB22" s="2" t="e">
        <f t="shared" ca="1" si="0"/>
        <v>#N/A</v>
      </c>
      <c r="AC22" s="2" t="e">
        <f t="shared" ca="1" si="0"/>
        <v>#N/A</v>
      </c>
      <c r="AD22" s="2" t="e">
        <f t="shared" ca="1" si="0"/>
        <v>#N/A</v>
      </c>
      <c r="AE22" s="2" t="e">
        <f t="shared" ca="1" si="0"/>
        <v>#N/A</v>
      </c>
      <c r="AF22" s="2" t="e">
        <f t="shared" ca="1" si="0"/>
        <v>#N/A</v>
      </c>
      <c r="AG22" s="2" t="e">
        <f t="shared" ca="1" si="0"/>
        <v>#N/A</v>
      </c>
      <c r="AH22" s="2" t="e">
        <f t="shared" ca="1" si="0"/>
        <v>#N/A</v>
      </c>
      <c r="AI22" s="2" t="e">
        <f t="shared" ca="1" si="0"/>
        <v>#N/A</v>
      </c>
      <c r="AJ22" s="2" t="e">
        <f t="shared" ca="1" si="0"/>
        <v>#N/A</v>
      </c>
      <c r="AK22" s="2" t="e">
        <f t="shared" ca="1" si="0"/>
        <v>#N/A</v>
      </c>
      <c r="AL22" s="55">
        <v>0.49781146998954962</v>
      </c>
      <c r="AM22" s="55">
        <v>0.49720662408084421</v>
      </c>
      <c r="AN22" s="55">
        <v>0.49806889196869553</v>
      </c>
      <c r="AO22" s="55">
        <v>0.48875213769983172</v>
      </c>
      <c r="AP22" s="55">
        <v>0.44713454906401306</v>
      </c>
      <c r="AQ22" s="55">
        <v>0.44703693968411196</v>
      </c>
      <c r="AR22" s="55">
        <v>0.44772713509772</v>
      </c>
      <c r="AS22" s="55">
        <v>0.50052706740476871</v>
      </c>
      <c r="AT22" s="55">
        <v>0.5009456707547405</v>
      </c>
      <c r="AU22" s="55">
        <v>0.50820967478892998</v>
      </c>
      <c r="AV22" s="55">
        <v>0.50808217397316646</v>
      </c>
      <c r="AW22" s="55">
        <v>0.50433183576443796</v>
      </c>
      <c r="AX22" s="55">
        <v>0.46986266368962398</v>
      </c>
      <c r="AY22" s="55">
        <v>0.44749465693342888</v>
      </c>
      <c r="AZ22" s="2">
        <f t="shared" ca="1" si="8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9"/>
        <v>MK</v>
      </c>
    </row>
    <row r="23" spans="1:83" x14ac:dyDescent="0.25">
      <c r="A23"/>
      <c r="B23"/>
      <c r="C23"/>
      <c r="D23"/>
    </row>
    <row r="24" spans="1:83" x14ac:dyDescent="0.25">
      <c r="A24"/>
      <c r="B24"/>
      <c r="C24"/>
      <c r="D24"/>
    </row>
    <row r="25" spans="1:83" x14ac:dyDescent="0.25">
      <c r="A25"/>
      <c r="B25"/>
      <c r="C25"/>
      <c r="D25"/>
    </row>
    <row r="26" spans="1:83" x14ac:dyDescent="0.25">
      <c r="A26"/>
      <c r="B26"/>
      <c r="C26"/>
      <c r="D26"/>
    </row>
    <row r="27" spans="1:83" x14ac:dyDescent="0.25">
      <c r="A27" s="98"/>
    </row>
    <row r="28" spans="1:83" x14ac:dyDescent="0.25">
      <c r="A28" s="98"/>
    </row>
    <row r="29" spans="1:83" x14ac:dyDescent="0.25">
      <c r="A29" s="98"/>
    </row>
    <row r="30" spans="1:83" x14ac:dyDescent="0.25">
      <c r="A30" s="98"/>
    </row>
    <row r="31" spans="1:83" x14ac:dyDescent="0.25">
      <c r="A31" s="98"/>
    </row>
    <row r="32" spans="1:83" x14ac:dyDescent="0.25">
      <c r="A32" s="98"/>
    </row>
    <row r="33" spans="1:1" x14ac:dyDescent="0.25">
      <c r="A33" s="98"/>
    </row>
    <row r="34" spans="1:1" x14ac:dyDescent="0.25">
      <c r="A34" s="98"/>
    </row>
    <row r="35" spans="1:1" x14ac:dyDescent="0.25">
      <c r="A35" s="98"/>
    </row>
    <row r="36" spans="1:1" x14ac:dyDescent="0.25">
      <c r="A36" s="98"/>
    </row>
    <row r="37" spans="1:1" x14ac:dyDescent="0.25">
      <c r="A37" s="98"/>
    </row>
  </sheetData>
  <mergeCells count="5">
    <mergeCell ref="E3:F3"/>
    <mergeCell ref="E4:F4"/>
    <mergeCell ref="C6:F6"/>
    <mergeCell ref="G6:G7"/>
    <mergeCell ref="C7:D7"/>
  </mergeCells>
  <conditionalFormatting sqref="H8:W22">
    <cfRule type="expression" dxfId="125" priority="2" stopIfTrue="1">
      <formula>H8=0</formula>
    </cfRule>
  </conditionalFormatting>
  <conditionalFormatting sqref="I8:W22">
    <cfRule type="expression" dxfId="124" priority="6" stopIfTrue="1">
      <formula>OFFSET(I8,,$D$2)=42</formula>
    </cfRule>
    <cfRule type="expression" dxfId="123" priority="7">
      <formula>OR(OFFSET(I8,,$D$2)=1,OFFSET(I8,,$D$2)=2,MOD(OFFSET(I8,,$D$2),10)=1,MOD(OFFSET(I8,,$D$2),10)=2)</formula>
    </cfRule>
  </conditionalFormatting>
  <conditionalFormatting sqref="H4">
    <cfRule type="expression" dxfId="122" priority="4">
      <formula>$H$4="НА СТАНЦИИ"</formula>
    </cfRule>
    <cfRule type="expression" dxfId="121" priority="5">
      <formula>$H$4="ОФИЦИАЛЬНО"</formula>
    </cfRule>
  </conditionalFormatting>
  <conditionalFormatting sqref="AL8:AY22">
    <cfRule type="expression" dxfId="120" priority="8" stopIfTrue="1">
      <formula>AL8=0</formula>
    </cfRule>
  </conditionalFormatting>
  <conditionalFormatting sqref="J8:W22">
    <cfRule type="expression" dxfId="119" priority="1" stopIfTrue="1">
      <formula>AND(OFFSET(J8,MATCH(MID($A8,1,SEARCH(" ",$A8)-1)&amp;"  -  ЧЧР",$A:$A,0)-ROW(J8),)*1&gt;0,OR(J8="",J8=0))</formula>
    </cfRule>
    <cfRule type="expression" dxfId="118" priority="3">
      <formula>OFFSET(J8,MATCH(MID($A8,1,SEARCH(" ",$A8)-1)&amp;"  -  ЧЧР",$A:$A,0)-ROW(J8),)&lt;&gt;24</formula>
    </cfRule>
  </conditionalFormatting>
  <conditionalFormatting sqref="X8:AK22">
    <cfRule type="expression" dxfId="117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61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62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63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64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65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66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67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68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A1:CW37"/>
  <sheetViews>
    <sheetView zoomScale="90" zoomScaleNormal="90" workbookViewId="0">
      <pane xSplit="8" ySplit="7" topLeftCell="J8" activePane="bottomRight" state="frozen"/>
      <selection pane="topRight" activeCell="H1" sqref="H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75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0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2558</v>
      </c>
      <c r="C8" s="18">
        <v>155</v>
      </c>
      <c r="D8" s="18">
        <v>120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01K002TU0012</v>
      </c>
      <c r="J8" s="54">
        <v>147.21</v>
      </c>
      <c r="K8" s="54">
        <v>147.35</v>
      </c>
      <c r="L8" s="54">
        <v>137.35</v>
      </c>
      <c r="M8" s="54">
        <v>138.87</v>
      </c>
      <c r="N8" s="54">
        <v>143.83000000000001</v>
      </c>
      <c r="O8" s="54">
        <v>139.69999999999999</v>
      </c>
      <c r="P8" s="54">
        <v>136.44999999999999</v>
      </c>
      <c r="Q8" s="54">
        <v>137.07</v>
      </c>
      <c r="R8" s="54">
        <v>137.78</v>
      </c>
      <c r="S8" s="54">
        <v>136.94999999999999</v>
      </c>
      <c r="T8" s="54">
        <v>140.9</v>
      </c>
      <c r="U8" s="54">
        <v>144.28</v>
      </c>
      <c r="V8" s="54">
        <v>140.53</v>
      </c>
      <c r="W8" s="56">
        <v>138.25</v>
      </c>
      <c r="X8" s="2">
        <f ca="1">IF(J8&lt;&gt;"",IF(LEFT($E8,2)="+-",IF(OR(J8&lt;MIN($C8:$D8),J8&gt;MAX($C8:$D8)),1,0),IF(AND(1*$E8&gt;0,J8&gt;MAX($C8:$D8)),1,IF(AND(1*$E8&lt;0,J8&lt;MIN($C8:$D8)),1,0)))+10*IF(SUM(OFFSET($A$19,MATCH(MID($A8,1,SEARCH(" ",$A8)-1)&amp;"  -  ЧЧР",$A$19:$A$20,0)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$19,IFERROR(MATCH("КА-"&amp;MID($A8,4,2)*1&amp;"А  -  ЧЧР",$A$19:$A$20,0),MATCH("КА-"&amp;MID($A8,4,2)*1&amp;"  -  ЧЧР",$A$19:$A$20,0))-1,COLUMN(J8)-1,,)+OFFSET($A$19,IFERROR(MATCH("КА-"&amp;MID($A8,4,2)*1&amp;"Б  -  ЧЧР",$A$19:$A$20,0),MATCH("КА-"&amp;MID($A8,4,2)*1&amp;"  -  ЧЧР",$A$19:$A$20,0))-1,COLUMN(J8)-1,,)=48,1,0),1),1)),0),0)*IF($G8&gt;0,IF(COLUMN(T$7)-COLUMN($J$7)&gt;=$D$2+$G8,IF(SUM(OFFSET(T8,,-1,,-$G8))&gt;=$G8*21,2,1),1),2)</f>
        <v>0</v>
      </c>
      <c r="Y8" s="2">
        <f t="shared" ref="Y8:AK22" ca="1" si="0">IF(K8&lt;&gt;"",IF(LEFT($E8,2)="+-",IF(OR(K8&lt;MIN($C8:$D8),K8&gt;MAX($C8:$D8)),1,0),IF(AND(1*$E8&gt;0,K8&gt;MAX($C8:$D8)),1,IF(AND(1*$E8&lt;0,K8&lt;MIN($C8:$D8)),1,0)))+10*IF(SUM(OFFSET($A$19,MATCH(MID($A8,1,SEARCH(" ",$A8)-1)&amp;"  -  ЧЧР",$A$19:$A$20,0)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$19,IFERROR(MATCH("КА-"&amp;MID($A8,4,2)*1&amp;"А  -  ЧЧР",$A$19:$A$20,0),MATCH("КА-"&amp;MID($A8,4,2)*1&amp;"  -  ЧЧР",$A$19:$A$20,0))-1,COLUMN(K8)-1,,)+OFFSET($A$19,IFERROR(MATCH("КА-"&amp;MID($A8,4,2)*1&amp;"Б  -  ЧЧР",$A$19:$A$20,0),MATCH("КА-"&amp;MID($A8,4,2)*1&amp;"  -  ЧЧР",$A$19:$A$20,0))-1,COLUMN(K8)-1,,)=48,1,0),1),1)),0),0)*IF($G8&gt;0,IF(COLUMN(U$7)-COLUMN($J$7)&gt;=$D$2+$G8,IF(SUM(OFFSET(U8,,-1,,-$G8))&gt;=$G8*21,2,1),1),2)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140.96096917283404</v>
      </c>
      <c r="AM8" s="55">
        <v>141.95463011030131</v>
      </c>
      <c r="AN8" s="55">
        <v>144.84377584787495</v>
      </c>
      <c r="AO8" s="55">
        <v>145.6381324061623</v>
      </c>
      <c r="AP8" s="55">
        <v>143.03268994277045</v>
      </c>
      <c r="AQ8" s="55">
        <v>143.20596825640754</v>
      </c>
      <c r="AR8" s="55">
        <v>138.94314097872467</v>
      </c>
      <c r="AS8" s="55">
        <v>137.91095222791137</v>
      </c>
      <c r="AT8" s="55">
        <v>138.6468651480383</v>
      </c>
      <c r="AU8" s="55">
        <v>138.32658438275092</v>
      </c>
      <c r="AV8" s="55">
        <v>137.66173477873468</v>
      </c>
      <c r="AW8" s="55">
        <v>138.58428377466646</v>
      </c>
      <c r="AX8" s="55">
        <v>140.72998742183827</v>
      </c>
      <c r="AY8" s="55">
        <v>136.45035755644281</v>
      </c>
      <c r="AZ8" s="2">
        <f ca="1">COUNTIF(OFFSET(H8,,$D$2+2,COUNTIF(OFFSET($H8,1-ROW($H8),2+4*$D$2,22),"="&amp;OFFSET($H8,,2+4*$D$2))),"&gt;20")</f>
        <v>0</v>
      </c>
      <c r="BA8" s="2">
        <f t="shared" ref="BA8:BM22" ca="1" si="1">COUNTIF(OFFSET(I8,,$D$2+2,COUNTIF(OFFSET($H8,1-ROW($H8),2+4*$D$2,22),"="&amp;OFFSET($H8,,2+4*$D$2))),"&gt;20")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 t="shared" ref="BO8:BO20" si="2">IF(AND(COUNTIF(J8:W8,"&gt;0")&gt;6,COUNTIF(J8:W8,"&gt;0")=SUM(BR8:CE8)),SUM(BR8:CE8),0)</f>
        <v>0</v>
      </c>
      <c r="BP8" s="2">
        <f t="shared" ref="BP8:BP20" si="3">IF(AND(COUNTIF(J8:W8,"&gt;0")&gt;6,SUM(BR8:CE8)=0),1,0)</f>
        <v>1</v>
      </c>
      <c r="BR8" s="2">
        <f t="shared" ref="BR8:CE8" si="4">IF(AND(J19 &gt;0,J8&gt;$C8,J8 &gt;20),1,0)</f>
        <v>0</v>
      </c>
      <c r="BS8" s="2">
        <f t="shared" si="4"/>
        <v>0</v>
      </c>
      <c r="BT8" s="2">
        <f t="shared" si="4"/>
        <v>0</v>
      </c>
      <c r="BU8" s="2">
        <f t="shared" si="4"/>
        <v>0</v>
      </c>
      <c r="BV8" s="2">
        <f t="shared" si="4"/>
        <v>0</v>
      </c>
      <c r="BW8" s="2">
        <f t="shared" si="4"/>
        <v>0</v>
      </c>
      <c r="BX8" s="2">
        <f t="shared" si="4"/>
        <v>0</v>
      </c>
      <c r="BY8" s="2">
        <f t="shared" si="4"/>
        <v>0</v>
      </c>
      <c r="BZ8" s="2">
        <f t="shared" si="4"/>
        <v>0</v>
      </c>
      <c r="CA8" s="2">
        <f t="shared" si="4"/>
        <v>0</v>
      </c>
      <c r="CB8" s="2">
        <f t="shared" si="4"/>
        <v>0</v>
      </c>
      <c r="CC8" s="2">
        <f t="shared" si="4"/>
        <v>0</v>
      </c>
      <c r="CD8" s="2">
        <f t="shared" si="4"/>
        <v>0</v>
      </c>
      <c r="CE8" s="2">
        <f t="shared" si="4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  -  α_рс</v>
      </c>
      <c r="B9" s="10" t="s">
        <v>2559</v>
      </c>
      <c r="C9" s="18">
        <v>1.6</v>
      </c>
      <c r="D9" s="18">
        <v>1.2</v>
      </c>
      <c r="E9" s="22" t="s">
        <v>116</v>
      </c>
      <c r="F9" s="22">
        <v>3</v>
      </c>
      <c r="G9" s="22"/>
      <c r="H9" s="20">
        <f t="shared" ref="H9:H21" ca="1" si="5">IF(COUNTIF(OFFSET(H9,,2+$D$2+$B$3-$B$2,,$C$3-$B$3+1),"=42")+COUNTIF(OFFSET(H9,,2+$D$2+$B$3-$B$2,,$C$3-$B$3+1),"=21")&gt;0,1,0)</f>
        <v>0</v>
      </c>
      <c r="I9" s="16" t="str">
        <f t="shared" ref="I9:I22" si="6">IF(MID(B9,7,2)="MX",REPLACE(B9,5,2,"01"),IF(AND(MID(B9,11,2)="20",MID(B9,7,2)="KV"),REPLACE(B9,5,2,"12"),IF(MID(B9,7,2)="MK",IF(MID(B9,11,2)="26",REPLACE(B9,5,2,"02"),IF(MID(B9,11,2)="06",REPLACE(B9,3,4,"S002"),REPLACE(B9,6,1,"2"))),REPLACE(B9,6,1,"2"))))</f>
        <v>01K002KI0012</v>
      </c>
      <c r="J9" s="54">
        <v>1.24</v>
      </c>
      <c r="K9" s="54">
        <v>1.24</v>
      </c>
      <c r="L9" s="54">
        <v>1.24</v>
      </c>
      <c r="M9" s="54">
        <v>1.22</v>
      </c>
      <c r="N9" s="54">
        <v>1.22</v>
      </c>
      <c r="O9" s="54">
        <v>1.19</v>
      </c>
      <c r="P9" s="54">
        <v>1.23</v>
      </c>
      <c r="Q9" s="54">
        <v>1.27</v>
      </c>
      <c r="R9" s="54">
        <v>1.26</v>
      </c>
      <c r="S9" s="54">
        <v>1.24</v>
      </c>
      <c r="T9" s="54">
        <v>1.25</v>
      </c>
      <c r="U9" s="54">
        <v>1.24</v>
      </c>
      <c r="V9" s="54">
        <v>1.2</v>
      </c>
      <c r="W9" s="56">
        <v>1.23</v>
      </c>
      <c r="X9" s="2">
        <f t="shared" ref="X9:X22" ca="1" si="7">IF(J9&lt;&gt;"",IF(LEFT($E9,2)="+-",IF(OR(J9&lt;MIN($C9:$D9),J9&gt;MAX($C9:$D9)),1,0),IF(AND(1*$E9&gt;0,J9&gt;MAX($C9:$D9)),1,IF(AND(1*$E9&lt;0,J9&lt;MIN($C9:$D9)),1,0)))+10*IF(SUM(OFFSET($A$19,MATCH(MID($A9,1,SEARCH(" ",$A9)-1)&amp;"  -  ЧЧР",$A$19:$A$20,0)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$19,IFERROR(MATCH("КА-"&amp;MID($A9,4,2)*1&amp;"А  -  ЧЧР",$A$19:$A$20,0),MATCH("КА-"&amp;MID($A9,4,2)*1&amp;"  -  ЧЧР",$A$19:$A$20,0))-1,COLUMN(J9)-1,,)+OFFSET($A$19,IFERROR(MATCH("КА-"&amp;MID($A9,4,2)*1&amp;"Б  -  ЧЧР",$A$19:$A$20,0),MATCH("КА-"&amp;MID($A9,4,2)*1&amp;"  -  ЧЧР",$A$19:$A$20,0))-1,COLUMN(J9)-1,,)=48,1,0),1),1)),0),0)*IF($G9&gt;0,IF(COLUMN(T$7)-COLUMN($J$7)&gt;=$D$2+$G9,IF(SUM(OFFSET(T9,,-1,,-$G9))&gt;=$G9*21,2,1),1),2)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1.2167777769379515</v>
      </c>
      <c r="AM9" s="55">
        <v>1.2127370093082948</v>
      </c>
      <c r="AN9" s="55">
        <v>1.2143660098835258</v>
      </c>
      <c r="AO9" s="55">
        <v>1.2159030870687835</v>
      </c>
      <c r="AP9" s="55">
        <v>1.218581190865881</v>
      </c>
      <c r="AQ9" s="55">
        <v>1.2182846361178936</v>
      </c>
      <c r="AR9" s="55">
        <v>1.2151556843258884</v>
      </c>
      <c r="AS9" s="55">
        <v>1.2182423034053855</v>
      </c>
      <c r="AT9" s="55">
        <v>1.2159656044094469</v>
      </c>
      <c r="AU9" s="55">
        <v>1.2166366420314632</v>
      </c>
      <c r="AV9" s="55">
        <v>1.2208907147859587</v>
      </c>
      <c r="AW9" s="55">
        <v>1.2228620175455811</v>
      </c>
      <c r="AX9" s="55">
        <v>1.2111068876680338</v>
      </c>
      <c r="AY9" s="55">
        <v>1.2151719504597527</v>
      </c>
      <c r="AZ9" s="2">
        <f t="shared" ref="AZ9:AZ22" ca="1" si="8">COUNTIF(OFFSET(H9,,$D$2+2,COUNTIF(OFFSET($H9,1-ROW($H9),2+4*$D$2,22),"="&amp;OFFSET($H9,,2+4*$D$2))),"&gt;20")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22" si="9">MID(B9,7,2)</f>
        <v>KI</v>
      </c>
      <c r="BO9" s="2">
        <f t="shared" si="2"/>
        <v>0</v>
      </c>
      <c r="BP9" s="2">
        <f t="shared" si="3"/>
        <v>1</v>
      </c>
      <c r="BR9" s="2">
        <f t="shared" ref="BR9:CE9" si="10">IF(AND(J19 &gt;0,J9&gt;$C9,J9 &gt;0.5),1,0)</f>
        <v>0</v>
      </c>
      <c r="BS9" s="2">
        <f t="shared" si="10"/>
        <v>0</v>
      </c>
      <c r="BT9" s="2">
        <f t="shared" si="10"/>
        <v>0</v>
      </c>
      <c r="BU9" s="2">
        <f t="shared" si="10"/>
        <v>0</v>
      </c>
      <c r="BV9" s="2">
        <f t="shared" si="10"/>
        <v>0</v>
      </c>
      <c r="BW9" s="2">
        <f t="shared" si="10"/>
        <v>0</v>
      </c>
      <c r="BX9" s="2">
        <f t="shared" si="10"/>
        <v>0</v>
      </c>
      <c r="BY9" s="2">
        <f t="shared" si="10"/>
        <v>0</v>
      </c>
      <c r="BZ9" s="2">
        <f t="shared" si="10"/>
        <v>0</v>
      </c>
      <c r="CA9" s="2">
        <f t="shared" si="10"/>
        <v>0</v>
      </c>
      <c r="CB9" s="2">
        <f t="shared" si="10"/>
        <v>0</v>
      </c>
      <c r="CC9" s="2">
        <f t="shared" si="10"/>
        <v>0</v>
      </c>
      <c r="CD9" s="2">
        <f t="shared" si="10"/>
        <v>0</v>
      </c>
      <c r="CE9" s="2">
        <f t="shared" si="10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КА-1  -  Гшл</v>
      </c>
      <c r="B10" s="10" t="s">
        <v>2560</v>
      </c>
      <c r="C10" s="18">
        <v>20</v>
      </c>
      <c r="D10" s="18">
        <v>4</v>
      </c>
      <c r="E10" s="22" t="s">
        <v>116</v>
      </c>
      <c r="F10" s="22">
        <v>1</v>
      </c>
      <c r="G10" s="22">
        <v>1</v>
      </c>
      <c r="H10" s="20">
        <f t="shared" ca="1" si="5"/>
        <v>0</v>
      </c>
      <c r="I10" s="16" t="str">
        <f t="shared" si="6"/>
        <v>01K002SH0012</v>
      </c>
      <c r="J10" s="54">
        <v>16.100000000000001</v>
      </c>
      <c r="K10" s="54">
        <v>16.100000000000001</v>
      </c>
      <c r="L10" s="54">
        <v>16.100000000000001</v>
      </c>
      <c r="M10" s="54">
        <v>16.100000000000001</v>
      </c>
      <c r="N10" s="54">
        <v>16.100000000000001</v>
      </c>
      <c r="O10" s="54">
        <v>16.100000000000001</v>
      </c>
      <c r="P10" s="54">
        <v>16.100000000000001</v>
      </c>
      <c r="Q10" s="54">
        <v>16.100000000000001</v>
      </c>
      <c r="R10" s="54">
        <v>16.100000000000001</v>
      </c>
      <c r="S10" s="54">
        <v>16.100000000000001</v>
      </c>
      <c r="T10" s="54">
        <v>16.100000000000001</v>
      </c>
      <c r="U10" s="54">
        <v>16.100000000000001</v>
      </c>
      <c r="V10" s="54">
        <v>16.100000000000001</v>
      </c>
      <c r="W10" s="56">
        <v>16.100000000000001</v>
      </c>
      <c r="X10" s="2">
        <f t="shared" ca="1" si="7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14.786829098762736</v>
      </c>
      <c r="AM10" s="55">
        <v>14.445731689457876</v>
      </c>
      <c r="AN10" s="55">
        <v>14.583242164420444</v>
      </c>
      <c r="AO10" s="55">
        <v>14.712993017190346</v>
      </c>
      <c r="AP10" s="55">
        <v>14.939062504664694</v>
      </c>
      <c r="AQ10" s="55">
        <v>14.914029128453423</v>
      </c>
      <c r="AR10" s="55">
        <v>14.649901752689562</v>
      </c>
      <c r="AS10" s="55">
        <v>14.910455654329509</v>
      </c>
      <c r="AT10" s="55">
        <v>14.718270356768203</v>
      </c>
      <c r="AU10" s="55">
        <v>14.774915334998557</v>
      </c>
      <c r="AV10" s="55">
        <v>15.134018685783444</v>
      </c>
      <c r="AW10" s="55">
        <v>15.300424261626921</v>
      </c>
      <c r="AX10" s="55">
        <v>14.308126580897831</v>
      </c>
      <c r="AY10" s="55">
        <v>14.651274842317328</v>
      </c>
      <c r="AZ10" s="2">
        <f t="shared" ca="1" si="8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9"/>
        <v>SH</v>
      </c>
      <c r="BO10" s="2">
        <f t="shared" si="2"/>
        <v>0</v>
      </c>
      <c r="BP10" s="2">
        <f t="shared" si="3"/>
        <v>1</v>
      </c>
      <c r="BR10" s="2">
        <f t="shared" ref="BR10:CE10" si="11">IF(AND(J19 &gt;0,J10&gt;$C10,J10 &gt;0.1),1,0)</f>
        <v>0</v>
      </c>
      <c r="BS10" s="2">
        <f t="shared" si="11"/>
        <v>0</v>
      </c>
      <c r="BT10" s="2">
        <f t="shared" si="11"/>
        <v>0</v>
      </c>
      <c r="BU10" s="2">
        <f t="shared" si="11"/>
        <v>0</v>
      </c>
      <c r="BV10" s="2">
        <f t="shared" si="11"/>
        <v>0</v>
      </c>
      <c r="BW10" s="2">
        <f t="shared" si="11"/>
        <v>0</v>
      </c>
      <c r="BX10" s="2">
        <f t="shared" si="11"/>
        <v>0</v>
      </c>
      <c r="BY10" s="2">
        <f t="shared" si="11"/>
        <v>0</v>
      </c>
      <c r="BZ10" s="2">
        <f t="shared" si="11"/>
        <v>0</v>
      </c>
      <c r="CA10" s="2">
        <f t="shared" si="11"/>
        <v>0</v>
      </c>
      <c r="CB10" s="2">
        <f t="shared" si="11"/>
        <v>0</v>
      </c>
      <c r="CC10" s="2">
        <f t="shared" si="11"/>
        <v>0</v>
      </c>
      <c r="CD10" s="2">
        <f t="shared" si="11"/>
        <v>0</v>
      </c>
      <c r="CE10" s="2">
        <f t="shared" si="11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КА-1  -  Гун</v>
      </c>
      <c r="B11" s="10" t="s">
        <v>2561</v>
      </c>
      <c r="C11" s="18">
        <v>4</v>
      </c>
      <c r="D11" s="18">
        <v>0.1</v>
      </c>
      <c r="E11" s="22" t="s">
        <v>116</v>
      </c>
      <c r="F11" s="22">
        <v>1</v>
      </c>
      <c r="G11" s="22">
        <v>1</v>
      </c>
      <c r="H11" s="20">
        <f t="shared" ca="1" si="5"/>
        <v>0</v>
      </c>
      <c r="I11" s="16" t="str">
        <f t="shared" si="6"/>
        <v>01K002SG0012</v>
      </c>
      <c r="J11" s="54">
        <v>0.7</v>
      </c>
      <c r="K11" s="54">
        <v>0.7</v>
      </c>
      <c r="L11" s="54">
        <v>0.7</v>
      </c>
      <c r="M11" s="54">
        <v>0.7</v>
      </c>
      <c r="N11" s="54">
        <v>0.7</v>
      </c>
      <c r="O11" s="54">
        <v>0.7</v>
      </c>
      <c r="P11" s="54">
        <v>0.7</v>
      </c>
      <c r="Q11" s="54">
        <v>0.7</v>
      </c>
      <c r="R11" s="54">
        <v>0.7</v>
      </c>
      <c r="S11" s="54">
        <v>0.7</v>
      </c>
      <c r="T11" s="54">
        <v>0.7</v>
      </c>
      <c r="U11" s="54">
        <v>0.7</v>
      </c>
      <c r="V11" s="54">
        <v>0.7</v>
      </c>
      <c r="W11" s="56">
        <v>0.7</v>
      </c>
      <c r="X11" s="2">
        <f t="shared" ca="1" si="7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4.372089121351225</v>
      </c>
      <c r="AM11" s="55">
        <v>4.4702721557189866</v>
      </c>
      <c r="AN11" s="55">
        <v>4.4306905132881873</v>
      </c>
      <c r="AO11" s="55">
        <v>4.3933424359084263</v>
      </c>
      <c r="AP11" s="55">
        <v>4.3282695633133788</v>
      </c>
      <c r="AQ11" s="55">
        <v>4.3354752845233442</v>
      </c>
      <c r="AR11" s="55">
        <v>4.4115029133022894</v>
      </c>
      <c r="AS11" s="55">
        <v>4.3365038896172248</v>
      </c>
      <c r="AT11" s="55">
        <v>4.3918233824093136</v>
      </c>
      <c r="AU11" s="55">
        <v>4.3755184334632453</v>
      </c>
      <c r="AV11" s="55">
        <v>4.2721524867574505</v>
      </c>
      <c r="AW11" s="55">
        <v>4.2242535466707354</v>
      </c>
      <c r="AX11" s="55">
        <v>4.5098810379161982</v>
      </c>
      <c r="AY11" s="55">
        <v>4.4111076769198503</v>
      </c>
      <c r="AZ11" s="2">
        <f t="shared" ca="1" si="8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9"/>
        <v>SG</v>
      </c>
      <c r="BO11" s="2">
        <f t="shared" si="2"/>
        <v>0</v>
      </c>
      <c r="BP11" s="2">
        <f t="shared" si="3"/>
        <v>1</v>
      </c>
      <c r="BR11" s="2">
        <f t="shared" ref="BR11:CE11" si="12">IF(AND(J19 &gt;0,J11&gt;$C11,J11 &gt;0.1),1,0)</f>
        <v>0</v>
      </c>
      <c r="BS11" s="2">
        <f t="shared" si="12"/>
        <v>0</v>
      </c>
      <c r="BT11" s="2">
        <f t="shared" si="12"/>
        <v>0</v>
      </c>
      <c r="BU11" s="2">
        <f t="shared" si="12"/>
        <v>0</v>
      </c>
      <c r="BV11" s="2">
        <f t="shared" si="12"/>
        <v>0</v>
      </c>
      <c r="BW11" s="2">
        <f t="shared" si="12"/>
        <v>0</v>
      </c>
      <c r="BX11" s="2">
        <f t="shared" si="12"/>
        <v>0</v>
      </c>
      <c r="BY11" s="2">
        <f t="shared" si="12"/>
        <v>0</v>
      </c>
      <c r="BZ11" s="2">
        <f t="shared" si="12"/>
        <v>0</v>
      </c>
      <c r="CA11" s="2">
        <f t="shared" si="12"/>
        <v>0</v>
      </c>
      <c r="CB11" s="2">
        <f t="shared" si="12"/>
        <v>0</v>
      </c>
      <c r="CC11" s="2">
        <f t="shared" si="12"/>
        <v>0</v>
      </c>
      <c r="CD11" s="2">
        <f t="shared" si="12"/>
        <v>0</v>
      </c>
      <c r="CE11" s="2">
        <f t="shared" si="12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КА-1  -  Δα_рс</v>
      </c>
      <c r="B12" s="10" t="s">
        <v>2562</v>
      </c>
      <c r="C12" s="18">
        <v>30</v>
      </c>
      <c r="D12" s="18">
        <v>5</v>
      </c>
      <c r="E12" s="22" t="s">
        <v>114</v>
      </c>
      <c r="F12" s="22">
        <v>1</v>
      </c>
      <c r="G12" s="22"/>
      <c r="H12" s="20">
        <f t="shared" ca="1" si="5"/>
        <v>0</v>
      </c>
      <c r="I12" s="16" t="str">
        <f t="shared" si="6"/>
        <v>01K012SV0012</v>
      </c>
      <c r="J12" s="54">
        <v>9.9</v>
      </c>
      <c r="K12" s="54">
        <v>9.9</v>
      </c>
      <c r="L12" s="54">
        <v>9.9</v>
      </c>
      <c r="M12" s="54">
        <v>9.9</v>
      </c>
      <c r="N12" s="54">
        <v>9.9</v>
      </c>
      <c r="O12" s="54">
        <v>9.9</v>
      </c>
      <c r="P12" s="54">
        <v>9.9</v>
      </c>
      <c r="Q12" s="54">
        <v>10</v>
      </c>
      <c r="R12" s="54">
        <v>10</v>
      </c>
      <c r="S12" s="54">
        <v>10</v>
      </c>
      <c r="T12" s="54">
        <v>10</v>
      </c>
      <c r="U12" s="54">
        <v>10</v>
      </c>
      <c r="V12" s="54">
        <v>10</v>
      </c>
      <c r="W12" s="56">
        <v>10</v>
      </c>
      <c r="X12" s="2">
        <f t="shared" ca="1" si="7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9.9813457846834037</v>
      </c>
      <c r="AM12" s="55">
        <v>9.9536920309905064</v>
      </c>
      <c r="AN12" s="55">
        <v>9.9648404029835902</v>
      </c>
      <c r="AO12" s="55">
        <v>9.9753596799586184</v>
      </c>
      <c r="AP12" s="55">
        <v>9.9936877872779792</v>
      </c>
      <c r="AQ12" s="55">
        <v>9.991658259052425</v>
      </c>
      <c r="AR12" s="55">
        <v>9.9702446886362477</v>
      </c>
      <c r="AS12" s="55">
        <v>9.9913685471679159</v>
      </c>
      <c r="AT12" s="55">
        <v>9.9757875291443909</v>
      </c>
      <c r="AU12" s="55">
        <v>9.9803799013911156</v>
      </c>
      <c r="AV12" s="55">
        <v>10.009493448847069</v>
      </c>
      <c r="AW12" s="55">
        <v>10.022984430255805</v>
      </c>
      <c r="AX12" s="55">
        <v>9.9425359867779193</v>
      </c>
      <c r="AY12" s="55">
        <v>9.9703560089844192</v>
      </c>
      <c r="AZ12" s="2">
        <f t="shared" ca="1" si="8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9"/>
        <v>SV</v>
      </c>
      <c r="BO12" s="2">
        <f t="shared" si="2"/>
        <v>0</v>
      </c>
      <c r="BP12" s="2">
        <f t="shared" si="3"/>
        <v>1</v>
      </c>
      <c r="BR12" s="2">
        <f t="shared" ref="BR12:CE12" si="13">IF(AND(J19 &gt;0,J12&gt;$C12,J12 &gt;1),1,0)</f>
        <v>0</v>
      </c>
      <c r="BS12" s="2">
        <f t="shared" si="13"/>
        <v>0</v>
      </c>
      <c r="BT12" s="2">
        <f t="shared" si="13"/>
        <v>0</v>
      </c>
      <c r="BU12" s="2">
        <f t="shared" si="13"/>
        <v>0</v>
      </c>
      <c r="BV12" s="2">
        <f t="shared" si="13"/>
        <v>0</v>
      </c>
      <c r="BW12" s="2">
        <f t="shared" si="13"/>
        <v>0</v>
      </c>
      <c r="BX12" s="2">
        <f t="shared" si="13"/>
        <v>0</v>
      </c>
      <c r="BY12" s="2">
        <f t="shared" si="13"/>
        <v>0</v>
      </c>
      <c r="BZ12" s="2">
        <f t="shared" si="13"/>
        <v>0</v>
      </c>
      <c r="CA12" s="2">
        <f t="shared" si="13"/>
        <v>0</v>
      </c>
      <c r="CB12" s="2">
        <f t="shared" si="13"/>
        <v>0</v>
      </c>
      <c r="CC12" s="2">
        <f t="shared" si="13"/>
        <v>0</v>
      </c>
      <c r="CD12" s="2">
        <f t="shared" si="13"/>
        <v>0</v>
      </c>
      <c r="CE12" s="2">
        <f t="shared" si="1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ТА-1  -  Тпв</v>
      </c>
      <c r="B13" s="10" t="s">
        <v>2563</v>
      </c>
      <c r="C13" s="18">
        <v>250</v>
      </c>
      <c r="D13" s="18">
        <v>175</v>
      </c>
      <c r="E13" s="22" t="s">
        <v>118</v>
      </c>
      <c r="F13" s="22">
        <v>3</v>
      </c>
      <c r="G13" s="22"/>
      <c r="H13" s="20">
        <f t="shared" ca="1" si="5"/>
        <v>0</v>
      </c>
      <c r="I13" s="16" t="str">
        <f t="shared" si="6"/>
        <v>01T202TW0012</v>
      </c>
      <c r="J13" s="54">
        <v>245.99</v>
      </c>
      <c r="K13" s="54">
        <v>246.42</v>
      </c>
      <c r="L13" s="54">
        <v>246.42</v>
      </c>
      <c r="M13" s="54">
        <v>246.74</v>
      </c>
      <c r="N13" s="54">
        <v>246.44</v>
      </c>
      <c r="O13" s="54">
        <v>246.78</v>
      </c>
      <c r="P13" s="54">
        <v>246.03</v>
      </c>
      <c r="Q13" s="54">
        <v>246.88</v>
      </c>
      <c r="R13" s="54">
        <v>247.15</v>
      </c>
      <c r="S13" s="54">
        <v>246.94</v>
      </c>
      <c r="T13" s="54">
        <v>246.54</v>
      </c>
      <c r="U13" s="54">
        <v>247.06</v>
      </c>
      <c r="V13" s="54">
        <v>247.83</v>
      </c>
      <c r="W13" s="56">
        <v>247.86</v>
      </c>
      <c r="X13" s="2">
        <f t="shared" ca="1" si="7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2">
        <f t="shared" ca="1" si="8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9"/>
        <v>TW</v>
      </c>
      <c r="BO13" s="2">
        <f t="shared" si="2"/>
        <v>0</v>
      </c>
      <c r="BP13" s="2">
        <f t="shared" si="3"/>
        <v>1</v>
      </c>
      <c r="BR13" s="2">
        <f t="shared" ref="BR13:CE13" si="14">IF(AND(J20 &gt;0,J13&lt;$D13,J13&gt;50),1,0)</f>
        <v>0</v>
      </c>
      <c r="BS13" s="2">
        <f t="shared" si="14"/>
        <v>0</v>
      </c>
      <c r="BT13" s="2">
        <f t="shared" si="14"/>
        <v>0</v>
      </c>
      <c r="BU13" s="2">
        <f t="shared" si="14"/>
        <v>0</v>
      </c>
      <c r="BV13" s="2">
        <f t="shared" si="14"/>
        <v>0</v>
      </c>
      <c r="BW13" s="2">
        <f t="shared" si="14"/>
        <v>0</v>
      </c>
      <c r="BX13" s="2">
        <f t="shared" si="14"/>
        <v>0</v>
      </c>
      <c r="BY13" s="2">
        <f t="shared" si="14"/>
        <v>0</v>
      </c>
      <c r="BZ13" s="2">
        <f t="shared" si="14"/>
        <v>0</v>
      </c>
      <c r="CA13" s="2">
        <f t="shared" si="14"/>
        <v>0</v>
      </c>
      <c r="CB13" s="2">
        <f t="shared" si="14"/>
        <v>0</v>
      </c>
      <c r="CC13" s="2">
        <f t="shared" si="14"/>
        <v>0</v>
      </c>
      <c r="CD13" s="2">
        <f t="shared" si="14"/>
        <v>0</v>
      </c>
      <c r="CE13" s="2">
        <f t="shared" si="14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ТА-1  -  Р₀</v>
      </c>
      <c r="B14" s="10" t="s">
        <v>2564</v>
      </c>
      <c r="C14" s="18">
        <v>132</v>
      </c>
      <c r="D14" s="18">
        <v>125</v>
      </c>
      <c r="E14" s="22" t="s">
        <v>117</v>
      </c>
      <c r="F14" s="22">
        <v>3</v>
      </c>
      <c r="G14" s="22"/>
      <c r="H14" s="20">
        <f t="shared" ca="1" si="5"/>
        <v>0</v>
      </c>
      <c r="I14" s="16" t="str">
        <f t="shared" si="6"/>
        <v>01T002PP0012</v>
      </c>
      <c r="J14" s="54">
        <v>129.66</v>
      </c>
      <c r="K14" s="54">
        <v>129.63</v>
      </c>
      <c r="L14" s="54">
        <v>129.69</v>
      </c>
      <c r="M14" s="54">
        <v>129.65</v>
      </c>
      <c r="N14" s="54">
        <v>129.63</v>
      </c>
      <c r="O14" s="54">
        <v>129.55000000000001</v>
      </c>
      <c r="P14" s="54">
        <v>129.57</v>
      </c>
      <c r="Q14" s="54">
        <v>129.63999999999999</v>
      </c>
      <c r="R14" s="54">
        <v>129.55000000000001</v>
      </c>
      <c r="S14" s="54">
        <v>129.63</v>
      </c>
      <c r="T14" s="54">
        <v>129.5</v>
      </c>
      <c r="U14" s="54">
        <v>129.51</v>
      </c>
      <c r="V14" s="54">
        <v>129.65</v>
      </c>
      <c r="W14" s="56">
        <v>129.65</v>
      </c>
      <c r="X14" s="2">
        <f t="shared" ca="1" si="7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130</v>
      </c>
      <c r="AM14" s="55">
        <v>130</v>
      </c>
      <c r="AN14" s="55">
        <v>130</v>
      </c>
      <c r="AO14" s="55">
        <v>130</v>
      </c>
      <c r="AP14" s="55">
        <v>130</v>
      </c>
      <c r="AQ14" s="55">
        <v>130</v>
      </c>
      <c r="AR14" s="55">
        <v>130</v>
      </c>
      <c r="AS14" s="55">
        <v>130</v>
      </c>
      <c r="AT14" s="55">
        <v>130</v>
      </c>
      <c r="AU14" s="55">
        <v>130</v>
      </c>
      <c r="AV14" s="55">
        <v>130</v>
      </c>
      <c r="AW14" s="55">
        <v>130</v>
      </c>
      <c r="AX14" s="55">
        <v>130</v>
      </c>
      <c r="AY14" s="55">
        <v>130</v>
      </c>
      <c r="AZ14" s="2">
        <f t="shared" ca="1" si="8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9"/>
        <v>PP</v>
      </c>
      <c r="BO14" s="2">
        <f t="shared" si="2"/>
        <v>0</v>
      </c>
      <c r="BP14" s="2">
        <f t="shared" si="3"/>
        <v>1</v>
      </c>
      <c r="BR14" s="2">
        <f t="shared" ref="BR14:CE14" si="15">IF(AND(J20 &gt;0,J14&lt;$D14,J14 &gt;20),1,0)</f>
        <v>0</v>
      </c>
      <c r="BS14" s="2">
        <f t="shared" si="15"/>
        <v>0</v>
      </c>
      <c r="BT14" s="2">
        <f t="shared" si="15"/>
        <v>0</v>
      </c>
      <c r="BU14" s="2">
        <f t="shared" si="15"/>
        <v>0</v>
      </c>
      <c r="BV14" s="2">
        <f t="shared" si="15"/>
        <v>0</v>
      </c>
      <c r="BW14" s="2">
        <f t="shared" si="15"/>
        <v>0</v>
      </c>
      <c r="BX14" s="2">
        <f t="shared" si="15"/>
        <v>0</v>
      </c>
      <c r="BY14" s="2">
        <f t="shared" si="15"/>
        <v>0</v>
      </c>
      <c r="BZ14" s="2">
        <f t="shared" si="15"/>
        <v>0</v>
      </c>
      <c r="CA14" s="2">
        <f t="shared" si="15"/>
        <v>0</v>
      </c>
      <c r="CB14" s="2">
        <f t="shared" si="15"/>
        <v>0</v>
      </c>
      <c r="CC14" s="2">
        <f t="shared" si="15"/>
        <v>0</v>
      </c>
      <c r="CD14" s="2">
        <f t="shared" si="15"/>
        <v>0</v>
      </c>
      <c r="CE14" s="2">
        <f t="shared" si="15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ТА-1  -  Т₀</v>
      </c>
      <c r="B15" s="10" t="s">
        <v>2565</v>
      </c>
      <c r="C15" s="18">
        <v>545</v>
      </c>
      <c r="D15" s="18">
        <v>535</v>
      </c>
      <c r="E15" s="22" t="s">
        <v>117</v>
      </c>
      <c r="F15" s="22">
        <v>3</v>
      </c>
      <c r="G15" s="22"/>
      <c r="H15" s="20">
        <f t="shared" ca="1" si="5"/>
        <v>0</v>
      </c>
      <c r="I15" s="16" t="str">
        <f t="shared" si="6"/>
        <v>01T002TP0012</v>
      </c>
      <c r="J15" s="54">
        <v>540.12</v>
      </c>
      <c r="K15" s="54">
        <v>539.74</v>
      </c>
      <c r="L15" s="54">
        <v>538.85</v>
      </c>
      <c r="M15" s="54">
        <v>540.17999999999995</v>
      </c>
      <c r="N15" s="54">
        <v>539.91999999999996</v>
      </c>
      <c r="O15" s="54">
        <v>538.53</v>
      </c>
      <c r="P15" s="54">
        <v>538.15</v>
      </c>
      <c r="Q15" s="54">
        <v>540.45000000000005</v>
      </c>
      <c r="R15" s="54">
        <v>538.85</v>
      </c>
      <c r="S15" s="54">
        <v>539.46</v>
      </c>
      <c r="T15" s="54">
        <v>539.22</v>
      </c>
      <c r="U15" s="54">
        <v>539.4</v>
      </c>
      <c r="V15" s="54">
        <v>539.54</v>
      </c>
      <c r="W15" s="56">
        <v>539.41999999999996</v>
      </c>
      <c r="X15" s="2">
        <f t="shared" ca="1" si="7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540</v>
      </c>
      <c r="AM15" s="55">
        <v>540</v>
      </c>
      <c r="AN15" s="55">
        <v>540</v>
      </c>
      <c r="AO15" s="55">
        <v>540</v>
      </c>
      <c r="AP15" s="55">
        <v>540</v>
      </c>
      <c r="AQ15" s="55">
        <v>540</v>
      </c>
      <c r="AR15" s="55">
        <v>540</v>
      </c>
      <c r="AS15" s="55">
        <v>540</v>
      </c>
      <c r="AT15" s="55">
        <v>540</v>
      </c>
      <c r="AU15" s="55">
        <v>540</v>
      </c>
      <c r="AV15" s="55">
        <v>540</v>
      </c>
      <c r="AW15" s="55">
        <v>540</v>
      </c>
      <c r="AX15" s="55">
        <v>540</v>
      </c>
      <c r="AY15" s="55">
        <v>540</v>
      </c>
      <c r="AZ15" s="2">
        <f t="shared" ca="1" si="8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9"/>
        <v>TP</v>
      </c>
      <c r="BO15" s="2">
        <f t="shared" si="2"/>
        <v>0</v>
      </c>
      <c r="BP15" s="2">
        <f t="shared" si="3"/>
        <v>1</v>
      </c>
      <c r="BR15" s="2">
        <f t="shared" ref="BR15:CE15" si="16">IF(AND(J20 &gt;0,J15&lt;$D15,J15 &gt;50),1,0)</f>
        <v>0</v>
      </c>
      <c r="BS15" s="2">
        <f t="shared" si="16"/>
        <v>0</v>
      </c>
      <c r="BT15" s="2">
        <f t="shared" si="16"/>
        <v>0</v>
      </c>
      <c r="BU15" s="2">
        <f t="shared" si="16"/>
        <v>0</v>
      </c>
      <c r="BV15" s="2">
        <f t="shared" si="16"/>
        <v>0</v>
      </c>
      <c r="BW15" s="2">
        <f t="shared" si="16"/>
        <v>0</v>
      </c>
      <c r="BX15" s="2">
        <f t="shared" si="16"/>
        <v>0</v>
      </c>
      <c r="BY15" s="2">
        <f t="shared" si="16"/>
        <v>0</v>
      </c>
      <c r="BZ15" s="2">
        <f t="shared" si="16"/>
        <v>0</v>
      </c>
      <c r="CA15" s="2">
        <f t="shared" si="16"/>
        <v>0</v>
      </c>
      <c r="CB15" s="2">
        <f t="shared" si="16"/>
        <v>0</v>
      </c>
      <c r="CC15" s="2">
        <f t="shared" si="16"/>
        <v>0</v>
      </c>
      <c r="CD15" s="2">
        <f t="shared" si="16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ТА-1  -  δt_конд</v>
      </c>
      <c r="B16" s="10" t="s">
        <v>2566</v>
      </c>
      <c r="C16" s="18">
        <v>25</v>
      </c>
      <c r="D16" s="18">
        <v>5</v>
      </c>
      <c r="E16" s="22" t="s">
        <v>608</v>
      </c>
      <c r="F16" s="22">
        <v>3</v>
      </c>
      <c r="G16" s="22"/>
      <c r="H16" s="20">
        <f t="shared" ca="1" si="5"/>
        <v>0</v>
      </c>
      <c r="I16" s="16" t="str">
        <f t="shared" si="6"/>
        <v>01T002TA0012</v>
      </c>
      <c r="J16" s="54">
        <v>19.052989680000053</v>
      </c>
      <c r="K16" s="54">
        <v>19.560244990000015</v>
      </c>
      <c r="L16" s="54">
        <v>20.146256730000029</v>
      </c>
      <c r="M16" s="54">
        <v>22.57169844000002</v>
      </c>
      <c r="N16" s="54">
        <v>20.185020030000022</v>
      </c>
      <c r="O16" s="54">
        <v>20.085650179999998</v>
      </c>
      <c r="P16" s="54">
        <v>18.657013720000002</v>
      </c>
      <c r="Q16" s="54">
        <v>17.178483910000026</v>
      </c>
      <c r="R16" s="54">
        <v>16.195110740000018</v>
      </c>
      <c r="S16" s="54">
        <v>22.867990520000003</v>
      </c>
      <c r="T16" s="54">
        <v>23.117990520000003</v>
      </c>
      <c r="U16" s="54">
        <v>19.605661260000023</v>
      </c>
      <c r="V16" s="54">
        <v>19.49940767000005</v>
      </c>
      <c r="W16" s="56">
        <v>18.868413900000043</v>
      </c>
      <c r="X16" s="2">
        <f t="shared" ca="1" si="7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40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7.2399476076408584</v>
      </c>
      <c r="AM16" s="55">
        <v>6.9145385495481673</v>
      </c>
      <c r="AN16" s="55">
        <v>6.9912267952589815</v>
      </c>
      <c r="AO16" s="55">
        <v>6.9287494125508431</v>
      </c>
      <c r="AP16" s="55">
        <v>7.2745720306127479</v>
      </c>
      <c r="AQ16" s="55">
        <v>6.8339744609371067</v>
      </c>
      <c r="AR16" s="55">
        <v>7.4017345594137334</v>
      </c>
      <c r="AS16" s="55">
        <v>7.4252996793207604</v>
      </c>
      <c r="AT16" s="55">
        <v>7.3766184226731006</v>
      </c>
      <c r="AU16" s="55">
        <v>7.5973009559916065</v>
      </c>
      <c r="AV16" s="55">
        <v>7.5971604766528715</v>
      </c>
      <c r="AW16" s="55">
        <v>6.9261864393173171</v>
      </c>
      <c r="AX16" s="55">
        <v>7.4029278386907666</v>
      </c>
      <c r="AY16" s="55">
        <v>7.1637349810903608</v>
      </c>
      <c r="AZ16" s="2">
        <f t="shared" ca="1" si="8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1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9"/>
        <v>TA</v>
      </c>
      <c r="BO16" s="2">
        <f t="shared" si="2"/>
        <v>0</v>
      </c>
      <c r="BP16" s="2">
        <f t="shared" si="3"/>
        <v>1</v>
      </c>
      <c r="BR16" s="2">
        <f t="shared" ref="BR16:CE16" si="17">IF(AND(J20 &gt;0,J16&gt;$C16,J16&gt;0.1),1,0)</f>
        <v>0</v>
      </c>
      <c r="BS16" s="2">
        <f t="shared" si="17"/>
        <v>0</v>
      </c>
      <c r="BT16" s="2">
        <f t="shared" si="17"/>
        <v>0</v>
      </c>
      <c r="BU16" s="2">
        <f t="shared" si="17"/>
        <v>0</v>
      </c>
      <c r="BV16" s="2">
        <f t="shared" si="17"/>
        <v>0</v>
      </c>
      <c r="BW16" s="2">
        <f t="shared" si="17"/>
        <v>0</v>
      </c>
      <c r="BX16" s="2">
        <f t="shared" si="17"/>
        <v>0</v>
      </c>
      <c r="BY16" s="2">
        <f t="shared" si="17"/>
        <v>0</v>
      </c>
      <c r="BZ16" s="2">
        <f t="shared" si="17"/>
        <v>0</v>
      </c>
      <c r="CA16" s="2">
        <f t="shared" si="17"/>
        <v>0</v>
      </c>
      <c r="CB16" s="2">
        <f t="shared" si="17"/>
        <v>0</v>
      </c>
      <c r="CC16" s="2">
        <f t="shared" si="17"/>
        <v>0</v>
      </c>
      <c r="CD16" s="2">
        <f t="shared" si="17"/>
        <v>0</v>
      </c>
      <c r="CE16" s="2">
        <f t="shared" si="17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ТА-1  -  W</v>
      </c>
      <c r="B17" s="10" t="s">
        <v>2567</v>
      </c>
      <c r="C17" s="18">
        <v>98</v>
      </c>
      <c r="D17" s="18">
        <v>80</v>
      </c>
      <c r="E17" s="22" t="s">
        <v>118</v>
      </c>
      <c r="F17" s="22">
        <v>3</v>
      </c>
      <c r="G17" s="22"/>
      <c r="H17" s="20">
        <f t="shared" ca="1" si="5"/>
        <v>0</v>
      </c>
      <c r="I17" s="16" t="str">
        <f t="shared" si="6"/>
        <v>01T002KV0012</v>
      </c>
      <c r="J17" s="54">
        <v>96.2</v>
      </c>
      <c r="K17" s="54">
        <v>95.1</v>
      </c>
      <c r="L17" s="54">
        <v>95.4</v>
      </c>
      <c r="M17" s="54">
        <v>94.6</v>
      </c>
      <c r="N17" s="54">
        <v>93.7</v>
      </c>
      <c r="O17" s="54">
        <v>93.9</v>
      </c>
      <c r="P17" s="54">
        <v>96.3</v>
      </c>
      <c r="Q17" s="54">
        <v>96.7</v>
      </c>
      <c r="R17" s="54">
        <v>97</v>
      </c>
      <c r="S17" s="54">
        <v>95.6</v>
      </c>
      <c r="T17" s="54">
        <v>95.6</v>
      </c>
      <c r="U17" s="54">
        <v>95.2</v>
      </c>
      <c r="V17" s="54">
        <v>93.4</v>
      </c>
      <c r="W17" s="56">
        <v>93.5</v>
      </c>
      <c r="X17" s="2">
        <f t="shared" ca="1" si="7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97.789999999999992</v>
      </c>
      <c r="AM17" s="55">
        <v>97.289999999999992</v>
      </c>
      <c r="AN17" s="55">
        <v>97.56</v>
      </c>
      <c r="AO17" s="55">
        <v>97.95</v>
      </c>
      <c r="AP17" s="55">
        <v>96.94</v>
      </c>
      <c r="AQ17" s="55">
        <v>97.05</v>
      </c>
      <c r="AR17" s="55">
        <v>97.58</v>
      </c>
      <c r="AS17" s="55">
        <v>97.71</v>
      </c>
      <c r="AT17" s="55">
        <v>98</v>
      </c>
      <c r="AU17" s="55">
        <v>97.86</v>
      </c>
      <c r="AV17" s="55">
        <v>97.88</v>
      </c>
      <c r="AW17" s="55">
        <v>96.509999999999991</v>
      </c>
      <c r="AX17" s="55">
        <v>96.67</v>
      </c>
      <c r="AY17" s="55">
        <v>96.61</v>
      </c>
      <c r="AZ17" s="2">
        <f t="shared" ca="1" si="8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9"/>
        <v>KV</v>
      </c>
      <c r="BO17" s="2">
        <f t="shared" si="2"/>
        <v>0</v>
      </c>
      <c r="BP17" s="2">
        <f t="shared" si="3"/>
        <v>1</v>
      </c>
      <c r="BR17" s="2">
        <f t="shared" ref="BR17:CE17" si="18">IF(AND(J20 &gt;0,J17 &gt;0,J17&lt;$D17),1,0)</f>
        <v>0</v>
      </c>
      <c r="BS17" s="2">
        <f t="shared" si="18"/>
        <v>0</v>
      </c>
      <c r="BT17" s="2">
        <f t="shared" si="18"/>
        <v>0</v>
      </c>
      <c r="BU17" s="2">
        <f t="shared" si="18"/>
        <v>0</v>
      </c>
      <c r="BV17" s="2">
        <f t="shared" si="18"/>
        <v>0</v>
      </c>
      <c r="BW17" s="2">
        <f t="shared" si="18"/>
        <v>0</v>
      </c>
      <c r="BX17" s="2">
        <f t="shared" si="18"/>
        <v>0</v>
      </c>
      <c r="BY17" s="2">
        <f t="shared" si="18"/>
        <v>0</v>
      </c>
      <c r="BZ17" s="2">
        <f t="shared" si="18"/>
        <v>0</v>
      </c>
      <c r="CA17" s="2">
        <f t="shared" si="18"/>
        <v>0</v>
      </c>
      <c r="CB17" s="2">
        <f t="shared" si="18"/>
        <v>0</v>
      </c>
      <c r="CC17" s="2">
        <f t="shared" si="18"/>
        <v>0</v>
      </c>
      <c r="CD17" s="2">
        <f t="shared" si="18"/>
        <v>0</v>
      </c>
      <c r="CE17" s="2">
        <f t="shared" si="18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ТА-1  -  ΔV_конд</v>
      </c>
      <c r="B18" s="10" t="s">
        <v>2568</v>
      </c>
      <c r="C18" s="18">
        <v>45</v>
      </c>
      <c r="D18" s="18">
        <v>20</v>
      </c>
      <c r="E18" s="22" t="s">
        <v>608</v>
      </c>
      <c r="F18" s="22">
        <v>1</v>
      </c>
      <c r="G18" s="22"/>
      <c r="H18" s="20">
        <f t="shared" ca="1" si="5"/>
        <v>0</v>
      </c>
      <c r="I18" s="16" t="str">
        <f t="shared" si="6"/>
        <v>01T002SV0012</v>
      </c>
      <c r="J18" s="54">
        <v>50</v>
      </c>
      <c r="K18" s="54">
        <v>50</v>
      </c>
      <c r="L18" s="54">
        <v>50</v>
      </c>
      <c r="M18" s="54">
        <v>50</v>
      </c>
      <c r="N18" s="54">
        <v>50</v>
      </c>
      <c r="O18" s="54">
        <v>50</v>
      </c>
      <c r="P18" s="54">
        <v>50</v>
      </c>
      <c r="Q18" s="54">
        <v>49.2</v>
      </c>
      <c r="R18" s="54">
        <v>49.2</v>
      </c>
      <c r="S18" s="54">
        <v>49.2</v>
      </c>
      <c r="T18" s="54">
        <v>49.2</v>
      </c>
      <c r="U18" s="54">
        <v>49.2</v>
      </c>
      <c r="V18" s="54">
        <v>49.2</v>
      </c>
      <c r="W18" s="56">
        <v>49.2</v>
      </c>
      <c r="X18" s="2">
        <f t="shared" ca="1" si="7"/>
        <v>2</v>
      </c>
      <c r="Y18" s="2">
        <f t="shared" ca="1" si="0"/>
        <v>2</v>
      </c>
      <c r="Z18" s="2">
        <f t="shared" ca="1" si="0"/>
        <v>2</v>
      </c>
      <c r="AA18" s="2">
        <f t="shared" ca="1" si="0"/>
        <v>2</v>
      </c>
      <c r="AB18" s="2">
        <f t="shared" ca="1" si="0"/>
        <v>2</v>
      </c>
      <c r="AC18" s="2">
        <f t="shared" ca="1" si="0"/>
        <v>2</v>
      </c>
      <c r="AD18" s="2">
        <f t="shared" ca="1" si="0"/>
        <v>2</v>
      </c>
      <c r="AE18" s="2">
        <f t="shared" ca="1" si="0"/>
        <v>2</v>
      </c>
      <c r="AF18" s="2">
        <f t="shared" ca="1" si="0"/>
        <v>2</v>
      </c>
      <c r="AG18" s="2">
        <f t="shared" ca="1" si="0"/>
        <v>2</v>
      </c>
      <c r="AH18" s="2">
        <f t="shared" ca="1" si="0"/>
        <v>2</v>
      </c>
      <c r="AI18" s="2">
        <f t="shared" ca="1" si="0"/>
        <v>2</v>
      </c>
      <c r="AJ18" s="2">
        <f t="shared" ca="1" si="0"/>
        <v>2</v>
      </c>
      <c r="AK18" s="2">
        <f t="shared" ca="1" si="0"/>
        <v>2</v>
      </c>
      <c r="AL18" s="55">
        <v>0</v>
      </c>
      <c r="AM18" s="55">
        <v>0</v>
      </c>
      <c r="AN18" s="55">
        <v>0</v>
      </c>
      <c r="AO18" s="55">
        <v>0</v>
      </c>
      <c r="AP18" s="55">
        <v>0</v>
      </c>
      <c r="AQ18" s="55">
        <v>0</v>
      </c>
      <c r="AR18" s="55">
        <v>0</v>
      </c>
      <c r="AS18" s="55">
        <v>0</v>
      </c>
      <c r="AT18" s="55">
        <v>0</v>
      </c>
      <c r="AU18" s="55">
        <v>0</v>
      </c>
      <c r="AV18" s="55">
        <v>0</v>
      </c>
      <c r="AW18" s="55">
        <v>0</v>
      </c>
      <c r="AX18" s="55">
        <v>0</v>
      </c>
      <c r="AY18" s="55">
        <v>0</v>
      </c>
      <c r="AZ18" s="2">
        <f t="shared" ca="1" si="8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9"/>
        <v>SV</v>
      </c>
      <c r="BO18" s="2">
        <f t="shared" si="2"/>
        <v>14</v>
      </c>
      <c r="BP18" s="2">
        <f t="shared" si="3"/>
        <v>0</v>
      </c>
      <c r="BQ18" s="2" t="s">
        <v>3015</v>
      </c>
      <c r="BR18" s="2">
        <f t="shared" ref="BR18:CE18" si="19">IF(AND(J20 &gt;0,J18&gt;$C18,J18&gt;1),1,0)</f>
        <v>1</v>
      </c>
      <c r="BS18" s="2">
        <f t="shared" si="19"/>
        <v>1</v>
      </c>
      <c r="BT18" s="2">
        <f t="shared" si="19"/>
        <v>1</v>
      </c>
      <c r="BU18" s="2">
        <f t="shared" si="19"/>
        <v>1</v>
      </c>
      <c r="BV18" s="2">
        <f t="shared" si="19"/>
        <v>1</v>
      </c>
      <c r="BW18" s="2">
        <f t="shared" si="19"/>
        <v>1</v>
      </c>
      <c r="BX18" s="2">
        <f t="shared" si="19"/>
        <v>1</v>
      </c>
      <c r="BY18" s="2">
        <f t="shared" si="19"/>
        <v>1</v>
      </c>
      <c r="BZ18" s="2">
        <f t="shared" si="19"/>
        <v>1</v>
      </c>
      <c r="CA18" s="2">
        <f t="shared" si="19"/>
        <v>1</v>
      </c>
      <c r="CB18" s="2">
        <f t="shared" si="19"/>
        <v>1</v>
      </c>
      <c r="CC18" s="2">
        <f t="shared" si="19"/>
        <v>1</v>
      </c>
      <c r="CD18" s="2">
        <f t="shared" si="19"/>
        <v>1</v>
      </c>
      <c r="CE18" s="2">
        <f t="shared" si="19"/>
        <v>1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  -  ЧЧР</v>
      </c>
      <c r="B19" s="10" t="s">
        <v>2569</v>
      </c>
      <c r="C19" s="18"/>
      <c r="D19" s="18"/>
      <c r="E19" s="22"/>
      <c r="F19" s="22"/>
      <c r="G19" s="22"/>
      <c r="H19" s="20">
        <f t="shared" ca="1" si="5"/>
        <v>0</v>
      </c>
      <c r="I19" s="16" t="str">
        <f t="shared" si="6"/>
        <v>01K002LH0012</v>
      </c>
      <c r="J19" s="54">
        <v>24</v>
      </c>
      <c r="K19" s="54">
        <v>24</v>
      </c>
      <c r="L19" s="54">
        <v>24</v>
      </c>
      <c r="M19" s="54">
        <v>24</v>
      </c>
      <c r="N19" s="54">
        <v>24</v>
      </c>
      <c r="O19" s="54">
        <v>24</v>
      </c>
      <c r="P19" s="54">
        <v>24</v>
      </c>
      <c r="Q19" s="54">
        <v>24</v>
      </c>
      <c r="R19" s="54">
        <v>24</v>
      </c>
      <c r="S19" s="54">
        <v>24</v>
      </c>
      <c r="T19" s="54">
        <v>24</v>
      </c>
      <c r="U19" s="54">
        <v>24</v>
      </c>
      <c r="V19" s="54">
        <v>24</v>
      </c>
      <c r="W19" s="56">
        <v>24</v>
      </c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2">
        <f t="shared" ca="1" si="8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9"/>
        <v>LH</v>
      </c>
      <c r="BO19" s="2">
        <f t="shared" si="2"/>
        <v>0</v>
      </c>
      <c r="BP19" s="2">
        <f t="shared" si="3"/>
        <v>0</v>
      </c>
      <c r="BR19" s="2">
        <f>IF(W19=24,1,IF(AND(V19=24,W19=0),1,IF(AND(U19=24,V19=0),1,IF(AND(T19=24,U19=0),1,IF(AND(S19=24,T19=0),1,IF(AND(R19=24,S19=0),1,IF(AND(Q19=24,R19=0),1,IF(AND(P19=24,Q19=0),1,IF(AND(O19=24,P19=0),1,IF(AND(N19=24,O19=0),1,IF(AND(M19=24,N19=0),1,IF(AND(L19=24,M19=0),1,IF(AND(K19=24,L19=0),1,IF(AND(J19=24,K19=0),1,0))))))))))))))</f>
        <v>1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ТА-1  -  ЧЧР</v>
      </c>
      <c r="B20" s="10" t="s">
        <v>2570</v>
      </c>
      <c r="C20" s="18"/>
      <c r="D20" s="18"/>
      <c r="E20" s="22"/>
      <c r="F20" s="22"/>
      <c r="G20" s="22"/>
      <c r="H20" s="20">
        <f t="shared" ca="1" si="5"/>
        <v>0</v>
      </c>
      <c r="I20" s="16" t="str">
        <f t="shared" si="6"/>
        <v>01T002LH0012</v>
      </c>
      <c r="J20" s="54">
        <v>24</v>
      </c>
      <c r="K20" s="54">
        <v>24</v>
      </c>
      <c r="L20" s="54">
        <v>24</v>
      </c>
      <c r="M20" s="54">
        <v>24</v>
      </c>
      <c r="N20" s="54">
        <v>24</v>
      </c>
      <c r="O20" s="54">
        <v>24</v>
      </c>
      <c r="P20" s="54">
        <v>24</v>
      </c>
      <c r="Q20" s="54">
        <v>24</v>
      </c>
      <c r="R20" s="54">
        <v>24</v>
      </c>
      <c r="S20" s="54">
        <v>24</v>
      </c>
      <c r="T20" s="54">
        <v>24</v>
      </c>
      <c r="U20" s="54">
        <v>24</v>
      </c>
      <c r="V20" s="54">
        <v>24</v>
      </c>
      <c r="W20" s="56">
        <v>24</v>
      </c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2">
        <f t="shared" ca="1" si="8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9"/>
        <v>LH</v>
      </c>
      <c r="BO20" s="2">
        <f t="shared" si="2"/>
        <v>0</v>
      </c>
      <c r="BP20" s="2">
        <f t="shared" si="3"/>
        <v>0</v>
      </c>
      <c r="BR20" s="2">
        <f>IF(W20=24,1,IF(AND(V20=24,W20=0),1,IF(AND(U20=24,V20=0),1,IF(AND(T20=24,U20=0),1,IF(AND(S20=24,T20=0),1,IF(AND(R20=24,S20=0),1,IF(AND(Q20=24,R20=0),1,IF(AND(P20=24,Q20=0),1,IF(AND(O20=24,P20=0),1,IF(AND(N20=24,O20=0),1,IF(AND(M20=24,N20=0),1,IF(AND(L20=24,M20=0),1,IF(AND(K20=24,L20=0),1,IF(AND(J20=24,K20=0),1,0))))))))))))))</f>
        <v>1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Gпв</v>
      </c>
      <c r="B21" s="15" t="s">
        <v>2571</v>
      </c>
      <c r="C21" s="18"/>
      <c r="D21" s="18"/>
      <c r="E21" s="22"/>
      <c r="F21" s="22"/>
      <c r="G21" s="22"/>
      <c r="H21" s="20">
        <f t="shared" ca="1" si="5"/>
        <v>0</v>
      </c>
      <c r="I21" s="16" t="str">
        <f t="shared" si="6"/>
        <v>00K002GW0012</v>
      </c>
      <c r="J21" s="54">
        <v>15965.64</v>
      </c>
      <c r="K21" s="54">
        <v>16124.13</v>
      </c>
      <c r="L21" s="54">
        <v>16133.6</v>
      </c>
      <c r="M21" s="54">
        <v>16104.35</v>
      </c>
      <c r="N21" s="54">
        <v>15978.82</v>
      </c>
      <c r="O21" s="54">
        <v>16023.41</v>
      </c>
      <c r="P21" s="54">
        <v>16093.69</v>
      </c>
      <c r="Q21" s="54">
        <v>16064</v>
      </c>
      <c r="R21" s="54">
        <v>16170.12</v>
      </c>
      <c r="S21" s="54">
        <v>16093.01</v>
      </c>
      <c r="T21" s="54">
        <v>15933.36</v>
      </c>
      <c r="U21" s="54">
        <v>15855.97</v>
      </c>
      <c r="V21" s="54">
        <v>16152.05</v>
      </c>
      <c r="W21" s="56">
        <v>16084.93</v>
      </c>
      <c r="X21" s="2" t="e">
        <f t="shared" ca="1" si="7"/>
        <v>#VALUE!</v>
      </c>
      <c r="Y21" s="2" t="e">
        <f t="shared" ca="1" si="0"/>
        <v>#VALUE!</v>
      </c>
      <c r="Z21" s="2" t="e">
        <f t="shared" ca="1" si="0"/>
        <v>#VALUE!</v>
      </c>
      <c r="AA21" s="2" t="e">
        <f t="shared" ca="1" si="0"/>
        <v>#VALUE!</v>
      </c>
      <c r="AB21" s="2" t="e">
        <f t="shared" ca="1" si="0"/>
        <v>#VALUE!</v>
      </c>
      <c r="AC21" s="2" t="e">
        <f t="shared" ca="1" si="0"/>
        <v>#VALUE!</v>
      </c>
      <c r="AD21" s="2" t="e">
        <f t="shared" ca="1" si="0"/>
        <v>#VALUE!</v>
      </c>
      <c r="AE21" s="2" t="e">
        <f t="shared" ca="1" si="0"/>
        <v>#VALUE!</v>
      </c>
      <c r="AF21" s="2" t="e">
        <f t="shared" ca="1" si="0"/>
        <v>#VALUE!</v>
      </c>
      <c r="AG21" s="2" t="e">
        <f t="shared" ca="1" si="0"/>
        <v>#VALUE!</v>
      </c>
      <c r="AH21" s="2" t="e">
        <f t="shared" ca="1" si="0"/>
        <v>#VALUE!</v>
      </c>
      <c r="AI21" s="2" t="e">
        <f t="shared" ca="1" si="0"/>
        <v>#VALUE!</v>
      </c>
      <c r="AJ21" s="2" t="e">
        <f t="shared" ca="1" si="0"/>
        <v>#VALUE!</v>
      </c>
      <c r="AK21" s="2" t="e">
        <f t="shared" ca="1" si="0"/>
        <v>#VALUE!</v>
      </c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2">
        <f t="shared" ca="1" si="8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9"/>
        <v>GW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Потери пара и конденсата</v>
      </c>
      <c r="B22" s="15" t="s">
        <v>2572</v>
      </c>
      <c r="C22" s="22">
        <v>49</v>
      </c>
      <c r="D22" s="110" t="s">
        <v>2965</v>
      </c>
      <c r="E22" s="22">
        <v>51</v>
      </c>
      <c r="F22" s="110" t="s">
        <v>2999</v>
      </c>
      <c r="G22" s="22"/>
      <c r="H22" s="20">
        <f>IFERROR(IF(AND(MID(D22,1,1)*MID(F22,1,1)=1,RIGHT(F22,LEN(F22)-1)-RIGHT(D22,LEN(D22)-1)&gt;1),1,0),"-")</f>
        <v>0</v>
      </c>
      <c r="I22" s="16" t="str">
        <f t="shared" si="6"/>
        <v>00S101MX0012</v>
      </c>
      <c r="J22" s="54">
        <v>5.0044971576460453</v>
      </c>
      <c r="K22" s="54">
        <v>4.4715590856684981</v>
      </c>
      <c r="L22" s="54">
        <v>4.8780185451480138</v>
      </c>
      <c r="M22" s="54">
        <v>6.0666838462899779</v>
      </c>
      <c r="N22" s="54">
        <v>6.0517610186484365</v>
      </c>
      <c r="O22" s="54">
        <v>5.4607602251955116</v>
      </c>
      <c r="P22" s="54">
        <v>6.3627421678931304</v>
      </c>
      <c r="Q22" s="54">
        <v>4.849352589641434</v>
      </c>
      <c r="R22" s="54">
        <v>3.5435729604975097</v>
      </c>
      <c r="S22" s="54">
        <v>3.6724018688859319</v>
      </c>
      <c r="T22" s="54">
        <v>3.646437411820231</v>
      </c>
      <c r="U22" s="54">
        <v>3.6705417580885933</v>
      </c>
      <c r="V22" s="54">
        <v>3.6156401199847696</v>
      </c>
      <c r="W22" s="56">
        <v>3.7675016304080899</v>
      </c>
      <c r="X22" s="2" t="e">
        <f t="shared" ca="1" si="7"/>
        <v>#N/A</v>
      </c>
      <c r="Y22" s="2" t="e">
        <f t="shared" ca="1" si="0"/>
        <v>#N/A</v>
      </c>
      <c r="Z22" s="2" t="e">
        <f t="shared" ca="1" si="0"/>
        <v>#N/A</v>
      </c>
      <c r="AA22" s="2" t="e">
        <f t="shared" ca="1" si="0"/>
        <v>#N/A</v>
      </c>
      <c r="AB22" s="2" t="e">
        <f t="shared" ca="1" si="0"/>
        <v>#N/A</v>
      </c>
      <c r="AC22" s="2" t="e">
        <f t="shared" ca="1" si="0"/>
        <v>#N/A</v>
      </c>
      <c r="AD22" s="2" t="e">
        <f t="shared" ca="1" si="0"/>
        <v>#N/A</v>
      </c>
      <c r="AE22" s="2" t="e">
        <f t="shared" ca="1" si="0"/>
        <v>#N/A</v>
      </c>
      <c r="AF22" s="2" t="e">
        <f t="shared" ca="1" si="0"/>
        <v>#N/A</v>
      </c>
      <c r="AG22" s="2" t="e">
        <f t="shared" ca="1" si="0"/>
        <v>#N/A</v>
      </c>
      <c r="AH22" s="2" t="e">
        <f t="shared" ca="1" si="0"/>
        <v>#N/A</v>
      </c>
      <c r="AI22" s="2" t="e">
        <f t="shared" ca="1" si="0"/>
        <v>#N/A</v>
      </c>
      <c r="AJ22" s="2" t="e">
        <f t="shared" ca="1" si="0"/>
        <v>#N/A</v>
      </c>
      <c r="AK22" s="2" t="e">
        <f t="shared" ca="1" si="0"/>
        <v>#N/A</v>
      </c>
      <c r="AL22" s="55">
        <v>3.7160170115686832</v>
      </c>
      <c r="AM22" s="55">
        <v>3.690179107026577</v>
      </c>
      <c r="AN22" s="55">
        <v>3.6907302110235656</v>
      </c>
      <c r="AO22" s="55">
        <v>3.6654722535817355</v>
      </c>
      <c r="AP22" s="55">
        <v>3.5844134558026779</v>
      </c>
      <c r="AQ22" s="55">
        <v>3.5311085399213966</v>
      </c>
      <c r="AR22" s="55">
        <v>3.5268982604005532</v>
      </c>
      <c r="AS22" s="55">
        <v>3.7097077505074689</v>
      </c>
      <c r="AT22" s="55">
        <v>3.7367938812513537</v>
      </c>
      <c r="AU22" s="55">
        <v>3.7575949761388214</v>
      </c>
      <c r="AV22" s="55">
        <v>3.7544868982567472</v>
      </c>
      <c r="AW22" s="55">
        <v>3.6940844685490255</v>
      </c>
      <c r="AX22" s="55">
        <v>3.5084292337012073</v>
      </c>
      <c r="AY22" s="55">
        <v>3.5493131301801784</v>
      </c>
      <c r="AZ22" s="2">
        <f t="shared" ca="1" si="8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9"/>
        <v>MX</v>
      </c>
    </row>
    <row r="23" spans="1:83" x14ac:dyDescent="0.25">
      <c r="A23"/>
      <c r="B23"/>
      <c r="C23"/>
      <c r="D23"/>
    </row>
    <row r="24" spans="1:83" x14ac:dyDescent="0.25">
      <c r="A24"/>
      <c r="B24"/>
      <c r="C24"/>
      <c r="D24"/>
    </row>
    <row r="25" spans="1:83" x14ac:dyDescent="0.25">
      <c r="A25"/>
      <c r="B25"/>
      <c r="C25"/>
      <c r="D25"/>
    </row>
    <row r="26" spans="1:83" x14ac:dyDescent="0.25">
      <c r="A26"/>
      <c r="B26"/>
      <c r="C26"/>
      <c r="D26"/>
    </row>
    <row r="27" spans="1:83" x14ac:dyDescent="0.25">
      <c r="A27" s="98"/>
    </row>
    <row r="28" spans="1:83" x14ac:dyDescent="0.25">
      <c r="A28" s="98"/>
    </row>
    <row r="29" spans="1:83" x14ac:dyDescent="0.25">
      <c r="A29" s="98"/>
    </row>
    <row r="30" spans="1:83" x14ac:dyDescent="0.25">
      <c r="A30" s="98"/>
    </row>
    <row r="31" spans="1:83" x14ac:dyDescent="0.25">
      <c r="A31" s="98"/>
    </row>
    <row r="32" spans="1:83" x14ac:dyDescent="0.25">
      <c r="A32" s="98"/>
    </row>
    <row r="33" spans="1:1" x14ac:dyDescent="0.25">
      <c r="A33" s="98"/>
    </row>
    <row r="34" spans="1:1" x14ac:dyDescent="0.25">
      <c r="A34" s="98"/>
    </row>
    <row r="35" spans="1:1" x14ac:dyDescent="0.25">
      <c r="A35" s="98"/>
    </row>
    <row r="36" spans="1:1" x14ac:dyDescent="0.25">
      <c r="A36" s="98"/>
    </row>
    <row r="37" spans="1:1" x14ac:dyDescent="0.25">
      <c r="A37" s="98"/>
    </row>
  </sheetData>
  <mergeCells count="5">
    <mergeCell ref="E3:F3"/>
    <mergeCell ref="E4:F4"/>
    <mergeCell ref="C6:F6"/>
    <mergeCell ref="G6:G7"/>
    <mergeCell ref="C7:D7"/>
  </mergeCells>
  <conditionalFormatting sqref="H8:W22">
    <cfRule type="expression" dxfId="116" priority="2" stopIfTrue="1">
      <formula>H8=0</formula>
    </cfRule>
  </conditionalFormatting>
  <conditionalFormatting sqref="I8:W22">
    <cfRule type="expression" dxfId="115" priority="6" stopIfTrue="1">
      <formula>OFFSET(I8,,$D$2)=42</formula>
    </cfRule>
    <cfRule type="expression" dxfId="114" priority="7">
      <formula>OR(OFFSET(I8,,$D$2)=1,OFFSET(I8,,$D$2)=2,MOD(OFFSET(I8,,$D$2),10)=1,MOD(OFFSET(I8,,$D$2),10)=2)</formula>
    </cfRule>
  </conditionalFormatting>
  <conditionalFormatting sqref="H4">
    <cfRule type="expression" dxfId="113" priority="4">
      <formula>$H$4="НА СТАНЦИИ"</formula>
    </cfRule>
    <cfRule type="expression" dxfId="112" priority="5">
      <formula>$H$4="ОФИЦИАЛЬНО"</formula>
    </cfRule>
  </conditionalFormatting>
  <conditionalFormatting sqref="AL8:AY22">
    <cfRule type="expression" dxfId="111" priority="8" stopIfTrue="1">
      <formula>AL8=0</formula>
    </cfRule>
  </conditionalFormatting>
  <conditionalFormatting sqref="J8:W22">
    <cfRule type="expression" dxfId="110" priority="1" stopIfTrue="1">
      <formula>AND(OFFSET(J8,MATCH(MID($A8,1,SEARCH(" ",$A8)-1)&amp;"  -  ЧЧР",$A:$A,0)-ROW(J8),)*1&gt;0,OR(J8="",J8=0))</formula>
    </cfRule>
    <cfRule type="expression" dxfId="109" priority="3">
      <formula>OFFSET(J8,MATCH(MID($A8,1,SEARCH(" ",$A8)-1)&amp;"  -  ЧЧР",$A:$A,0)-ROW(J8),)&lt;&gt;24</formula>
    </cfRule>
  </conditionalFormatting>
  <conditionalFormatting sqref="X8:AK22">
    <cfRule type="expression" dxfId="108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7185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86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87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88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89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90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91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92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/>
  <dimension ref="A1:CW185"/>
  <sheetViews>
    <sheetView zoomScale="90" zoomScaleNormal="90" workbookViewId="0">
      <pane xSplit="8" ySplit="7" topLeftCell="AM20" activePane="bottomRight" state="frozen"/>
      <selection pane="topRight" activeCell="H1" sqref="H1"/>
      <selection pane="bottomLeft" activeCell="A8" sqref="A8"/>
      <selection pane="bottomRight" activeCell="C81" sqref="C81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85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0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КА-1А  -  Тух</v>
      </c>
      <c r="B8" s="10" t="s">
        <v>508</v>
      </c>
      <c r="C8" s="18">
        <v>170</v>
      </c>
      <c r="D8" s="18">
        <v>125</v>
      </c>
      <c r="E8" s="22" t="s">
        <v>114</v>
      </c>
      <c r="F8" s="22">
        <v>3</v>
      </c>
      <c r="G8" s="18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01K002TUAF24</v>
      </c>
      <c r="J8" s="54">
        <v>141.37136325634</v>
      </c>
      <c r="K8" s="54">
        <v>141.40247170967999</v>
      </c>
      <c r="L8" s="54">
        <v>140.72772894718</v>
      </c>
      <c r="M8" s="54">
        <v>140.09058501049</v>
      </c>
      <c r="N8" s="54">
        <v>144.10887656315001</v>
      </c>
      <c r="O8" s="54">
        <v>149.36958869878001</v>
      </c>
      <c r="P8" s="54">
        <v>153.97973166622</v>
      </c>
      <c r="Q8" s="54">
        <v>151.10448298380999</v>
      </c>
      <c r="R8" s="54">
        <v>145.37569502296</v>
      </c>
      <c r="S8" s="54">
        <v>144.04988692507999</v>
      </c>
      <c r="T8" s="54">
        <v>143.31814849087999</v>
      </c>
      <c r="U8" s="54"/>
      <c r="V8" s="54"/>
      <c r="W8" s="56"/>
      <c r="X8" s="2">
        <f ca="1">IF(J8&lt;&gt;"",IF(LEFT($E8,2)="+-",IF(OR(J8&lt;MIN($C8:$D8),J8&gt;MAX($C8:$D8)),1,0),IF(AND(1*$E8&gt;0,J8&gt;MAX($C8:$D8)),1,IF(AND(1*$E8&lt;0,J8&lt;MIN($C8:$D8)),1,0)))+10*IF(SUM(OFFSET($A$143,MATCH(MID($A8,1,SEARCH(" ",$A8)-1)&amp;"  -  ЧЧР",$A$143:$A$169,0)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$143,IFERROR(MATCH("КА-"&amp;MID($A8,4,2)*1&amp;"А  -  ЧЧР",$A$143:$A$169,0),MATCH("КА-"&amp;MID($A8,4,2)*1&amp;"  -  ЧЧР",$A$143:$A$169,0))-1,COLUMN(J8)-1,,)+OFFSET($A$143,IFERROR(MATCH("КА-"&amp;MID($A8,4,2)*1&amp;"Б  -  ЧЧР",$A$143:$A$169,0),MATCH("КА-"&amp;MID($A8,4,2)*1&amp;"  -  ЧЧР",$A$143:$A$169,0))-1,COLUMN(J8)-1,,)=48,1,0),1),1)),0),0)*IF($G8&gt;0,IF(COLUMN(T$7)-COLUMN($J$7)&gt;=$D$2+$G8,IF(SUM(OFFSET(T8,,-1,,-$G8))&gt;=$G8*21,2,1),1),2)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IF(K8&lt;&gt;"",IF(LEFT($E8,2)="+-",IF(OR(K8&lt;MIN($C8:$D8),K8&gt;MAX($C8:$D8)),1,0),IF(AND(1*$E8&gt;0,K8&gt;MAX($C8:$D8)),1,IF(AND(1*$E8&lt;0,K8&lt;MIN($C8:$D8)),1,0)))+10*IF(SUM(OFFSET($A$143,MATCH(MID($A8,1,SEARCH(" ",$A8)-1)&amp;"  -  ЧЧР",$A$143:$A$169,0)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$143,IFERROR(MATCH("КА-"&amp;MID($A8,4,2)*1&amp;"А  -  ЧЧР",$A$143:$A$169,0),MATCH("КА-"&amp;MID($A8,4,2)*1&amp;"  -  ЧЧР",$A$143:$A$169,0))-1,COLUMN(K8)-1,,)+OFFSET($A$143,IFERROR(MATCH("КА-"&amp;MID($A8,4,2)*1&amp;"Б  -  ЧЧР",$A$143:$A$169,0),MATCH("КА-"&amp;MID($A8,4,2)*1&amp;"  -  ЧЧР",$A$143:$A$169,0))-1,COLUMN(K8)-1,,)=48,1,0),1),1)),0),0)*IF($G8&gt;0,IF(COLUMN(U$7)-COLUMN($J$7)&gt;=$D$2+$G8,IF(SUM(OFFSET(U8,,-1,,-$G8))&gt;=$G8*21,2,1),1),2)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162.58052298804029</v>
      </c>
      <c r="AM8" s="55">
        <v>162.88378374558454</v>
      </c>
      <c r="AN8" s="55">
        <v>162.97556702518719</v>
      </c>
      <c r="AO8" s="55">
        <v>161.57136782136121</v>
      </c>
      <c r="AP8" s="55">
        <v>163.65378456158371</v>
      </c>
      <c r="AQ8" s="55">
        <v>166.76898569599226</v>
      </c>
      <c r="AR8" s="55">
        <v>163.94871313805692</v>
      </c>
      <c r="AS8" s="55">
        <v>165.73347586553601</v>
      </c>
      <c r="AT8" s="55">
        <v>163.85012282762045</v>
      </c>
      <c r="AU8" s="55">
        <v>164.3222661328418</v>
      </c>
      <c r="AV8" s="55">
        <v>161.23310204486117</v>
      </c>
      <c r="AW8" s="55"/>
      <c r="AX8" s="55"/>
      <c r="AY8" s="55"/>
      <c r="AZ8" s="2">
        <f ca="1">COUNTIF(OFFSET(H8,,$D$2+2,COUNTIF(OFFSET($H8,1-ROW($H8),2+4*$D$2,170),"="&amp;OFFSET($H8,,2+4*$D$2))),"&gt;20")</f>
        <v>0</v>
      </c>
      <c r="BA8" s="2">
        <f t="shared" ref="BA8:BM23" ca="1" si="1">COUNTIF(OFFSET(I8,,$D$2+2,COUNTIF(OFFSET($H8,1-ROW($H8),2+4*$D$2,170),"="&amp;OFFSET($H8,,2+4*$D$2))),"&gt;20")</f>
        <v>0</v>
      </c>
      <c r="BB8" s="2">
        <f t="shared" ca="1" si="1"/>
        <v>0</v>
      </c>
      <c r="BC8" s="2">
        <f t="shared" ca="1" si="1"/>
        <v>2</v>
      </c>
      <c r="BD8" s="2">
        <f t="shared" ca="1" si="1"/>
        <v>2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 t="shared" ref="BO8:BO19" si="2">IF(AND(COUNTIF(J8:W8,"&gt;0")&gt;6,COUNTIF(J8:W8,"&gt;0")=SUM(BR8:CE8)),SUM(BR8:CE8),0)</f>
        <v>0</v>
      </c>
      <c r="BP8" s="2">
        <f t="shared" ref="BP8:BP39" si="3">IF(AND(COUNTIF(J8:W8,"&gt;0")&gt;6,SUM(BR8:CE8)=0),1,0)</f>
        <v>1</v>
      </c>
      <c r="BR8" s="2">
        <f t="shared" ref="BR8:BR25" si="4">IF(AND(J143 &gt;0,J8&gt;$C8,J8 &gt;20),1,0)</f>
        <v>0</v>
      </c>
      <c r="BS8" s="2">
        <f t="shared" ref="BS8:BS25" si="5">IF(AND(K143 &gt;0,K8&gt;$C8,K8 &gt;20),1,0)</f>
        <v>0</v>
      </c>
      <c r="BT8" s="2">
        <f t="shared" ref="BT8:BT25" si="6">IF(AND(L143 &gt;0,L8&gt;$C8,L8 &gt;20),1,0)</f>
        <v>0</v>
      </c>
      <c r="BU8" s="2">
        <f t="shared" ref="BU8:BU25" si="7">IF(AND(M143 &gt;0,M8&gt;$C8,M8 &gt;20),1,0)</f>
        <v>0</v>
      </c>
      <c r="BV8" s="2">
        <f t="shared" ref="BV8:BV25" si="8">IF(AND(N143 &gt;0,N8&gt;$C8,N8 &gt;20),1,0)</f>
        <v>0</v>
      </c>
      <c r="BW8" s="2">
        <f t="shared" ref="BW8:BW25" si="9">IF(AND(O143 &gt;0,O8&gt;$C8,O8 &gt;20),1,0)</f>
        <v>0</v>
      </c>
      <c r="BX8" s="2">
        <f t="shared" ref="BX8:BX25" si="10">IF(AND(P143 &gt;0,P8&gt;$C8,P8 &gt;20),1,0)</f>
        <v>0</v>
      </c>
      <c r="BY8" s="2">
        <f t="shared" ref="BY8:BY25" si="11">IF(AND(Q143 &gt;0,Q8&gt;$C8,Q8 &gt;20),1,0)</f>
        <v>0</v>
      </c>
      <c r="BZ8" s="2">
        <f t="shared" ref="BZ8:BZ25" si="12">IF(AND(R143 &gt;0,R8&gt;$C8,R8 &gt;20),1,0)</f>
        <v>0</v>
      </c>
      <c r="CA8" s="2">
        <f t="shared" ref="CA8:CA25" si="13">IF(AND(S143 &gt;0,S8&gt;$C8,S8 &gt;20),1,0)</f>
        <v>0</v>
      </c>
      <c r="CB8" s="2">
        <f t="shared" ref="CB8:CB25" si="14">IF(AND(T143 &gt;0,T8&gt;$C8,T8 &gt;20),1,0)</f>
        <v>0</v>
      </c>
      <c r="CC8" s="2">
        <f t="shared" ref="CC8:CC25" si="15">IF(AND(U143 &gt;0,U8&gt;$C8,U8 &gt;20),1,0)</f>
        <v>0</v>
      </c>
      <c r="CD8" s="2">
        <f t="shared" ref="CD8:CD25" si="16">IF(AND(V143 &gt;0,V8&gt;$C8,V8 &gt;20),1,0)</f>
        <v>0</v>
      </c>
      <c r="CE8" s="2">
        <f t="shared" ref="CE8:CE25" si="17">IF(AND(W143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КА-1Б  -  Тух</v>
      </c>
      <c r="B9" s="10" t="s">
        <v>509</v>
      </c>
      <c r="C9" s="18">
        <v>170</v>
      </c>
      <c r="D9" s="18">
        <v>125</v>
      </c>
      <c r="E9" s="22" t="s">
        <v>114</v>
      </c>
      <c r="F9" s="22">
        <v>3</v>
      </c>
      <c r="G9" s="18"/>
      <c r="H9" s="20">
        <f t="shared" ref="H9:H72" ca="1" si="18">IF(COUNTIF(OFFSET(H9,,2+$D$2+$B$3-$B$2,,$C$3-$B$3+1),"=42")+COUNTIF(OFFSET(H9,,2+$D$2+$B$3-$B$2,,$C$3-$B$3+1),"=21")&gt;0,1,0)</f>
        <v>0</v>
      </c>
      <c r="I9" s="16" t="str">
        <f t="shared" ref="I9:I72" si="19">IF(MID(B9,7,2)="MX",REPLACE(B9,5,2,"01"),IF(AND(MID(B9,11,2)="20",MID(B9,7,2)="KV"),REPLACE(B9,5,2,"12"),IF(MID(B9,7,2)="MK",IF(MID(B9,11,2)="26",REPLACE(B9,5,2,"02"),IF(MID(B9,11,2)="06",REPLACE(B9,3,4,"S002"),REPLACE(B9,6,1,"2"))),REPLACE(B9,6,1,"2"))))</f>
        <v>01K002TUBF24</v>
      </c>
      <c r="J9" s="54">
        <v>146.48490729018999</v>
      </c>
      <c r="K9" s="54">
        <v>148.58721242965001</v>
      </c>
      <c r="L9" s="54">
        <v>147.29803330107001</v>
      </c>
      <c r="M9" s="54">
        <v>148.95337379274</v>
      </c>
      <c r="N9" s="54">
        <v>149.66528186837999</v>
      </c>
      <c r="O9" s="54">
        <v>149.93171588771</v>
      </c>
      <c r="P9" s="54">
        <v>152.14236131525001</v>
      </c>
      <c r="Q9" s="54">
        <v>146.73646012386001</v>
      </c>
      <c r="R9" s="54">
        <v>145.32578821191001</v>
      </c>
      <c r="S9" s="54">
        <v>147.02781440324</v>
      </c>
      <c r="T9" s="54">
        <v>149.39501629332</v>
      </c>
      <c r="U9" s="54"/>
      <c r="V9" s="54"/>
      <c r="W9" s="56"/>
      <c r="X9" s="2">
        <f t="shared" ref="X9:AK41" ca="1" si="20">IF(J9&lt;&gt;"",IF(LEFT($E9,2)="+-",IF(OR(J9&lt;MIN($C9:$D9),J9&gt;MAX($C9:$D9)),1,0),IF(AND(1*$E9&gt;0,J9&gt;MAX($C9:$D9)),1,IF(AND(1*$E9&lt;0,J9&lt;MIN($C9:$D9)),1,0)))+10*IF(SUM(OFFSET($A$143,MATCH(MID($A9,1,SEARCH(" ",$A9)-1)&amp;"  -  ЧЧР",$A$143:$A$169,0)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$143,IFERROR(MATCH("КА-"&amp;MID($A9,4,2)*1&amp;"А  -  ЧЧР",$A$143:$A$169,0),MATCH("КА-"&amp;MID($A9,4,2)*1&amp;"  -  ЧЧР",$A$143:$A$169,0))-1,COLUMN(J9)-1,,)+OFFSET($A$143,IFERROR(MATCH("КА-"&amp;MID($A9,4,2)*1&amp;"Б  -  ЧЧР",$A$143:$A$169,0),MATCH("КА-"&amp;MID($A9,4,2)*1&amp;"  -  ЧЧР",$A$143:$A$169,0))-1,COLUMN(J9)-1,,)=48,1,0),1),1)),0),0)*IF($G9&gt;0,IF(COLUMN(T$7)-COLUMN($J$7)&gt;=$D$2+$G9,IF(SUM(OFFSET(T9,,-1,,-$G9))&gt;=$G9*21,2,1),1),2)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155.44933180247156</v>
      </c>
      <c r="AM9" s="55">
        <v>154.05289375142254</v>
      </c>
      <c r="AN9" s="55">
        <v>151.71810050648449</v>
      </c>
      <c r="AO9" s="55">
        <v>151.45651984498434</v>
      </c>
      <c r="AP9" s="55">
        <v>153.81940638698157</v>
      </c>
      <c r="AQ9" s="55">
        <v>154.06153922359508</v>
      </c>
      <c r="AR9" s="55">
        <v>154.53138370868803</v>
      </c>
      <c r="AS9" s="55">
        <v>151.90515036816481</v>
      </c>
      <c r="AT9" s="55">
        <v>148.6273285048824</v>
      </c>
      <c r="AU9" s="55">
        <v>151.38515625721988</v>
      </c>
      <c r="AV9" s="55">
        <v>153.15956743445051</v>
      </c>
      <c r="AW9" s="55"/>
      <c r="AX9" s="55"/>
      <c r="AY9" s="55"/>
      <c r="AZ9" s="2">
        <f t="shared" ref="AZ9:BM41" ca="1" si="21">COUNTIF(OFFSET(H9,,$D$2+2,COUNTIF(OFFSET($H9,1-ROW($H9),2+4*$D$2,170),"="&amp;OFFSET($H9,,2+4*$D$2))),"&gt;20")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2</v>
      </c>
      <c r="BD9" s="2">
        <f t="shared" ca="1" si="1"/>
        <v>2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22">MID(B9,7,2)</f>
        <v>TU</v>
      </c>
      <c r="BO9" s="2">
        <f t="shared" si="2"/>
        <v>0</v>
      </c>
      <c r="BP9" s="2">
        <f t="shared" si="3"/>
        <v>1</v>
      </c>
      <c r="BR9" s="2">
        <f t="shared" si="4"/>
        <v>0</v>
      </c>
      <c r="BS9" s="2">
        <f t="shared" si="5"/>
        <v>0</v>
      </c>
      <c r="BT9" s="2">
        <f t="shared" si="6"/>
        <v>0</v>
      </c>
      <c r="BU9" s="2">
        <f t="shared" si="7"/>
        <v>0</v>
      </c>
      <c r="BV9" s="2">
        <f t="shared" si="8"/>
        <v>0</v>
      </c>
      <c r="BW9" s="2">
        <f t="shared" si="9"/>
        <v>0</v>
      </c>
      <c r="BX9" s="2">
        <f t="shared" si="10"/>
        <v>0</v>
      </c>
      <c r="BY9" s="2">
        <f t="shared" si="11"/>
        <v>0</v>
      </c>
      <c r="BZ9" s="2">
        <f t="shared" si="12"/>
        <v>0</v>
      </c>
      <c r="CA9" s="2">
        <f t="shared" si="13"/>
        <v>0</v>
      </c>
      <c r="CB9" s="2">
        <f t="shared" si="14"/>
        <v>0</v>
      </c>
      <c r="CC9" s="2">
        <f t="shared" si="15"/>
        <v>0</v>
      </c>
      <c r="CD9" s="2">
        <f t="shared" si="16"/>
        <v>0</v>
      </c>
      <c r="CE9" s="2">
        <f t="shared" si="17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КА-2А  -  Тух</v>
      </c>
      <c r="B10" s="10" t="s">
        <v>510</v>
      </c>
      <c r="C10" s="18">
        <v>170</v>
      </c>
      <c r="D10" s="18">
        <v>125</v>
      </c>
      <c r="E10" s="22" t="s">
        <v>114</v>
      </c>
      <c r="F10" s="22">
        <v>3</v>
      </c>
      <c r="G10" s="18"/>
      <c r="H10" s="20">
        <f t="shared" ca="1" si="18"/>
        <v>0</v>
      </c>
      <c r="I10" s="16" t="str">
        <f t="shared" si="19"/>
        <v>02K002TUAF24</v>
      </c>
      <c r="J10" s="54">
        <v>139.89658399877001</v>
      </c>
      <c r="K10" s="54">
        <v>140.90894816647</v>
      </c>
      <c r="L10" s="54">
        <v>142.18177361814</v>
      </c>
      <c r="M10" s="54">
        <v>145.9194560457</v>
      </c>
      <c r="N10" s="54">
        <v>150.16613797526</v>
      </c>
      <c r="O10" s="54">
        <v>152.54580072510001</v>
      </c>
      <c r="P10" s="54">
        <v>152.51407609058001</v>
      </c>
      <c r="Q10" s="54">
        <v>148.40106273595001</v>
      </c>
      <c r="R10" s="54">
        <v>147.56258652928</v>
      </c>
      <c r="S10" s="54">
        <v>146.00660894211001</v>
      </c>
      <c r="T10" s="54">
        <v>146.79900631875</v>
      </c>
      <c r="U10" s="54"/>
      <c r="V10" s="54"/>
      <c r="W10" s="56"/>
      <c r="X10" s="2">
        <f t="shared" ca="1" si="20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140.63215546787833</v>
      </c>
      <c r="AM10" s="55">
        <v>142.74531555560563</v>
      </c>
      <c r="AN10" s="55">
        <v>141.67143587070754</v>
      </c>
      <c r="AO10" s="55">
        <v>140.00480509823666</v>
      </c>
      <c r="AP10" s="55">
        <v>146.73094637539788</v>
      </c>
      <c r="AQ10" s="55">
        <v>148.4018703536868</v>
      </c>
      <c r="AR10" s="55">
        <v>150.09722079010481</v>
      </c>
      <c r="AS10" s="55">
        <v>143.64890548447843</v>
      </c>
      <c r="AT10" s="55">
        <v>141.12981535859163</v>
      </c>
      <c r="AU10" s="55">
        <v>140.49262260249853</v>
      </c>
      <c r="AV10" s="55">
        <v>140.59503188846398</v>
      </c>
      <c r="AW10" s="55"/>
      <c r="AX10" s="55"/>
      <c r="AY10" s="55"/>
      <c r="AZ10" s="2">
        <f t="shared" ca="1" si="21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2</v>
      </c>
      <c r="BD10" s="2">
        <f t="shared" ca="1" si="1"/>
        <v>2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22"/>
        <v>TU</v>
      </c>
      <c r="BO10" s="2">
        <f t="shared" si="2"/>
        <v>0</v>
      </c>
      <c r="BP10" s="2">
        <f t="shared" si="3"/>
        <v>1</v>
      </c>
      <c r="BR10" s="2">
        <f t="shared" si="4"/>
        <v>0</v>
      </c>
      <c r="BS10" s="2">
        <f t="shared" si="5"/>
        <v>0</v>
      </c>
      <c r="BT10" s="2">
        <f t="shared" si="6"/>
        <v>0</v>
      </c>
      <c r="BU10" s="2">
        <f t="shared" si="7"/>
        <v>0</v>
      </c>
      <c r="BV10" s="2">
        <f t="shared" si="8"/>
        <v>0</v>
      </c>
      <c r="BW10" s="2">
        <f t="shared" si="9"/>
        <v>0</v>
      </c>
      <c r="BX10" s="2">
        <f t="shared" si="10"/>
        <v>0</v>
      </c>
      <c r="BY10" s="2">
        <f t="shared" si="11"/>
        <v>0</v>
      </c>
      <c r="BZ10" s="2">
        <f t="shared" si="12"/>
        <v>0</v>
      </c>
      <c r="CA10" s="2">
        <f t="shared" si="13"/>
        <v>0</v>
      </c>
      <c r="CB10" s="2">
        <f t="shared" si="14"/>
        <v>0</v>
      </c>
      <c r="CC10" s="2">
        <f t="shared" si="15"/>
        <v>0</v>
      </c>
      <c r="CD10" s="2">
        <f t="shared" si="16"/>
        <v>0</v>
      </c>
      <c r="CE10" s="2">
        <f t="shared" si="17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КА-2Б  -  Тух</v>
      </c>
      <c r="B11" s="10" t="s">
        <v>511</v>
      </c>
      <c r="C11" s="18">
        <v>170</v>
      </c>
      <c r="D11" s="18">
        <v>125</v>
      </c>
      <c r="E11" s="22" t="s">
        <v>114</v>
      </c>
      <c r="F11" s="22">
        <v>3</v>
      </c>
      <c r="G11" s="18"/>
      <c r="H11" s="20">
        <f t="shared" ca="1" si="18"/>
        <v>0</v>
      </c>
      <c r="I11" s="16" t="str">
        <f t="shared" si="19"/>
        <v>02K002TUBF24</v>
      </c>
      <c r="J11" s="54">
        <v>155.87851107173</v>
      </c>
      <c r="K11" s="54">
        <v>155.69436631818999</v>
      </c>
      <c r="L11" s="54">
        <v>148.04458033021001</v>
      </c>
      <c r="M11" s="54">
        <v>148.49362126138001</v>
      </c>
      <c r="N11" s="54">
        <v>152.18379334264</v>
      </c>
      <c r="O11" s="54">
        <v>152.20312691711999</v>
      </c>
      <c r="P11" s="54">
        <v>147.21700074494001</v>
      </c>
      <c r="Q11" s="54">
        <v>141.65416962626</v>
      </c>
      <c r="R11" s="54">
        <v>140.24937453132</v>
      </c>
      <c r="S11" s="54">
        <v>143.62302011809999</v>
      </c>
      <c r="T11" s="54">
        <v>148.79631582678999</v>
      </c>
      <c r="U11" s="54"/>
      <c r="V11" s="54"/>
      <c r="W11" s="56"/>
      <c r="X11" s="2">
        <f t="shared" ca="1" si="20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150.95189501005123</v>
      </c>
      <c r="AM11" s="55">
        <v>151.68997422739045</v>
      </c>
      <c r="AN11" s="55">
        <v>138.79995575949579</v>
      </c>
      <c r="AO11" s="55">
        <v>143.53056731545917</v>
      </c>
      <c r="AP11" s="55">
        <v>148.37685556368103</v>
      </c>
      <c r="AQ11" s="55">
        <v>149.67327619061996</v>
      </c>
      <c r="AR11" s="55">
        <v>147.77638055316257</v>
      </c>
      <c r="AS11" s="55">
        <v>141.23968922406553</v>
      </c>
      <c r="AT11" s="55">
        <v>142.11189593727954</v>
      </c>
      <c r="AU11" s="55">
        <v>135.72516104896494</v>
      </c>
      <c r="AV11" s="55">
        <v>136.98707494203236</v>
      </c>
      <c r="AW11" s="55"/>
      <c r="AX11" s="55"/>
      <c r="AY11" s="55"/>
      <c r="AZ11" s="2">
        <f t="shared" ca="1" si="21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2</v>
      </c>
      <c r="BD11" s="2">
        <f t="shared" ca="1" si="1"/>
        <v>2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22"/>
        <v>TU</v>
      </c>
      <c r="BO11" s="2">
        <f t="shared" si="2"/>
        <v>0</v>
      </c>
      <c r="BP11" s="2">
        <f t="shared" si="3"/>
        <v>1</v>
      </c>
      <c r="BR11" s="2">
        <f t="shared" si="4"/>
        <v>0</v>
      </c>
      <c r="BS11" s="2">
        <f t="shared" si="5"/>
        <v>0</v>
      </c>
      <c r="BT11" s="2">
        <f t="shared" si="6"/>
        <v>0</v>
      </c>
      <c r="BU11" s="2">
        <f t="shared" si="7"/>
        <v>0</v>
      </c>
      <c r="BV11" s="2">
        <f t="shared" si="8"/>
        <v>0</v>
      </c>
      <c r="BW11" s="2">
        <f t="shared" si="9"/>
        <v>0</v>
      </c>
      <c r="BX11" s="2">
        <f t="shared" si="10"/>
        <v>0</v>
      </c>
      <c r="BY11" s="2">
        <f t="shared" si="11"/>
        <v>0</v>
      </c>
      <c r="BZ11" s="2">
        <f t="shared" si="12"/>
        <v>0</v>
      </c>
      <c r="CA11" s="2">
        <f t="shared" si="13"/>
        <v>0</v>
      </c>
      <c r="CB11" s="2">
        <f t="shared" si="14"/>
        <v>0</v>
      </c>
      <c r="CC11" s="2">
        <f t="shared" si="15"/>
        <v>0</v>
      </c>
      <c r="CD11" s="2">
        <f t="shared" si="16"/>
        <v>0</v>
      </c>
      <c r="CE11" s="2">
        <f t="shared" si="17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КА-4А  -  Тух</v>
      </c>
      <c r="B12" s="10" t="s">
        <v>512</v>
      </c>
      <c r="C12" s="18">
        <v>170</v>
      </c>
      <c r="D12" s="18">
        <v>125</v>
      </c>
      <c r="E12" s="22" t="s">
        <v>114</v>
      </c>
      <c r="F12" s="22">
        <v>3</v>
      </c>
      <c r="G12" s="18"/>
      <c r="H12" s="20">
        <f t="shared" ca="1" si="18"/>
        <v>0</v>
      </c>
      <c r="I12" s="16" t="str">
        <f t="shared" si="19"/>
        <v>04K002TUAF24</v>
      </c>
      <c r="J12" s="54">
        <v>153.74269308724001</v>
      </c>
      <c r="K12" s="54">
        <v>153.75285167914001</v>
      </c>
      <c r="L12" s="54">
        <v>154.01774024356999</v>
      </c>
      <c r="M12" s="54">
        <v>154.48657811602001</v>
      </c>
      <c r="N12" s="54">
        <v>155.31002609346999</v>
      </c>
      <c r="O12" s="54">
        <v>154.83318261259001</v>
      </c>
      <c r="P12" s="54">
        <v>155.54067761829</v>
      </c>
      <c r="Q12" s="54">
        <v>151.92153731342</v>
      </c>
      <c r="R12" s="54">
        <v>151.74726685696999</v>
      </c>
      <c r="S12" s="54">
        <v>152.75357929302999</v>
      </c>
      <c r="T12" s="54">
        <v>153.02937206855</v>
      </c>
      <c r="U12" s="54"/>
      <c r="V12" s="54"/>
      <c r="W12" s="56"/>
      <c r="X12" s="2">
        <f t="shared" ca="1" si="20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149.08351628985724</v>
      </c>
      <c r="AM12" s="55">
        <v>149.308818384267</v>
      </c>
      <c r="AN12" s="55">
        <v>149.58354594504328</v>
      </c>
      <c r="AO12" s="55">
        <v>149.29184104265909</v>
      </c>
      <c r="AP12" s="55">
        <v>149.39324980813797</v>
      </c>
      <c r="AQ12" s="55">
        <v>148.89411302610489</v>
      </c>
      <c r="AR12" s="55">
        <v>147.65015953421693</v>
      </c>
      <c r="AS12" s="55">
        <v>145.41913049204649</v>
      </c>
      <c r="AT12" s="55">
        <v>145.83113477778352</v>
      </c>
      <c r="AU12" s="55">
        <v>147.19908363439865</v>
      </c>
      <c r="AV12" s="55">
        <v>148.50119653882905</v>
      </c>
      <c r="AW12" s="55"/>
      <c r="AX12" s="55"/>
      <c r="AY12" s="55"/>
      <c r="AZ12" s="2">
        <f t="shared" ca="1" si="21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2</v>
      </c>
      <c r="BD12" s="2">
        <f t="shared" ca="1" si="1"/>
        <v>2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1</v>
      </c>
      <c r="BJ12" s="2">
        <f t="shared" ca="1" si="1"/>
        <v>1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22"/>
        <v>TU</v>
      </c>
      <c r="BO12" s="2">
        <f t="shared" si="2"/>
        <v>0</v>
      </c>
      <c r="BP12" s="2">
        <f t="shared" si="3"/>
        <v>1</v>
      </c>
      <c r="BR12" s="2">
        <f t="shared" si="4"/>
        <v>0</v>
      </c>
      <c r="BS12" s="2">
        <f t="shared" si="5"/>
        <v>0</v>
      </c>
      <c r="BT12" s="2">
        <f t="shared" si="6"/>
        <v>0</v>
      </c>
      <c r="BU12" s="2">
        <f t="shared" si="7"/>
        <v>0</v>
      </c>
      <c r="BV12" s="2">
        <f t="shared" si="8"/>
        <v>0</v>
      </c>
      <c r="BW12" s="2">
        <f t="shared" si="9"/>
        <v>0</v>
      </c>
      <c r="BX12" s="2">
        <f t="shared" si="10"/>
        <v>0</v>
      </c>
      <c r="BY12" s="2">
        <f t="shared" si="11"/>
        <v>0</v>
      </c>
      <c r="BZ12" s="2">
        <f t="shared" si="12"/>
        <v>0</v>
      </c>
      <c r="CA12" s="2">
        <f t="shared" si="13"/>
        <v>0</v>
      </c>
      <c r="CB12" s="2">
        <f t="shared" si="14"/>
        <v>0</v>
      </c>
      <c r="CC12" s="2">
        <f t="shared" si="15"/>
        <v>0</v>
      </c>
      <c r="CD12" s="2">
        <f t="shared" si="16"/>
        <v>0</v>
      </c>
      <c r="CE12" s="2">
        <f t="shared" si="17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КА-4Б  -  Тух</v>
      </c>
      <c r="B13" s="10" t="s">
        <v>513</v>
      </c>
      <c r="C13" s="18">
        <v>170</v>
      </c>
      <c r="D13" s="18">
        <v>125</v>
      </c>
      <c r="E13" s="22" t="s">
        <v>114</v>
      </c>
      <c r="F13" s="22">
        <v>3</v>
      </c>
      <c r="G13" s="18"/>
      <c r="H13" s="20">
        <f t="shared" ca="1" si="18"/>
        <v>0</v>
      </c>
      <c r="I13" s="16" t="str">
        <f t="shared" si="19"/>
        <v>04K002TUBF24</v>
      </c>
      <c r="J13" s="54">
        <v>141.14713088724</v>
      </c>
      <c r="K13" s="54">
        <v>143.51299741749</v>
      </c>
      <c r="L13" s="54">
        <v>146.91066759719001</v>
      </c>
      <c r="M13" s="54">
        <v>139.10586251403001</v>
      </c>
      <c r="N13" s="54">
        <v>142.19359251251001</v>
      </c>
      <c r="O13" s="54">
        <v>144.12751425022</v>
      </c>
      <c r="P13" s="54">
        <v>142.98013581609999</v>
      </c>
      <c r="Q13" s="54">
        <v>141.30301312896</v>
      </c>
      <c r="R13" s="54">
        <v>145.62606162407999</v>
      </c>
      <c r="S13" s="54">
        <v>146.84370743928</v>
      </c>
      <c r="T13" s="54">
        <v>146.00985116243001</v>
      </c>
      <c r="U13" s="54"/>
      <c r="V13" s="54"/>
      <c r="W13" s="56"/>
      <c r="X13" s="2">
        <f t="shared" ca="1" si="20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148.49272762236711</v>
      </c>
      <c r="AM13" s="55">
        <v>149.11322426614251</v>
      </c>
      <c r="AN13" s="55">
        <v>150.20665143649123</v>
      </c>
      <c r="AO13" s="55">
        <v>148.0370399355142</v>
      </c>
      <c r="AP13" s="55">
        <v>149.5190695565137</v>
      </c>
      <c r="AQ13" s="55">
        <v>148.46915225474092</v>
      </c>
      <c r="AR13" s="55">
        <v>148.35306202344393</v>
      </c>
      <c r="AS13" s="55">
        <v>149.92937598372225</v>
      </c>
      <c r="AT13" s="55">
        <v>151.07432533535078</v>
      </c>
      <c r="AU13" s="55">
        <v>149.27591660114493</v>
      </c>
      <c r="AV13" s="55">
        <v>149.13288207022845</v>
      </c>
      <c r="AW13" s="55"/>
      <c r="AX13" s="55"/>
      <c r="AY13" s="55"/>
      <c r="AZ13" s="2">
        <f t="shared" ca="1" si="21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2</v>
      </c>
      <c r="BD13" s="2">
        <f t="shared" ca="1" si="1"/>
        <v>2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1</v>
      </c>
      <c r="BJ13" s="2">
        <f t="shared" ca="1" si="1"/>
        <v>1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22"/>
        <v>TU</v>
      </c>
      <c r="BO13" s="2">
        <f t="shared" si="2"/>
        <v>0</v>
      </c>
      <c r="BP13" s="2">
        <f t="shared" si="3"/>
        <v>1</v>
      </c>
      <c r="BR13" s="2">
        <f t="shared" si="4"/>
        <v>0</v>
      </c>
      <c r="BS13" s="2">
        <f t="shared" si="5"/>
        <v>0</v>
      </c>
      <c r="BT13" s="2">
        <f t="shared" si="6"/>
        <v>0</v>
      </c>
      <c r="BU13" s="2">
        <f t="shared" si="7"/>
        <v>0</v>
      </c>
      <c r="BV13" s="2">
        <f t="shared" si="8"/>
        <v>0</v>
      </c>
      <c r="BW13" s="2">
        <f t="shared" si="9"/>
        <v>0</v>
      </c>
      <c r="BX13" s="2">
        <f t="shared" si="10"/>
        <v>0</v>
      </c>
      <c r="BY13" s="2">
        <f t="shared" si="11"/>
        <v>0</v>
      </c>
      <c r="BZ13" s="2">
        <f t="shared" si="12"/>
        <v>0</v>
      </c>
      <c r="CA13" s="2">
        <f t="shared" si="13"/>
        <v>0</v>
      </c>
      <c r="CB13" s="2">
        <f t="shared" si="14"/>
        <v>0</v>
      </c>
      <c r="CC13" s="2">
        <f t="shared" si="15"/>
        <v>0</v>
      </c>
      <c r="CD13" s="2">
        <f t="shared" si="16"/>
        <v>0</v>
      </c>
      <c r="CE13" s="2">
        <f t="shared" si="17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КА-5А  -  Тух</v>
      </c>
      <c r="B14" s="10" t="s">
        <v>520</v>
      </c>
      <c r="C14" s="18">
        <v>170</v>
      </c>
      <c r="D14" s="18">
        <v>125</v>
      </c>
      <c r="E14" s="22" t="s">
        <v>114</v>
      </c>
      <c r="F14" s="22">
        <v>3</v>
      </c>
      <c r="G14" s="18"/>
      <c r="H14" s="20">
        <f t="shared" ca="1" si="18"/>
        <v>0</v>
      </c>
      <c r="I14" s="16" t="str">
        <f t="shared" si="19"/>
        <v>05K002TUAN24</v>
      </c>
      <c r="J14" s="54">
        <v>135.61728083369999</v>
      </c>
      <c r="K14" s="54">
        <v>133.63632226791</v>
      </c>
      <c r="L14" s="54">
        <v>133.50755387571999</v>
      </c>
      <c r="M14" s="54">
        <v>134.63179658778</v>
      </c>
      <c r="N14" s="54">
        <v>134.42389919636</v>
      </c>
      <c r="O14" s="54">
        <v>133.16062825181001</v>
      </c>
      <c r="P14" s="54">
        <v>134.50833293541999</v>
      </c>
      <c r="Q14" s="54">
        <v>136.24173299397</v>
      </c>
      <c r="R14" s="54">
        <v>136.83163326031001</v>
      </c>
      <c r="S14" s="54">
        <v>134.64926733003</v>
      </c>
      <c r="T14" s="54">
        <v>135.04663068727999</v>
      </c>
      <c r="U14" s="54"/>
      <c r="V14" s="54"/>
      <c r="W14" s="56"/>
      <c r="X14" s="2">
        <f t="shared" ca="1" si="20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115.26103961397412</v>
      </c>
      <c r="AM14" s="55">
        <v>115.52100236276807</v>
      </c>
      <c r="AN14" s="55">
        <v>121.07887056771874</v>
      </c>
      <c r="AO14" s="55">
        <v>122.04004982644018</v>
      </c>
      <c r="AP14" s="55">
        <v>122.84520133375649</v>
      </c>
      <c r="AQ14" s="55">
        <v>122.66370641576482</v>
      </c>
      <c r="AR14" s="55">
        <v>123.8542308695674</v>
      </c>
      <c r="AS14" s="55">
        <v>119.43529152359726</v>
      </c>
      <c r="AT14" s="55">
        <v>118.84517231967023</v>
      </c>
      <c r="AU14" s="55">
        <v>120.41536380135777</v>
      </c>
      <c r="AV14" s="55">
        <v>119.58037030547322</v>
      </c>
      <c r="AW14" s="55"/>
      <c r="AX14" s="55"/>
      <c r="AY14" s="55"/>
      <c r="AZ14" s="2">
        <f t="shared" ca="1" si="21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2</v>
      </c>
      <c r="BD14" s="2">
        <f t="shared" ca="1" si="1"/>
        <v>2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1</v>
      </c>
      <c r="BJ14" s="2">
        <f t="shared" ca="1" si="1"/>
        <v>1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22"/>
        <v>TU</v>
      </c>
      <c r="BO14" s="2">
        <f t="shared" si="2"/>
        <v>0</v>
      </c>
      <c r="BP14" s="2">
        <f t="shared" si="3"/>
        <v>1</v>
      </c>
      <c r="BR14" s="2">
        <f t="shared" si="4"/>
        <v>0</v>
      </c>
      <c r="BS14" s="2">
        <f t="shared" si="5"/>
        <v>0</v>
      </c>
      <c r="BT14" s="2">
        <f t="shared" si="6"/>
        <v>0</v>
      </c>
      <c r="BU14" s="2">
        <f t="shared" si="7"/>
        <v>0</v>
      </c>
      <c r="BV14" s="2">
        <f t="shared" si="8"/>
        <v>0</v>
      </c>
      <c r="BW14" s="2">
        <f t="shared" si="9"/>
        <v>0</v>
      </c>
      <c r="BX14" s="2">
        <f t="shared" si="10"/>
        <v>0</v>
      </c>
      <c r="BY14" s="2">
        <f t="shared" si="11"/>
        <v>0</v>
      </c>
      <c r="BZ14" s="2">
        <f t="shared" si="12"/>
        <v>0</v>
      </c>
      <c r="CA14" s="2">
        <f t="shared" si="13"/>
        <v>0</v>
      </c>
      <c r="CB14" s="2">
        <f t="shared" si="14"/>
        <v>0</v>
      </c>
      <c r="CC14" s="2">
        <f t="shared" si="15"/>
        <v>0</v>
      </c>
      <c r="CD14" s="2">
        <f t="shared" si="16"/>
        <v>0</v>
      </c>
      <c r="CE14" s="2">
        <f t="shared" si="17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КА-5Б  -  Тух</v>
      </c>
      <c r="B15" s="10" t="s">
        <v>521</v>
      </c>
      <c r="C15" s="18">
        <v>170</v>
      </c>
      <c r="D15" s="18">
        <v>125</v>
      </c>
      <c r="E15" s="22" t="s">
        <v>114</v>
      </c>
      <c r="F15" s="22">
        <v>3</v>
      </c>
      <c r="G15" s="18"/>
      <c r="H15" s="20">
        <f t="shared" ca="1" si="18"/>
        <v>0</v>
      </c>
      <c r="I15" s="16" t="str">
        <f t="shared" si="19"/>
        <v>05K002TUBN24</v>
      </c>
      <c r="J15" s="54">
        <v>114.11746369456999</v>
      </c>
      <c r="K15" s="54">
        <v>114.87480864395999</v>
      </c>
      <c r="L15" s="54">
        <v>115.74955458740999</v>
      </c>
      <c r="M15" s="54">
        <v>114.07745739479002</v>
      </c>
      <c r="N15" s="54">
        <v>113.7272818941</v>
      </c>
      <c r="O15" s="54">
        <v>113.67450542044001</v>
      </c>
      <c r="P15" s="54">
        <v>112.57455526440999</v>
      </c>
      <c r="Q15" s="54">
        <v>107.1673788027</v>
      </c>
      <c r="R15" s="54">
        <v>106.84770129485999</v>
      </c>
      <c r="S15" s="54">
        <v>110.5538897189</v>
      </c>
      <c r="T15" s="54">
        <v>110.85578742417999</v>
      </c>
      <c r="U15" s="54"/>
      <c r="V15" s="54"/>
      <c r="W15" s="56"/>
      <c r="X15" s="2">
        <f t="shared" ca="1" si="20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113.64115560324758</v>
      </c>
      <c r="AM15" s="55">
        <v>113.55646061429006</v>
      </c>
      <c r="AN15" s="55">
        <v>112.93411360804967</v>
      </c>
      <c r="AO15" s="55">
        <v>114.29790034536443</v>
      </c>
      <c r="AP15" s="55">
        <v>115.13490947907412</v>
      </c>
      <c r="AQ15" s="55">
        <v>113.7703737557963</v>
      </c>
      <c r="AR15" s="55">
        <v>111.31837852751273</v>
      </c>
      <c r="AS15" s="55">
        <v>110.55249914741589</v>
      </c>
      <c r="AT15" s="55">
        <v>107.91839058257356</v>
      </c>
      <c r="AU15" s="55">
        <v>111.15927565660806</v>
      </c>
      <c r="AV15" s="55">
        <v>112.03704427587975</v>
      </c>
      <c r="AW15" s="55"/>
      <c r="AX15" s="55"/>
      <c r="AY15" s="55"/>
      <c r="AZ15" s="2">
        <f t="shared" ca="1" si="21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2</v>
      </c>
      <c r="BD15" s="2">
        <f t="shared" ca="1" si="1"/>
        <v>2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1</v>
      </c>
      <c r="BJ15" s="2">
        <f t="shared" ca="1" si="1"/>
        <v>1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22"/>
        <v>TU</v>
      </c>
      <c r="BO15" s="2">
        <f t="shared" si="2"/>
        <v>0</v>
      </c>
      <c r="BP15" s="2">
        <f t="shared" si="3"/>
        <v>1</v>
      </c>
      <c r="BR15" s="2">
        <f t="shared" si="4"/>
        <v>0</v>
      </c>
      <c r="BS15" s="2">
        <f t="shared" si="5"/>
        <v>0</v>
      </c>
      <c r="BT15" s="2">
        <f t="shared" si="6"/>
        <v>0</v>
      </c>
      <c r="BU15" s="2">
        <f t="shared" si="7"/>
        <v>0</v>
      </c>
      <c r="BV15" s="2">
        <f t="shared" si="8"/>
        <v>0</v>
      </c>
      <c r="BW15" s="2">
        <f t="shared" si="9"/>
        <v>0</v>
      </c>
      <c r="BX15" s="2">
        <f t="shared" si="10"/>
        <v>0</v>
      </c>
      <c r="BY15" s="2">
        <f t="shared" si="11"/>
        <v>0</v>
      </c>
      <c r="BZ15" s="2">
        <f t="shared" si="12"/>
        <v>0</v>
      </c>
      <c r="CA15" s="2">
        <f t="shared" si="13"/>
        <v>0</v>
      </c>
      <c r="CB15" s="2">
        <f t="shared" si="14"/>
        <v>0</v>
      </c>
      <c r="CC15" s="2">
        <f t="shared" si="15"/>
        <v>0</v>
      </c>
      <c r="CD15" s="2">
        <f t="shared" si="16"/>
        <v>0</v>
      </c>
      <c r="CE15" s="2">
        <f t="shared" si="17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КА-6А  -  Тух</v>
      </c>
      <c r="B16" s="10" t="s">
        <v>514</v>
      </c>
      <c r="C16" s="18">
        <v>170</v>
      </c>
      <c r="D16" s="18">
        <v>125</v>
      </c>
      <c r="E16" s="22" t="s">
        <v>114</v>
      </c>
      <c r="F16" s="22">
        <v>3</v>
      </c>
      <c r="G16" s="18"/>
      <c r="H16" s="20">
        <f t="shared" ca="1" si="18"/>
        <v>0</v>
      </c>
      <c r="I16" s="16" t="str">
        <f t="shared" si="19"/>
        <v>06K002TUAF24</v>
      </c>
      <c r="J16" s="54">
        <v>151.01978345186001</v>
      </c>
      <c r="K16" s="54">
        <v>150.54925788308</v>
      </c>
      <c r="L16" s="54">
        <v>152.07604897694</v>
      </c>
      <c r="M16" s="54">
        <v>153.56547052603</v>
      </c>
      <c r="N16" s="54">
        <v>155.89848299235999</v>
      </c>
      <c r="O16" s="54">
        <v>155.65209658241</v>
      </c>
      <c r="P16" s="54">
        <v>155.77077970561001</v>
      </c>
      <c r="Q16" s="54">
        <v>150.13653419407001</v>
      </c>
      <c r="R16" s="54">
        <v>146.74149594836999</v>
      </c>
      <c r="S16" s="54">
        <v>148.38272716662999</v>
      </c>
      <c r="T16" s="54">
        <v>149.37655554936001</v>
      </c>
      <c r="U16" s="54"/>
      <c r="V16" s="54"/>
      <c r="W16" s="56"/>
      <c r="X16" s="2">
        <f t="shared" ca="1" si="20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161.37342521789893</v>
      </c>
      <c r="AM16" s="55">
        <v>157.82294054383942</v>
      </c>
      <c r="AN16" s="55">
        <v>160.05622418555714</v>
      </c>
      <c r="AO16" s="55">
        <v>160.87282836264194</v>
      </c>
      <c r="AP16" s="55">
        <v>159.76710745325508</v>
      </c>
      <c r="AQ16" s="55">
        <v>158.49455945059034</v>
      </c>
      <c r="AR16" s="55">
        <v>159.83488534531276</v>
      </c>
      <c r="AS16" s="55">
        <v>156.10379441592852</v>
      </c>
      <c r="AT16" s="55">
        <v>149.37074015204993</v>
      </c>
      <c r="AU16" s="55">
        <v>154.32575907022908</v>
      </c>
      <c r="AV16" s="55">
        <v>154.70055456628617</v>
      </c>
      <c r="AW16" s="55"/>
      <c r="AX16" s="55"/>
      <c r="AY16" s="55"/>
      <c r="AZ16" s="2">
        <f t="shared" ca="1" si="21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2</v>
      </c>
      <c r="BD16" s="2">
        <f t="shared" ca="1" si="1"/>
        <v>2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1</v>
      </c>
      <c r="BJ16" s="2">
        <f t="shared" ca="1" si="1"/>
        <v>1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22"/>
        <v>TU</v>
      </c>
      <c r="BO16" s="2">
        <f t="shared" si="2"/>
        <v>0</v>
      </c>
      <c r="BP16" s="2">
        <f t="shared" si="3"/>
        <v>1</v>
      </c>
      <c r="BR16" s="2">
        <f t="shared" si="4"/>
        <v>0</v>
      </c>
      <c r="BS16" s="2">
        <f t="shared" si="5"/>
        <v>0</v>
      </c>
      <c r="BT16" s="2">
        <f t="shared" si="6"/>
        <v>0</v>
      </c>
      <c r="BU16" s="2">
        <f t="shared" si="7"/>
        <v>0</v>
      </c>
      <c r="BV16" s="2">
        <f t="shared" si="8"/>
        <v>0</v>
      </c>
      <c r="BW16" s="2">
        <f t="shared" si="9"/>
        <v>0</v>
      </c>
      <c r="BX16" s="2">
        <f t="shared" si="10"/>
        <v>0</v>
      </c>
      <c r="BY16" s="2">
        <f t="shared" si="11"/>
        <v>0</v>
      </c>
      <c r="BZ16" s="2">
        <f t="shared" si="12"/>
        <v>0</v>
      </c>
      <c r="CA16" s="2">
        <f t="shared" si="13"/>
        <v>0</v>
      </c>
      <c r="CB16" s="2">
        <f t="shared" si="14"/>
        <v>0</v>
      </c>
      <c r="CC16" s="2">
        <f t="shared" si="15"/>
        <v>0</v>
      </c>
      <c r="CD16" s="2">
        <f t="shared" si="16"/>
        <v>0</v>
      </c>
      <c r="CE16" s="2">
        <f t="shared" si="17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КА-6Б  -  Тух</v>
      </c>
      <c r="B17" s="10" t="s">
        <v>515</v>
      </c>
      <c r="C17" s="18">
        <v>170</v>
      </c>
      <c r="D17" s="18">
        <v>125</v>
      </c>
      <c r="E17" s="22" t="s">
        <v>114</v>
      </c>
      <c r="F17" s="22">
        <v>3</v>
      </c>
      <c r="G17" s="18"/>
      <c r="H17" s="20">
        <f t="shared" ca="1" si="18"/>
        <v>0</v>
      </c>
      <c r="I17" s="16" t="str">
        <f t="shared" si="19"/>
        <v>06K002TUBF24</v>
      </c>
      <c r="J17" s="54">
        <v>150.10943234381</v>
      </c>
      <c r="K17" s="54">
        <v>149.10205299770001</v>
      </c>
      <c r="L17" s="54">
        <v>149.96201958824</v>
      </c>
      <c r="M17" s="54">
        <v>150.74149680676001</v>
      </c>
      <c r="N17" s="54">
        <v>151.78495070439999</v>
      </c>
      <c r="O17" s="54">
        <v>153.30088965863001</v>
      </c>
      <c r="P17" s="54">
        <v>156.43627908125001</v>
      </c>
      <c r="Q17" s="54">
        <v>157.99600463007999</v>
      </c>
      <c r="R17" s="54">
        <v>154.02680124093999</v>
      </c>
      <c r="S17" s="54">
        <v>149.70307792680001</v>
      </c>
      <c r="T17" s="54">
        <v>151.7817695466</v>
      </c>
      <c r="U17" s="54"/>
      <c r="V17" s="54"/>
      <c r="W17" s="56"/>
      <c r="X17" s="2">
        <f t="shared" ca="1" si="20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164.90583287795357</v>
      </c>
      <c r="AM17" s="55">
        <v>160.89536467963026</v>
      </c>
      <c r="AN17" s="55">
        <v>164.42085405398188</v>
      </c>
      <c r="AO17" s="55">
        <v>162.60552349005701</v>
      </c>
      <c r="AP17" s="55">
        <v>157.14865984569781</v>
      </c>
      <c r="AQ17" s="55">
        <v>152.59630748124664</v>
      </c>
      <c r="AR17" s="55">
        <v>156.4441770500905</v>
      </c>
      <c r="AS17" s="55">
        <v>156.91674356870425</v>
      </c>
      <c r="AT17" s="55">
        <v>153.38143714416677</v>
      </c>
      <c r="AU17" s="55">
        <v>150.66975455477058</v>
      </c>
      <c r="AV17" s="55">
        <v>154.00496757356797</v>
      </c>
      <c r="AW17" s="55"/>
      <c r="AX17" s="55"/>
      <c r="AY17" s="55"/>
      <c r="AZ17" s="2">
        <f t="shared" ca="1" si="21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2</v>
      </c>
      <c r="BD17" s="2">
        <f t="shared" ca="1" si="1"/>
        <v>2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1</v>
      </c>
      <c r="BJ17" s="2">
        <f t="shared" ca="1" si="1"/>
        <v>1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22"/>
        <v>TU</v>
      </c>
      <c r="BO17" s="2">
        <f t="shared" si="2"/>
        <v>0</v>
      </c>
      <c r="BP17" s="2">
        <f t="shared" si="3"/>
        <v>1</v>
      </c>
      <c r="BR17" s="2">
        <f t="shared" si="4"/>
        <v>0</v>
      </c>
      <c r="BS17" s="2">
        <f t="shared" si="5"/>
        <v>0</v>
      </c>
      <c r="BT17" s="2">
        <f t="shared" si="6"/>
        <v>0</v>
      </c>
      <c r="BU17" s="2">
        <f t="shared" si="7"/>
        <v>0</v>
      </c>
      <c r="BV17" s="2">
        <f t="shared" si="8"/>
        <v>0</v>
      </c>
      <c r="BW17" s="2">
        <f t="shared" si="9"/>
        <v>0</v>
      </c>
      <c r="BX17" s="2">
        <f t="shared" si="10"/>
        <v>0</v>
      </c>
      <c r="BY17" s="2">
        <f t="shared" si="11"/>
        <v>0</v>
      </c>
      <c r="BZ17" s="2">
        <f t="shared" si="12"/>
        <v>0</v>
      </c>
      <c r="CA17" s="2">
        <f t="shared" si="13"/>
        <v>0</v>
      </c>
      <c r="CB17" s="2">
        <f t="shared" si="14"/>
        <v>0</v>
      </c>
      <c r="CC17" s="2">
        <f t="shared" si="15"/>
        <v>0</v>
      </c>
      <c r="CD17" s="2">
        <f t="shared" si="16"/>
        <v>0</v>
      </c>
      <c r="CE17" s="2">
        <f t="shared" si="17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КА-7А  -  Тух</v>
      </c>
      <c r="B18" s="10" t="s">
        <v>516</v>
      </c>
      <c r="C18" s="18">
        <v>170</v>
      </c>
      <c r="D18" s="18">
        <v>125</v>
      </c>
      <c r="E18" s="22" t="s">
        <v>114</v>
      </c>
      <c r="F18" s="22">
        <v>3</v>
      </c>
      <c r="G18" s="18"/>
      <c r="H18" s="20">
        <f t="shared" ca="1" si="18"/>
        <v>0</v>
      </c>
      <c r="I18" s="16" t="str">
        <f t="shared" si="19"/>
        <v>07K002TUAF24</v>
      </c>
      <c r="J18" s="54">
        <v>109.11627088338</v>
      </c>
      <c r="K18" s="54">
        <v>109.04037471903001</v>
      </c>
      <c r="L18" s="54">
        <v>120.95534974092</v>
      </c>
      <c r="M18" s="54">
        <v>132.20524841720999</v>
      </c>
      <c r="N18" s="54">
        <v>134.02953510770999</v>
      </c>
      <c r="O18" s="54">
        <v>135.98667184695</v>
      </c>
      <c r="P18" s="54">
        <v>134.52970222050999</v>
      </c>
      <c r="Q18" s="54">
        <v>128.38183570149999</v>
      </c>
      <c r="R18" s="54">
        <v>126.25599976959001</v>
      </c>
      <c r="S18" s="54">
        <v>128.64932462926001</v>
      </c>
      <c r="T18" s="54">
        <v>131.92512201234001</v>
      </c>
      <c r="U18" s="54"/>
      <c r="V18" s="54"/>
      <c r="W18" s="56"/>
      <c r="X18" s="2">
        <f t="shared" ca="1" si="20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40</v>
      </c>
      <c r="AB18" s="2">
        <f t="shared" ca="1" si="0"/>
        <v>40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134.2724761745466</v>
      </c>
      <c r="AM18" s="55">
        <v>136.47078846141517</v>
      </c>
      <c r="AN18" s="55">
        <v>144.22699823217158</v>
      </c>
      <c r="AO18" s="55">
        <v>143.92696779882095</v>
      </c>
      <c r="AP18" s="55">
        <v>142.79767938158551</v>
      </c>
      <c r="AQ18" s="55">
        <v>143.01952050889867</v>
      </c>
      <c r="AR18" s="55">
        <v>143.77702673086566</v>
      </c>
      <c r="AS18" s="55">
        <v>143.05594491488705</v>
      </c>
      <c r="AT18" s="55">
        <v>140.93469315909675</v>
      </c>
      <c r="AU18" s="55">
        <v>142.68294668061102</v>
      </c>
      <c r="AV18" s="55">
        <v>141.88527041099792</v>
      </c>
      <c r="AW18" s="55"/>
      <c r="AX18" s="55"/>
      <c r="AY18" s="55"/>
      <c r="AZ18" s="2">
        <f t="shared" ca="1" si="21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2</v>
      </c>
      <c r="BD18" s="2">
        <f t="shared" ca="1" si="1"/>
        <v>2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1</v>
      </c>
      <c r="BJ18" s="2">
        <f t="shared" ca="1" si="1"/>
        <v>1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22"/>
        <v>TU</v>
      </c>
      <c r="BO18" s="2">
        <f t="shared" si="2"/>
        <v>0</v>
      </c>
      <c r="BP18" s="2">
        <f t="shared" si="3"/>
        <v>1</v>
      </c>
      <c r="BR18" s="2">
        <f t="shared" si="4"/>
        <v>0</v>
      </c>
      <c r="BS18" s="2">
        <f t="shared" si="5"/>
        <v>0</v>
      </c>
      <c r="BT18" s="2">
        <f t="shared" si="6"/>
        <v>0</v>
      </c>
      <c r="BU18" s="2">
        <f t="shared" si="7"/>
        <v>0</v>
      </c>
      <c r="BV18" s="2">
        <f t="shared" si="8"/>
        <v>0</v>
      </c>
      <c r="BW18" s="2">
        <f t="shared" si="9"/>
        <v>0</v>
      </c>
      <c r="BX18" s="2">
        <f t="shared" si="10"/>
        <v>0</v>
      </c>
      <c r="BY18" s="2">
        <f t="shared" si="11"/>
        <v>0</v>
      </c>
      <c r="BZ18" s="2">
        <f t="shared" si="12"/>
        <v>0</v>
      </c>
      <c r="CA18" s="2">
        <f t="shared" si="13"/>
        <v>0</v>
      </c>
      <c r="CB18" s="2">
        <f t="shared" si="14"/>
        <v>0</v>
      </c>
      <c r="CC18" s="2">
        <f t="shared" si="15"/>
        <v>0</v>
      </c>
      <c r="CD18" s="2">
        <f t="shared" si="16"/>
        <v>0</v>
      </c>
      <c r="CE18" s="2">
        <f t="shared" si="17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КА-7Б  -  Тух</v>
      </c>
      <c r="B19" s="10" t="s">
        <v>517</v>
      </c>
      <c r="C19" s="18">
        <v>170</v>
      </c>
      <c r="D19" s="18">
        <v>125</v>
      </c>
      <c r="E19" s="22" t="s">
        <v>114</v>
      </c>
      <c r="F19" s="22">
        <v>3</v>
      </c>
      <c r="G19" s="18"/>
      <c r="H19" s="20">
        <f t="shared" ca="1" si="18"/>
        <v>0</v>
      </c>
      <c r="I19" s="16" t="str">
        <f t="shared" si="19"/>
        <v>07K002TUBF24</v>
      </c>
      <c r="J19" s="54">
        <v>106.84561908453</v>
      </c>
      <c r="K19" s="54">
        <v>106.95024075769</v>
      </c>
      <c r="L19" s="54">
        <v>117.06276704865999</v>
      </c>
      <c r="M19" s="54">
        <v>124.53128574048</v>
      </c>
      <c r="N19" s="54">
        <v>128.46040744952001</v>
      </c>
      <c r="O19" s="54">
        <v>130.30191305937001</v>
      </c>
      <c r="P19" s="54">
        <v>128.26187482642001</v>
      </c>
      <c r="Q19" s="54">
        <v>122.56282753549</v>
      </c>
      <c r="R19" s="54">
        <v>119.19535834373002</v>
      </c>
      <c r="S19" s="54">
        <v>119.53773679909</v>
      </c>
      <c r="T19" s="54">
        <v>121.10831098167</v>
      </c>
      <c r="U19" s="54"/>
      <c r="V19" s="54"/>
      <c r="W19" s="56"/>
      <c r="X19" s="2">
        <f t="shared" ca="1" si="20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40</v>
      </c>
      <c r="AB19" s="2">
        <f t="shared" ca="1" si="0"/>
        <v>40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132.6921908269575</v>
      </c>
      <c r="AM19" s="55">
        <v>132.44174199076795</v>
      </c>
      <c r="AN19" s="55">
        <v>137.45938270685139</v>
      </c>
      <c r="AO19" s="55">
        <v>138.20430092994161</v>
      </c>
      <c r="AP19" s="55">
        <v>140.34223737021719</v>
      </c>
      <c r="AQ19" s="55">
        <v>139.10355383647087</v>
      </c>
      <c r="AR19" s="55">
        <v>140.67463097818978</v>
      </c>
      <c r="AS19" s="55">
        <v>134.89435264480915</v>
      </c>
      <c r="AT19" s="55">
        <v>131.81520570443465</v>
      </c>
      <c r="AU19" s="55">
        <v>133.85193752891774</v>
      </c>
      <c r="AV19" s="55">
        <v>131.89192868453597</v>
      </c>
      <c r="AW19" s="55"/>
      <c r="AX19" s="55"/>
      <c r="AY19" s="55"/>
      <c r="AZ19" s="2">
        <f t="shared" ca="1" si="21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1</v>
      </c>
      <c r="BD19" s="2">
        <f t="shared" ca="1" si="1"/>
        <v>1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1</v>
      </c>
      <c r="BJ19" s="2">
        <f t="shared" ca="1" si="1"/>
        <v>1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22"/>
        <v>TU</v>
      </c>
      <c r="BO19" s="2">
        <f t="shared" si="2"/>
        <v>0</v>
      </c>
      <c r="BP19" s="2">
        <f t="shared" si="3"/>
        <v>1</v>
      </c>
      <c r="BR19" s="2">
        <f t="shared" si="4"/>
        <v>0</v>
      </c>
      <c r="BS19" s="2">
        <f t="shared" si="5"/>
        <v>0</v>
      </c>
      <c r="BT19" s="2">
        <f t="shared" si="6"/>
        <v>0</v>
      </c>
      <c r="BU19" s="2">
        <f t="shared" si="7"/>
        <v>0</v>
      </c>
      <c r="BV19" s="2">
        <f t="shared" si="8"/>
        <v>0</v>
      </c>
      <c r="BW19" s="2">
        <f t="shared" si="9"/>
        <v>0</v>
      </c>
      <c r="BX19" s="2">
        <f t="shared" si="10"/>
        <v>0</v>
      </c>
      <c r="BY19" s="2">
        <f t="shared" si="11"/>
        <v>0</v>
      </c>
      <c r="BZ19" s="2">
        <f t="shared" si="12"/>
        <v>0</v>
      </c>
      <c r="CA19" s="2">
        <f t="shared" si="13"/>
        <v>0</v>
      </c>
      <c r="CB19" s="2">
        <f t="shared" si="14"/>
        <v>0</v>
      </c>
      <c r="CC19" s="2">
        <f t="shared" si="15"/>
        <v>0</v>
      </c>
      <c r="CD19" s="2">
        <f t="shared" si="16"/>
        <v>0</v>
      </c>
      <c r="CE19" s="2">
        <f t="shared" si="17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КА-8А  -  Тух</v>
      </c>
      <c r="B20" s="10" t="s">
        <v>518</v>
      </c>
      <c r="C20" s="18">
        <v>170</v>
      </c>
      <c r="D20" s="18">
        <v>125</v>
      </c>
      <c r="E20" s="22" t="s">
        <v>114</v>
      </c>
      <c r="F20" s="22">
        <v>3</v>
      </c>
      <c r="G20" s="18"/>
      <c r="H20" s="20">
        <f t="shared" ca="1" si="18"/>
        <v>0</v>
      </c>
      <c r="I20" s="16" t="str">
        <f t="shared" si="19"/>
        <v>08K002TUAF24</v>
      </c>
      <c r="J20" s="54">
        <v>135.39025139954001</v>
      </c>
      <c r="K20" s="54">
        <v>132.04944478719</v>
      </c>
      <c r="L20" s="54">
        <v>139.14146862525001</v>
      </c>
      <c r="M20" s="54">
        <v>143.14029308886001</v>
      </c>
      <c r="N20" s="54">
        <v>144.18280567649001</v>
      </c>
      <c r="O20" s="54">
        <v>142.09978005703999</v>
      </c>
      <c r="P20" s="54">
        <v>0</v>
      </c>
      <c r="Q20" s="54">
        <v>0</v>
      </c>
      <c r="R20" s="54">
        <v>0</v>
      </c>
      <c r="S20" s="54">
        <v>0</v>
      </c>
      <c r="T20" s="54">
        <v>0</v>
      </c>
      <c r="U20" s="54"/>
      <c r="V20" s="54"/>
      <c r="W20" s="56"/>
      <c r="X20" s="2">
        <f t="shared" ca="1" si="20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160.63153132881149</v>
      </c>
      <c r="AM20" s="55">
        <v>160.69070855370245</v>
      </c>
      <c r="AN20" s="55">
        <v>161.4388724560323</v>
      </c>
      <c r="AO20" s="55">
        <v>160.42365084099009</v>
      </c>
      <c r="AP20" s="55">
        <v>157.93341341610724</v>
      </c>
      <c r="AQ20" s="55">
        <v>156.81573704602047</v>
      </c>
      <c r="AR20" s="55">
        <v>0</v>
      </c>
      <c r="AS20" s="55">
        <v>0</v>
      </c>
      <c r="AT20" s="55">
        <v>0</v>
      </c>
      <c r="AU20" s="55">
        <v>0</v>
      </c>
      <c r="AV20" s="55">
        <v>0</v>
      </c>
      <c r="AW20" s="55"/>
      <c r="AX20" s="55"/>
      <c r="AY20" s="55"/>
      <c r="AZ20" s="2">
        <f t="shared" ca="1" si="21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1</v>
      </c>
      <c r="BG20" s="2">
        <f t="shared" ca="1" si="1"/>
        <v>0</v>
      </c>
      <c r="BH20" s="2">
        <f t="shared" ca="1" si="1"/>
        <v>0</v>
      </c>
      <c r="BI20" s="2">
        <f t="shared" ca="1" si="1"/>
        <v>1</v>
      </c>
      <c r="BJ20" s="2">
        <f t="shared" ca="1" si="1"/>
        <v>1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22"/>
        <v>TU</v>
      </c>
      <c r="BP20" s="2">
        <f t="shared" si="3"/>
        <v>0</v>
      </c>
      <c r="BR20" s="2">
        <f t="shared" si="4"/>
        <v>0</v>
      </c>
      <c r="BS20" s="2">
        <f t="shared" si="5"/>
        <v>0</v>
      </c>
      <c r="BT20" s="2">
        <f t="shared" si="6"/>
        <v>0</v>
      </c>
      <c r="BU20" s="2">
        <f t="shared" si="7"/>
        <v>0</v>
      </c>
      <c r="BV20" s="2">
        <f t="shared" si="8"/>
        <v>0</v>
      </c>
      <c r="BW20" s="2">
        <f t="shared" si="9"/>
        <v>0</v>
      </c>
      <c r="BX20" s="2">
        <f t="shared" si="10"/>
        <v>0</v>
      </c>
      <c r="BY20" s="2">
        <f t="shared" si="11"/>
        <v>0</v>
      </c>
      <c r="BZ20" s="2">
        <f t="shared" si="12"/>
        <v>0</v>
      </c>
      <c r="CA20" s="2">
        <f t="shared" si="13"/>
        <v>0</v>
      </c>
      <c r="CB20" s="2">
        <f t="shared" si="14"/>
        <v>0</v>
      </c>
      <c r="CC20" s="2">
        <f t="shared" si="15"/>
        <v>0</v>
      </c>
      <c r="CD20" s="2">
        <f t="shared" si="16"/>
        <v>0</v>
      </c>
      <c r="CE20" s="2">
        <f t="shared" si="17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КА-8Б  -  Тух</v>
      </c>
      <c r="B21" s="10" t="s">
        <v>519</v>
      </c>
      <c r="C21" s="18">
        <v>170</v>
      </c>
      <c r="D21" s="18">
        <v>125</v>
      </c>
      <c r="E21" s="22" t="s">
        <v>114</v>
      </c>
      <c r="F21" s="22">
        <v>3</v>
      </c>
      <c r="G21" s="18"/>
      <c r="H21" s="20">
        <f t="shared" ca="1" si="18"/>
        <v>0</v>
      </c>
      <c r="I21" s="16" t="str">
        <f t="shared" si="19"/>
        <v>08K002TUBF24</v>
      </c>
      <c r="J21" s="54">
        <v>159.83631381965</v>
      </c>
      <c r="K21" s="54">
        <v>157.15007018618999</v>
      </c>
      <c r="L21" s="54">
        <v>158.27638244577</v>
      </c>
      <c r="M21" s="54">
        <v>158.90786883321999</v>
      </c>
      <c r="N21" s="54">
        <v>161.50871587124001</v>
      </c>
      <c r="O21" s="54">
        <v>162.8074636149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/>
      <c r="V21" s="54"/>
      <c r="W21" s="56"/>
      <c r="X21" s="2">
        <f t="shared" ca="1" si="20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143.82765683230937</v>
      </c>
      <c r="AM21" s="55">
        <v>143.38012500271984</v>
      </c>
      <c r="AN21" s="55">
        <v>148.28580944643605</v>
      </c>
      <c r="AO21" s="55">
        <v>148.36569332877815</v>
      </c>
      <c r="AP21" s="55">
        <v>150.77698682622562</v>
      </c>
      <c r="AQ21" s="55">
        <v>149.81806063836893</v>
      </c>
      <c r="AR21" s="55">
        <v>0</v>
      </c>
      <c r="AS21" s="55">
        <v>0</v>
      </c>
      <c r="AT21" s="55">
        <v>0</v>
      </c>
      <c r="AU21" s="55">
        <v>0</v>
      </c>
      <c r="AV21" s="55">
        <v>0</v>
      </c>
      <c r="AW21" s="55"/>
      <c r="AX21" s="55"/>
      <c r="AY21" s="55"/>
      <c r="AZ21" s="2">
        <f t="shared" ca="1" si="21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1</v>
      </c>
      <c r="BG21" s="2">
        <f t="shared" ca="1" si="1"/>
        <v>0</v>
      </c>
      <c r="BH21" s="2">
        <f t="shared" ca="1" si="1"/>
        <v>0</v>
      </c>
      <c r="BI21" s="2">
        <f t="shared" ca="1" si="1"/>
        <v>1</v>
      </c>
      <c r="BJ21" s="2">
        <f t="shared" ca="1" si="1"/>
        <v>1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22"/>
        <v>TU</v>
      </c>
      <c r="BP21" s="2">
        <f t="shared" si="3"/>
        <v>0</v>
      </c>
      <c r="BR21" s="2">
        <f t="shared" si="4"/>
        <v>0</v>
      </c>
      <c r="BS21" s="2">
        <f t="shared" si="5"/>
        <v>0</v>
      </c>
      <c r="BT21" s="2">
        <f t="shared" si="6"/>
        <v>0</v>
      </c>
      <c r="BU21" s="2">
        <f t="shared" si="7"/>
        <v>0</v>
      </c>
      <c r="BV21" s="2">
        <f t="shared" si="8"/>
        <v>0</v>
      </c>
      <c r="BW21" s="2">
        <f t="shared" si="9"/>
        <v>0</v>
      </c>
      <c r="BX21" s="2">
        <f t="shared" si="10"/>
        <v>0</v>
      </c>
      <c r="BY21" s="2">
        <f t="shared" si="11"/>
        <v>0</v>
      </c>
      <c r="BZ21" s="2">
        <f t="shared" si="12"/>
        <v>0</v>
      </c>
      <c r="CA21" s="2">
        <f t="shared" si="13"/>
        <v>0</v>
      </c>
      <c r="CB21" s="2">
        <f t="shared" si="14"/>
        <v>0</v>
      </c>
      <c r="CC21" s="2">
        <f t="shared" si="15"/>
        <v>0</v>
      </c>
      <c r="CD21" s="2">
        <f t="shared" si="16"/>
        <v>0</v>
      </c>
      <c r="CE21" s="2">
        <f t="shared" si="17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КА-9А  -  Тух</v>
      </c>
      <c r="B22" s="10" t="s">
        <v>522</v>
      </c>
      <c r="C22" s="18">
        <v>170</v>
      </c>
      <c r="D22" s="18">
        <v>125</v>
      </c>
      <c r="E22" s="22" t="s">
        <v>114</v>
      </c>
      <c r="F22" s="22">
        <v>3</v>
      </c>
      <c r="G22" s="18"/>
      <c r="H22" s="20">
        <f t="shared" ca="1" si="18"/>
        <v>0</v>
      </c>
      <c r="I22" s="16" t="str">
        <f t="shared" si="19"/>
        <v>09K002TUAL24</v>
      </c>
      <c r="J22" s="54">
        <v>156.86497005786001</v>
      </c>
      <c r="K22" s="54">
        <v>156.84090812648003</v>
      </c>
      <c r="L22" s="54">
        <v>156.00670427905999</v>
      </c>
      <c r="M22" s="54">
        <v>153.12128179318</v>
      </c>
      <c r="N22" s="54">
        <v>157.29566343811999</v>
      </c>
      <c r="O22" s="54">
        <v>157.36618894776001</v>
      </c>
      <c r="P22" s="54">
        <v>156.00143114385</v>
      </c>
      <c r="Q22" s="54">
        <v>154.91960711351001</v>
      </c>
      <c r="R22" s="54">
        <v>150.8817372028</v>
      </c>
      <c r="S22" s="54">
        <v>151.10722870531001</v>
      </c>
      <c r="T22" s="54">
        <v>150.04662967127999</v>
      </c>
      <c r="U22" s="54"/>
      <c r="V22" s="54"/>
      <c r="W22" s="56"/>
      <c r="X22" s="2">
        <f t="shared" ca="1" si="20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152.80736337391127</v>
      </c>
      <c r="AM22" s="55">
        <v>150.40090050908563</v>
      </c>
      <c r="AN22" s="55">
        <v>147.52903001095692</v>
      </c>
      <c r="AO22" s="55">
        <v>146.15325388563144</v>
      </c>
      <c r="AP22" s="55">
        <v>146.198639321157</v>
      </c>
      <c r="AQ22" s="55">
        <v>147.13957983907355</v>
      </c>
      <c r="AR22" s="55">
        <v>143.52570399008283</v>
      </c>
      <c r="AS22" s="55">
        <v>136.49075157017694</v>
      </c>
      <c r="AT22" s="55">
        <v>139.85617537521654</v>
      </c>
      <c r="AU22" s="55">
        <v>135.69412246445796</v>
      </c>
      <c r="AV22" s="55">
        <v>136.13664465817311</v>
      </c>
      <c r="AW22" s="55"/>
      <c r="AX22" s="55"/>
      <c r="AY22" s="55"/>
      <c r="AZ22" s="2">
        <f t="shared" ca="1" si="21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1</v>
      </c>
      <c r="BG22" s="2">
        <f t="shared" ca="1" si="1"/>
        <v>0</v>
      </c>
      <c r="BH22" s="2">
        <f t="shared" ca="1" si="1"/>
        <v>0</v>
      </c>
      <c r="BI22" s="2">
        <f t="shared" ca="1" si="1"/>
        <v>1</v>
      </c>
      <c r="BJ22" s="2">
        <f t="shared" ca="1" si="1"/>
        <v>1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22"/>
        <v>TU</v>
      </c>
      <c r="BO22" s="2">
        <f>IF(AND(COUNTIF(J22:W22,"&gt;0")&gt;6,COUNTIF(J22:W22,"&gt;0")=SUM(BR22:CE22)),SUM(BR22:CE22),0)</f>
        <v>0</v>
      </c>
      <c r="BP22" s="2">
        <f t="shared" si="3"/>
        <v>1</v>
      </c>
      <c r="BR22" s="2">
        <f t="shared" si="4"/>
        <v>0</v>
      </c>
      <c r="BS22" s="2">
        <f t="shared" si="5"/>
        <v>0</v>
      </c>
      <c r="BT22" s="2">
        <f t="shared" si="6"/>
        <v>0</v>
      </c>
      <c r="BU22" s="2">
        <f t="shared" si="7"/>
        <v>0</v>
      </c>
      <c r="BV22" s="2">
        <f t="shared" si="8"/>
        <v>0</v>
      </c>
      <c r="BW22" s="2">
        <f t="shared" si="9"/>
        <v>0</v>
      </c>
      <c r="BX22" s="2">
        <f t="shared" si="10"/>
        <v>0</v>
      </c>
      <c r="BY22" s="2">
        <f t="shared" si="11"/>
        <v>0</v>
      </c>
      <c r="BZ22" s="2">
        <f t="shared" si="12"/>
        <v>0</v>
      </c>
      <c r="CA22" s="2">
        <f t="shared" si="13"/>
        <v>0</v>
      </c>
      <c r="CB22" s="2">
        <f t="shared" si="14"/>
        <v>0</v>
      </c>
      <c r="CC22" s="2">
        <f t="shared" si="15"/>
        <v>0</v>
      </c>
      <c r="CD22" s="2">
        <f t="shared" si="16"/>
        <v>0</v>
      </c>
      <c r="CE22" s="2">
        <f t="shared" si="17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КА-9Б  -  Тух</v>
      </c>
      <c r="B23" s="10" t="s">
        <v>604</v>
      </c>
      <c r="C23" s="18">
        <v>170</v>
      </c>
      <c r="D23" s="18">
        <v>125</v>
      </c>
      <c r="E23" s="22" t="s">
        <v>114</v>
      </c>
      <c r="F23" s="22">
        <v>3</v>
      </c>
      <c r="G23" s="18"/>
      <c r="H23" s="20">
        <f t="shared" ca="1" si="18"/>
        <v>0</v>
      </c>
      <c r="I23" s="16" t="str">
        <f t="shared" si="19"/>
        <v>09K002TUBL24</v>
      </c>
      <c r="J23" s="54">
        <v>145.16268607252999</v>
      </c>
      <c r="K23" s="54">
        <v>149.05115817954001</v>
      </c>
      <c r="L23" s="54">
        <v>148.23451808332999</v>
      </c>
      <c r="M23" s="54">
        <v>148.50040951625999</v>
      </c>
      <c r="N23" s="54">
        <v>154.99052591425999</v>
      </c>
      <c r="O23" s="54">
        <v>155.11708650102</v>
      </c>
      <c r="P23" s="54">
        <v>153.48657446395001</v>
      </c>
      <c r="Q23" s="54">
        <v>147.99922660016</v>
      </c>
      <c r="R23" s="54">
        <v>145.61334165100001</v>
      </c>
      <c r="S23" s="54">
        <v>145.04936344754</v>
      </c>
      <c r="T23" s="54">
        <v>144.83604087936999</v>
      </c>
      <c r="U23" s="54"/>
      <c r="V23" s="54"/>
      <c r="W23" s="56"/>
      <c r="X23" s="2">
        <f t="shared" ca="1" si="20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135.02172892793462</v>
      </c>
      <c r="AM23" s="55">
        <v>130.53717822791666</v>
      </c>
      <c r="AN23" s="55">
        <v>127.70699094557456</v>
      </c>
      <c r="AO23" s="55">
        <v>129.39775888171658</v>
      </c>
      <c r="AP23" s="55">
        <v>138.01288870140368</v>
      </c>
      <c r="AQ23" s="55">
        <v>138.79030597914701</v>
      </c>
      <c r="AR23" s="55">
        <v>135.90410426145789</v>
      </c>
      <c r="AS23" s="55">
        <v>134.84259033963289</v>
      </c>
      <c r="AT23" s="55">
        <v>145.11184656741386</v>
      </c>
      <c r="AU23" s="55">
        <v>130.2031484252372</v>
      </c>
      <c r="AV23" s="55">
        <v>126.75291959880389</v>
      </c>
      <c r="AW23" s="55"/>
      <c r="AX23" s="55"/>
      <c r="AY23" s="55"/>
      <c r="AZ23" s="2">
        <f t="shared" ca="1" si="21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1</v>
      </c>
      <c r="BE23" s="2">
        <f t="shared" ca="1" si="1"/>
        <v>0</v>
      </c>
      <c r="BF23" s="2">
        <f t="shared" ca="1" si="1"/>
        <v>1</v>
      </c>
      <c r="BG23" s="2">
        <f t="shared" ca="1" si="1"/>
        <v>0</v>
      </c>
      <c r="BH23" s="2">
        <f t="shared" ca="1" si="1"/>
        <v>0</v>
      </c>
      <c r="BI23" s="2">
        <f t="shared" ca="1" si="1"/>
        <v>1</v>
      </c>
      <c r="BJ23" s="2">
        <f t="shared" ca="1" si="1"/>
        <v>1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2"/>
        <v>TU</v>
      </c>
      <c r="BO23" s="2">
        <f>IF(AND(COUNTIF(J23:W23,"&gt;0")&gt;6,COUNTIF(J23:W23,"&gt;0")=SUM(BR23:CE23)),SUM(BR23:CE23),0)</f>
        <v>0</v>
      </c>
      <c r="BP23" s="2">
        <f t="shared" si="3"/>
        <v>1</v>
      </c>
      <c r="BR23" s="2">
        <f t="shared" si="4"/>
        <v>0</v>
      </c>
      <c r="BS23" s="2">
        <f t="shared" si="5"/>
        <v>0</v>
      </c>
      <c r="BT23" s="2">
        <f t="shared" si="6"/>
        <v>0</v>
      </c>
      <c r="BU23" s="2">
        <f t="shared" si="7"/>
        <v>0</v>
      </c>
      <c r="BV23" s="2">
        <f t="shared" si="8"/>
        <v>0</v>
      </c>
      <c r="BW23" s="2">
        <f t="shared" si="9"/>
        <v>0</v>
      </c>
      <c r="BX23" s="2">
        <f t="shared" si="10"/>
        <v>0</v>
      </c>
      <c r="BY23" s="2">
        <f t="shared" si="11"/>
        <v>0</v>
      </c>
      <c r="BZ23" s="2">
        <f t="shared" si="12"/>
        <v>0</v>
      </c>
      <c r="CA23" s="2">
        <f t="shared" si="13"/>
        <v>0</v>
      </c>
      <c r="CB23" s="2">
        <f t="shared" si="14"/>
        <v>0</v>
      </c>
      <c r="CC23" s="2">
        <f t="shared" si="15"/>
        <v>0</v>
      </c>
      <c r="CD23" s="2">
        <f t="shared" si="16"/>
        <v>0</v>
      </c>
      <c r="CE23" s="2">
        <f t="shared" si="17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КА-10А  -  Тух</v>
      </c>
      <c r="B24" s="10" t="s">
        <v>523</v>
      </c>
      <c r="C24" s="18">
        <v>170</v>
      </c>
      <c r="D24" s="18">
        <v>125</v>
      </c>
      <c r="E24" s="22" t="s">
        <v>114</v>
      </c>
      <c r="F24" s="22">
        <v>3</v>
      </c>
      <c r="G24" s="18"/>
      <c r="H24" s="20">
        <f t="shared" ca="1" si="18"/>
        <v>0</v>
      </c>
      <c r="I24" s="16" t="str">
        <f t="shared" si="19"/>
        <v>10K002TUAL24</v>
      </c>
      <c r="J24" s="54">
        <v>134.68382677103</v>
      </c>
      <c r="K24" s="54">
        <v>132.768</v>
      </c>
      <c r="L24" s="54">
        <v>0</v>
      </c>
      <c r="M24" s="54">
        <v>0</v>
      </c>
      <c r="N24" s="54">
        <v>144.7292506181</v>
      </c>
      <c r="O24" s="54">
        <v>140.63268488986</v>
      </c>
      <c r="P24" s="54">
        <v>139.52728546170999</v>
      </c>
      <c r="Q24" s="54">
        <v>135.16546920760999</v>
      </c>
      <c r="R24" s="54">
        <v>134.98569677220999</v>
      </c>
      <c r="S24" s="54">
        <v>135.23708287852</v>
      </c>
      <c r="T24" s="54">
        <v>134.63603488696</v>
      </c>
      <c r="U24" s="54"/>
      <c r="V24" s="54"/>
      <c r="W24" s="56"/>
      <c r="X24" s="2">
        <f t="shared" ca="1" si="20"/>
        <v>0</v>
      </c>
      <c r="Y24" s="2">
        <f t="shared" ca="1" si="20"/>
        <v>0</v>
      </c>
      <c r="Z24" s="2">
        <f t="shared" ca="1" si="20"/>
        <v>0</v>
      </c>
      <c r="AA24" s="2">
        <f t="shared" ca="1" si="20"/>
        <v>0</v>
      </c>
      <c r="AB24" s="2">
        <f t="shared" ca="1" si="20"/>
        <v>0</v>
      </c>
      <c r="AC24" s="2">
        <f t="shared" ca="1" si="20"/>
        <v>0</v>
      </c>
      <c r="AD24" s="2">
        <f t="shared" ca="1" si="20"/>
        <v>0</v>
      </c>
      <c r="AE24" s="2">
        <f t="shared" ca="1" si="20"/>
        <v>0</v>
      </c>
      <c r="AF24" s="2">
        <f t="shared" ca="1" si="20"/>
        <v>0</v>
      </c>
      <c r="AG24" s="2">
        <f t="shared" ca="1" si="20"/>
        <v>0</v>
      </c>
      <c r="AH24" s="2">
        <f t="shared" ca="1" si="20"/>
        <v>0</v>
      </c>
      <c r="AI24" s="2">
        <f t="shared" ca="1" si="20"/>
        <v>0</v>
      </c>
      <c r="AJ24" s="2">
        <f t="shared" ca="1" si="20"/>
        <v>0</v>
      </c>
      <c r="AK24" s="2">
        <f t="shared" ca="1" si="20"/>
        <v>0</v>
      </c>
      <c r="AL24" s="55">
        <v>138.83200848186743</v>
      </c>
      <c r="AM24" s="55">
        <v>137.07126013481295</v>
      </c>
      <c r="AN24" s="55">
        <v>0</v>
      </c>
      <c r="AO24" s="55">
        <v>0</v>
      </c>
      <c r="AP24" s="55">
        <v>139.46516012196184</v>
      </c>
      <c r="AQ24" s="55">
        <v>138.5733592167837</v>
      </c>
      <c r="AR24" s="55">
        <v>138.99606521697828</v>
      </c>
      <c r="AS24" s="55">
        <v>134.02923111568185</v>
      </c>
      <c r="AT24" s="55">
        <v>137.92835824665073</v>
      </c>
      <c r="AU24" s="55">
        <v>139.21154409405653</v>
      </c>
      <c r="AV24" s="55">
        <v>140.51937342562007</v>
      </c>
      <c r="AW24" s="55"/>
      <c r="AX24" s="55"/>
      <c r="AY24" s="55"/>
      <c r="AZ24" s="2">
        <f t="shared" ca="1" si="21"/>
        <v>0</v>
      </c>
      <c r="BA24" s="2">
        <f t="shared" ca="1" si="21"/>
        <v>0</v>
      </c>
      <c r="BB24" s="2">
        <f t="shared" ca="1" si="21"/>
        <v>0</v>
      </c>
      <c r="BC24" s="2">
        <f t="shared" ca="1" si="21"/>
        <v>0</v>
      </c>
      <c r="BD24" s="2">
        <f t="shared" ca="1" si="21"/>
        <v>1</v>
      </c>
      <c r="BE24" s="2">
        <f t="shared" ca="1" si="21"/>
        <v>0</v>
      </c>
      <c r="BF24" s="2">
        <f t="shared" ca="1" si="21"/>
        <v>1</v>
      </c>
      <c r="BG24" s="2">
        <f t="shared" ca="1" si="21"/>
        <v>0</v>
      </c>
      <c r="BH24" s="2">
        <f t="shared" ca="1" si="21"/>
        <v>0</v>
      </c>
      <c r="BI24" s="2">
        <f t="shared" ca="1" si="21"/>
        <v>1</v>
      </c>
      <c r="BJ24" s="2">
        <f t="shared" ca="1" si="21"/>
        <v>1</v>
      </c>
      <c r="BK24" s="2">
        <f t="shared" ca="1" si="21"/>
        <v>0</v>
      </c>
      <c r="BL24" s="2">
        <f t="shared" ca="1" si="21"/>
        <v>0</v>
      </c>
      <c r="BM24" s="2">
        <f t="shared" ca="1" si="21"/>
        <v>0</v>
      </c>
      <c r="BN24" s="2" t="str">
        <f t="shared" si="22"/>
        <v>TU</v>
      </c>
      <c r="BO24" s="2">
        <f>IF(AND(COUNTIF(J24:W24,"&gt;0")&gt;6,COUNTIF(J24:W24,"&gt;0")=SUM(BR24:CE24)),SUM(BR24:CE24),0)</f>
        <v>0</v>
      </c>
      <c r="BP24" s="2">
        <f t="shared" si="3"/>
        <v>1</v>
      </c>
      <c r="BR24" s="2">
        <f t="shared" si="4"/>
        <v>0</v>
      </c>
      <c r="BS24" s="2">
        <f t="shared" si="5"/>
        <v>0</v>
      </c>
      <c r="BT24" s="2">
        <f t="shared" si="6"/>
        <v>0</v>
      </c>
      <c r="BU24" s="2">
        <f t="shared" si="7"/>
        <v>0</v>
      </c>
      <c r="BV24" s="2">
        <f t="shared" si="8"/>
        <v>0</v>
      </c>
      <c r="BW24" s="2">
        <f t="shared" si="9"/>
        <v>0</v>
      </c>
      <c r="BX24" s="2">
        <f t="shared" si="10"/>
        <v>0</v>
      </c>
      <c r="BY24" s="2">
        <f t="shared" si="11"/>
        <v>0</v>
      </c>
      <c r="BZ24" s="2">
        <f t="shared" si="12"/>
        <v>0</v>
      </c>
      <c r="CA24" s="2">
        <f t="shared" si="13"/>
        <v>0</v>
      </c>
      <c r="CB24" s="2">
        <f t="shared" si="14"/>
        <v>0</v>
      </c>
      <c r="CC24" s="2">
        <f t="shared" si="15"/>
        <v>0</v>
      </c>
      <c r="CD24" s="2">
        <f t="shared" si="16"/>
        <v>0</v>
      </c>
      <c r="CE24" s="2">
        <f t="shared" si="17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КА-10Б  -  Тух</v>
      </c>
      <c r="B25" s="10" t="s">
        <v>524</v>
      </c>
      <c r="C25" s="18">
        <v>170</v>
      </c>
      <c r="D25" s="18">
        <v>125</v>
      </c>
      <c r="E25" s="22" t="s">
        <v>114</v>
      </c>
      <c r="F25" s="22">
        <v>3</v>
      </c>
      <c r="G25" s="18"/>
      <c r="H25" s="20">
        <f t="shared" ca="1" si="18"/>
        <v>0</v>
      </c>
      <c r="I25" s="16" t="str">
        <f t="shared" si="19"/>
        <v>10K002TUBL24</v>
      </c>
      <c r="J25" s="54">
        <v>154.29626726961999</v>
      </c>
      <c r="K25" s="54">
        <v>145.69788158541999</v>
      </c>
      <c r="L25" s="54">
        <v>146.37623505671999</v>
      </c>
      <c r="M25" s="54">
        <v>145.55783512602</v>
      </c>
      <c r="N25" s="54">
        <v>149.24439019937</v>
      </c>
      <c r="O25" s="54">
        <v>143.471</v>
      </c>
      <c r="P25" s="54">
        <v>0</v>
      </c>
      <c r="Q25" s="54">
        <v>0</v>
      </c>
      <c r="R25" s="54">
        <v>0</v>
      </c>
      <c r="S25" s="54">
        <v>0</v>
      </c>
      <c r="T25" s="54">
        <v>0</v>
      </c>
      <c r="U25" s="54"/>
      <c r="V25" s="54"/>
      <c r="W25" s="56"/>
      <c r="X25" s="2">
        <f t="shared" ca="1" si="20"/>
        <v>0</v>
      </c>
      <c r="Y25" s="2">
        <f t="shared" ca="1" si="20"/>
        <v>0</v>
      </c>
      <c r="Z25" s="2">
        <f t="shared" ca="1" si="20"/>
        <v>0</v>
      </c>
      <c r="AA25" s="2">
        <f t="shared" ca="1" si="20"/>
        <v>0</v>
      </c>
      <c r="AB25" s="2">
        <f t="shared" ca="1" si="20"/>
        <v>0</v>
      </c>
      <c r="AC25" s="2">
        <f t="shared" ca="1" si="20"/>
        <v>0</v>
      </c>
      <c r="AD25" s="2">
        <f t="shared" ca="1" si="20"/>
        <v>0</v>
      </c>
      <c r="AE25" s="2">
        <f t="shared" ca="1" si="20"/>
        <v>0</v>
      </c>
      <c r="AF25" s="2">
        <f t="shared" ca="1" si="20"/>
        <v>0</v>
      </c>
      <c r="AG25" s="2">
        <f t="shared" ca="1" si="20"/>
        <v>0</v>
      </c>
      <c r="AH25" s="2">
        <f t="shared" ca="1" si="20"/>
        <v>0</v>
      </c>
      <c r="AI25" s="2">
        <f t="shared" ca="1" si="20"/>
        <v>0</v>
      </c>
      <c r="AJ25" s="2">
        <f t="shared" ca="1" si="20"/>
        <v>0</v>
      </c>
      <c r="AK25" s="2">
        <f t="shared" ca="1" si="20"/>
        <v>0</v>
      </c>
      <c r="AL25" s="55">
        <v>164.62400041728159</v>
      </c>
      <c r="AM25" s="55">
        <v>157.79399672246299</v>
      </c>
      <c r="AN25" s="55">
        <v>157.94573456813342</v>
      </c>
      <c r="AO25" s="55">
        <v>160.10013684143036</v>
      </c>
      <c r="AP25" s="55">
        <v>162.82946897876772</v>
      </c>
      <c r="AQ25" s="55">
        <v>161.7515288236086</v>
      </c>
      <c r="AR25" s="55">
        <v>0</v>
      </c>
      <c r="AS25" s="55">
        <v>0</v>
      </c>
      <c r="AT25" s="55">
        <v>0</v>
      </c>
      <c r="AU25" s="55">
        <v>0</v>
      </c>
      <c r="AV25" s="55">
        <v>0</v>
      </c>
      <c r="AW25" s="55"/>
      <c r="AX25" s="55"/>
      <c r="AY25" s="55"/>
      <c r="AZ25" s="2">
        <f t="shared" ca="1" si="21"/>
        <v>0</v>
      </c>
      <c r="BA25" s="2">
        <f t="shared" ca="1" si="21"/>
        <v>0</v>
      </c>
      <c r="BB25" s="2">
        <f t="shared" ca="1" si="21"/>
        <v>0</v>
      </c>
      <c r="BC25" s="2">
        <f t="shared" ca="1" si="21"/>
        <v>0</v>
      </c>
      <c r="BD25" s="2">
        <f t="shared" ca="1" si="21"/>
        <v>1</v>
      </c>
      <c r="BE25" s="2">
        <f t="shared" ca="1" si="21"/>
        <v>0</v>
      </c>
      <c r="BF25" s="2">
        <f t="shared" ca="1" si="21"/>
        <v>1</v>
      </c>
      <c r="BG25" s="2">
        <f t="shared" ca="1" si="21"/>
        <v>0</v>
      </c>
      <c r="BH25" s="2">
        <f t="shared" ca="1" si="21"/>
        <v>0</v>
      </c>
      <c r="BI25" s="2">
        <f t="shared" ca="1" si="21"/>
        <v>1</v>
      </c>
      <c r="BJ25" s="2">
        <f t="shared" ca="1" si="21"/>
        <v>1</v>
      </c>
      <c r="BK25" s="2">
        <f t="shared" ca="1" si="21"/>
        <v>0</v>
      </c>
      <c r="BL25" s="2">
        <f t="shared" ca="1" si="21"/>
        <v>0</v>
      </c>
      <c r="BM25" s="2">
        <f t="shared" ca="1" si="21"/>
        <v>0</v>
      </c>
      <c r="BN25" s="2" t="str">
        <f t="shared" si="22"/>
        <v>TU</v>
      </c>
      <c r="BP25" s="2">
        <f t="shared" si="3"/>
        <v>0</v>
      </c>
      <c r="BR25" s="2">
        <f t="shared" si="4"/>
        <v>0</v>
      </c>
      <c r="BS25" s="2">
        <f t="shared" si="5"/>
        <v>0</v>
      </c>
      <c r="BT25" s="2">
        <f t="shared" si="6"/>
        <v>0</v>
      </c>
      <c r="BU25" s="2">
        <f t="shared" si="7"/>
        <v>0</v>
      </c>
      <c r="BV25" s="2">
        <f t="shared" si="8"/>
        <v>0</v>
      </c>
      <c r="BW25" s="2">
        <f t="shared" si="9"/>
        <v>0</v>
      </c>
      <c r="BX25" s="2">
        <f t="shared" si="10"/>
        <v>0</v>
      </c>
      <c r="BY25" s="2">
        <f t="shared" si="11"/>
        <v>0</v>
      </c>
      <c r="BZ25" s="2">
        <f t="shared" si="12"/>
        <v>0</v>
      </c>
      <c r="CA25" s="2">
        <f t="shared" si="13"/>
        <v>0</v>
      </c>
      <c r="CB25" s="2">
        <f t="shared" si="14"/>
        <v>0</v>
      </c>
      <c r="CC25" s="2">
        <f t="shared" si="15"/>
        <v>0</v>
      </c>
      <c r="CD25" s="2">
        <f t="shared" si="16"/>
        <v>0</v>
      </c>
      <c r="CE25" s="2">
        <f t="shared" si="17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КА-1А  -  α_рс</v>
      </c>
      <c r="B26" s="10" t="s">
        <v>795</v>
      </c>
      <c r="C26" s="18">
        <v>1.8</v>
      </c>
      <c r="D26" s="18">
        <v>1.2</v>
      </c>
      <c r="E26" s="22" t="s">
        <v>116</v>
      </c>
      <c r="F26" s="22">
        <v>3</v>
      </c>
      <c r="G26" s="18"/>
      <c r="H26" s="20">
        <f t="shared" ca="1" si="18"/>
        <v>0</v>
      </c>
      <c r="I26" s="16" t="str">
        <f t="shared" si="19"/>
        <v>01K002KIAF24</v>
      </c>
      <c r="J26" s="54">
        <v>1.2250831159721864</v>
      </c>
      <c r="K26" s="54">
        <v>1.1658955413701155</v>
      </c>
      <c r="L26" s="54">
        <v>1.3108566625797926</v>
      </c>
      <c r="M26" s="54">
        <v>1.3361579888818098</v>
      </c>
      <c r="N26" s="54">
        <v>1.3323590304806763</v>
      </c>
      <c r="O26" s="54">
        <v>1.3438963576169238</v>
      </c>
      <c r="P26" s="54">
        <v>1.3277151147988844</v>
      </c>
      <c r="Q26" s="54">
        <v>1.3397155496103794</v>
      </c>
      <c r="R26" s="54">
        <v>1.3484779816614028</v>
      </c>
      <c r="S26" s="54">
        <v>1.3138283704263232</v>
      </c>
      <c r="T26" s="54">
        <v>1.3695046030551525</v>
      </c>
      <c r="U26" s="54"/>
      <c r="V26" s="54"/>
      <c r="W26" s="56"/>
      <c r="X26" s="2">
        <f t="shared" ca="1" si="20"/>
        <v>0</v>
      </c>
      <c r="Y26" s="2">
        <f t="shared" ca="1" si="20"/>
        <v>0</v>
      </c>
      <c r="Z26" s="2">
        <f t="shared" ca="1" si="20"/>
        <v>0</v>
      </c>
      <c r="AA26" s="2">
        <f t="shared" ca="1" si="20"/>
        <v>0</v>
      </c>
      <c r="AB26" s="2">
        <f t="shared" ca="1" si="20"/>
        <v>0</v>
      </c>
      <c r="AC26" s="2">
        <f t="shared" ca="1" si="20"/>
        <v>0</v>
      </c>
      <c r="AD26" s="2">
        <f t="shared" ca="1" si="20"/>
        <v>0</v>
      </c>
      <c r="AE26" s="2">
        <f t="shared" ca="1" si="20"/>
        <v>0</v>
      </c>
      <c r="AF26" s="2">
        <f t="shared" ca="1" si="20"/>
        <v>0</v>
      </c>
      <c r="AG26" s="2">
        <f t="shared" ca="1" si="20"/>
        <v>0</v>
      </c>
      <c r="AH26" s="2">
        <f t="shared" ca="1" si="20"/>
        <v>0</v>
      </c>
      <c r="AI26" s="2">
        <f t="shared" ca="1" si="20"/>
        <v>0</v>
      </c>
      <c r="AJ26" s="2">
        <f t="shared" ca="1" si="20"/>
        <v>0</v>
      </c>
      <c r="AK26" s="2">
        <f t="shared" ca="1" si="20"/>
        <v>0</v>
      </c>
      <c r="AL26" s="55">
        <v>1.3180522884217418</v>
      </c>
      <c r="AM26" s="55">
        <v>1.3253744147371169</v>
      </c>
      <c r="AN26" s="55">
        <v>1.319619097388145</v>
      </c>
      <c r="AO26" s="55">
        <v>1.3495032491751384</v>
      </c>
      <c r="AP26" s="55">
        <v>1.3010023350736111</v>
      </c>
      <c r="AQ26" s="55">
        <v>1.2933949516610881</v>
      </c>
      <c r="AR26" s="55">
        <v>1.2959390186634201</v>
      </c>
      <c r="AS26" s="55">
        <v>1.2956620286208462</v>
      </c>
      <c r="AT26" s="55">
        <v>1.3636660807642065</v>
      </c>
      <c r="AU26" s="55">
        <v>1.3115764547713855</v>
      </c>
      <c r="AV26" s="55">
        <v>1.3005711324249378</v>
      </c>
      <c r="AW26" s="55"/>
      <c r="AX26" s="55"/>
      <c r="AY26" s="55"/>
      <c r="AZ26" s="2">
        <f t="shared" ca="1" si="21"/>
        <v>0</v>
      </c>
      <c r="BA26" s="2">
        <f t="shared" ca="1" si="21"/>
        <v>0</v>
      </c>
      <c r="BB26" s="2">
        <f t="shared" ca="1" si="21"/>
        <v>0</v>
      </c>
      <c r="BC26" s="2">
        <f t="shared" ca="1" si="21"/>
        <v>0</v>
      </c>
      <c r="BD26" s="2">
        <f t="shared" ca="1" si="21"/>
        <v>1</v>
      </c>
      <c r="BE26" s="2">
        <f t="shared" ca="1" si="21"/>
        <v>0</v>
      </c>
      <c r="BF26" s="2">
        <f t="shared" ca="1" si="21"/>
        <v>1</v>
      </c>
      <c r="BG26" s="2">
        <f t="shared" ca="1" si="21"/>
        <v>0</v>
      </c>
      <c r="BH26" s="2">
        <f t="shared" ca="1" si="21"/>
        <v>0</v>
      </c>
      <c r="BI26" s="2">
        <f t="shared" ca="1" si="21"/>
        <v>1</v>
      </c>
      <c r="BJ26" s="2">
        <f t="shared" ca="1" si="21"/>
        <v>1</v>
      </c>
      <c r="BK26" s="2">
        <f t="shared" ca="1" si="21"/>
        <v>0</v>
      </c>
      <c r="BL26" s="2">
        <f t="shared" ca="1" si="21"/>
        <v>0</v>
      </c>
      <c r="BM26" s="2">
        <f t="shared" ca="1" si="21"/>
        <v>0</v>
      </c>
      <c r="BN26" s="2" t="str">
        <f t="shared" si="22"/>
        <v>KI</v>
      </c>
      <c r="BO26" s="2">
        <f t="shared" ref="BO26:BO37" si="23">IF(AND(COUNTIF(J26:W26,"&gt;0")&gt;6,COUNTIF(J26:W26,"&gt;0")=SUM(BR26:CE26)),SUM(BR26:CE26),0)</f>
        <v>0</v>
      </c>
      <c r="BP26" s="2">
        <f t="shared" si="3"/>
        <v>1</v>
      </c>
      <c r="BR26" s="2">
        <f t="shared" ref="BR26:BR43" si="24">IF(AND(J143 &gt;0,J26&gt;$C26,J26 &gt;0.5),1,0)</f>
        <v>0</v>
      </c>
      <c r="BS26" s="2">
        <f t="shared" ref="BS26:BS43" si="25">IF(AND(K143 &gt;0,K26&gt;$C26,K26 &gt;0.5),1,0)</f>
        <v>0</v>
      </c>
      <c r="BT26" s="2">
        <f t="shared" ref="BT26:BT43" si="26">IF(AND(L143 &gt;0,L26&gt;$C26,L26 &gt;0.5),1,0)</f>
        <v>0</v>
      </c>
      <c r="BU26" s="2">
        <f t="shared" ref="BU26:BU43" si="27">IF(AND(M143 &gt;0,M26&gt;$C26,M26 &gt;0.5),1,0)</f>
        <v>0</v>
      </c>
      <c r="BV26" s="2">
        <f t="shared" ref="BV26:BV43" si="28">IF(AND(N143 &gt;0,N26&gt;$C26,N26 &gt;0.5),1,0)</f>
        <v>0</v>
      </c>
      <c r="BW26" s="2">
        <f t="shared" ref="BW26:BW43" si="29">IF(AND(O143 &gt;0,O26&gt;$C26,O26 &gt;0.5),1,0)</f>
        <v>0</v>
      </c>
      <c r="BX26" s="2">
        <f t="shared" ref="BX26:BX43" si="30">IF(AND(P143 &gt;0,P26&gt;$C26,P26 &gt;0.5),1,0)</f>
        <v>0</v>
      </c>
      <c r="BY26" s="2">
        <f t="shared" ref="BY26:BY43" si="31">IF(AND(Q143 &gt;0,Q26&gt;$C26,Q26 &gt;0.5),1,0)</f>
        <v>0</v>
      </c>
      <c r="BZ26" s="2">
        <f t="shared" ref="BZ26:BZ43" si="32">IF(AND(R143 &gt;0,R26&gt;$C26,R26 &gt;0.5),1,0)</f>
        <v>0</v>
      </c>
      <c r="CA26" s="2">
        <f t="shared" ref="CA26:CA43" si="33">IF(AND(S143 &gt;0,S26&gt;$C26,S26 &gt;0.5),1,0)</f>
        <v>0</v>
      </c>
      <c r="CB26" s="2">
        <f t="shared" ref="CB26:CB43" si="34">IF(AND(T143 &gt;0,T26&gt;$C26,T26 &gt;0.5),1,0)</f>
        <v>0</v>
      </c>
      <c r="CC26" s="2">
        <f t="shared" ref="CC26:CC43" si="35">IF(AND(U143 &gt;0,U26&gt;$C26,U26 &gt;0.5),1,0)</f>
        <v>0</v>
      </c>
      <c r="CD26" s="2">
        <f t="shared" ref="CD26:CD43" si="36">IF(AND(V143 &gt;0,V26&gt;$C26,V26 &gt;0.5),1,0)</f>
        <v>0</v>
      </c>
      <c r="CE26" s="2">
        <f t="shared" ref="CE26:CE43" si="37">IF(AND(W143 &gt;0,W26&gt;$C26,W26 &gt;0.5),1,0)</f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КА-1Б  -  α_рс</v>
      </c>
      <c r="B27" s="10" t="s">
        <v>796</v>
      </c>
      <c r="C27" s="18">
        <v>1.8</v>
      </c>
      <c r="D27" s="18">
        <v>1.2</v>
      </c>
      <c r="E27" s="22" t="s">
        <v>116</v>
      </c>
      <c r="F27" s="22">
        <v>3</v>
      </c>
      <c r="G27" s="18"/>
      <c r="H27" s="20">
        <f t="shared" ca="1" si="18"/>
        <v>0</v>
      </c>
      <c r="I27" s="16" t="str">
        <f t="shared" si="19"/>
        <v>01K002KIBF24</v>
      </c>
      <c r="J27" s="54">
        <v>1.1745354873381337</v>
      </c>
      <c r="K27" s="54">
        <v>1.1307657292284579</v>
      </c>
      <c r="L27" s="54">
        <v>1.1202936806328694</v>
      </c>
      <c r="M27" s="54">
        <v>1.1178349100891021</v>
      </c>
      <c r="N27" s="54">
        <v>1.1433680357375309</v>
      </c>
      <c r="O27" s="54">
        <v>1.1607510500521885</v>
      </c>
      <c r="P27" s="54">
        <v>1.1903191071843087</v>
      </c>
      <c r="Q27" s="54">
        <v>1.2360247730503708</v>
      </c>
      <c r="R27" s="54">
        <v>1.3006038155434159</v>
      </c>
      <c r="S27" s="54">
        <v>1.2290749558681444</v>
      </c>
      <c r="T27" s="54">
        <v>1.1931304059065055</v>
      </c>
      <c r="U27" s="54"/>
      <c r="V27" s="54"/>
      <c r="W27" s="56"/>
      <c r="X27" s="2">
        <f t="shared" ca="1" si="20"/>
        <v>0</v>
      </c>
      <c r="Y27" s="2">
        <f t="shared" ca="1" si="20"/>
        <v>0</v>
      </c>
      <c r="Z27" s="2">
        <f t="shared" ca="1" si="20"/>
        <v>0</v>
      </c>
      <c r="AA27" s="2">
        <f t="shared" ca="1" si="20"/>
        <v>0</v>
      </c>
      <c r="AB27" s="2">
        <f t="shared" ca="1" si="20"/>
        <v>0</v>
      </c>
      <c r="AC27" s="2">
        <f t="shared" ca="1" si="20"/>
        <v>0</v>
      </c>
      <c r="AD27" s="2">
        <f t="shared" ca="1" si="20"/>
        <v>0</v>
      </c>
      <c r="AE27" s="2">
        <f t="shared" ca="1" si="20"/>
        <v>0</v>
      </c>
      <c r="AF27" s="2">
        <f t="shared" ca="1" si="20"/>
        <v>0</v>
      </c>
      <c r="AG27" s="2">
        <f t="shared" ca="1" si="20"/>
        <v>0</v>
      </c>
      <c r="AH27" s="2">
        <f t="shared" ca="1" si="20"/>
        <v>0</v>
      </c>
      <c r="AI27" s="2">
        <f t="shared" ca="1" si="20"/>
        <v>0</v>
      </c>
      <c r="AJ27" s="2">
        <f t="shared" ca="1" si="20"/>
        <v>0</v>
      </c>
      <c r="AK27" s="2">
        <f t="shared" ca="1" si="20"/>
        <v>0</v>
      </c>
      <c r="AL27" s="55">
        <v>1.3243355376976602</v>
      </c>
      <c r="AM27" s="55">
        <v>1.3239150519218861</v>
      </c>
      <c r="AN27" s="55">
        <v>1.3199740539279248</v>
      </c>
      <c r="AO27" s="55">
        <v>1.3426899585713308</v>
      </c>
      <c r="AP27" s="55">
        <v>1.3201400457826051</v>
      </c>
      <c r="AQ27" s="55">
        <v>1.326582270377427</v>
      </c>
      <c r="AR27" s="55">
        <v>1.3240171364942566</v>
      </c>
      <c r="AS27" s="55">
        <v>1.3234955887992685</v>
      </c>
      <c r="AT27" s="55">
        <v>1.4203668579135889</v>
      </c>
      <c r="AU27" s="55">
        <v>1.3043810962033036</v>
      </c>
      <c r="AV27" s="55">
        <v>1.3016424986383948</v>
      </c>
      <c r="AW27" s="55"/>
      <c r="AX27" s="55"/>
      <c r="AY27" s="55"/>
      <c r="AZ27" s="2">
        <f t="shared" ca="1" si="21"/>
        <v>0</v>
      </c>
      <c r="BA27" s="2">
        <f t="shared" ca="1" si="21"/>
        <v>0</v>
      </c>
      <c r="BB27" s="2">
        <f t="shared" ca="1" si="21"/>
        <v>0</v>
      </c>
      <c r="BC27" s="2">
        <f t="shared" ca="1" si="21"/>
        <v>0</v>
      </c>
      <c r="BD27" s="2">
        <f t="shared" ca="1" si="21"/>
        <v>1</v>
      </c>
      <c r="BE27" s="2">
        <f t="shared" ca="1" si="21"/>
        <v>0</v>
      </c>
      <c r="BF27" s="2">
        <f t="shared" ca="1" si="21"/>
        <v>1</v>
      </c>
      <c r="BG27" s="2">
        <f t="shared" ca="1" si="21"/>
        <v>0</v>
      </c>
      <c r="BH27" s="2">
        <f t="shared" ca="1" si="21"/>
        <v>0</v>
      </c>
      <c r="BI27" s="2">
        <f t="shared" ca="1" si="21"/>
        <v>1</v>
      </c>
      <c r="BJ27" s="2">
        <f t="shared" ca="1" si="21"/>
        <v>1</v>
      </c>
      <c r="BK27" s="2">
        <f t="shared" ca="1" si="21"/>
        <v>0</v>
      </c>
      <c r="BL27" s="2">
        <f t="shared" ca="1" si="21"/>
        <v>0</v>
      </c>
      <c r="BM27" s="2">
        <f t="shared" ca="1" si="21"/>
        <v>0</v>
      </c>
      <c r="BN27" s="2" t="str">
        <f t="shared" si="22"/>
        <v>KI</v>
      </c>
      <c r="BO27" s="2">
        <f t="shared" si="23"/>
        <v>0</v>
      </c>
      <c r="BP27" s="2">
        <f t="shared" si="3"/>
        <v>1</v>
      </c>
      <c r="BR27" s="2">
        <f t="shared" si="24"/>
        <v>0</v>
      </c>
      <c r="BS27" s="2">
        <f t="shared" si="25"/>
        <v>0</v>
      </c>
      <c r="BT27" s="2">
        <f t="shared" si="26"/>
        <v>0</v>
      </c>
      <c r="BU27" s="2">
        <f t="shared" si="27"/>
        <v>0</v>
      </c>
      <c r="BV27" s="2">
        <f t="shared" si="28"/>
        <v>0</v>
      </c>
      <c r="BW27" s="2">
        <f t="shared" si="29"/>
        <v>0</v>
      </c>
      <c r="BX27" s="2">
        <f t="shared" si="30"/>
        <v>0</v>
      </c>
      <c r="BY27" s="2">
        <f t="shared" si="31"/>
        <v>0</v>
      </c>
      <c r="BZ27" s="2">
        <f t="shared" si="32"/>
        <v>0</v>
      </c>
      <c r="CA27" s="2">
        <f t="shared" si="33"/>
        <v>0</v>
      </c>
      <c r="CB27" s="2">
        <f t="shared" si="34"/>
        <v>0</v>
      </c>
      <c r="CC27" s="2">
        <f t="shared" si="35"/>
        <v>0</v>
      </c>
      <c r="CD27" s="2">
        <f t="shared" si="36"/>
        <v>0</v>
      </c>
      <c r="CE27" s="2">
        <f t="shared" si="37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КА-2А  -  α_рс</v>
      </c>
      <c r="B28" s="10" t="s">
        <v>797</v>
      </c>
      <c r="C28" s="18">
        <v>1.8</v>
      </c>
      <c r="D28" s="18">
        <v>1.2</v>
      </c>
      <c r="E28" s="22" t="s">
        <v>116</v>
      </c>
      <c r="F28" s="22">
        <v>3</v>
      </c>
      <c r="G28" s="18"/>
      <c r="H28" s="20">
        <f t="shared" ca="1" si="18"/>
        <v>0</v>
      </c>
      <c r="I28" s="16" t="str">
        <f t="shared" si="19"/>
        <v>02K002KIAF24</v>
      </c>
      <c r="J28" s="54">
        <v>1.1580210806036075</v>
      </c>
      <c r="K28" s="54">
        <v>1.1258036154030784</v>
      </c>
      <c r="L28" s="54">
        <v>1.1745317286272705</v>
      </c>
      <c r="M28" s="54">
        <v>1.2094839033726135</v>
      </c>
      <c r="N28" s="54">
        <v>1.1848344409871099</v>
      </c>
      <c r="O28" s="54">
        <v>1.2094708388840856</v>
      </c>
      <c r="P28" s="54">
        <v>1.208286609258741</v>
      </c>
      <c r="Q28" s="54">
        <v>1.2491025261426532</v>
      </c>
      <c r="R28" s="54">
        <v>1.1485692827862937</v>
      </c>
      <c r="S28" s="54">
        <v>1.2447070470111292</v>
      </c>
      <c r="T28" s="54">
        <v>1.2270843657104413</v>
      </c>
      <c r="U28" s="54"/>
      <c r="V28" s="54"/>
      <c r="W28" s="56"/>
      <c r="X28" s="2">
        <f t="shared" ca="1" si="20"/>
        <v>0</v>
      </c>
      <c r="Y28" s="2">
        <f t="shared" ca="1" si="20"/>
        <v>0</v>
      </c>
      <c r="Z28" s="2">
        <f t="shared" ca="1" si="20"/>
        <v>0</v>
      </c>
      <c r="AA28" s="2">
        <f t="shared" ca="1" si="20"/>
        <v>0</v>
      </c>
      <c r="AB28" s="2">
        <f t="shared" ca="1" si="20"/>
        <v>0</v>
      </c>
      <c r="AC28" s="2">
        <f t="shared" ca="1" si="20"/>
        <v>0</v>
      </c>
      <c r="AD28" s="2">
        <f t="shared" ca="1" si="20"/>
        <v>0</v>
      </c>
      <c r="AE28" s="2">
        <f t="shared" ca="1" si="20"/>
        <v>0</v>
      </c>
      <c r="AF28" s="2">
        <f t="shared" ca="1" si="20"/>
        <v>0</v>
      </c>
      <c r="AG28" s="2">
        <f t="shared" ca="1" si="20"/>
        <v>0</v>
      </c>
      <c r="AH28" s="2">
        <f t="shared" ca="1" si="20"/>
        <v>0</v>
      </c>
      <c r="AI28" s="2">
        <f t="shared" ca="1" si="20"/>
        <v>0</v>
      </c>
      <c r="AJ28" s="2">
        <f t="shared" ca="1" si="20"/>
        <v>0</v>
      </c>
      <c r="AK28" s="2">
        <f t="shared" ca="1" si="20"/>
        <v>0</v>
      </c>
      <c r="AL28" s="55">
        <v>1.3140510635064806</v>
      </c>
      <c r="AM28" s="55">
        <v>1.3130277241049337</v>
      </c>
      <c r="AN28" s="55">
        <v>1.4096812066062439</v>
      </c>
      <c r="AO28" s="55">
        <v>1.3624625170705376</v>
      </c>
      <c r="AP28" s="55">
        <v>1.3170676052120631</v>
      </c>
      <c r="AQ28" s="55">
        <v>1.3158666414289188</v>
      </c>
      <c r="AR28" s="55">
        <v>1.3213768414853533</v>
      </c>
      <c r="AS28" s="55">
        <v>1.3555480195374701</v>
      </c>
      <c r="AT28" s="55">
        <v>1.3433116716742197</v>
      </c>
      <c r="AU28" s="55">
        <v>1.3360919822169606</v>
      </c>
      <c r="AV28" s="55">
        <v>1.3417236401797628</v>
      </c>
      <c r="AW28" s="55"/>
      <c r="AX28" s="55"/>
      <c r="AY28" s="55"/>
      <c r="AZ28" s="2">
        <f t="shared" ca="1" si="21"/>
        <v>0</v>
      </c>
      <c r="BA28" s="2">
        <f t="shared" ca="1" si="21"/>
        <v>0</v>
      </c>
      <c r="BB28" s="2">
        <f t="shared" ca="1" si="21"/>
        <v>0</v>
      </c>
      <c r="BC28" s="2">
        <f t="shared" ca="1" si="21"/>
        <v>0</v>
      </c>
      <c r="BD28" s="2">
        <f t="shared" ca="1" si="21"/>
        <v>1</v>
      </c>
      <c r="BE28" s="2">
        <f t="shared" ca="1" si="21"/>
        <v>0</v>
      </c>
      <c r="BF28" s="2">
        <f t="shared" ca="1" si="21"/>
        <v>1</v>
      </c>
      <c r="BG28" s="2">
        <f t="shared" ca="1" si="21"/>
        <v>0</v>
      </c>
      <c r="BH28" s="2">
        <f t="shared" ca="1" si="21"/>
        <v>0</v>
      </c>
      <c r="BI28" s="2">
        <f t="shared" ca="1" si="21"/>
        <v>1</v>
      </c>
      <c r="BJ28" s="2">
        <f t="shared" ca="1" si="21"/>
        <v>1</v>
      </c>
      <c r="BK28" s="2">
        <f t="shared" ca="1" si="21"/>
        <v>0</v>
      </c>
      <c r="BL28" s="2">
        <f t="shared" ca="1" si="21"/>
        <v>0</v>
      </c>
      <c r="BM28" s="2">
        <f t="shared" ca="1" si="21"/>
        <v>0</v>
      </c>
      <c r="BN28" s="2" t="str">
        <f t="shared" si="22"/>
        <v>KI</v>
      </c>
      <c r="BO28" s="2">
        <f t="shared" si="23"/>
        <v>0</v>
      </c>
      <c r="BP28" s="2">
        <f t="shared" si="3"/>
        <v>1</v>
      </c>
      <c r="BR28" s="2">
        <f t="shared" si="24"/>
        <v>0</v>
      </c>
      <c r="BS28" s="2">
        <f t="shared" si="25"/>
        <v>0</v>
      </c>
      <c r="BT28" s="2">
        <f t="shared" si="26"/>
        <v>0</v>
      </c>
      <c r="BU28" s="2">
        <f t="shared" si="27"/>
        <v>0</v>
      </c>
      <c r="BV28" s="2">
        <f t="shared" si="28"/>
        <v>0</v>
      </c>
      <c r="BW28" s="2">
        <f t="shared" si="29"/>
        <v>0</v>
      </c>
      <c r="BX28" s="2">
        <f t="shared" si="30"/>
        <v>0</v>
      </c>
      <c r="BY28" s="2">
        <f t="shared" si="31"/>
        <v>0</v>
      </c>
      <c r="BZ28" s="2">
        <f t="shared" si="32"/>
        <v>0</v>
      </c>
      <c r="CA28" s="2">
        <f t="shared" si="33"/>
        <v>0</v>
      </c>
      <c r="CB28" s="2">
        <f t="shared" si="34"/>
        <v>0</v>
      </c>
      <c r="CC28" s="2">
        <f t="shared" si="35"/>
        <v>0</v>
      </c>
      <c r="CD28" s="2">
        <f t="shared" si="36"/>
        <v>0</v>
      </c>
      <c r="CE28" s="2">
        <f t="shared" si="37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КА-2Б  -  α_рс</v>
      </c>
      <c r="B29" s="10" t="s">
        <v>798</v>
      </c>
      <c r="C29" s="18">
        <v>1.8</v>
      </c>
      <c r="D29" s="18">
        <v>1.2</v>
      </c>
      <c r="E29" s="22" t="s">
        <v>116</v>
      </c>
      <c r="F29" s="22">
        <v>3</v>
      </c>
      <c r="G29" s="18"/>
      <c r="H29" s="20">
        <f t="shared" ca="1" si="18"/>
        <v>0</v>
      </c>
      <c r="I29" s="16" t="str">
        <f t="shared" si="19"/>
        <v>02K002KIBF24</v>
      </c>
      <c r="J29" s="54">
        <v>1.3088650415531924</v>
      </c>
      <c r="K29" s="54">
        <v>1.3035950345728249</v>
      </c>
      <c r="L29" s="54">
        <v>1.4051566870951084</v>
      </c>
      <c r="M29" s="54">
        <v>1.3019763088209293</v>
      </c>
      <c r="N29" s="54">
        <v>1.3040264658705258</v>
      </c>
      <c r="O29" s="54">
        <v>1.2790867648741486</v>
      </c>
      <c r="P29" s="54">
        <v>1.3039327205185092</v>
      </c>
      <c r="Q29" s="54">
        <v>1.3151272961604592</v>
      </c>
      <c r="R29" s="54">
        <v>1.2573579153289611</v>
      </c>
      <c r="S29" s="54">
        <v>1.611632833742159</v>
      </c>
      <c r="T29" s="54">
        <v>1.6466512534241173</v>
      </c>
      <c r="U29" s="54"/>
      <c r="V29" s="54"/>
      <c r="W29" s="56"/>
      <c r="X29" s="2">
        <f t="shared" ca="1" si="20"/>
        <v>0</v>
      </c>
      <c r="Y29" s="2">
        <f t="shared" ca="1" si="20"/>
        <v>0</v>
      </c>
      <c r="Z29" s="2">
        <f t="shared" ca="1" si="20"/>
        <v>0</v>
      </c>
      <c r="AA29" s="2">
        <f t="shared" ca="1" si="20"/>
        <v>0</v>
      </c>
      <c r="AB29" s="2">
        <f t="shared" ca="1" si="20"/>
        <v>0</v>
      </c>
      <c r="AC29" s="2">
        <f t="shared" ca="1" si="20"/>
        <v>0</v>
      </c>
      <c r="AD29" s="2">
        <f t="shared" ca="1" si="20"/>
        <v>0</v>
      </c>
      <c r="AE29" s="2">
        <f t="shared" ca="1" si="20"/>
        <v>0</v>
      </c>
      <c r="AF29" s="2">
        <f t="shared" ca="1" si="20"/>
        <v>0</v>
      </c>
      <c r="AG29" s="2">
        <f t="shared" ca="1" si="20"/>
        <v>40</v>
      </c>
      <c r="AH29" s="2">
        <f t="shared" ca="1" si="20"/>
        <v>40</v>
      </c>
      <c r="AI29" s="2">
        <f t="shared" ca="1" si="20"/>
        <v>0</v>
      </c>
      <c r="AJ29" s="2">
        <f t="shared" ca="1" si="20"/>
        <v>0</v>
      </c>
      <c r="AK29" s="2">
        <f t="shared" ca="1" si="20"/>
        <v>0</v>
      </c>
      <c r="AL29" s="55">
        <v>1.3545002349155681</v>
      </c>
      <c r="AM29" s="55">
        <v>1.3649619257420351</v>
      </c>
      <c r="AN29" s="55">
        <v>1.5204150281954125</v>
      </c>
      <c r="AO29" s="55">
        <v>1.3840599984045843</v>
      </c>
      <c r="AP29" s="55">
        <v>1.3890195764433704</v>
      </c>
      <c r="AQ29" s="55">
        <v>1.3807979928929313</v>
      </c>
      <c r="AR29" s="55">
        <v>1.4252871330995789</v>
      </c>
      <c r="AS29" s="55">
        <v>1.3612791347411941</v>
      </c>
      <c r="AT29" s="55">
        <v>1.3281135913465747</v>
      </c>
      <c r="AU29" s="55">
        <v>1.9181539952636173</v>
      </c>
      <c r="AV29" s="55">
        <v>1.942588609518995</v>
      </c>
      <c r="AW29" s="55"/>
      <c r="AX29" s="55"/>
      <c r="AY29" s="55"/>
      <c r="AZ29" s="2">
        <f t="shared" ca="1" si="21"/>
        <v>0</v>
      </c>
      <c r="BA29" s="2">
        <f t="shared" ca="1" si="21"/>
        <v>0</v>
      </c>
      <c r="BB29" s="2">
        <f t="shared" ca="1" si="21"/>
        <v>0</v>
      </c>
      <c r="BC29" s="2">
        <f t="shared" ca="1" si="21"/>
        <v>0</v>
      </c>
      <c r="BD29" s="2">
        <f t="shared" ca="1" si="21"/>
        <v>1</v>
      </c>
      <c r="BE29" s="2">
        <f t="shared" ca="1" si="21"/>
        <v>0</v>
      </c>
      <c r="BF29" s="2">
        <f t="shared" ca="1" si="21"/>
        <v>1</v>
      </c>
      <c r="BG29" s="2">
        <f t="shared" ca="1" si="21"/>
        <v>0</v>
      </c>
      <c r="BH29" s="2">
        <f t="shared" ca="1" si="21"/>
        <v>0</v>
      </c>
      <c r="BI29" s="2">
        <f t="shared" ca="1" si="21"/>
        <v>1</v>
      </c>
      <c r="BJ29" s="2">
        <f t="shared" ca="1" si="21"/>
        <v>1</v>
      </c>
      <c r="BK29" s="2">
        <f t="shared" ca="1" si="21"/>
        <v>0</v>
      </c>
      <c r="BL29" s="2">
        <f t="shared" ca="1" si="21"/>
        <v>0</v>
      </c>
      <c r="BM29" s="2">
        <f t="shared" ca="1" si="21"/>
        <v>0</v>
      </c>
      <c r="BN29" s="2" t="str">
        <f t="shared" si="22"/>
        <v>KI</v>
      </c>
      <c r="BO29" s="2">
        <f t="shared" si="23"/>
        <v>0</v>
      </c>
      <c r="BP29" s="2">
        <f t="shared" si="3"/>
        <v>1</v>
      </c>
      <c r="BR29" s="2">
        <f t="shared" si="24"/>
        <v>0</v>
      </c>
      <c r="BS29" s="2">
        <f t="shared" si="25"/>
        <v>0</v>
      </c>
      <c r="BT29" s="2">
        <f t="shared" si="26"/>
        <v>0</v>
      </c>
      <c r="BU29" s="2">
        <f t="shared" si="27"/>
        <v>0</v>
      </c>
      <c r="BV29" s="2">
        <f t="shared" si="28"/>
        <v>0</v>
      </c>
      <c r="BW29" s="2">
        <f t="shared" si="29"/>
        <v>0</v>
      </c>
      <c r="BX29" s="2">
        <f t="shared" si="30"/>
        <v>0</v>
      </c>
      <c r="BY29" s="2">
        <f t="shared" si="31"/>
        <v>0</v>
      </c>
      <c r="BZ29" s="2">
        <f t="shared" si="32"/>
        <v>0</v>
      </c>
      <c r="CA29" s="2">
        <f t="shared" si="33"/>
        <v>0</v>
      </c>
      <c r="CB29" s="2">
        <f t="shared" si="34"/>
        <v>0</v>
      </c>
      <c r="CC29" s="2">
        <f t="shared" si="35"/>
        <v>0</v>
      </c>
      <c r="CD29" s="2">
        <f t="shared" si="36"/>
        <v>0</v>
      </c>
      <c r="CE29" s="2">
        <f t="shared" si="37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КА-4А  -  α_рс</v>
      </c>
      <c r="B30" s="10" t="s">
        <v>799</v>
      </c>
      <c r="C30" s="18">
        <v>1.8</v>
      </c>
      <c r="D30" s="18">
        <v>1.2</v>
      </c>
      <c r="E30" s="22" t="s">
        <v>116</v>
      </c>
      <c r="F30" s="22">
        <v>3</v>
      </c>
      <c r="G30" s="18"/>
      <c r="H30" s="20">
        <f t="shared" ca="1" si="18"/>
        <v>0</v>
      </c>
      <c r="I30" s="16" t="str">
        <f t="shared" si="19"/>
        <v>04K002KIAF24</v>
      </c>
      <c r="J30" s="54">
        <v>1.3786378222660329</v>
      </c>
      <c r="K30" s="54">
        <v>1.3767223254465488</v>
      </c>
      <c r="L30" s="54">
        <v>1.3543167764378317</v>
      </c>
      <c r="M30" s="54">
        <v>1.3722962664477563</v>
      </c>
      <c r="N30" s="54">
        <v>1.3346267046744618</v>
      </c>
      <c r="O30" s="54">
        <v>1.2850319238541121</v>
      </c>
      <c r="P30" s="54">
        <v>1.2829402186272765</v>
      </c>
      <c r="Q30" s="54">
        <v>1.3385757197001289</v>
      </c>
      <c r="R30" s="54">
        <v>1.328303549670987</v>
      </c>
      <c r="S30" s="54">
        <v>1.3317981433770976</v>
      </c>
      <c r="T30" s="54">
        <v>1.3302851331072967</v>
      </c>
      <c r="U30" s="54"/>
      <c r="V30" s="54"/>
      <c r="W30" s="56"/>
      <c r="X30" s="2">
        <f t="shared" ca="1" si="20"/>
        <v>0</v>
      </c>
      <c r="Y30" s="2">
        <f t="shared" ca="1" si="20"/>
        <v>0</v>
      </c>
      <c r="Z30" s="2">
        <f t="shared" ca="1" si="20"/>
        <v>0</v>
      </c>
      <c r="AA30" s="2">
        <f t="shared" ca="1" si="20"/>
        <v>0</v>
      </c>
      <c r="AB30" s="2">
        <f t="shared" ca="1" si="20"/>
        <v>0</v>
      </c>
      <c r="AC30" s="2">
        <f t="shared" ca="1" si="20"/>
        <v>0</v>
      </c>
      <c r="AD30" s="2">
        <f t="shared" ca="1" si="20"/>
        <v>0</v>
      </c>
      <c r="AE30" s="2">
        <f t="shared" ca="1" si="20"/>
        <v>0</v>
      </c>
      <c r="AF30" s="2">
        <f t="shared" ca="1" si="20"/>
        <v>0</v>
      </c>
      <c r="AG30" s="2">
        <f t="shared" ca="1" si="20"/>
        <v>0</v>
      </c>
      <c r="AH30" s="2">
        <f t="shared" ca="1" si="20"/>
        <v>0</v>
      </c>
      <c r="AI30" s="2">
        <f t="shared" ca="1" si="20"/>
        <v>0</v>
      </c>
      <c r="AJ30" s="2">
        <f t="shared" ca="1" si="20"/>
        <v>0</v>
      </c>
      <c r="AK30" s="2">
        <f t="shared" ca="1" si="20"/>
        <v>0</v>
      </c>
      <c r="AL30" s="55">
        <v>1.3692968789308912</v>
      </c>
      <c r="AM30" s="55">
        <v>1.3617974774228625</v>
      </c>
      <c r="AN30" s="55">
        <v>1.3559044633258732</v>
      </c>
      <c r="AO30" s="55">
        <v>1.3739510166224271</v>
      </c>
      <c r="AP30" s="55">
        <v>1.3491341938665207</v>
      </c>
      <c r="AQ30" s="55">
        <v>1.3432481471927176</v>
      </c>
      <c r="AR30" s="55">
        <v>1.352764886555907</v>
      </c>
      <c r="AS30" s="55">
        <v>1.3604339346154288</v>
      </c>
      <c r="AT30" s="55">
        <v>1.3453277497075327</v>
      </c>
      <c r="AU30" s="55">
        <v>1.3351653879978038</v>
      </c>
      <c r="AV30" s="55">
        <v>1.3383836097195427</v>
      </c>
      <c r="AW30" s="55"/>
      <c r="AX30" s="55"/>
      <c r="AY30" s="55"/>
      <c r="AZ30" s="2">
        <f t="shared" ca="1" si="21"/>
        <v>0</v>
      </c>
      <c r="BA30" s="2">
        <f t="shared" ca="1" si="21"/>
        <v>0</v>
      </c>
      <c r="BB30" s="2">
        <f t="shared" ca="1" si="21"/>
        <v>0</v>
      </c>
      <c r="BC30" s="2">
        <f t="shared" ca="1" si="21"/>
        <v>0</v>
      </c>
      <c r="BD30" s="2">
        <f t="shared" ca="1" si="21"/>
        <v>1</v>
      </c>
      <c r="BE30" s="2">
        <f t="shared" ca="1" si="21"/>
        <v>0</v>
      </c>
      <c r="BF30" s="2">
        <f t="shared" ca="1" si="21"/>
        <v>1</v>
      </c>
      <c r="BG30" s="2">
        <f t="shared" ca="1" si="21"/>
        <v>0</v>
      </c>
      <c r="BH30" s="2">
        <f t="shared" ca="1" si="21"/>
        <v>0</v>
      </c>
      <c r="BI30" s="2">
        <f t="shared" ca="1" si="21"/>
        <v>0</v>
      </c>
      <c r="BJ30" s="2">
        <f t="shared" ca="1" si="21"/>
        <v>0</v>
      </c>
      <c r="BK30" s="2">
        <f t="shared" ca="1" si="21"/>
        <v>0</v>
      </c>
      <c r="BL30" s="2">
        <f t="shared" ca="1" si="21"/>
        <v>0</v>
      </c>
      <c r="BM30" s="2">
        <f t="shared" ca="1" si="21"/>
        <v>0</v>
      </c>
      <c r="BN30" s="2" t="str">
        <f t="shared" si="22"/>
        <v>KI</v>
      </c>
      <c r="BO30" s="2">
        <f t="shared" si="23"/>
        <v>0</v>
      </c>
      <c r="BP30" s="2">
        <f t="shared" si="3"/>
        <v>1</v>
      </c>
      <c r="BR30" s="2">
        <f t="shared" si="24"/>
        <v>0</v>
      </c>
      <c r="BS30" s="2">
        <f t="shared" si="25"/>
        <v>0</v>
      </c>
      <c r="BT30" s="2">
        <f t="shared" si="26"/>
        <v>0</v>
      </c>
      <c r="BU30" s="2">
        <f t="shared" si="27"/>
        <v>0</v>
      </c>
      <c r="BV30" s="2">
        <f t="shared" si="28"/>
        <v>0</v>
      </c>
      <c r="BW30" s="2">
        <f t="shared" si="29"/>
        <v>0</v>
      </c>
      <c r="BX30" s="2">
        <f t="shared" si="30"/>
        <v>0</v>
      </c>
      <c r="BY30" s="2">
        <f t="shared" si="31"/>
        <v>0</v>
      </c>
      <c r="BZ30" s="2">
        <f t="shared" si="32"/>
        <v>0</v>
      </c>
      <c r="CA30" s="2">
        <f t="shared" si="33"/>
        <v>0</v>
      </c>
      <c r="CB30" s="2">
        <f t="shared" si="34"/>
        <v>0</v>
      </c>
      <c r="CC30" s="2">
        <f t="shared" si="35"/>
        <v>0</v>
      </c>
      <c r="CD30" s="2">
        <f t="shared" si="36"/>
        <v>0</v>
      </c>
      <c r="CE30" s="2">
        <f t="shared" si="37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КА-4Б  -  α_рс</v>
      </c>
      <c r="B31" s="10" t="s">
        <v>800</v>
      </c>
      <c r="C31" s="18">
        <v>1.8</v>
      </c>
      <c r="D31" s="18">
        <v>1.2</v>
      </c>
      <c r="E31" s="22" t="s">
        <v>116</v>
      </c>
      <c r="F31" s="22">
        <v>3</v>
      </c>
      <c r="G31" s="18"/>
      <c r="H31" s="20">
        <f t="shared" ca="1" si="18"/>
        <v>0</v>
      </c>
      <c r="I31" s="16" t="str">
        <f t="shared" si="19"/>
        <v>04K002KIBF24</v>
      </c>
      <c r="J31" s="54">
        <v>1.1980234670041474</v>
      </c>
      <c r="K31" s="54">
        <v>1.2068297048224728</v>
      </c>
      <c r="L31" s="54">
        <v>1.1729361556900535</v>
      </c>
      <c r="M31" s="54">
        <v>1.2075921770732778</v>
      </c>
      <c r="N31" s="54">
        <v>1.1703800672141025</v>
      </c>
      <c r="O31" s="54">
        <v>1.1873188102589647</v>
      </c>
      <c r="P31" s="54">
        <v>1.2178016299720034</v>
      </c>
      <c r="Q31" s="54">
        <v>1.2436387478966833</v>
      </c>
      <c r="R31" s="54">
        <v>1.2091951410795418</v>
      </c>
      <c r="S31" s="54">
        <v>1.2010860593432811</v>
      </c>
      <c r="T31" s="54">
        <v>1.2019707500144279</v>
      </c>
      <c r="U31" s="54"/>
      <c r="V31" s="54"/>
      <c r="W31" s="56"/>
      <c r="X31" s="2">
        <f t="shared" ca="1" si="20"/>
        <v>0</v>
      </c>
      <c r="Y31" s="2">
        <f t="shared" ca="1" si="20"/>
        <v>0</v>
      </c>
      <c r="Z31" s="2">
        <f t="shared" ca="1" si="20"/>
        <v>0</v>
      </c>
      <c r="AA31" s="2">
        <f t="shared" ca="1" si="20"/>
        <v>0</v>
      </c>
      <c r="AB31" s="2">
        <f t="shared" ca="1" si="20"/>
        <v>0</v>
      </c>
      <c r="AC31" s="2">
        <f t="shared" ca="1" si="20"/>
        <v>0</v>
      </c>
      <c r="AD31" s="2">
        <f t="shared" ca="1" si="20"/>
        <v>0</v>
      </c>
      <c r="AE31" s="2">
        <f t="shared" ca="1" si="20"/>
        <v>0</v>
      </c>
      <c r="AF31" s="2">
        <f t="shared" ca="1" si="20"/>
        <v>0</v>
      </c>
      <c r="AG31" s="2">
        <f t="shared" ca="1" si="20"/>
        <v>0</v>
      </c>
      <c r="AH31" s="2">
        <f t="shared" ca="1" si="20"/>
        <v>0</v>
      </c>
      <c r="AI31" s="2">
        <f t="shared" ca="1" si="20"/>
        <v>0</v>
      </c>
      <c r="AJ31" s="2">
        <f t="shared" ca="1" si="20"/>
        <v>0</v>
      </c>
      <c r="AK31" s="2">
        <f t="shared" ca="1" si="20"/>
        <v>0</v>
      </c>
      <c r="AL31" s="55">
        <v>1.414487075437785</v>
      </c>
      <c r="AM31" s="55">
        <v>1.3942676146514681</v>
      </c>
      <c r="AN31" s="55">
        <v>1.3948287653285514</v>
      </c>
      <c r="AO31" s="55">
        <v>1.4214160631310973</v>
      </c>
      <c r="AP31" s="55">
        <v>1.3954722484399458</v>
      </c>
      <c r="AQ31" s="55">
        <v>1.4141406753611054</v>
      </c>
      <c r="AR31" s="55">
        <v>1.3883985667198253</v>
      </c>
      <c r="AS31" s="55">
        <v>1.3918247216874746</v>
      </c>
      <c r="AT31" s="55">
        <v>1.3831426580893544</v>
      </c>
      <c r="AU31" s="55">
        <v>1.384283813066957</v>
      </c>
      <c r="AV31" s="55">
        <v>1.3861825083018127</v>
      </c>
      <c r="AW31" s="55"/>
      <c r="AX31" s="55"/>
      <c r="AY31" s="55"/>
      <c r="AZ31" s="2">
        <f t="shared" ca="1" si="21"/>
        <v>0</v>
      </c>
      <c r="BA31" s="2">
        <f t="shared" ca="1" si="21"/>
        <v>0</v>
      </c>
      <c r="BB31" s="2">
        <f t="shared" ca="1" si="21"/>
        <v>0</v>
      </c>
      <c r="BC31" s="2">
        <f t="shared" ca="1" si="21"/>
        <v>0</v>
      </c>
      <c r="BD31" s="2">
        <f t="shared" ca="1" si="21"/>
        <v>1</v>
      </c>
      <c r="BE31" s="2">
        <f t="shared" ca="1" si="21"/>
        <v>0</v>
      </c>
      <c r="BF31" s="2">
        <f t="shared" ca="1" si="21"/>
        <v>1</v>
      </c>
      <c r="BG31" s="2">
        <f t="shared" ca="1" si="21"/>
        <v>0</v>
      </c>
      <c r="BH31" s="2">
        <f t="shared" ca="1" si="21"/>
        <v>0</v>
      </c>
      <c r="BI31" s="2">
        <f t="shared" ca="1" si="21"/>
        <v>0</v>
      </c>
      <c r="BJ31" s="2">
        <f t="shared" ca="1" si="21"/>
        <v>0</v>
      </c>
      <c r="BK31" s="2">
        <f t="shared" ca="1" si="21"/>
        <v>0</v>
      </c>
      <c r="BL31" s="2">
        <f t="shared" ca="1" si="21"/>
        <v>0</v>
      </c>
      <c r="BM31" s="2">
        <f t="shared" ca="1" si="21"/>
        <v>0</v>
      </c>
      <c r="BN31" s="2" t="str">
        <f t="shared" si="22"/>
        <v>KI</v>
      </c>
      <c r="BO31" s="2">
        <f t="shared" si="23"/>
        <v>0</v>
      </c>
      <c r="BP31" s="2">
        <f t="shared" si="3"/>
        <v>1</v>
      </c>
      <c r="BR31" s="2">
        <f t="shared" si="24"/>
        <v>0</v>
      </c>
      <c r="BS31" s="2">
        <f t="shared" si="25"/>
        <v>0</v>
      </c>
      <c r="BT31" s="2">
        <f t="shared" si="26"/>
        <v>0</v>
      </c>
      <c r="BU31" s="2">
        <f t="shared" si="27"/>
        <v>0</v>
      </c>
      <c r="BV31" s="2">
        <f t="shared" si="28"/>
        <v>0</v>
      </c>
      <c r="BW31" s="2">
        <f t="shared" si="29"/>
        <v>0</v>
      </c>
      <c r="BX31" s="2">
        <f t="shared" si="30"/>
        <v>0</v>
      </c>
      <c r="BY31" s="2">
        <f t="shared" si="31"/>
        <v>0</v>
      </c>
      <c r="BZ31" s="2">
        <f t="shared" si="32"/>
        <v>0</v>
      </c>
      <c r="CA31" s="2">
        <f t="shared" si="33"/>
        <v>0</v>
      </c>
      <c r="CB31" s="2">
        <f t="shared" si="34"/>
        <v>0</v>
      </c>
      <c r="CC31" s="2">
        <f t="shared" si="35"/>
        <v>0</v>
      </c>
      <c r="CD31" s="2">
        <f t="shared" si="36"/>
        <v>0</v>
      </c>
      <c r="CE31" s="2">
        <f t="shared" si="37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КА-5А  -  α_рс</v>
      </c>
      <c r="B32" s="10" t="s">
        <v>801</v>
      </c>
      <c r="C32" s="18">
        <v>1.8</v>
      </c>
      <c r="D32" s="18">
        <v>1.2</v>
      </c>
      <c r="E32" s="22" t="s">
        <v>116</v>
      </c>
      <c r="F32" s="22">
        <v>3</v>
      </c>
      <c r="G32" s="18"/>
      <c r="H32" s="20">
        <f t="shared" ca="1" si="18"/>
        <v>0</v>
      </c>
      <c r="I32" s="16" t="str">
        <f t="shared" si="19"/>
        <v>05K002KIAN24</v>
      </c>
      <c r="J32" s="54">
        <v>1.4755955532878877</v>
      </c>
      <c r="K32" s="54">
        <v>1.4580828124748555</v>
      </c>
      <c r="L32" s="54">
        <v>1.5063568124951474</v>
      </c>
      <c r="M32" s="54">
        <v>1.502020870279305</v>
      </c>
      <c r="N32" s="54">
        <v>1.564528476611301</v>
      </c>
      <c r="O32" s="54">
        <v>1.5318968671898998</v>
      </c>
      <c r="P32" s="54">
        <v>1.4582606599182142</v>
      </c>
      <c r="Q32" s="54">
        <v>1.6332681888337222</v>
      </c>
      <c r="R32" s="54">
        <v>1.644121303173169</v>
      </c>
      <c r="S32" s="54">
        <v>1.619217308173077</v>
      </c>
      <c r="T32" s="54">
        <v>1.6379781772782571</v>
      </c>
      <c r="U32" s="54"/>
      <c r="V32" s="54"/>
      <c r="W32" s="56"/>
      <c r="X32" s="2">
        <f t="shared" ca="1" si="20"/>
        <v>0</v>
      </c>
      <c r="Y32" s="2">
        <f t="shared" ca="1" si="20"/>
        <v>0</v>
      </c>
      <c r="Z32" s="2">
        <f t="shared" ca="1" si="20"/>
        <v>0</v>
      </c>
      <c r="AA32" s="2">
        <f t="shared" ca="1" si="20"/>
        <v>0</v>
      </c>
      <c r="AB32" s="2">
        <f t="shared" ca="1" si="20"/>
        <v>0</v>
      </c>
      <c r="AC32" s="2">
        <f t="shared" ca="1" si="20"/>
        <v>0</v>
      </c>
      <c r="AD32" s="2">
        <f t="shared" ca="1" si="20"/>
        <v>0</v>
      </c>
      <c r="AE32" s="2">
        <f t="shared" ca="1" si="20"/>
        <v>0</v>
      </c>
      <c r="AF32" s="2">
        <f t="shared" ca="1" si="20"/>
        <v>0</v>
      </c>
      <c r="AG32" s="2">
        <f t="shared" ca="1" si="20"/>
        <v>0</v>
      </c>
      <c r="AH32" s="2">
        <f t="shared" ca="1" si="20"/>
        <v>0</v>
      </c>
      <c r="AI32" s="2">
        <f t="shared" ca="1" si="20"/>
        <v>0</v>
      </c>
      <c r="AJ32" s="2">
        <f t="shared" ca="1" si="20"/>
        <v>0</v>
      </c>
      <c r="AK32" s="2">
        <f t="shared" ca="1" si="20"/>
        <v>0</v>
      </c>
      <c r="AL32" s="55">
        <v>1.5652536165698596</v>
      </c>
      <c r="AM32" s="55">
        <v>1.5605838564520995</v>
      </c>
      <c r="AN32" s="55">
        <v>1.5621655903663572</v>
      </c>
      <c r="AO32" s="55">
        <v>1.5681054433328443</v>
      </c>
      <c r="AP32" s="55">
        <v>1.5782076810998176</v>
      </c>
      <c r="AQ32" s="55">
        <v>1.5946936187392382</v>
      </c>
      <c r="AR32" s="55">
        <v>1.5852703992067505</v>
      </c>
      <c r="AS32" s="55">
        <v>1.5548836752237114</v>
      </c>
      <c r="AT32" s="55">
        <v>1.5601706078558146</v>
      </c>
      <c r="AU32" s="55">
        <v>1.5656825870266384</v>
      </c>
      <c r="AV32" s="55">
        <v>1.5692234891790746</v>
      </c>
      <c r="AW32" s="55"/>
      <c r="AX32" s="55"/>
      <c r="AY32" s="55"/>
      <c r="AZ32" s="2">
        <f t="shared" ca="1" si="21"/>
        <v>0</v>
      </c>
      <c r="BA32" s="2">
        <f t="shared" ca="1" si="21"/>
        <v>0</v>
      </c>
      <c r="BB32" s="2">
        <f t="shared" ca="1" si="21"/>
        <v>0</v>
      </c>
      <c r="BC32" s="2">
        <f t="shared" ca="1" si="21"/>
        <v>0</v>
      </c>
      <c r="BD32" s="2">
        <f t="shared" ca="1" si="21"/>
        <v>1</v>
      </c>
      <c r="BE32" s="2">
        <f t="shared" ca="1" si="21"/>
        <v>0</v>
      </c>
      <c r="BF32" s="2">
        <f t="shared" ca="1" si="21"/>
        <v>1</v>
      </c>
      <c r="BG32" s="2">
        <f t="shared" ca="1" si="21"/>
        <v>0</v>
      </c>
      <c r="BH32" s="2">
        <f t="shared" ca="1" si="21"/>
        <v>0</v>
      </c>
      <c r="BI32" s="2">
        <f t="shared" ca="1" si="21"/>
        <v>0</v>
      </c>
      <c r="BJ32" s="2">
        <f t="shared" ca="1" si="21"/>
        <v>0</v>
      </c>
      <c r="BK32" s="2">
        <f t="shared" ca="1" si="21"/>
        <v>0</v>
      </c>
      <c r="BL32" s="2">
        <f t="shared" ca="1" si="21"/>
        <v>0</v>
      </c>
      <c r="BM32" s="2">
        <f t="shared" ca="1" si="21"/>
        <v>0</v>
      </c>
      <c r="BN32" s="2" t="str">
        <f t="shared" si="22"/>
        <v>KI</v>
      </c>
      <c r="BO32" s="2">
        <f t="shared" si="23"/>
        <v>0</v>
      </c>
      <c r="BP32" s="2">
        <f t="shared" si="3"/>
        <v>1</v>
      </c>
      <c r="BR32" s="2">
        <f t="shared" si="24"/>
        <v>0</v>
      </c>
      <c r="BS32" s="2">
        <f t="shared" si="25"/>
        <v>0</v>
      </c>
      <c r="BT32" s="2">
        <f t="shared" si="26"/>
        <v>0</v>
      </c>
      <c r="BU32" s="2">
        <f t="shared" si="27"/>
        <v>0</v>
      </c>
      <c r="BV32" s="2">
        <f t="shared" si="28"/>
        <v>0</v>
      </c>
      <c r="BW32" s="2">
        <f t="shared" si="29"/>
        <v>0</v>
      </c>
      <c r="BX32" s="2">
        <f t="shared" si="30"/>
        <v>0</v>
      </c>
      <c r="BY32" s="2">
        <f t="shared" si="31"/>
        <v>0</v>
      </c>
      <c r="BZ32" s="2">
        <f t="shared" si="32"/>
        <v>0</v>
      </c>
      <c r="CA32" s="2">
        <f t="shared" si="33"/>
        <v>0</v>
      </c>
      <c r="CB32" s="2">
        <f t="shared" si="34"/>
        <v>0</v>
      </c>
      <c r="CC32" s="2">
        <f t="shared" si="35"/>
        <v>0</v>
      </c>
      <c r="CD32" s="2">
        <f t="shared" si="36"/>
        <v>0</v>
      </c>
      <c r="CE32" s="2">
        <f t="shared" si="37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КА-5Б  -  α_рс</v>
      </c>
      <c r="B33" s="10" t="s">
        <v>802</v>
      </c>
      <c r="C33" s="18">
        <v>1.8</v>
      </c>
      <c r="D33" s="18">
        <v>1.2</v>
      </c>
      <c r="E33" s="22" t="s">
        <v>116</v>
      </c>
      <c r="F33" s="22">
        <v>3</v>
      </c>
      <c r="G33" s="18"/>
      <c r="H33" s="20">
        <f t="shared" ca="1" si="18"/>
        <v>0</v>
      </c>
      <c r="I33" s="16" t="str">
        <f t="shared" si="19"/>
        <v>05K002KIBN24</v>
      </c>
      <c r="J33" s="54">
        <v>1.8233539983252949</v>
      </c>
      <c r="K33" s="54">
        <v>1.7761858567160682</v>
      </c>
      <c r="L33" s="54">
        <v>1.7812910000262692</v>
      </c>
      <c r="M33" s="54">
        <v>1.7852525522857763</v>
      </c>
      <c r="N33" s="54">
        <v>1.7987286952283745</v>
      </c>
      <c r="O33" s="54">
        <v>1.8316729175715638</v>
      </c>
      <c r="P33" s="54">
        <v>1.3336411254914236</v>
      </c>
      <c r="Q33" s="54">
        <v>1.7852672612098965</v>
      </c>
      <c r="R33" s="54">
        <v>1.779231590778753</v>
      </c>
      <c r="S33" s="54">
        <v>1.7192690739786889</v>
      </c>
      <c r="T33" s="54">
        <v>1.7197076109029679</v>
      </c>
      <c r="U33" s="54"/>
      <c r="V33" s="54"/>
      <c r="W33" s="56"/>
      <c r="X33" s="2">
        <f t="shared" ca="1" si="20"/>
        <v>2</v>
      </c>
      <c r="Y33" s="2">
        <f t="shared" ca="1" si="20"/>
        <v>0</v>
      </c>
      <c r="Z33" s="2">
        <f t="shared" ca="1" si="20"/>
        <v>0</v>
      </c>
      <c r="AA33" s="2">
        <f t="shared" ca="1" si="20"/>
        <v>0</v>
      </c>
      <c r="AB33" s="2">
        <f t="shared" ca="1" si="20"/>
        <v>0</v>
      </c>
      <c r="AC33" s="2">
        <f t="shared" ca="1" si="20"/>
        <v>2</v>
      </c>
      <c r="AD33" s="2">
        <f t="shared" ca="1" si="20"/>
        <v>0</v>
      </c>
      <c r="AE33" s="2">
        <f t="shared" ca="1" si="20"/>
        <v>0</v>
      </c>
      <c r="AF33" s="2">
        <f t="shared" ca="1" si="20"/>
        <v>0</v>
      </c>
      <c r="AG33" s="2">
        <f t="shared" ca="1" si="20"/>
        <v>0</v>
      </c>
      <c r="AH33" s="2">
        <f t="shared" ca="1" si="20"/>
        <v>0</v>
      </c>
      <c r="AI33" s="2">
        <f t="shared" ca="1" si="20"/>
        <v>0</v>
      </c>
      <c r="AJ33" s="2">
        <f t="shared" ca="1" si="20"/>
        <v>0</v>
      </c>
      <c r="AK33" s="2">
        <f t="shared" ca="1" si="20"/>
        <v>0</v>
      </c>
      <c r="AL33" s="55">
        <v>1.5671605259074382</v>
      </c>
      <c r="AM33" s="55">
        <v>1.5644795419207467</v>
      </c>
      <c r="AN33" s="55">
        <v>1.5605537288175342</v>
      </c>
      <c r="AO33" s="55">
        <v>1.5668818490589633</v>
      </c>
      <c r="AP33" s="55">
        <v>1.5878577849466335</v>
      </c>
      <c r="AQ33" s="55">
        <v>1.5973376969859723</v>
      </c>
      <c r="AR33" s="55">
        <v>1.5922959498998408</v>
      </c>
      <c r="AS33" s="55">
        <v>1.5529898564638689</v>
      </c>
      <c r="AT33" s="55">
        <v>1.5639230265829764</v>
      </c>
      <c r="AU33" s="55">
        <v>1.561004167286002</v>
      </c>
      <c r="AV33" s="55">
        <v>1.5598677054427597</v>
      </c>
      <c r="AW33" s="55"/>
      <c r="AX33" s="55"/>
      <c r="AY33" s="55"/>
      <c r="AZ33" s="2">
        <f t="shared" ca="1" si="21"/>
        <v>0</v>
      </c>
      <c r="BA33" s="2">
        <f t="shared" ca="1" si="21"/>
        <v>0</v>
      </c>
      <c r="BB33" s="2">
        <f t="shared" ca="1" si="21"/>
        <v>0</v>
      </c>
      <c r="BC33" s="2">
        <f t="shared" ca="1" si="21"/>
        <v>0</v>
      </c>
      <c r="BD33" s="2">
        <f t="shared" ca="1" si="21"/>
        <v>1</v>
      </c>
      <c r="BE33" s="2">
        <f t="shared" ca="1" si="21"/>
        <v>0</v>
      </c>
      <c r="BF33" s="2">
        <f t="shared" ca="1" si="21"/>
        <v>1</v>
      </c>
      <c r="BG33" s="2">
        <f t="shared" ca="1" si="21"/>
        <v>0</v>
      </c>
      <c r="BH33" s="2">
        <f t="shared" ca="1" si="21"/>
        <v>0</v>
      </c>
      <c r="BI33" s="2">
        <f t="shared" ca="1" si="21"/>
        <v>0</v>
      </c>
      <c r="BJ33" s="2">
        <f t="shared" ca="1" si="21"/>
        <v>0</v>
      </c>
      <c r="BK33" s="2">
        <f t="shared" ca="1" si="21"/>
        <v>0</v>
      </c>
      <c r="BL33" s="2">
        <f t="shared" ca="1" si="21"/>
        <v>0</v>
      </c>
      <c r="BM33" s="2">
        <f t="shared" ca="1" si="21"/>
        <v>0</v>
      </c>
      <c r="BN33" s="2" t="str">
        <f t="shared" si="22"/>
        <v>KI</v>
      </c>
      <c r="BO33" s="2">
        <f t="shared" si="23"/>
        <v>0</v>
      </c>
      <c r="BP33" s="2">
        <f t="shared" si="3"/>
        <v>0</v>
      </c>
      <c r="BR33" s="2">
        <f t="shared" si="24"/>
        <v>1</v>
      </c>
      <c r="BS33" s="2">
        <f t="shared" si="25"/>
        <v>0</v>
      </c>
      <c r="BT33" s="2">
        <f t="shared" si="26"/>
        <v>0</v>
      </c>
      <c r="BU33" s="2">
        <f t="shared" si="27"/>
        <v>0</v>
      </c>
      <c r="BV33" s="2">
        <f t="shared" si="28"/>
        <v>0</v>
      </c>
      <c r="BW33" s="2">
        <f t="shared" si="29"/>
        <v>1</v>
      </c>
      <c r="BX33" s="2">
        <f t="shared" si="30"/>
        <v>0</v>
      </c>
      <c r="BY33" s="2">
        <f t="shared" si="31"/>
        <v>0</v>
      </c>
      <c r="BZ33" s="2">
        <f t="shared" si="32"/>
        <v>0</v>
      </c>
      <c r="CA33" s="2">
        <f t="shared" si="33"/>
        <v>0</v>
      </c>
      <c r="CB33" s="2">
        <f t="shared" si="34"/>
        <v>0</v>
      </c>
      <c r="CC33" s="2">
        <f t="shared" si="35"/>
        <v>0</v>
      </c>
      <c r="CD33" s="2">
        <f t="shared" si="36"/>
        <v>0</v>
      </c>
      <c r="CE33" s="2">
        <f t="shared" si="37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КА-6А  -  α_рс</v>
      </c>
      <c r="B34" s="10" t="s">
        <v>803</v>
      </c>
      <c r="C34" s="18">
        <v>1.8</v>
      </c>
      <c r="D34" s="18">
        <v>1.2</v>
      </c>
      <c r="E34" s="22" t="s">
        <v>116</v>
      </c>
      <c r="F34" s="22">
        <v>3</v>
      </c>
      <c r="G34" s="18"/>
      <c r="H34" s="20">
        <f t="shared" ca="1" si="18"/>
        <v>0</v>
      </c>
      <c r="I34" s="16" t="str">
        <f t="shared" si="19"/>
        <v>06K002KIAF24</v>
      </c>
      <c r="J34" s="54">
        <v>1.1575779234219423</v>
      </c>
      <c r="K34" s="54">
        <v>1.1618943006437445</v>
      </c>
      <c r="L34" s="54">
        <v>1.1457963825671154</v>
      </c>
      <c r="M34" s="54">
        <v>1.1765983366594501</v>
      </c>
      <c r="N34" s="54">
        <v>1.2063589567578632</v>
      </c>
      <c r="O34" s="54">
        <v>1.1935714717446122</v>
      </c>
      <c r="P34" s="54">
        <v>1.1829195476313148</v>
      </c>
      <c r="Q34" s="54">
        <v>1.2606659809304204</v>
      </c>
      <c r="R34" s="54">
        <v>1.2333142726030142</v>
      </c>
      <c r="S34" s="54">
        <v>1.2103790043541589</v>
      </c>
      <c r="T34" s="54">
        <v>1.1632386615860653</v>
      </c>
      <c r="U34" s="54"/>
      <c r="V34" s="54"/>
      <c r="W34" s="56"/>
      <c r="X34" s="2">
        <f t="shared" ca="1" si="20"/>
        <v>0</v>
      </c>
      <c r="Y34" s="2">
        <f t="shared" ca="1" si="20"/>
        <v>0</v>
      </c>
      <c r="Z34" s="2">
        <f t="shared" ca="1" si="20"/>
        <v>0</v>
      </c>
      <c r="AA34" s="2">
        <f t="shared" ca="1" si="20"/>
        <v>0</v>
      </c>
      <c r="AB34" s="2">
        <f t="shared" ca="1" si="20"/>
        <v>0</v>
      </c>
      <c r="AC34" s="2">
        <f t="shared" ca="1" si="20"/>
        <v>0</v>
      </c>
      <c r="AD34" s="2">
        <f t="shared" ca="1" si="20"/>
        <v>0</v>
      </c>
      <c r="AE34" s="2">
        <f t="shared" ca="1" si="20"/>
        <v>0</v>
      </c>
      <c r="AF34" s="2">
        <f t="shared" ca="1" si="20"/>
        <v>0</v>
      </c>
      <c r="AG34" s="2">
        <f t="shared" ca="1" si="20"/>
        <v>0</v>
      </c>
      <c r="AH34" s="2">
        <f t="shared" ca="1" si="20"/>
        <v>0</v>
      </c>
      <c r="AI34" s="2">
        <f t="shared" ca="1" si="20"/>
        <v>0</v>
      </c>
      <c r="AJ34" s="2">
        <f t="shared" ca="1" si="20"/>
        <v>0</v>
      </c>
      <c r="AK34" s="2">
        <f t="shared" ca="1" si="20"/>
        <v>0</v>
      </c>
      <c r="AL34" s="55">
        <v>1.2747911716886775</v>
      </c>
      <c r="AM34" s="55">
        <v>1.2729748670010519</v>
      </c>
      <c r="AN34" s="55">
        <v>1.2669127429987375</v>
      </c>
      <c r="AO34" s="55">
        <v>1.3089505419901513</v>
      </c>
      <c r="AP34" s="55">
        <v>1.3164001213327703</v>
      </c>
      <c r="AQ34" s="55">
        <v>1.3167190934305548</v>
      </c>
      <c r="AR34" s="55">
        <v>1.2993442804907902</v>
      </c>
      <c r="AS34" s="55">
        <v>1.2960947866802255</v>
      </c>
      <c r="AT34" s="55">
        <v>1.2784844627610161</v>
      </c>
      <c r="AU34" s="55">
        <v>1.2610178822049969</v>
      </c>
      <c r="AV34" s="55">
        <v>1.2643290209472595</v>
      </c>
      <c r="AW34" s="55"/>
      <c r="AX34" s="55"/>
      <c r="AY34" s="55"/>
      <c r="AZ34" s="2">
        <f t="shared" ca="1" si="21"/>
        <v>0</v>
      </c>
      <c r="BA34" s="2">
        <f t="shared" ca="1" si="21"/>
        <v>0</v>
      </c>
      <c r="BB34" s="2">
        <f t="shared" ca="1" si="21"/>
        <v>0</v>
      </c>
      <c r="BC34" s="2">
        <f t="shared" ca="1" si="21"/>
        <v>0</v>
      </c>
      <c r="BD34" s="2">
        <f t="shared" ca="1" si="21"/>
        <v>1</v>
      </c>
      <c r="BE34" s="2">
        <f t="shared" ca="1" si="21"/>
        <v>0</v>
      </c>
      <c r="BF34" s="2">
        <f t="shared" ca="1" si="21"/>
        <v>1</v>
      </c>
      <c r="BG34" s="2">
        <f t="shared" ca="1" si="21"/>
        <v>0</v>
      </c>
      <c r="BH34" s="2">
        <f t="shared" ca="1" si="21"/>
        <v>0</v>
      </c>
      <c r="BI34" s="2">
        <f t="shared" ca="1" si="21"/>
        <v>0</v>
      </c>
      <c r="BJ34" s="2">
        <f t="shared" ca="1" si="21"/>
        <v>0</v>
      </c>
      <c r="BK34" s="2">
        <f t="shared" ca="1" si="21"/>
        <v>0</v>
      </c>
      <c r="BL34" s="2">
        <f t="shared" ca="1" si="21"/>
        <v>0</v>
      </c>
      <c r="BM34" s="2">
        <f t="shared" ca="1" si="21"/>
        <v>0</v>
      </c>
      <c r="BN34" s="2" t="str">
        <f t="shared" si="22"/>
        <v>KI</v>
      </c>
      <c r="BO34" s="2">
        <f t="shared" si="23"/>
        <v>0</v>
      </c>
      <c r="BP34" s="2">
        <f t="shared" si="3"/>
        <v>1</v>
      </c>
      <c r="BR34" s="2">
        <f t="shared" si="24"/>
        <v>0</v>
      </c>
      <c r="BS34" s="2">
        <f t="shared" si="25"/>
        <v>0</v>
      </c>
      <c r="BT34" s="2">
        <f t="shared" si="26"/>
        <v>0</v>
      </c>
      <c r="BU34" s="2">
        <f t="shared" si="27"/>
        <v>0</v>
      </c>
      <c r="BV34" s="2">
        <f t="shared" si="28"/>
        <v>0</v>
      </c>
      <c r="BW34" s="2">
        <f t="shared" si="29"/>
        <v>0</v>
      </c>
      <c r="BX34" s="2">
        <f t="shared" si="30"/>
        <v>0</v>
      </c>
      <c r="BY34" s="2">
        <f t="shared" si="31"/>
        <v>0</v>
      </c>
      <c r="BZ34" s="2">
        <f t="shared" si="32"/>
        <v>0</v>
      </c>
      <c r="CA34" s="2">
        <f t="shared" si="33"/>
        <v>0</v>
      </c>
      <c r="CB34" s="2">
        <f t="shared" si="34"/>
        <v>0</v>
      </c>
      <c r="CC34" s="2">
        <f t="shared" si="35"/>
        <v>0</v>
      </c>
      <c r="CD34" s="2">
        <f t="shared" si="36"/>
        <v>0</v>
      </c>
      <c r="CE34" s="2">
        <f t="shared" si="37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КА-6Б  -  α_рс</v>
      </c>
      <c r="B35" s="10" t="s">
        <v>804</v>
      </c>
      <c r="C35" s="18">
        <v>1.8</v>
      </c>
      <c r="D35" s="18">
        <v>1.2</v>
      </c>
      <c r="E35" s="22" t="s">
        <v>116</v>
      </c>
      <c r="F35" s="22">
        <v>3</v>
      </c>
      <c r="G35" s="18"/>
      <c r="H35" s="20">
        <f t="shared" ca="1" si="18"/>
        <v>0</v>
      </c>
      <c r="I35" s="16" t="str">
        <f t="shared" si="19"/>
        <v>06K002KIBF24</v>
      </c>
      <c r="J35" s="54">
        <v>1.2627315005902815</v>
      </c>
      <c r="K35" s="54">
        <v>1.4578232334977408</v>
      </c>
      <c r="L35" s="54">
        <v>1.2733571296861301</v>
      </c>
      <c r="M35" s="54">
        <v>1.2873192420834141</v>
      </c>
      <c r="N35" s="54">
        <v>1.4226209772350602</v>
      </c>
      <c r="O35" s="54">
        <v>1.4020145692490231</v>
      </c>
      <c r="P35" s="54">
        <v>1.3007803258651986</v>
      </c>
      <c r="Q35" s="54">
        <v>1.2664090302133446</v>
      </c>
      <c r="R35" s="54">
        <v>1.2394885570876484</v>
      </c>
      <c r="S35" s="54">
        <v>1.2292919377450109</v>
      </c>
      <c r="T35" s="54">
        <v>1.2109320835517703</v>
      </c>
      <c r="U35" s="54"/>
      <c r="V35" s="54"/>
      <c r="W35" s="56"/>
      <c r="X35" s="2">
        <f t="shared" ca="1" si="20"/>
        <v>0</v>
      </c>
      <c r="Y35" s="2">
        <f t="shared" ca="1" si="20"/>
        <v>0</v>
      </c>
      <c r="Z35" s="2">
        <f t="shared" ca="1" si="20"/>
        <v>0</v>
      </c>
      <c r="AA35" s="2">
        <f t="shared" ca="1" si="20"/>
        <v>0</v>
      </c>
      <c r="AB35" s="2">
        <f t="shared" ca="1" si="20"/>
        <v>0</v>
      </c>
      <c r="AC35" s="2">
        <f t="shared" ca="1" si="20"/>
        <v>0</v>
      </c>
      <c r="AD35" s="2">
        <f t="shared" ca="1" si="20"/>
        <v>0</v>
      </c>
      <c r="AE35" s="2">
        <f t="shared" ca="1" si="20"/>
        <v>0</v>
      </c>
      <c r="AF35" s="2">
        <f t="shared" ca="1" si="20"/>
        <v>0</v>
      </c>
      <c r="AG35" s="2">
        <f t="shared" ca="1" si="20"/>
        <v>0</v>
      </c>
      <c r="AH35" s="2">
        <f t="shared" ca="1" si="20"/>
        <v>0</v>
      </c>
      <c r="AI35" s="2">
        <f t="shared" ca="1" si="20"/>
        <v>0</v>
      </c>
      <c r="AJ35" s="2">
        <f t="shared" ca="1" si="20"/>
        <v>0</v>
      </c>
      <c r="AK35" s="2">
        <f t="shared" ca="1" si="20"/>
        <v>0</v>
      </c>
      <c r="AL35" s="55">
        <v>1.3191492291421685</v>
      </c>
      <c r="AM35" s="55">
        <v>1.3397729946603802</v>
      </c>
      <c r="AN35" s="55">
        <v>1.2713590926728746</v>
      </c>
      <c r="AO35" s="55">
        <v>1.3586952288660521</v>
      </c>
      <c r="AP35" s="55">
        <v>1.5773085144068844</v>
      </c>
      <c r="AQ35" s="55">
        <v>1.6290333496497493</v>
      </c>
      <c r="AR35" s="55">
        <v>1.4062825276634938</v>
      </c>
      <c r="AS35" s="55">
        <v>1.2755174704395615</v>
      </c>
      <c r="AT35" s="55">
        <v>1.2783118569552541</v>
      </c>
      <c r="AU35" s="55">
        <v>1.3043001539376218</v>
      </c>
      <c r="AV35" s="55">
        <v>1.3009964343596494</v>
      </c>
      <c r="AW35" s="55"/>
      <c r="AX35" s="55"/>
      <c r="AY35" s="55"/>
      <c r="AZ35" s="2">
        <f t="shared" ca="1" si="21"/>
        <v>0</v>
      </c>
      <c r="BA35" s="2">
        <f t="shared" ca="1" si="21"/>
        <v>0</v>
      </c>
      <c r="BB35" s="2">
        <f t="shared" ca="1" si="21"/>
        <v>0</v>
      </c>
      <c r="BC35" s="2">
        <f t="shared" ca="1" si="21"/>
        <v>0</v>
      </c>
      <c r="BD35" s="2">
        <f t="shared" ca="1" si="21"/>
        <v>1</v>
      </c>
      <c r="BE35" s="2">
        <f t="shared" ca="1" si="21"/>
        <v>0</v>
      </c>
      <c r="BF35" s="2">
        <f t="shared" ca="1" si="21"/>
        <v>1</v>
      </c>
      <c r="BG35" s="2">
        <f t="shared" ca="1" si="21"/>
        <v>0</v>
      </c>
      <c r="BH35" s="2">
        <f t="shared" ca="1" si="21"/>
        <v>0</v>
      </c>
      <c r="BI35" s="2">
        <f t="shared" ca="1" si="21"/>
        <v>0</v>
      </c>
      <c r="BJ35" s="2">
        <f t="shared" ca="1" si="21"/>
        <v>0</v>
      </c>
      <c r="BK35" s="2">
        <f t="shared" ca="1" si="21"/>
        <v>0</v>
      </c>
      <c r="BL35" s="2">
        <f t="shared" ca="1" si="21"/>
        <v>0</v>
      </c>
      <c r="BM35" s="2">
        <f t="shared" ca="1" si="21"/>
        <v>0</v>
      </c>
      <c r="BN35" s="2" t="str">
        <f t="shared" si="22"/>
        <v>KI</v>
      </c>
      <c r="BO35" s="2">
        <f t="shared" si="23"/>
        <v>0</v>
      </c>
      <c r="BP35" s="2">
        <f t="shared" si="3"/>
        <v>1</v>
      </c>
      <c r="BR35" s="2">
        <f t="shared" si="24"/>
        <v>0</v>
      </c>
      <c r="BS35" s="2">
        <f t="shared" si="25"/>
        <v>0</v>
      </c>
      <c r="BT35" s="2">
        <f t="shared" si="26"/>
        <v>0</v>
      </c>
      <c r="BU35" s="2">
        <f t="shared" si="27"/>
        <v>0</v>
      </c>
      <c r="BV35" s="2">
        <f t="shared" si="28"/>
        <v>0</v>
      </c>
      <c r="BW35" s="2">
        <f t="shared" si="29"/>
        <v>0</v>
      </c>
      <c r="BX35" s="2">
        <f t="shared" si="30"/>
        <v>0</v>
      </c>
      <c r="BY35" s="2">
        <f t="shared" si="31"/>
        <v>0</v>
      </c>
      <c r="BZ35" s="2">
        <f t="shared" si="32"/>
        <v>0</v>
      </c>
      <c r="CA35" s="2">
        <f t="shared" si="33"/>
        <v>0</v>
      </c>
      <c r="CB35" s="2">
        <f t="shared" si="34"/>
        <v>0</v>
      </c>
      <c r="CC35" s="2">
        <f t="shared" si="35"/>
        <v>0</v>
      </c>
      <c r="CD35" s="2">
        <f t="shared" si="36"/>
        <v>0</v>
      </c>
      <c r="CE35" s="2">
        <f t="shared" si="37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КА-7А  -  α_рс</v>
      </c>
      <c r="B36" s="10" t="s">
        <v>805</v>
      </c>
      <c r="C36" s="18">
        <v>1.8</v>
      </c>
      <c r="D36" s="18">
        <v>1.2</v>
      </c>
      <c r="E36" s="22" t="s">
        <v>116</v>
      </c>
      <c r="F36" s="22">
        <v>3</v>
      </c>
      <c r="G36" s="18"/>
      <c r="H36" s="20">
        <f t="shared" ca="1" si="18"/>
        <v>0</v>
      </c>
      <c r="I36" s="16" t="str">
        <f t="shared" si="19"/>
        <v>07K002KIAF24</v>
      </c>
      <c r="J36" s="54">
        <v>1.4849855510629117</v>
      </c>
      <c r="K36" s="54">
        <v>1.4831681916624111</v>
      </c>
      <c r="L36" s="54">
        <v>1.4672513229041662</v>
      </c>
      <c r="M36" s="54">
        <v>1.2624743901272104</v>
      </c>
      <c r="N36" s="54">
        <v>1.2666860452904785</v>
      </c>
      <c r="O36" s="54">
        <v>1.1903828541574892</v>
      </c>
      <c r="P36" s="54">
        <v>1.2305542488041357</v>
      </c>
      <c r="Q36" s="54">
        <v>1.2592814379520718</v>
      </c>
      <c r="R36" s="54">
        <v>1.2536145583285085</v>
      </c>
      <c r="S36" s="54">
        <v>1.1876250614355293</v>
      </c>
      <c r="T36" s="54">
        <v>1.2353432877493002</v>
      </c>
      <c r="U36" s="54"/>
      <c r="V36" s="54"/>
      <c r="W36" s="56"/>
      <c r="X36" s="2">
        <f t="shared" ca="1" si="20"/>
        <v>0</v>
      </c>
      <c r="Y36" s="2">
        <f t="shared" ca="1" si="20"/>
        <v>0</v>
      </c>
      <c r="Z36" s="2">
        <f t="shared" ca="1" si="20"/>
        <v>0</v>
      </c>
      <c r="AA36" s="2">
        <f t="shared" ca="1" si="20"/>
        <v>0</v>
      </c>
      <c r="AB36" s="2">
        <f t="shared" ca="1" si="20"/>
        <v>0</v>
      </c>
      <c r="AC36" s="2">
        <f t="shared" ca="1" si="20"/>
        <v>0</v>
      </c>
      <c r="AD36" s="2">
        <f t="shared" ca="1" si="20"/>
        <v>0</v>
      </c>
      <c r="AE36" s="2">
        <f t="shared" ca="1" si="20"/>
        <v>0</v>
      </c>
      <c r="AF36" s="2">
        <f t="shared" ca="1" si="20"/>
        <v>0</v>
      </c>
      <c r="AG36" s="2">
        <f t="shared" ca="1" si="20"/>
        <v>0</v>
      </c>
      <c r="AH36" s="2">
        <f t="shared" ca="1" si="20"/>
        <v>0</v>
      </c>
      <c r="AI36" s="2">
        <f t="shared" ca="1" si="20"/>
        <v>0</v>
      </c>
      <c r="AJ36" s="2">
        <f t="shared" ca="1" si="20"/>
        <v>0</v>
      </c>
      <c r="AK36" s="2">
        <f t="shared" ca="1" si="20"/>
        <v>0</v>
      </c>
      <c r="AL36" s="55">
        <v>1.4532615287250725</v>
      </c>
      <c r="AM36" s="55">
        <v>1.4517800484486025</v>
      </c>
      <c r="AN36" s="55">
        <v>1.4270358839618011</v>
      </c>
      <c r="AO36" s="55">
        <v>1.3538653691254738</v>
      </c>
      <c r="AP36" s="55">
        <v>1.3504609176171349</v>
      </c>
      <c r="AQ36" s="55">
        <v>1.3411932983320531</v>
      </c>
      <c r="AR36" s="55">
        <v>1.3322164623066697</v>
      </c>
      <c r="AS36" s="55">
        <v>1.3154449323511452</v>
      </c>
      <c r="AT36" s="55">
        <v>1.3144840777217552</v>
      </c>
      <c r="AU36" s="55">
        <v>1.3007463012853051</v>
      </c>
      <c r="AV36" s="55">
        <v>1.2967463861726467</v>
      </c>
      <c r="AW36" s="55"/>
      <c r="AX36" s="55"/>
      <c r="AY36" s="55"/>
      <c r="AZ36" s="2">
        <f t="shared" ca="1" si="21"/>
        <v>0</v>
      </c>
      <c r="BA36" s="2">
        <f t="shared" ca="1" si="21"/>
        <v>0</v>
      </c>
      <c r="BB36" s="2">
        <f t="shared" ca="1" si="21"/>
        <v>0</v>
      </c>
      <c r="BC36" s="2">
        <f t="shared" ca="1" si="21"/>
        <v>0</v>
      </c>
      <c r="BD36" s="2">
        <f t="shared" ca="1" si="21"/>
        <v>1</v>
      </c>
      <c r="BE36" s="2">
        <f t="shared" ca="1" si="21"/>
        <v>0</v>
      </c>
      <c r="BF36" s="2">
        <f t="shared" ca="1" si="21"/>
        <v>1</v>
      </c>
      <c r="BG36" s="2">
        <f t="shared" ca="1" si="21"/>
        <v>0</v>
      </c>
      <c r="BH36" s="2">
        <f t="shared" ca="1" si="21"/>
        <v>0</v>
      </c>
      <c r="BI36" s="2">
        <f t="shared" ca="1" si="21"/>
        <v>0</v>
      </c>
      <c r="BJ36" s="2">
        <f t="shared" ca="1" si="21"/>
        <v>0</v>
      </c>
      <c r="BK36" s="2">
        <f t="shared" ca="1" si="21"/>
        <v>0</v>
      </c>
      <c r="BL36" s="2">
        <f t="shared" ca="1" si="21"/>
        <v>0</v>
      </c>
      <c r="BM36" s="2">
        <f t="shared" ca="1" si="21"/>
        <v>0</v>
      </c>
      <c r="BN36" s="2" t="str">
        <f t="shared" si="22"/>
        <v>KI</v>
      </c>
      <c r="BO36" s="2">
        <f t="shared" si="23"/>
        <v>0</v>
      </c>
      <c r="BP36" s="2">
        <f t="shared" si="3"/>
        <v>1</v>
      </c>
      <c r="BR36" s="2">
        <f t="shared" si="24"/>
        <v>0</v>
      </c>
      <c r="BS36" s="2">
        <f t="shared" si="25"/>
        <v>0</v>
      </c>
      <c r="BT36" s="2">
        <f t="shared" si="26"/>
        <v>0</v>
      </c>
      <c r="BU36" s="2">
        <f t="shared" si="27"/>
        <v>0</v>
      </c>
      <c r="BV36" s="2">
        <f t="shared" si="28"/>
        <v>0</v>
      </c>
      <c r="BW36" s="2">
        <f t="shared" si="29"/>
        <v>0</v>
      </c>
      <c r="BX36" s="2">
        <f t="shared" si="30"/>
        <v>0</v>
      </c>
      <c r="BY36" s="2">
        <f t="shared" si="31"/>
        <v>0</v>
      </c>
      <c r="BZ36" s="2">
        <f t="shared" si="32"/>
        <v>0</v>
      </c>
      <c r="CA36" s="2">
        <f t="shared" si="33"/>
        <v>0</v>
      </c>
      <c r="CB36" s="2">
        <f t="shared" si="34"/>
        <v>0</v>
      </c>
      <c r="CC36" s="2">
        <f t="shared" si="35"/>
        <v>0</v>
      </c>
      <c r="CD36" s="2">
        <f t="shared" si="36"/>
        <v>0</v>
      </c>
      <c r="CE36" s="2">
        <f t="shared" si="37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КА-7Б  -  α_рс</v>
      </c>
      <c r="B37" s="10" t="s">
        <v>806</v>
      </c>
      <c r="C37" s="18">
        <v>1.8</v>
      </c>
      <c r="D37" s="18">
        <v>1.2</v>
      </c>
      <c r="E37" s="22" t="s">
        <v>116</v>
      </c>
      <c r="F37" s="22">
        <v>3</v>
      </c>
      <c r="G37" s="18"/>
      <c r="H37" s="20">
        <f t="shared" ca="1" si="18"/>
        <v>0</v>
      </c>
      <c r="I37" s="16" t="str">
        <f t="shared" si="19"/>
        <v>07K002KIBF24</v>
      </c>
      <c r="J37" s="54">
        <v>1.5994486318119947</v>
      </c>
      <c r="K37" s="54">
        <v>1.5094235318699925</v>
      </c>
      <c r="L37" s="54">
        <v>1.5899594262874079</v>
      </c>
      <c r="M37" s="54">
        <v>1.3085659667710214</v>
      </c>
      <c r="N37" s="54">
        <v>1.2657022091871619</v>
      </c>
      <c r="O37" s="54">
        <v>1.3032994046726682</v>
      </c>
      <c r="P37" s="54">
        <v>1.4842647778414497</v>
      </c>
      <c r="Q37" s="54">
        <v>1.4753789949136455</v>
      </c>
      <c r="R37" s="54">
        <v>1.3446762122825682</v>
      </c>
      <c r="S37" s="54">
        <v>1.3158027109748076</v>
      </c>
      <c r="T37" s="54">
        <v>1.3225719736266184</v>
      </c>
      <c r="U37" s="54"/>
      <c r="V37" s="54"/>
      <c r="W37" s="56"/>
      <c r="X37" s="2">
        <f t="shared" ca="1" si="20"/>
        <v>0</v>
      </c>
      <c r="Y37" s="2">
        <f t="shared" ca="1" si="20"/>
        <v>0</v>
      </c>
      <c r="Z37" s="2">
        <f t="shared" ca="1" si="20"/>
        <v>0</v>
      </c>
      <c r="AA37" s="2">
        <f t="shared" ca="1" si="20"/>
        <v>0</v>
      </c>
      <c r="AB37" s="2">
        <f t="shared" ca="1" si="20"/>
        <v>0</v>
      </c>
      <c r="AC37" s="2">
        <f t="shared" ca="1" si="20"/>
        <v>0</v>
      </c>
      <c r="AD37" s="2">
        <f t="shared" ca="1" si="20"/>
        <v>40</v>
      </c>
      <c r="AE37" s="2">
        <f t="shared" ca="1" si="20"/>
        <v>0</v>
      </c>
      <c r="AF37" s="2">
        <f t="shared" ca="1" si="20"/>
        <v>0</v>
      </c>
      <c r="AG37" s="2">
        <f t="shared" ca="1" si="20"/>
        <v>0</v>
      </c>
      <c r="AH37" s="2">
        <f t="shared" ca="1" si="20"/>
        <v>0</v>
      </c>
      <c r="AI37" s="2">
        <f t="shared" ca="1" si="20"/>
        <v>0</v>
      </c>
      <c r="AJ37" s="2">
        <f t="shared" ca="1" si="20"/>
        <v>0</v>
      </c>
      <c r="AK37" s="2">
        <f t="shared" ca="1" si="20"/>
        <v>0</v>
      </c>
      <c r="AL37" s="55">
        <v>1.3172910063919623</v>
      </c>
      <c r="AM37" s="55">
        <v>1.3199285967057421</v>
      </c>
      <c r="AN37" s="55">
        <v>1.3192666206374422</v>
      </c>
      <c r="AO37" s="55">
        <v>1.2842574967908997</v>
      </c>
      <c r="AP37" s="55">
        <v>1.2926703304045919</v>
      </c>
      <c r="AQ37" s="55">
        <v>1.2911112599985464</v>
      </c>
      <c r="AR37" s="55">
        <v>1.287792840091426</v>
      </c>
      <c r="AS37" s="55">
        <v>1.27552580587763</v>
      </c>
      <c r="AT37" s="55">
        <v>1.282609915482817</v>
      </c>
      <c r="AU37" s="55">
        <v>1.275577330837792</v>
      </c>
      <c r="AV37" s="55">
        <v>1.2656832537911504</v>
      </c>
      <c r="AW37" s="55"/>
      <c r="AX37" s="55"/>
      <c r="AY37" s="55"/>
      <c r="AZ37" s="2">
        <f t="shared" ca="1" si="21"/>
        <v>0</v>
      </c>
      <c r="BA37" s="2">
        <f t="shared" ca="1" si="21"/>
        <v>0</v>
      </c>
      <c r="BB37" s="2">
        <f t="shared" ca="1" si="21"/>
        <v>0</v>
      </c>
      <c r="BC37" s="2">
        <f t="shared" ca="1" si="21"/>
        <v>0</v>
      </c>
      <c r="BD37" s="2">
        <f t="shared" ca="1" si="21"/>
        <v>1</v>
      </c>
      <c r="BE37" s="2">
        <f t="shared" ca="1" si="21"/>
        <v>0</v>
      </c>
      <c r="BF37" s="2">
        <f t="shared" ca="1" si="21"/>
        <v>1</v>
      </c>
      <c r="BG37" s="2">
        <f t="shared" ca="1" si="21"/>
        <v>0</v>
      </c>
      <c r="BH37" s="2">
        <f t="shared" ca="1" si="21"/>
        <v>0</v>
      </c>
      <c r="BI37" s="2">
        <f t="shared" ca="1" si="21"/>
        <v>0</v>
      </c>
      <c r="BJ37" s="2">
        <f t="shared" ca="1" si="21"/>
        <v>0</v>
      </c>
      <c r="BK37" s="2">
        <f t="shared" ca="1" si="21"/>
        <v>0</v>
      </c>
      <c r="BL37" s="2">
        <f t="shared" ca="1" si="21"/>
        <v>0</v>
      </c>
      <c r="BM37" s="2">
        <f t="shared" ca="1" si="21"/>
        <v>0</v>
      </c>
      <c r="BN37" s="2" t="str">
        <f t="shared" si="22"/>
        <v>KI</v>
      </c>
      <c r="BO37" s="2">
        <f t="shared" si="23"/>
        <v>0</v>
      </c>
      <c r="BP37" s="2">
        <f t="shared" si="3"/>
        <v>1</v>
      </c>
      <c r="BR37" s="2">
        <f t="shared" si="24"/>
        <v>0</v>
      </c>
      <c r="BS37" s="2">
        <f t="shared" si="25"/>
        <v>0</v>
      </c>
      <c r="BT37" s="2">
        <f t="shared" si="26"/>
        <v>0</v>
      </c>
      <c r="BU37" s="2">
        <f t="shared" si="27"/>
        <v>0</v>
      </c>
      <c r="BV37" s="2">
        <f t="shared" si="28"/>
        <v>0</v>
      </c>
      <c r="BW37" s="2">
        <f t="shared" si="29"/>
        <v>0</v>
      </c>
      <c r="BX37" s="2">
        <f t="shared" si="30"/>
        <v>0</v>
      </c>
      <c r="BY37" s="2">
        <f t="shared" si="31"/>
        <v>0</v>
      </c>
      <c r="BZ37" s="2">
        <f t="shared" si="32"/>
        <v>0</v>
      </c>
      <c r="CA37" s="2">
        <f t="shared" si="33"/>
        <v>0</v>
      </c>
      <c r="CB37" s="2">
        <f t="shared" si="34"/>
        <v>0</v>
      </c>
      <c r="CC37" s="2">
        <f t="shared" si="35"/>
        <v>0</v>
      </c>
      <c r="CD37" s="2">
        <f t="shared" si="36"/>
        <v>0</v>
      </c>
      <c r="CE37" s="2">
        <f t="shared" si="37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КА-8А  -  α_рс</v>
      </c>
      <c r="B38" s="10" t="s">
        <v>807</v>
      </c>
      <c r="C38" s="18">
        <v>1.8</v>
      </c>
      <c r="D38" s="18">
        <v>1.2</v>
      </c>
      <c r="E38" s="22" t="s">
        <v>116</v>
      </c>
      <c r="F38" s="22">
        <v>3</v>
      </c>
      <c r="G38" s="18"/>
      <c r="H38" s="20">
        <f t="shared" ca="1" si="18"/>
        <v>0</v>
      </c>
      <c r="I38" s="16" t="str">
        <f t="shared" si="19"/>
        <v>08K002KIAF24</v>
      </c>
      <c r="J38" s="54">
        <v>1.2720522568753099</v>
      </c>
      <c r="K38" s="54">
        <v>1.265689351534703</v>
      </c>
      <c r="L38" s="54">
        <v>1.3027420532632425</v>
      </c>
      <c r="M38" s="54">
        <v>1.3079796233008325</v>
      </c>
      <c r="N38" s="54">
        <v>1.2428366541753146</v>
      </c>
      <c r="O38" s="54">
        <v>1.1945686492883056</v>
      </c>
      <c r="P38" s="54">
        <v>0</v>
      </c>
      <c r="Q38" s="54">
        <v>0</v>
      </c>
      <c r="R38" s="54">
        <v>0</v>
      </c>
      <c r="S38" s="54">
        <v>0</v>
      </c>
      <c r="T38" s="54">
        <v>0</v>
      </c>
      <c r="U38" s="54"/>
      <c r="V38" s="54"/>
      <c r="W38" s="56"/>
      <c r="X38" s="2">
        <f t="shared" ca="1" si="20"/>
        <v>0</v>
      </c>
      <c r="Y38" s="2">
        <f t="shared" ca="1" si="20"/>
        <v>0</v>
      </c>
      <c r="Z38" s="2">
        <f t="shared" ca="1" si="20"/>
        <v>0</v>
      </c>
      <c r="AA38" s="2">
        <f t="shared" ca="1" si="20"/>
        <v>0</v>
      </c>
      <c r="AB38" s="2">
        <f t="shared" ca="1" si="20"/>
        <v>0</v>
      </c>
      <c r="AC38" s="2">
        <f t="shared" ca="1" si="20"/>
        <v>0</v>
      </c>
      <c r="AD38" s="2">
        <f t="shared" ca="1" si="20"/>
        <v>0</v>
      </c>
      <c r="AE38" s="2">
        <f t="shared" ca="1" si="20"/>
        <v>0</v>
      </c>
      <c r="AF38" s="2">
        <f t="shared" ca="1" si="20"/>
        <v>0</v>
      </c>
      <c r="AG38" s="2">
        <f t="shared" ca="1" si="20"/>
        <v>0</v>
      </c>
      <c r="AH38" s="2">
        <f t="shared" ca="1" si="20"/>
        <v>0</v>
      </c>
      <c r="AI38" s="2">
        <f t="shared" ca="1" si="20"/>
        <v>0</v>
      </c>
      <c r="AJ38" s="2">
        <f t="shared" ca="1" si="20"/>
        <v>0</v>
      </c>
      <c r="AK38" s="2">
        <f t="shared" ca="1" si="20"/>
        <v>0</v>
      </c>
      <c r="AL38" s="55">
        <v>1.2610202820806564</v>
      </c>
      <c r="AM38" s="55">
        <v>1.261696443180538</v>
      </c>
      <c r="AN38" s="55">
        <v>1.2550056667380733</v>
      </c>
      <c r="AO38" s="55">
        <v>1.2567411143469083</v>
      </c>
      <c r="AP38" s="55">
        <v>1.2715178445437736</v>
      </c>
      <c r="AQ38" s="55">
        <v>1.2556254091170653</v>
      </c>
      <c r="AR38" s="55">
        <v>0</v>
      </c>
      <c r="AS38" s="55">
        <v>0</v>
      </c>
      <c r="AT38" s="55">
        <v>0</v>
      </c>
      <c r="AU38" s="55">
        <v>0</v>
      </c>
      <c r="AV38" s="55">
        <v>0</v>
      </c>
      <c r="AW38" s="55"/>
      <c r="AX38" s="55"/>
      <c r="AY38" s="55"/>
      <c r="AZ38" s="2">
        <f t="shared" ca="1" si="21"/>
        <v>0</v>
      </c>
      <c r="BA38" s="2">
        <f t="shared" ca="1" si="21"/>
        <v>0</v>
      </c>
      <c r="BB38" s="2">
        <f t="shared" ca="1" si="21"/>
        <v>0</v>
      </c>
      <c r="BC38" s="2">
        <f t="shared" ca="1" si="21"/>
        <v>0</v>
      </c>
      <c r="BD38" s="2">
        <f t="shared" ca="1" si="21"/>
        <v>1</v>
      </c>
      <c r="BE38" s="2">
        <f t="shared" ca="1" si="21"/>
        <v>0</v>
      </c>
      <c r="BF38" s="2">
        <f t="shared" ca="1" si="21"/>
        <v>0</v>
      </c>
      <c r="BG38" s="2">
        <f t="shared" ca="1" si="21"/>
        <v>0</v>
      </c>
      <c r="BH38" s="2">
        <f t="shared" ca="1" si="21"/>
        <v>0</v>
      </c>
      <c r="BI38" s="2">
        <f t="shared" ca="1" si="21"/>
        <v>0</v>
      </c>
      <c r="BJ38" s="2">
        <f t="shared" ca="1" si="21"/>
        <v>0</v>
      </c>
      <c r="BK38" s="2">
        <f t="shared" ca="1" si="21"/>
        <v>0</v>
      </c>
      <c r="BL38" s="2">
        <f t="shared" ca="1" si="21"/>
        <v>0</v>
      </c>
      <c r="BM38" s="2">
        <f t="shared" ca="1" si="21"/>
        <v>0</v>
      </c>
      <c r="BN38" s="2" t="str">
        <f t="shared" si="22"/>
        <v>KI</v>
      </c>
      <c r="BP38" s="2">
        <f t="shared" si="3"/>
        <v>0</v>
      </c>
      <c r="BR38" s="2">
        <f t="shared" si="24"/>
        <v>0</v>
      </c>
      <c r="BS38" s="2">
        <f t="shared" si="25"/>
        <v>0</v>
      </c>
      <c r="BT38" s="2">
        <f t="shared" si="26"/>
        <v>0</v>
      </c>
      <c r="BU38" s="2">
        <f t="shared" si="27"/>
        <v>0</v>
      </c>
      <c r="BV38" s="2">
        <f t="shared" si="28"/>
        <v>0</v>
      </c>
      <c r="BW38" s="2">
        <f t="shared" si="29"/>
        <v>0</v>
      </c>
      <c r="BX38" s="2">
        <f t="shared" si="30"/>
        <v>0</v>
      </c>
      <c r="BY38" s="2">
        <f t="shared" si="31"/>
        <v>0</v>
      </c>
      <c r="BZ38" s="2">
        <f t="shared" si="32"/>
        <v>0</v>
      </c>
      <c r="CA38" s="2">
        <f t="shared" si="33"/>
        <v>0</v>
      </c>
      <c r="CB38" s="2">
        <f t="shared" si="34"/>
        <v>0</v>
      </c>
      <c r="CC38" s="2">
        <f t="shared" si="35"/>
        <v>0</v>
      </c>
      <c r="CD38" s="2">
        <f t="shared" si="36"/>
        <v>0</v>
      </c>
      <c r="CE38" s="2">
        <f t="shared" si="37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КА-8Б  -  α_рс</v>
      </c>
      <c r="B39" s="10" t="s">
        <v>808</v>
      </c>
      <c r="C39" s="18">
        <v>1.8</v>
      </c>
      <c r="D39" s="18">
        <v>1.2</v>
      </c>
      <c r="E39" s="22" t="s">
        <v>116</v>
      </c>
      <c r="F39" s="22">
        <v>3</v>
      </c>
      <c r="G39" s="18"/>
      <c r="H39" s="20">
        <f t="shared" ca="1" si="18"/>
        <v>0</v>
      </c>
      <c r="I39" s="16" t="str">
        <f t="shared" si="19"/>
        <v>08K002KIBF24</v>
      </c>
      <c r="J39" s="54">
        <v>1.1977023220526908</v>
      </c>
      <c r="K39" s="54">
        <v>1.2183057060993743</v>
      </c>
      <c r="L39" s="54">
        <v>1.200615911517158</v>
      </c>
      <c r="M39" s="54">
        <v>1.1807852326760997</v>
      </c>
      <c r="N39" s="54">
        <v>1.1866089757299061</v>
      </c>
      <c r="O39" s="54">
        <v>1.1460412886839264</v>
      </c>
      <c r="P39" s="54">
        <v>0</v>
      </c>
      <c r="Q39" s="54">
        <v>0</v>
      </c>
      <c r="R39" s="54">
        <v>0</v>
      </c>
      <c r="S39" s="54">
        <v>0</v>
      </c>
      <c r="T39" s="54">
        <v>0</v>
      </c>
      <c r="U39" s="54"/>
      <c r="V39" s="54"/>
      <c r="W39" s="56"/>
      <c r="X39" s="2">
        <f t="shared" ca="1" si="20"/>
        <v>0</v>
      </c>
      <c r="Y39" s="2">
        <f t="shared" ca="1" si="20"/>
        <v>0</v>
      </c>
      <c r="Z39" s="2">
        <f t="shared" ca="1" si="20"/>
        <v>0</v>
      </c>
      <c r="AA39" s="2">
        <f t="shared" ca="1" si="20"/>
        <v>0</v>
      </c>
      <c r="AB39" s="2">
        <f t="shared" ca="1" si="20"/>
        <v>0</v>
      </c>
      <c r="AC39" s="2">
        <f t="shared" ca="1" si="20"/>
        <v>0</v>
      </c>
      <c r="AD39" s="2">
        <f t="shared" ca="1" si="20"/>
        <v>0</v>
      </c>
      <c r="AE39" s="2">
        <f t="shared" ca="1" si="20"/>
        <v>0</v>
      </c>
      <c r="AF39" s="2">
        <f t="shared" ca="1" si="20"/>
        <v>0</v>
      </c>
      <c r="AG39" s="2">
        <f t="shared" ca="1" si="20"/>
        <v>0</v>
      </c>
      <c r="AH39" s="2">
        <f t="shared" ca="1" si="20"/>
        <v>0</v>
      </c>
      <c r="AI39" s="2">
        <f t="shared" ca="1" si="20"/>
        <v>0</v>
      </c>
      <c r="AJ39" s="2">
        <f t="shared" ca="1" si="20"/>
        <v>0</v>
      </c>
      <c r="AK39" s="2">
        <f t="shared" ca="1" si="20"/>
        <v>0</v>
      </c>
      <c r="AL39" s="55">
        <v>1.3398943284404659</v>
      </c>
      <c r="AM39" s="55">
        <v>1.3444279841609403</v>
      </c>
      <c r="AN39" s="55">
        <v>1.314571495385167</v>
      </c>
      <c r="AO39" s="55">
        <v>1.3230079918286897</v>
      </c>
      <c r="AP39" s="55">
        <v>1.3241372995389953</v>
      </c>
      <c r="AQ39" s="55">
        <v>1.31397685953629</v>
      </c>
      <c r="AR39" s="55">
        <v>0</v>
      </c>
      <c r="AS39" s="55">
        <v>0</v>
      </c>
      <c r="AT39" s="55">
        <v>0</v>
      </c>
      <c r="AU39" s="55">
        <v>0</v>
      </c>
      <c r="AV39" s="55">
        <v>0</v>
      </c>
      <c r="AW39" s="55"/>
      <c r="AX39" s="55"/>
      <c r="AY39" s="55"/>
      <c r="AZ39" s="2">
        <f t="shared" ca="1" si="21"/>
        <v>0</v>
      </c>
      <c r="BA39" s="2">
        <f t="shared" ca="1" si="21"/>
        <v>0</v>
      </c>
      <c r="BB39" s="2">
        <f t="shared" ca="1" si="21"/>
        <v>0</v>
      </c>
      <c r="BC39" s="2">
        <f t="shared" ca="1" si="21"/>
        <v>0</v>
      </c>
      <c r="BD39" s="2">
        <f t="shared" ca="1" si="21"/>
        <v>1</v>
      </c>
      <c r="BE39" s="2">
        <f t="shared" ca="1" si="21"/>
        <v>0</v>
      </c>
      <c r="BF39" s="2">
        <f t="shared" ca="1" si="21"/>
        <v>0</v>
      </c>
      <c r="BG39" s="2">
        <f t="shared" ca="1" si="21"/>
        <v>0</v>
      </c>
      <c r="BH39" s="2">
        <f t="shared" ca="1" si="21"/>
        <v>0</v>
      </c>
      <c r="BI39" s="2">
        <f t="shared" ca="1" si="21"/>
        <v>0</v>
      </c>
      <c r="BJ39" s="2">
        <f t="shared" ca="1" si="21"/>
        <v>0</v>
      </c>
      <c r="BK39" s="2">
        <f t="shared" ca="1" si="21"/>
        <v>0</v>
      </c>
      <c r="BL39" s="2">
        <f t="shared" ca="1" si="21"/>
        <v>0</v>
      </c>
      <c r="BM39" s="2">
        <f t="shared" ca="1" si="21"/>
        <v>0</v>
      </c>
      <c r="BN39" s="2" t="str">
        <f t="shared" si="22"/>
        <v>KI</v>
      </c>
      <c r="BP39" s="2">
        <f t="shared" si="3"/>
        <v>0</v>
      </c>
      <c r="BR39" s="2">
        <f t="shared" si="24"/>
        <v>0</v>
      </c>
      <c r="BS39" s="2">
        <f t="shared" si="25"/>
        <v>0</v>
      </c>
      <c r="BT39" s="2">
        <f t="shared" si="26"/>
        <v>0</v>
      </c>
      <c r="BU39" s="2">
        <f t="shared" si="27"/>
        <v>0</v>
      </c>
      <c r="BV39" s="2">
        <f t="shared" si="28"/>
        <v>0</v>
      </c>
      <c r="BW39" s="2">
        <f t="shared" si="29"/>
        <v>0</v>
      </c>
      <c r="BX39" s="2">
        <f t="shared" si="30"/>
        <v>0</v>
      </c>
      <c r="BY39" s="2">
        <f t="shared" si="31"/>
        <v>0</v>
      </c>
      <c r="BZ39" s="2">
        <f t="shared" si="32"/>
        <v>0</v>
      </c>
      <c r="CA39" s="2">
        <f t="shared" si="33"/>
        <v>0</v>
      </c>
      <c r="CB39" s="2">
        <f t="shared" si="34"/>
        <v>0</v>
      </c>
      <c r="CC39" s="2">
        <f t="shared" si="35"/>
        <v>0</v>
      </c>
      <c r="CD39" s="2">
        <f t="shared" si="36"/>
        <v>0</v>
      </c>
      <c r="CE39" s="2">
        <f t="shared" si="37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КА-9А  -  α_рс</v>
      </c>
      <c r="B40" s="10" t="s">
        <v>809</v>
      </c>
      <c r="C40" s="18">
        <v>1.8</v>
      </c>
      <c r="D40" s="18">
        <v>1.2</v>
      </c>
      <c r="E40" s="22" t="s">
        <v>116</v>
      </c>
      <c r="F40" s="22">
        <v>3</v>
      </c>
      <c r="G40" s="18"/>
      <c r="H40" s="20">
        <f t="shared" ca="1" si="18"/>
        <v>0</v>
      </c>
      <c r="I40" s="16" t="str">
        <f t="shared" si="19"/>
        <v>09K002KIAL24</v>
      </c>
      <c r="J40" s="54">
        <v>1.2415130220763397</v>
      </c>
      <c r="K40" s="54">
        <v>1.1694361185977793</v>
      </c>
      <c r="L40" s="54">
        <v>1.1075062203238455</v>
      </c>
      <c r="M40" s="54">
        <v>1.2154370085382862</v>
      </c>
      <c r="N40" s="54">
        <v>1.4265829106382295</v>
      </c>
      <c r="O40" s="54">
        <v>1.2586562629293658</v>
      </c>
      <c r="P40" s="54">
        <v>1.2234838529190217</v>
      </c>
      <c r="Q40" s="54">
        <v>1.1736362060825503</v>
      </c>
      <c r="R40" s="54">
        <v>1.2328770184272395</v>
      </c>
      <c r="S40" s="54">
        <v>1.3308576958574501</v>
      </c>
      <c r="T40" s="54">
        <v>1.3298287772657169</v>
      </c>
      <c r="U40" s="54"/>
      <c r="V40" s="54"/>
      <c r="W40" s="56"/>
      <c r="X40" s="2">
        <f t="shared" ca="1" si="20"/>
        <v>0</v>
      </c>
      <c r="Y40" s="2">
        <f t="shared" ca="1" si="20"/>
        <v>0</v>
      </c>
      <c r="Z40" s="2">
        <f t="shared" ca="1" si="20"/>
        <v>0</v>
      </c>
      <c r="AA40" s="2">
        <f t="shared" ca="1" si="20"/>
        <v>0</v>
      </c>
      <c r="AB40" s="2">
        <f t="shared" ca="1" si="20"/>
        <v>40</v>
      </c>
      <c r="AC40" s="2">
        <f t="shared" ca="1" si="20"/>
        <v>0</v>
      </c>
      <c r="AD40" s="2">
        <f t="shared" ca="1" si="20"/>
        <v>0</v>
      </c>
      <c r="AE40" s="2">
        <f t="shared" ca="1" si="20"/>
        <v>0</v>
      </c>
      <c r="AF40" s="2">
        <f t="shared" ca="1" si="20"/>
        <v>0</v>
      </c>
      <c r="AG40" s="2">
        <f t="shared" ca="1" si="20"/>
        <v>0</v>
      </c>
      <c r="AH40" s="2">
        <f t="shared" ca="1" si="20"/>
        <v>0</v>
      </c>
      <c r="AI40" s="2">
        <f t="shared" ca="1" si="20"/>
        <v>0</v>
      </c>
      <c r="AJ40" s="2">
        <f t="shared" ca="1" si="20"/>
        <v>0</v>
      </c>
      <c r="AK40" s="2">
        <f t="shared" ca="1" si="20"/>
        <v>0</v>
      </c>
      <c r="AL40" s="55">
        <v>1.369763924079223</v>
      </c>
      <c r="AM40" s="55">
        <v>1.3461890540524915</v>
      </c>
      <c r="AN40" s="55">
        <v>1.3492198860994</v>
      </c>
      <c r="AO40" s="55">
        <v>1.371732270049864</v>
      </c>
      <c r="AP40" s="55">
        <v>1.4627975224515852</v>
      </c>
      <c r="AQ40" s="55">
        <v>1.3928848582645492</v>
      </c>
      <c r="AR40" s="55">
        <v>1.3820248909664838</v>
      </c>
      <c r="AS40" s="55">
        <v>1.3368762474718519</v>
      </c>
      <c r="AT40" s="55">
        <v>1.3414750111306171</v>
      </c>
      <c r="AU40" s="55">
        <v>1.3478360919697834</v>
      </c>
      <c r="AV40" s="55">
        <v>1.3622138181288341</v>
      </c>
      <c r="AW40" s="55"/>
      <c r="AX40" s="55"/>
      <c r="AY40" s="55"/>
      <c r="AZ40" s="2">
        <f t="shared" ca="1" si="21"/>
        <v>0</v>
      </c>
      <c r="BA40" s="2">
        <f t="shared" ca="1" si="21"/>
        <v>0</v>
      </c>
      <c r="BB40" s="2">
        <f t="shared" ca="1" si="21"/>
        <v>0</v>
      </c>
      <c r="BC40" s="2">
        <f t="shared" ca="1" si="21"/>
        <v>0</v>
      </c>
      <c r="BD40" s="2">
        <f t="shared" ca="1" si="21"/>
        <v>1</v>
      </c>
      <c r="BE40" s="2">
        <f t="shared" ca="1" si="21"/>
        <v>0</v>
      </c>
      <c r="BF40" s="2">
        <f t="shared" ca="1" si="21"/>
        <v>0</v>
      </c>
      <c r="BG40" s="2">
        <f t="shared" ca="1" si="21"/>
        <v>0</v>
      </c>
      <c r="BH40" s="2">
        <f t="shared" ca="1" si="21"/>
        <v>0</v>
      </c>
      <c r="BI40" s="2">
        <f t="shared" ca="1" si="21"/>
        <v>0</v>
      </c>
      <c r="BJ40" s="2">
        <f t="shared" ca="1" si="21"/>
        <v>0</v>
      </c>
      <c r="BK40" s="2">
        <f t="shared" ca="1" si="21"/>
        <v>0</v>
      </c>
      <c r="BL40" s="2">
        <f t="shared" ca="1" si="21"/>
        <v>0</v>
      </c>
      <c r="BM40" s="2">
        <f t="shared" ca="1" si="21"/>
        <v>0</v>
      </c>
      <c r="BN40" s="2" t="str">
        <f t="shared" si="22"/>
        <v>KI</v>
      </c>
      <c r="BO40" s="2">
        <f>IF(AND(COUNTIF(J40:W40,"&gt;0")&gt;6,COUNTIF(J40:W40,"&gt;0")=SUM(BR40:CE40)),SUM(BR40:CE40),0)</f>
        <v>0</v>
      </c>
      <c r="BP40" s="2">
        <f t="shared" ref="BP40:BP71" si="38">IF(AND(COUNTIF(J40:W40,"&gt;0")&gt;6,SUM(BR40:CE40)=0),1,0)</f>
        <v>1</v>
      </c>
      <c r="BR40" s="2">
        <f t="shared" si="24"/>
        <v>0</v>
      </c>
      <c r="BS40" s="2">
        <f t="shared" si="25"/>
        <v>0</v>
      </c>
      <c r="BT40" s="2">
        <f t="shared" si="26"/>
        <v>0</v>
      </c>
      <c r="BU40" s="2">
        <f t="shared" si="27"/>
        <v>0</v>
      </c>
      <c r="BV40" s="2">
        <f t="shared" si="28"/>
        <v>0</v>
      </c>
      <c r="BW40" s="2">
        <f t="shared" si="29"/>
        <v>0</v>
      </c>
      <c r="BX40" s="2">
        <f t="shared" si="30"/>
        <v>0</v>
      </c>
      <c r="BY40" s="2">
        <f t="shared" si="31"/>
        <v>0</v>
      </c>
      <c r="BZ40" s="2">
        <f t="shared" si="32"/>
        <v>0</v>
      </c>
      <c r="CA40" s="2">
        <f t="shared" si="33"/>
        <v>0</v>
      </c>
      <c r="CB40" s="2">
        <f t="shared" si="34"/>
        <v>0</v>
      </c>
      <c r="CC40" s="2">
        <f t="shared" si="35"/>
        <v>0</v>
      </c>
      <c r="CD40" s="2">
        <f t="shared" si="36"/>
        <v>0</v>
      </c>
      <c r="CE40" s="2">
        <f t="shared" si="37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КА-9Б  -  α_рс</v>
      </c>
      <c r="B41" s="10" t="s">
        <v>810</v>
      </c>
      <c r="C41" s="18">
        <v>1.8</v>
      </c>
      <c r="D41" s="18">
        <v>1.2</v>
      </c>
      <c r="E41" s="22" t="s">
        <v>116</v>
      </c>
      <c r="F41" s="22">
        <v>3</v>
      </c>
      <c r="G41" s="18"/>
      <c r="H41" s="20">
        <f t="shared" ca="1" si="18"/>
        <v>0</v>
      </c>
      <c r="I41" s="16" t="str">
        <f t="shared" si="19"/>
        <v>09K002KIBL24</v>
      </c>
      <c r="J41" s="54">
        <v>1.5900798464578696</v>
      </c>
      <c r="K41" s="54">
        <v>1.3358998685825703</v>
      </c>
      <c r="L41" s="54">
        <v>1.3220044194137421</v>
      </c>
      <c r="M41" s="54">
        <v>1.2814096892985103</v>
      </c>
      <c r="N41" s="54">
        <v>1.3963643675098725</v>
      </c>
      <c r="O41" s="54">
        <v>1.2562659704944994</v>
      </c>
      <c r="P41" s="54">
        <v>1.2700907392204874</v>
      </c>
      <c r="Q41" s="54">
        <v>1.2721643889383489</v>
      </c>
      <c r="R41" s="54">
        <v>1.2510613611689909</v>
      </c>
      <c r="S41" s="54">
        <v>1.2787524214765016</v>
      </c>
      <c r="T41" s="54">
        <v>1.3201164797344398</v>
      </c>
      <c r="U41" s="54"/>
      <c r="V41" s="54"/>
      <c r="W41" s="56"/>
      <c r="X41" s="2">
        <f t="shared" ca="1" si="20"/>
        <v>0</v>
      </c>
      <c r="Y41" s="2">
        <f t="shared" ca="1" si="20"/>
        <v>0</v>
      </c>
      <c r="Z41" s="2">
        <f t="shared" ref="Z41:AK62" ca="1" si="39">IF(L41&lt;&gt;"",IF(LEFT($E41,2)="+-",IF(OR(L41&lt;MIN($C41:$D41),L41&gt;MAX($C41:$D41)),1,0),IF(AND(1*$E41&gt;0,L41&gt;MAX($C41:$D41)),1,IF(AND(1*$E41&lt;0,L41&lt;MIN($C41:$D41)),1,0)))+10*IF(SUM(OFFSET($A$143,MATCH(MID($A41,1,SEARCH(" ",$A41)-1)&amp;"  -  ЧЧР",$A$143:$A$169,0)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$143,IFERROR(MATCH("КА-"&amp;MID($A41,4,2)*1&amp;"А  -  ЧЧР",$A$143:$A$169,0),MATCH("КА-"&amp;MID($A41,4,2)*1&amp;"  -  ЧЧР",$A$143:$A$169,0))-1,COLUMN(L41)-1,,)+OFFSET($A$143,IFERROR(MATCH("КА-"&amp;MID($A41,4,2)*1&amp;"Б  -  ЧЧР",$A$143:$A$169,0),MATCH("КА-"&amp;MID($A41,4,2)*1&amp;"  -  ЧЧР",$A$143:$A$169,0))-1,COLUMN(L41)-1,,)=48,1,0),1),1)),0),0)*IF($G41&gt;0,IF(COLUMN(V$7)-COLUMN($J$7)&gt;=$D$2+$G41,IF(SUM(OFFSET(V41,,-1,,-$G41))&gt;=$G41*21,2,1),1),2)</f>
        <v>0</v>
      </c>
      <c r="AA41" s="2">
        <f t="shared" ca="1" si="39"/>
        <v>0</v>
      </c>
      <c r="AB41" s="2">
        <f t="shared" ca="1" si="39"/>
        <v>0</v>
      </c>
      <c r="AC41" s="2">
        <f t="shared" ca="1" si="39"/>
        <v>0</v>
      </c>
      <c r="AD41" s="2">
        <f t="shared" ca="1" si="39"/>
        <v>0</v>
      </c>
      <c r="AE41" s="2">
        <f t="shared" ca="1" si="39"/>
        <v>0</v>
      </c>
      <c r="AF41" s="2">
        <f t="shared" ca="1" si="39"/>
        <v>0</v>
      </c>
      <c r="AG41" s="2">
        <f t="shared" ca="1" si="39"/>
        <v>0</v>
      </c>
      <c r="AH41" s="2">
        <f t="shared" ca="1" si="39"/>
        <v>0</v>
      </c>
      <c r="AI41" s="2">
        <f t="shared" ca="1" si="39"/>
        <v>0</v>
      </c>
      <c r="AJ41" s="2">
        <f t="shared" ca="1" si="39"/>
        <v>0</v>
      </c>
      <c r="AK41" s="2">
        <f t="shared" ca="1" si="39"/>
        <v>0</v>
      </c>
      <c r="AL41" s="55">
        <v>1.4738301670519733</v>
      </c>
      <c r="AM41" s="55">
        <v>1.3177229887739177</v>
      </c>
      <c r="AN41" s="55">
        <v>1.3076256720569401</v>
      </c>
      <c r="AO41" s="55">
        <v>1.2903439701250199</v>
      </c>
      <c r="AP41" s="55">
        <v>1.3610174608791108</v>
      </c>
      <c r="AQ41" s="55">
        <v>1.3093245458168843</v>
      </c>
      <c r="AR41" s="55">
        <v>1.3196214679949181</v>
      </c>
      <c r="AS41" s="55">
        <v>1.2992038069722909</v>
      </c>
      <c r="AT41" s="55">
        <v>1.2846603886001078</v>
      </c>
      <c r="AU41" s="55">
        <v>1.2888080396669261</v>
      </c>
      <c r="AV41" s="55">
        <v>1.3006506421779691</v>
      </c>
      <c r="AW41" s="55"/>
      <c r="AX41" s="55"/>
      <c r="AY41" s="55"/>
      <c r="AZ41" s="2">
        <f t="shared" ca="1" si="21"/>
        <v>0</v>
      </c>
      <c r="BA41" s="2">
        <f t="shared" ca="1" si="21"/>
        <v>0</v>
      </c>
      <c r="BB41" s="2">
        <f t="shared" ref="BB41:BM62" ca="1" si="40">COUNTIF(OFFSET(J41,,$D$2+2,COUNTIF(OFFSET($H41,1-ROW($H41),2+4*$D$2,170),"="&amp;OFFSET($H41,,2+4*$D$2))),"&gt;20")</f>
        <v>0</v>
      </c>
      <c r="BC41" s="2">
        <f t="shared" ca="1" si="40"/>
        <v>0</v>
      </c>
      <c r="BD41" s="2">
        <f t="shared" ca="1" si="40"/>
        <v>0</v>
      </c>
      <c r="BE41" s="2">
        <f t="shared" ca="1" si="40"/>
        <v>0</v>
      </c>
      <c r="BF41" s="2">
        <f t="shared" ca="1" si="40"/>
        <v>0</v>
      </c>
      <c r="BG41" s="2">
        <f t="shared" ca="1" si="40"/>
        <v>0</v>
      </c>
      <c r="BH41" s="2">
        <f t="shared" ca="1" si="40"/>
        <v>0</v>
      </c>
      <c r="BI41" s="2">
        <f t="shared" ca="1" si="40"/>
        <v>0</v>
      </c>
      <c r="BJ41" s="2">
        <f t="shared" ca="1" si="40"/>
        <v>0</v>
      </c>
      <c r="BK41" s="2">
        <f t="shared" ca="1" si="40"/>
        <v>0</v>
      </c>
      <c r="BL41" s="2">
        <f t="shared" ca="1" si="40"/>
        <v>0</v>
      </c>
      <c r="BM41" s="2">
        <f t="shared" ca="1" si="40"/>
        <v>0</v>
      </c>
      <c r="BN41" s="2" t="str">
        <f t="shared" si="22"/>
        <v>KI</v>
      </c>
      <c r="BO41" s="2">
        <f>IF(AND(COUNTIF(J41:W41,"&gt;0")&gt;6,COUNTIF(J41:W41,"&gt;0")=SUM(BR41:CE41)),SUM(BR41:CE41),0)</f>
        <v>0</v>
      </c>
      <c r="BP41" s="2">
        <f t="shared" si="38"/>
        <v>1</v>
      </c>
      <c r="BR41" s="2">
        <f t="shared" si="24"/>
        <v>0</v>
      </c>
      <c r="BS41" s="2">
        <f t="shared" si="25"/>
        <v>0</v>
      </c>
      <c r="BT41" s="2">
        <f t="shared" si="26"/>
        <v>0</v>
      </c>
      <c r="BU41" s="2">
        <f t="shared" si="27"/>
        <v>0</v>
      </c>
      <c r="BV41" s="2">
        <f t="shared" si="28"/>
        <v>0</v>
      </c>
      <c r="BW41" s="2">
        <f t="shared" si="29"/>
        <v>0</v>
      </c>
      <c r="BX41" s="2">
        <f t="shared" si="30"/>
        <v>0</v>
      </c>
      <c r="BY41" s="2">
        <f t="shared" si="31"/>
        <v>0</v>
      </c>
      <c r="BZ41" s="2">
        <f t="shared" si="32"/>
        <v>0</v>
      </c>
      <c r="CA41" s="2">
        <f t="shared" si="33"/>
        <v>0</v>
      </c>
      <c r="CB41" s="2">
        <f t="shared" si="34"/>
        <v>0</v>
      </c>
      <c r="CC41" s="2">
        <f t="shared" si="35"/>
        <v>0</v>
      </c>
      <c r="CD41" s="2">
        <f t="shared" si="36"/>
        <v>0</v>
      </c>
      <c r="CE41" s="2">
        <f t="shared" si="37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КА-10А  -  α_рс</v>
      </c>
      <c r="B42" s="10" t="s">
        <v>811</v>
      </c>
      <c r="C42" s="18">
        <v>1.8</v>
      </c>
      <c r="D42" s="18">
        <v>1.2</v>
      </c>
      <c r="E42" s="22" t="s">
        <v>116</v>
      </c>
      <c r="F42" s="22">
        <v>3</v>
      </c>
      <c r="G42" s="18"/>
      <c r="H42" s="20">
        <f t="shared" ca="1" si="18"/>
        <v>0</v>
      </c>
      <c r="I42" s="16" t="str">
        <f t="shared" si="19"/>
        <v>10K002KIAL24</v>
      </c>
      <c r="J42" s="54">
        <v>1.7810964202352975</v>
      </c>
      <c r="K42" s="54">
        <v>1.8447916297215818</v>
      </c>
      <c r="L42" s="54">
        <v>0</v>
      </c>
      <c r="M42" s="54">
        <v>0</v>
      </c>
      <c r="N42" s="54">
        <v>1.4368426924564113</v>
      </c>
      <c r="O42" s="54">
        <v>1.4056221418267054</v>
      </c>
      <c r="P42" s="54">
        <v>1.3926862179318795</v>
      </c>
      <c r="Q42" s="54">
        <v>1.4417479199800201</v>
      </c>
      <c r="R42" s="54">
        <v>1.4157507056759888</v>
      </c>
      <c r="S42" s="54">
        <v>1.4419363733690447</v>
      </c>
      <c r="T42" s="54">
        <v>1.386219933747092</v>
      </c>
      <c r="U42" s="54"/>
      <c r="V42" s="54"/>
      <c r="W42" s="56"/>
      <c r="X42" s="2">
        <f t="shared" ref="X42:AE100" ca="1" si="41">IF(J42&lt;&gt;"",IF(LEFT($E42,2)="+-",IF(OR(J42&lt;MIN($C42:$D42),J42&gt;MAX($C42:$D42)),1,0),IF(AND(1*$E42&gt;0,J42&gt;MAX($C42:$D42)),1,IF(AND(1*$E42&lt;0,J42&lt;MIN($C42:$D42)),1,0)))+10*IF(SUM(OFFSET($A$143,MATCH(MID($A42,1,SEARCH(" ",$A42)-1)&amp;"  -  ЧЧР",$A$143:$A$169,0)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$143,IFERROR(MATCH("КА-"&amp;MID($A42,4,2)*1&amp;"А  -  ЧЧР",$A$143:$A$169,0),MATCH("КА-"&amp;MID($A42,4,2)*1&amp;"  -  ЧЧР",$A$143:$A$169,0))-1,COLUMN(J42)-1,,)+OFFSET($A$143,IFERROR(MATCH("КА-"&amp;MID($A42,4,2)*1&amp;"Б  -  ЧЧР",$A$143:$A$169,0),MATCH("КА-"&amp;MID($A42,4,2)*1&amp;"  -  ЧЧР",$A$143:$A$169,0))-1,COLUMN(J42)-1,,)=48,1,0),1),1)),0),0)*IF($G42&gt;0,IF(COLUMN(T$7)-COLUMN($J$7)&gt;=$D$2+$G42,IF(SUM(OFFSET(T42,,-1,,-$G42))&gt;=$G42*21,2,1),1),2)</f>
        <v>0</v>
      </c>
      <c r="Y42" s="2">
        <f t="shared" ca="1" si="41"/>
        <v>2</v>
      </c>
      <c r="Z42" s="2">
        <f t="shared" ca="1" si="39"/>
        <v>0</v>
      </c>
      <c r="AA42" s="2">
        <f t="shared" ca="1" si="39"/>
        <v>0</v>
      </c>
      <c r="AB42" s="2">
        <f t="shared" ca="1" si="39"/>
        <v>0</v>
      </c>
      <c r="AC42" s="2">
        <f t="shared" ca="1" si="39"/>
        <v>0</v>
      </c>
      <c r="AD42" s="2">
        <f t="shared" ca="1" si="39"/>
        <v>0</v>
      </c>
      <c r="AE42" s="2">
        <f t="shared" ca="1" si="39"/>
        <v>0</v>
      </c>
      <c r="AF42" s="2">
        <f t="shared" ca="1" si="39"/>
        <v>0</v>
      </c>
      <c r="AG42" s="2">
        <f t="shared" ca="1" si="39"/>
        <v>0</v>
      </c>
      <c r="AH42" s="2">
        <f t="shared" ca="1" si="39"/>
        <v>0</v>
      </c>
      <c r="AI42" s="2">
        <f t="shared" ca="1" si="39"/>
        <v>0</v>
      </c>
      <c r="AJ42" s="2">
        <f t="shared" ca="1" si="39"/>
        <v>0</v>
      </c>
      <c r="AK42" s="2">
        <f t="shared" ca="1" si="39"/>
        <v>0</v>
      </c>
      <c r="AL42" s="55">
        <v>1.4329066505766612</v>
      </c>
      <c r="AM42" s="55">
        <v>1.5278201450360924</v>
      </c>
      <c r="AN42" s="55">
        <v>0</v>
      </c>
      <c r="AO42" s="55">
        <v>0</v>
      </c>
      <c r="AP42" s="55">
        <v>1.2752555492984214</v>
      </c>
      <c r="AQ42" s="55">
        <v>1.2543946462485915</v>
      </c>
      <c r="AR42" s="55">
        <v>1.2351953937028866</v>
      </c>
      <c r="AS42" s="55">
        <v>1.2370194708526792</v>
      </c>
      <c r="AT42" s="55">
        <v>1.2258359327687227</v>
      </c>
      <c r="AU42" s="55">
        <v>1.2323996000360369</v>
      </c>
      <c r="AV42" s="55">
        <v>1.2174667093406584</v>
      </c>
      <c r="AW42" s="55"/>
      <c r="AX42" s="55"/>
      <c r="AY42" s="55"/>
      <c r="AZ42" s="2">
        <f t="shared" ref="AZ42:BG100" ca="1" si="42">COUNTIF(OFFSET(H42,,$D$2+2,COUNTIF(OFFSET($H42,1-ROW($H42),2+4*$D$2,170),"="&amp;OFFSET($H42,,2+4*$D$2))),"&gt;20")</f>
        <v>0</v>
      </c>
      <c r="BA42" s="2">
        <f t="shared" ca="1" si="42"/>
        <v>0</v>
      </c>
      <c r="BB42" s="2">
        <f t="shared" ca="1" si="40"/>
        <v>0</v>
      </c>
      <c r="BC42" s="2">
        <f t="shared" ca="1" si="40"/>
        <v>0</v>
      </c>
      <c r="BD42" s="2">
        <f t="shared" ca="1" si="40"/>
        <v>0</v>
      </c>
      <c r="BE42" s="2">
        <f t="shared" ca="1" si="40"/>
        <v>0</v>
      </c>
      <c r="BF42" s="2">
        <f t="shared" ca="1" si="40"/>
        <v>0</v>
      </c>
      <c r="BG42" s="2">
        <f t="shared" ca="1" si="40"/>
        <v>0</v>
      </c>
      <c r="BH42" s="2">
        <f t="shared" ca="1" si="40"/>
        <v>0</v>
      </c>
      <c r="BI42" s="2">
        <f t="shared" ca="1" si="40"/>
        <v>0</v>
      </c>
      <c r="BJ42" s="2">
        <f t="shared" ca="1" si="40"/>
        <v>0</v>
      </c>
      <c r="BK42" s="2">
        <f t="shared" ca="1" si="40"/>
        <v>0</v>
      </c>
      <c r="BL42" s="2">
        <f t="shared" ca="1" si="40"/>
        <v>0</v>
      </c>
      <c r="BM42" s="2">
        <f t="shared" ca="1" si="40"/>
        <v>0</v>
      </c>
      <c r="BN42" s="2" t="str">
        <f t="shared" si="22"/>
        <v>KI</v>
      </c>
      <c r="BO42" s="2">
        <f>IF(AND(COUNTIF(J42:W42,"&gt;0")&gt;6,COUNTIF(J42:W42,"&gt;0")=SUM(BR42:CE42)),SUM(BR42:CE42),0)</f>
        <v>0</v>
      </c>
      <c r="BP42" s="2">
        <f t="shared" si="38"/>
        <v>0</v>
      </c>
      <c r="BR42" s="2">
        <f t="shared" si="24"/>
        <v>0</v>
      </c>
      <c r="BS42" s="2">
        <f t="shared" si="25"/>
        <v>1</v>
      </c>
      <c r="BT42" s="2">
        <f t="shared" si="26"/>
        <v>0</v>
      </c>
      <c r="BU42" s="2">
        <f t="shared" si="27"/>
        <v>0</v>
      </c>
      <c r="BV42" s="2">
        <f t="shared" si="28"/>
        <v>0</v>
      </c>
      <c r="BW42" s="2">
        <f t="shared" si="29"/>
        <v>0</v>
      </c>
      <c r="BX42" s="2">
        <f t="shared" si="30"/>
        <v>0</v>
      </c>
      <c r="BY42" s="2">
        <f t="shared" si="31"/>
        <v>0</v>
      </c>
      <c r="BZ42" s="2">
        <f t="shared" si="32"/>
        <v>0</v>
      </c>
      <c r="CA42" s="2">
        <f t="shared" si="33"/>
        <v>0</v>
      </c>
      <c r="CB42" s="2">
        <f t="shared" si="34"/>
        <v>0</v>
      </c>
      <c r="CC42" s="2">
        <f t="shared" si="35"/>
        <v>0</v>
      </c>
      <c r="CD42" s="2">
        <f t="shared" si="36"/>
        <v>0</v>
      </c>
      <c r="CE42" s="2">
        <f t="shared" si="37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КА-10Б  -  α_рс</v>
      </c>
      <c r="B43" s="10" t="s">
        <v>812</v>
      </c>
      <c r="C43" s="18">
        <v>1.8</v>
      </c>
      <c r="D43" s="18">
        <v>1.2</v>
      </c>
      <c r="E43" s="22" t="s">
        <v>116</v>
      </c>
      <c r="F43" s="22">
        <v>3</v>
      </c>
      <c r="G43" s="18"/>
      <c r="H43" s="20">
        <f t="shared" ca="1" si="18"/>
        <v>0</v>
      </c>
      <c r="I43" s="16" t="str">
        <f t="shared" si="19"/>
        <v>10K002KIBL24</v>
      </c>
      <c r="J43" s="54">
        <v>1.590561974379187</v>
      </c>
      <c r="K43" s="54">
        <v>1.7492295002314098</v>
      </c>
      <c r="L43" s="54">
        <v>1.7908304160345294</v>
      </c>
      <c r="M43" s="54">
        <v>1.8310717773049008</v>
      </c>
      <c r="N43" s="54">
        <v>1.8442610125256427</v>
      </c>
      <c r="O43" s="54">
        <v>2.146692156660122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/>
      <c r="V43" s="54"/>
      <c r="W43" s="56"/>
      <c r="X43" s="2">
        <f t="shared" ca="1" si="41"/>
        <v>0</v>
      </c>
      <c r="Y43" s="2">
        <f t="shared" ca="1" si="41"/>
        <v>0</v>
      </c>
      <c r="Z43" s="2">
        <f t="shared" ca="1" si="39"/>
        <v>0</v>
      </c>
      <c r="AA43" s="2">
        <f t="shared" ca="1" si="39"/>
        <v>2</v>
      </c>
      <c r="AB43" s="2">
        <f t="shared" ca="1" si="39"/>
        <v>2</v>
      </c>
      <c r="AC43" s="2">
        <f t="shared" ca="1" si="39"/>
        <v>2</v>
      </c>
      <c r="AD43" s="2">
        <f t="shared" ca="1" si="39"/>
        <v>0</v>
      </c>
      <c r="AE43" s="2">
        <f t="shared" ca="1" si="39"/>
        <v>0</v>
      </c>
      <c r="AF43" s="2">
        <f t="shared" ca="1" si="39"/>
        <v>0</v>
      </c>
      <c r="AG43" s="2">
        <f t="shared" ca="1" si="39"/>
        <v>0</v>
      </c>
      <c r="AH43" s="2">
        <f t="shared" ca="1" si="39"/>
        <v>0</v>
      </c>
      <c r="AI43" s="2">
        <f t="shared" ca="1" si="39"/>
        <v>0</v>
      </c>
      <c r="AJ43" s="2">
        <f t="shared" ca="1" si="39"/>
        <v>0</v>
      </c>
      <c r="AK43" s="2">
        <f t="shared" ca="1" si="39"/>
        <v>0</v>
      </c>
      <c r="AL43" s="55">
        <v>1.2822914004504959</v>
      </c>
      <c r="AM43" s="55">
        <v>1.3567069637203713</v>
      </c>
      <c r="AN43" s="55">
        <v>1.3879400148378827</v>
      </c>
      <c r="AO43" s="55">
        <v>1.4027743902940932</v>
      </c>
      <c r="AP43" s="55">
        <v>1.4535394695556032</v>
      </c>
      <c r="AQ43" s="55">
        <v>1.6733567661107425</v>
      </c>
      <c r="AR43" s="55">
        <v>0</v>
      </c>
      <c r="AS43" s="55">
        <v>0</v>
      </c>
      <c r="AT43" s="55">
        <v>0</v>
      </c>
      <c r="AU43" s="55">
        <v>0</v>
      </c>
      <c r="AV43" s="55">
        <v>0</v>
      </c>
      <c r="AW43" s="55"/>
      <c r="AX43" s="55"/>
      <c r="AY43" s="55"/>
      <c r="AZ43" s="2">
        <f t="shared" ca="1" si="42"/>
        <v>0</v>
      </c>
      <c r="BA43" s="2">
        <f t="shared" ca="1" si="42"/>
        <v>0</v>
      </c>
      <c r="BB43" s="2">
        <f t="shared" ca="1" si="40"/>
        <v>0</v>
      </c>
      <c r="BC43" s="2">
        <f t="shared" ca="1" si="40"/>
        <v>0</v>
      </c>
      <c r="BD43" s="2">
        <f t="shared" ca="1" si="40"/>
        <v>0</v>
      </c>
      <c r="BE43" s="2">
        <f t="shared" ca="1" si="40"/>
        <v>0</v>
      </c>
      <c r="BF43" s="2">
        <f t="shared" ca="1" si="40"/>
        <v>0</v>
      </c>
      <c r="BG43" s="2">
        <f t="shared" ca="1" si="40"/>
        <v>0</v>
      </c>
      <c r="BH43" s="2">
        <f t="shared" ca="1" si="40"/>
        <v>0</v>
      </c>
      <c r="BI43" s="2">
        <f t="shared" ca="1" si="40"/>
        <v>0</v>
      </c>
      <c r="BJ43" s="2">
        <f t="shared" ca="1" si="40"/>
        <v>0</v>
      </c>
      <c r="BK43" s="2">
        <f t="shared" ca="1" si="40"/>
        <v>0</v>
      </c>
      <c r="BL43" s="2">
        <f t="shared" ca="1" si="40"/>
        <v>0</v>
      </c>
      <c r="BM43" s="2">
        <f t="shared" ca="1" si="40"/>
        <v>0</v>
      </c>
      <c r="BN43" s="2" t="str">
        <f t="shared" si="22"/>
        <v>KI</v>
      </c>
      <c r="BP43" s="2">
        <f t="shared" si="38"/>
        <v>0</v>
      </c>
      <c r="BR43" s="2">
        <f t="shared" si="24"/>
        <v>0</v>
      </c>
      <c r="BS43" s="2">
        <f t="shared" si="25"/>
        <v>0</v>
      </c>
      <c r="BT43" s="2">
        <f t="shared" si="26"/>
        <v>0</v>
      </c>
      <c r="BU43" s="2">
        <f t="shared" si="27"/>
        <v>1</v>
      </c>
      <c r="BV43" s="2">
        <f t="shared" si="28"/>
        <v>1</v>
      </c>
      <c r="BW43" s="2">
        <f t="shared" si="29"/>
        <v>1</v>
      </c>
      <c r="BX43" s="2">
        <f t="shared" si="30"/>
        <v>0</v>
      </c>
      <c r="BY43" s="2">
        <f t="shared" si="31"/>
        <v>0</v>
      </c>
      <c r="BZ43" s="2">
        <f t="shared" si="32"/>
        <v>0</v>
      </c>
      <c r="CA43" s="2">
        <f t="shared" si="33"/>
        <v>0</v>
      </c>
      <c r="CB43" s="2">
        <f t="shared" si="34"/>
        <v>0</v>
      </c>
      <c r="CC43" s="2">
        <f t="shared" si="35"/>
        <v>0</v>
      </c>
      <c r="CD43" s="2">
        <f t="shared" si="36"/>
        <v>0</v>
      </c>
      <c r="CE43" s="2">
        <f t="shared" si="37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КА-1А  -  Гшл</v>
      </c>
      <c r="B44" s="10" t="s">
        <v>525</v>
      </c>
      <c r="C44" s="18">
        <v>2</v>
      </c>
      <c r="D44" s="18">
        <v>0.05</v>
      </c>
      <c r="E44" s="22" t="s">
        <v>726</v>
      </c>
      <c r="F44" s="22">
        <v>1</v>
      </c>
      <c r="G44" s="18">
        <v>1</v>
      </c>
      <c r="H44" s="20">
        <f t="shared" ca="1" si="18"/>
        <v>0</v>
      </c>
      <c r="I44" s="16" t="str">
        <f t="shared" si="19"/>
        <v>01K002SHAF24</v>
      </c>
      <c r="J44" s="54">
        <v>1.6</v>
      </c>
      <c r="K44" s="54">
        <v>1.6</v>
      </c>
      <c r="L44" s="54">
        <v>1.6000000000000003</v>
      </c>
      <c r="M44" s="54">
        <v>1.6</v>
      </c>
      <c r="N44" s="54">
        <v>1.6</v>
      </c>
      <c r="O44" s="54">
        <v>1.6</v>
      </c>
      <c r="P44" s="54">
        <v>1.6</v>
      </c>
      <c r="Q44" s="54">
        <v>1.6</v>
      </c>
      <c r="R44" s="54">
        <v>1.6</v>
      </c>
      <c r="S44" s="54">
        <v>1.6</v>
      </c>
      <c r="T44" s="54">
        <v>1.6</v>
      </c>
      <c r="U44" s="54"/>
      <c r="V44" s="54"/>
      <c r="W44" s="56"/>
      <c r="X44" s="2">
        <f t="shared" ca="1" si="41"/>
        <v>0</v>
      </c>
      <c r="Y44" s="2">
        <f t="shared" ca="1" si="41"/>
        <v>0</v>
      </c>
      <c r="Z44" s="2">
        <f t="shared" ca="1" si="39"/>
        <v>0</v>
      </c>
      <c r="AA44" s="2">
        <f t="shared" ca="1" si="39"/>
        <v>0</v>
      </c>
      <c r="AB44" s="2">
        <f t="shared" ca="1" si="39"/>
        <v>0</v>
      </c>
      <c r="AC44" s="2">
        <f t="shared" ca="1" si="39"/>
        <v>0</v>
      </c>
      <c r="AD44" s="2">
        <f t="shared" ca="1" si="39"/>
        <v>0</v>
      </c>
      <c r="AE44" s="2">
        <f t="shared" ca="1" si="39"/>
        <v>0</v>
      </c>
      <c r="AF44" s="2">
        <f t="shared" ca="1" si="39"/>
        <v>0</v>
      </c>
      <c r="AG44" s="2">
        <f t="shared" ca="1" si="39"/>
        <v>0</v>
      </c>
      <c r="AH44" s="2">
        <f t="shared" ca="1" si="39"/>
        <v>0</v>
      </c>
      <c r="AI44" s="2">
        <f t="shared" ca="1" si="39"/>
        <v>0</v>
      </c>
      <c r="AJ44" s="2">
        <f t="shared" ca="1" si="39"/>
        <v>0</v>
      </c>
      <c r="AK44" s="2">
        <f t="shared" ca="1" si="39"/>
        <v>0</v>
      </c>
      <c r="AL44" s="55">
        <v>0.53388316771679334</v>
      </c>
      <c r="AM44" s="55">
        <v>0.53302026150246329</v>
      </c>
      <c r="AN44" s="55">
        <v>0.53369852064358758</v>
      </c>
      <c r="AO44" s="55">
        <v>0.53059432818043351</v>
      </c>
      <c r="AP44" s="55">
        <v>0.53589248988148275</v>
      </c>
      <c r="AQ44" s="55">
        <v>0.53678901339647223</v>
      </c>
      <c r="AR44" s="55">
        <v>0.53648919731417188</v>
      </c>
      <c r="AS44" s="55">
        <v>0.53652184034964401</v>
      </c>
      <c r="AT44" s="55">
        <v>0.52919238787084444</v>
      </c>
      <c r="AU44" s="55">
        <v>0.53464633907702053</v>
      </c>
      <c r="AV44" s="55">
        <v>0.5359433067383832</v>
      </c>
      <c r="AW44" s="55"/>
      <c r="AX44" s="55"/>
      <c r="AY44" s="55"/>
      <c r="AZ44" s="2">
        <f t="shared" ca="1" si="42"/>
        <v>0</v>
      </c>
      <c r="BA44" s="2">
        <f t="shared" ca="1" si="42"/>
        <v>0</v>
      </c>
      <c r="BB44" s="2">
        <f t="shared" ca="1" si="40"/>
        <v>0</v>
      </c>
      <c r="BC44" s="2">
        <f t="shared" ca="1" si="40"/>
        <v>0</v>
      </c>
      <c r="BD44" s="2">
        <f t="shared" ca="1" si="40"/>
        <v>0</v>
      </c>
      <c r="BE44" s="2">
        <f t="shared" ca="1" si="40"/>
        <v>0</v>
      </c>
      <c r="BF44" s="2">
        <f t="shared" ca="1" si="40"/>
        <v>0</v>
      </c>
      <c r="BG44" s="2">
        <f t="shared" ca="1" si="40"/>
        <v>0</v>
      </c>
      <c r="BH44" s="2">
        <f t="shared" ca="1" si="40"/>
        <v>0</v>
      </c>
      <c r="BI44" s="2">
        <f t="shared" ca="1" si="40"/>
        <v>0</v>
      </c>
      <c r="BJ44" s="2">
        <f t="shared" ca="1" si="40"/>
        <v>0</v>
      </c>
      <c r="BK44" s="2">
        <f t="shared" ca="1" si="40"/>
        <v>0</v>
      </c>
      <c r="BL44" s="2">
        <f t="shared" ca="1" si="40"/>
        <v>0</v>
      </c>
      <c r="BM44" s="2">
        <f t="shared" ca="1" si="40"/>
        <v>0</v>
      </c>
      <c r="BN44" s="2" t="str">
        <f t="shared" si="22"/>
        <v>SH</v>
      </c>
      <c r="BO44" s="2">
        <f t="shared" ref="BO44:BO55" si="43">IF(AND(COUNTIF(J44:W44,"&gt;0")&gt;6,COUNTIF(J44:W44,"&gt;0")=SUM(BR44:CE44)),SUM(BR44:CE44),0)</f>
        <v>0</v>
      </c>
      <c r="BP44" s="2">
        <f t="shared" si="38"/>
        <v>1</v>
      </c>
      <c r="BR44" s="2">
        <f t="shared" ref="BR44:BR61" si="44">IF(AND(J143 &gt;0,J44&gt;$C44,J44 &gt;0.1),1,0)</f>
        <v>0</v>
      </c>
      <c r="BS44" s="2">
        <f t="shared" ref="BS44:BS61" si="45">IF(AND(K143 &gt;0,K44&gt;$C44,K44 &gt;0.1),1,0)</f>
        <v>0</v>
      </c>
      <c r="BT44" s="2">
        <f t="shared" ref="BT44:BT61" si="46">IF(AND(L143 &gt;0,L44&gt;$C44,L44 &gt;0.1),1,0)</f>
        <v>0</v>
      </c>
      <c r="BU44" s="2">
        <f t="shared" ref="BU44:BU61" si="47">IF(AND(M143 &gt;0,M44&gt;$C44,M44 &gt;0.1),1,0)</f>
        <v>0</v>
      </c>
      <c r="BV44" s="2">
        <f t="shared" ref="BV44:BV61" si="48">IF(AND(N143 &gt;0,N44&gt;$C44,N44 &gt;0.1),1,0)</f>
        <v>0</v>
      </c>
      <c r="BW44" s="2">
        <f t="shared" ref="BW44:BW61" si="49">IF(AND(O143 &gt;0,O44&gt;$C44,O44 &gt;0.1),1,0)</f>
        <v>0</v>
      </c>
      <c r="BX44" s="2">
        <f t="shared" ref="BX44:BX61" si="50">IF(AND(P143 &gt;0,P44&gt;$C44,P44 &gt;0.1),1,0)</f>
        <v>0</v>
      </c>
      <c r="BY44" s="2">
        <f t="shared" ref="BY44:BY61" si="51">IF(AND(Q143 &gt;0,Q44&gt;$C44,Q44 &gt;0.1),1,0)</f>
        <v>0</v>
      </c>
      <c r="BZ44" s="2">
        <f t="shared" ref="BZ44:BZ61" si="52">IF(AND(R143 &gt;0,R44&gt;$C44,R44 &gt;0.1),1,0)</f>
        <v>0</v>
      </c>
      <c r="CA44" s="2">
        <f t="shared" ref="CA44:CA61" si="53">IF(AND(S143 &gt;0,S44&gt;$C44,S44 &gt;0.1),1,0)</f>
        <v>0</v>
      </c>
      <c r="CB44" s="2">
        <f t="shared" ref="CB44:CB61" si="54">IF(AND(T143 &gt;0,T44&gt;$C44,T44 &gt;0.1),1,0)</f>
        <v>0</v>
      </c>
      <c r="CC44" s="2">
        <f t="shared" ref="CC44:CC61" si="55">IF(AND(U143 &gt;0,U44&gt;$C44,U44 &gt;0.1),1,0)</f>
        <v>0</v>
      </c>
      <c r="CD44" s="2">
        <f t="shared" ref="CD44:CD61" si="56">IF(AND(V143 &gt;0,V44&gt;$C44,V44 &gt;0.1),1,0)</f>
        <v>0</v>
      </c>
      <c r="CE44" s="2">
        <f t="shared" ref="CE44:CE61" si="57">IF(AND(W143 &gt;0,W44&gt;$C44,W44 &gt;0.1),1,0)</f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КА-1Б  -  Гшл</v>
      </c>
      <c r="B45" s="10" t="s">
        <v>526</v>
      </c>
      <c r="C45" s="18">
        <v>2</v>
      </c>
      <c r="D45" s="18">
        <v>0.05</v>
      </c>
      <c r="E45" s="22" t="s">
        <v>726</v>
      </c>
      <c r="F45" s="22">
        <v>1</v>
      </c>
      <c r="G45" s="18">
        <v>1</v>
      </c>
      <c r="H45" s="20">
        <f t="shared" ca="1" si="18"/>
        <v>0</v>
      </c>
      <c r="I45" s="16" t="str">
        <f t="shared" si="19"/>
        <v>01K002SHBF24</v>
      </c>
      <c r="J45" s="54">
        <v>1.5</v>
      </c>
      <c r="K45" s="54">
        <v>1.5</v>
      </c>
      <c r="L45" s="54">
        <v>1.5</v>
      </c>
      <c r="M45" s="54">
        <v>1.5</v>
      </c>
      <c r="N45" s="54">
        <v>1.5</v>
      </c>
      <c r="O45" s="54">
        <v>1.5</v>
      </c>
      <c r="P45" s="54">
        <v>1.5</v>
      </c>
      <c r="Q45" s="54">
        <v>1.5</v>
      </c>
      <c r="R45" s="54">
        <v>1.5</v>
      </c>
      <c r="S45" s="54">
        <v>1.5</v>
      </c>
      <c r="T45" s="54">
        <v>1.5</v>
      </c>
      <c r="U45" s="54"/>
      <c r="V45" s="54"/>
      <c r="W45" s="56"/>
      <c r="X45" s="2">
        <f t="shared" ca="1" si="41"/>
        <v>0</v>
      </c>
      <c r="Y45" s="2">
        <f t="shared" ca="1" si="41"/>
        <v>0</v>
      </c>
      <c r="Z45" s="2">
        <f t="shared" ca="1" si="39"/>
        <v>0</v>
      </c>
      <c r="AA45" s="2">
        <f t="shared" ca="1" si="39"/>
        <v>0</v>
      </c>
      <c r="AB45" s="2">
        <f t="shared" ca="1" si="39"/>
        <v>0</v>
      </c>
      <c r="AC45" s="2">
        <f t="shared" ca="1" si="39"/>
        <v>0</v>
      </c>
      <c r="AD45" s="2">
        <f t="shared" ca="1" si="39"/>
        <v>0</v>
      </c>
      <c r="AE45" s="2">
        <f t="shared" ca="1" si="39"/>
        <v>0</v>
      </c>
      <c r="AF45" s="2">
        <f t="shared" ca="1" si="39"/>
        <v>0</v>
      </c>
      <c r="AG45" s="2">
        <f t="shared" ca="1" si="39"/>
        <v>0</v>
      </c>
      <c r="AH45" s="2">
        <f t="shared" ca="1" si="39"/>
        <v>0</v>
      </c>
      <c r="AI45" s="2">
        <f t="shared" ca="1" si="39"/>
        <v>0</v>
      </c>
      <c r="AJ45" s="2">
        <f t="shared" ca="1" si="39"/>
        <v>0</v>
      </c>
      <c r="AK45" s="2">
        <f t="shared" ca="1" si="39"/>
        <v>0</v>
      </c>
      <c r="AL45" s="55">
        <v>0.53314269225750088</v>
      </c>
      <c r="AM45" s="55">
        <v>0.5331922461402564</v>
      </c>
      <c r="AN45" s="55">
        <v>0.53365668932426846</v>
      </c>
      <c r="AO45" s="55">
        <v>0.5312687573493714</v>
      </c>
      <c r="AP45" s="55">
        <v>0.53363712732864554</v>
      </c>
      <c r="AQ45" s="55">
        <v>0.53287791676636542</v>
      </c>
      <c r="AR45" s="55">
        <v>0.5331802155622396</v>
      </c>
      <c r="AS45" s="55">
        <v>0.5332416795042273</v>
      </c>
      <c r="AT45" s="55">
        <v>0.52431686774127595</v>
      </c>
      <c r="AU45" s="55">
        <v>0.53549430582264912</v>
      </c>
      <c r="AV45" s="55">
        <v>0.53581704716246281</v>
      </c>
      <c r="AW45" s="55"/>
      <c r="AX45" s="55"/>
      <c r="AY45" s="55"/>
      <c r="AZ45" s="2">
        <f t="shared" ca="1" si="42"/>
        <v>0</v>
      </c>
      <c r="BA45" s="2">
        <f t="shared" ca="1" si="42"/>
        <v>0</v>
      </c>
      <c r="BB45" s="2">
        <f t="shared" ca="1" si="40"/>
        <v>0</v>
      </c>
      <c r="BC45" s="2">
        <f t="shared" ca="1" si="40"/>
        <v>0</v>
      </c>
      <c r="BD45" s="2">
        <f t="shared" ca="1" si="40"/>
        <v>0</v>
      </c>
      <c r="BE45" s="2">
        <f t="shared" ca="1" si="40"/>
        <v>0</v>
      </c>
      <c r="BF45" s="2">
        <f t="shared" ca="1" si="40"/>
        <v>0</v>
      </c>
      <c r="BG45" s="2">
        <f t="shared" ca="1" si="40"/>
        <v>0</v>
      </c>
      <c r="BH45" s="2">
        <f t="shared" ca="1" si="40"/>
        <v>0</v>
      </c>
      <c r="BI45" s="2">
        <f t="shared" ca="1" si="40"/>
        <v>0</v>
      </c>
      <c r="BJ45" s="2">
        <f t="shared" ca="1" si="40"/>
        <v>0</v>
      </c>
      <c r="BK45" s="2">
        <f t="shared" ca="1" si="40"/>
        <v>0</v>
      </c>
      <c r="BL45" s="2">
        <f t="shared" ca="1" si="40"/>
        <v>0</v>
      </c>
      <c r="BM45" s="2">
        <f t="shared" ca="1" si="40"/>
        <v>0</v>
      </c>
      <c r="BN45" s="2" t="str">
        <f t="shared" si="22"/>
        <v>SH</v>
      </c>
      <c r="BO45" s="2">
        <f t="shared" si="43"/>
        <v>0</v>
      </c>
      <c r="BP45" s="2">
        <f t="shared" si="38"/>
        <v>1</v>
      </c>
      <c r="BR45" s="2">
        <f t="shared" si="44"/>
        <v>0</v>
      </c>
      <c r="BS45" s="2">
        <f t="shared" si="45"/>
        <v>0</v>
      </c>
      <c r="BT45" s="2">
        <f t="shared" si="46"/>
        <v>0</v>
      </c>
      <c r="BU45" s="2">
        <f t="shared" si="47"/>
        <v>0</v>
      </c>
      <c r="BV45" s="2">
        <f t="shared" si="48"/>
        <v>0</v>
      </c>
      <c r="BW45" s="2">
        <f t="shared" si="49"/>
        <v>0</v>
      </c>
      <c r="BX45" s="2">
        <f t="shared" si="50"/>
        <v>0</v>
      </c>
      <c r="BY45" s="2">
        <f t="shared" si="51"/>
        <v>0</v>
      </c>
      <c r="BZ45" s="2">
        <f t="shared" si="52"/>
        <v>0</v>
      </c>
      <c r="CA45" s="2">
        <f t="shared" si="53"/>
        <v>0</v>
      </c>
      <c r="CB45" s="2">
        <f t="shared" si="54"/>
        <v>0</v>
      </c>
      <c r="CC45" s="2">
        <f t="shared" si="55"/>
        <v>0</v>
      </c>
      <c r="CD45" s="2">
        <f t="shared" si="56"/>
        <v>0</v>
      </c>
      <c r="CE45" s="2">
        <f t="shared" si="57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КА-2А  -  Гшл</v>
      </c>
      <c r="B46" s="10" t="s">
        <v>527</v>
      </c>
      <c r="C46" s="18">
        <v>2</v>
      </c>
      <c r="D46" s="18">
        <v>0.05</v>
      </c>
      <c r="E46" s="22" t="s">
        <v>726</v>
      </c>
      <c r="F46" s="22">
        <v>1</v>
      </c>
      <c r="G46" s="18">
        <v>1</v>
      </c>
      <c r="H46" s="20">
        <f t="shared" ca="1" si="18"/>
        <v>0</v>
      </c>
      <c r="I46" s="16" t="str">
        <f t="shared" si="19"/>
        <v>02K002SHAF24</v>
      </c>
      <c r="J46" s="54">
        <v>0.7</v>
      </c>
      <c r="K46" s="54">
        <v>0.7</v>
      </c>
      <c r="L46" s="54">
        <v>0.7</v>
      </c>
      <c r="M46" s="54">
        <v>0.7</v>
      </c>
      <c r="N46" s="54">
        <v>0.7</v>
      </c>
      <c r="O46" s="54">
        <v>0.7</v>
      </c>
      <c r="P46" s="54">
        <v>0.7</v>
      </c>
      <c r="Q46" s="54">
        <v>0.7</v>
      </c>
      <c r="R46" s="54">
        <v>0.7</v>
      </c>
      <c r="S46" s="54">
        <v>0.7</v>
      </c>
      <c r="T46" s="54">
        <v>0.7</v>
      </c>
      <c r="U46" s="54"/>
      <c r="V46" s="54"/>
      <c r="W46" s="56"/>
      <c r="X46" s="2">
        <f t="shared" ca="1" si="41"/>
        <v>0</v>
      </c>
      <c r="Y46" s="2">
        <f t="shared" ca="1" si="41"/>
        <v>0</v>
      </c>
      <c r="Z46" s="2">
        <f t="shared" ca="1" si="39"/>
        <v>0</v>
      </c>
      <c r="AA46" s="2">
        <f t="shared" ca="1" si="39"/>
        <v>0</v>
      </c>
      <c r="AB46" s="2">
        <f t="shared" ca="1" si="39"/>
        <v>0</v>
      </c>
      <c r="AC46" s="2">
        <f t="shared" ca="1" si="39"/>
        <v>0</v>
      </c>
      <c r="AD46" s="2">
        <f t="shared" ca="1" si="39"/>
        <v>0</v>
      </c>
      <c r="AE46" s="2">
        <f t="shared" ca="1" si="39"/>
        <v>0</v>
      </c>
      <c r="AF46" s="2">
        <f t="shared" ca="1" si="39"/>
        <v>0</v>
      </c>
      <c r="AG46" s="2">
        <f t="shared" ca="1" si="39"/>
        <v>0</v>
      </c>
      <c r="AH46" s="2">
        <f t="shared" ca="1" si="39"/>
        <v>0</v>
      </c>
      <c r="AI46" s="2">
        <f t="shared" ca="1" si="39"/>
        <v>0</v>
      </c>
      <c r="AJ46" s="2">
        <f t="shared" ca="1" si="39"/>
        <v>0</v>
      </c>
      <c r="AK46" s="2">
        <f t="shared" ca="1" si="39"/>
        <v>0</v>
      </c>
      <c r="AL46" s="55">
        <v>0.53435470859106926</v>
      </c>
      <c r="AM46" s="55">
        <v>0.53447530824900058</v>
      </c>
      <c r="AN46" s="55">
        <v>0.5251944429677009</v>
      </c>
      <c r="AO46" s="55">
        <v>0.52931152537853143</v>
      </c>
      <c r="AP46" s="55">
        <v>0.53399921177615273</v>
      </c>
      <c r="AQ46" s="55">
        <v>0.53414074431288106</v>
      </c>
      <c r="AR46" s="55">
        <v>0.53349137203137387</v>
      </c>
      <c r="AS46" s="55">
        <v>0.52999597274706778</v>
      </c>
      <c r="AT46" s="55">
        <v>0.53120721565451612</v>
      </c>
      <c r="AU46" s="55">
        <v>0.53192187314438277</v>
      </c>
      <c r="AV46" s="55">
        <v>0.53136441058767447</v>
      </c>
      <c r="AW46" s="55"/>
      <c r="AX46" s="55"/>
      <c r="AY46" s="55"/>
      <c r="AZ46" s="2">
        <f t="shared" ca="1" si="42"/>
        <v>0</v>
      </c>
      <c r="BA46" s="2">
        <f t="shared" ca="1" si="42"/>
        <v>0</v>
      </c>
      <c r="BB46" s="2">
        <f t="shared" ca="1" si="40"/>
        <v>0</v>
      </c>
      <c r="BC46" s="2">
        <f t="shared" ca="1" si="40"/>
        <v>0</v>
      </c>
      <c r="BD46" s="2">
        <f t="shared" ca="1" si="40"/>
        <v>0</v>
      </c>
      <c r="BE46" s="2">
        <f t="shared" ca="1" si="40"/>
        <v>0</v>
      </c>
      <c r="BF46" s="2">
        <f t="shared" ca="1" si="40"/>
        <v>0</v>
      </c>
      <c r="BG46" s="2">
        <f t="shared" ca="1" si="40"/>
        <v>0</v>
      </c>
      <c r="BH46" s="2">
        <f t="shared" ca="1" si="40"/>
        <v>0</v>
      </c>
      <c r="BI46" s="2">
        <f t="shared" ca="1" si="40"/>
        <v>0</v>
      </c>
      <c r="BJ46" s="2">
        <f t="shared" ca="1" si="40"/>
        <v>0</v>
      </c>
      <c r="BK46" s="2">
        <f t="shared" ca="1" si="40"/>
        <v>0</v>
      </c>
      <c r="BL46" s="2">
        <f t="shared" ca="1" si="40"/>
        <v>0</v>
      </c>
      <c r="BM46" s="2">
        <f t="shared" ca="1" si="40"/>
        <v>0</v>
      </c>
      <c r="BN46" s="2" t="str">
        <f t="shared" si="22"/>
        <v>SH</v>
      </c>
      <c r="BO46" s="2">
        <f t="shared" si="43"/>
        <v>0</v>
      </c>
      <c r="BP46" s="2">
        <f t="shared" si="38"/>
        <v>1</v>
      </c>
      <c r="BR46" s="2">
        <f t="shared" si="44"/>
        <v>0</v>
      </c>
      <c r="BS46" s="2">
        <f t="shared" si="45"/>
        <v>0</v>
      </c>
      <c r="BT46" s="2">
        <f t="shared" si="46"/>
        <v>0</v>
      </c>
      <c r="BU46" s="2">
        <f t="shared" si="47"/>
        <v>0</v>
      </c>
      <c r="BV46" s="2">
        <f t="shared" si="48"/>
        <v>0</v>
      </c>
      <c r="BW46" s="2">
        <f t="shared" si="49"/>
        <v>0</v>
      </c>
      <c r="BX46" s="2">
        <f t="shared" si="50"/>
        <v>0</v>
      </c>
      <c r="BY46" s="2">
        <f t="shared" si="51"/>
        <v>0</v>
      </c>
      <c r="BZ46" s="2">
        <f t="shared" si="52"/>
        <v>0</v>
      </c>
      <c r="CA46" s="2">
        <f t="shared" si="53"/>
        <v>0</v>
      </c>
      <c r="CB46" s="2">
        <f t="shared" si="54"/>
        <v>0</v>
      </c>
      <c r="CC46" s="2">
        <f t="shared" si="55"/>
        <v>0</v>
      </c>
      <c r="CD46" s="2">
        <f t="shared" si="56"/>
        <v>0</v>
      </c>
      <c r="CE46" s="2">
        <f t="shared" si="57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КА-2Б  -  Гшл</v>
      </c>
      <c r="B47" s="10" t="s">
        <v>528</v>
      </c>
      <c r="C47" s="18">
        <v>2</v>
      </c>
      <c r="D47" s="18">
        <v>0.05</v>
      </c>
      <c r="E47" s="22" t="s">
        <v>726</v>
      </c>
      <c r="F47" s="22">
        <v>1</v>
      </c>
      <c r="G47" s="18">
        <v>1</v>
      </c>
      <c r="H47" s="20">
        <f t="shared" ca="1" si="18"/>
        <v>0</v>
      </c>
      <c r="I47" s="16" t="str">
        <f t="shared" si="19"/>
        <v>02K002SHBF24</v>
      </c>
      <c r="J47" s="54">
        <v>1.5</v>
      </c>
      <c r="K47" s="54">
        <v>1.5</v>
      </c>
      <c r="L47" s="54">
        <v>1.5</v>
      </c>
      <c r="M47" s="54">
        <v>1.5</v>
      </c>
      <c r="N47" s="54">
        <v>1.5</v>
      </c>
      <c r="O47" s="54">
        <v>1.5</v>
      </c>
      <c r="P47" s="54">
        <v>1.5</v>
      </c>
      <c r="Q47" s="54">
        <v>1.5</v>
      </c>
      <c r="R47" s="54">
        <v>1.4999999999999998</v>
      </c>
      <c r="S47" s="54">
        <v>1.5</v>
      </c>
      <c r="T47" s="54">
        <v>1.5</v>
      </c>
      <c r="U47" s="54"/>
      <c r="V47" s="54"/>
      <c r="W47" s="56"/>
      <c r="X47" s="2">
        <f t="shared" ca="1" si="41"/>
        <v>0</v>
      </c>
      <c r="Y47" s="2">
        <f t="shared" ca="1" si="41"/>
        <v>0</v>
      </c>
      <c r="Z47" s="2">
        <f t="shared" ca="1" si="39"/>
        <v>0</v>
      </c>
      <c r="AA47" s="2">
        <f t="shared" ca="1" si="39"/>
        <v>0</v>
      </c>
      <c r="AB47" s="2">
        <f t="shared" ca="1" si="39"/>
        <v>0</v>
      </c>
      <c r="AC47" s="2">
        <f t="shared" ca="1" si="39"/>
        <v>0</v>
      </c>
      <c r="AD47" s="2">
        <f t="shared" ca="1" si="39"/>
        <v>0</v>
      </c>
      <c r="AE47" s="2">
        <f t="shared" ca="1" si="39"/>
        <v>0</v>
      </c>
      <c r="AF47" s="2">
        <f t="shared" ca="1" si="39"/>
        <v>0</v>
      </c>
      <c r="AG47" s="2">
        <f t="shared" ca="1" si="39"/>
        <v>0</v>
      </c>
      <c r="AH47" s="2">
        <f t="shared" ca="1" si="39"/>
        <v>0</v>
      </c>
      <c r="AI47" s="2">
        <f t="shared" ca="1" si="39"/>
        <v>0</v>
      </c>
      <c r="AJ47" s="2">
        <f t="shared" ca="1" si="39"/>
        <v>0</v>
      </c>
      <c r="AK47" s="2">
        <f t="shared" ca="1" si="39"/>
        <v>0</v>
      </c>
      <c r="AL47" s="55">
        <v>0.53009969010669145</v>
      </c>
      <c r="AM47" s="55">
        <v>0.52906411568897382</v>
      </c>
      <c r="AN47" s="55">
        <v>0.51720612721567216</v>
      </c>
      <c r="AO47" s="55">
        <v>0.52738089777943742</v>
      </c>
      <c r="AP47" s="55">
        <v>0.52695765882904377</v>
      </c>
      <c r="AQ47" s="55">
        <v>0.52765926980587452</v>
      </c>
      <c r="AR47" s="55">
        <v>0.52394783670556189</v>
      </c>
      <c r="AS47" s="55">
        <v>0.52942866518766696</v>
      </c>
      <c r="AT47" s="55">
        <v>0.53271163243061792</v>
      </c>
      <c r="AU47" s="55">
        <v>0.49672946724704142</v>
      </c>
      <c r="AV47" s="55">
        <v>0.49567274584965293</v>
      </c>
      <c r="AW47" s="55"/>
      <c r="AX47" s="55"/>
      <c r="AY47" s="55"/>
      <c r="AZ47" s="2">
        <f t="shared" ca="1" si="42"/>
        <v>0</v>
      </c>
      <c r="BA47" s="2">
        <f t="shared" ca="1" si="42"/>
        <v>0</v>
      </c>
      <c r="BB47" s="2">
        <f t="shared" ca="1" si="40"/>
        <v>0</v>
      </c>
      <c r="BC47" s="2">
        <f t="shared" ca="1" si="40"/>
        <v>0</v>
      </c>
      <c r="BD47" s="2">
        <f t="shared" ca="1" si="40"/>
        <v>0</v>
      </c>
      <c r="BE47" s="2">
        <f t="shared" ca="1" si="40"/>
        <v>0</v>
      </c>
      <c r="BF47" s="2">
        <f t="shared" ca="1" si="40"/>
        <v>0</v>
      </c>
      <c r="BG47" s="2">
        <f t="shared" ca="1" si="40"/>
        <v>0</v>
      </c>
      <c r="BH47" s="2">
        <f t="shared" ca="1" si="40"/>
        <v>0</v>
      </c>
      <c r="BI47" s="2">
        <f t="shared" ca="1" si="40"/>
        <v>0</v>
      </c>
      <c r="BJ47" s="2">
        <f t="shared" ca="1" si="40"/>
        <v>0</v>
      </c>
      <c r="BK47" s="2">
        <f t="shared" ca="1" si="40"/>
        <v>0</v>
      </c>
      <c r="BL47" s="2">
        <f t="shared" ca="1" si="40"/>
        <v>0</v>
      </c>
      <c r="BM47" s="2">
        <f t="shared" ca="1" si="40"/>
        <v>0</v>
      </c>
      <c r="BN47" s="2" t="str">
        <f t="shared" si="22"/>
        <v>SH</v>
      </c>
      <c r="BO47" s="2">
        <f t="shared" si="43"/>
        <v>0</v>
      </c>
      <c r="BP47" s="2">
        <f t="shared" si="38"/>
        <v>1</v>
      </c>
      <c r="BR47" s="2">
        <f t="shared" si="44"/>
        <v>0</v>
      </c>
      <c r="BS47" s="2">
        <f t="shared" si="45"/>
        <v>0</v>
      </c>
      <c r="BT47" s="2">
        <f t="shared" si="46"/>
        <v>0</v>
      </c>
      <c r="BU47" s="2">
        <f t="shared" si="47"/>
        <v>0</v>
      </c>
      <c r="BV47" s="2">
        <f t="shared" si="48"/>
        <v>0</v>
      </c>
      <c r="BW47" s="2">
        <f t="shared" si="49"/>
        <v>0</v>
      </c>
      <c r="BX47" s="2">
        <f t="shared" si="50"/>
        <v>0</v>
      </c>
      <c r="BY47" s="2">
        <f t="shared" si="51"/>
        <v>0</v>
      </c>
      <c r="BZ47" s="2">
        <f t="shared" si="52"/>
        <v>0</v>
      </c>
      <c r="CA47" s="2">
        <f t="shared" si="53"/>
        <v>0</v>
      </c>
      <c r="CB47" s="2">
        <f t="shared" si="54"/>
        <v>0</v>
      </c>
      <c r="CC47" s="2">
        <f t="shared" si="55"/>
        <v>0</v>
      </c>
      <c r="CD47" s="2">
        <f t="shared" si="56"/>
        <v>0</v>
      </c>
      <c r="CE47" s="2">
        <f t="shared" si="57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КА-4А  -  Гшл</v>
      </c>
      <c r="B48" s="10" t="s">
        <v>529</v>
      </c>
      <c r="C48" s="18">
        <v>2</v>
      </c>
      <c r="D48" s="18">
        <v>0.05</v>
      </c>
      <c r="E48" s="22" t="s">
        <v>726</v>
      </c>
      <c r="F48" s="22">
        <v>1</v>
      </c>
      <c r="G48" s="18">
        <v>1</v>
      </c>
      <c r="H48" s="20">
        <f t="shared" ca="1" si="18"/>
        <v>0</v>
      </c>
      <c r="I48" s="16" t="str">
        <f t="shared" si="19"/>
        <v>04K002SHAF24</v>
      </c>
      <c r="J48" s="54">
        <v>3.5</v>
      </c>
      <c r="K48" s="54">
        <v>3.5</v>
      </c>
      <c r="L48" s="54">
        <v>3.4999999999999996</v>
      </c>
      <c r="M48" s="54">
        <v>3.4999999999999996</v>
      </c>
      <c r="N48" s="54">
        <v>3.5</v>
      </c>
      <c r="O48" s="54">
        <v>3.5000000000000004</v>
      </c>
      <c r="P48" s="54">
        <v>3.4999999999999996</v>
      </c>
      <c r="Q48" s="54">
        <v>3.5</v>
      </c>
      <c r="R48" s="54">
        <v>3.4999999999999996</v>
      </c>
      <c r="S48" s="54">
        <v>3.5000000000000004</v>
      </c>
      <c r="T48" s="54">
        <v>3.5</v>
      </c>
      <c r="U48" s="54"/>
      <c r="V48" s="54"/>
      <c r="W48" s="56"/>
      <c r="X48" s="2">
        <f t="shared" ca="1" si="41"/>
        <v>1</v>
      </c>
      <c r="Y48" s="2">
        <f t="shared" ca="1" si="41"/>
        <v>1</v>
      </c>
      <c r="Z48" s="2">
        <f t="shared" ca="1" si="39"/>
        <v>1</v>
      </c>
      <c r="AA48" s="2">
        <f t="shared" ca="1" si="39"/>
        <v>1</v>
      </c>
      <c r="AB48" s="2">
        <f t="shared" ca="1" si="39"/>
        <v>1</v>
      </c>
      <c r="AC48" s="2">
        <f t="shared" ca="1" si="39"/>
        <v>1</v>
      </c>
      <c r="AD48" s="2">
        <f t="shared" ca="1" si="39"/>
        <v>1</v>
      </c>
      <c r="AE48" s="2">
        <f t="shared" ca="1" si="39"/>
        <v>1</v>
      </c>
      <c r="AF48" s="2">
        <f t="shared" ca="1" si="39"/>
        <v>1</v>
      </c>
      <c r="AG48" s="2">
        <f t="shared" ca="1" si="39"/>
        <v>1</v>
      </c>
      <c r="AH48" s="2">
        <f t="shared" ca="1" si="39"/>
        <v>1</v>
      </c>
      <c r="AI48" s="2">
        <f t="shared" ca="1" si="39"/>
        <v>0</v>
      </c>
      <c r="AJ48" s="2">
        <f t="shared" ca="1" si="39"/>
        <v>0</v>
      </c>
      <c r="AK48" s="2">
        <f t="shared" ca="1" si="39"/>
        <v>0</v>
      </c>
      <c r="AL48" s="55">
        <v>0.52864074834368224</v>
      </c>
      <c r="AM48" s="55">
        <v>0.52937735585061518</v>
      </c>
      <c r="AN48" s="55">
        <v>0.52996068934262131</v>
      </c>
      <c r="AO48" s="55">
        <v>0.52824357496801444</v>
      </c>
      <c r="AP48" s="55">
        <v>0.53063085996508152</v>
      </c>
      <c r="AQ48" s="55">
        <v>0.53121350377075216</v>
      </c>
      <c r="AR48" s="55">
        <v>0.53027146753702292</v>
      </c>
      <c r="AS48" s="55">
        <v>0.52951232925713843</v>
      </c>
      <c r="AT48" s="55">
        <v>0.53100764955472857</v>
      </c>
      <c r="AU48" s="55">
        <v>0.5320135941945342</v>
      </c>
      <c r="AV48" s="55">
        <v>0.53169503114952965</v>
      </c>
      <c r="AW48" s="55"/>
      <c r="AX48" s="55"/>
      <c r="AY48" s="55"/>
      <c r="AZ48" s="2">
        <f t="shared" ca="1" si="42"/>
        <v>0</v>
      </c>
      <c r="BA48" s="2">
        <f t="shared" ca="1" si="42"/>
        <v>0</v>
      </c>
      <c r="BB48" s="2">
        <f t="shared" ca="1" si="40"/>
        <v>0</v>
      </c>
      <c r="BC48" s="2">
        <f t="shared" ca="1" si="40"/>
        <v>0</v>
      </c>
      <c r="BD48" s="2">
        <f t="shared" ca="1" si="40"/>
        <v>0</v>
      </c>
      <c r="BE48" s="2">
        <f t="shared" ca="1" si="40"/>
        <v>0</v>
      </c>
      <c r="BF48" s="2">
        <f t="shared" ca="1" si="40"/>
        <v>0</v>
      </c>
      <c r="BG48" s="2">
        <f t="shared" ca="1" si="40"/>
        <v>0</v>
      </c>
      <c r="BH48" s="2">
        <f t="shared" ca="1" si="40"/>
        <v>0</v>
      </c>
      <c r="BI48" s="2">
        <f t="shared" ca="1" si="40"/>
        <v>0</v>
      </c>
      <c r="BJ48" s="2">
        <f t="shared" ca="1" si="40"/>
        <v>0</v>
      </c>
      <c r="BK48" s="2">
        <f t="shared" ca="1" si="40"/>
        <v>0</v>
      </c>
      <c r="BL48" s="2">
        <f t="shared" ca="1" si="40"/>
        <v>0</v>
      </c>
      <c r="BM48" s="2">
        <f t="shared" ca="1" si="40"/>
        <v>0</v>
      </c>
      <c r="BN48" s="2" t="str">
        <f t="shared" si="22"/>
        <v>SH</v>
      </c>
      <c r="BO48" s="2">
        <f t="shared" si="43"/>
        <v>11</v>
      </c>
      <c r="BP48" s="2">
        <f t="shared" si="38"/>
        <v>0</v>
      </c>
      <c r="BQ48" s="127">
        <v>46038</v>
      </c>
      <c r="BR48" s="2">
        <f t="shared" si="44"/>
        <v>1</v>
      </c>
      <c r="BS48" s="2">
        <f t="shared" si="45"/>
        <v>1</v>
      </c>
      <c r="BT48" s="2">
        <f t="shared" si="46"/>
        <v>1</v>
      </c>
      <c r="BU48" s="2">
        <f t="shared" si="47"/>
        <v>1</v>
      </c>
      <c r="BV48" s="2">
        <f t="shared" si="48"/>
        <v>1</v>
      </c>
      <c r="BW48" s="2">
        <f t="shared" si="49"/>
        <v>1</v>
      </c>
      <c r="BX48" s="2">
        <f t="shared" si="50"/>
        <v>1</v>
      </c>
      <c r="BY48" s="2">
        <f t="shared" si="51"/>
        <v>1</v>
      </c>
      <c r="BZ48" s="2">
        <f t="shared" si="52"/>
        <v>1</v>
      </c>
      <c r="CA48" s="2">
        <f t="shared" si="53"/>
        <v>1</v>
      </c>
      <c r="CB48" s="2">
        <f t="shared" si="54"/>
        <v>1</v>
      </c>
      <c r="CC48" s="2">
        <f t="shared" si="55"/>
        <v>0</v>
      </c>
      <c r="CD48" s="2">
        <f t="shared" si="56"/>
        <v>0</v>
      </c>
      <c r="CE48" s="2">
        <f t="shared" si="57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КА-4Б  -  Гшл</v>
      </c>
      <c r="B49" s="10" t="s">
        <v>530</v>
      </c>
      <c r="C49" s="18">
        <v>2</v>
      </c>
      <c r="D49" s="18">
        <v>0.05</v>
      </c>
      <c r="E49" s="22" t="s">
        <v>726</v>
      </c>
      <c r="F49" s="22">
        <v>1</v>
      </c>
      <c r="G49" s="18">
        <v>1</v>
      </c>
      <c r="H49" s="20">
        <f t="shared" ca="1" si="18"/>
        <v>0</v>
      </c>
      <c r="I49" s="16" t="str">
        <f t="shared" si="19"/>
        <v>04K002SHBF24</v>
      </c>
      <c r="J49" s="54">
        <v>1.1000000000000001</v>
      </c>
      <c r="K49" s="54">
        <v>1.1000000000000001</v>
      </c>
      <c r="L49" s="54">
        <v>1.1000000000000001</v>
      </c>
      <c r="M49" s="54">
        <v>1.1000000000000001</v>
      </c>
      <c r="N49" s="54">
        <v>1.1000000000000001</v>
      </c>
      <c r="O49" s="54">
        <v>1.1000000000000001</v>
      </c>
      <c r="P49" s="54">
        <v>1.1000000000000001</v>
      </c>
      <c r="Q49" s="54">
        <v>1.1000000000000001</v>
      </c>
      <c r="R49" s="54">
        <v>1.1000000000000001</v>
      </c>
      <c r="S49" s="54">
        <v>1.1000000000000001</v>
      </c>
      <c r="T49" s="54">
        <v>1.1000000000000001</v>
      </c>
      <c r="U49" s="54"/>
      <c r="V49" s="54"/>
      <c r="W49" s="56"/>
      <c r="X49" s="2">
        <f t="shared" ca="1" si="41"/>
        <v>0</v>
      </c>
      <c r="Y49" s="2">
        <f t="shared" ca="1" si="41"/>
        <v>0</v>
      </c>
      <c r="Z49" s="2">
        <f t="shared" ca="1" si="39"/>
        <v>0</v>
      </c>
      <c r="AA49" s="2">
        <f t="shared" ca="1" si="39"/>
        <v>0</v>
      </c>
      <c r="AB49" s="2">
        <f t="shared" ca="1" si="39"/>
        <v>0</v>
      </c>
      <c r="AC49" s="2">
        <f t="shared" ca="1" si="39"/>
        <v>0</v>
      </c>
      <c r="AD49" s="2">
        <f t="shared" ca="1" si="39"/>
        <v>0</v>
      </c>
      <c r="AE49" s="2">
        <f t="shared" ca="1" si="39"/>
        <v>0</v>
      </c>
      <c r="AF49" s="2">
        <f t="shared" ca="1" si="39"/>
        <v>0</v>
      </c>
      <c r="AG49" s="2">
        <f t="shared" ca="1" si="39"/>
        <v>0</v>
      </c>
      <c r="AH49" s="2">
        <f t="shared" ca="1" si="39"/>
        <v>0</v>
      </c>
      <c r="AI49" s="2">
        <f t="shared" ca="1" si="39"/>
        <v>0</v>
      </c>
      <c r="AJ49" s="2">
        <f t="shared" ca="1" si="39"/>
        <v>0</v>
      </c>
      <c r="AK49" s="2">
        <f t="shared" ca="1" si="39"/>
        <v>0</v>
      </c>
      <c r="AL49" s="55">
        <v>0.52478432120651808</v>
      </c>
      <c r="AM49" s="55">
        <v>0.52650980335314435</v>
      </c>
      <c r="AN49" s="55">
        <v>0.52646191604867532</v>
      </c>
      <c r="AO49" s="55">
        <v>0.52423817513294457</v>
      </c>
      <c r="AP49" s="55">
        <v>0.52640700268416474</v>
      </c>
      <c r="AQ49" s="55">
        <v>0.5248138821900783</v>
      </c>
      <c r="AR49" s="55">
        <v>0.52701065436647099</v>
      </c>
      <c r="AS49" s="55">
        <v>0.52671827420407535</v>
      </c>
      <c r="AT49" s="55">
        <v>0.5274591814860623</v>
      </c>
      <c r="AU49" s="55">
        <v>0.52736179795238669</v>
      </c>
      <c r="AV49" s="55">
        <v>0.52719976768044963</v>
      </c>
      <c r="AW49" s="55"/>
      <c r="AX49" s="55"/>
      <c r="AY49" s="55"/>
      <c r="AZ49" s="2">
        <f t="shared" ca="1" si="42"/>
        <v>0</v>
      </c>
      <c r="BA49" s="2">
        <f t="shared" ca="1" si="42"/>
        <v>0</v>
      </c>
      <c r="BB49" s="2">
        <f t="shared" ca="1" si="40"/>
        <v>0</v>
      </c>
      <c r="BC49" s="2">
        <f t="shared" ca="1" si="40"/>
        <v>0</v>
      </c>
      <c r="BD49" s="2">
        <f t="shared" ca="1" si="40"/>
        <v>0</v>
      </c>
      <c r="BE49" s="2">
        <f t="shared" ca="1" si="40"/>
        <v>0</v>
      </c>
      <c r="BF49" s="2">
        <f t="shared" ca="1" si="40"/>
        <v>0</v>
      </c>
      <c r="BG49" s="2">
        <f t="shared" ca="1" si="40"/>
        <v>0</v>
      </c>
      <c r="BH49" s="2">
        <f t="shared" ca="1" si="40"/>
        <v>0</v>
      </c>
      <c r="BI49" s="2">
        <f t="shared" ca="1" si="40"/>
        <v>0</v>
      </c>
      <c r="BJ49" s="2">
        <f t="shared" ca="1" si="40"/>
        <v>0</v>
      </c>
      <c r="BK49" s="2">
        <f t="shared" ca="1" si="40"/>
        <v>0</v>
      </c>
      <c r="BL49" s="2">
        <f t="shared" ca="1" si="40"/>
        <v>0</v>
      </c>
      <c r="BM49" s="2">
        <f t="shared" ca="1" si="40"/>
        <v>0</v>
      </c>
      <c r="BN49" s="2" t="str">
        <f t="shared" si="22"/>
        <v>SH</v>
      </c>
      <c r="BO49" s="2">
        <f t="shared" si="43"/>
        <v>0</v>
      </c>
      <c r="BP49" s="2">
        <f t="shared" si="38"/>
        <v>1</v>
      </c>
      <c r="BR49" s="2">
        <f t="shared" si="44"/>
        <v>0</v>
      </c>
      <c r="BS49" s="2">
        <f t="shared" si="45"/>
        <v>0</v>
      </c>
      <c r="BT49" s="2">
        <f t="shared" si="46"/>
        <v>0</v>
      </c>
      <c r="BU49" s="2">
        <f t="shared" si="47"/>
        <v>0</v>
      </c>
      <c r="BV49" s="2">
        <f t="shared" si="48"/>
        <v>0</v>
      </c>
      <c r="BW49" s="2">
        <f t="shared" si="49"/>
        <v>0</v>
      </c>
      <c r="BX49" s="2">
        <f t="shared" si="50"/>
        <v>0</v>
      </c>
      <c r="BY49" s="2">
        <f t="shared" si="51"/>
        <v>0</v>
      </c>
      <c r="BZ49" s="2">
        <f t="shared" si="52"/>
        <v>0</v>
      </c>
      <c r="CA49" s="2">
        <f t="shared" si="53"/>
        <v>0</v>
      </c>
      <c r="CB49" s="2">
        <f t="shared" si="54"/>
        <v>0</v>
      </c>
      <c r="CC49" s="2">
        <f t="shared" si="55"/>
        <v>0</v>
      </c>
      <c r="CD49" s="2">
        <f t="shared" si="56"/>
        <v>0</v>
      </c>
      <c r="CE49" s="2">
        <f t="shared" si="57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КА-5А  -  Гшл</v>
      </c>
      <c r="B50" s="10" t="s">
        <v>537</v>
      </c>
      <c r="C50" s="18">
        <v>2</v>
      </c>
      <c r="D50" s="18">
        <v>0.05</v>
      </c>
      <c r="E50" s="22" t="s">
        <v>726</v>
      </c>
      <c r="F50" s="22">
        <v>1</v>
      </c>
      <c r="G50" s="18">
        <v>1</v>
      </c>
      <c r="H50" s="20">
        <f t="shared" ca="1" si="18"/>
        <v>0</v>
      </c>
      <c r="I50" s="16" t="str">
        <f t="shared" si="19"/>
        <v>05K002SHAN24</v>
      </c>
      <c r="J50" s="54">
        <v>1.3</v>
      </c>
      <c r="K50" s="54">
        <v>1.3</v>
      </c>
      <c r="L50" s="54">
        <v>1.3</v>
      </c>
      <c r="M50" s="54">
        <v>1.3</v>
      </c>
      <c r="N50" s="54">
        <v>1.3</v>
      </c>
      <c r="O50" s="54">
        <v>1.3</v>
      </c>
      <c r="P50" s="54">
        <v>1.3</v>
      </c>
      <c r="Q50" s="54">
        <v>1.3</v>
      </c>
      <c r="R50" s="54">
        <v>1.3</v>
      </c>
      <c r="S50" s="54">
        <v>1.3</v>
      </c>
      <c r="T50" s="54">
        <v>1.3</v>
      </c>
      <c r="U50" s="54"/>
      <c r="V50" s="54"/>
      <c r="W50" s="56"/>
      <c r="X50" s="2">
        <f t="shared" ca="1" si="41"/>
        <v>0</v>
      </c>
      <c r="Y50" s="2">
        <f t="shared" ca="1" si="41"/>
        <v>0</v>
      </c>
      <c r="Z50" s="2">
        <f t="shared" ca="1" si="39"/>
        <v>0</v>
      </c>
      <c r="AA50" s="2">
        <f t="shared" ca="1" si="39"/>
        <v>0</v>
      </c>
      <c r="AB50" s="2">
        <f t="shared" ca="1" si="39"/>
        <v>0</v>
      </c>
      <c r="AC50" s="2">
        <f t="shared" ca="1" si="39"/>
        <v>0</v>
      </c>
      <c r="AD50" s="2">
        <f t="shared" ca="1" si="39"/>
        <v>0</v>
      </c>
      <c r="AE50" s="2">
        <f t="shared" ca="1" si="39"/>
        <v>0</v>
      </c>
      <c r="AF50" s="2">
        <f t="shared" ca="1" si="39"/>
        <v>0</v>
      </c>
      <c r="AG50" s="2">
        <f t="shared" ca="1" si="39"/>
        <v>0</v>
      </c>
      <c r="AH50" s="2">
        <f t="shared" ca="1" si="39"/>
        <v>0</v>
      </c>
      <c r="AI50" s="2">
        <f t="shared" ca="1" si="39"/>
        <v>0</v>
      </c>
      <c r="AJ50" s="2">
        <f t="shared" ca="1" si="39"/>
        <v>0</v>
      </c>
      <c r="AK50" s="2">
        <f t="shared" ca="1" si="39"/>
        <v>0</v>
      </c>
      <c r="AL50" s="55">
        <v>2.9129220343200002</v>
      </c>
      <c r="AM50" s="55">
        <v>2.9109211354600002</v>
      </c>
      <c r="AN50" s="55">
        <v>2.9117116487499999</v>
      </c>
      <c r="AO50" s="55">
        <v>2.91394963754</v>
      </c>
      <c r="AP50" s="55">
        <v>2.9175232396099999</v>
      </c>
      <c r="AQ50" s="55">
        <v>2.9231647002500001</v>
      </c>
      <c r="AR50" s="55">
        <v>2.9200304877300001</v>
      </c>
      <c r="AS50" s="55">
        <v>2.90816193106</v>
      </c>
      <c r="AT50" s="55">
        <v>2.9106814991699999</v>
      </c>
      <c r="AU50" s="55">
        <v>2.91305559113</v>
      </c>
      <c r="AV50" s="55">
        <v>2.9143480353400002</v>
      </c>
      <c r="AW50" s="55"/>
      <c r="AX50" s="55"/>
      <c r="AY50" s="55"/>
      <c r="AZ50" s="2">
        <f t="shared" ca="1" si="42"/>
        <v>0</v>
      </c>
      <c r="BA50" s="2">
        <f t="shared" ca="1" si="42"/>
        <v>0</v>
      </c>
      <c r="BB50" s="2">
        <f t="shared" ca="1" si="40"/>
        <v>0</v>
      </c>
      <c r="BC50" s="2">
        <f t="shared" ca="1" si="40"/>
        <v>0</v>
      </c>
      <c r="BD50" s="2">
        <f t="shared" ca="1" si="40"/>
        <v>0</v>
      </c>
      <c r="BE50" s="2">
        <f t="shared" ca="1" si="40"/>
        <v>0</v>
      </c>
      <c r="BF50" s="2">
        <f t="shared" ca="1" si="40"/>
        <v>0</v>
      </c>
      <c r="BG50" s="2">
        <f t="shared" ca="1" si="40"/>
        <v>0</v>
      </c>
      <c r="BH50" s="2">
        <f t="shared" ca="1" si="40"/>
        <v>0</v>
      </c>
      <c r="BI50" s="2">
        <f t="shared" ca="1" si="40"/>
        <v>0</v>
      </c>
      <c r="BJ50" s="2">
        <f t="shared" ca="1" si="40"/>
        <v>0</v>
      </c>
      <c r="BK50" s="2">
        <f t="shared" ca="1" si="40"/>
        <v>0</v>
      </c>
      <c r="BL50" s="2">
        <f t="shared" ca="1" si="40"/>
        <v>0</v>
      </c>
      <c r="BM50" s="2">
        <f t="shared" ca="1" si="40"/>
        <v>0</v>
      </c>
      <c r="BN50" s="2" t="str">
        <f t="shared" si="22"/>
        <v>SH</v>
      </c>
      <c r="BO50" s="2">
        <f t="shared" si="43"/>
        <v>0</v>
      </c>
      <c r="BP50" s="2">
        <f t="shared" si="38"/>
        <v>1</v>
      </c>
      <c r="BR50" s="2">
        <f t="shared" si="44"/>
        <v>0</v>
      </c>
      <c r="BS50" s="2">
        <f t="shared" si="45"/>
        <v>0</v>
      </c>
      <c r="BT50" s="2">
        <f t="shared" si="46"/>
        <v>0</v>
      </c>
      <c r="BU50" s="2">
        <f t="shared" si="47"/>
        <v>0</v>
      </c>
      <c r="BV50" s="2">
        <f t="shared" si="48"/>
        <v>0</v>
      </c>
      <c r="BW50" s="2">
        <f t="shared" si="49"/>
        <v>0</v>
      </c>
      <c r="BX50" s="2">
        <f t="shared" si="50"/>
        <v>0</v>
      </c>
      <c r="BY50" s="2">
        <f t="shared" si="51"/>
        <v>0</v>
      </c>
      <c r="BZ50" s="2">
        <f t="shared" si="52"/>
        <v>0</v>
      </c>
      <c r="CA50" s="2">
        <f t="shared" si="53"/>
        <v>0</v>
      </c>
      <c r="CB50" s="2">
        <f t="shared" si="54"/>
        <v>0</v>
      </c>
      <c r="CC50" s="2">
        <f t="shared" si="55"/>
        <v>0</v>
      </c>
      <c r="CD50" s="2">
        <f t="shared" si="56"/>
        <v>0</v>
      </c>
      <c r="CE50" s="2">
        <f t="shared" si="57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КА-5Б  -  Гшл</v>
      </c>
      <c r="B51" s="10" t="s">
        <v>538</v>
      </c>
      <c r="C51" s="18">
        <v>2</v>
      </c>
      <c r="D51" s="18">
        <v>0.05</v>
      </c>
      <c r="E51" s="22" t="s">
        <v>726</v>
      </c>
      <c r="F51" s="22">
        <v>1</v>
      </c>
      <c r="G51" s="18">
        <v>1</v>
      </c>
      <c r="H51" s="20">
        <f t="shared" ca="1" si="18"/>
        <v>0</v>
      </c>
      <c r="I51" s="16" t="str">
        <f t="shared" si="19"/>
        <v>05K002SHBN24</v>
      </c>
      <c r="J51" s="54">
        <v>3.4</v>
      </c>
      <c r="K51" s="54">
        <v>3.4</v>
      </c>
      <c r="L51" s="54">
        <v>3.4</v>
      </c>
      <c r="M51" s="54">
        <v>3.3999999999999995</v>
      </c>
      <c r="N51" s="54">
        <v>3.4</v>
      </c>
      <c r="O51" s="54">
        <v>3.4</v>
      </c>
      <c r="P51" s="54">
        <v>3.4</v>
      </c>
      <c r="Q51" s="54">
        <v>3.4</v>
      </c>
      <c r="R51" s="54">
        <v>3.4</v>
      </c>
      <c r="S51" s="54">
        <v>3.4000000000000004</v>
      </c>
      <c r="T51" s="54">
        <v>3.4</v>
      </c>
      <c r="U51" s="54"/>
      <c r="V51" s="54"/>
      <c r="W51" s="56"/>
      <c r="X51" s="2">
        <f t="shared" ca="1" si="41"/>
        <v>1</v>
      </c>
      <c r="Y51" s="2">
        <f t="shared" ca="1" si="41"/>
        <v>1</v>
      </c>
      <c r="Z51" s="2">
        <f t="shared" ca="1" si="39"/>
        <v>1</v>
      </c>
      <c r="AA51" s="2">
        <f t="shared" ca="1" si="39"/>
        <v>1</v>
      </c>
      <c r="AB51" s="2">
        <f t="shared" ca="1" si="39"/>
        <v>1</v>
      </c>
      <c r="AC51" s="2">
        <f t="shared" ca="1" si="39"/>
        <v>1</v>
      </c>
      <c r="AD51" s="2">
        <f t="shared" ca="1" si="39"/>
        <v>1</v>
      </c>
      <c r="AE51" s="2">
        <f t="shared" ca="1" si="39"/>
        <v>1</v>
      </c>
      <c r="AF51" s="2">
        <f t="shared" ca="1" si="39"/>
        <v>1</v>
      </c>
      <c r="AG51" s="2">
        <f t="shared" ca="1" si="39"/>
        <v>1</v>
      </c>
      <c r="AH51" s="2">
        <f t="shared" ca="1" si="39"/>
        <v>1</v>
      </c>
      <c r="AI51" s="2">
        <f t="shared" ca="1" si="39"/>
        <v>0</v>
      </c>
      <c r="AJ51" s="2">
        <f t="shared" ca="1" si="39"/>
        <v>0</v>
      </c>
      <c r="AK51" s="2">
        <f t="shared" ca="1" si="39"/>
        <v>0</v>
      </c>
      <c r="AL51" s="55">
        <v>2.9135945436899999</v>
      </c>
      <c r="AM51" s="55">
        <v>2.9125534506099999</v>
      </c>
      <c r="AN51" s="55">
        <v>2.91088872551</v>
      </c>
      <c r="AO51" s="55">
        <v>2.9135109644599999</v>
      </c>
      <c r="AP51" s="55">
        <v>2.9210236203700002</v>
      </c>
      <c r="AQ51" s="55">
        <v>2.92388346696</v>
      </c>
      <c r="AR51" s="55">
        <v>2.9224150206399999</v>
      </c>
      <c r="AS51" s="55">
        <v>2.90726236702</v>
      </c>
      <c r="AT51" s="55">
        <v>2.91237664306</v>
      </c>
      <c r="AU51" s="55">
        <v>2.9110780754199999</v>
      </c>
      <c r="AV51" s="55">
        <v>2.9105625664699999</v>
      </c>
      <c r="AW51" s="55"/>
      <c r="AX51" s="55"/>
      <c r="AY51" s="55"/>
      <c r="AZ51" s="2">
        <f t="shared" ca="1" si="42"/>
        <v>0</v>
      </c>
      <c r="BA51" s="2">
        <f t="shared" ca="1" si="42"/>
        <v>0</v>
      </c>
      <c r="BB51" s="2">
        <f t="shared" ca="1" si="40"/>
        <v>0</v>
      </c>
      <c r="BC51" s="2">
        <f t="shared" ca="1" si="40"/>
        <v>0</v>
      </c>
      <c r="BD51" s="2">
        <f t="shared" ca="1" si="40"/>
        <v>0</v>
      </c>
      <c r="BE51" s="2">
        <f t="shared" ca="1" si="40"/>
        <v>0</v>
      </c>
      <c r="BF51" s="2">
        <f t="shared" ca="1" si="40"/>
        <v>0</v>
      </c>
      <c r="BG51" s="2">
        <f t="shared" ca="1" si="40"/>
        <v>0</v>
      </c>
      <c r="BH51" s="2">
        <f t="shared" ca="1" si="40"/>
        <v>0</v>
      </c>
      <c r="BI51" s="2">
        <f t="shared" ca="1" si="40"/>
        <v>0</v>
      </c>
      <c r="BJ51" s="2">
        <f t="shared" ca="1" si="40"/>
        <v>0</v>
      </c>
      <c r="BK51" s="2">
        <f t="shared" ca="1" si="40"/>
        <v>0</v>
      </c>
      <c r="BL51" s="2">
        <f t="shared" ca="1" si="40"/>
        <v>0</v>
      </c>
      <c r="BM51" s="2">
        <f t="shared" ca="1" si="40"/>
        <v>0</v>
      </c>
      <c r="BN51" s="2" t="str">
        <f t="shared" si="22"/>
        <v>SH</v>
      </c>
      <c r="BO51" s="2">
        <f t="shared" si="43"/>
        <v>11</v>
      </c>
      <c r="BP51" s="2">
        <f t="shared" si="38"/>
        <v>0</v>
      </c>
      <c r="BQ51" s="127">
        <v>45979</v>
      </c>
      <c r="BR51" s="2">
        <f t="shared" si="44"/>
        <v>1</v>
      </c>
      <c r="BS51" s="2">
        <f t="shared" si="45"/>
        <v>1</v>
      </c>
      <c r="BT51" s="2">
        <f t="shared" si="46"/>
        <v>1</v>
      </c>
      <c r="BU51" s="2">
        <f t="shared" si="47"/>
        <v>1</v>
      </c>
      <c r="BV51" s="2">
        <f t="shared" si="48"/>
        <v>1</v>
      </c>
      <c r="BW51" s="2">
        <f t="shared" si="49"/>
        <v>1</v>
      </c>
      <c r="BX51" s="2">
        <f t="shared" si="50"/>
        <v>1</v>
      </c>
      <c r="BY51" s="2">
        <f t="shared" si="51"/>
        <v>1</v>
      </c>
      <c r="BZ51" s="2">
        <f t="shared" si="52"/>
        <v>1</v>
      </c>
      <c r="CA51" s="2">
        <f t="shared" si="53"/>
        <v>1</v>
      </c>
      <c r="CB51" s="2">
        <f t="shared" si="54"/>
        <v>1</v>
      </c>
      <c r="CC51" s="2">
        <f t="shared" si="55"/>
        <v>0</v>
      </c>
      <c r="CD51" s="2">
        <f t="shared" si="56"/>
        <v>0</v>
      </c>
      <c r="CE51" s="2">
        <f t="shared" si="57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КА-6А  -  Гшл</v>
      </c>
      <c r="B52" s="10" t="s">
        <v>531</v>
      </c>
      <c r="C52" s="18">
        <v>2</v>
      </c>
      <c r="D52" s="18">
        <v>0.05</v>
      </c>
      <c r="E52" s="22" t="s">
        <v>726</v>
      </c>
      <c r="F52" s="22">
        <v>1</v>
      </c>
      <c r="G52" s="18">
        <v>1</v>
      </c>
      <c r="H52" s="20">
        <f t="shared" ca="1" si="18"/>
        <v>0</v>
      </c>
      <c r="I52" s="16" t="str">
        <f t="shared" si="19"/>
        <v>06K002SHAF24</v>
      </c>
      <c r="J52" s="54">
        <v>1.4</v>
      </c>
      <c r="K52" s="54">
        <v>1.4</v>
      </c>
      <c r="L52" s="54">
        <v>1.4</v>
      </c>
      <c r="M52" s="54">
        <v>1.4</v>
      </c>
      <c r="N52" s="54">
        <v>1.4</v>
      </c>
      <c r="O52" s="54">
        <v>1.4</v>
      </c>
      <c r="P52" s="54">
        <v>1.4</v>
      </c>
      <c r="Q52" s="54">
        <v>1.4</v>
      </c>
      <c r="R52" s="54">
        <v>1.3999999999999997</v>
      </c>
      <c r="S52" s="54">
        <v>1.4</v>
      </c>
      <c r="T52" s="54">
        <v>1.4</v>
      </c>
      <c r="U52" s="54"/>
      <c r="V52" s="54"/>
      <c r="W52" s="56"/>
      <c r="X52" s="2">
        <f t="shared" ca="1" si="41"/>
        <v>0</v>
      </c>
      <c r="Y52" s="2">
        <f t="shared" ca="1" si="41"/>
        <v>0</v>
      </c>
      <c r="Z52" s="2">
        <f t="shared" ca="1" si="39"/>
        <v>0</v>
      </c>
      <c r="AA52" s="2">
        <f t="shared" ca="1" si="39"/>
        <v>0</v>
      </c>
      <c r="AB52" s="2">
        <f t="shared" ca="1" si="39"/>
        <v>0</v>
      </c>
      <c r="AC52" s="2">
        <f t="shared" ca="1" si="39"/>
        <v>0</v>
      </c>
      <c r="AD52" s="2">
        <f t="shared" ca="1" si="39"/>
        <v>0</v>
      </c>
      <c r="AE52" s="2">
        <f t="shared" ca="1" si="39"/>
        <v>0</v>
      </c>
      <c r="AF52" s="2">
        <f t="shared" ca="1" si="39"/>
        <v>0</v>
      </c>
      <c r="AG52" s="2">
        <f t="shared" ca="1" si="39"/>
        <v>0</v>
      </c>
      <c r="AH52" s="2">
        <f t="shared" ca="1" si="39"/>
        <v>0</v>
      </c>
      <c r="AI52" s="2">
        <f t="shared" ca="1" si="39"/>
        <v>0</v>
      </c>
      <c r="AJ52" s="2">
        <f t="shared" ca="1" si="39"/>
        <v>0</v>
      </c>
      <c r="AK52" s="2">
        <f t="shared" ca="1" si="39"/>
        <v>0</v>
      </c>
      <c r="AL52" s="55">
        <v>0.53947320075268812</v>
      </c>
      <c r="AM52" s="55">
        <v>0.53973767898834191</v>
      </c>
      <c r="AN52" s="55">
        <v>0.54062040525743671</v>
      </c>
      <c r="AO52" s="55">
        <v>0.53495580061313974</v>
      </c>
      <c r="AP52" s="55">
        <v>0.5340778741704626</v>
      </c>
      <c r="AQ52" s="55">
        <v>0.53404028358631794</v>
      </c>
      <c r="AR52" s="55">
        <v>0.53608789017117864</v>
      </c>
      <c r="AS52" s="55">
        <v>0.53647084018894542</v>
      </c>
      <c r="AT52" s="55">
        <v>0.53893540821533292</v>
      </c>
      <c r="AU52" s="55">
        <v>0.54162616687285514</v>
      </c>
      <c r="AV52" s="55">
        <v>0.54099662971704987</v>
      </c>
      <c r="AW52" s="55"/>
      <c r="AX52" s="55"/>
      <c r="AY52" s="55"/>
      <c r="AZ52" s="2">
        <f t="shared" ca="1" si="42"/>
        <v>0</v>
      </c>
      <c r="BA52" s="2">
        <f t="shared" ca="1" si="42"/>
        <v>0</v>
      </c>
      <c r="BB52" s="2">
        <f t="shared" ca="1" si="40"/>
        <v>0</v>
      </c>
      <c r="BC52" s="2">
        <f t="shared" ca="1" si="40"/>
        <v>0</v>
      </c>
      <c r="BD52" s="2">
        <f t="shared" ca="1" si="40"/>
        <v>0</v>
      </c>
      <c r="BE52" s="2">
        <f t="shared" ca="1" si="40"/>
        <v>0</v>
      </c>
      <c r="BF52" s="2">
        <f t="shared" ca="1" si="40"/>
        <v>0</v>
      </c>
      <c r="BG52" s="2">
        <f t="shared" ca="1" si="40"/>
        <v>0</v>
      </c>
      <c r="BH52" s="2">
        <f t="shared" ca="1" si="40"/>
        <v>0</v>
      </c>
      <c r="BI52" s="2">
        <f t="shared" ca="1" si="40"/>
        <v>0</v>
      </c>
      <c r="BJ52" s="2">
        <f t="shared" ca="1" si="40"/>
        <v>0</v>
      </c>
      <c r="BK52" s="2">
        <f t="shared" ca="1" si="40"/>
        <v>0</v>
      </c>
      <c r="BL52" s="2">
        <f t="shared" ca="1" si="40"/>
        <v>0</v>
      </c>
      <c r="BM52" s="2">
        <f t="shared" ca="1" si="40"/>
        <v>0</v>
      </c>
      <c r="BN52" s="2" t="str">
        <f t="shared" si="22"/>
        <v>SH</v>
      </c>
      <c r="BO52" s="2">
        <f t="shared" si="43"/>
        <v>0</v>
      </c>
      <c r="BP52" s="2">
        <f t="shared" si="38"/>
        <v>1</v>
      </c>
      <c r="BR52" s="2">
        <f t="shared" si="44"/>
        <v>0</v>
      </c>
      <c r="BS52" s="2">
        <f t="shared" si="45"/>
        <v>0</v>
      </c>
      <c r="BT52" s="2">
        <f t="shared" si="46"/>
        <v>0</v>
      </c>
      <c r="BU52" s="2">
        <f t="shared" si="47"/>
        <v>0</v>
      </c>
      <c r="BV52" s="2">
        <f t="shared" si="48"/>
        <v>0</v>
      </c>
      <c r="BW52" s="2">
        <f t="shared" si="49"/>
        <v>0</v>
      </c>
      <c r="BX52" s="2">
        <f t="shared" si="50"/>
        <v>0</v>
      </c>
      <c r="BY52" s="2">
        <f t="shared" si="51"/>
        <v>0</v>
      </c>
      <c r="BZ52" s="2">
        <f t="shared" si="52"/>
        <v>0</v>
      </c>
      <c r="CA52" s="2">
        <f t="shared" si="53"/>
        <v>0</v>
      </c>
      <c r="CB52" s="2">
        <f t="shared" si="54"/>
        <v>0</v>
      </c>
      <c r="CC52" s="2">
        <f t="shared" si="55"/>
        <v>0</v>
      </c>
      <c r="CD52" s="2">
        <f t="shared" si="56"/>
        <v>0</v>
      </c>
      <c r="CE52" s="2">
        <f t="shared" si="57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КА-6Б  -  Гшл</v>
      </c>
      <c r="B53" s="10" t="s">
        <v>532</v>
      </c>
      <c r="C53" s="18">
        <v>2</v>
      </c>
      <c r="D53" s="18">
        <v>0.05</v>
      </c>
      <c r="E53" s="22" t="s">
        <v>726</v>
      </c>
      <c r="F53" s="22">
        <v>1</v>
      </c>
      <c r="G53" s="18">
        <v>1</v>
      </c>
      <c r="H53" s="20">
        <f t="shared" ca="1" si="18"/>
        <v>0</v>
      </c>
      <c r="I53" s="16" t="str">
        <f t="shared" si="19"/>
        <v>06K002SHBF24</v>
      </c>
      <c r="J53" s="54">
        <v>1.1000000000000001</v>
      </c>
      <c r="K53" s="54">
        <v>1.1000000000000001</v>
      </c>
      <c r="L53" s="54">
        <v>1.1000000000000001</v>
      </c>
      <c r="M53" s="54">
        <v>1.1000000000000001</v>
      </c>
      <c r="N53" s="54">
        <v>1.1000000000000001</v>
      </c>
      <c r="O53" s="54">
        <v>1.1000000000000001</v>
      </c>
      <c r="P53" s="54">
        <v>1.1000000000000001</v>
      </c>
      <c r="Q53" s="54">
        <v>1.1000000000000001</v>
      </c>
      <c r="R53" s="54">
        <v>1.1000000000000001</v>
      </c>
      <c r="S53" s="54">
        <v>1.1000000000000001</v>
      </c>
      <c r="T53" s="54">
        <v>1.1000000000000001</v>
      </c>
      <c r="U53" s="54"/>
      <c r="V53" s="54"/>
      <c r="W53" s="56"/>
      <c r="X53" s="2">
        <f t="shared" ca="1" si="41"/>
        <v>0</v>
      </c>
      <c r="Y53" s="2">
        <f t="shared" ca="1" si="41"/>
        <v>0</v>
      </c>
      <c r="Z53" s="2">
        <f t="shared" ca="1" si="39"/>
        <v>0</v>
      </c>
      <c r="AA53" s="2">
        <f t="shared" ca="1" si="39"/>
        <v>0</v>
      </c>
      <c r="AB53" s="2">
        <f t="shared" ca="1" si="39"/>
        <v>0</v>
      </c>
      <c r="AC53" s="2">
        <f t="shared" ca="1" si="39"/>
        <v>0</v>
      </c>
      <c r="AD53" s="2">
        <f t="shared" ca="1" si="39"/>
        <v>0</v>
      </c>
      <c r="AE53" s="2">
        <f t="shared" ca="1" si="39"/>
        <v>0</v>
      </c>
      <c r="AF53" s="2">
        <f t="shared" ca="1" si="39"/>
        <v>0</v>
      </c>
      <c r="AG53" s="2">
        <f t="shared" ca="1" si="39"/>
        <v>0</v>
      </c>
      <c r="AH53" s="2">
        <f t="shared" ca="1" si="39"/>
        <v>0</v>
      </c>
      <c r="AI53" s="2">
        <f t="shared" ca="1" si="39"/>
        <v>0</v>
      </c>
      <c r="AJ53" s="2">
        <f t="shared" ca="1" si="39"/>
        <v>0</v>
      </c>
      <c r="AK53" s="2">
        <f t="shared" ca="1" si="39"/>
        <v>0</v>
      </c>
      <c r="AL53" s="55">
        <v>0.5337538942074822</v>
      </c>
      <c r="AM53" s="55">
        <v>0.53155749970026778</v>
      </c>
      <c r="AN53" s="55">
        <v>0.53997295732376804</v>
      </c>
      <c r="AO53" s="55">
        <v>0.52968443902637741</v>
      </c>
      <c r="AP53" s="55">
        <v>0.51368610325630848</v>
      </c>
      <c r="AQ53" s="55">
        <v>0.51071003475311605</v>
      </c>
      <c r="AR53" s="55">
        <v>0.52548447838950596</v>
      </c>
      <c r="AS53" s="55">
        <v>0.53936744194828701</v>
      </c>
      <c r="AT53" s="55">
        <v>0.53896054192735965</v>
      </c>
      <c r="AU53" s="55">
        <v>0.53550384479822133</v>
      </c>
      <c r="AV53" s="55">
        <v>0.53589318527548813</v>
      </c>
      <c r="AW53" s="55"/>
      <c r="AX53" s="55"/>
      <c r="AY53" s="55"/>
      <c r="AZ53" s="2">
        <f t="shared" ca="1" si="42"/>
        <v>0</v>
      </c>
      <c r="BA53" s="2">
        <f t="shared" ca="1" si="42"/>
        <v>0</v>
      </c>
      <c r="BB53" s="2">
        <f t="shared" ca="1" si="40"/>
        <v>0</v>
      </c>
      <c r="BC53" s="2">
        <f t="shared" ca="1" si="40"/>
        <v>0</v>
      </c>
      <c r="BD53" s="2">
        <f t="shared" ca="1" si="40"/>
        <v>0</v>
      </c>
      <c r="BE53" s="2">
        <f t="shared" ca="1" si="40"/>
        <v>0</v>
      </c>
      <c r="BF53" s="2">
        <f t="shared" ca="1" si="40"/>
        <v>0</v>
      </c>
      <c r="BG53" s="2">
        <f t="shared" ca="1" si="40"/>
        <v>0</v>
      </c>
      <c r="BH53" s="2">
        <f t="shared" ca="1" si="40"/>
        <v>0</v>
      </c>
      <c r="BI53" s="2">
        <f t="shared" ca="1" si="40"/>
        <v>0</v>
      </c>
      <c r="BJ53" s="2">
        <f t="shared" ca="1" si="40"/>
        <v>0</v>
      </c>
      <c r="BK53" s="2">
        <f t="shared" ca="1" si="40"/>
        <v>0</v>
      </c>
      <c r="BL53" s="2">
        <f t="shared" ca="1" si="40"/>
        <v>0</v>
      </c>
      <c r="BM53" s="2">
        <f t="shared" ca="1" si="40"/>
        <v>0</v>
      </c>
      <c r="BN53" s="2" t="str">
        <f t="shared" si="22"/>
        <v>SH</v>
      </c>
      <c r="BO53" s="2">
        <f t="shared" si="43"/>
        <v>0</v>
      </c>
      <c r="BP53" s="2">
        <f t="shared" si="38"/>
        <v>1</v>
      </c>
      <c r="BR53" s="2">
        <f t="shared" si="44"/>
        <v>0</v>
      </c>
      <c r="BS53" s="2">
        <f t="shared" si="45"/>
        <v>0</v>
      </c>
      <c r="BT53" s="2">
        <f t="shared" si="46"/>
        <v>0</v>
      </c>
      <c r="BU53" s="2">
        <f t="shared" si="47"/>
        <v>0</v>
      </c>
      <c r="BV53" s="2">
        <f t="shared" si="48"/>
        <v>0</v>
      </c>
      <c r="BW53" s="2">
        <f t="shared" si="49"/>
        <v>0</v>
      </c>
      <c r="BX53" s="2">
        <f t="shared" si="50"/>
        <v>0</v>
      </c>
      <c r="BY53" s="2">
        <f t="shared" si="51"/>
        <v>0</v>
      </c>
      <c r="BZ53" s="2">
        <f t="shared" si="52"/>
        <v>0</v>
      </c>
      <c r="CA53" s="2">
        <f t="shared" si="53"/>
        <v>0</v>
      </c>
      <c r="CB53" s="2">
        <f t="shared" si="54"/>
        <v>0</v>
      </c>
      <c r="CC53" s="2">
        <f t="shared" si="55"/>
        <v>0</v>
      </c>
      <c r="CD53" s="2">
        <f t="shared" si="56"/>
        <v>0</v>
      </c>
      <c r="CE53" s="2">
        <f t="shared" si="57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КА-7А  -  Гшл</v>
      </c>
      <c r="B54" s="10" t="s">
        <v>533</v>
      </c>
      <c r="C54" s="18">
        <v>2</v>
      </c>
      <c r="D54" s="18">
        <v>0.05</v>
      </c>
      <c r="E54" s="22" t="s">
        <v>726</v>
      </c>
      <c r="F54" s="22">
        <v>1</v>
      </c>
      <c r="G54" s="18">
        <v>1</v>
      </c>
      <c r="H54" s="20">
        <f t="shared" ca="1" si="18"/>
        <v>0</v>
      </c>
      <c r="I54" s="16" t="str">
        <f t="shared" si="19"/>
        <v>07K002SHAF24</v>
      </c>
      <c r="J54" s="54">
        <v>0.6</v>
      </c>
      <c r="K54" s="54">
        <v>0.6</v>
      </c>
      <c r="L54" s="54">
        <v>0.6</v>
      </c>
      <c r="M54" s="54">
        <v>0.6</v>
      </c>
      <c r="N54" s="54">
        <v>0.6</v>
      </c>
      <c r="O54" s="54">
        <v>0.6</v>
      </c>
      <c r="P54" s="54">
        <v>0.6</v>
      </c>
      <c r="Q54" s="54">
        <v>0.6</v>
      </c>
      <c r="R54" s="54">
        <v>0.6</v>
      </c>
      <c r="S54" s="54">
        <v>0.6</v>
      </c>
      <c r="T54" s="54">
        <v>0.6</v>
      </c>
      <c r="U54" s="54"/>
      <c r="V54" s="54"/>
      <c r="W54" s="56"/>
      <c r="X54" s="2">
        <f t="shared" ca="1" si="41"/>
        <v>0</v>
      </c>
      <c r="Y54" s="2">
        <f t="shared" ca="1" si="41"/>
        <v>0</v>
      </c>
      <c r="Z54" s="2">
        <f t="shared" ca="1" si="39"/>
        <v>0</v>
      </c>
      <c r="AA54" s="2">
        <f t="shared" ca="1" si="39"/>
        <v>0</v>
      </c>
      <c r="AB54" s="2">
        <f t="shared" ca="1" si="39"/>
        <v>0</v>
      </c>
      <c r="AC54" s="2">
        <f t="shared" ca="1" si="39"/>
        <v>0</v>
      </c>
      <c r="AD54" s="2">
        <f t="shared" ca="1" si="39"/>
        <v>0</v>
      </c>
      <c r="AE54" s="2">
        <f t="shared" ca="1" si="39"/>
        <v>0</v>
      </c>
      <c r="AF54" s="2">
        <f t="shared" ca="1" si="39"/>
        <v>0</v>
      </c>
      <c r="AG54" s="2">
        <f t="shared" ca="1" si="39"/>
        <v>0</v>
      </c>
      <c r="AH54" s="2">
        <f t="shared" ca="1" si="39"/>
        <v>0</v>
      </c>
      <c r="AI54" s="2">
        <f t="shared" ca="1" si="39"/>
        <v>0</v>
      </c>
      <c r="AJ54" s="2">
        <f t="shared" ca="1" si="39"/>
        <v>0</v>
      </c>
      <c r="AK54" s="2">
        <f t="shared" ca="1" si="39"/>
        <v>0</v>
      </c>
      <c r="AL54" s="55">
        <v>0.52184969792248204</v>
      </c>
      <c r="AM54" s="55">
        <v>0.52196081207365241</v>
      </c>
      <c r="AN54" s="55">
        <v>0.52381667669570531</v>
      </c>
      <c r="AO54" s="55">
        <v>0.53016253375040168</v>
      </c>
      <c r="AP54" s="55">
        <v>0.53049953117719206</v>
      </c>
      <c r="AQ54" s="55">
        <v>0.53141690768964811</v>
      </c>
      <c r="AR54" s="55">
        <v>0.53230550035541624</v>
      </c>
      <c r="AS54" s="55">
        <v>0.53419044236071256</v>
      </c>
      <c r="AT54" s="55">
        <v>0.53430367824262137</v>
      </c>
      <c r="AU54" s="55">
        <v>0.53592266324062621</v>
      </c>
      <c r="AV54" s="55">
        <v>0.53639404975580529</v>
      </c>
      <c r="AW54" s="55"/>
      <c r="AX54" s="55"/>
      <c r="AY54" s="55"/>
      <c r="AZ54" s="2">
        <f t="shared" ca="1" si="42"/>
        <v>0</v>
      </c>
      <c r="BA54" s="2">
        <f t="shared" ca="1" si="42"/>
        <v>0</v>
      </c>
      <c r="BB54" s="2">
        <f t="shared" ca="1" si="40"/>
        <v>0</v>
      </c>
      <c r="BC54" s="2">
        <f t="shared" ca="1" si="40"/>
        <v>0</v>
      </c>
      <c r="BD54" s="2">
        <f t="shared" ca="1" si="40"/>
        <v>0</v>
      </c>
      <c r="BE54" s="2">
        <f t="shared" ca="1" si="40"/>
        <v>0</v>
      </c>
      <c r="BF54" s="2">
        <f t="shared" ca="1" si="40"/>
        <v>0</v>
      </c>
      <c r="BG54" s="2">
        <f t="shared" ca="1" si="40"/>
        <v>0</v>
      </c>
      <c r="BH54" s="2">
        <f t="shared" ca="1" si="40"/>
        <v>0</v>
      </c>
      <c r="BI54" s="2">
        <f t="shared" ca="1" si="40"/>
        <v>0</v>
      </c>
      <c r="BJ54" s="2">
        <f t="shared" ca="1" si="40"/>
        <v>0</v>
      </c>
      <c r="BK54" s="2">
        <f t="shared" ca="1" si="40"/>
        <v>0</v>
      </c>
      <c r="BL54" s="2">
        <f t="shared" ca="1" si="40"/>
        <v>0</v>
      </c>
      <c r="BM54" s="2">
        <f t="shared" ca="1" si="40"/>
        <v>0</v>
      </c>
      <c r="BN54" s="2" t="str">
        <f t="shared" si="22"/>
        <v>SH</v>
      </c>
      <c r="BO54" s="2">
        <f t="shared" si="43"/>
        <v>0</v>
      </c>
      <c r="BP54" s="2">
        <f t="shared" si="38"/>
        <v>1</v>
      </c>
      <c r="BR54" s="2">
        <f t="shared" si="44"/>
        <v>0</v>
      </c>
      <c r="BS54" s="2">
        <f t="shared" si="45"/>
        <v>0</v>
      </c>
      <c r="BT54" s="2">
        <f t="shared" si="46"/>
        <v>0</v>
      </c>
      <c r="BU54" s="2">
        <f t="shared" si="47"/>
        <v>0</v>
      </c>
      <c r="BV54" s="2">
        <f t="shared" si="48"/>
        <v>0</v>
      </c>
      <c r="BW54" s="2">
        <f t="shared" si="49"/>
        <v>0</v>
      </c>
      <c r="BX54" s="2">
        <f t="shared" si="50"/>
        <v>0</v>
      </c>
      <c r="BY54" s="2">
        <f t="shared" si="51"/>
        <v>0</v>
      </c>
      <c r="BZ54" s="2">
        <f t="shared" si="52"/>
        <v>0</v>
      </c>
      <c r="CA54" s="2">
        <f t="shared" si="53"/>
        <v>0</v>
      </c>
      <c r="CB54" s="2">
        <f t="shared" si="54"/>
        <v>0</v>
      </c>
      <c r="CC54" s="2">
        <f t="shared" si="55"/>
        <v>0</v>
      </c>
      <c r="CD54" s="2">
        <f t="shared" si="56"/>
        <v>0</v>
      </c>
      <c r="CE54" s="2">
        <f t="shared" si="57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КА-7Б  -  Гшл</v>
      </c>
      <c r="B55" s="10" t="s">
        <v>534</v>
      </c>
      <c r="C55" s="18">
        <v>2</v>
      </c>
      <c r="D55" s="18">
        <v>0.05</v>
      </c>
      <c r="E55" s="22" t="s">
        <v>726</v>
      </c>
      <c r="F55" s="22">
        <v>1</v>
      </c>
      <c r="G55" s="18">
        <v>1</v>
      </c>
      <c r="H55" s="20">
        <f t="shared" ca="1" si="18"/>
        <v>0</v>
      </c>
      <c r="I55" s="16" t="str">
        <f t="shared" si="19"/>
        <v>07K002SHBF24</v>
      </c>
      <c r="J55" s="54">
        <v>1.8</v>
      </c>
      <c r="K55" s="54">
        <v>1.8000000000000003</v>
      </c>
      <c r="L55" s="54">
        <v>1.8</v>
      </c>
      <c r="M55" s="54">
        <v>1.7999999999999998</v>
      </c>
      <c r="N55" s="54">
        <v>1.8</v>
      </c>
      <c r="O55" s="54">
        <v>1.7999999999999998</v>
      </c>
      <c r="P55" s="54">
        <v>1.8</v>
      </c>
      <c r="Q55" s="54">
        <v>1.8000000000000003</v>
      </c>
      <c r="R55" s="54">
        <v>1.8</v>
      </c>
      <c r="S55" s="54">
        <v>1.8</v>
      </c>
      <c r="T55" s="54">
        <v>1.8</v>
      </c>
      <c r="U55" s="54"/>
      <c r="V55" s="54"/>
      <c r="W55" s="56"/>
      <c r="X55" s="2">
        <f t="shared" ca="1" si="41"/>
        <v>0</v>
      </c>
      <c r="Y55" s="2">
        <f t="shared" ca="1" si="41"/>
        <v>0</v>
      </c>
      <c r="Z55" s="2">
        <f t="shared" ca="1" si="39"/>
        <v>0</v>
      </c>
      <c r="AA55" s="2">
        <f t="shared" ca="1" si="39"/>
        <v>0</v>
      </c>
      <c r="AB55" s="2">
        <f t="shared" ca="1" si="39"/>
        <v>0</v>
      </c>
      <c r="AC55" s="2">
        <f t="shared" ca="1" si="39"/>
        <v>0</v>
      </c>
      <c r="AD55" s="2">
        <f t="shared" ca="1" si="39"/>
        <v>0</v>
      </c>
      <c r="AE55" s="2">
        <f t="shared" ca="1" si="39"/>
        <v>0</v>
      </c>
      <c r="AF55" s="2">
        <f t="shared" ca="1" si="39"/>
        <v>0</v>
      </c>
      <c r="AG55" s="2">
        <f t="shared" ca="1" si="39"/>
        <v>0</v>
      </c>
      <c r="AH55" s="2">
        <f t="shared" ca="1" si="39"/>
        <v>0</v>
      </c>
      <c r="AI55" s="2">
        <f t="shared" ca="1" si="39"/>
        <v>0</v>
      </c>
      <c r="AJ55" s="2">
        <f t="shared" ca="1" si="39"/>
        <v>0</v>
      </c>
      <c r="AK55" s="2">
        <f t="shared" ca="1" si="39"/>
        <v>0</v>
      </c>
      <c r="AL55" s="55">
        <v>0.53397288414151212</v>
      </c>
      <c r="AM55" s="55">
        <v>0.53366204641834436</v>
      </c>
      <c r="AN55" s="55">
        <v>0.53374005972192184</v>
      </c>
      <c r="AO55" s="55">
        <v>0.53809477730962885</v>
      </c>
      <c r="AP55" s="55">
        <v>0.53687440938096287</v>
      </c>
      <c r="AQ55" s="55">
        <v>0.53709677779275411</v>
      </c>
      <c r="AR55" s="55">
        <v>0.53757998407866703</v>
      </c>
      <c r="AS55" s="55">
        <v>0.53936622819710922</v>
      </c>
      <c r="AT55" s="55">
        <v>0.53833468716639832</v>
      </c>
      <c r="AU55" s="55">
        <v>0.53935872547432895</v>
      </c>
      <c r="AV55" s="55">
        <v>0.54079943531698194</v>
      </c>
      <c r="AW55" s="55"/>
      <c r="AX55" s="55"/>
      <c r="AY55" s="55"/>
      <c r="AZ55" s="2">
        <f t="shared" ca="1" si="42"/>
        <v>0</v>
      </c>
      <c r="BA55" s="2">
        <f t="shared" ca="1" si="42"/>
        <v>0</v>
      </c>
      <c r="BB55" s="2">
        <f t="shared" ca="1" si="40"/>
        <v>0</v>
      </c>
      <c r="BC55" s="2">
        <f t="shared" ca="1" si="40"/>
        <v>0</v>
      </c>
      <c r="BD55" s="2">
        <f t="shared" ca="1" si="40"/>
        <v>0</v>
      </c>
      <c r="BE55" s="2">
        <f t="shared" ca="1" si="40"/>
        <v>0</v>
      </c>
      <c r="BF55" s="2">
        <f t="shared" ca="1" si="40"/>
        <v>0</v>
      </c>
      <c r="BG55" s="2">
        <f t="shared" ca="1" si="40"/>
        <v>0</v>
      </c>
      <c r="BH55" s="2">
        <f t="shared" ca="1" si="40"/>
        <v>0</v>
      </c>
      <c r="BI55" s="2">
        <f t="shared" ca="1" si="40"/>
        <v>0</v>
      </c>
      <c r="BJ55" s="2">
        <f t="shared" ca="1" si="40"/>
        <v>0</v>
      </c>
      <c r="BK55" s="2">
        <f t="shared" ca="1" si="40"/>
        <v>0</v>
      </c>
      <c r="BL55" s="2">
        <f t="shared" ca="1" si="40"/>
        <v>0</v>
      </c>
      <c r="BM55" s="2">
        <f t="shared" ca="1" si="40"/>
        <v>0</v>
      </c>
      <c r="BN55" s="2" t="str">
        <f t="shared" si="22"/>
        <v>SH</v>
      </c>
      <c r="BO55" s="2">
        <f t="shared" si="43"/>
        <v>0</v>
      </c>
      <c r="BP55" s="2">
        <f t="shared" si="38"/>
        <v>1</v>
      </c>
      <c r="BR55" s="2">
        <f t="shared" si="44"/>
        <v>0</v>
      </c>
      <c r="BS55" s="2">
        <f t="shared" si="45"/>
        <v>0</v>
      </c>
      <c r="BT55" s="2">
        <f t="shared" si="46"/>
        <v>0</v>
      </c>
      <c r="BU55" s="2">
        <f t="shared" si="47"/>
        <v>0</v>
      </c>
      <c r="BV55" s="2">
        <f t="shared" si="48"/>
        <v>0</v>
      </c>
      <c r="BW55" s="2">
        <f t="shared" si="49"/>
        <v>0</v>
      </c>
      <c r="BX55" s="2">
        <f t="shared" si="50"/>
        <v>0</v>
      </c>
      <c r="BY55" s="2">
        <f t="shared" si="51"/>
        <v>0</v>
      </c>
      <c r="BZ55" s="2">
        <f t="shared" si="52"/>
        <v>0</v>
      </c>
      <c r="CA55" s="2">
        <f t="shared" si="53"/>
        <v>0</v>
      </c>
      <c r="CB55" s="2">
        <f t="shared" si="54"/>
        <v>0</v>
      </c>
      <c r="CC55" s="2">
        <f t="shared" si="55"/>
        <v>0</v>
      </c>
      <c r="CD55" s="2">
        <f t="shared" si="56"/>
        <v>0</v>
      </c>
      <c r="CE55" s="2">
        <f t="shared" si="57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КА-8А  -  Гшл</v>
      </c>
      <c r="B56" s="10" t="s">
        <v>535</v>
      </c>
      <c r="C56" s="18">
        <v>2</v>
      </c>
      <c r="D56" s="18">
        <v>0.05</v>
      </c>
      <c r="E56" s="22" t="s">
        <v>726</v>
      </c>
      <c r="F56" s="22">
        <v>1</v>
      </c>
      <c r="G56" s="18">
        <v>1</v>
      </c>
      <c r="H56" s="20">
        <f t="shared" ca="1" si="18"/>
        <v>0</v>
      </c>
      <c r="I56" s="16" t="str">
        <f t="shared" si="19"/>
        <v>08K002SHAF24</v>
      </c>
      <c r="J56" s="54">
        <v>1</v>
      </c>
      <c r="K56" s="54">
        <v>1</v>
      </c>
      <c r="L56" s="54">
        <v>1</v>
      </c>
      <c r="M56" s="54">
        <v>1</v>
      </c>
      <c r="N56" s="54">
        <v>1</v>
      </c>
      <c r="O56" s="54">
        <v>1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/>
      <c r="V56" s="54"/>
      <c r="W56" s="56"/>
      <c r="X56" s="2">
        <f t="shared" ca="1" si="41"/>
        <v>0</v>
      </c>
      <c r="Y56" s="2">
        <f t="shared" ca="1" si="41"/>
        <v>0</v>
      </c>
      <c r="Z56" s="2">
        <f t="shared" ca="1" si="39"/>
        <v>0</v>
      </c>
      <c r="AA56" s="2">
        <f t="shared" ca="1" si="39"/>
        <v>0</v>
      </c>
      <c r="AB56" s="2">
        <f t="shared" ca="1" si="39"/>
        <v>0</v>
      </c>
      <c r="AC56" s="2">
        <f t="shared" ca="1" si="39"/>
        <v>0</v>
      </c>
      <c r="AD56" s="2">
        <f t="shared" ca="1" si="39"/>
        <v>0</v>
      </c>
      <c r="AE56" s="2">
        <f t="shared" ca="1" si="39"/>
        <v>0</v>
      </c>
      <c r="AF56" s="2">
        <f t="shared" ca="1" si="39"/>
        <v>0</v>
      </c>
      <c r="AG56" s="2">
        <f t="shared" ca="1" si="39"/>
        <v>0</v>
      </c>
      <c r="AH56" s="2">
        <f t="shared" ca="1" si="39"/>
        <v>0</v>
      </c>
      <c r="AI56" s="2">
        <f t="shared" ca="1" si="39"/>
        <v>0</v>
      </c>
      <c r="AJ56" s="2">
        <f t="shared" ca="1" si="39"/>
        <v>0</v>
      </c>
      <c r="AK56" s="2">
        <f t="shared" ca="1" si="39"/>
        <v>0</v>
      </c>
      <c r="AL56" s="55">
        <v>0.54162570962628465</v>
      </c>
      <c r="AM56" s="55">
        <v>0.54149688114187455</v>
      </c>
      <c r="AN56" s="55">
        <v>0.54277166992928139</v>
      </c>
      <c r="AO56" s="55">
        <v>0.54244101635388564</v>
      </c>
      <c r="AP56" s="55">
        <v>0.53994984092980158</v>
      </c>
      <c r="AQ56" s="55">
        <v>0.54487510054788968</v>
      </c>
      <c r="AR56" s="55">
        <v>0</v>
      </c>
      <c r="AS56" s="55">
        <v>0</v>
      </c>
      <c r="AT56" s="55">
        <v>0</v>
      </c>
      <c r="AU56" s="55">
        <v>0</v>
      </c>
      <c r="AV56" s="55">
        <v>0</v>
      </c>
      <c r="AW56" s="55"/>
      <c r="AX56" s="55"/>
      <c r="AY56" s="55"/>
      <c r="AZ56" s="2">
        <f t="shared" ca="1" si="42"/>
        <v>0</v>
      </c>
      <c r="BA56" s="2">
        <f t="shared" ca="1" si="42"/>
        <v>0</v>
      </c>
      <c r="BB56" s="2">
        <f t="shared" ca="1" si="40"/>
        <v>0</v>
      </c>
      <c r="BC56" s="2">
        <f t="shared" ca="1" si="40"/>
        <v>0</v>
      </c>
      <c r="BD56" s="2">
        <f t="shared" ca="1" si="40"/>
        <v>0</v>
      </c>
      <c r="BE56" s="2">
        <f t="shared" ca="1" si="40"/>
        <v>0</v>
      </c>
      <c r="BF56" s="2">
        <f t="shared" ca="1" si="40"/>
        <v>0</v>
      </c>
      <c r="BG56" s="2">
        <f t="shared" ca="1" si="40"/>
        <v>0</v>
      </c>
      <c r="BH56" s="2">
        <f t="shared" ca="1" si="40"/>
        <v>0</v>
      </c>
      <c r="BI56" s="2">
        <f t="shared" ca="1" si="40"/>
        <v>0</v>
      </c>
      <c r="BJ56" s="2">
        <f t="shared" ca="1" si="40"/>
        <v>0</v>
      </c>
      <c r="BK56" s="2">
        <f t="shared" ca="1" si="40"/>
        <v>0</v>
      </c>
      <c r="BL56" s="2">
        <f t="shared" ca="1" si="40"/>
        <v>0</v>
      </c>
      <c r="BM56" s="2">
        <f t="shared" ca="1" si="40"/>
        <v>0</v>
      </c>
      <c r="BN56" s="2" t="str">
        <f t="shared" si="22"/>
        <v>SH</v>
      </c>
      <c r="BP56" s="2">
        <f t="shared" si="38"/>
        <v>0</v>
      </c>
      <c r="BR56" s="2">
        <f t="shared" si="44"/>
        <v>0</v>
      </c>
      <c r="BS56" s="2">
        <f t="shared" si="45"/>
        <v>0</v>
      </c>
      <c r="BT56" s="2">
        <f t="shared" si="46"/>
        <v>0</v>
      </c>
      <c r="BU56" s="2">
        <f t="shared" si="47"/>
        <v>0</v>
      </c>
      <c r="BV56" s="2">
        <f t="shared" si="48"/>
        <v>0</v>
      </c>
      <c r="BW56" s="2">
        <f t="shared" si="49"/>
        <v>0</v>
      </c>
      <c r="BX56" s="2">
        <f t="shared" si="50"/>
        <v>0</v>
      </c>
      <c r="BY56" s="2">
        <f t="shared" si="51"/>
        <v>0</v>
      </c>
      <c r="BZ56" s="2">
        <f t="shared" si="52"/>
        <v>0</v>
      </c>
      <c r="CA56" s="2">
        <f t="shared" si="53"/>
        <v>0</v>
      </c>
      <c r="CB56" s="2">
        <f t="shared" si="54"/>
        <v>0</v>
      </c>
      <c r="CC56" s="2">
        <f t="shared" si="55"/>
        <v>0</v>
      </c>
      <c r="CD56" s="2">
        <f t="shared" si="56"/>
        <v>0</v>
      </c>
      <c r="CE56" s="2">
        <f t="shared" si="57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КА-8Б  -  Гшл</v>
      </c>
      <c r="B57" s="10" t="s">
        <v>536</v>
      </c>
      <c r="C57" s="18">
        <v>2</v>
      </c>
      <c r="D57" s="18">
        <v>0.05</v>
      </c>
      <c r="E57" s="22" t="s">
        <v>726</v>
      </c>
      <c r="F57" s="22">
        <v>1</v>
      </c>
      <c r="G57" s="18">
        <v>1</v>
      </c>
      <c r="H57" s="20">
        <f t="shared" ca="1" si="18"/>
        <v>0</v>
      </c>
      <c r="I57" s="16" t="str">
        <f t="shared" si="19"/>
        <v>08K002SHBF24</v>
      </c>
      <c r="J57" s="54">
        <v>0.6</v>
      </c>
      <c r="K57" s="54">
        <v>0.6</v>
      </c>
      <c r="L57" s="54">
        <v>0.6</v>
      </c>
      <c r="M57" s="54">
        <v>0.6</v>
      </c>
      <c r="N57" s="54">
        <v>0.6</v>
      </c>
      <c r="O57" s="54">
        <v>0.6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/>
      <c r="V57" s="54"/>
      <c r="W57" s="56"/>
      <c r="X57" s="2">
        <f t="shared" ca="1" si="41"/>
        <v>0</v>
      </c>
      <c r="Y57" s="2">
        <f t="shared" ca="1" si="41"/>
        <v>0</v>
      </c>
      <c r="Z57" s="2">
        <f t="shared" ca="1" si="39"/>
        <v>0</v>
      </c>
      <c r="AA57" s="2">
        <f t="shared" ca="1" si="39"/>
        <v>0</v>
      </c>
      <c r="AB57" s="2">
        <f t="shared" ca="1" si="39"/>
        <v>0</v>
      </c>
      <c r="AC57" s="2">
        <f t="shared" ca="1" si="39"/>
        <v>0</v>
      </c>
      <c r="AD57" s="2">
        <f t="shared" ca="1" si="39"/>
        <v>0</v>
      </c>
      <c r="AE57" s="2">
        <f t="shared" ca="1" si="39"/>
        <v>0</v>
      </c>
      <c r="AF57" s="2">
        <f t="shared" ca="1" si="39"/>
        <v>0</v>
      </c>
      <c r="AG57" s="2">
        <f t="shared" ca="1" si="39"/>
        <v>0</v>
      </c>
      <c r="AH57" s="2">
        <f t="shared" ca="1" si="39"/>
        <v>0</v>
      </c>
      <c r="AI57" s="2">
        <f t="shared" ca="1" si="39"/>
        <v>0</v>
      </c>
      <c r="AJ57" s="2">
        <f t="shared" ca="1" si="39"/>
        <v>0</v>
      </c>
      <c r="AK57" s="2">
        <f t="shared" ca="1" si="39"/>
        <v>0</v>
      </c>
      <c r="AL57" s="55">
        <v>0.53154548919826139</v>
      </c>
      <c r="AM57" s="55">
        <v>0.53109671490730403</v>
      </c>
      <c r="AN57" s="55">
        <v>0.53429337614706174</v>
      </c>
      <c r="AO57" s="55">
        <v>0.53329914238288834</v>
      </c>
      <c r="AP57" s="55">
        <v>0.53316605445198673</v>
      </c>
      <c r="AQ57" s="55">
        <v>0.53436345346438174</v>
      </c>
      <c r="AR57" s="55">
        <v>0</v>
      </c>
      <c r="AS57" s="55">
        <v>0</v>
      </c>
      <c r="AT57" s="55">
        <v>0</v>
      </c>
      <c r="AU57" s="55">
        <v>0</v>
      </c>
      <c r="AV57" s="55">
        <v>0</v>
      </c>
      <c r="AW57" s="55"/>
      <c r="AX57" s="55"/>
      <c r="AY57" s="55"/>
      <c r="AZ57" s="2">
        <f t="shared" ca="1" si="42"/>
        <v>0</v>
      </c>
      <c r="BA57" s="2">
        <f t="shared" ca="1" si="42"/>
        <v>0</v>
      </c>
      <c r="BB57" s="2">
        <f t="shared" ca="1" si="40"/>
        <v>0</v>
      </c>
      <c r="BC57" s="2">
        <f t="shared" ca="1" si="40"/>
        <v>0</v>
      </c>
      <c r="BD57" s="2">
        <f t="shared" ca="1" si="40"/>
        <v>0</v>
      </c>
      <c r="BE57" s="2">
        <f t="shared" ca="1" si="40"/>
        <v>0</v>
      </c>
      <c r="BF57" s="2">
        <f t="shared" ca="1" si="40"/>
        <v>0</v>
      </c>
      <c r="BG57" s="2">
        <f t="shared" ca="1" si="40"/>
        <v>0</v>
      </c>
      <c r="BH57" s="2">
        <f t="shared" ca="1" si="40"/>
        <v>0</v>
      </c>
      <c r="BI57" s="2">
        <f t="shared" ca="1" si="40"/>
        <v>0</v>
      </c>
      <c r="BJ57" s="2">
        <f t="shared" ca="1" si="40"/>
        <v>0</v>
      </c>
      <c r="BK57" s="2">
        <f t="shared" ca="1" si="40"/>
        <v>0</v>
      </c>
      <c r="BL57" s="2">
        <f t="shared" ca="1" si="40"/>
        <v>0</v>
      </c>
      <c r="BM57" s="2">
        <f t="shared" ca="1" si="40"/>
        <v>0</v>
      </c>
      <c r="BN57" s="2" t="str">
        <f t="shared" si="22"/>
        <v>SH</v>
      </c>
      <c r="BP57" s="2">
        <f t="shared" si="38"/>
        <v>0</v>
      </c>
      <c r="BR57" s="2">
        <f t="shared" si="44"/>
        <v>0</v>
      </c>
      <c r="BS57" s="2">
        <f t="shared" si="45"/>
        <v>0</v>
      </c>
      <c r="BT57" s="2">
        <f t="shared" si="46"/>
        <v>0</v>
      </c>
      <c r="BU57" s="2">
        <f t="shared" si="47"/>
        <v>0</v>
      </c>
      <c r="BV57" s="2">
        <f t="shared" si="48"/>
        <v>0</v>
      </c>
      <c r="BW57" s="2">
        <f t="shared" si="49"/>
        <v>0</v>
      </c>
      <c r="BX57" s="2">
        <f t="shared" si="50"/>
        <v>0</v>
      </c>
      <c r="BY57" s="2">
        <f t="shared" si="51"/>
        <v>0</v>
      </c>
      <c r="BZ57" s="2">
        <f t="shared" si="52"/>
        <v>0</v>
      </c>
      <c r="CA57" s="2">
        <f t="shared" si="53"/>
        <v>0</v>
      </c>
      <c r="CB57" s="2">
        <f t="shared" si="54"/>
        <v>0</v>
      </c>
      <c r="CC57" s="2">
        <f t="shared" si="55"/>
        <v>0</v>
      </c>
      <c r="CD57" s="2">
        <f t="shared" si="56"/>
        <v>0</v>
      </c>
      <c r="CE57" s="2">
        <f t="shared" si="57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КА-9А  -  Гшл</v>
      </c>
      <c r="B58" s="10" t="s">
        <v>539</v>
      </c>
      <c r="C58" s="18">
        <v>2</v>
      </c>
      <c r="D58" s="18">
        <v>0.05</v>
      </c>
      <c r="E58" s="22" t="s">
        <v>726</v>
      </c>
      <c r="F58" s="22">
        <v>1</v>
      </c>
      <c r="G58" s="18">
        <v>1</v>
      </c>
      <c r="H58" s="20">
        <f t="shared" ca="1" si="18"/>
        <v>0</v>
      </c>
      <c r="I58" s="16" t="str">
        <f t="shared" si="19"/>
        <v>09K002SHAL24</v>
      </c>
      <c r="J58" s="54">
        <v>0.2</v>
      </c>
      <c r="K58" s="54">
        <v>0.2</v>
      </c>
      <c r="L58" s="54">
        <v>0.2</v>
      </c>
      <c r="M58" s="54">
        <v>0.2</v>
      </c>
      <c r="N58" s="54">
        <v>0.2</v>
      </c>
      <c r="O58" s="54">
        <v>0.2</v>
      </c>
      <c r="P58" s="54">
        <v>0.2</v>
      </c>
      <c r="Q58" s="54">
        <v>0.2</v>
      </c>
      <c r="R58" s="54">
        <v>0.2</v>
      </c>
      <c r="S58" s="54">
        <v>0.2</v>
      </c>
      <c r="T58" s="54">
        <v>0.2</v>
      </c>
      <c r="U58" s="54"/>
      <c r="V58" s="54"/>
      <c r="W58" s="56"/>
      <c r="X58" s="2">
        <f t="shared" ca="1" si="41"/>
        <v>0</v>
      </c>
      <c r="Y58" s="2">
        <f t="shared" ca="1" si="41"/>
        <v>0</v>
      </c>
      <c r="Z58" s="2">
        <f t="shared" ca="1" si="39"/>
        <v>0</v>
      </c>
      <c r="AA58" s="2">
        <f t="shared" ca="1" si="39"/>
        <v>0</v>
      </c>
      <c r="AB58" s="2">
        <f t="shared" ca="1" si="39"/>
        <v>0</v>
      </c>
      <c r="AC58" s="2">
        <f t="shared" ca="1" si="39"/>
        <v>0</v>
      </c>
      <c r="AD58" s="2">
        <f t="shared" ca="1" si="39"/>
        <v>0</v>
      </c>
      <c r="AE58" s="2">
        <f t="shared" ca="1" si="39"/>
        <v>0</v>
      </c>
      <c r="AF58" s="2">
        <f t="shared" ca="1" si="39"/>
        <v>0</v>
      </c>
      <c r="AG58" s="2">
        <f t="shared" ca="1" si="39"/>
        <v>0</v>
      </c>
      <c r="AH58" s="2">
        <f t="shared" ca="1" si="39"/>
        <v>0</v>
      </c>
      <c r="AI58" s="2">
        <f t="shared" ca="1" si="39"/>
        <v>0</v>
      </c>
      <c r="AJ58" s="2">
        <f t="shared" ca="1" si="39"/>
        <v>0</v>
      </c>
      <c r="AK58" s="2">
        <f t="shared" ca="1" si="39"/>
        <v>0</v>
      </c>
      <c r="AL58" s="55">
        <v>2.7291730631400002</v>
      </c>
      <c r="AM58" s="55">
        <v>2.71555518084</v>
      </c>
      <c r="AN58" s="55">
        <v>2.7178482864800002</v>
      </c>
      <c r="AO58" s="55">
        <v>2.7311426339799998</v>
      </c>
      <c r="AP58" s="55">
        <v>2.7764583329099999</v>
      </c>
      <c r="AQ58" s="55">
        <v>2.7422825950299998</v>
      </c>
      <c r="AR58" s="55">
        <v>2.7364480790600001</v>
      </c>
      <c r="AS58" s="55">
        <v>2.7101345232799998</v>
      </c>
      <c r="AT58" s="55">
        <v>2.71161108551</v>
      </c>
      <c r="AU58" s="55">
        <v>2.7168123309199999</v>
      </c>
      <c r="AV58" s="55">
        <v>2.7255852457400001</v>
      </c>
      <c r="AW58" s="55"/>
      <c r="AX58" s="55"/>
      <c r="AY58" s="55"/>
      <c r="AZ58" s="2">
        <f t="shared" ca="1" si="42"/>
        <v>0</v>
      </c>
      <c r="BA58" s="2">
        <f t="shared" ca="1" si="42"/>
        <v>0</v>
      </c>
      <c r="BB58" s="2">
        <f t="shared" ca="1" si="40"/>
        <v>0</v>
      </c>
      <c r="BC58" s="2">
        <f t="shared" ca="1" si="40"/>
        <v>0</v>
      </c>
      <c r="BD58" s="2">
        <f t="shared" ca="1" si="40"/>
        <v>0</v>
      </c>
      <c r="BE58" s="2">
        <f t="shared" ca="1" si="40"/>
        <v>0</v>
      </c>
      <c r="BF58" s="2">
        <f t="shared" ca="1" si="40"/>
        <v>0</v>
      </c>
      <c r="BG58" s="2">
        <f t="shared" ca="1" si="40"/>
        <v>0</v>
      </c>
      <c r="BH58" s="2">
        <f t="shared" ca="1" si="40"/>
        <v>0</v>
      </c>
      <c r="BI58" s="2">
        <f t="shared" ca="1" si="40"/>
        <v>0</v>
      </c>
      <c r="BJ58" s="2">
        <f t="shared" ca="1" si="40"/>
        <v>0</v>
      </c>
      <c r="BK58" s="2">
        <f t="shared" ca="1" si="40"/>
        <v>0</v>
      </c>
      <c r="BL58" s="2">
        <f t="shared" ca="1" si="40"/>
        <v>0</v>
      </c>
      <c r="BM58" s="2">
        <f t="shared" ca="1" si="40"/>
        <v>0</v>
      </c>
      <c r="BN58" s="2" t="str">
        <f t="shared" si="22"/>
        <v>SH</v>
      </c>
      <c r="BO58" s="2">
        <f>IF(AND(COUNTIF(J58:W58,"&gt;0")&gt;6,COUNTIF(J58:W58,"&gt;0")=SUM(BR58:CE58)),SUM(BR58:CE58),0)</f>
        <v>0</v>
      </c>
      <c r="BP58" s="2">
        <f t="shared" si="38"/>
        <v>1</v>
      </c>
      <c r="BR58" s="2">
        <f t="shared" si="44"/>
        <v>0</v>
      </c>
      <c r="BS58" s="2">
        <f t="shared" si="45"/>
        <v>0</v>
      </c>
      <c r="BT58" s="2">
        <f t="shared" si="46"/>
        <v>0</v>
      </c>
      <c r="BU58" s="2">
        <f t="shared" si="47"/>
        <v>0</v>
      </c>
      <c r="BV58" s="2">
        <f t="shared" si="48"/>
        <v>0</v>
      </c>
      <c r="BW58" s="2">
        <f t="shared" si="49"/>
        <v>0</v>
      </c>
      <c r="BX58" s="2">
        <f t="shared" si="50"/>
        <v>0</v>
      </c>
      <c r="BY58" s="2">
        <f t="shared" si="51"/>
        <v>0</v>
      </c>
      <c r="BZ58" s="2">
        <f t="shared" si="52"/>
        <v>0</v>
      </c>
      <c r="CA58" s="2">
        <f t="shared" si="53"/>
        <v>0</v>
      </c>
      <c r="CB58" s="2">
        <f t="shared" si="54"/>
        <v>0</v>
      </c>
      <c r="CC58" s="2">
        <f t="shared" si="55"/>
        <v>0</v>
      </c>
      <c r="CD58" s="2">
        <f t="shared" si="56"/>
        <v>0</v>
      </c>
      <c r="CE58" s="2">
        <f t="shared" si="57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КА-9Б  -  Гшл</v>
      </c>
      <c r="B59" s="10" t="s">
        <v>605</v>
      </c>
      <c r="C59" s="18">
        <v>2</v>
      </c>
      <c r="D59" s="18">
        <v>0.05</v>
      </c>
      <c r="E59" s="22" t="s">
        <v>726</v>
      </c>
      <c r="F59" s="22">
        <v>1</v>
      </c>
      <c r="G59" s="18">
        <v>1</v>
      </c>
      <c r="H59" s="20">
        <f t="shared" ca="1" si="18"/>
        <v>0</v>
      </c>
      <c r="I59" s="16" t="str">
        <f t="shared" si="19"/>
        <v>09K002SHBL24</v>
      </c>
      <c r="J59" s="54">
        <v>0.2</v>
      </c>
      <c r="K59" s="54">
        <v>0.2</v>
      </c>
      <c r="L59" s="54">
        <v>0.2</v>
      </c>
      <c r="M59" s="54">
        <v>0.2</v>
      </c>
      <c r="N59" s="54">
        <v>0.2</v>
      </c>
      <c r="O59" s="54">
        <v>0.2</v>
      </c>
      <c r="P59" s="54">
        <v>0.2</v>
      </c>
      <c r="Q59" s="54">
        <v>0.2</v>
      </c>
      <c r="R59" s="54">
        <v>0.2</v>
      </c>
      <c r="S59" s="54">
        <v>0.2</v>
      </c>
      <c r="T59" s="54">
        <v>0.2</v>
      </c>
      <c r="U59" s="54"/>
      <c r="V59" s="54"/>
      <c r="W59" s="56"/>
      <c r="X59" s="2">
        <f t="shared" ca="1" si="41"/>
        <v>0</v>
      </c>
      <c r="Y59" s="2">
        <f t="shared" ca="1" si="41"/>
        <v>0</v>
      </c>
      <c r="Z59" s="2">
        <f t="shared" ca="1" si="39"/>
        <v>0</v>
      </c>
      <c r="AA59" s="2">
        <f t="shared" ca="1" si="39"/>
        <v>0</v>
      </c>
      <c r="AB59" s="2">
        <f t="shared" ca="1" si="39"/>
        <v>0</v>
      </c>
      <c r="AC59" s="2">
        <f t="shared" ca="1" si="39"/>
        <v>0</v>
      </c>
      <c r="AD59" s="2">
        <f t="shared" ca="1" si="39"/>
        <v>0</v>
      </c>
      <c r="AE59" s="2">
        <f t="shared" ca="1" si="39"/>
        <v>0</v>
      </c>
      <c r="AF59" s="2">
        <f t="shared" ca="1" si="39"/>
        <v>0</v>
      </c>
      <c r="AG59" s="2">
        <f t="shared" ca="1" si="39"/>
        <v>0</v>
      </c>
      <c r="AH59" s="2">
        <f t="shared" ca="1" si="39"/>
        <v>0</v>
      </c>
      <c r="AI59" s="2">
        <f t="shared" ca="1" si="39"/>
        <v>0</v>
      </c>
      <c r="AJ59" s="2">
        <f t="shared" ca="1" si="39"/>
        <v>0</v>
      </c>
      <c r="AK59" s="2">
        <f t="shared" ca="1" si="39"/>
        <v>0</v>
      </c>
      <c r="AL59" s="55">
        <v>2.7735788770399998</v>
      </c>
      <c r="AM59" s="55">
        <v>2.6969746534299999</v>
      </c>
      <c r="AN59" s="55">
        <v>2.6900085495799999</v>
      </c>
      <c r="AO59" s="55">
        <v>2.6768755443000001</v>
      </c>
      <c r="AP59" s="55">
        <v>2.7243807851000001</v>
      </c>
      <c r="AQ59" s="55">
        <v>2.6910030848000002</v>
      </c>
      <c r="AR59" s="55">
        <v>2.69834189452</v>
      </c>
      <c r="AS59" s="55">
        <v>2.6824680482100001</v>
      </c>
      <c r="AT59" s="55">
        <v>2.6708284789199999</v>
      </c>
      <c r="AU59" s="55">
        <v>2.6756092697699998</v>
      </c>
      <c r="AV59" s="55">
        <v>2.6846816091000001</v>
      </c>
      <c r="AW59" s="55"/>
      <c r="AX59" s="55"/>
      <c r="AY59" s="55"/>
      <c r="AZ59" s="2">
        <f t="shared" ca="1" si="42"/>
        <v>0</v>
      </c>
      <c r="BA59" s="2">
        <f t="shared" ca="1" si="42"/>
        <v>0</v>
      </c>
      <c r="BB59" s="2">
        <f t="shared" ca="1" si="40"/>
        <v>0</v>
      </c>
      <c r="BC59" s="2">
        <f t="shared" ca="1" si="40"/>
        <v>0</v>
      </c>
      <c r="BD59" s="2">
        <f t="shared" ca="1" si="40"/>
        <v>0</v>
      </c>
      <c r="BE59" s="2">
        <f t="shared" ca="1" si="40"/>
        <v>0</v>
      </c>
      <c r="BF59" s="2">
        <f t="shared" ca="1" si="40"/>
        <v>0</v>
      </c>
      <c r="BG59" s="2">
        <f t="shared" ca="1" si="40"/>
        <v>0</v>
      </c>
      <c r="BH59" s="2">
        <f t="shared" ca="1" si="40"/>
        <v>0</v>
      </c>
      <c r="BI59" s="2">
        <f t="shared" ca="1" si="40"/>
        <v>0</v>
      </c>
      <c r="BJ59" s="2">
        <f t="shared" ca="1" si="40"/>
        <v>0</v>
      </c>
      <c r="BK59" s="2">
        <f t="shared" ca="1" si="40"/>
        <v>0</v>
      </c>
      <c r="BL59" s="2">
        <f t="shared" ca="1" si="40"/>
        <v>0</v>
      </c>
      <c r="BM59" s="2">
        <f t="shared" ca="1" si="40"/>
        <v>0</v>
      </c>
      <c r="BN59" s="2" t="str">
        <f t="shared" si="22"/>
        <v>SH</v>
      </c>
      <c r="BO59" s="2">
        <f>IF(AND(COUNTIF(J59:W59,"&gt;0")&gt;6,COUNTIF(J59:W59,"&gt;0")=SUM(BR59:CE59)),SUM(BR59:CE59),0)</f>
        <v>0</v>
      </c>
      <c r="BP59" s="2">
        <f t="shared" si="38"/>
        <v>1</v>
      </c>
      <c r="BR59" s="2">
        <f t="shared" si="44"/>
        <v>0</v>
      </c>
      <c r="BS59" s="2">
        <f t="shared" si="45"/>
        <v>0</v>
      </c>
      <c r="BT59" s="2">
        <f t="shared" si="46"/>
        <v>0</v>
      </c>
      <c r="BU59" s="2">
        <f t="shared" si="47"/>
        <v>0</v>
      </c>
      <c r="BV59" s="2">
        <f t="shared" si="48"/>
        <v>0</v>
      </c>
      <c r="BW59" s="2">
        <f t="shared" si="49"/>
        <v>0</v>
      </c>
      <c r="BX59" s="2">
        <f t="shared" si="50"/>
        <v>0</v>
      </c>
      <c r="BY59" s="2">
        <f t="shared" si="51"/>
        <v>0</v>
      </c>
      <c r="BZ59" s="2">
        <f t="shared" si="52"/>
        <v>0</v>
      </c>
      <c r="CA59" s="2">
        <f t="shared" si="53"/>
        <v>0</v>
      </c>
      <c r="CB59" s="2">
        <f t="shared" si="54"/>
        <v>0</v>
      </c>
      <c r="CC59" s="2">
        <f t="shared" si="55"/>
        <v>0</v>
      </c>
      <c r="CD59" s="2">
        <f t="shared" si="56"/>
        <v>0</v>
      </c>
      <c r="CE59" s="2">
        <f t="shared" si="57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КА-10А  -  Гшл</v>
      </c>
      <c r="B60" s="10" t="s">
        <v>540</v>
      </c>
      <c r="C60" s="18">
        <v>2</v>
      </c>
      <c r="D60" s="18">
        <v>0.05</v>
      </c>
      <c r="E60" s="22" t="s">
        <v>726</v>
      </c>
      <c r="F60" s="22">
        <v>1</v>
      </c>
      <c r="G60" s="18">
        <v>1</v>
      </c>
      <c r="H60" s="20">
        <f t="shared" ca="1" si="18"/>
        <v>0</v>
      </c>
      <c r="I60" s="16" t="str">
        <f t="shared" si="19"/>
        <v>10K002SHAL24</v>
      </c>
      <c r="J60" s="54">
        <v>0.02</v>
      </c>
      <c r="K60" s="54">
        <v>1.9999999999999997E-2</v>
      </c>
      <c r="L60" s="54">
        <v>0</v>
      </c>
      <c r="M60" s="54">
        <v>0</v>
      </c>
      <c r="N60" s="54">
        <v>0.02</v>
      </c>
      <c r="O60" s="54">
        <v>0.02</v>
      </c>
      <c r="P60" s="54">
        <v>0.02</v>
      </c>
      <c r="Q60" s="54">
        <v>0.02</v>
      </c>
      <c r="R60" s="54">
        <v>0.02</v>
      </c>
      <c r="S60" s="54">
        <v>0.02</v>
      </c>
      <c r="T60" s="54">
        <v>0.02</v>
      </c>
      <c r="U60" s="54"/>
      <c r="V60" s="54"/>
      <c r="W60" s="56"/>
      <c r="X60" s="2">
        <f t="shared" ca="1" si="41"/>
        <v>0</v>
      </c>
      <c r="Y60" s="2">
        <f t="shared" ca="1" si="41"/>
        <v>0</v>
      </c>
      <c r="Z60" s="2">
        <f t="shared" ca="1" si="39"/>
        <v>0</v>
      </c>
      <c r="AA60" s="2">
        <f t="shared" ca="1" si="39"/>
        <v>0</v>
      </c>
      <c r="AB60" s="2">
        <f t="shared" ca="1" si="39"/>
        <v>0</v>
      </c>
      <c r="AC60" s="2">
        <f t="shared" ca="1" si="39"/>
        <v>0</v>
      </c>
      <c r="AD60" s="2">
        <f t="shared" ca="1" si="39"/>
        <v>0</v>
      </c>
      <c r="AE60" s="2">
        <f t="shared" ca="1" si="39"/>
        <v>0</v>
      </c>
      <c r="AF60" s="2">
        <f t="shared" ca="1" si="39"/>
        <v>0</v>
      </c>
      <c r="AG60" s="2">
        <f t="shared" ca="1" si="39"/>
        <v>0</v>
      </c>
      <c r="AH60" s="2">
        <f t="shared" ca="1" si="39"/>
        <v>0</v>
      </c>
      <c r="AI60" s="2">
        <f t="shared" ca="1" si="39"/>
        <v>0</v>
      </c>
      <c r="AJ60" s="2">
        <f t="shared" ca="1" si="39"/>
        <v>0</v>
      </c>
      <c r="AK60" s="2">
        <f t="shared" ca="1" si="39"/>
        <v>0</v>
      </c>
      <c r="AL60" s="55">
        <v>2.9057284030000002E-2</v>
      </c>
      <c r="AM60" s="55">
        <v>2.3865961000000002E-2</v>
      </c>
      <c r="AN60" s="55">
        <v>0</v>
      </c>
      <c r="AO60" s="55">
        <v>0</v>
      </c>
      <c r="AP60" s="55">
        <v>0.19402873224</v>
      </c>
      <c r="AQ60" s="55">
        <v>0.22286199601000001</v>
      </c>
      <c r="AR60" s="55">
        <v>0.25321614787000002</v>
      </c>
      <c r="AS60" s="55">
        <v>0.25206980092999998</v>
      </c>
      <c r="AT60" s="55">
        <v>0.27181749159000002</v>
      </c>
      <c r="AU60" s="55">
        <v>0.25838371569000002</v>
      </c>
      <c r="AV60" s="55">
        <v>0.28751057423999998</v>
      </c>
      <c r="AW60" s="55"/>
      <c r="AX60" s="55"/>
      <c r="AY60" s="55"/>
      <c r="AZ60" s="2">
        <f t="shared" ca="1" si="42"/>
        <v>0</v>
      </c>
      <c r="BA60" s="2">
        <f t="shared" ca="1" si="42"/>
        <v>0</v>
      </c>
      <c r="BB60" s="2">
        <f t="shared" ca="1" si="40"/>
        <v>0</v>
      </c>
      <c r="BC60" s="2">
        <f t="shared" ca="1" si="40"/>
        <v>0</v>
      </c>
      <c r="BD60" s="2">
        <f t="shared" ca="1" si="40"/>
        <v>0</v>
      </c>
      <c r="BE60" s="2">
        <f t="shared" ca="1" si="40"/>
        <v>0</v>
      </c>
      <c r="BF60" s="2">
        <f t="shared" ca="1" si="40"/>
        <v>0</v>
      </c>
      <c r="BG60" s="2">
        <f t="shared" ca="1" si="40"/>
        <v>0</v>
      </c>
      <c r="BH60" s="2">
        <f t="shared" ca="1" si="40"/>
        <v>0</v>
      </c>
      <c r="BI60" s="2">
        <f t="shared" ca="1" si="40"/>
        <v>0</v>
      </c>
      <c r="BJ60" s="2">
        <f t="shared" ca="1" si="40"/>
        <v>0</v>
      </c>
      <c r="BK60" s="2">
        <f t="shared" ca="1" si="40"/>
        <v>0</v>
      </c>
      <c r="BL60" s="2">
        <f t="shared" ca="1" si="40"/>
        <v>0</v>
      </c>
      <c r="BM60" s="2">
        <f t="shared" ca="1" si="40"/>
        <v>0</v>
      </c>
      <c r="BN60" s="2" t="str">
        <f t="shared" si="22"/>
        <v>SH</v>
      </c>
      <c r="BO60" s="2">
        <f>IF(AND(COUNTIF(J60:W60,"&gt;0")&gt;6,COUNTIF(J60:W60,"&gt;0")=SUM(BR60:CE60)),SUM(BR60:CE60),0)</f>
        <v>0</v>
      </c>
      <c r="BP60" s="2">
        <f t="shared" si="38"/>
        <v>1</v>
      </c>
      <c r="BR60" s="2">
        <f t="shared" si="44"/>
        <v>0</v>
      </c>
      <c r="BS60" s="2">
        <f t="shared" si="45"/>
        <v>0</v>
      </c>
      <c r="BT60" s="2">
        <f t="shared" si="46"/>
        <v>0</v>
      </c>
      <c r="BU60" s="2">
        <f t="shared" si="47"/>
        <v>0</v>
      </c>
      <c r="BV60" s="2">
        <f t="shared" si="48"/>
        <v>0</v>
      </c>
      <c r="BW60" s="2">
        <f t="shared" si="49"/>
        <v>0</v>
      </c>
      <c r="BX60" s="2">
        <f t="shared" si="50"/>
        <v>0</v>
      </c>
      <c r="BY60" s="2">
        <f t="shared" si="51"/>
        <v>0</v>
      </c>
      <c r="BZ60" s="2">
        <f t="shared" si="52"/>
        <v>0</v>
      </c>
      <c r="CA60" s="2">
        <f t="shared" si="53"/>
        <v>0</v>
      </c>
      <c r="CB60" s="2">
        <f t="shared" si="54"/>
        <v>0</v>
      </c>
      <c r="CC60" s="2">
        <f t="shared" si="55"/>
        <v>0</v>
      </c>
      <c r="CD60" s="2">
        <f t="shared" si="56"/>
        <v>0</v>
      </c>
      <c r="CE60" s="2">
        <f t="shared" si="57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КА-10Б  -  Гшл</v>
      </c>
      <c r="B61" s="10" t="s">
        <v>541</v>
      </c>
      <c r="C61" s="18">
        <v>2</v>
      </c>
      <c r="D61" s="18">
        <v>0.05</v>
      </c>
      <c r="E61" s="22" t="s">
        <v>726</v>
      </c>
      <c r="F61" s="22">
        <v>1</v>
      </c>
      <c r="G61" s="18">
        <v>1</v>
      </c>
      <c r="H61" s="20">
        <f t="shared" ca="1" si="18"/>
        <v>0</v>
      </c>
      <c r="I61" s="16" t="str">
        <f t="shared" si="19"/>
        <v>10K002SHBL24</v>
      </c>
      <c r="J61" s="54">
        <v>0.05</v>
      </c>
      <c r="K61" s="54">
        <v>0.05</v>
      </c>
      <c r="L61" s="54">
        <v>0.05</v>
      </c>
      <c r="M61" s="54">
        <v>0.05</v>
      </c>
      <c r="N61" s="54">
        <v>0.05</v>
      </c>
      <c r="O61" s="54">
        <v>0.05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/>
      <c r="V61" s="54"/>
      <c r="W61" s="56"/>
      <c r="X61" s="2">
        <f t="shared" ca="1" si="41"/>
        <v>0</v>
      </c>
      <c r="Y61" s="2">
        <f t="shared" ca="1" si="41"/>
        <v>0</v>
      </c>
      <c r="Z61" s="2">
        <f t="shared" ca="1" si="39"/>
        <v>0</v>
      </c>
      <c r="AA61" s="2">
        <f t="shared" ca="1" si="39"/>
        <v>0</v>
      </c>
      <c r="AB61" s="2">
        <f t="shared" ca="1" si="39"/>
        <v>0</v>
      </c>
      <c r="AC61" s="2">
        <f t="shared" ca="1" si="39"/>
        <v>0</v>
      </c>
      <c r="AD61" s="2">
        <f t="shared" ca="1" si="39"/>
        <v>0</v>
      </c>
      <c r="AE61" s="2">
        <f t="shared" ca="1" si="39"/>
        <v>0</v>
      </c>
      <c r="AF61" s="2">
        <f t="shared" ca="1" si="39"/>
        <v>0</v>
      </c>
      <c r="AG61" s="2">
        <f t="shared" ca="1" si="39"/>
        <v>0</v>
      </c>
      <c r="AH61" s="2">
        <f t="shared" ca="1" si="39"/>
        <v>0</v>
      </c>
      <c r="AI61" s="2">
        <f t="shared" ca="1" si="39"/>
        <v>0</v>
      </c>
      <c r="AJ61" s="2">
        <f t="shared" ca="1" si="39"/>
        <v>0</v>
      </c>
      <c r="AK61" s="2">
        <f t="shared" ca="1" si="39"/>
        <v>0</v>
      </c>
      <c r="AL61" s="55">
        <v>0.18224827749</v>
      </c>
      <c r="AM61" s="55">
        <v>9.2113616420000002E-2</v>
      </c>
      <c r="AN61" s="55">
        <v>6.0013403159999999E-2</v>
      </c>
      <c r="AO61" s="55">
        <v>4.5443264320000003E-2</v>
      </c>
      <c r="AP61" s="55">
        <v>2.7866637220000001E-2</v>
      </c>
      <c r="AQ61" s="55">
        <v>2.3865961000000002E-2</v>
      </c>
      <c r="AR61" s="55">
        <v>0</v>
      </c>
      <c r="AS61" s="55">
        <v>0</v>
      </c>
      <c r="AT61" s="55">
        <v>0</v>
      </c>
      <c r="AU61" s="55">
        <v>0</v>
      </c>
      <c r="AV61" s="55">
        <v>0</v>
      </c>
      <c r="AW61" s="55"/>
      <c r="AX61" s="55"/>
      <c r="AY61" s="55"/>
      <c r="AZ61" s="2">
        <f t="shared" ca="1" si="42"/>
        <v>0</v>
      </c>
      <c r="BA61" s="2">
        <f t="shared" ca="1" si="42"/>
        <v>0</v>
      </c>
      <c r="BB61" s="2">
        <f t="shared" ca="1" si="40"/>
        <v>0</v>
      </c>
      <c r="BC61" s="2">
        <f t="shared" ca="1" si="40"/>
        <v>0</v>
      </c>
      <c r="BD61" s="2">
        <f t="shared" ca="1" si="40"/>
        <v>0</v>
      </c>
      <c r="BE61" s="2">
        <f t="shared" ca="1" si="40"/>
        <v>0</v>
      </c>
      <c r="BF61" s="2">
        <f t="shared" ca="1" si="40"/>
        <v>0</v>
      </c>
      <c r="BG61" s="2">
        <f t="shared" ca="1" si="40"/>
        <v>0</v>
      </c>
      <c r="BH61" s="2">
        <f t="shared" ca="1" si="40"/>
        <v>0</v>
      </c>
      <c r="BI61" s="2">
        <f t="shared" ca="1" si="40"/>
        <v>0</v>
      </c>
      <c r="BJ61" s="2">
        <f t="shared" ca="1" si="40"/>
        <v>0</v>
      </c>
      <c r="BK61" s="2">
        <f t="shared" ca="1" si="40"/>
        <v>0</v>
      </c>
      <c r="BL61" s="2">
        <f t="shared" ca="1" si="40"/>
        <v>0</v>
      </c>
      <c r="BM61" s="2">
        <f t="shared" ca="1" si="40"/>
        <v>0</v>
      </c>
      <c r="BN61" s="2" t="str">
        <f t="shared" si="22"/>
        <v>SH</v>
      </c>
      <c r="BP61" s="2">
        <f t="shared" si="38"/>
        <v>0</v>
      </c>
      <c r="BR61" s="2">
        <f t="shared" si="44"/>
        <v>0</v>
      </c>
      <c r="BS61" s="2">
        <f t="shared" si="45"/>
        <v>0</v>
      </c>
      <c r="BT61" s="2">
        <f t="shared" si="46"/>
        <v>0</v>
      </c>
      <c r="BU61" s="2">
        <f t="shared" si="47"/>
        <v>0</v>
      </c>
      <c r="BV61" s="2">
        <f t="shared" si="48"/>
        <v>0</v>
      </c>
      <c r="BW61" s="2">
        <f t="shared" si="49"/>
        <v>0</v>
      </c>
      <c r="BX61" s="2">
        <f t="shared" si="50"/>
        <v>0</v>
      </c>
      <c r="BY61" s="2">
        <f t="shared" si="51"/>
        <v>0</v>
      </c>
      <c r="BZ61" s="2">
        <f t="shared" si="52"/>
        <v>0</v>
      </c>
      <c r="CA61" s="2">
        <f t="shared" si="53"/>
        <v>0</v>
      </c>
      <c r="CB61" s="2">
        <f t="shared" si="54"/>
        <v>0</v>
      </c>
      <c r="CC61" s="2">
        <f t="shared" si="55"/>
        <v>0</v>
      </c>
      <c r="CD61" s="2">
        <f t="shared" si="56"/>
        <v>0</v>
      </c>
      <c r="CE61" s="2">
        <f t="shared" si="57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КА-1А  -  Гун</v>
      </c>
      <c r="B62" s="10" t="s">
        <v>542</v>
      </c>
      <c r="C62" s="18">
        <v>3</v>
      </c>
      <c r="D62" s="18">
        <v>0.2</v>
      </c>
      <c r="E62" s="22" t="s">
        <v>726</v>
      </c>
      <c r="F62" s="22">
        <v>1</v>
      </c>
      <c r="G62" s="18">
        <v>1</v>
      </c>
      <c r="H62" s="20">
        <f t="shared" ca="1" si="18"/>
        <v>0</v>
      </c>
      <c r="I62" s="16" t="str">
        <f t="shared" si="19"/>
        <v>01K002SGAF24</v>
      </c>
      <c r="J62" s="54">
        <v>0.2</v>
      </c>
      <c r="K62" s="54">
        <v>0.2</v>
      </c>
      <c r="L62" s="54">
        <v>0.20000000000000004</v>
      </c>
      <c r="M62" s="54">
        <v>0.2</v>
      </c>
      <c r="N62" s="54">
        <v>0.2</v>
      </c>
      <c r="O62" s="54">
        <v>0.2</v>
      </c>
      <c r="P62" s="54">
        <v>0.2</v>
      </c>
      <c r="Q62" s="54">
        <v>0.2</v>
      </c>
      <c r="R62" s="54">
        <v>0.2</v>
      </c>
      <c r="S62" s="54">
        <v>0.2</v>
      </c>
      <c r="T62" s="54">
        <v>0.2</v>
      </c>
      <c r="U62" s="54"/>
      <c r="V62" s="54"/>
      <c r="W62" s="56"/>
      <c r="X62" s="2">
        <f t="shared" ca="1" si="41"/>
        <v>0</v>
      </c>
      <c r="Y62" s="2">
        <f t="shared" ca="1" si="41"/>
        <v>0</v>
      </c>
      <c r="Z62" s="2">
        <f t="shared" ca="1" si="39"/>
        <v>0</v>
      </c>
      <c r="AA62" s="2">
        <f t="shared" ca="1" si="39"/>
        <v>0</v>
      </c>
      <c r="AB62" s="2">
        <f t="shared" ca="1" si="39"/>
        <v>0</v>
      </c>
      <c r="AC62" s="2">
        <f t="shared" ref="AC62:AK90" ca="1" si="58">IF(O62&lt;&gt;"",IF(LEFT($E62,2)="+-",IF(OR(O62&lt;MIN($C62:$D62),O62&gt;MAX($C62:$D62)),1,0),IF(AND(1*$E62&gt;0,O62&gt;MAX($C62:$D62)),1,IF(AND(1*$E62&lt;0,O62&lt;MIN($C62:$D62)),1,0)))+10*IF(SUM(OFFSET($A$143,MATCH(MID($A62,1,SEARCH(" ",$A62)-1)&amp;"  -  ЧЧР",$A$143:$A$169,0)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$143,IFERROR(MATCH("КА-"&amp;MID($A62,4,2)*1&amp;"А  -  ЧЧР",$A$143:$A$169,0),MATCH("КА-"&amp;MID($A62,4,2)*1&amp;"  -  ЧЧР",$A$143:$A$169,0))-1,COLUMN(O62)-1,,)+OFFSET($A$143,IFERROR(MATCH("КА-"&amp;MID($A62,4,2)*1&amp;"Б  -  ЧЧР",$A$143:$A$169,0),MATCH("КА-"&amp;MID($A62,4,2)*1&amp;"  -  ЧЧР",$A$143:$A$169,0))-1,COLUMN(O62)-1,,)=48,1,0),1),1)),0),0)*IF($G62&gt;0,IF(COLUMN(Y$7)-COLUMN($J$7)&gt;=$D$2+$G62,IF(SUM(OFFSET(Y62,,-1,,-$G62))&gt;=$G62*21,2,1),1),2)</f>
        <v>0</v>
      </c>
      <c r="AD62" s="2">
        <f t="shared" ca="1" si="58"/>
        <v>0</v>
      </c>
      <c r="AE62" s="2">
        <f t="shared" ca="1" si="58"/>
        <v>0</v>
      </c>
      <c r="AF62" s="2">
        <f t="shared" ca="1" si="58"/>
        <v>0</v>
      </c>
      <c r="AG62" s="2">
        <f t="shared" ca="1" si="58"/>
        <v>0</v>
      </c>
      <c r="AH62" s="2">
        <f t="shared" ca="1" si="58"/>
        <v>0</v>
      </c>
      <c r="AI62" s="2">
        <f t="shared" ca="1" si="58"/>
        <v>0</v>
      </c>
      <c r="AJ62" s="2">
        <f t="shared" ca="1" si="58"/>
        <v>0</v>
      </c>
      <c r="AK62" s="2">
        <f t="shared" ca="1" si="58"/>
        <v>0</v>
      </c>
      <c r="AL62" s="55">
        <v>0.88965501639947731</v>
      </c>
      <c r="AM62" s="55">
        <v>0.8884326484086309</v>
      </c>
      <c r="AN62" s="55">
        <v>0.88939345069495224</v>
      </c>
      <c r="AO62" s="55">
        <v>0.88499614179161123</v>
      </c>
      <c r="AP62" s="55">
        <v>0.89250136407507186</v>
      </c>
      <c r="AQ62" s="55">
        <v>0.89377135336193203</v>
      </c>
      <c r="AR62" s="55">
        <v>0.89334664256942775</v>
      </c>
      <c r="AS62" s="55">
        <v>0.89339288374954984</v>
      </c>
      <c r="AT62" s="55">
        <v>0.88301019392967661</v>
      </c>
      <c r="AU62" s="55">
        <v>0.89073610288000127</v>
      </c>
      <c r="AV62" s="55">
        <v>0.89257334976510283</v>
      </c>
      <c r="AW62" s="55"/>
      <c r="AX62" s="55"/>
      <c r="AY62" s="55"/>
      <c r="AZ62" s="2">
        <f t="shared" ca="1" si="42"/>
        <v>0</v>
      </c>
      <c r="BA62" s="2">
        <f t="shared" ca="1" si="42"/>
        <v>0</v>
      </c>
      <c r="BB62" s="2">
        <f t="shared" ca="1" si="40"/>
        <v>0</v>
      </c>
      <c r="BC62" s="2">
        <f t="shared" ca="1" si="40"/>
        <v>0</v>
      </c>
      <c r="BD62" s="2">
        <f t="shared" ca="1" si="40"/>
        <v>0</v>
      </c>
      <c r="BE62" s="2">
        <f t="shared" ref="BE62:BM90" ca="1" si="59">COUNTIF(OFFSET(M62,,$D$2+2,COUNTIF(OFFSET($H62,1-ROW($H62),2+4*$D$2,170),"="&amp;OFFSET($H62,,2+4*$D$2))),"&gt;20")</f>
        <v>0</v>
      </c>
      <c r="BF62" s="2">
        <f t="shared" ca="1" si="59"/>
        <v>0</v>
      </c>
      <c r="BG62" s="2">
        <f t="shared" ca="1" si="59"/>
        <v>0</v>
      </c>
      <c r="BH62" s="2">
        <f t="shared" ca="1" si="59"/>
        <v>0</v>
      </c>
      <c r="BI62" s="2">
        <f t="shared" ca="1" si="59"/>
        <v>0</v>
      </c>
      <c r="BJ62" s="2">
        <f t="shared" ca="1" si="59"/>
        <v>0</v>
      </c>
      <c r="BK62" s="2">
        <f t="shared" ca="1" si="59"/>
        <v>0</v>
      </c>
      <c r="BL62" s="2">
        <f t="shared" ca="1" si="59"/>
        <v>0</v>
      </c>
      <c r="BM62" s="2">
        <f t="shared" ca="1" si="59"/>
        <v>0</v>
      </c>
      <c r="BN62" s="2" t="str">
        <f t="shared" si="22"/>
        <v>SG</v>
      </c>
      <c r="BO62" s="2">
        <f t="shared" ref="BO62:BO73" si="60">IF(AND(COUNTIF(J62:W62,"&gt;0")&gt;6,COUNTIF(J62:W62,"&gt;0")=SUM(BR62:CE62)),SUM(BR62:CE62),0)</f>
        <v>0</v>
      </c>
      <c r="BP62" s="2">
        <f t="shared" si="38"/>
        <v>1</v>
      </c>
      <c r="BR62" s="2">
        <f t="shared" ref="BR62:BR79" si="61">IF(AND(J143 &gt;0,J62&gt;$C62,J62 &gt;0.1),1,0)</f>
        <v>0</v>
      </c>
      <c r="BS62" s="2">
        <f t="shared" ref="BS62:BS79" si="62">IF(AND(K143 &gt;0,K62&gt;$C62,K62 &gt;0.1),1,0)</f>
        <v>0</v>
      </c>
      <c r="BT62" s="2">
        <f t="shared" ref="BT62:BT79" si="63">IF(AND(L143 &gt;0,L62&gt;$C62,L62 &gt;0.1),1,0)</f>
        <v>0</v>
      </c>
      <c r="BU62" s="2">
        <f t="shared" ref="BU62:BU79" si="64">IF(AND(M143 &gt;0,M62&gt;$C62,M62 &gt;0.1),1,0)</f>
        <v>0</v>
      </c>
      <c r="BV62" s="2">
        <f t="shared" ref="BV62:BV79" si="65">IF(AND(N143 &gt;0,N62&gt;$C62,N62 &gt;0.1),1,0)</f>
        <v>0</v>
      </c>
      <c r="BW62" s="2">
        <f t="shared" ref="BW62:BW79" si="66">IF(AND(O143 &gt;0,O62&gt;$C62,O62 &gt;0.1),1,0)</f>
        <v>0</v>
      </c>
      <c r="BX62" s="2">
        <f t="shared" ref="BX62:BX79" si="67">IF(AND(P143 &gt;0,P62&gt;$C62,P62 &gt;0.1),1,0)</f>
        <v>0</v>
      </c>
      <c r="BY62" s="2">
        <f t="shared" ref="BY62:BY79" si="68">IF(AND(Q143 &gt;0,Q62&gt;$C62,Q62 &gt;0.1),1,0)</f>
        <v>0</v>
      </c>
      <c r="BZ62" s="2">
        <f t="shared" ref="BZ62:BZ79" si="69">IF(AND(R143 &gt;0,R62&gt;$C62,R62 &gt;0.1),1,0)</f>
        <v>0</v>
      </c>
      <c r="CA62" s="2">
        <f t="shared" ref="CA62:CA79" si="70">IF(AND(S143 &gt;0,S62&gt;$C62,S62 &gt;0.1),1,0)</f>
        <v>0</v>
      </c>
      <c r="CB62" s="2">
        <f t="shared" ref="CB62:CB79" si="71">IF(AND(T143 &gt;0,T62&gt;$C62,T62 &gt;0.1),1,0)</f>
        <v>0</v>
      </c>
      <c r="CC62" s="2">
        <f t="shared" ref="CC62:CC79" si="72">IF(AND(U143 &gt;0,U62&gt;$C62,U62 &gt;0.1),1,0)</f>
        <v>0</v>
      </c>
      <c r="CD62" s="2">
        <f t="shared" ref="CD62:CD79" si="73">IF(AND(V143 &gt;0,V62&gt;$C62,V62 &gt;0.1),1,0)</f>
        <v>0</v>
      </c>
      <c r="CE62" s="2">
        <f t="shared" ref="CE62:CE79" si="74">IF(AND(W143 &gt;0,W62&gt;$C62,W62 &gt;0.1),1,0)</f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КА-1Б  -  Гун</v>
      </c>
      <c r="B63" s="10" t="s">
        <v>543</v>
      </c>
      <c r="C63" s="18">
        <v>3</v>
      </c>
      <c r="D63" s="18">
        <v>0.2</v>
      </c>
      <c r="E63" s="22" t="s">
        <v>726</v>
      </c>
      <c r="F63" s="22">
        <v>1</v>
      </c>
      <c r="G63" s="18">
        <v>1</v>
      </c>
      <c r="H63" s="20">
        <f t="shared" ca="1" si="18"/>
        <v>0</v>
      </c>
      <c r="I63" s="16" t="str">
        <f t="shared" si="19"/>
        <v>01K002SGBF24</v>
      </c>
      <c r="J63" s="54">
        <v>0.3</v>
      </c>
      <c r="K63" s="54">
        <v>0.3</v>
      </c>
      <c r="L63" s="54">
        <v>0.3</v>
      </c>
      <c r="M63" s="54">
        <v>0.3</v>
      </c>
      <c r="N63" s="54">
        <v>0.3</v>
      </c>
      <c r="O63" s="54">
        <v>0.3</v>
      </c>
      <c r="P63" s="54">
        <v>0.3</v>
      </c>
      <c r="Q63" s="54">
        <v>0.3</v>
      </c>
      <c r="R63" s="54">
        <v>0.3</v>
      </c>
      <c r="S63" s="54">
        <v>0.3</v>
      </c>
      <c r="T63" s="54">
        <v>0.3</v>
      </c>
      <c r="U63" s="54"/>
      <c r="V63" s="54"/>
      <c r="W63" s="56"/>
      <c r="X63" s="2">
        <f t="shared" ca="1" si="41"/>
        <v>0</v>
      </c>
      <c r="Y63" s="2">
        <f t="shared" ca="1" si="41"/>
        <v>0</v>
      </c>
      <c r="Z63" s="2">
        <f t="shared" ca="1" si="41"/>
        <v>0</v>
      </c>
      <c r="AA63" s="2">
        <f t="shared" ca="1" si="41"/>
        <v>0</v>
      </c>
      <c r="AB63" s="2">
        <f t="shared" ca="1" si="41"/>
        <v>0</v>
      </c>
      <c r="AC63" s="2">
        <f t="shared" ca="1" si="58"/>
        <v>0</v>
      </c>
      <c r="AD63" s="2">
        <f t="shared" ca="1" si="58"/>
        <v>0</v>
      </c>
      <c r="AE63" s="2">
        <f t="shared" ca="1" si="58"/>
        <v>0</v>
      </c>
      <c r="AF63" s="2">
        <f t="shared" ca="1" si="58"/>
        <v>0</v>
      </c>
      <c r="AG63" s="2">
        <f t="shared" ca="1" si="58"/>
        <v>0</v>
      </c>
      <c r="AH63" s="2">
        <f t="shared" ca="1" si="58"/>
        <v>0</v>
      </c>
      <c r="AI63" s="2">
        <f t="shared" ca="1" si="58"/>
        <v>0</v>
      </c>
      <c r="AJ63" s="2">
        <f t="shared" ca="1" si="58"/>
        <v>0</v>
      </c>
      <c r="AK63" s="2">
        <f t="shared" ca="1" si="58"/>
        <v>0</v>
      </c>
      <c r="AL63" s="55">
        <v>0.88860608027592758</v>
      </c>
      <c r="AM63" s="55">
        <v>0.88867627687330575</v>
      </c>
      <c r="AN63" s="55">
        <v>0.88933419365762723</v>
      </c>
      <c r="AO63" s="55">
        <v>0.88595151853405729</v>
      </c>
      <c r="AP63" s="55">
        <v>0.88930648270029555</v>
      </c>
      <c r="AQ63" s="55">
        <v>0.88823100697161039</v>
      </c>
      <c r="AR63" s="55">
        <v>0.88865923470437147</v>
      </c>
      <c r="AS63" s="55">
        <v>0.88874630274725863</v>
      </c>
      <c r="AT63" s="55">
        <v>0.87610367214090834</v>
      </c>
      <c r="AU63" s="55">
        <v>0.89193730805148508</v>
      </c>
      <c r="AV63" s="55">
        <v>0.89239449410086036</v>
      </c>
      <c r="AW63" s="55"/>
      <c r="AX63" s="55"/>
      <c r="AY63" s="55"/>
      <c r="AZ63" s="2">
        <f t="shared" ca="1" si="42"/>
        <v>0</v>
      </c>
      <c r="BA63" s="2">
        <f t="shared" ca="1" si="42"/>
        <v>0</v>
      </c>
      <c r="BB63" s="2">
        <f t="shared" ca="1" si="42"/>
        <v>0</v>
      </c>
      <c r="BC63" s="2">
        <f t="shared" ca="1" si="42"/>
        <v>0</v>
      </c>
      <c r="BD63" s="2">
        <f t="shared" ca="1" si="42"/>
        <v>0</v>
      </c>
      <c r="BE63" s="2">
        <f t="shared" ca="1" si="59"/>
        <v>0</v>
      </c>
      <c r="BF63" s="2">
        <f t="shared" ca="1" si="59"/>
        <v>0</v>
      </c>
      <c r="BG63" s="2">
        <f t="shared" ca="1" si="59"/>
        <v>0</v>
      </c>
      <c r="BH63" s="2">
        <f t="shared" ca="1" si="59"/>
        <v>0</v>
      </c>
      <c r="BI63" s="2">
        <f t="shared" ca="1" si="59"/>
        <v>0</v>
      </c>
      <c r="BJ63" s="2">
        <f t="shared" ca="1" si="59"/>
        <v>0</v>
      </c>
      <c r="BK63" s="2">
        <f t="shared" ca="1" si="59"/>
        <v>0</v>
      </c>
      <c r="BL63" s="2">
        <f t="shared" ca="1" si="59"/>
        <v>0</v>
      </c>
      <c r="BM63" s="2">
        <f t="shared" ca="1" si="59"/>
        <v>0</v>
      </c>
      <c r="BN63" s="2" t="str">
        <f t="shared" si="22"/>
        <v>SG</v>
      </c>
      <c r="BO63" s="2">
        <f t="shared" si="60"/>
        <v>0</v>
      </c>
      <c r="BP63" s="2">
        <f t="shared" si="38"/>
        <v>1</v>
      </c>
      <c r="BR63" s="2">
        <f t="shared" si="61"/>
        <v>0</v>
      </c>
      <c r="BS63" s="2">
        <f t="shared" si="62"/>
        <v>0</v>
      </c>
      <c r="BT63" s="2">
        <f t="shared" si="63"/>
        <v>0</v>
      </c>
      <c r="BU63" s="2">
        <f t="shared" si="64"/>
        <v>0</v>
      </c>
      <c r="BV63" s="2">
        <f t="shared" si="65"/>
        <v>0</v>
      </c>
      <c r="BW63" s="2">
        <f t="shared" si="66"/>
        <v>0</v>
      </c>
      <c r="BX63" s="2">
        <f t="shared" si="67"/>
        <v>0</v>
      </c>
      <c r="BY63" s="2">
        <f t="shared" si="68"/>
        <v>0</v>
      </c>
      <c r="BZ63" s="2">
        <f t="shared" si="69"/>
        <v>0</v>
      </c>
      <c r="CA63" s="2">
        <f t="shared" si="70"/>
        <v>0</v>
      </c>
      <c r="CB63" s="2">
        <f t="shared" si="71"/>
        <v>0</v>
      </c>
      <c r="CC63" s="2">
        <f t="shared" si="72"/>
        <v>0</v>
      </c>
      <c r="CD63" s="2">
        <f t="shared" si="73"/>
        <v>0</v>
      </c>
      <c r="CE63" s="2">
        <f t="shared" si="74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КА-2А  -  Гун</v>
      </c>
      <c r="B64" s="12" t="s">
        <v>544</v>
      </c>
      <c r="C64" s="18">
        <v>3</v>
      </c>
      <c r="D64" s="18">
        <v>0.2</v>
      </c>
      <c r="E64" s="22" t="s">
        <v>726</v>
      </c>
      <c r="F64" s="22">
        <v>1</v>
      </c>
      <c r="G64" s="18">
        <v>1</v>
      </c>
      <c r="H64" s="20">
        <f t="shared" ca="1" si="18"/>
        <v>0</v>
      </c>
      <c r="I64" s="16" t="str">
        <f t="shared" si="19"/>
        <v>02K002SGAF24</v>
      </c>
      <c r="J64" s="54">
        <v>0.4</v>
      </c>
      <c r="K64" s="54">
        <v>0.39999999999999997</v>
      </c>
      <c r="L64" s="54">
        <v>0.4</v>
      </c>
      <c r="M64" s="54">
        <v>0.4</v>
      </c>
      <c r="N64" s="54">
        <v>0.4</v>
      </c>
      <c r="O64" s="54">
        <v>0.4</v>
      </c>
      <c r="P64" s="54">
        <v>0.4</v>
      </c>
      <c r="Q64" s="54">
        <v>0.39999999999999997</v>
      </c>
      <c r="R64" s="54">
        <v>0.4</v>
      </c>
      <c r="S64" s="54">
        <v>0.4</v>
      </c>
      <c r="T64" s="54">
        <v>0.4</v>
      </c>
      <c r="U64" s="54"/>
      <c r="V64" s="54"/>
      <c r="W64" s="56"/>
      <c r="X64" s="2">
        <f t="shared" ca="1" si="41"/>
        <v>0</v>
      </c>
      <c r="Y64" s="2">
        <f t="shared" ca="1" si="41"/>
        <v>0</v>
      </c>
      <c r="Z64" s="2">
        <f t="shared" ca="1" si="41"/>
        <v>0</v>
      </c>
      <c r="AA64" s="2">
        <f t="shared" ca="1" si="41"/>
        <v>0</v>
      </c>
      <c r="AB64" s="2">
        <f t="shared" ca="1" si="41"/>
        <v>0</v>
      </c>
      <c r="AC64" s="2">
        <f t="shared" ca="1" si="58"/>
        <v>0</v>
      </c>
      <c r="AD64" s="2">
        <f t="shared" ca="1" si="58"/>
        <v>0</v>
      </c>
      <c r="AE64" s="2">
        <f t="shared" ca="1" si="58"/>
        <v>0</v>
      </c>
      <c r="AF64" s="2">
        <f t="shared" ca="1" si="58"/>
        <v>0</v>
      </c>
      <c r="AG64" s="2">
        <f t="shared" ca="1" si="58"/>
        <v>0</v>
      </c>
      <c r="AH64" s="2">
        <f t="shared" ca="1" si="58"/>
        <v>0</v>
      </c>
      <c r="AI64" s="2">
        <f t="shared" ca="1" si="58"/>
        <v>0</v>
      </c>
      <c r="AJ64" s="2">
        <f t="shared" ca="1" si="58"/>
        <v>0</v>
      </c>
      <c r="AK64" s="2">
        <f t="shared" ca="1" si="58"/>
        <v>0</v>
      </c>
      <c r="AL64" s="55">
        <v>0.89032298756658501</v>
      </c>
      <c r="AM64" s="55">
        <v>0.89049382555467005</v>
      </c>
      <c r="AN64" s="55">
        <v>0.8773468200265484</v>
      </c>
      <c r="AO64" s="55">
        <v>0.88317896065751011</v>
      </c>
      <c r="AP64" s="55">
        <v>0.88981940105835811</v>
      </c>
      <c r="AQ64" s="55">
        <v>0.89001989195723785</v>
      </c>
      <c r="AR64" s="55">
        <v>0.88910000996093819</v>
      </c>
      <c r="AS64" s="55">
        <v>0.88414852889009055</v>
      </c>
      <c r="AT64" s="55">
        <v>0.88586434035929351</v>
      </c>
      <c r="AU64" s="55">
        <v>0.88687670337097702</v>
      </c>
      <c r="AV64" s="55">
        <v>0.88608701812900859</v>
      </c>
      <c r="AW64" s="55"/>
      <c r="AX64" s="55"/>
      <c r="AY64" s="55"/>
      <c r="AZ64" s="2">
        <f t="shared" ca="1" si="42"/>
        <v>0</v>
      </c>
      <c r="BA64" s="2">
        <f t="shared" ca="1" si="42"/>
        <v>0</v>
      </c>
      <c r="BB64" s="2">
        <f t="shared" ca="1" si="42"/>
        <v>0</v>
      </c>
      <c r="BC64" s="2">
        <f t="shared" ca="1" si="42"/>
        <v>0</v>
      </c>
      <c r="BD64" s="2">
        <f t="shared" ca="1" si="42"/>
        <v>0</v>
      </c>
      <c r="BE64" s="2">
        <f t="shared" ca="1" si="59"/>
        <v>0</v>
      </c>
      <c r="BF64" s="2">
        <f t="shared" ca="1" si="59"/>
        <v>0</v>
      </c>
      <c r="BG64" s="2">
        <f t="shared" ca="1" si="59"/>
        <v>0</v>
      </c>
      <c r="BH64" s="2">
        <f t="shared" ca="1" si="59"/>
        <v>0</v>
      </c>
      <c r="BI64" s="2">
        <f t="shared" ca="1" si="59"/>
        <v>0</v>
      </c>
      <c r="BJ64" s="2">
        <f t="shared" ca="1" si="59"/>
        <v>0</v>
      </c>
      <c r="BK64" s="2">
        <f t="shared" ca="1" si="59"/>
        <v>0</v>
      </c>
      <c r="BL64" s="2">
        <f t="shared" ca="1" si="59"/>
        <v>0</v>
      </c>
      <c r="BM64" s="2">
        <f t="shared" ca="1" si="59"/>
        <v>0</v>
      </c>
      <c r="BN64" s="2" t="str">
        <f t="shared" si="22"/>
        <v>SG</v>
      </c>
      <c r="BO64" s="2">
        <f t="shared" si="60"/>
        <v>0</v>
      </c>
      <c r="BP64" s="2">
        <f t="shared" si="38"/>
        <v>1</v>
      </c>
      <c r="BR64" s="2">
        <f t="shared" si="61"/>
        <v>0</v>
      </c>
      <c r="BS64" s="2">
        <f t="shared" si="62"/>
        <v>0</v>
      </c>
      <c r="BT64" s="2">
        <f t="shared" si="63"/>
        <v>0</v>
      </c>
      <c r="BU64" s="2">
        <f t="shared" si="64"/>
        <v>0</v>
      </c>
      <c r="BV64" s="2">
        <f t="shared" si="65"/>
        <v>0</v>
      </c>
      <c r="BW64" s="2">
        <f t="shared" si="66"/>
        <v>0</v>
      </c>
      <c r="BX64" s="2">
        <f t="shared" si="67"/>
        <v>0</v>
      </c>
      <c r="BY64" s="2">
        <f t="shared" si="68"/>
        <v>0</v>
      </c>
      <c r="BZ64" s="2">
        <f t="shared" si="69"/>
        <v>0</v>
      </c>
      <c r="CA64" s="2">
        <f t="shared" si="70"/>
        <v>0</v>
      </c>
      <c r="CB64" s="2">
        <f t="shared" si="71"/>
        <v>0</v>
      </c>
      <c r="CC64" s="2">
        <f t="shared" si="72"/>
        <v>0</v>
      </c>
      <c r="CD64" s="2">
        <f t="shared" si="73"/>
        <v>0</v>
      </c>
      <c r="CE64" s="2">
        <f t="shared" si="74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КА-2Б  -  Гун</v>
      </c>
      <c r="B65" s="10" t="s">
        <v>545</v>
      </c>
      <c r="C65" s="18">
        <v>3</v>
      </c>
      <c r="D65" s="18">
        <v>0.2</v>
      </c>
      <c r="E65" s="22" t="s">
        <v>726</v>
      </c>
      <c r="F65" s="22">
        <v>1</v>
      </c>
      <c r="G65" s="18">
        <v>1</v>
      </c>
      <c r="H65" s="20">
        <f t="shared" ca="1" si="18"/>
        <v>0</v>
      </c>
      <c r="I65" s="16" t="str">
        <f t="shared" si="19"/>
        <v>02K002SGBF24</v>
      </c>
      <c r="J65" s="54">
        <v>0.1</v>
      </c>
      <c r="K65" s="54">
        <v>0.1</v>
      </c>
      <c r="L65" s="54">
        <v>0.1</v>
      </c>
      <c r="M65" s="54">
        <v>0.1</v>
      </c>
      <c r="N65" s="54">
        <v>0.1</v>
      </c>
      <c r="O65" s="54">
        <v>0.1</v>
      </c>
      <c r="P65" s="54">
        <v>0.10000000000000002</v>
      </c>
      <c r="Q65" s="54">
        <v>0.10000000000000002</v>
      </c>
      <c r="R65" s="54">
        <v>0.1</v>
      </c>
      <c r="S65" s="54">
        <v>0.1</v>
      </c>
      <c r="T65" s="54">
        <v>0.1</v>
      </c>
      <c r="U65" s="54"/>
      <c r="V65" s="54"/>
      <c r="W65" s="56"/>
      <c r="X65" s="2">
        <f t="shared" ca="1" si="41"/>
        <v>0</v>
      </c>
      <c r="Y65" s="2">
        <f t="shared" ca="1" si="41"/>
        <v>0</v>
      </c>
      <c r="Z65" s="2">
        <f t="shared" ca="1" si="41"/>
        <v>0</v>
      </c>
      <c r="AA65" s="2">
        <f t="shared" ca="1" si="41"/>
        <v>0</v>
      </c>
      <c r="AB65" s="2">
        <f t="shared" ca="1" si="41"/>
        <v>0</v>
      </c>
      <c r="AC65" s="2">
        <f t="shared" ca="1" si="58"/>
        <v>0</v>
      </c>
      <c r="AD65" s="2">
        <f t="shared" ca="1" si="58"/>
        <v>0</v>
      </c>
      <c r="AE65" s="2">
        <f t="shared" ca="1" si="58"/>
        <v>0</v>
      </c>
      <c r="AF65" s="2">
        <f t="shared" ca="1" si="58"/>
        <v>0</v>
      </c>
      <c r="AG65" s="2">
        <f t="shared" ca="1" si="58"/>
        <v>0</v>
      </c>
      <c r="AH65" s="2">
        <f t="shared" ca="1" si="58"/>
        <v>0</v>
      </c>
      <c r="AI65" s="2">
        <f t="shared" ca="1" si="58"/>
        <v>0</v>
      </c>
      <c r="AJ65" s="2">
        <f t="shared" ca="1" si="58"/>
        <v>0</v>
      </c>
      <c r="AK65" s="2">
        <f t="shared" ca="1" si="58"/>
        <v>0</v>
      </c>
      <c r="AL65" s="55">
        <v>0.88429545188472969</v>
      </c>
      <c r="AM65" s="55">
        <v>0.88282848728811025</v>
      </c>
      <c r="AN65" s="55">
        <v>0.8660308031764572</v>
      </c>
      <c r="AO65" s="55">
        <v>0.88044408922114792</v>
      </c>
      <c r="AP65" s="55">
        <v>0.87984454105945153</v>
      </c>
      <c r="AQ65" s="55">
        <v>0.88083842305210291</v>
      </c>
      <c r="AR65" s="55">
        <v>0.87558091338294664</v>
      </c>
      <c r="AS65" s="55">
        <v>0.88334489750368606</v>
      </c>
      <c r="AT65" s="55">
        <v>0.88799545340278241</v>
      </c>
      <c r="AU65" s="55">
        <v>0.83702415899265414</v>
      </c>
      <c r="AV65" s="55">
        <v>0.83552723819085606</v>
      </c>
      <c r="AW65" s="55"/>
      <c r="AX65" s="55"/>
      <c r="AY65" s="55"/>
      <c r="AZ65" s="2">
        <f t="shared" ca="1" si="42"/>
        <v>0</v>
      </c>
      <c r="BA65" s="2">
        <f t="shared" ca="1" si="42"/>
        <v>0</v>
      </c>
      <c r="BB65" s="2">
        <f t="shared" ca="1" si="42"/>
        <v>0</v>
      </c>
      <c r="BC65" s="2">
        <f t="shared" ca="1" si="42"/>
        <v>0</v>
      </c>
      <c r="BD65" s="2">
        <f t="shared" ca="1" si="42"/>
        <v>0</v>
      </c>
      <c r="BE65" s="2">
        <f t="shared" ca="1" si="59"/>
        <v>0</v>
      </c>
      <c r="BF65" s="2">
        <f t="shared" ca="1" si="59"/>
        <v>0</v>
      </c>
      <c r="BG65" s="2">
        <f t="shared" ca="1" si="59"/>
        <v>0</v>
      </c>
      <c r="BH65" s="2">
        <f t="shared" ca="1" si="59"/>
        <v>0</v>
      </c>
      <c r="BI65" s="2">
        <f t="shared" ca="1" si="59"/>
        <v>0</v>
      </c>
      <c r="BJ65" s="2">
        <f t="shared" ca="1" si="59"/>
        <v>0</v>
      </c>
      <c r="BK65" s="2">
        <f t="shared" ca="1" si="59"/>
        <v>0</v>
      </c>
      <c r="BL65" s="2">
        <f t="shared" ca="1" si="59"/>
        <v>0</v>
      </c>
      <c r="BM65" s="2">
        <f t="shared" ca="1" si="59"/>
        <v>0</v>
      </c>
      <c r="BN65" s="2" t="str">
        <f t="shared" si="22"/>
        <v>SG</v>
      </c>
      <c r="BO65" s="2">
        <f t="shared" si="60"/>
        <v>0</v>
      </c>
      <c r="BP65" s="2">
        <f t="shared" si="38"/>
        <v>1</v>
      </c>
      <c r="BR65" s="2">
        <f t="shared" si="61"/>
        <v>0</v>
      </c>
      <c r="BS65" s="2">
        <f t="shared" si="62"/>
        <v>0</v>
      </c>
      <c r="BT65" s="2">
        <f t="shared" si="63"/>
        <v>0</v>
      </c>
      <c r="BU65" s="2">
        <f t="shared" si="64"/>
        <v>0</v>
      </c>
      <c r="BV65" s="2">
        <f t="shared" si="65"/>
        <v>0</v>
      </c>
      <c r="BW65" s="2">
        <f t="shared" si="66"/>
        <v>0</v>
      </c>
      <c r="BX65" s="2">
        <f t="shared" si="67"/>
        <v>0</v>
      </c>
      <c r="BY65" s="2">
        <f t="shared" si="68"/>
        <v>0</v>
      </c>
      <c r="BZ65" s="2">
        <f t="shared" si="69"/>
        <v>0</v>
      </c>
      <c r="CA65" s="2">
        <f t="shared" si="70"/>
        <v>0</v>
      </c>
      <c r="CB65" s="2">
        <f t="shared" si="71"/>
        <v>0</v>
      </c>
      <c r="CC65" s="2">
        <f t="shared" si="72"/>
        <v>0</v>
      </c>
      <c r="CD65" s="2">
        <f t="shared" si="73"/>
        <v>0</v>
      </c>
      <c r="CE65" s="2">
        <f t="shared" si="74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КА-4А  -  Гун</v>
      </c>
      <c r="B66" s="10" t="s">
        <v>546</v>
      </c>
      <c r="C66" s="18">
        <v>3</v>
      </c>
      <c r="D66" s="18">
        <v>0.2</v>
      </c>
      <c r="E66" s="22" t="s">
        <v>726</v>
      </c>
      <c r="F66" s="22">
        <v>1</v>
      </c>
      <c r="G66" s="18">
        <v>1</v>
      </c>
      <c r="H66" s="20">
        <f t="shared" ca="1" si="18"/>
        <v>0</v>
      </c>
      <c r="I66" s="16" t="str">
        <f t="shared" si="19"/>
        <v>04K002SGAF24</v>
      </c>
      <c r="J66" s="54">
        <v>0.4</v>
      </c>
      <c r="K66" s="54">
        <v>0.4</v>
      </c>
      <c r="L66" s="54">
        <v>0.4</v>
      </c>
      <c r="M66" s="54">
        <v>0.4</v>
      </c>
      <c r="N66" s="54">
        <v>0.4</v>
      </c>
      <c r="O66" s="54">
        <v>0.4</v>
      </c>
      <c r="P66" s="54">
        <v>0.4</v>
      </c>
      <c r="Q66" s="54">
        <v>0.4</v>
      </c>
      <c r="R66" s="54">
        <v>0.4</v>
      </c>
      <c r="S66" s="54">
        <v>0.4</v>
      </c>
      <c r="T66" s="54">
        <v>0.4</v>
      </c>
      <c r="U66" s="54"/>
      <c r="V66" s="54"/>
      <c r="W66" s="56"/>
      <c r="X66" s="2">
        <f t="shared" ca="1" si="41"/>
        <v>0</v>
      </c>
      <c r="Y66" s="2">
        <f t="shared" ca="1" si="41"/>
        <v>0</v>
      </c>
      <c r="Z66" s="2">
        <f t="shared" ca="1" si="41"/>
        <v>0</v>
      </c>
      <c r="AA66" s="2">
        <f t="shared" ca="1" si="41"/>
        <v>0</v>
      </c>
      <c r="AB66" s="2">
        <f t="shared" ca="1" si="41"/>
        <v>0</v>
      </c>
      <c r="AC66" s="2">
        <f t="shared" ca="1" si="58"/>
        <v>0</v>
      </c>
      <c r="AD66" s="2">
        <f t="shared" ca="1" si="58"/>
        <v>0</v>
      </c>
      <c r="AE66" s="2">
        <f t="shared" ca="1" si="58"/>
        <v>0</v>
      </c>
      <c r="AF66" s="2">
        <f t="shared" ca="1" si="58"/>
        <v>0</v>
      </c>
      <c r="AG66" s="2">
        <f t="shared" ca="1" si="58"/>
        <v>0</v>
      </c>
      <c r="AH66" s="2">
        <f t="shared" ca="1" si="58"/>
        <v>0</v>
      </c>
      <c r="AI66" s="2">
        <f t="shared" ca="1" si="58"/>
        <v>0</v>
      </c>
      <c r="AJ66" s="2">
        <f t="shared" ca="1" si="58"/>
        <v>0</v>
      </c>
      <c r="AK66" s="2">
        <f t="shared" ca="1" si="58"/>
        <v>0</v>
      </c>
      <c r="AL66" s="55">
        <v>0.88222875740705731</v>
      </c>
      <c r="AM66" s="55">
        <v>0.88327221418934077</v>
      </c>
      <c r="AN66" s="55">
        <v>0.88409854744570027</v>
      </c>
      <c r="AO66" s="55">
        <v>0.88166613299114527</v>
      </c>
      <c r="AP66" s="55">
        <v>0.88504789165508146</v>
      </c>
      <c r="AQ66" s="55">
        <v>0.88587324792184041</v>
      </c>
      <c r="AR66" s="55">
        <v>0.88453878679575437</v>
      </c>
      <c r="AS66" s="55">
        <v>0.8834634135908197</v>
      </c>
      <c r="AT66" s="55">
        <v>0.88558164082745405</v>
      </c>
      <c r="AU66" s="55">
        <v>0.88700663274257496</v>
      </c>
      <c r="AV66" s="55">
        <v>0.88655536559960824</v>
      </c>
      <c r="AW66" s="55"/>
      <c r="AX66" s="55"/>
      <c r="AY66" s="55"/>
      <c r="AZ66" s="2">
        <f t="shared" ca="1" si="42"/>
        <v>0</v>
      </c>
      <c r="BA66" s="2">
        <f t="shared" ca="1" si="42"/>
        <v>0</v>
      </c>
      <c r="BB66" s="2">
        <f t="shared" ca="1" si="42"/>
        <v>0</v>
      </c>
      <c r="BC66" s="2">
        <f t="shared" ca="1" si="42"/>
        <v>0</v>
      </c>
      <c r="BD66" s="2">
        <f t="shared" ca="1" si="42"/>
        <v>0</v>
      </c>
      <c r="BE66" s="2">
        <f t="shared" ca="1" si="59"/>
        <v>0</v>
      </c>
      <c r="BF66" s="2">
        <f t="shared" ca="1" si="59"/>
        <v>0</v>
      </c>
      <c r="BG66" s="2">
        <f t="shared" ca="1" si="59"/>
        <v>0</v>
      </c>
      <c r="BH66" s="2">
        <f t="shared" ca="1" si="59"/>
        <v>0</v>
      </c>
      <c r="BI66" s="2">
        <f t="shared" ca="1" si="59"/>
        <v>0</v>
      </c>
      <c r="BJ66" s="2">
        <f t="shared" ca="1" si="59"/>
        <v>0</v>
      </c>
      <c r="BK66" s="2">
        <f t="shared" ca="1" si="59"/>
        <v>0</v>
      </c>
      <c r="BL66" s="2">
        <f t="shared" ca="1" si="59"/>
        <v>0</v>
      </c>
      <c r="BM66" s="2">
        <f t="shared" ca="1" si="59"/>
        <v>0</v>
      </c>
      <c r="BN66" s="2" t="str">
        <f t="shared" si="22"/>
        <v>SG</v>
      </c>
      <c r="BO66" s="2">
        <f t="shared" si="60"/>
        <v>0</v>
      </c>
      <c r="BP66" s="2">
        <f t="shared" si="38"/>
        <v>1</v>
      </c>
      <c r="BR66" s="2">
        <f t="shared" si="61"/>
        <v>0</v>
      </c>
      <c r="BS66" s="2">
        <f t="shared" si="62"/>
        <v>0</v>
      </c>
      <c r="BT66" s="2">
        <f t="shared" si="63"/>
        <v>0</v>
      </c>
      <c r="BU66" s="2">
        <f t="shared" si="64"/>
        <v>0</v>
      </c>
      <c r="BV66" s="2">
        <f t="shared" si="65"/>
        <v>0</v>
      </c>
      <c r="BW66" s="2">
        <f t="shared" si="66"/>
        <v>0</v>
      </c>
      <c r="BX66" s="2">
        <f t="shared" si="67"/>
        <v>0</v>
      </c>
      <c r="BY66" s="2">
        <f t="shared" si="68"/>
        <v>0</v>
      </c>
      <c r="BZ66" s="2">
        <f t="shared" si="69"/>
        <v>0</v>
      </c>
      <c r="CA66" s="2">
        <f t="shared" si="70"/>
        <v>0</v>
      </c>
      <c r="CB66" s="2">
        <f t="shared" si="71"/>
        <v>0</v>
      </c>
      <c r="CC66" s="2">
        <f t="shared" si="72"/>
        <v>0</v>
      </c>
      <c r="CD66" s="2">
        <f t="shared" si="73"/>
        <v>0</v>
      </c>
      <c r="CE66" s="2">
        <f t="shared" si="74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КА-4Б  -  Гун</v>
      </c>
      <c r="B67" s="10" t="s">
        <v>547</v>
      </c>
      <c r="C67" s="18">
        <v>3</v>
      </c>
      <c r="D67" s="18">
        <v>0.2</v>
      </c>
      <c r="E67" s="22" t="s">
        <v>726</v>
      </c>
      <c r="F67" s="22">
        <v>1</v>
      </c>
      <c r="G67" s="18">
        <v>1</v>
      </c>
      <c r="H67" s="20">
        <f t="shared" ca="1" si="18"/>
        <v>0</v>
      </c>
      <c r="I67" s="16" t="str">
        <f t="shared" si="19"/>
        <v>04K002SGBF24</v>
      </c>
      <c r="J67" s="54">
        <v>0.4</v>
      </c>
      <c r="K67" s="54">
        <v>0.4</v>
      </c>
      <c r="L67" s="54">
        <v>0.4</v>
      </c>
      <c r="M67" s="54">
        <v>0.39999999999999997</v>
      </c>
      <c r="N67" s="54">
        <v>0.4</v>
      </c>
      <c r="O67" s="54">
        <v>0.4</v>
      </c>
      <c r="P67" s="54">
        <v>0.4</v>
      </c>
      <c r="Q67" s="54">
        <v>0.40000000000000008</v>
      </c>
      <c r="R67" s="54">
        <v>0.4</v>
      </c>
      <c r="S67" s="54">
        <v>0.4</v>
      </c>
      <c r="T67" s="54">
        <v>0.4</v>
      </c>
      <c r="U67" s="54"/>
      <c r="V67" s="54"/>
      <c r="W67" s="56"/>
      <c r="X67" s="2">
        <f t="shared" ca="1" si="41"/>
        <v>0</v>
      </c>
      <c r="Y67" s="2">
        <f t="shared" ca="1" si="41"/>
        <v>0</v>
      </c>
      <c r="Z67" s="2">
        <f t="shared" ca="1" si="41"/>
        <v>0</v>
      </c>
      <c r="AA67" s="2">
        <f t="shared" ca="1" si="41"/>
        <v>0</v>
      </c>
      <c r="AB67" s="2">
        <f t="shared" ca="1" si="41"/>
        <v>0</v>
      </c>
      <c r="AC67" s="2">
        <f t="shared" ca="1" si="58"/>
        <v>0</v>
      </c>
      <c r="AD67" s="2">
        <f t="shared" ca="1" si="58"/>
        <v>0</v>
      </c>
      <c r="AE67" s="2">
        <f t="shared" ca="1" si="58"/>
        <v>0</v>
      </c>
      <c r="AF67" s="2">
        <f t="shared" ca="1" si="58"/>
        <v>0</v>
      </c>
      <c r="AG67" s="2">
        <f t="shared" ca="1" si="58"/>
        <v>0</v>
      </c>
      <c r="AH67" s="2">
        <f t="shared" ca="1" si="58"/>
        <v>0</v>
      </c>
      <c r="AI67" s="2">
        <f t="shared" ca="1" si="58"/>
        <v>0</v>
      </c>
      <c r="AJ67" s="2">
        <f t="shared" ca="1" si="58"/>
        <v>0</v>
      </c>
      <c r="AK67" s="2">
        <f t="shared" ca="1" si="58"/>
        <v>0</v>
      </c>
      <c r="AL67" s="55">
        <v>0.87676585329898193</v>
      </c>
      <c r="AM67" s="55">
        <v>0.87921012183354763</v>
      </c>
      <c r="AN67" s="55">
        <v>0.87914228605109823</v>
      </c>
      <c r="AO67" s="55">
        <v>0.87599219845384424</v>
      </c>
      <c r="AP67" s="55">
        <v>0.87906449735345049</v>
      </c>
      <c r="AQ67" s="55">
        <v>0.87680772854069822</v>
      </c>
      <c r="AR67" s="55">
        <v>0.8799196130182424</v>
      </c>
      <c r="AS67" s="55">
        <v>0.87950543566354056</v>
      </c>
      <c r="AT67" s="55">
        <v>0.88055498367534235</v>
      </c>
      <c r="AU67" s="55">
        <v>0.8804170329537927</v>
      </c>
      <c r="AV67" s="55">
        <v>0.88018750551642266</v>
      </c>
      <c r="AW67" s="55"/>
      <c r="AX67" s="55"/>
      <c r="AY67" s="55"/>
      <c r="AZ67" s="2">
        <f t="shared" ca="1" si="42"/>
        <v>0</v>
      </c>
      <c r="BA67" s="2">
        <f t="shared" ca="1" si="42"/>
        <v>0</v>
      </c>
      <c r="BB67" s="2">
        <f t="shared" ca="1" si="42"/>
        <v>0</v>
      </c>
      <c r="BC67" s="2">
        <f t="shared" ca="1" si="42"/>
        <v>0</v>
      </c>
      <c r="BD67" s="2">
        <f t="shared" ca="1" si="42"/>
        <v>0</v>
      </c>
      <c r="BE67" s="2">
        <f t="shared" ca="1" si="59"/>
        <v>0</v>
      </c>
      <c r="BF67" s="2">
        <f t="shared" ca="1" si="59"/>
        <v>0</v>
      </c>
      <c r="BG67" s="2">
        <f t="shared" ca="1" si="59"/>
        <v>0</v>
      </c>
      <c r="BH67" s="2">
        <f t="shared" ca="1" si="59"/>
        <v>0</v>
      </c>
      <c r="BI67" s="2">
        <f t="shared" ca="1" si="59"/>
        <v>0</v>
      </c>
      <c r="BJ67" s="2">
        <f t="shared" ca="1" si="59"/>
        <v>0</v>
      </c>
      <c r="BK67" s="2">
        <f t="shared" ca="1" si="59"/>
        <v>0</v>
      </c>
      <c r="BL67" s="2">
        <f t="shared" ca="1" si="59"/>
        <v>0</v>
      </c>
      <c r="BM67" s="2">
        <f t="shared" ca="1" si="59"/>
        <v>0</v>
      </c>
      <c r="BN67" s="2" t="str">
        <f t="shared" si="22"/>
        <v>SG</v>
      </c>
      <c r="BO67" s="2">
        <f t="shared" si="60"/>
        <v>0</v>
      </c>
      <c r="BP67" s="2">
        <f t="shared" si="38"/>
        <v>1</v>
      </c>
      <c r="BR67" s="2">
        <f t="shared" si="61"/>
        <v>0</v>
      </c>
      <c r="BS67" s="2">
        <f t="shared" si="62"/>
        <v>0</v>
      </c>
      <c r="BT67" s="2">
        <f t="shared" si="63"/>
        <v>0</v>
      </c>
      <c r="BU67" s="2">
        <f t="shared" si="64"/>
        <v>0</v>
      </c>
      <c r="BV67" s="2">
        <f t="shared" si="65"/>
        <v>0</v>
      </c>
      <c r="BW67" s="2">
        <f t="shared" si="66"/>
        <v>0</v>
      </c>
      <c r="BX67" s="2">
        <f t="shared" si="67"/>
        <v>0</v>
      </c>
      <c r="BY67" s="2">
        <f t="shared" si="68"/>
        <v>0</v>
      </c>
      <c r="BZ67" s="2">
        <f t="shared" si="69"/>
        <v>0</v>
      </c>
      <c r="CA67" s="2">
        <f t="shared" si="70"/>
        <v>0</v>
      </c>
      <c r="CB67" s="2">
        <f t="shared" si="71"/>
        <v>0</v>
      </c>
      <c r="CC67" s="2">
        <f t="shared" si="72"/>
        <v>0</v>
      </c>
      <c r="CD67" s="2">
        <f t="shared" si="73"/>
        <v>0</v>
      </c>
      <c r="CE67" s="2">
        <f t="shared" si="74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КА-5А  -  Гун</v>
      </c>
      <c r="B68" s="10" t="s">
        <v>554</v>
      </c>
      <c r="C68" s="18">
        <v>3</v>
      </c>
      <c r="D68" s="18">
        <v>0.2</v>
      </c>
      <c r="E68" s="22" t="s">
        <v>726</v>
      </c>
      <c r="F68" s="22">
        <v>1</v>
      </c>
      <c r="G68" s="18">
        <v>1</v>
      </c>
      <c r="H68" s="20">
        <f t="shared" ca="1" si="18"/>
        <v>0</v>
      </c>
      <c r="I68" s="16" t="str">
        <f t="shared" si="19"/>
        <v>05K002SGAN24</v>
      </c>
      <c r="J68" s="54">
        <v>0.4</v>
      </c>
      <c r="K68" s="54">
        <v>0.4</v>
      </c>
      <c r="L68" s="54">
        <v>0.4</v>
      </c>
      <c r="M68" s="54">
        <v>0.4</v>
      </c>
      <c r="N68" s="54">
        <v>0.4</v>
      </c>
      <c r="O68" s="54">
        <v>0.40000000000000008</v>
      </c>
      <c r="P68" s="54">
        <v>0.4</v>
      </c>
      <c r="Q68" s="54">
        <v>0.4</v>
      </c>
      <c r="R68" s="54">
        <v>0.4</v>
      </c>
      <c r="S68" s="54">
        <v>0.40000000000000008</v>
      </c>
      <c r="T68" s="54">
        <v>0.39999999999999997</v>
      </c>
      <c r="U68" s="54"/>
      <c r="V68" s="54"/>
      <c r="W68" s="56"/>
      <c r="X68" s="2">
        <f t="shared" ca="1" si="41"/>
        <v>0</v>
      </c>
      <c r="Y68" s="2">
        <f t="shared" ca="1" si="41"/>
        <v>0</v>
      </c>
      <c r="Z68" s="2">
        <f t="shared" ca="1" si="41"/>
        <v>0</v>
      </c>
      <c r="AA68" s="2">
        <f t="shared" ca="1" si="41"/>
        <v>0</v>
      </c>
      <c r="AB68" s="2">
        <f t="shared" ca="1" si="41"/>
        <v>0</v>
      </c>
      <c r="AC68" s="2">
        <f t="shared" ca="1" si="58"/>
        <v>0</v>
      </c>
      <c r="AD68" s="2">
        <f t="shared" ca="1" si="58"/>
        <v>0</v>
      </c>
      <c r="AE68" s="2">
        <f t="shared" ca="1" si="58"/>
        <v>0</v>
      </c>
      <c r="AF68" s="2">
        <f t="shared" ca="1" si="58"/>
        <v>0</v>
      </c>
      <c r="AG68" s="2">
        <f t="shared" ca="1" si="58"/>
        <v>0</v>
      </c>
      <c r="AH68" s="2">
        <f t="shared" ca="1" si="58"/>
        <v>0</v>
      </c>
      <c r="AI68" s="2">
        <f t="shared" ca="1" si="58"/>
        <v>0</v>
      </c>
      <c r="AJ68" s="2">
        <f t="shared" ca="1" si="58"/>
        <v>0</v>
      </c>
      <c r="AK68" s="2">
        <f t="shared" ca="1" si="58"/>
        <v>0</v>
      </c>
      <c r="AL68" s="55">
        <v>1.0162715986599999</v>
      </c>
      <c r="AM68" s="55">
        <v>0.99501422256000005</v>
      </c>
      <c r="AN68" s="55">
        <v>1.0034125672900001</v>
      </c>
      <c r="AO68" s="55">
        <v>1.0271887661700001</v>
      </c>
      <c r="AP68" s="55">
        <v>1.0651544049299999</v>
      </c>
      <c r="AQ68" s="55">
        <v>1.12508879385</v>
      </c>
      <c r="AR68" s="55">
        <v>1.0917911917200001</v>
      </c>
      <c r="AS68" s="55">
        <v>0.96570067410000004</v>
      </c>
      <c r="AT68" s="55">
        <v>0.99246834740000001</v>
      </c>
      <c r="AU68" s="55">
        <v>1.01769049457</v>
      </c>
      <c r="AV68" s="55">
        <v>1.03142130994</v>
      </c>
      <c r="AW68" s="55"/>
      <c r="AX68" s="55"/>
      <c r="AY68" s="55"/>
      <c r="AZ68" s="2">
        <f t="shared" ca="1" si="42"/>
        <v>0</v>
      </c>
      <c r="BA68" s="2">
        <f t="shared" ca="1" si="42"/>
        <v>0</v>
      </c>
      <c r="BB68" s="2">
        <f t="shared" ca="1" si="42"/>
        <v>0</v>
      </c>
      <c r="BC68" s="2">
        <f t="shared" ca="1" si="42"/>
        <v>0</v>
      </c>
      <c r="BD68" s="2">
        <f t="shared" ca="1" si="42"/>
        <v>0</v>
      </c>
      <c r="BE68" s="2">
        <f t="shared" ca="1" si="59"/>
        <v>0</v>
      </c>
      <c r="BF68" s="2">
        <f t="shared" ca="1" si="59"/>
        <v>0</v>
      </c>
      <c r="BG68" s="2">
        <f t="shared" ca="1" si="59"/>
        <v>0</v>
      </c>
      <c r="BH68" s="2">
        <f t="shared" ca="1" si="59"/>
        <v>0</v>
      </c>
      <c r="BI68" s="2">
        <f t="shared" ca="1" si="59"/>
        <v>0</v>
      </c>
      <c r="BJ68" s="2">
        <f t="shared" ca="1" si="59"/>
        <v>0</v>
      </c>
      <c r="BK68" s="2">
        <f t="shared" ca="1" si="59"/>
        <v>0</v>
      </c>
      <c r="BL68" s="2">
        <f t="shared" ca="1" si="59"/>
        <v>0</v>
      </c>
      <c r="BM68" s="2">
        <f t="shared" ca="1" si="59"/>
        <v>0</v>
      </c>
      <c r="BN68" s="2" t="str">
        <f t="shared" si="22"/>
        <v>SG</v>
      </c>
      <c r="BO68" s="2">
        <f t="shared" si="60"/>
        <v>0</v>
      </c>
      <c r="BP68" s="2">
        <f t="shared" si="38"/>
        <v>1</v>
      </c>
      <c r="BR68" s="2">
        <f t="shared" si="61"/>
        <v>0</v>
      </c>
      <c r="BS68" s="2">
        <f t="shared" si="62"/>
        <v>0</v>
      </c>
      <c r="BT68" s="2">
        <f t="shared" si="63"/>
        <v>0</v>
      </c>
      <c r="BU68" s="2">
        <f t="shared" si="64"/>
        <v>0</v>
      </c>
      <c r="BV68" s="2">
        <f t="shared" si="65"/>
        <v>0</v>
      </c>
      <c r="BW68" s="2">
        <f t="shared" si="66"/>
        <v>0</v>
      </c>
      <c r="BX68" s="2">
        <f t="shared" si="67"/>
        <v>0</v>
      </c>
      <c r="BY68" s="2">
        <f t="shared" si="68"/>
        <v>0</v>
      </c>
      <c r="BZ68" s="2">
        <f t="shared" si="69"/>
        <v>0</v>
      </c>
      <c r="CA68" s="2">
        <f t="shared" si="70"/>
        <v>0</v>
      </c>
      <c r="CB68" s="2">
        <f t="shared" si="71"/>
        <v>0</v>
      </c>
      <c r="CC68" s="2">
        <f t="shared" si="72"/>
        <v>0</v>
      </c>
      <c r="CD68" s="2">
        <f t="shared" si="73"/>
        <v>0</v>
      </c>
      <c r="CE68" s="2">
        <f t="shared" si="74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КА-5Б  -  Гун</v>
      </c>
      <c r="B69" s="10" t="s">
        <v>555</v>
      </c>
      <c r="C69" s="18">
        <v>3</v>
      </c>
      <c r="D69" s="18">
        <v>0.2</v>
      </c>
      <c r="E69" s="22" t="s">
        <v>726</v>
      </c>
      <c r="F69" s="22">
        <v>1</v>
      </c>
      <c r="G69" s="18">
        <v>1</v>
      </c>
      <c r="H69" s="20">
        <f t="shared" ca="1" si="18"/>
        <v>0</v>
      </c>
      <c r="I69" s="16" t="str">
        <f t="shared" si="19"/>
        <v>05K002SGBN24</v>
      </c>
      <c r="J69" s="54">
        <v>0.4</v>
      </c>
      <c r="K69" s="54">
        <v>0.39999999999999997</v>
      </c>
      <c r="L69" s="54">
        <v>0.4</v>
      </c>
      <c r="M69" s="54">
        <v>0.4</v>
      </c>
      <c r="N69" s="54">
        <v>0.4</v>
      </c>
      <c r="O69" s="54">
        <v>0.4</v>
      </c>
      <c r="P69" s="54">
        <v>0.39999999999999997</v>
      </c>
      <c r="Q69" s="54">
        <v>0.39999999999999997</v>
      </c>
      <c r="R69" s="54">
        <v>0.4</v>
      </c>
      <c r="S69" s="54">
        <v>0.4</v>
      </c>
      <c r="T69" s="54">
        <v>0.39999999999999997</v>
      </c>
      <c r="U69" s="54"/>
      <c r="V69" s="54"/>
      <c r="W69" s="56"/>
      <c r="X69" s="2">
        <f t="shared" ca="1" si="41"/>
        <v>0</v>
      </c>
      <c r="Y69" s="2">
        <f t="shared" ca="1" si="41"/>
        <v>0</v>
      </c>
      <c r="Z69" s="2">
        <f t="shared" ca="1" si="41"/>
        <v>0</v>
      </c>
      <c r="AA69" s="2">
        <f t="shared" ca="1" si="41"/>
        <v>0</v>
      </c>
      <c r="AB69" s="2">
        <f t="shared" ca="1" si="41"/>
        <v>0</v>
      </c>
      <c r="AC69" s="2">
        <f t="shared" ca="1" si="58"/>
        <v>0</v>
      </c>
      <c r="AD69" s="2">
        <f t="shared" ca="1" si="58"/>
        <v>0</v>
      </c>
      <c r="AE69" s="2">
        <f t="shared" ca="1" si="58"/>
        <v>0</v>
      </c>
      <c r="AF69" s="2">
        <f t="shared" ca="1" si="58"/>
        <v>0</v>
      </c>
      <c r="AG69" s="2">
        <f t="shared" ca="1" si="58"/>
        <v>0</v>
      </c>
      <c r="AH69" s="2">
        <f t="shared" ca="1" si="58"/>
        <v>0</v>
      </c>
      <c r="AI69" s="2">
        <f t="shared" ca="1" si="58"/>
        <v>0</v>
      </c>
      <c r="AJ69" s="2">
        <f t="shared" ca="1" si="58"/>
        <v>0</v>
      </c>
      <c r="AK69" s="2">
        <f t="shared" ca="1" si="58"/>
        <v>0</v>
      </c>
      <c r="AL69" s="55">
        <v>1.02358111158</v>
      </c>
      <c r="AM69" s="55">
        <v>1.0124483892</v>
      </c>
      <c r="AN69" s="55">
        <v>0.99486946826</v>
      </c>
      <c r="AO69" s="55">
        <v>1.0227130528099999</v>
      </c>
      <c r="AP69" s="55">
        <v>1.1021633963899999</v>
      </c>
      <c r="AQ69" s="55">
        <v>1.13261620067</v>
      </c>
      <c r="AR69" s="55">
        <v>1.1169572382599999</v>
      </c>
      <c r="AS69" s="55">
        <v>0.95629655156000004</v>
      </c>
      <c r="AT69" s="55">
        <v>1.0106256443399999</v>
      </c>
      <c r="AU69" s="55">
        <v>0.99685552709000003</v>
      </c>
      <c r="AV69" s="55">
        <v>0.99141164636000001</v>
      </c>
      <c r="AW69" s="55"/>
      <c r="AX69" s="55"/>
      <c r="AY69" s="55"/>
      <c r="AZ69" s="2">
        <f t="shared" ca="1" si="42"/>
        <v>0</v>
      </c>
      <c r="BA69" s="2">
        <f t="shared" ca="1" si="42"/>
        <v>0</v>
      </c>
      <c r="BB69" s="2">
        <f t="shared" ca="1" si="42"/>
        <v>0</v>
      </c>
      <c r="BC69" s="2">
        <f t="shared" ca="1" si="42"/>
        <v>0</v>
      </c>
      <c r="BD69" s="2">
        <f t="shared" ca="1" si="42"/>
        <v>0</v>
      </c>
      <c r="BE69" s="2">
        <f t="shared" ca="1" si="59"/>
        <v>0</v>
      </c>
      <c r="BF69" s="2">
        <f t="shared" ca="1" si="59"/>
        <v>0</v>
      </c>
      <c r="BG69" s="2">
        <f t="shared" ca="1" si="59"/>
        <v>0</v>
      </c>
      <c r="BH69" s="2">
        <f t="shared" ca="1" si="59"/>
        <v>0</v>
      </c>
      <c r="BI69" s="2">
        <f t="shared" ca="1" si="59"/>
        <v>0</v>
      </c>
      <c r="BJ69" s="2">
        <f t="shared" ca="1" si="59"/>
        <v>0</v>
      </c>
      <c r="BK69" s="2">
        <f t="shared" ca="1" si="59"/>
        <v>0</v>
      </c>
      <c r="BL69" s="2">
        <f t="shared" ca="1" si="59"/>
        <v>0</v>
      </c>
      <c r="BM69" s="2">
        <f t="shared" ca="1" si="59"/>
        <v>0</v>
      </c>
      <c r="BN69" s="2" t="str">
        <f t="shared" si="22"/>
        <v>SG</v>
      </c>
      <c r="BO69" s="2">
        <f t="shared" si="60"/>
        <v>0</v>
      </c>
      <c r="BP69" s="2">
        <f t="shared" si="38"/>
        <v>1</v>
      </c>
      <c r="BR69" s="2">
        <f t="shared" si="61"/>
        <v>0</v>
      </c>
      <c r="BS69" s="2">
        <f t="shared" si="62"/>
        <v>0</v>
      </c>
      <c r="BT69" s="2">
        <f t="shared" si="63"/>
        <v>0</v>
      </c>
      <c r="BU69" s="2">
        <f t="shared" si="64"/>
        <v>0</v>
      </c>
      <c r="BV69" s="2">
        <f t="shared" si="65"/>
        <v>0</v>
      </c>
      <c r="BW69" s="2">
        <f t="shared" si="66"/>
        <v>0</v>
      </c>
      <c r="BX69" s="2">
        <f t="shared" si="67"/>
        <v>0</v>
      </c>
      <c r="BY69" s="2">
        <f t="shared" si="68"/>
        <v>0</v>
      </c>
      <c r="BZ69" s="2">
        <f t="shared" si="69"/>
        <v>0</v>
      </c>
      <c r="CA69" s="2">
        <f t="shared" si="70"/>
        <v>0</v>
      </c>
      <c r="CB69" s="2">
        <f t="shared" si="71"/>
        <v>0</v>
      </c>
      <c r="CC69" s="2">
        <f t="shared" si="72"/>
        <v>0</v>
      </c>
      <c r="CD69" s="2">
        <f t="shared" si="73"/>
        <v>0</v>
      </c>
      <c r="CE69" s="2">
        <f t="shared" si="74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КА-6А  -  Гун</v>
      </c>
      <c r="B70" s="10" t="s">
        <v>548</v>
      </c>
      <c r="C70" s="18">
        <v>3</v>
      </c>
      <c r="D70" s="18">
        <v>0.2</v>
      </c>
      <c r="E70" s="22" t="s">
        <v>726</v>
      </c>
      <c r="F70" s="22">
        <v>1</v>
      </c>
      <c r="G70" s="18">
        <v>1</v>
      </c>
      <c r="H70" s="20">
        <f t="shared" ca="1" si="18"/>
        <v>0</v>
      </c>
      <c r="I70" s="16" t="str">
        <f t="shared" si="19"/>
        <v>06K002SGAF24</v>
      </c>
      <c r="J70" s="54">
        <v>2.4</v>
      </c>
      <c r="K70" s="54">
        <v>2.4</v>
      </c>
      <c r="L70" s="54">
        <v>2.4</v>
      </c>
      <c r="M70" s="54">
        <v>2.4</v>
      </c>
      <c r="N70" s="54">
        <v>2.4</v>
      </c>
      <c r="O70" s="54">
        <v>2.4</v>
      </c>
      <c r="P70" s="54">
        <v>2.4</v>
      </c>
      <c r="Q70" s="54">
        <v>2.4</v>
      </c>
      <c r="R70" s="54">
        <v>2.4</v>
      </c>
      <c r="S70" s="54">
        <v>2.4</v>
      </c>
      <c r="T70" s="54">
        <v>2.4</v>
      </c>
      <c r="U70" s="54"/>
      <c r="V70" s="54"/>
      <c r="W70" s="56"/>
      <c r="X70" s="2">
        <f t="shared" ca="1" si="41"/>
        <v>0</v>
      </c>
      <c r="Y70" s="2">
        <f t="shared" ca="1" si="41"/>
        <v>0</v>
      </c>
      <c r="Z70" s="2">
        <f t="shared" ca="1" si="41"/>
        <v>0</v>
      </c>
      <c r="AA70" s="2">
        <f t="shared" ca="1" si="41"/>
        <v>0</v>
      </c>
      <c r="AB70" s="2">
        <f t="shared" ca="1" si="41"/>
        <v>0</v>
      </c>
      <c r="AC70" s="2">
        <f t="shared" ca="1" si="58"/>
        <v>0</v>
      </c>
      <c r="AD70" s="2">
        <f t="shared" ca="1" si="58"/>
        <v>0</v>
      </c>
      <c r="AE70" s="2">
        <f t="shared" ca="1" si="58"/>
        <v>0</v>
      </c>
      <c r="AF70" s="2">
        <f t="shared" ca="1" si="58"/>
        <v>0</v>
      </c>
      <c r="AG70" s="2">
        <f t="shared" ca="1" si="58"/>
        <v>0</v>
      </c>
      <c r="AH70" s="2">
        <f t="shared" ca="1" si="58"/>
        <v>0</v>
      </c>
      <c r="AI70" s="2">
        <f t="shared" ca="1" si="58"/>
        <v>0</v>
      </c>
      <c r="AJ70" s="2">
        <f t="shared" ca="1" si="58"/>
        <v>0</v>
      </c>
      <c r="AK70" s="2">
        <f t="shared" ca="1" si="58"/>
        <v>0</v>
      </c>
      <c r="AL70" s="55">
        <v>0.89757369510736529</v>
      </c>
      <c r="AM70" s="55">
        <v>0.89794834728246464</v>
      </c>
      <c r="AN70" s="55">
        <v>0.89919879163723715</v>
      </c>
      <c r="AO70" s="55">
        <v>0.89117447714347098</v>
      </c>
      <c r="AP70" s="55">
        <v>0.88993083193148304</v>
      </c>
      <c r="AQ70" s="55">
        <v>0.8898775821969781</v>
      </c>
      <c r="AR70" s="55">
        <v>0.89277816247512964</v>
      </c>
      <c r="AS70" s="55">
        <v>0.89332063839665898</v>
      </c>
      <c r="AT70" s="55">
        <v>0.89681187384304029</v>
      </c>
      <c r="AU70" s="55">
        <v>0.90062352439221038</v>
      </c>
      <c r="AV70" s="55">
        <v>0.89973174026256031</v>
      </c>
      <c r="AW70" s="55"/>
      <c r="AX70" s="55"/>
      <c r="AY70" s="55"/>
      <c r="AZ70" s="2">
        <f t="shared" ca="1" si="42"/>
        <v>0</v>
      </c>
      <c r="BA70" s="2">
        <f t="shared" ca="1" si="42"/>
        <v>0</v>
      </c>
      <c r="BB70" s="2">
        <f t="shared" ca="1" si="42"/>
        <v>0</v>
      </c>
      <c r="BC70" s="2">
        <f t="shared" ca="1" si="42"/>
        <v>0</v>
      </c>
      <c r="BD70" s="2">
        <f t="shared" ca="1" si="42"/>
        <v>0</v>
      </c>
      <c r="BE70" s="2">
        <f t="shared" ca="1" si="59"/>
        <v>0</v>
      </c>
      <c r="BF70" s="2">
        <f t="shared" ca="1" si="59"/>
        <v>0</v>
      </c>
      <c r="BG70" s="2">
        <f t="shared" ca="1" si="59"/>
        <v>0</v>
      </c>
      <c r="BH70" s="2">
        <f t="shared" ca="1" si="59"/>
        <v>0</v>
      </c>
      <c r="BI70" s="2">
        <f t="shared" ca="1" si="59"/>
        <v>0</v>
      </c>
      <c r="BJ70" s="2">
        <f t="shared" ca="1" si="59"/>
        <v>0</v>
      </c>
      <c r="BK70" s="2">
        <f t="shared" ca="1" si="59"/>
        <v>0</v>
      </c>
      <c r="BL70" s="2">
        <f t="shared" ca="1" si="59"/>
        <v>0</v>
      </c>
      <c r="BM70" s="2">
        <f t="shared" ca="1" si="59"/>
        <v>0</v>
      </c>
      <c r="BN70" s="2" t="str">
        <f t="shared" si="22"/>
        <v>SG</v>
      </c>
      <c r="BO70" s="2">
        <f t="shared" si="60"/>
        <v>0</v>
      </c>
      <c r="BP70" s="2">
        <f t="shared" si="38"/>
        <v>1</v>
      </c>
      <c r="BQ70" s="127"/>
      <c r="BR70" s="2">
        <f t="shared" si="61"/>
        <v>0</v>
      </c>
      <c r="BS70" s="2">
        <f t="shared" si="62"/>
        <v>0</v>
      </c>
      <c r="BT70" s="2">
        <f t="shared" si="63"/>
        <v>0</v>
      </c>
      <c r="BU70" s="2">
        <f t="shared" si="64"/>
        <v>0</v>
      </c>
      <c r="BV70" s="2">
        <f t="shared" si="65"/>
        <v>0</v>
      </c>
      <c r="BW70" s="2">
        <f t="shared" si="66"/>
        <v>0</v>
      </c>
      <c r="BX70" s="2">
        <f t="shared" si="67"/>
        <v>0</v>
      </c>
      <c r="BY70" s="2">
        <f t="shared" si="68"/>
        <v>0</v>
      </c>
      <c r="BZ70" s="2">
        <f t="shared" si="69"/>
        <v>0</v>
      </c>
      <c r="CA70" s="2">
        <f t="shared" si="70"/>
        <v>0</v>
      </c>
      <c r="CB70" s="2">
        <f t="shared" si="71"/>
        <v>0</v>
      </c>
      <c r="CC70" s="2">
        <f t="shared" si="72"/>
        <v>0</v>
      </c>
      <c r="CD70" s="2">
        <f t="shared" si="73"/>
        <v>0</v>
      </c>
      <c r="CE70" s="2">
        <f t="shared" si="74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КА-6Б  -  Гун</v>
      </c>
      <c r="B71" s="10" t="s">
        <v>549</v>
      </c>
      <c r="C71" s="18">
        <v>3</v>
      </c>
      <c r="D71" s="18">
        <v>0.2</v>
      </c>
      <c r="E71" s="22" t="s">
        <v>726</v>
      </c>
      <c r="F71" s="22">
        <v>1</v>
      </c>
      <c r="G71" s="18">
        <v>1</v>
      </c>
      <c r="H71" s="20">
        <f t="shared" ca="1" si="18"/>
        <v>0</v>
      </c>
      <c r="I71" s="16" t="str">
        <f t="shared" si="19"/>
        <v>06K002SGBF24</v>
      </c>
      <c r="J71" s="54">
        <v>0.1</v>
      </c>
      <c r="K71" s="54">
        <v>0.1</v>
      </c>
      <c r="L71" s="54">
        <v>0.1</v>
      </c>
      <c r="M71" s="54">
        <v>0.1</v>
      </c>
      <c r="N71" s="54">
        <v>0.1</v>
      </c>
      <c r="O71" s="54">
        <v>0.1</v>
      </c>
      <c r="P71" s="54">
        <v>0.1</v>
      </c>
      <c r="Q71" s="54">
        <v>9.9999999999999992E-2</v>
      </c>
      <c r="R71" s="54">
        <v>0.1</v>
      </c>
      <c r="S71" s="54">
        <v>0.1</v>
      </c>
      <c r="T71" s="54">
        <v>0.1</v>
      </c>
      <c r="U71" s="54"/>
      <c r="V71" s="54"/>
      <c r="W71" s="56"/>
      <c r="X71" s="2">
        <f t="shared" ca="1" si="41"/>
        <v>0</v>
      </c>
      <c r="Y71" s="2">
        <f t="shared" ca="1" si="41"/>
        <v>0</v>
      </c>
      <c r="Z71" s="2">
        <f t="shared" ca="1" si="41"/>
        <v>0</v>
      </c>
      <c r="AA71" s="2">
        <f t="shared" ca="1" si="41"/>
        <v>0</v>
      </c>
      <c r="AB71" s="2">
        <f t="shared" ca="1" si="41"/>
        <v>0</v>
      </c>
      <c r="AC71" s="2">
        <f t="shared" ca="1" si="58"/>
        <v>0</v>
      </c>
      <c r="AD71" s="2">
        <f t="shared" ca="1" si="58"/>
        <v>0</v>
      </c>
      <c r="AE71" s="2">
        <f t="shared" ca="1" si="58"/>
        <v>0</v>
      </c>
      <c r="AF71" s="2">
        <f t="shared" ca="1" si="58"/>
        <v>0</v>
      </c>
      <c r="AG71" s="2">
        <f t="shared" ca="1" si="58"/>
        <v>0</v>
      </c>
      <c r="AH71" s="2">
        <f t="shared" ca="1" si="58"/>
        <v>0</v>
      </c>
      <c r="AI71" s="2">
        <f t="shared" ca="1" si="58"/>
        <v>0</v>
      </c>
      <c r="AJ71" s="2">
        <f t="shared" ca="1" si="58"/>
        <v>0</v>
      </c>
      <c r="AK71" s="2">
        <f t="shared" ca="1" si="58"/>
        <v>0</v>
      </c>
      <c r="AL71" s="55">
        <v>0.88947189128434645</v>
      </c>
      <c r="AM71" s="55">
        <v>0.88636054254919572</v>
      </c>
      <c r="AN71" s="55">
        <v>0.89828163572831021</v>
      </c>
      <c r="AO71" s="55">
        <v>0.8837072192834734</v>
      </c>
      <c r="AP71" s="55">
        <v>0.8610444391276092</v>
      </c>
      <c r="AQ71" s="55">
        <v>0.85682862643520596</v>
      </c>
      <c r="AR71" s="55">
        <v>0.8777576758889597</v>
      </c>
      <c r="AS71" s="55">
        <v>0.89742388026151687</v>
      </c>
      <c r="AT71" s="55">
        <v>0.89684747752837135</v>
      </c>
      <c r="AU71" s="55">
        <v>0.891950820688445</v>
      </c>
      <c r="AV71" s="55">
        <v>0.89250234915011151</v>
      </c>
      <c r="AW71" s="55"/>
      <c r="AX71" s="55"/>
      <c r="AY71" s="55"/>
      <c r="AZ71" s="2">
        <f t="shared" ca="1" si="42"/>
        <v>0</v>
      </c>
      <c r="BA71" s="2">
        <f t="shared" ca="1" si="42"/>
        <v>0</v>
      </c>
      <c r="BB71" s="2">
        <f t="shared" ca="1" si="42"/>
        <v>0</v>
      </c>
      <c r="BC71" s="2">
        <f t="shared" ca="1" si="42"/>
        <v>0</v>
      </c>
      <c r="BD71" s="2">
        <f t="shared" ca="1" si="42"/>
        <v>0</v>
      </c>
      <c r="BE71" s="2">
        <f t="shared" ca="1" si="59"/>
        <v>0</v>
      </c>
      <c r="BF71" s="2">
        <f t="shared" ca="1" si="59"/>
        <v>0</v>
      </c>
      <c r="BG71" s="2">
        <f t="shared" ca="1" si="59"/>
        <v>0</v>
      </c>
      <c r="BH71" s="2">
        <f t="shared" ca="1" si="59"/>
        <v>0</v>
      </c>
      <c r="BI71" s="2">
        <f t="shared" ca="1" si="59"/>
        <v>0</v>
      </c>
      <c r="BJ71" s="2">
        <f t="shared" ca="1" si="59"/>
        <v>0</v>
      </c>
      <c r="BK71" s="2">
        <f t="shared" ca="1" si="59"/>
        <v>0</v>
      </c>
      <c r="BL71" s="2">
        <f t="shared" ca="1" si="59"/>
        <v>0</v>
      </c>
      <c r="BM71" s="2">
        <f t="shared" ca="1" si="59"/>
        <v>0</v>
      </c>
      <c r="BN71" s="2" t="str">
        <f t="shared" si="22"/>
        <v>SG</v>
      </c>
      <c r="BO71" s="2">
        <f t="shared" si="60"/>
        <v>0</v>
      </c>
      <c r="BP71" s="2">
        <f t="shared" si="38"/>
        <v>1</v>
      </c>
      <c r="BR71" s="2">
        <f t="shared" si="61"/>
        <v>0</v>
      </c>
      <c r="BS71" s="2">
        <f t="shared" si="62"/>
        <v>0</v>
      </c>
      <c r="BT71" s="2">
        <f t="shared" si="63"/>
        <v>0</v>
      </c>
      <c r="BU71" s="2">
        <f t="shared" si="64"/>
        <v>0</v>
      </c>
      <c r="BV71" s="2">
        <f t="shared" si="65"/>
        <v>0</v>
      </c>
      <c r="BW71" s="2">
        <f t="shared" si="66"/>
        <v>0</v>
      </c>
      <c r="BX71" s="2">
        <f t="shared" si="67"/>
        <v>0</v>
      </c>
      <c r="BY71" s="2">
        <f t="shared" si="68"/>
        <v>0</v>
      </c>
      <c r="BZ71" s="2">
        <f t="shared" si="69"/>
        <v>0</v>
      </c>
      <c r="CA71" s="2">
        <f t="shared" si="70"/>
        <v>0</v>
      </c>
      <c r="CB71" s="2">
        <f t="shared" si="71"/>
        <v>0</v>
      </c>
      <c r="CC71" s="2">
        <f t="shared" si="72"/>
        <v>0</v>
      </c>
      <c r="CD71" s="2">
        <f t="shared" si="73"/>
        <v>0</v>
      </c>
      <c r="CE71" s="2">
        <f t="shared" si="74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КА-7А  -  Гун</v>
      </c>
      <c r="B72" s="12" t="s">
        <v>550</v>
      </c>
      <c r="C72" s="18">
        <v>3</v>
      </c>
      <c r="D72" s="18">
        <v>0.01</v>
      </c>
      <c r="E72" s="22" t="s">
        <v>726</v>
      </c>
      <c r="F72" s="22">
        <v>1</v>
      </c>
      <c r="G72" s="18">
        <v>1</v>
      </c>
      <c r="H72" s="20">
        <f t="shared" ca="1" si="18"/>
        <v>0</v>
      </c>
      <c r="I72" s="16" t="str">
        <f t="shared" si="19"/>
        <v>07K002SGAF24</v>
      </c>
      <c r="J72" s="54">
        <v>0.7</v>
      </c>
      <c r="K72" s="54">
        <v>0.7</v>
      </c>
      <c r="L72" s="54">
        <v>0.7</v>
      </c>
      <c r="M72" s="54">
        <v>0.7</v>
      </c>
      <c r="N72" s="54">
        <v>0.7</v>
      </c>
      <c r="O72" s="54">
        <v>0.7</v>
      </c>
      <c r="P72" s="54">
        <v>0.7</v>
      </c>
      <c r="Q72" s="54">
        <v>0.7</v>
      </c>
      <c r="R72" s="54">
        <v>0.7</v>
      </c>
      <c r="S72" s="54">
        <v>0.70000000000000007</v>
      </c>
      <c r="T72" s="54">
        <v>0.7</v>
      </c>
      <c r="U72" s="54"/>
      <c r="V72" s="54"/>
      <c r="W72" s="56"/>
      <c r="X72" s="2">
        <f t="shared" ca="1" si="41"/>
        <v>0</v>
      </c>
      <c r="Y72" s="2">
        <f t="shared" ca="1" si="41"/>
        <v>0</v>
      </c>
      <c r="Z72" s="2">
        <f t="shared" ca="1" si="41"/>
        <v>0</v>
      </c>
      <c r="AA72" s="2">
        <f t="shared" ca="1" si="41"/>
        <v>0</v>
      </c>
      <c r="AB72" s="2">
        <f t="shared" ca="1" si="41"/>
        <v>0</v>
      </c>
      <c r="AC72" s="2">
        <f t="shared" ca="1" si="58"/>
        <v>0</v>
      </c>
      <c r="AD72" s="2">
        <f t="shared" ca="1" si="58"/>
        <v>0</v>
      </c>
      <c r="AE72" s="2">
        <f t="shared" ca="1" si="58"/>
        <v>0</v>
      </c>
      <c r="AF72" s="2">
        <f t="shared" ca="1" si="58"/>
        <v>0</v>
      </c>
      <c r="AG72" s="2">
        <f t="shared" ca="1" si="58"/>
        <v>0</v>
      </c>
      <c r="AH72" s="2">
        <f t="shared" ca="1" si="58"/>
        <v>0</v>
      </c>
      <c r="AI72" s="2">
        <f t="shared" ca="1" si="58"/>
        <v>0</v>
      </c>
      <c r="AJ72" s="2">
        <f t="shared" ca="1" si="58"/>
        <v>0</v>
      </c>
      <c r="AK72" s="2">
        <f t="shared" ca="1" si="58"/>
        <v>0</v>
      </c>
      <c r="AL72" s="55">
        <v>0.87260875029061546</v>
      </c>
      <c r="AM72" s="55">
        <v>0.87276615140335756</v>
      </c>
      <c r="AN72" s="55">
        <v>0.87539511588297692</v>
      </c>
      <c r="AO72" s="55">
        <v>0.88438447436236955</v>
      </c>
      <c r="AP72" s="55">
        <v>0.88486185511434168</v>
      </c>
      <c r="AQ72" s="55">
        <v>0.8861613839965915</v>
      </c>
      <c r="AR72" s="55">
        <v>0.88742013851890822</v>
      </c>
      <c r="AS72" s="55">
        <v>0.89009029277469409</v>
      </c>
      <c r="AT72" s="55">
        <v>0.89025069945060131</v>
      </c>
      <c r="AU72" s="55">
        <v>0.89254410678312146</v>
      </c>
      <c r="AV72" s="55">
        <v>0.89321185928959623</v>
      </c>
      <c r="AW72" s="55"/>
      <c r="AX72" s="55"/>
      <c r="AY72" s="55"/>
      <c r="AZ72" s="2">
        <f t="shared" ca="1" si="42"/>
        <v>0</v>
      </c>
      <c r="BA72" s="2">
        <f t="shared" ca="1" si="42"/>
        <v>0</v>
      </c>
      <c r="BB72" s="2">
        <f t="shared" ca="1" si="42"/>
        <v>0</v>
      </c>
      <c r="BC72" s="2">
        <f t="shared" ca="1" si="42"/>
        <v>0</v>
      </c>
      <c r="BD72" s="2">
        <f t="shared" ca="1" si="42"/>
        <v>0</v>
      </c>
      <c r="BE72" s="2">
        <f t="shared" ca="1" si="59"/>
        <v>0</v>
      </c>
      <c r="BF72" s="2">
        <f t="shared" ca="1" si="59"/>
        <v>0</v>
      </c>
      <c r="BG72" s="2">
        <f t="shared" ca="1" si="59"/>
        <v>0</v>
      </c>
      <c r="BH72" s="2">
        <f t="shared" ca="1" si="59"/>
        <v>0</v>
      </c>
      <c r="BI72" s="2">
        <f t="shared" ca="1" si="59"/>
        <v>0</v>
      </c>
      <c r="BJ72" s="2">
        <f t="shared" ca="1" si="59"/>
        <v>0</v>
      </c>
      <c r="BK72" s="2">
        <f t="shared" ca="1" si="59"/>
        <v>0</v>
      </c>
      <c r="BL72" s="2">
        <f t="shared" ca="1" si="59"/>
        <v>0</v>
      </c>
      <c r="BM72" s="2">
        <f t="shared" ca="1" si="59"/>
        <v>0</v>
      </c>
      <c r="BN72" s="2" t="str">
        <f t="shared" si="22"/>
        <v>SG</v>
      </c>
      <c r="BO72" s="2">
        <f t="shared" si="60"/>
        <v>0</v>
      </c>
      <c r="BP72" s="2">
        <f t="shared" ref="BP72:BP103" si="75">IF(AND(COUNTIF(J72:W72,"&gt;0")&gt;6,SUM(BR72:CE72)=0),1,0)</f>
        <v>1</v>
      </c>
      <c r="BR72" s="2">
        <f t="shared" si="61"/>
        <v>0</v>
      </c>
      <c r="BS72" s="2">
        <f t="shared" si="62"/>
        <v>0</v>
      </c>
      <c r="BT72" s="2">
        <f t="shared" si="63"/>
        <v>0</v>
      </c>
      <c r="BU72" s="2">
        <f t="shared" si="64"/>
        <v>0</v>
      </c>
      <c r="BV72" s="2">
        <f t="shared" si="65"/>
        <v>0</v>
      </c>
      <c r="BW72" s="2">
        <f t="shared" si="66"/>
        <v>0</v>
      </c>
      <c r="BX72" s="2">
        <f t="shared" si="67"/>
        <v>0</v>
      </c>
      <c r="BY72" s="2">
        <f t="shared" si="68"/>
        <v>0</v>
      </c>
      <c r="BZ72" s="2">
        <f t="shared" si="69"/>
        <v>0</v>
      </c>
      <c r="CA72" s="2">
        <f t="shared" si="70"/>
        <v>0</v>
      </c>
      <c r="CB72" s="2">
        <f t="shared" si="71"/>
        <v>0</v>
      </c>
      <c r="CC72" s="2">
        <f t="shared" si="72"/>
        <v>0</v>
      </c>
      <c r="CD72" s="2">
        <f t="shared" si="73"/>
        <v>0</v>
      </c>
      <c r="CE72" s="2">
        <f t="shared" si="74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КА-7Б  -  Гун</v>
      </c>
      <c r="B73" s="10" t="s">
        <v>551</v>
      </c>
      <c r="C73" s="18">
        <v>3</v>
      </c>
      <c r="D73" s="18">
        <v>0.2</v>
      </c>
      <c r="E73" s="22" t="s">
        <v>726</v>
      </c>
      <c r="F73" s="22">
        <v>1</v>
      </c>
      <c r="G73" s="18">
        <v>1</v>
      </c>
      <c r="H73" s="20">
        <f t="shared" ref="H73:H136" ca="1" si="76">IF(COUNTIF(OFFSET(H73,,2+$D$2+$B$3-$B$2,,$C$3-$B$3+1),"=42")+COUNTIF(OFFSET(H73,,2+$D$2+$B$3-$B$2,,$C$3-$B$3+1),"=21")&gt;0,1,0)</f>
        <v>0</v>
      </c>
      <c r="I73" s="16" t="str">
        <f t="shared" ref="I73:I136" si="77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07K002SGBF24</v>
      </c>
      <c r="J73" s="54">
        <v>0.4</v>
      </c>
      <c r="K73" s="54">
        <v>0.4</v>
      </c>
      <c r="L73" s="54">
        <v>0.4</v>
      </c>
      <c r="M73" s="54">
        <v>0.4</v>
      </c>
      <c r="N73" s="54">
        <v>0.4</v>
      </c>
      <c r="O73" s="54">
        <v>0.4</v>
      </c>
      <c r="P73" s="54">
        <v>0.4</v>
      </c>
      <c r="Q73" s="54">
        <v>0.4</v>
      </c>
      <c r="R73" s="54">
        <v>0.39999999999999997</v>
      </c>
      <c r="S73" s="54">
        <v>0.4</v>
      </c>
      <c r="T73" s="54">
        <v>0.4</v>
      </c>
      <c r="U73" s="54"/>
      <c r="V73" s="54"/>
      <c r="W73" s="56"/>
      <c r="X73" s="2">
        <f t="shared" ca="1" si="41"/>
        <v>0</v>
      </c>
      <c r="Y73" s="2">
        <f t="shared" ca="1" si="41"/>
        <v>0</v>
      </c>
      <c r="Z73" s="2">
        <f t="shared" ca="1" si="41"/>
        <v>0</v>
      </c>
      <c r="AA73" s="2">
        <f t="shared" ca="1" si="41"/>
        <v>0</v>
      </c>
      <c r="AB73" s="2">
        <f t="shared" ca="1" si="41"/>
        <v>0</v>
      </c>
      <c r="AC73" s="2">
        <f t="shared" ca="1" si="58"/>
        <v>0</v>
      </c>
      <c r="AD73" s="2">
        <f t="shared" ca="1" si="58"/>
        <v>0</v>
      </c>
      <c r="AE73" s="2">
        <f t="shared" ca="1" si="58"/>
        <v>0</v>
      </c>
      <c r="AF73" s="2">
        <f t="shared" ca="1" si="58"/>
        <v>0</v>
      </c>
      <c r="AG73" s="2">
        <f t="shared" ca="1" si="58"/>
        <v>0</v>
      </c>
      <c r="AH73" s="2">
        <f t="shared" ca="1" si="58"/>
        <v>0</v>
      </c>
      <c r="AI73" s="2">
        <f t="shared" ca="1" si="58"/>
        <v>0</v>
      </c>
      <c r="AJ73" s="2">
        <f t="shared" ca="1" si="58"/>
        <v>0</v>
      </c>
      <c r="AK73" s="2">
        <f t="shared" ca="1" si="58"/>
        <v>0</v>
      </c>
      <c r="AL73" s="55">
        <v>0.88978210609243369</v>
      </c>
      <c r="AM73" s="55">
        <v>0.88934178236218597</v>
      </c>
      <c r="AN73" s="55">
        <v>0.88945229375214885</v>
      </c>
      <c r="AO73" s="55">
        <v>0.8956210605555156</v>
      </c>
      <c r="AP73" s="55">
        <v>0.89389232284419406</v>
      </c>
      <c r="AQ73" s="55">
        <v>0.89420732347117404</v>
      </c>
      <c r="AR73" s="55">
        <v>0.8948918194395904</v>
      </c>
      <c r="AS73" s="55">
        <v>0.89742216089690574</v>
      </c>
      <c r="AT73" s="55">
        <v>0.89596090987976806</v>
      </c>
      <c r="AU73" s="55">
        <v>0.89741153275806529</v>
      </c>
      <c r="AV73" s="55">
        <v>0.89945240041170182</v>
      </c>
      <c r="AW73" s="55"/>
      <c r="AX73" s="55"/>
      <c r="AY73" s="55"/>
      <c r="AZ73" s="2">
        <f t="shared" ca="1" si="42"/>
        <v>0</v>
      </c>
      <c r="BA73" s="2">
        <f t="shared" ca="1" si="42"/>
        <v>0</v>
      </c>
      <c r="BB73" s="2">
        <f t="shared" ca="1" si="42"/>
        <v>0</v>
      </c>
      <c r="BC73" s="2">
        <f t="shared" ca="1" si="42"/>
        <v>0</v>
      </c>
      <c r="BD73" s="2">
        <f t="shared" ca="1" si="42"/>
        <v>0</v>
      </c>
      <c r="BE73" s="2">
        <f t="shared" ca="1" si="59"/>
        <v>0</v>
      </c>
      <c r="BF73" s="2">
        <f t="shared" ca="1" si="59"/>
        <v>0</v>
      </c>
      <c r="BG73" s="2">
        <f t="shared" ca="1" si="59"/>
        <v>0</v>
      </c>
      <c r="BH73" s="2">
        <f t="shared" ca="1" si="59"/>
        <v>0</v>
      </c>
      <c r="BI73" s="2">
        <f t="shared" ca="1" si="59"/>
        <v>0</v>
      </c>
      <c r="BJ73" s="2">
        <f t="shared" ca="1" si="59"/>
        <v>0</v>
      </c>
      <c r="BK73" s="2">
        <f t="shared" ca="1" si="59"/>
        <v>0</v>
      </c>
      <c r="BL73" s="2">
        <f t="shared" ca="1" si="59"/>
        <v>0</v>
      </c>
      <c r="BM73" s="2">
        <f t="shared" ca="1" si="59"/>
        <v>0</v>
      </c>
      <c r="BN73" s="2" t="str">
        <f t="shared" ref="BN73:BN136" si="78">MID(B73,7,2)</f>
        <v>SG</v>
      </c>
      <c r="BO73" s="2">
        <f t="shared" si="60"/>
        <v>0</v>
      </c>
      <c r="BP73" s="2">
        <f t="shared" si="75"/>
        <v>1</v>
      </c>
      <c r="BR73" s="2">
        <f t="shared" si="61"/>
        <v>0</v>
      </c>
      <c r="BS73" s="2">
        <f t="shared" si="62"/>
        <v>0</v>
      </c>
      <c r="BT73" s="2">
        <f t="shared" si="63"/>
        <v>0</v>
      </c>
      <c r="BU73" s="2">
        <f t="shared" si="64"/>
        <v>0</v>
      </c>
      <c r="BV73" s="2">
        <f t="shared" si="65"/>
        <v>0</v>
      </c>
      <c r="BW73" s="2">
        <f t="shared" si="66"/>
        <v>0</v>
      </c>
      <c r="BX73" s="2">
        <f t="shared" si="67"/>
        <v>0</v>
      </c>
      <c r="BY73" s="2">
        <f t="shared" si="68"/>
        <v>0</v>
      </c>
      <c r="BZ73" s="2">
        <f t="shared" si="69"/>
        <v>0</v>
      </c>
      <c r="CA73" s="2">
        <f t="shared" si="70"/>
        <v>0</v>
      </c>
      <c r="CB73" s="2">
        <f t="shared" si="71"/>
        <v>0</v>
      </c>
      <c r="CC73" s="2">
        <f t="shared" si="72"/>
        <v>0</v>
      </c>
      <c r="CD73" s="2">
        <f t="shared" si="73"/>
        <v>0</v>
      </c>
      <c r="CE73" s="2">
        <f t="shared" si="74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КА-8А  -  Гун</v>
      </c>
      <c r="B74" s="10" t="s">
        <v>552</v>
      </c>
      <c r="C74" s="18">
        <v>3</v>
      </c>
      <c r="D74" s="18">
        <v>0.2</v>
      </c>
      <c r="E74" s="22" t="s">
        <v>726</v>
      </c>
      <c r="F74" s="22">
        <v>1</v>
      </c>
      <c r="G74" s="18">
        <v>1</v>
      </c>
      <c r="H74" s="20">
        <f t="shared" ca="1" si="76"/>
        <v>0</v>
      </c>
      <c r="I74" s="16" t="str">
        <f t="shared" si="77"/>
        <v>08K002SGAF24</v>
      </c>
      <c r="J74" s="54">
        <v>0.5</v>
      </c>
      <c r="K74" s="54">
        <v>0.5</v>
      </c>
      <c r="L74" s="54">
        <v>0.5</v>
      </c>
      <c r="M74" s="54">
        <v>0.5</v>
      </c>
      <c r="N74" s="54">
        <v>0.5</v>
      </c>
      <c r="O74" s="54">
        <v>0.5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/>
      <c r="V74" s="54"/>
      <c r="W74" s="56"/>
      <c r="X74" s="2">
        <f t="shared" ca="1" si="41"/>
        <v>0</v>
      </c>
      <c r="Y74" s="2">
        <f t="shared" ca="1" si="41"/>
        <v>0</v>
      </c>
      <c r="Z74" s="2">
        <f t="shared" ca="1" si="41"/>
        <v>0</v>
      </c>
      <c r="AA74" s="2">
        <f t="shared" ca="1" si="41"/>
        <v>0</v>
      </c>
      <c r="AB74" s="2">
        <f t="shared" ca="1" si="41"/>
        <v>0</v>
      </c>
      <c r="AC74" s="2">
        <f t="shared" ca="1" si="58"/>
        <v>0</v>
      </c>
      <c r="AD74" s="2">
        <f t="shared" ca="1" si="58"/>
        <v>0</v>
      </c>
      <c r="AE74" s="2">
        <f t="shared" ca="1" si="58"/>
        <v>0</v>
      </c>
      <c r="AF74" s="2">
        <f t="shared" ca="1" si="58"/>
        <v>0</v>
      </c>
      <c r="AG74" s="2">
        <f t="shared" ca="1" si="58"/>
        <v>0</v>
      </c>
      <c r="AH74" s="2">
        <f t="shared" ca="1" si="58"/>
        <v>0</v>
      </c>
      <c r="AI74" s="2">
        <f t="shared" ca="1" si="58"/>
        <v>0</v>
      </c>
      <c r="AJ74" s="2">
        <f t="shared" ca="1" si="58"/>
        <v>0</v>
      </c>
      <c r="AK74" s="2">
        <f t="shared" ca="1" si="58"/>
        <v>0</v>
      </c>
      <c r="AL74" s="55">
        <v>0.90062287666994101</v>
      </c>
      <c r="AM74" s="55">
        <v>0.90044038196429865</v>
      </c>
      <c r="AN74" s="55">
        <v>0.90224621089707802</v>
      </c>
      <c r="AO74" s="55">
        <v>0.90177781660378398</v>
      </c>
      <c r="AP74" s="55">
        <v>0.89824888971706085</v>
      </c>
      <c r="AQ74" s="55">
        <v>0.9016011302525806</v>
      </c>
      <c r="AR74" s="55">
        <v>0</v>
      </c>
      <c r="AS74" s="55">
        <v>0</v>
      </c>
      <c r="AT74" s="55">
        <v>0</v>
      </c>
      <c r="AU74" s="55">
        <v>0</v>
      </c>
      <c r="AV74" s="55">
        <v>0</v>
      </c>
      <c r="AW74" s="55"/>
      <c r="AX74" s="55"/>
      <c r="AY74" s="55"/>
      <c r="AZ74" s="2">
        <f t="shared" ca="1" si="42"/>
        <v>0</v>
      </c>
      <c r="BA74" s="2">
        <f t="shared" ca="1" si="42"/>
        <v>0</v>
      </c>
      <c r="BB74" s="2">
        <f t="shared" ca="1" si="42"/>
        <v>0</v>
      </c>
      <c r="BC74" s="2">
        <f t="shared" ca="1" si="42"/>
        <v>0</v>
      </c>
      <c r="BD74" s="2">
        <f t="shared" ca="1" si="42"/>
        <v>0</v>
      </c>
      <c r="BE74" s="2">
        <f t="shared" ca="1" si="59"/>
        <v>0</v>
      </c>
      <c r="BF74" s="2">
        <f t="shared" ca="1" si="59"/>
        <v>0</v>
      </c>
      <c r="BG74" s="2">
        <f t="shared" ca="1" si="59"/>
        <v>0</v>
      </c>
      <c r="BH74" s="2">
        <f t="shared" ca="1" si="59"/>
        <v>0</v>
      </c>
      <c r="BI74" s="2">
        <f t="shared" ca="1" si="59"/>
        <v>0</v>
      </c>
      <c r="BJ74" s="2">
        <f t="shared" ca="1" si="59"/>
        <v>0</v>
      </c>
      <c r="BK74" s="2">
        <f t="shared" ca="1" si="59"/>
        <v>0</v>
      </c>
      <c r="BL74" s="2">
        <f t="shared" ca="1" si="59"/>
        <v>0</v>
      </c>
      <c r="BM74" s="2">
        <f t="shared" ca="1" si="59"/>
        <v>0</v>
      </c>
      <c r="BN74" s="2" t="str">
        <f t="shared" si="78"/>
        <v>SG</v>
      </c>
      <c r="BP74" s="2">
        <f t="shared" si="75"/>
        <v>0</v>
      </c>
      <c r="BR74" s="2">
        <f t="shared" si="61"/>
        <v>0</v>
      </c>
      <c r="BS74" s="2">
        <f t="shared" si="62"/>
        <v>0</v>
      </c>
      <c r="BT74" s="2">
        <f t="shared" si="63"/>
        <v>0</v>
      </c>
      <c r="BU74" s="2">
        <f t="shared" si="64"/>
        <v>0</v>
      </c>
      <c r="BV74" s="2">
        <f t="shared" si="65"/>
        <v>0</v>
      </c>
      <c r="BW74" s="2">
        <f t="shared" si="66"/>
        <v>0</v>
      </c>
      <c r="BX74" s="2">
        <f t="shared" si="67"/>
        <v>0</v>
      </c>
      <c r="BY74" s="2">
        <f t="shared" si="68"/>
        <v>0</v>
      </c>
      <c r="BZ74" s="2">
        <f t="shared" si="69"/>
        <v>0</v>
      </c>
      <c r="CA74" s="2">
        <f t="shared" si="70"/>
        <v>0</v>
      </c>
      <c r="CB74" s="2">
        <f t="shared" si="71"/>
        <v>0</v>
      </c>
      <c r="CC74" s="2">
        <f t="shared" si="72"/>
        <v>0</v>
      </c>
      <c r="CD74" s="2">
        <f t="shared" si="73"/>
        <v>0</v>
      </c>
      <c r="CE74" s="2">
        <f t="shared" si="74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КА-8Б  -  Гун</v>
      </c>
      <c r="B75" s="10" t="s">
        <v>553</v>
      </c>
      <c r="C75" s="18">
        <v>3</v>
      </c>
      <c r="D75" s="18">
        <v>0.2</v>
      </c>
      <c r="E75" s="22" t="s">
        <v>726</v>
      </c>
      <c r="F75" s="22">
        <v>1</v>
      </c>
      <c r="G75" s="18">
        <v>1</v>
      </c>
      <c r="H75" s="20">
        <f t="shared" ca="1" si="76"/>
        <v>0</v>
      </c>
      <c r="I75" s="16" t="str">
        <f t="shared" si="77"/>
        <v>08K002SGBF24</v>
      </c>
      <c r="J75" s="54">
        <v>0.6</v>
      </c>
      <c r="K75" s="54">
        <v>0.6</v>
      </c>
      <c r="L75" s="54">
        <v>0.6</v>
      </c>
      <c r="M75" s="54">
        <v>0.6</v>
      </c>
      <c r="N75" s="54">
        <v>0.6</v>
      </c>
      <c r="O75" s="54">
        <v>0.6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/>
      <c r="V75" s="54"/>
      <c r="W75" s="56"/>
      <c r="X75" s="2">
        <f t="shared" ca="1" si="41"/>
        <v>0</v>
      </c>
      <c r="Y75" s="2">
        <f t="shared" ca="1" si="41"/>
        <v>0</v>
      </c>
      <c r="Z75" s="2">
        <f t="shared" ca="1" si="41"/>
        <v>0</v>
      </c>
      <c r="AA75" s="2">
        <f t="shared" ca="1" si="41"/>
        <v>0</v>
      </c>
      <c r="AB75" s="2">
        <f t="shared" ca="1" si="41"/>
        <v>0</v>
      </c>
      <c r="AC75" s="2">
        <f t="shared" ca="1" si="58"/>
        <v>0</v>
      </c>
      <c r="AD75" s="2">
        <f t="shared" ca="1" si="58"/>
        <v>0</v>
      </c>
      <c r="AE75" s="2">
        <f t="shared" ca="1" si="58"/>
        <v>0</v>
      </c>
      <c r="AF75" s="2">
        <f t="shared" ca="1" si="58"/>
        <v>0</v>
      </c>
      <c r="AG75" s="2">
        <f t="shared" ca="1" si="58"/>
        <v>0</v>
      </c>
      <c r="AH75" s="2">
        <f t="shared" ca="1" si="58"/>
        <v>0</v>
      </c>
      <c r="AI75" s="2">
        <f t="shared" ca="1" si="58"/>
        <v>0</v>
      </c>
      <c r="AJ75" s="2">
        <f t="shared" ca="1" si="58"/>
        <v>0</v>
      </c>
      <c r="AK75" s="2">
        <f t="shared" ca="1" si="58"/>
        <v>0</v>
      </c>
      <c r="AL75" s="55">
        <v>0.88634908460538719</v>
      </c>
      <c r="AM75" s="55">
        <v>0.88571568997704386</v>
      </c>
      <c r="AN75" s="55">
        <v>0.89022810375310435</v>
      </c>
      <c r="AO75" s="55">
        <v>0.88882440262543061</v>
      </c>
      <c r="AP75" s="55">
        <v>0.88863650347593659</v>
      </c>
      <c r="AQ75" s="55">
        <v>0.89032704186292433</v>
      </c>
      <c r="AR75" s="55">
        <v>0</v>
      </c>
      <c r="AS75" s="55">
        <v>0</v>
      </c>
      <c r="AT75" s="55">
        <v>0</v>
      </c>
      <c r="AU75" s="55">
        <v>0</v>
      </c>
      <c r="AV75" s="55">
        <v>0</v>
      </c>
      <c r="AW75" s="55"/>
      <c r="AX75" s="55"/>
      <c r="AY75" s="55"/>
      <c r="AZ75" s="2">
        <f t="shared" ca="1" si="42"/>
        <v>0</v>
      </c>
      <c r="BA75" s="2">
        <f t="shared" ca="1" si="42"/>
        <v>0</v>
      </c>
      <c r="BB75" s="2">
        <f t="shared" ca="1" si="42"/>
        <v>0</v>
      </c>
      <c r="BC75" s="2">
        <f t="shared" ca="1" si="42"/>
        <v>0</v>
      </c>
      <c r="BD75" s="2">
        <f t="shared" ca="1" si="42"/>
        <v>0</v>
      </c>
      <c r="BE75" s="2">
        <f t="shared" ca="1" si="59"/>
        <v>0</v>
      </c>
      <c r="BF75" s="2">
        <f t="shared" ca="1" si="59"/>
        <v>0</v>
      </c>
      <c r="BG75" s="2">
        <f t="shared" ca="1" si="59"/>
        <v>0</v>
      </c>
      <c r="BH75" s="2">
        <f t="shared" ca="1" si="59"/>
        <v>0</v>
      </c>
      <c r="BI75" s="2">
        <f t="shared" ca="1" si="59"/>
        <v>0</v>
      </c>
      <c r="BJ75" s="2">
        <f t="shared" ca="1" si="59"/>
        <v>0</v>
      </c>
      <c r="BK75" s="2">
        <f t="shared" ca="1" si="59"/>
        <v>0</v>
      </c>
      <c r="BL75" s="2">
        <f t="shared" ca="1" si="59"/>
        <v>0</v>
      </c>
      <c r="BM75" s="2">
        <f t="shared" ca="1" si="59"/>
        <v>0</v>
      </c>
      <c r="BN75" s="2" t="str">
        <f t="shared" si="78"/>
        <v>SG</v>
      </c>
      <c r="BP75" s="2">
        <f t="shared" si="75"/>
        <v>0</v>
      </c>
      <c r="BR75" s="2">
        <f t="shared" si="61"/>
        <v>0</v>
      </c>
      <c r="BS75" s="2">
        <f t="shared" si="62"/>
        <v>0</v>
      </c>
      <c r="BT75" s="2">
        <f t="shared" si="63"/>
        <v>0</v>
      </c>
      <c r="BU75" s="2">
        <f t="shared" si="64"/>
        <v>0</v>
      </c>
      <c r="BV75" s="2">
        <f t="shared" si="65"/>
        <v>0</v>
      </c>
      <c r="BW75" s="2">
        <f t="shared" si="66"/>
        <v>0</v>
      </c>
      <c r="BX75" s="2">
        <f t="shared" si="67"/>
        <v>0</v>
      </c>
      <c r="BY75" s="2">
        <f t="shared" si="68"/>
        <v>0</v>
      </c>
      <c r="BZ75" s="2">
        <f t="shared" si="69"/>
        <v>0</v>
      </c>
      <c r="CA75" s="2">
        <f t="shared" si="70"/>
        <v>0</v>
      </c>
      <c r="CB75" s="2">
        <f t="shared" si="71"/>
        <v>0</v>
      </c>
      <c r="CC75" s="2">
        <f t="shared" si="72"/>
        <v>0</v>
      </c>
      <c r="CD75" s="2">
        <f t="shared" si="73"/>
        <v>0</v>
      </c>
      <c r="CE75" s="2">
        <f t="shared" si="74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КА-9А  -  Гун</v>
      </c>
      <c r="B76" s="10" t="s">
        <v>556</v>
      </c>
      <c r="C76" s="18">
        <v>3</v>
      </c>
      <c r="D76" s="18">
        <v>0.2</v>
      </c>
      <c r="E76" s="22" t="s">
        <v>726</v>
      </c>
      <c r="F76" s="22">
        <v>1</v>
      </c>
      <c r="G76" s="18">
        <v>1</v>
      </c>
      <c r="H76" s="20">
        <f t="shared" ca="1" si="76"/>
        <v>0</v>
      </c>
      <c r="I76" s="16" t="str">
        <f t="shared" si="77"/>
        <v>09K002SGAL24</v>
      </c>
      <c r="J76" s="54">
        <v>1.1000000000000001</v>
      </c>
      <c r="K76" s="54">
        <v>1.1000000000000001</v>
      </c>
      <c r="L76" s="54">
        <v>1.1000000000000001</v>
      </c>
      <c r="M76" s="54">
        <v>1.1000000000000001</v>
      </c>
      <c r="N76" s="54">
        <v>1.1000000000000001</v>
      </c>
      <c r="O76" s="54">
        <v>1.1000000000000001</v>
      </c>
      <c r="P76" s="54">
        <v>1.1000000000000001</v>
      </c>
      <c r="Q76" s="54">
        <v>1.1000000000000001</v>
      </c>
      <c r="R76" s="54">
        <v>1.1000000000000001</v>
      </c>
      <c r="S76" s="54">
        <v>1.1000000000000001</v>
      </c>
      <c r="T76" s="54">
        <v>1.1000000000000001</v>
      </c>
      <c r="U76" s="54"/>
      <c r="V76" s="54"/>
      <c r="W76" s="56"/>
      <c r="X76" s="2">
        <f t="shared" ca="1" si="41"/>
        <v>0</v>
      </c>
      <c r="Y76" s="2">
        <f t="shared" ca="1" si="41"/>
        <v>0</v>
      </c>
      <c r="Z76" s="2">
        <f t="shared" ca="1" si="41"/>
        <v>0</v>
      </c>
      <c r="AA76" s="2">
        <f t="shared" ca="1" si="41"/>
        <v>0</v>
      </c>
      <c r="AB76" s="2">
        <f t="shared" ca="1" si="41"/>
        <v>0</v>
      </c>
      <c r="AC76" s="2">
        <f t="shared" ca="1" si="58"/>
        <v>0</v>
      </c>
      <c r="AD76" s="2">
        <f t="shared" ca="1" si="58"/>
        <v>0</v>
      </c>
      <c r="AE76" s="2">
        <f t="shared" ca="1" si="58"/>
        <v>0</v>
      </c>
      <c r="AF76" s="2">
        <f t="shared" ca="1" si="58"/>
        <v>0</v>
      </c>
      <c r="AG76" s="2">
        <f t="shared" ca="1" si="58"/>
        <v>0</v>
      </c>
      <c r="AH76" s="2">
        <f t="shared" ca="1" si="58"/>
        <v>0</v>
      </c>
      <c r="AI76" s="2">
        <f t="shared" ca="1" si="58"/>
        <v>0</v>
      </c>
      <c r="AJ76" s="2">
        <f t="shared" ca="1" si="58"/>
        <v>0</v>
      </c>
      <c r="AK76" s="2">
        <f t="shared" ca="1" si="58"/>
        <v>0</v>
      </c>
      <c r="AL76" s="55">
        <v>2.54115349374</v>
      </c>
      <c r="AM76" s="55">
        <v>2.5230060509799999</v>
      </c>
      <c r="AN76" s="55">
        <v>2.5260618859799999</v>
      </c>
      <c r="AO76" s="55">
        <v>2.5437781802799999</v>
      </c>
      <c r="AP76" s="55">
        <v>2.60416672195</v>
      </c>
      <c r="AQ76" s="55">
        <v>2.5586234992299999</v>
      </c>
      <c r="AR76" s="55">
        <v>2.5508483150500001</v>
      </c>
      <c r="AS76" s="55">
        <v>2.5157823818899998</v>
      </c>
      <c r="AT76" s="55">
        <v>2.51775007652</v>
      </c>
      <c r="AU76" s="55">
        <v>2.52468135245</v>
      </c>
      <c r="AV76" s="55">
        <v>2.5363723015600002</v>
      </c>
      <c r="AW76" s="55"/>
      <c r="AX76" s="55"/>
      <c r="AY76" s="55"/>
      <c r="AZ76" s="2">
        <f t="shared" ca="1" si="42"/>
        <v>0</v>
      </c>
      <c r="BA76" s="2">
        <f t="shared" ca="1" si="42"/>
        <v>0</v>
      </c>
      <c r="BB76" s="2">
        <f t="shared" ca="1" si="42"/>
        <v>0</v>
      </c>
      <c r="BC76" s="2">
        <f t="shared" ca="1" si="42"/>
        <v>0</v>
      </c>
      <c r="BD76" s="2">
        <f t="shared" ca="1" si="42"/>
        <v>0</v>
      </c>
      <c r="BE76" s="2">
        <f t="shared" ca="1" si="59"/>
        <v>0</v>
      </c>
      <c r="BF76" s="2">
        <f t="shared" ca="1" si="59"/>
        <v>0</v>
      </c>
      <c r="BG76" s="2">
        <f t="shared" ca="1" si="59"/>
        <v>0</v>
      </c>
      <c r="BH76" s="2">
        <f t="shared" ca="1" si="59"/>
        <v>0</v>
      </c>
      <c r="BI76" s="2">
        <f t="shared" ca="1" si="59"/>
        <v>0</v>
      </c>
      <c r="BJ76" s="2">
        <f t="shared" ca="1" si="59"/>
        <v>0</v>
      </c>
      <c r="BK76" s="2">
        <f t="shared" ca="1" si="59"/>
        <v>0</v>
      </c>
      <c r="BL76" s="2">
        <f t="shared" ca="1" si="59"/>
        <v>0</v>
      </c>
      <c r="BM76" s="2">
        <f t="shared" ca="1" si="59"/>
        <v>0</v>
      </c>
      <c r="BN76" s="2" t="str">
        <f t="shared" si="78"/>
        <v>SG</v>
      </c>
      <c r="BO76" s="2">
        <f>IF(AND(COUNTIF(J76:W76,"&gt;0")&gt;6,COUNTIF(J76:W76,"&gt;0")=SUM(BR76:CE76)),SUM(BR76:CE76),0)</f>
        <v>0</v>
      </c>
      <c r="BP76" s="2">
        <f t="shared" si="75"/>
        <v>1</v>
      </c>
      <c r="BR76" s="2">
        <f t="shared" si="61"/>
        <v>0</v>
      </c>
      <c r="BS76" s="2">
        <f t="shared" si="62"/>
        <v>0</v>
      </c>
      <c r="BT76" s="2">
        <f t="shared" si="63"/>
        <v>0</v>
      </c>
      <c r="BU76" s="2">
        <f t="shared" si="64"/>
        <v>0</v>
      </c>
      <c r="BV76" s="2">
        <f t="shared" si="65"/>
        <v>0</v>
      </c>
      <c r="BW76" s="2">
        <f t="shared" si="66"/>
        <v>0</v>
      </c>
      <c r="BX76" s="2">
        <f t="shared" si="67"/>
        <v>0</v>
      </c>
      <c r="BY76" s="2">
        <f t="shared" si="68"/>
        <v>0</v>
      </c>
      <c r="BZ76" s="2">
        <f t="shared" si="69"/>
        <v>0</v>
      </c>
      <c r="CA76" s="2">
        <f t="shared" si="70"/>
        <v>0</v>
      </c>
      <c r="CB76" s="2">
        <f t="shared" si="71"/>
        <v>0</v>
      </c>
      <c r="CC76" s="2">
        <f t="shared" si="72"/>
        <v>0</v>
      </c>
      <c r="CD76" s="2">
        <f t="shared" si="73"/>
        <v>0</v>
      </c>
      <c r="CE76" s="2">
        <f t="shared" si="74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КА-9Б  -  Гун</v>
      </c>
      <c r="B77" s="10" t="s">
        <v>606</v>
      </c>
      <c r="C77" s="18">
        <v>3</v>
      </c>
      <c r="D77" s="18">
        <v>0.2</v>
      </c>
      <c r="E77" s="22" t="s">
        <v>726</v>
      </c>
      <c r="F77" s="22">
        <v>1</v>
      </c>
      <c r="G77" s="18">
        <v>1</v>
      </c>
      <c r="H77" s="20">
        <f t="shared" ca="1" si="76"/>
        <v>0</v>
      </c>
      <c r="I77" s="16" t="str">
        <f t="shared" si="77"/>
        <v>09K002SGBL24</v>
      </c>
      <c r="J77" s="54">
        <v>1.6</v>
      </c>
      <c r="K77" s="54">
        <v>1.6</v>
      </c>
      <c r="L77" s="54">
        <v>1.6</v>
      </c>
      <c r="M77" s="54">
        <v>1.6</v>
      </c>
      <c r="N77" s="54">
        <v>1.6</v>
      </c>
      <c r="O77" s="54">
        <v>1.6</v>
      </c>
      <c r="P77" s="54">
        <v>1.6</v>
      </c>
      <c r="Q77" s="54">
        <v>1.6</v>
      </c>
      <c r="R77" s="54">
        <v>1.6</v>
      </c>
      <c r="S77" s="54">
        <v>1.6</v>
      </c>
      <c r="T77" s="54">
        <v>1.6</v>
      </c>
      <c r="U77" s="54"/>
      <c r="V77" s="54"/>
      <c r="W77" s="56"/>
      <c r="X77" s="2">
        <f t="shared" ca="1" si="41"/>
        <v>0</v>
      </c>
      <c r="Y77" s="2">
        <f t="shared" ca="1" si="41"/>
        <v>0</v>
      </c>
      <c r="Z77" s="2">
        <f t="shared" ca="1" si="41"/>
        <v>0</v>
      </c>
      <c r="AA77" s="2">
        <f t="shared" ca="1" si="41"/>
        <v>0</v>
      </c>
      <c r="AB77" s="2">
        <f t="shared" ca="1" si="41"/>
        <v>0</v>
      </c>
      <c r="AC77" s="2">
        <f t="shared" ca="1" si="58"/>
        <v>0</v>
      </c>
      <c r="AD77" s="2">
        <f t="shared" ca="1" si="58"/>
        <v>0</v>
      </c>
      <c r="AE77" s="2">
        <f t="shared" ca="1" si="58"/>
        <v>0</v>
      </c>
      <c r="AF77" s="2">
        <f t="shared" ca="1" si="58"/>
        <v>0</v>
      </c>
      <c r="AG77" s="2">
        <f t="shared" ca="1" si="58"/>
        <v>0</v>
      </c>
      <c r="AH77" s="2">
        <f t="shared" ca="1" si="58"/>
        <v>0</v>
      </c>
      <c r="AI77" s="2">
        <f t="shared" ca="1" si="58"/>
        <v>0</v>
      </c>
      <c r="AJ77" s="2">
        <f t="shared" ca="1" si="58"/>
        <v>0</v>
      </c>
      <c r="AK77" s="2">
        <f t="shared" ca="1" si="58"/>
        <v>0</v>
      </c>
      <c r="AL77" s="55">
        <v>2.6003436448400001</v>
      </c>
      <c r="AM77" s="55">
        <v>2.4982645725400001</v>
      </c>
      <c r="AN77" s="55">
        <v>2.4889797846400001</v>
      </c>
      <c r="AO77" s="55">
        <v>2.4714620620700001</v>
      </c>
      <c r="AP77" s="55">
        <v>2.5347599498300002</v>
      </c>
      <c r="AQ77" s="55">
        <v>2.4903050338799999</v>
      </c>
      <c r="AR77" s="55">
        <v>2.5000903962400001</v>
      </c>
      <c r="AS77" s="55">
        <v>2.4788966588900001</v>
      </c>
      <c r="AT77" s="55">
        <v>2.4634063140000002</v>
      </c>
      <c r="AU77" s="55">
        <v>2.4697740595400002</v>
      </c>
      <c r="AV77" s="55">
        <v>2.4818719675400001</v>
      </c>
      <c r="AW77" s="55"/>
      <c r="AX77" s="55"/>
      <c r="AY77" s="55"/>
      <c r="AZ77" s="2">
        <f t="shared" ca="1" si="42"/>
        <v>0</v>
      </c>
      <c r="BA77" s="2">
        <f t="shared" ca="1" si="42"/>
        <v>0</v>
      </c>
      <c r="BB77" s="2">
        <f t="shared" ca="1" si="42"/>
        <v>0</v>
      </c>
      <c r="BC77" s="2">
        <f t="shared" ca="1" si="42"/>
        <v>0</v>
      </c>
      <c r="BD77" s="2">
        <f t="shared" ca="1" si="42"/>
        <v>0</v>
      </c>
      <c r="BE77" s="2">
        <f t="shared" ca="1" si="59"/>
        <v>0</v>
      </c>
      <c r="BF77" s="2">
        <f t="shared" ca="1" si="59"/>
        <v>0</v>
      </c>
      <c r="BG77" s="2">
        <f t="shared" ca="1" si="59"/>
        <v>0</v>
      </c>
      <c r="BH77" s="2">
        <f t="shared" ca="1" si="59"/>
        <v>0</v>
      </c>
      <c r="BI77" s="2">
        <f t="shared" ca="1" si="59"/>
        <v>0</v>
      </c>
      <c r="BJ77" s="2">
        <f t="shared" ca="1" si="59"/>
        <v>0</v>
      </c>
      <c r="BK77" s="2">
        <f t="shared" ca="1" si="59"/>
        <v>0</v>
      </c>
      <c r="BL77" s="2">
        <f t="shared" ca="1" si="59"/>
        <v>0</v>
      </c>
      <c r="BM77" s="2">
        <f t="shared" ca="1" si="59"/>
        <v>0</v>
      </c>
      <c r="BN77" s="2" t="str">
        <f t="shared" si="78"/>
        <v>SG</v>
      </c>
      <c r="BO77" s="2">
        <f>IF(AND(COUNTIF(J77:W77,"&gt;0")&gt;6,COUNTIF(J77:W77,"&gt;0")=SUM(BR77:CE77)),SUM(BR77:CE77),0)</f>
        <v>0</v>
      </c>
      <c r="BP77" s="2">
        <f t="shared" si="75"/>
        <v>1</v>
      </c>
      <c r="BR77" s="2">
        <f t="shared" si="61"/>
        <v>0</v>
      </c>
      <c r="BS77" s="2">
        <f t="shared" si="62"/>
        <v>0</v>
      </c>
      <c r="BT77" s="2">
        <f t="shared" si="63"/>
        <v>0</v>
      </c>
      <c r="BU77" s="2">
        <f t="shared" si="64"/>
        <v>0</v>
      </c>
      <c r="BV77" s="2">
        <f t="shared" si="65"/>
        <v>0</v>
      </c>
      <c r="BW77" s="2">
        <f t="shared" si="66"/>
        <v>0</v>
      </c>
      <c r="BX77" s="2">
        <f t="shared" si="67"/>
        <v>0</v>
      </c>
      <c r="BY77" s="2">
        <f t="shared" si="68"/>
        <v>0</v>
      </c>
      <c r="BZ77" s="2">
        <f t="shared" si="69"/>
        <v>0</v>
      </c>
      <c r="CA77" s="2">
        <f t="shared" si="70"/>
        <v>0</v>
      </c>
      <c r="CB77" s="2">
        <f t="shared" si="71"/>
        <v>0</v>
      </c>
      <c r="CC77" s="2">
        <f t="shared" si="72"/>
        <v>0</v>
      </c>
      <c r="CD77" s="2">
        <f t="shared" si="73"/>
        <v>0</v>
      </c>
      <c r="CE77" s="2">
        <f t="shared" si="74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КА-10А  -  Гун</v>
      </c>
      <c r="B78" s="10" t="s">
        <v>557</v>
      </c>
      <c r="C78" s="18">
        <v>3</v>
      </c>
      <c r="D78" s="18">
        <v>0.1</v>
      </c>
      <c r="E78" s="22" t="s">
        <v>726</v>
      </c>
      <c r="F78" s="22">
        <v>1</v>
      </c>
      <c r="G78" s="18">
        <v>1</v>
      </c>
      <c r="H78" s="20">
        <f t="shared" ca="1" si="76"/>
        <v>0</v>
      </c>
      <c r="I78" s="16" t="str">
        <f t="shared" si="77"/>
        <v>10K002SGAL24</v>
      </c>
      <c r="J78" s="54">
        <v>0.2</v>
      </c>
      <c r="K78" s="54">
        <v>0.2</v>
      </c>
      <c r="L78" s="54">
        <v>0</v>
      </c>
      <c r="M78" s="54">
        <v>0</v>
      </c>
      <c r="N78" s="54">
        <v>0.2</v>
      </c>
      <c r="O78" s="54">
        <v>0.2</v>
      </c>
      <c r="P78" s="54">
        <v>0.20000000000000004</v>
      </c>
      <c r="Q78" s="54">
        <v>0.2</v>
      </c>
      <c r="R78" s="54">
        <v>0.2</v>
      </c>
      <c r="S78" s="54">
        <v>0.2</v>
      </c>
      <c r="T78" s="54">
        <v>0.2</v>
      </c>
      <c r="U78" s="54"/>
      <c r="V78" s="54"/>
      <c r="W78" s="56"/>
      <c r="X78" s="2">
        <f t="shared" ca="1" si="41"/>
        <v>0</v>
      </c>
      <c r="Y78" s="2">
        <f t="shared" ca="1" si="41"/>
        <v>0</v>
      </c>
      <c r="Z78" s="2">
        <f t="shared" ca="1" si="41"/>
        <v>0</v>
      </c>
      <c r="AA78" s="2">
        <f t="shared" ca="1" si="41"/>
        <v>0</v>
      </c>
      <c r="AB78" s="2">
        <f t="shared" ca="1" si="41"/>
        <v>0</v>
      </c>
      <c r="AC78" s="2">
        <f t="shared" ca="1" si="58"/>
        <v>0</v>
      </c>
      <c r="AD78" s="2">
        <f t="shared" ca="1" si="58"/>
        <v>0</v>
      </c>
      <c r="AE78" s="2">
        <f t="shared" ca="1" si="58"/>
        <v>0</v>
      </c>
      <c r="AF78" s="2">
        <f t="shared" ca="1" si="58"/>
        <v>0</v>
      </c>
      <c r="AG78" s="2">
        <f t="shared" ca="1" si="58"/>
        <v>0</v>
      </c>
      <c r="AH78" s="2">
        <f t="shared" ca="1" si="58"/>
        <v>0</v>
      </c>
      <c r="AI78" s="2">
        <f t="shared" ca="1" si="58"/>
        <v>0</v>
      </c>
      <c r="AJ78" s="2">
        <f t="shared" ca="1" si="58"/>
        <v>0</v>
      </c>
      <c r="AK78" s="2">
        <f t="shared" ca="1" si="58"/>
        <v>0</v>
      </c>
      <c r="AL78" s="55">
        <v>0.15046895247</v>
      </c>
      <c r="AM78" s="55">
        <v>9.9958069999999996E-2</v>
      </c>
      <c r="AN78" s="55">
        <v>0</v>
      </c>
      <c r="AO78" s="55">
        <v>0</v>
      </c>
      <c r="AP78" s="55">
        <v>1.7553539327700001</v>
      </c>
      <c r="AQ78" s="55">
        <v>2.0358132932299999</v>
      </c>
      <c r="AR78" s="55">
        <v>2.3310510394900001</v>
      </c>
      <c r="AS78" s="55">
        <v>2.31988737042</v>
      </c>
      <c r="AT78" s="55">
        <v>2.5119498421399999</v>
      </c>
      <c r="AU78" s="55">
        <v>2.3813084406299998</v>
      </c>
      <c r="AV78" s="55">
        <v>2.6645778518999998</v>
      </c>
      <c r="AW78" s="55"/>
      <c r="AX78" s="55"/>
      <c r="AY78" s="55"/>
      <c r="AZ78" s="2">
        <f t="shared" ca="1" si="42"/>
        <v>0</v>
      </c>
      <c r="BA78" s="2">
        <f t="shared" ca="1" si="42"/>
        <v>0</v>
      </c>
      <c r="BB78" s="2">
        <f t="shared" ca="1" si="42"/>
        <v>0</v>
      </c>
      <c r="BC78" s="2">
        <f t="shared" ca="1" si="42"/>
        <v>0</v>
      </c>
      <c r="BD78" s="2">
        <f t="shared" ca="1" si="42"/>
        <v>0</v>
      </c>
      <c r="BE78" s="2">
        <f t="shared" ca="1" si="59"/>
        <v>0</v>
      </c>
      <c r="BF78" s="2">
        <f t="shared" ca="1" si="59"/>
        <v>0</v>
      </c>
      <c r="BG78" s="2">
        <f t="shared" ca="1" si="59"/>
        <v>0</v>
      </c>
      <c r="BH78" s="2">
        <f t="shared" ca="1" si="59"/>
        <v>0</v>
      </c>
      <c r="BI78" s="2">
        <f t="shared" ca="1" si="59"/>
        <v>0</v>
      </c>
      <c r="BJ78" s="2">
        <f t="shared" ca="1" si="59"/>
        <v>0</v>
      </c>
      <c r="BK78" s="2">
        <f t="shared" ca="1" si="59"/>
        <v>0</v>
      </c>
      <c r="BL78" s="2">
        <f t="shared" ca="1" si="59"/>
        <v>0</v>
      </c>
      <c r="BM78" s="2">
        <f t="shared" ca="1" si="59"/>
        <v>0</v>
      </c>
      <c r="BN78" s="2" t="str">
        <f t="shared" si="78"/>
        <v>SG</v>
      </c>
      <c r="BO78" s="2">
        <f>IF(AND(COUNTIF(J78:W78,"&gt;0")&gt;6,COUNTIF(J78:W78,"&gt;0")=SUM(BR78:CE78)),SUM(BR78:CE78),0)</f>
        <v>0</v>
      </c>
      <c r="BP78" s="2">
        <f t="shared" si="75"/>
        <v>1</v>
      </c>
      <c r="BR78" s="2">
        <f t="shared" si="61"/>
        <v>0</v>
      </c>
      <c r="BS78" s="2">
        <f t="shared" si="62"/>
        <v>0</v>
      </c>
      <c r="BT78" s="2">
        <f t="shared" si="63"/>
        <v>0</v>
      </c>
      <c r="BU78" s="2">
        <f t="shared" si="64"/>
        <v>0</v>
      </c>
      <c r="BV78" s="2">
        <f t="shared" si="65"/>
        <v>0</v>
      </c>
      <c r="BW78" s="2">
        <f t="shared" si="66"/>
        <v>0</v>
      </c>
      <c r="BX78" s="2">
        <f t="shared" si="67"/>
        <v>0</v>
      </c>
      <c r="BY78" s="2">
        <f t="shared" si="68"/>
        <v>0</v>
      </c>
      <c r="BZ78" s="2">
        <f t="shared" si="69"/>
        <v>0</v>
      </c>
      <c r="CA78" s="2">
        <f t="shared" si="70"/>
        <v>0</v>
      </c>
      <c r="CB78" s="2">
        <f t="shared" si="71"/>
        <v>0</v>
      </c>
      <c r="CC78" s="2">
        <f t="shared" si="72"/>
        <v>0</v>
      </c>
      <c r="CD78" s="2">
        <f t="shared" si="73"/>
        <v>0</v>
      </c>
      <c r="CE78" s="2">
        <f t="shared" si="74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КА-10Б  -  Гун</v>
      </c>
      <c r="B79" s="10" t="s">
        <v>558</v>
      </c>
      <c r="C79" s="18">
        <v>3</v>
      </c>
      <c r="D79" s="18">
        <v>0.2</v>
      </c>
      <c r="E79" s="22" t="s">
        <v>726</v>
      </c>
      <c r="F79" s="22">
        <v>1</v>
      </c>
      <c r="G79" s="18">
        <v>1</v>
      </c>
      <c r="H79" s="20">
        <f t="shared" ca="1" si="76"/>
        <v>0</v>
      </c>
      <c r="I79" s="16" t="str">
        <f t="shared" si="77"/>
        <v>10K002SGBL24</v>
      </c>
      <c r="J79" s="54">
        <v>0.3</v>
      </c>
      <c r="K79" s="54">
        <v>0.3</v>
      </c>
      <c r="L79" s="54">
        <v>0.3</v>
      </c>
      <c r="M79" s="54">
        <v>0.3</v>
      </c>
      <c r="N79" s="54">
        <v>0.3</v>
      </c>
      <c r="O79" s="54">
        <v>0.3</v>
      </c>
      <c r="P79" s="54">
        <v>0</v>
      </c>
      <c r="Q79" s="54">
        <v>0</v>
      </c>
      <c r="R79" s="54">
        <v>0</v>
      </c>
      <c r="S79" s="54">
        <v>0</v>
      </c>
      <c r="T79" s="54">
        <v>0</v>
      </c>
      <c r="U79" s="54"/>
      <c r="V79" s="54"/>
      <c r="W79" s="56"/>
      <c r="X79" s="2">
        <f t="shared" ca="1" si="41"/>
        <v>0</v>
      </c>
      <c r="Y79" s="2">
        <f t="shared" ca="1" si="41"/>
        <v>0</v>
      </c>
      <c r="Z79" s="2">
        <f t="shared" ca="1" si="41"/>
        <v>0</v>
      </c>
      <c r="AA79" s="2">
        <f t="shared" ca="1" si="41"/>
        <v>0</v>
      </c>
      <c r="AB79" s="2">
        <f t="shared" ca="1" si="41"/>
        <v>0</v>
      </c>
      <c r="AC79" s="2">
        <f t="shared" ca="1" si="58"/>
        <v>0</v>
      </c>
      <c r="AD79" s="2">
        <f t="shared" ca="1" si="58"/>
        <v>0</v>
      </c>
      <c r="AE79" s="2">
        <f t="shared" ca="1" si="58"/>
        <v>0</v>
      </c>
      <c r="AF79" s="2">
        <f t="shared" ca="1" si="58"/>
        <v>0</v>
      </c>
      <c r="AG79" s="2">
        <f t="shared" ca="1" si="58"/>
        <v>0</v>
      </c>
      <c r="AH79" s="2">
        <f t="shared" ca="1" si="58"/>
        <v>0</v>
      </c>
      <c r="AI79" s="2">
        <f t="shared" ca="1" si="58"/>
        <v>0</v>
      </c>
      <c r="AJ79" s="2">
        <f t="shared" ca="1" si="58"/>
        <v>0</v>
      </c>
      <c r="AK79" s="2">
        <f t="shared" ca="1" si="58"/>
        <v>0</v>
      </c>
      <c r="AL79" s="55">
        <v>1.6407786519200001</v>
      </c>
      <c r="AM79" s="55">
        <v>0.76396561468000002</v>
      </c>
      <c r="AN79" s="55">
        <v>0.45166239632999999</v>
      </c>
      <c r="AO79" s="55">
        <v>0.30990245984999998</v>
      </c>
      <c r="AP79" s="55">
        <v>0.13888382522000001</v>
      </c>
      <c r="AQ79" s="55">
        <v>9.9958069999999996E-2</v>
      </c>
      <c r="AR79" s="55">
        <v>0</v>
      </c>
      <c r="AS79" s="55">
        <v>0</v>
      </c>
      <c r="AT79" s="55">
        <v>0</v>
      </c>
      <c r="AU79" s="55">
        <v>0</v>
      </c>
      <c r="AV79" s="55">
        <v>0</v>
      </c>
      <c r="AW79" s="55"/>
      <c r="AX79" s="55"/>
      <c r="AY79" s="55"/>
      <c r="AZ79" s="2">
        <f t="shared" ca="1" si="42"/>
        <v>0</v>
      </c>
      <c r="BA79" s="2">
        <f t="shared" ca="1" si="42"/>
        <v>0</v>
      </c>
      <c r="BB79" s="2">
        <f t="shared" ca="1" si="42"/>
        <v>0</v>
      </c>
      <c r="BC79" s="2">
        <f t="shared" ca="1" si="42"/>
        <v>0</v>
      </c>
      <c r="BD79" s="2">
        <f t="shared" ca="1" si="42"/>
        <v>0</v>
      </c>
      <c r="BE79" s="2">
        <f t="shared" ca="1" si="59"/>
        <v>0</v>
      </c>
      <c r="BF79" s="2">
        <f t="shared" ca="1" si="59"/>
        <v>0</v>
      </c>
      <c r="BG79" s="2">
        <f t="shared" ca="1" si="59"/>
        <v>0</v>
      </c>
      <c r="BH79" s="2">
        <f t="shared" ca="1" si="59"/>
        <v>0</v>
      </c>
      <c r="BI79" s="2">
        <f t="shared" ca="1" si="59"/>
        <v>0</v>
      </c>
      <c r="BJ79" s="2">
        <f t="shared" ca="1" si="59"/>
        <v>0</v>
      </c>
      <c r="BK79" s="2">
        <f t="shared" ca="1" si="59"/>
        <v>0</v>
      </c>
      <c r="BL79" s="2">
        <f t="shared" ca="1" si="59"/>
        <v>0</v>
      </c>
      <c r="BM79" s="2">
        <f t="shared" ca="1" si="59"/>
        <v>0</v>
      </c>
      <c r="BN79" s="2" t="str">
        <f t="shared" si="78"/>
        <v>SG</v>
      </c>
      <c r="BP79" s="2">
        <f t="shared" si="75"/>
        <v>0</v>
      </c>
      <c r="BR79" s="2">
        <f t="shared" si="61"/>
        <v>0</v>
      </c>
      <c r="BS79" s="2">
        <f t="shared" si="62"/>
        <v>0</v>
      </c>
      <c r="BT79" s="2">
        <f t="shared" si="63"/>
        <v>0</v>
      </c>
      <c r="BU79" s="2">
        <f t="shared" si="64"/>
        <v>0</v>
      </c>
      <c r="BV79" s="2">
        <f t="shared" si="65"/>
        <v>0</v>
      </c>
      <c r="BW79" s="2">
        <f t="shared" si="66"/>
        <v>0</v>
      </c>
      <c r="BX79" s="2">
        <f t="shared" si="67"/>
        <v>0</v>
      </c>
      <c r="BY79" s="2">
        <f t="shared" si="68"/>
        <v>0</v>
      </c>
      <c r="BZ79" s="2">
        <f t="shared" si="69"/>
        <v>0</v>
      </c>
      <c r="CA79" s="2">
        <f t="shared" si="70"/>
        <v>0</v>
      </c>
      <c r="CB79" s="2">
        <f t="shared" si="71"/>
        <v>0</v>
      </c>
      <c r="CC79" s="2">
        <f t="shared" si="72"/>
        <v>0</v>
      </c>
      <c r="CD79" s="2">
        <f t="shared" si="73"/>
        <v>0</v>
      </c>
      <c r="CE79" s="2">
        <f t="shared" si="74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КА-1А  -  Δα_рс</v>
      </c>
      <c r="B80" s="10" t="s">
        <v>1399</v>
      </c>
      <c r="C80" s="18">
        <v>45</v>
      </c>
      <c r="D80" s="18">
        <v>10</v>
      </c>
      <c r="E80" s="22" t="s">
        <v>114</v>
      </c>
      <c r="F80" s="22">
        <v>1</v>
      </c>
      <c r="G80" s="18"/>
      <c r="H80" s="20">
        <f t="shared" ca="1" si="76"/>
        <v>0</v>
      </c>
      <c r="I80" s="16" t="str">
        <f t="shared" si="77"/>
        <v>01K102SVAF24</v>
      </c>
      <c r="J80" s="54">
        <v>44.487130354705549</v>
      </c>
      <c r="K80" s="54">
        <v>44.217995142330153</v>
      </c>
      <c r="L80" s="54">
        <v>44.441853422656607</v>
      </c>
      <c r="M80" s="54">
        <v>45.178097163060549</v>
      </c>
      <c r="N80" s="54">
        <v>44.257076401655503</v>
      </c>
      <c r="O80" s="54">
        <v>44.162982750446439</v>
      </c>
      <c r="P80" s="54">
        <v>44.134220507751962</v>
      </c>
      <c r="Q80" s="54">
        <v>43.896624977327228</v>
      </c>
      <c r="R80" s="54">
        <v>45.124988185030674</v>
      </c>
      <c r="S80" s="54">
        <v>44.505189312584022</v>
      </c>
      <c r="T80" s="54">
        <v>44.288075021567735</v>
      </c>
      <c r="U80" s="54"/>
      <c r="V80" s="54"/>
      <c r="W80" s="56"/>
      <c r="X80" s="2">
        <f t="shared" ca="1" si="41"/>
        <v>0</v>
      </c>
      <c r="Y80" s="2">
        <f t="shared" ca="1" si="41"/>
        <v>0</v>
      </c>
      <c r="Z80" s="2">
        <f t="shared" ca="1" si="41"/>
        <v>0</v>
      </c>
      <c r="AA80" s="2">
        <f t="shared" ca="1" si="41"/>
        <v>2</v>
      </c>
      <c r="AB80" s="2">
        <f t="shared" ca="1" si="41"/>
        <v>0</v>
      </c>
      <c r="AC80" s="2">
        <f t="shared" ca="1" si="58"/>
        <v>0</v>
      </c>
      <c r="AD80" s="2">
        <f t="shared" ca="1" si="58"/>
        <v>0</v>
      </c>
      <c r="AE80" s="2">
        <f t="shared" ca="1" si="58"/>
        <v>0</v>
      </c>
      <c r="AF80" s="2">
        <f t="shared" ca="1" si="58"/>
        <v>2</v>
      </c>
      <c r="AG80" s="2">
        <f t="shared" ca="1" si="58"/>
        <v>0</v>
      </c>
      <c r="AH80" s="2">
        <f t="shared" ca="1" si="58"/>
        <v>0</v>
      </c>
      <c r="AI80" s="2">
        <f t="shared" ca="1" si="58"/>
        <v>0</v>
      </c>
      <c r="AJ80" s="2">
        <f t="shared" ca="1" si="58"/>
        <v>0</v>
      </c>
      <c r="AK80" s="2">
        <f t="shared" ca="1" si="58"/>
        <v>0</v>
      </c>
      <c r="AL80" s="55">
        <v>0</v>
      </c>
      <c r="AM80" s="55">
        <v>0</v>
      </c>
      <c r="AN80" s="55">
        <v>0</v>
      </c>
      <c r="AO80" s="55">
        <v>0</v>
      </c>
      <c r="AP80" s="55">
        <v>0</v>
      </c>
      <c r="AQ80" s="55">
        <v>0</v>
      </c>
      <c r="AR80" s="55">
        <v>0</v>
      </c>
      <c r="AS80" s="55">
        <v>0</v>
      </c>
      <c r="AT80" s="55">
        <v>0</v>
      </c>
      <c r="AU80" s="55">
        <v>0</v>
      </c>
      <c r="AV80" s="55">
        <v>0</v>
      </c>
      <c r="AW80" s="55"/>
      <c r="AX80" s="55"/>
      <c r="AY80" s="55"/>
      <c r="AZ80" s="2">
        <f t="shared" ca="1" si="42"/>
        <v>0</v>
      </c>
      <c r="BA80" s="2">
        <f t="shared" ca="1" si="42"/>
        <v>0</v>
      </c>
      <c r="BB80" s="2">
        <f t="shared" ca="1" si="42"/>
        <v>0</v>
      </c>
      <c r="BC80" s="2">
        <f t="shared" ca="1" si="42"/>
        <v>0</v>
      </c>
      <c r="BD80" s="2">
        <f t="shared" ca="1" si="42"/>
        <v>0</v>
      </c>
      <c r="BE80" s="2">
        <f t="shared" ca="1" si="59"/>
        <v>0</v>
      </c>
      <c r="BF80" s="2">
        <f t="shared" ca="1" si="59"/>
        <v>0</v>
      </c>
      <c r="BG80" s="2">
        <f t="shared" ca="1" si="59"/>
        <v>0</v>
      </c>
      <c r="BH80" s="2">
        <f t="shared" ca="1" si="59"/>
        <v>0</v>
      </c>
      <c r="BI80" s="2">
        <f t="shared" ca="1" si="59"/>
        <v>0</v>
      </c>
      <c r="BJ80" s="2">
        <f t="shared" ca="1" si="59"/>
        <v>0</v>
      </c>
      <c r="BK80" s="2">
        <f t="shared" ca="1" si="59"/>
        <v>0</v>
      </c>
      <c r="BL80" s="2">
        <f t="shared" ca="1" si="59"/>
        <v>0</v>
      </c>
      <c r="BM80" s="2">
        <f t="shared" ca="1" si="59"/>
        <v>0</v>
      </c>
      <c r="BN80" s="2" t="str">
        <f t="shared" si="78"/>
        <v>SV</v>
      </c>
      <c r="BO80" s="2">
        <f t="shared" ref="BO80:BO91" si="79">IF(AND(COUNTIF(J80:W80,"&gt;0")&gt;6,COUNTIF(J80:W80,"&gt;0")=SUM(BR80:CE80)),SUM(BR80:CE80),0)</f>
        <v>0</v>
      </c>
      <c r="BP80" s="2">
        <f t="shared" si="75"/>
        <v>0</v>
      </c>
      <c r="BR80" s="2">
        <f t="shared" ref="BR80:BR97" si="80">IF(AND(J143 &gt;0,J80&gt;$C80,J80 &gt;1),1,0)</f>
        <v>0</v>
      </c>
      <c r="BS80" s="2">
        <f t="shared" ref="BS80:BS97" si="81">IF(AND(K143 &gt;0,K80&gt;$C80,K80 &gt;1),1,0)</f>
        <v>0</v>
      </c>
      <c r="BT80" s="2">
        <f t="shared" ref="BT80:BT97" si="82">IF(AND(L143 &gt;0,L80&gt;$C80,L80 &gt;1),1,0)</f>
        <v>0</v>
      </c>
      <c r="BU80" s="2">
        <f t="shared" ref="BU80:BU97" si="83">IF(AND(M143 &gt;0,M80&gt;$C80,M80 &gt;1),1,0)</f>
        <v>1</v>
      </c>
      <c r="BV80" s="2">
        <f t="shared" ref="BV80:BV97" si="84">IF(AND(N143 &gt;0,N80&gt;$C80,N80 &gt;1),1,0)</f>
        <v>0</v>
      </c>
      <c r="BW80" s="2">
        <f t="shared" ref="BW80:BW97" si="85">IF(AND(O143 &gt;0,O80&gt;$C80,O80 &gt;1),1,0)</f>
        <v>0</v>
      </c>
      <c r="BX80" s="2">
        <f t="shared" ref="BX80:BX97" si="86">IF(AND(P143 &gt;0,P80&gt;$C80,P80 &gt;1),1,0)</f>
        <v>0</v>
      </c>
      <c r="BY80" s="2">
        <f t="shared" ref="BY80:BY97" si="87">IF(AND(Q143 &gt;0,Q80&gt;$C80,Q80 &gt;1),1,0)</f>
        <v>0</v>
      </c>
      <c r="BZ80" s="2">
        <f t="shared" ref="BZ80:BZ97" si="88">IF(AND(R143 &gt;0,R80&gt;$C80,R80 &gt;1),1,0)</f>
        <v>1</v>
      </c>
      <c r="CA80" s="2">
        <f t="shared" ref="CA80:CA97" si="89">IF(AND(S143 &gt;0,S80&gt;$C80,S80 &gt;1),1,0)</f>
        <v>0</v>
      </c>
      <c r="CB80" s="2">
        <f t="shared" ref="CB80:CB97" si="90">IF(AND(T143 &gt;0,T80&gt;$C80,T80 &gt;1),1,0)</f>
        <v>0</v>
      </c>
      <c r="CC80" s="2">
        <f t="shared" ref="CC80:CC97" si="91">IF(AND(U143 &gt;0,U80&gt;$C80,U80 &gt;1),1,0)</f>
        <v>0</v>
      </c>
      <c r="CD80" s="2">
        <f t="shared" ref="CD80:CD97" si="92">IF(AND(V143 &gt;0,V80&gt;$C80,V80 &gt;1),1,0)</f>
        <v>0</v>
      </c>
      <c r="CE80" s="2">
        <f t="shared" ref="CE80:CE97" si="93">IF(AND(W143 &gt;0,W80&gt;$C80,W80 &gt;1),1,0)</f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КА-1Б  -  Δα_рс</v>
      </c>
      <c r="B81" s="10" t="s">
        <v>1400</v>
      </c>
      <c r="C81" s="18">
        <v>45</v>
      </c>
      <c r="D81" s="18">
        <v>10</v>
      </c>
      <c r="E81" s="22" t="s">
        <v>114</v>
      </c>
      <c r="F81" s="22">
        <v>1</v>
      </c>
      <c r="G81" s="18"/>
      <c r="H81" s="20">
        <f t="shared" ca="1" si="76"/>
        <v>0</v>
      </c>
      <c r="I81" s="16" t="str">
        <f t="shared" si="77"/>
        <v>01K102SVBF24</v>
      </c>
      <c r="J81" s="54">
        <v>46.666756517331066</v>
      </c>
      <c r="K81" s="54">
        <v>46.773492836627248</v>
      </c>
      <c r="L81" s="54">
        <v>46.806586067494024</v>
      </c>
      <c r="M81" s="54">
        <v>47.324446600988473</v>
      </c>
      <c r="N81" s="54">
        <v>46.610928742124301</v>
      </c>
      <c r="O81" s="54">
        <v>46.674191415619973</v>
      </c>
      <c r="P81" s="54">
        <v>46.819329142664394</v>
      </c>
      <c r="Q81" s="54">
        <v>46.778905458531355</v>
      </c>
      <c r="R81" s="54">
        <v>48.387354517803551</v>
      </c>
      <c r="S81" s="54">
        <v>46.495779192251049</v>
      </c>
      <c r="T81" s="54">
        <v>46.393833637595776</v>
      </c>
      <c r="U81" s="54"/>
      <c r="V81" s="54"/>
      <c r="W81" s="56"/>
      <c r="X81" s="2">
        <f t="shared" ca="1" si="41"/>
        <v>2</v>
      </c>
      <c r="Y81" s="2">
        <f t="shared" ca="1" si="41"/>
        <v>2</v>
      </c>
      <c r="Z81" s="2">
        <f t="shared" ca="1" si="41"/>
        <v>2</v>
      </c>
      <c r="AA81" s="2">
        <f t="shared" ca="1" si="41"/>
        <v>2</v>
      </c>
      <c r="AB81" s="2">
        <f t="shared" ca="1" si="41"/>
        <v>2</v>
      </c>
      <c r="AC81" s="2">
        <f t="shared" ca="1" si="58"/>
        <v>2</v>
      </c>
      <c r="AD81" s="2">
        <f t="shared" ca="1" si="58"/>
        <v>2</v>
      </c>
      <c r="AE81" s="2">
        <f t="shared" ca="1" si="58"/>
        <v>2</v>
      </c>
      <c r="AF81" s="2">
        <f t="shared" ca="1" si="58"/>
        <v>2</v>
      </c>
      <c r="AG81" s="2">
        <f t="shared" ca="1" si="58"/>
        <v>2</v>
      </c>
      <c r="AH81" s="2">
        <f t="shared" ca="1" si="58"/>
        <v>2</v>
      </c>
      <c r="AI81" s="2">
        <f t="shared" ca="1" si="58"/>
        <v>0</v>
      </c>
      <c r="AJ81" s="2">
        <f t="shared" ca="1" si="58"/>
        <v>0</v>
      </c>
      <c r="AK81" s="2">
        <f t="shared" ca="1" si="58"/>
        <v>0</v>
      </c>
      <c r="AL81" s="55">
        <v>0</v>
      </c>
      <c r="AM81" s="55">
        <v>0</v>
      </c>
      <c r="AN81" s="55">
        <v>0</v>
      </c>
      <c r="AO81" s="55">
        <v>0</v>
      </c>
      <c r="AP81" s="55">
        <v>0</v>
      </c>
      <c r="AQ81" s="55">
        <v>0</v>
      </c>
      <c r="AR81" s="55">
        <v>0</v>
      </c>
      <c r="AS81" s="55">
        <v>0</v>
      </c>
      <c r="AT81" s="55">
        <v>0</v>
      </c>
      <c r="AU81" s="55">
        <v>0</v>
      </c>
      <c r="AV81" s="55">
        <v>0</v>
      </c>
      <c r="AW81" s="55"/>
      <c r="AX81" s="55"/>
      <c r="AY81" s="55"/>
      <c r="AZ81" s="2">
        <f t="shared" ca="1" si="42"/>
        <v>0</v>
      </c>
      <c r="BA81" s="2">
        <f t="shared" ca="1" si="42"/>
        <v>0</v>
      </c>
      <c r="BB81" s="2">
        <f t="shared" ca="1" si="42"/>
        <v>0</v>
      </c>
      <c r="BC81" s="2">
        <f t="shared" ca="1" si="42"/>
        <v>0</v>
      </c>
      <c r="BD81" s="2">
        <f t="shared" ca="1" si="42"/>
        <v>0</v>
      </c>
      <c r="BE81" s="2">
        <f t="shared" ca="1" si="59"/>
        <v>0</v>
      </c>
      <c r="BF81" s="2">
        <f t="shared" ca="1" si="59"/>
        <v>0</v>
      </c>
      <c r="BG81" s="2">
        <f t="shared" ca="1" si="59"/>
        <v>0</v>
      </c>
      <c r="BH81" s="2">
        <f t="shared" ca="1" si="59"/>
        <v>0</v>
      </c>
      <c r="BI81" s="2">
        <f t="shared" ca="1" si="59"/>
        <v>0</v>
      </c>
      <c r="BJ81" s="2">
        <f t="shared" ca="1" si="59"/>
        <v>0</v>
      </c>
      <c r="BK81" s="2">
        <f t="shared" ca="1" si="59"/>
        <v>0</v>
      </c>
      <c r="BL81" s="2">
        <f t="shared" ca="1" si="59"/>
        <v>0</v>
      </c>
      <c r="BM81" s="2">
        <f t="shared" ca="1" si="59"/>
        <v>0</v>
      </c>
      <c r="BN81" s="2" t="str">
        <f t="shared" si="78"/>
        <v>SV</v>
      </c>
      <c r="BO81" s="2">
        <f t="shared" si="79"/>
        <v>11</v>
      </c>
      <c r="BP81" s="2">
        <f t="shared" si="75"/>
        <v>0</v>
      </c>
      <c r="BQ81" s="127">
        <v>46022</v>
      </c>
      <c r="BR81" s="2">
        <f t="shared" si="80"/>
        <v>1</v>
      </c>
      <c r="BS81" s="2">
        <f t="shared" si="81"/>
        <v>1</v>
      </c>
      <c r="BT81" s="2">
        <f t="shared" si="82"/>
        <v>1</v>
      </c>
      <c r="BU81" s="2">
        <f t="shared" si="83"/>
        <v>1</v>
      </c>
      <c r="BV81" s="2">
        <f t="shared" si="84"/>
        <v>1</v>
      </c>
      <c r="BW81" s="2">
        <f t="shared" si="85"/>
        <v>1</v>
      </c>
      <c r="BX81" s="2">
        <f t="shared" si="86"/>
        <v>1</v>
      </c>
      <c r="BY81" s="2">
        <f t="shared" si="87"/>
        <v>1</v>
      </c>
      <c r="BZ81" s="2">
        <f t="shared" si="88"/>
        <v>1</v>
      </c>
      <c r="CA81" s="2">
        <f t="shared" si="89"/>
        <v>1</v>
      </c>
      <c r="CB81" s="2">
        <f t="shared" si="90"/>
        <v>1</v>
      </c>
      <c r="CC81" s="2">
        <f t="shared" si="91"/>
        <v>0</v>
      </c>
      <c r="CD81" s="2">
        <f t="shared" si="92"/>
        <v>0</v>
      </c>
      <c r="CE81" s="2">
        <f t="shared" si="93"/>
        <v>0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КА-2А  -  Δα_рс</v>
      </c>
      <c r="B82" s="10" t="s">
        <v>1401</v>
      </c>
      <c r="C82" s="18">
        <v>45</v>
      </c>
      <c r="D82" s="18">
        <v>10</v>
      </c>
      <c r="E82" s="22" t="s">
        <v>114</v>
      </c>
      <c r="F82" s="22">
        <v>1</v>
      </c>
      <c r="G82" s="18"/>
      <c r="H82" s="20">
        <f t="shared" ca="1" si="76"/>
        <v>0</v>
      </c>
      <c r="I82" s="16" t="str">
        <f t="shared" si="77"/>
        <v>02K102SVAF24</v>
      </c>
      <c r="J82" s="54">
        <v>27.860865401592971</v>
      </c>
      <c r="K82" s="54">
        <v>27.837342704762868</v>
      </c>
      <c r="L82" s="54">
        <v>28.971838317911544</v>
      </c>
      <c r="M82" s="54">
        <v>28.443100485182921</v>
      </c>
      <c r="N82" s="54">
        <v>27.973554180763685</v>
      </c>
      <c r="O82" s="54">
        <v>28.091881240396116</v>
      </c>
      <c r="P82" s="54">
        <v>28.244354748413002</v>
      </c>
      <c r="Q82" s="54">
        <v>28.398625281371888</v>
      </c>
      <c r="R82" s="54">
        <v>28.377960298750949</v>
      </c>
      <c r="S82" s="54">
        <v>28.33551416794959</v>
      </c>
      <c r="T82" s="54">
        <v>28.368045826806156</v>
      </c>
      <c r="U82" s="54"/>
      <c r="V82" s="54"/>
      <c r="W82" s="56"/>
      <c r="X82" s="2">
        <f t="shared" ca="1" si="41"/>
        <v>0</v>
      </c>
      <c r="Y82" s="2">
        <f t="shared" ca="1" si="41"/>
        <v>0</v>
      </c>
      <c r="Z82" s="2">
        <f t="shared" ca="1" si="41"/>
        <v>0</v>
      </c>
      <c r="AA82" s="2">
        <f t="shared" ca="1" si="41"/>
        <v>0</v>
      </c>
      <c r="AB82" s="2">
        <f t="shared" ca="1" si="41"/>
        <v>0</v>
      </c>
      <c r="AC82" s="2">
        <f t="shared" ca="1" si="58"/>
        <v>0</v>
      </c>
      <c r="AD82" s="2">
        <f t="shared" ca="1" si="58"/>
        <v>0</v>
      </c>
      <c r="AE82" s="2">
        <f t="shared" ca="1" si="58"/>
        <v>0</v>
      </c>
      <c r="AF82" s="2">
        <f t="shared" ca="1" si="58"/>
        <v>0</v>
      </c>
      <c r="AG82" s="2">
        <f t="shared" ca="1" si="58"/>
        <v>0</v>
      </c>
      <c r="AH82" s="2">
        <f t="shared" ca="1" si="58"/>
        <v>0</v>
      </c>
      <c r="AI82" s="2">
        <f t="shared" ca="1" si="58"/>
        <v>0</v>
      </c>
      <c r="AJ82" s="2">
        <f t="shared" ca="1" si="58"/>
        <v>0</v>
      </c>
      <c r="AK82" s="2">
        <f t="shared" ca="1" si="58"/>
        <v>0</v>
      </c>
      <c r="AL82" s="55">
        <v>0</v>
      </c>
      <c r="AM82" s="55">
        <v>0</v>
      </c>
      <c r="AN82" s="55">
        <v>0</v>
      </c>
      <c r="AO82" s="55">
        <v>0</v>
      </c>
      <c r="AP82" s="55">
        <v>0</v>
      </c>
      <c r="AQ82" s="55">
        <v>0</v>
      </c>
      <c r="AR82" s="55">
        <v>0</v>
      </c>
      <c r="AS82" s="55">
        <v>0</v>
      </c>
      <c r="AT82" s="55">
        <v>0</v>
      </c>
      <c r="AU82" s="55">
        <v>0</v>
      </c>
      <c r="AV82" s="55">
        <v>0</v>
      </c>
      <c r="AW82" s="55"/>
      <c r="AX82" s="55"/>
      <c r="AY82" s="55"/>
      <c r="AZ82" s="2">
        <f t="shared" ca="1" si="42"/>
        <v>0</v>
      </c>
      <c r="BA82" s="2">
        <f t="shared" ca="1" si="42"/>
        <v>0</v>
      </c>
      <c r="BB82" s="2">
        <f t="shared" ca="1" si="42"/>
        <v>0</v>
      </c>
      <c r="BC82" s="2">
        <f t="shared" ca="1" si="42"/>
        <v>0</v>
      </c>
      <c r="BD82" s="2">
        <f t="shared" ca="1" si="42"/>
        <v>0</v>
      </c>
      <c r="BE82" s="2">
        <f t="shared" ca="1" si="59"/>
        <v>0</v>
      </c>
      <c r="BF82" s="2">
        <f t="shared" ca="1" si="59"/>
        <v>0</v>
      </c>
      <c r="BG82" s="2">
        <f t="shared" ca="1" si="59"/>
        <v>0</v>
      </c>
      <c r="BH82" s="2">
        <f t="shared" ca="1" si="59"/>
        <v>0</v>
      </c>
      <c r="BI82" s="2">
        <f t="shared" ca="1" si="59"/>
        <v>0</v>
      </c>
      <c r="BJ82" s="2">
        <f t="shared" ca="1" si="59"/>
        <v>0</v>
      </c>
      <c r="BK82" s="2">
        <f t="shared" ca="1" si="59"/>
        <v>0</v>
      </c>
      <c r="BL82" s="2">
        <f t="shared" ca="1" si="59"/>
        <v>0</v>
      </c>
      <c r="BM82" s="2">
        <f t="shared" ca="1" si="59"/>
        <v>0</v>
      </c>
      <c r="BN82" s="2" t="str">
        <f t="shared" si="78"/>
        <v>SV</v>
      </c>
      <c r="BO82" s="2">
        <f t="shared" si="79"/>
        <v>0</v>
      </c>
      <c r="BP82" s="2">
        <f t="shared" si="75"/>
        <v>1</v>
      </c>
      <c r="BR82" s="2">
        <f t="shared" si="80"/>
        <v>0</v>
      </c>
      <c r="BS82" s="2">
        <f t="shared" si="81"/>
        <v>0</v>
      </c>
      <c r="BT82" s="2">
        <f t="shared" si="82"/>
        <v>0</v>
      </c>
      <c r="BU82" s="2">
        <f t="shared" si="83"/>
        <v>0</v>
      </c>
      <c r="BV82" s="2">
        <f t="shared" si="84"/>
        <v>0</v>
      </c>
      <c r="BW82" s="2">
        <f t="shared" si="85"/>
        <v>0</v>
      </c>
      <c r="BX82" s="2">
        <f t="shared" si="86"/>
        <v>0</v>
      </c>
      <c r="BY82" s="2">
        <f t="shared" si="87"/>
        <v>0</v>
      </c>
      <c r="BZ82" s="2">
        <f t="shared" si="88"/>
        <v>0</v>
      </c>
      <c r="CA82" s="2">
        <f t="shared" si="89"/>
        <v>0</v>
      </c>
      <c r="CB82" s="2">
        <f t="shared" si="90"/>
        <v>0</v>
      </c>
      <c r="CC82" s="2">
        <f t="shared" si="91"/>
        <v>0</v>
      </c>
      <c r="CD82" s="2">
        <f t="shared" si="92"/>
        <v>0</v>
      </c>
      <c r="CE82" s="2">
        <f t="shared" si="93"/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КА-2Б  -  Δα_рс</v>
      </c>
      <c r="B83" s="10" t="s">
        <v>1402</v>
      </c>
      <c r="C83" s="18">
        <v>45</v>
      </c>
      <c r="D83" s="18">
        <v>10</v>
      </c>
      <c r="E83" s="22" t="s">
        <v>114</v>
      </c>
      <c r="F83" s="22">
        <v>1</v>
      </c>
      <c r="G83" s="18"/>
      <c r="H83" s="20">
        <f t="shared" ca="1" si="76"/>
        <v>0</v>
      </c>
      <c r="I83" s="16" t="str">
        <f t="shared" si="77"/>
        <v>02K102SVBF24</v>
      </c>
      <c r="J83" s="54">
        <v>22.152589108713521</v>
      </c>
      <c r="K83" s="54">
        <v>22.1887179576898</v>
      </c>
      <c r="L83" s="54">
        <v>23.287138553564297</v>
      </c>
      <c r="M83" s="54">
        <v>22.442490782946535</v>
      </c>
      <c r="N83" s="54">
        <v>22.447558566125533</v>
      </c>
      <c r="O83" s="54">
        <v>22.433628927684051</v>
      </c>
      <c r="P83" s="54">
        <v>22.77095399094835</v>
      </c>
      <c r="Q83" s="54">
        <v>22.347046434056448</v>
      </c>
      <c r="R83" s="54">
        <v>22.040548050394136</v>
      </c>
      <c r="S83" s="54">
        <v>25.58938730793809</v>
      </c>
      <c r="T83" s="54">
        <v>25.694898982554825</v>
      </c>
      <c r="U83" s="54"/>
      <c r="V83" s="54"/>
      <c r="W83" s="56"/>
      <c r="X83" s="2">
        <f t="shared" ca="1" si="41"/>
        <v>0</v>
      </c>
      <c r="Y83" s="2">
        <f t="shared" ca="1" si="41"/>
        <v>0</v>
      </c>
      <c r="Z83" s="2">
        <f t="shared" ca="1" si="41"/>
        <v>0</v>
      </c>
      <c r="AA83" s="2">
        <f t="shared" ca="1" si="41"/>
        <v>0</v>
      </c>
      <c r="AB83" s="2">
        <f t="shared" ca="1" si="41"/>
        <v>0</v>
      </c>
      <c r="AC83" s="2">
        <f t="shared" ca="1" si="58"/>
        <v>0</v>
      </c>
      <c r="AD83" s="2">
        <f t="shared" ca="1" si="58"/>
        <v>0</v>
      </c>
      <c r="AE83" s="2">
        <f t="shared" ca="1" si="58"/>
        <v>0</v>
      </c>
      <c r="AF83" s="2">
        <f t="shared" ca="1" si="58"/>
        <v>0</v>
      </c>
      <c r="AG83" s="2">
        <f t="shared" ca="1" si="58"/>
        <v>0</v>
      </c>
      <c r="AH83" s="2">
        <f t="shared" ca="1" si="58"/>
        <v>0</v>
      </c>
      <c r="AI83" s="2">
        <f t="shared" ca="1" si="58"/>
        <v>0</v>
      </c>
      <c r="AJ83" s="2">
        <f t="shared" ca="1" si="58"/>
        <v>0</v>
      </c>
      <c r="AK83" s="2">
        <f t="shared" ca="1" si="58"/>
        <v>0</v>
      </c>
      <c r="AL83" s="55">
        <v>0</v>
      </c>
      <c r="AM83" s="55">
        <v>0</v>
      </c>
      <c r="AN83" s="55">
        <v>0</v>
      </c>
      <c r="AO83" s="55">
        <v>0</v>
      </c>
      <c r="AP83" s="55">
        <v>0</v>
      </c>
      <c r="AQ83" s="55">
        <v>0</v>
      </c>
      <c r="AR83" s="55">
        <v>0</v>
      </c>
      <c r="AS83" s="55">
        <v>0</v>
      </c>
      <c r="AT83" s="55">
        <v>0</v>
      </c>
      <c r="AU83" s="55">
        <v>0</v>
      </c>
      <c r="AV83" s="55">
        <v>0</v>
      </c>
      <c r="AW83" s="55"/>
      <c r="AX83" s="55"/>
      <c r="AY83" s="55"/>
      <c r="AZ83" s="2">
        <f t="shared" ca="1" si="42"/>
        <v>0</v>
      </c>
      <c r="BA83" s="2">
        <f t="shared" ca="1" si="42"/>
        <v>0</v>
      </c>
      <c r="BB83" s="2">
        <f t="shared" ca="1" si="42"/>
        <v>0</v>
      </c>
      <c r="BC83" s="2">
        <f t="shared" ca="1" si="42"/>
        <v>0</v>
      </c>
      <c r="BD83" s="2">
        <f t="shared" ca="1" si="42"/>
        <v>0</v>
      </c>
      <c r="BE83" s="2">
        <f t="shared" ca="1" si="59"/>
        <v>0</v>
      </c>
      <c r="BF83" s="2">
        <f t="shared" ca="1" si="59"/>
        <v>0</v>
      </c>
      <c r="BG83" s="2">
        <f t="shared" ca="1" si="59"/>
        <v>0</v>
      </c>
      <c r="BH83" s="2">
        <f t="shared" ca="1" si="59"/>
        <v>0</v>
      </c>
      <c r="BI83" s="2">
        <f t="shared" ca="1" si="59"/>
        <v>0</v>
      </c>
      <c r="BJ83" s="2">
        <f t="shared" ca="1" si="59"/>
        <v>0</v>
      </c>
      <c r="BK83" s="2">
        <f t="shared" ca="1" si="59"/>
        <v>0</v>
      </c>
      <c r="BL83" s="2">
        <f t="shared" ca="1" si="59"/>
        <v>0</v>
      </c>
      <c r="BM83" s="2">
        <f t="shared" ca="1" si="59"/>
        <v>0</v>
      </c>
      <c r="BN83" s="2" t="str">
        <f t="shared" si="78"/>
        <v>SV</v>
      </c>
      <c r="BO83" s="2">
        <f t="shared" si="79"/>
        <v>0</v>
      </c>
      <c r="BP83" s="2">
        <f t="shared" si="75"/>
        <v>1</v>
      </c>
      <c r="BR83" s="2">
        <f t="shared" si="80"/>
        <v>0</v>
      </c>
      <c r="BS83" s="2">
        <f t="shared" si="81"/>
        <v>0</v>
      </c>
      <c r="BT83" s="2">
        <f t="shared" si="82"/>
        <v>0</v>
      </c>
      <c r="BU83" s="2">
        <f t="shared" si="83"/>
        <v>0</v>
      </c>
      <c r="BV83" s="2">
        <f t="shared" si="84"/>
        <v>0</v>
      </c>
      <c r="BW83" s="2">
        <f t="shared" si="85"/>
        <v>0</v>
      </c>
      <c r="BX83" s="2">
        <f t="shared" si="86"/>
        <v>0</v>
      </c>
      <c r="BY83" s="2">
        <f t="shared" si="87"/>
        <v>0</v>
      </c>
      <c r="BZ83" s="2">
        <f t="shared" si="88"/>
        <v>0</v>
      </c>
      <c r="CA83" s="2">
        <f t="shared" si="89"/>
        <v>0</v>
      </c>
      <c r="CB83" s="2">
        <f t="shared" si="90"/>
        <v>0</v>
      </c>
      <c r="CC83" s="2">
        <f t="shared" si="91"/>
        <v>0</v>
      </c>
      <c r="CD83" s="2">
        <f t="shared" si="92"/>
        <v>0</v>
      </c>
      <c r="CE83" s="2">
        <f t="shared" si="93"/>
        <v>0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КА-4А  -  Δα_рс</v>
      </c>
      <c r="B84" s="10" t="s">
        <v>1403</v>
      </c>
      <c r="C84" s="18">
        <v>45</v>
      </c>
      <c r="D84" s="18">
        <v>10</v>
      </c>
      <c r="E84" s="22" t="s">
        <v>114</v>
      </c>
      <c r="F84" s="22">
        <v>1</v>
      </c>
      <c r="G84" s="18"/>
      <c r="H84" s="20">
        <f t="shared" ca="1" si="76"/>
        <v>0</v>
      </c>
      <c r="I84" s="16" t="str">
        <f t="shared" si="77"/>
        <v>04K102SVAF24</v>
      </c>
      <c r="J84" s="54">
        <v>24.777789813872513</v>
      </c>
      <c r="K84" s="54">
        <v>24.703823610842182</v>
      </c>
      <c r="L84" s="54">
        <v>24.65861012556606</v>
      </c>
      <c r="M84" s="54">
        <v>24.825565601286648</v>
      </c>
      <c r="N84" s="54">
        <v>24.621912270103174</v>
      </c>
      <c r="O84" s="54">
        <v>24.626519223148708</v>
      </c>
      <c r="P84" s="54">
        <v>24.706196819073014</v>
      </c>
      <c r="Q84" s="54">
        <v>24.730562799959522</v>
      </c>
      <c r="R84" s="54">
        <v>24.650869254250939</v>
      </c>
      <c r="S84" s="54">
        <v>24.562531096400981</v>
      </c>
      <c r="T84" s="54">
        <v>24.567747332867647</v>
      </c>
      <c r="U84" s="54"/>
      <c r="V84" s="54"/>
      <c r="W84" s="56"/>
      <c r="X84" s="2">
        <f t="shared" ca="1" si="41"/>
        <v>0</v>
      </c>
      <c r="Y84" s="2">
        <f t="shared" ca="1" si="41"/>
        <v>0</v>
      </c>
      <c r="Z84" s="2">
        <f t="shared" ca="1" si="41"/>
        <v>0</v>
      </c>
      <c r="AA84" s="2">
        <f t="shared" ca="1" si="41"/>
        <v>0</v>
      </c>
      <c r="AB84" s="2">
        <f t="shared" ca="1" si="41"/>
        <v>0</v>
      </c>
      <c r="AC84" s="2">
        <f t="shared" ca="1" si="58"/>
        <v>0</v>
      </c>
      <c r="AD84" s="2">
        <f t="shared" ca="1" si="58"/>
        <v>0</v>
      </c>
      <c r="AE84" s="2">
        <f t="shared" ca="1" si="58"/>
        <v>0</v>
      </c>
      <c r="AF84" s="2">
        <f t="shared" ca="1" si="58"/>
        <v>0</v>
      </c>
      <c r="AG84" s="2">
        <f t="shared" ca="1" si="58"/>
        <v>0</v>
      </c>
      <c r="AH84" s="2">
        <f t="shared" ca="1" si="58"/>
        <v>0</v>
      </c>
      <c r="AI84" s="2">
        <f t="shared" ca="1" si="58"/>
        <v>0</v>
      </c>
      <c r="AJ84" s="2">
        <f t="shared" ca="1" si="58"/>
        <v>0</v>
      </c>
      <c r="AK84" s="2">
        <f t="shared" ca="1" si="58"/>
        <v>0</v>
      </c>
      <c r="AL84" s="55">
        <v>0</v>
      </c>
      <c r="AM84" s="55">
        <v>0</v>
      </c>
      <c r="AN84" s="55">
        <v>0</v>
      </c>
      <c r="AO84" s="55">
        <v>0</v>
      </c>
      <c r="AP84" s="55">
        <v>0</v>
      </c>
      <c r="AQ84" s="55">
        <v>0</v>
      </c>
      <c r="AR84" s="55">
        <v>0</v>
      </c>
      <c r="AS84" s="55">
        <v>0</v>
      </c>
      <c r="AT84" s="55">
        <v>0</v>
      </c>
      <c r="AU84" s="55">
        <v>0</v>
      </c>
      <c r="AV84" s="55">
        <v>0</v>
      </c>
      <c r="AW84" s="55"/>
      <c r="AX84" s="55"/>
      <c r="AY84" s="55"/>
      <c r="AZ84" s="2">
        <f t="shared" ca="1" si="42"/>
        <v>0</v>
      </c>
      <c r="BA84" s="2">
        <f t="shared" ca="1" si="42"/>
        <v>0</v>
      </c>
      <c r="BB84" s="2">
        <f t="shared" ca="1" si="42"/>
        <v>0</v>
      </c>
      <c r="BC84" s="2">
        <f t="shared" ca="1" si="42"/>
        <v>0</v>
      </c>
      <c r="BD84" s="2">
        <f t="shared" ca="1" si="42"/>
        <v>0</v>
      </c>
      <c r="BE84" s="2">
        <f t="shared" ca="1" si="59"/>
        <v>0</v>
      </c>
      <c r="BF84" s="2">
        <f t="shared" ca="1" si="59"/>
        <v>0</v>
      </c>
      <c r="BG84" s="2">
        <f t="shared" ca="1" si="59"/>
        <v>0</v>
      </c>
      <c r="BH84" s="2">
        <f t="shared" ca="1" si="59"/>
        <v>0</v>
      </c>
      <c r="BI84" s="2">
        <f t="shared" ca="1" si="59"/>
        <v>0</v>
      </c>
      <c r="BJ84" s="2">
        <f t="shared" ca="1" si="59"/>
        <v>0</v>
      </c>
      <c r="BK84" s="2">
        <f t="shared" ca="1" si="59"/>
        <v>0</v>
      </c>
      <c r="BL84" s="2">
        <f t="shared" ca="1" si="59"/>
        <v>0</v>
      </c>
      <c r="BM84" s="2">
        <f t="shared" ca="1" si="59"/>
        <v>0</v>
      </c>
      <c r="BN84" s="2" t="str">
        <f t="shared" si="78"/>
        <v>SV</v>
      </c>
      <c r="BO84" s="2">
        <f t="shared" si="79"/>
        <v>0</v>
      </c>
      <c r="BP84" s="2">
        <f t="shared" si="75"/>
        <v>1</v>
      </c>
      <c r="BR84" s="2">
        <f t="shared" si="80"/>
        <v>0</v>
      </c>
      <c r="BS84" s="2">
        <f t="shared" si="81"/>
        <v>0</v>
      </c>
      <c r="BT84" s="2">
        <f t="shared" si="82"/>
        <v>0</v>
      </c>
      <c r="BU84" s="2">
        <f t="shared" si="83"/>
        <v>0</v>
      </c>
      <c r="BV84" s="2">
        <f t="shared" si="84"/>
        <v>0</v>
      </c>
      <c r="BW84" s="2">
        <f t="shared" si="85"/>
        <v>0</v>
      </c>
      <c r="BX84" s="2">
        <f t="shared" si="86"/>
        <v>0</v>
      </c>
      <c r="BY84" s="2">
        <f t="shared" si="87"/>
        <v>0</v>
      </c>
      <c r="BZ84" s="2">
        <f t="shared" si="88"/>
        <v>0</v>
      </c>
      <c r="CA84" s="2">
        <f t="shared" si="89"/>
        <v>0</v>
      </c>
      <c r="CB84" s="2">
        <f t="shared" si="90"/>
        <v>0</v>
      </c>
      <c r="CC84" s="2">
        <f t="shared" si="91"/>
        <v>0</v>
      </c>
      <c r="CD84" s="2">
        <f t="shared" si="92"/>
        <v>0</v>
      </c>
      <c r="CE84" s="2">
        <f t="shared" si="93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КА-4Б  -  Δα_рс</v>
      </c>
      <c r="B85" s="10" t="s">
        <v>1404</v>
      </c>
      <c r="C85" s="18">
        <v>45</v>
      </c>
      <c r="D85" s="18">
        <v>10</v>
      </c>
      <c r="E85" s="22" t="s">
        <v>114</v>
      </c>
      <c r="F85" s="22">
        <v>1</v>
      </c>
      <c r="G85" s="18"/>
      <c r="H85" s="20">
        <f t="shared" ca="1" si="76"/>
        <v>0</v>
      </c>
      <c r="I85" s="16" t="str">
        <f t="shared" si="77"/>
        <v>04K102SVBF24</v>
      </c>
      <c r="J85" s="54">
        <v>33.184178324954452</v>
      </c>
      <c r="K85" s="54">
        <v>32.873903614640639</v>
      </c>
      <c r="L85" s="54">
        <v>33.04440932127612</v>
      </c>
      <c r="M85" s="54">
        <v>33.127286482724251</v>
      </c>
      <c r="N85" s="54">
        <v>32.898401291869931</v>
      </c>
      <c r="O85" s="54">
        <v>33.138404736335445</v>
      </c>
      <c r="P85" s="54">
        <v>33.037268746107138</v>
      </c>
      <c r="Q85" s="54">
        <v>32.974785721122103</v>
      </c>
      <c r="R85" s="54">
        <v>32.863583720567853</v>
      </c>
      <c r="S85" s="54">
        <v>32.941571576149073</v>
      </c>
      <c r="T85" s="54">
        <v>32.95187883126475</v>
      </c>
      <c r="U85" s="54"/>
      <c r="V85" s="54"/>
      <c r="W85" s="56"/>
      <c r="X85" s="2">
        <f t="shared" ca="1" si="41"/>
        <v>0</v>
      </c>
      <c r="Y85" s="2">
        <f t="shared" ca="1" si="41"/>
        <v>0</v>
      </c>
      <c r="Z85" s="2">
        <f t="shared" ca="1" si="41"/>
        <v>0</v>
      </c>
      <c r="AA85" s="2">
        <f t="shared" ca="1" si="41"/>
        <v>0</v>
      </c>
      <c r="AB85" s="2">
        <f t="shared" ca="1" si="41"/>
        <v>0</v>
      </c>
      <c r="AC85" s="2">
        <f t="shared" ca="1" si="58"/>
        <v>0</v>
      </c>
      <c r="AD85" s="2">
        <f t="shared" ca="1" si="58"/>
        <v>0</v>
      </c>
      <c r="AE85" s="2">
        <f t="shared" ca="1" si="58"/>
        <v>0</v>
      </c>
      <c r="AF85" s="2">
        <f t="shared" ca="1" si="58"/>
        <v>0</v>
      </c>
      <c r="AG85" s="2">
        <f t="shared" ca="1" si="58"/>
        <v>0</v>
      </c>
      <c r="AH85" s="2">
        <f t="shared" ca="1" si="58"/>
        <v>0</v>
      </c>
      <c r="AI85" s="2">
        <f t="shared" ca="1" si="58"/>
        <v>0</v>
      </c>
      <c r="AJ85" s="2">
        <f t="shared" ca="1" si="58"/>
        <v>0</v>
      </c>
      <c r="AK85" s="2">
        <f t="shared" ca="1" si="58"/>
        <v>0</v>
      </c>
      <c r="AL85" s="55">
        <v>0</v>
      </c>
      <c r="AM85" s="55">
        <v>0</v>
      </c>
      <c r="AN85" s="55">
        <v>0</v>
      </c>
      <c r="AO85" s="55">
        <v>0</v>
      </c>
      <c r="AP85" s="55">
        <v>0</v>
      </c>
      <c r="AQ85" s="55">
        <v>0</v>
      </c>
      <c r="AR85" s="55">
        <v>0</v>
      </c>
      <c r="AS85" s="55">
        <v>0</v>
      </c>
      <c r="AT85" s="55">
        <v>0</v>
      </c>
      <c r="AU85" s="55">
        <v>0</v>
      </c>
      <c r="AV85" s="55">
        <v>0</v>
      </c>
      <c r="AW85" s="55"/>
      <c r="AX85" s="55"/>
      <c r="AY85" s="55"/>
      <c r="AZ85" s="2">
        <f t="shared" ca="1" si="42"/>
        <v>0</v>
      </c>
      <c r="BA85" s="2">
        <f t="shared" ca="1" si="42"/>
        <v>0</v>
      </c>
      <c r="BB85" s="2">
        <f t="shared" ca="1" si="42"/>
        <v>0</v>
      </c>
      <c r="BC85" s="2">
        <f t="shared" ca="1" si="42"/>
        <v>0</v>
      </c>
      <c r="BD85" s="2">
        <f t="shared" ca="1" si="42"/>
        <v>0</v>
      </c>
      <c r="BE85" s="2">
        <f t="shared" ca="1" si="59"/>
        <v>0</v>
      </c>
      <c r="BF85" s="2">
        <f t="shared" ca="1" si="59"/>
        <v>0</v>
      </c>
      <c r="BG85" s="2">
        <f t="shared" ca="1" si="59"/>
        <v>0</v>
      </c>
      <c r="BH85" s="2">
        <f t="shared" ca="1" si="59"/>
        <v>0</v>
      </c>
      <c r="BI85" s="2">
        <f t="shared" ca="1" si="59"/>
        <v>0</v>
      </c>
      <c r="BJ85" s="2">
        <f t="shared" ca="1" si="59"/>
        <v>0</v>
      </c>
      <c r="BK85" s="2">
        <f t="shared" ca="1" si="59"/>
        <v>0</v>
      </c>
      <c r="BL85" s="2">
        <f t="shared" ca="1" si="59"/>
        <v>0</v>
      </c>
      <c r="BM85" s="2">
        <f t="shared" ca="1" si="59"/>
        <v>0</v>
      </c>
      <c r="BN85" s="2" t="str">
        <f t="shared" si="78"/>
        <v>SV</v>
      </c>
      <c r="BO85" s="2">
        <f t="shared" si="79"/>
        <v>0</v>
      </c>
      <c r="BP85" s="2">
        <f t="shared" si="75"/>
        <v>1</v>
      </c>
      <c r="BR85" s="2">
        <f t="shared" si="80"/>
        <v>0</v>
      </c>
      <c r="BS85" s="2">
        <f t="shared" si="81"/>
        <v>0</v>
      </c>
      <c r="BT85" s="2">
        <f t="shared" si="82"/>
        <v>0</v>
      </c>
      <c r="BU85" s="2">
        <f t="shared" si="83"/>
        <v>0</v>
      </c>
      <c r="BV85" s="2">
        <f t="shared" si="84"/>
        <v>0</v>
      </c>
      <c r="BW85" s="2">
        <f t="shared" si="85"/>
        <v>0</v>
      </c>
      <c r="BX85" s="2">
        <f t="shared" si="86"/>
        <v>0</v>
      </c>
      <c r="BY85" s="2">
        <f t="shared" si="87"/>
        <v>0</v>
      </c>
      <c r="BZ85" s="2">
        <f t="shared" si="88"/>
        <v>0</v>
      </c>
      <c r="CA85" s="2">
        <f t="shared" si="89"/>
        <v>0</v>
      </c>
      <c r="CB85" s="2">
        <f t="shared" si="90"/>
        <v>0</v>
      </c>
      <c r="CC85" s="2">
        <f t="shared" si="91"/>
        <v>0</v>
      </c>
      <c r="CD85" s="2">
        <f t="shared" si="92"/>
        <v>0</v>
      </c>
      <c r="CE85" s="2">
        <f t="shared" si="93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КА-5А  -  Δα_рс</v>
      </c>
      <c r="B86" s="10" t="s">
        <v>1405</v>
      </c>
      <c r="C86" s="18">
        <v>45</v>
      </c>
      <c r="D86" s="18">
        <v>10</v>
      </c>
      <c r="E86" s="22" t="s">
        <v>114</v>
      </c>
      <c r="F86" s="22">
        <v>1</v>
      </c>
      <c r="G86" s="18"/>
      <c r="H86" s="20">
        <f t="shared" ca="1" si="76"/>
        <v>0</v>
      </c>
      <c r="I86" s="16" t="str">
        <f t="shared" si="77"/>
        <v>05K102SVAN24</v>
      </c>
      <c r="J86" s="54">
        <v>45.679653574576513</v>
      </c>
      <c r="K86" s="54">
        <v>45.443907220379728</v>
      </c>
      <c r="L86" s="54">
        <v>45.55099507646522</v>
      </c>
      <c r="M86" s="54">
        <v>45.816665223311922</v>
      </c>
      <c r="N86" s="54">
        <v>46.262944223727693</v>
      </c>
      <c r="O86" s="54">
        <v>47.064072215434756</v>
      </c>
      <c r="P86" s="54">
        <v>46.577093488823635</v>
      </c>
      <c r="Q86" s="54">
        <v>45.114563243026844</v>
      </c>
      <c r="R86" s="54">
        <v>45.285217924367473</v>
      </c>
      <c r="S86" s="54">
        <v>45.641450246877227</v>
      </c>
      <c r="T86" s="54">
        <v>45.866758073103597</v>
      </c>
      <c r="U86" s="54"/>
      <c r="V86" s="54"/>
      <c r="W86" s="56"/>
      <c r="X86" s="2">
        <f t="shared" ca="1" si="41"/>
        <v>2</v>
      </c>
      <c r="Y86" s="2">
        <f t="shared" ca="1" si="41"/>
        <v>2</v>
      </c>
      <c r="Z86" s="2">
        <f t="shared" ca="1" si="41"/>
        <v>2</v>
      </c>
      <c r="AA86" s="2">
        <f t="shared" ca="1" si="41"/>
        <v>2</v>
      </c>
      <c r="AB86" s="2">
        <f t="shared" ca="1" si="41"/>
        <v>2</v>
      </c>
      <c r="AC86" s="2">
        <f t="shared" ca="1" si="58"/>
        <v>2</v>
      </c>
      <c r="AD86" s="2">
        <f t="shared" ca="1" si="58"/>
        <v>2</v>
      </c>
      <c r="AE86" s="2">
        <f t="shared" ca="1" si="58"/>
        <v>2</v>
      </c>
      <c r="AF86" s="2">
        <f t="shared" ca="1" si="58"/>
        <v>2</v>
      </c>
      <c r="AG86" s="2">
        <f t="shared" ca="1" si="58"/>
        <v>2</v>
      </c>
      <c r="AH86" s="2">
        <f t="shared" ca="1" si="58"/>
        <v>2</v>
      </c>
      <c r="AI86" s="2">
        <f t="shared" ca="1" si="58"/>
        <v>0</v>
      </c>
      <c r="AJ86" s="2">
        <f t="shared" ca="1" si="58"/>
        <v>0</v>
      </c>
      <c r="AK86" s="2">
        <f t="shared" ca="1" si="58"/>
        <v>0</v>
      </c>
      <c r="AL86" s="55">
        <v>0</v>
      </c>
      <c r="AM86" s="55">
        <v>0</v>
      </c>
      <c r="AN86" s="55">
        <v>0</v>
      </c>
      <c r="AO86" s="55">
        <v>0</v>
      </c>
      <c r="AP86" s="55">
        <v>0</v>
      </c>
      <c r="AQ86" s="55">
        <v>0</v>
      </c>
      <c r="AR86" s="55">
        <v>0</v>
      </c>
      <c r="AS86" s="55">
        <v>0</v>
      </c>
      <c r="AT86" s="55">
        <v>0</v>
      </c>
      <c r="AU86" s="55">
        <v>0</v>
      </c>
      <c r="AV86" s="55">
        <v>0</v>
      </c>
      <c r="AW86" s="55"/>
      <c r="AX86" s="55"/>
      <c r="AY86" s="55"/>
      <c r="AZ86" s="2">
        <f t="shared" ca="1" si="42"/>
        <v>0</v>
      </c>
      <c r="BA86" s="2">
        <f t="shared" ca="1" si="42"/>
        <v>0</v>
      </c>
      <c r="BB86" s="2">
        <f t="shared" ca="1" si="42"/>
        <v>0</v>
      </c>
      <c r="BC86" s="2">
        <f t="shared" ca="1" si="42"/>
        <v>0</v>
      </c>
      <c r="BD86" s="2">
        <f t="shared" ca="1" si="42"/>
        <v>0</v>
      </c>
      <c r="BE86" s="2">
        <f t="shared" ca="1" si="59"/>
        <v>0</v>
      </c>
      <c r="BF86" s="2">
        <f t="shared" ca="1" si="59"/>
        <v>0</v>
      </c>
      <c r="BG86" s="2">
        <f t="shared" ca="1" si="59"/>
        <v>0</v>
      </c>
      <c r="BH86" s="2">
        <f t="shared" ca="1" si="59"/>
        <v>0</v>
      </c>
      <c r="BI86" s="2">
        <f t="shared" ca="1" si="59"/>
        <v>0</v>
      </c>
      <c r="BJ86" s="2">
        <f t="shared" ca="1" si="59"/>
        <v>0</v>
      </c>
      <c r="BK86" s="2">
        <f t="shared" ca="1" si="59"/>
        <v>0</v>
      </c>
      <c r="BL86" s="2">
        <f t="shared" ca="1" si="59"/>
        <v>0</v>
      </c>
      <c r="BM86" s="2">
        <f t="shared" ca="1" si="59"/>
        <v>0</v>
      </c>
      <c r="BN86" s="2" t="str">
        <f t="shared" si="78"/>
        <v>SV</v>
      </c>
      <c r="BO86" s="2">
        <f t="shared" si="79"/>
        <v>11</v>
      </c>
      <c r="BP86" s="2">
        <f t="shared" si="75"/>
        <v>0</v>
      </c>
      <c r="BQ86" s="127">
        <v>46040</v>
      </c>
      <c r="BR86" s="2">
        <f t="shared" si="80"/>
        <v>1</v>
      </c>
      <c r="BS86" s="2">
        <f t="shared" si="81"/>
        <v>1</v>
      </c>
      <c r="BT86" s="2">
        <f t="shared" si="82"/>
        <v>1</v>
      </c>
      <c r="BU86" s="2">
        <f t="shared" si="83"/>
        <v>1</v>
      </c>
      <c r="BV86" s="2">
        <f t="shared" si="84"/>
        <v>1</v>
      </c>
      <c r="BW86" s="2">
        <f t="shared" si="85"/>
        <v>1</v>
      </c>
      <c r="BX86" s="2">
        <f t="shared" si="86"/>
        <v>1</v>
      </c>
      <c r="BY86" s="2">
        <f t="shared" si="87"/>
        <v>1</v>
      </c>
      <c r="BZ86" s="2">
        <f t="shared" si="88"/>
        <v>1</v>
      </c>
      <c r="CA86" s="2">
        <f t="shared" si="89"/>
        <v>1</v>
      </c>
      <c r="CB86" s="2">
        <f t="shared" si="90"/>
        <v>1</v>
      </c>
      <c r="CC86" s="2">
        <f t="shared" si="91"/>
        <v>0</v>
      </c>
      <c r="CD86" s="2">
        <f t="shared" si="92"/>
        <v>0</v>
      </c>
      <c r="CE86" s="2">
        <f t="shared" si="93"/>
        <v>0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КА-5Б  -  Δα_рс</v>
      </c>
      <c r="B87" s="10" t="s">
        <v>1406</v>
      </c>
      <c r="C87" s="18">
        <v>45</v>
      </c>
      <c r="D87" s="18">
        <v>10</v>
      </c>
      <c r="E87" s="22" t="s">
        <v>114</v>
      </c>
      <c r="F87" s="22">
        <v>1</v>
      </c>
      <c r="G87" s="18"/>
      <c r="H87" s="20">
        <f t="shared" ca="1" si="76"/>
        <v>0</v>
      </c>
      <c r="I87" s="16" t="str">
        <f t="shared" si="77"/>
        <v>05K102SVBN24</v>
      </c>
      <c r="J87" s="54">
        <v>28.975729576391196</v>
      </c>
      <c r="K87" s="54">
        <v>28.907926773681236</v>
      </c>
      <c r="L87" s="54">
        <v>28.773212394697197</v>
      </c>
      <c r="M87" s="54">
        <v>28.976760834323912</v>
      </c>
      <c r="N87" s="54">
        <v>29.581704415436011</v>
      </c>
      <c r="O87" s="54">
        <v>29.873530171399803</v>
      </c>
      <c r="P87" s="54">
        <v>29.740789628981943</v>
      </c>
      <c r="Q87" s="54">
        <v>28.49382333731155</v>
      </c>
      <c r="R87" s="54">
        <v>28.881419566855214</v>
      </c>
      <c r="S87" s="54">
        <v>28.773024437806047</v>
      </c>
      <c r="T87" s="54">
        <v>28.737300939273293</v>
      </c>
      <c r="U87" s="54"/>
      <c r="V87" s="54"/>
      <c r="W87" s="56"/>
      <c r="X87" s="2">
        <f t="shared" ca="1" si="41"/>
        <v>0</v>
      </c>
      <c r="Y87" s="2">
        <f t="shared" ca="1" si="41"/>
        <v>0</v>
      </c>
      <c r="Z87" s="2">
        <f t="shared" ca="1" si="41"/>
        <v>0</v>
      </c>
      <c r="AA87" s="2">
        <f t="shared" ca="1" si="41"/>
        <v>0</v>
      </c>
      <c r="AB87" s="2">
        <f t="shared" ca="1" si="41"/>
        <v>0</v>
      </c>
      <c r="AC87" s="2">
        <f t="shared" ca="1" si="58"/>
        <v>0</v>
      </c>
      <c r="AD87" s="2">
        <f t="shared" ca="1" si="58"/>
        <v>0</v>
      </c>
      <c r="AE87" s="2">
        <f t="shared" ca="1" si="58"/>
        <v>0</v>
      </c>
      <c r="AF87" s="2">
        <f t="shared" ca="1" si="58"/>
        <v>0</v>
      </c>
      <c r="AG87" s="2">
        <f t="shared" ca="1" si="58"/>
        <v>0</v>
      </c>
      <c r="AH87" s="2">
        <f t="shared" ca="1" si="58"/>
        <v>0</v>
      </c>
      <c r="AI87" s="2">
        <f t="shared" ca="1" si="58"/>
        <v>0</v>
      </c>
      <c r="AJ87" s="2">
        <f t="shared" ca="1" si="58"/>
        <v>0</v>
      </c>
      <c r="AK87" s="2">
        <f t="shared" ca="1" si="58"/>
        <v>0</v>
      </c>
      <c r="AL87" s="55">
        <v>0</v>
      </c>
      <c r="AM87" s="55">
        <v>0</v>
      </c>
      <c r="AN87" s="55">
        <v>0</v>
      </c>
      <c r="AO87" s="55">
        <v>0</v>
      </c>
      <c r="AP87" s="55">
        <v>0</v>
      </c>
      <c r="AQ87" s="55">
        <v>0</v>
      </c>
      <c r="AR87" s="55">
        <v>0</v>
      </c>
      <c r="AS87" s="55">
        <v>0</v>
      </c>
      <c r="AT87" s="55">
        <v>0</v>
      </c>
      <c r="AU87" s="55">
        <v>0</v>
      </c>
      <c r="AV87" s="55">
        <v>0</v>
      </c>
      <c r="AW87" s="55"/>
      <c r="AX87" s="55"/>
      <c r="AY87" s="55"/>
      <c r="AZ87" s="2">
        <f t="shared" ca="1" si="42"/>
        <v>0</v>
      </c>
      <c r="BA87" s="2">
        <f t="shared" ca="1" si="42"/>
        <v>0</v>
      </c>
      <c r="BB87" s="2">
        <f t="shared" ca="1" si="42"/>
        <v>0</v>
      </c>
      <c r="BC87" s="2">
        <f t="shared" ca="1" si="42"/>
        <v>0</v>
      </c>
      <c r="BD87" s="2">
        <f t="shared" ca="1" si="42"/>
        <v>0</v>
      </c>
      <c r="BE87" s="2">
        <f t="shared" ca="1" si="59"/>
        <v>0</v>
      </c>
      <c r="BF87" s="2">
        <f t="shared" ca="1" si="59"/>
        <v>0</v>
      </c>
      <c r="BG87" s="2">
        <f t="shared" ca="1" si="59"/>
        <v>0</v>
      </c>
      <c r="BH87" s="2">
        <f t="shared" ca="1" si="59"/>
        <v>0</v>
      </c>
      <c r="BI87" s="2">
        <f t="shared" ca="1" si="59"/>
        <v>0</v>
      </c>
      <c r="BJ87" s="2">
        <f t="shared" ca="1" si="59"/>
        <v>0</v>
      </c>
      <c r="BK87" s="2">
        <f t="shared" ca="1" si="59"/>
        <v>0</v>
      </c>
      <c r="BL87" s="2">
        <f t="shared" ca="1" si="59"/>
        <v>0</v>
      </c>
      <c r="BM87" s="2">
        <f t="shared" ca="1" si="59"/>
        <v>0</v>
      </c>
      <c r="BN87" s="2" t="str">
        <f t="shared" si="78"/>
        <v>SV</v>
      </c>
      <c r="BO87" s="2">
        <f t="shared" si="79"/>
        <v>0</v>
      </c>
      <c r="BP87" s="2">
        <f t="shared" si="75"/>
        <v>1</v>
      </c>
      <c r="BR87" s="2">
        <f t="shared" si="80"/>
        <v>0</v>
      </c>
      <c r="BS87" s="2">
        <f t="shared" si="81"/>
        <v>0</v>
      </c>
      <c r="BT87" s="2">
        <f t="shared" si="82"/>
        <v>0</v>
      </c>
      <c r="BU87" s="2">
        <f t="shared" si="83"/>
        <v>0</v>
      </c>
      <c r="BV87" s="2">
        <f t="shared" si="84"/>
        <v>0</v>
      </c>
      <c r="BW87" s="2">
        <f t="shared" si="85"/>
        <v>0</v>
      </c>
      <c r="BX87" s="2">
        <f t="shared" si="86"/>
        <v>0</v>
      </c>
      <c r="BY87" s="2">
        <f t="shared" si="87"/>
        <v>0</v>
      </c>
      <c r="BZ87" s="2">
        <f t="shared" si="88"/>
        <v>0</v>
      </c>
      <c r="CA87" s="2">
        <f t="shared" si="89"/>
        <v>0</v>
      </c>
      <c r="CB87" s="2">
        <f t="shared" si="90"/>
        <v>0</v>
      </c>
      <c r="CC87" s="2">
        <f t="shared" si="91"/>
        <v>0</v>
      </c>
      <c r="CD87" s="2">
        <f t="shared" si="92"/>
        <v>0</v>
      </c>
      <c r="CE87" s="2">
        <f t="shared" si="93"/>
        <v>0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КА-6А  -  Δα_рс</v>
      </c>
      <c r="B88" s="10" t="s">
        <v>1407</v>
      </c>
      <c r="C88" s="18">
        <v>45</v>
      </c>
      <c r="D88" s="18">
        <v>10</v>
      </c>
      <c r="E88" s="22" t="s">
        <v>114</v>
      </c>
      <c r="F88" s="22">
        <v>1</v>
      </c>
      <c r="G88" s="18"/>
      <c r="H88" s="20">
        <f t="shared" ca="1" si="76"/>
        <v>0</v>
      </c>
      <c r="I88" s="16" t="str">
        <f t="shared" si="77"/>
        <v>06K102SVAF24</v>
      </c>
      <c r="J88" s="54">
        <v>39.415943828885865</v>
      </c>
      <c r="K88" s="54">
        <v>39.383869286567361</v>
      </c>
      <c r="L88" s="54">
        <v>39.260688045944967</v>
      </c>
      <c r="M88" s="54">
        <v>40.452509966259449</v>
      </c>
      <c r="N88" s="54">
        <v>40.322989891960496</v>
      </c>
      <c r="O88" s="54">
        <v>40.277565905722177</v>
      </c>
      <c r="P88" s="54">
        <v>40.065524668318623</v>
      </c>
      <c r="Q88" s="54">
        <v>39.827592428945806</v>
      </c>
      <c r="R88" s="54">
        <v>39.294531326929231</v>
      </c>
      <c r="S88" s="54">
        <v>39.117798605126872</v>
      </c>
      <c r="T88" s="54">
        <v>39.142077972695596</v>
      </c>
      <c r="U88" s="54"/>
      <c r="V88" s="54"/>
      <c r="W88" s="56"/>
      <c r="X88" s="2">
        <f t="shared" ca="1" si="41"/>
        <v>0</v>
      </c>
      <c r="Y88" s="2">
        <f t="shared" ca="1" si="41"/>
        <v>0</v>
      </c>
      <c r="Z88" s="2">
        <f t="shared" ca="1" si="41"/>
        <v>0</v>
      </c>
      <c r="AA88" s="2">
        <f t="shared" ca="1" si="41"/>
        <v>0</v>
      </c>
      <c r="AB88" s="2">
        <f t="shared" ca="1" si="41"/>
        <v>0</v>
      </c>
      <c r="AC88" s="2">
        <f t="shared" ca="1" si="58"/>
        <v>0</v>
      </c>
      <c r="AD88" s="2">
        <f t="shared" ca="1" si="58"/>
        <v>0</v>
      </c>
      <c r="AE88" s="2">
        <f t="shared" ca="1" si="58"/>
        <v>0</v>
      </c>
      <c r="AF88" s="2">
        <f t="shared" ca="1" si="58"/>
        <v>0</v>
      </c>
      <c r="AG88" s="2">
        <f t="shared" ca="1" si="58"/>
        <v>0</v>
      </c>
      <c r="AH88" s="2">
        <f t="shared" ca="1" si="58"/>
        <v>0</v>
      </c>
      <c r="AI88" s="2">
        <f t="shared" ca="1" si="58"/>
        <v>0</v>
      </c>
      <c r="AJ88" s="2">
        <f t="shared" ca="1" si="58"/>
        <v>0</v>
      </c>
      <c r="AK88" s="2">
        <f t="shared" ca="1" si="58"/>
        <v>0</v>
      </c>
      <c r="AL88" s="55">
        <v>0</v>
      </c>
      <c r="AM88" s="55">
        <v>0</v>
      </c>
      <c r="AN88" s="55">
        <v>0</v>
      </c>
      <c r="AO88" s="55">
        <v>0</v>
      </c>
      <c r="AP88" s="55">
        <v>0</v>
      </c>
      <c r="AQ88" s="55">
        <v>0</v>
      </c>
      <c r="AR88" s="55">
        <v>0</v>
      </c>
      <c r="AS88" s="55">
        <v>0</v>
      </c>
      <c r="AT88" s="55">
        <v>0</v>
      </c>
      <c r="AU88" s="55">
        <v>0</v>
      </c>
      <c r="AV88" s="55">
        <v>0</v>
      </c>
      <c r="AW88" s="55"/>
      <c r="AX88" s="55"/>
      <c r="AY88" s="55"/>
      <c r="AZ88" s="2">
        <f t="shared" ca="1" si="42"/>
        <v>0</v>
      </c>
      <c r="BA88" s="2">
        <f t="shared" ca="1" si="42"/>
        <v>0</v>
      </c>
      <c r="BB88" s="2">
        <f t="shared" ca="1" si="42"/>
        <v>0</v>
      </c>
      <c r="BC88" s="2">
        <f t="shared" ca="1" si="42"/>
        <v>0</v>
      </c>
      <c r="BD88" s="2">
        <f t="shared" ca="1" si="42"/>
        <v>0</v>
      </c>
      <c r="BE88" s="2">
        <f t="shared" ca="1" si="59"/>
        <v>0</v>
      </c>
      <c r="BF88" s="2">
        <f t="shared" ca="1" si="59"/>
        <v>0</v>
      </c>
      <c r="BG88" s="2">
        <f t="shared" ca="1" si="59"/>
        <v>0</v>
      </c>
      <c r="BH88" s="2">
        <f t="shared" ca="1" si="59"/>
        <v>0</v>
      </c>
      <c r="BI88" s="2">
        <f t="shared" ca="1" si="59"/>
        <v>0</v>
      </c>
      <c r="BJ88" s="2">
        <f t="shared" ca="1" si="59"/>
        <v>0</v>
      </c>
      <c r="BK88" s="2">
        <f t="shared" ca="1" si="59"/>
        <v>0</v>
      </c>
      <c r="BL88" s="2">
        <f t="shared" ca="1" si="59"/>
        <v>0</v>
      </c>
      <c r="BM88" s="2">
        <f t="shared" ca="1" si="59"/>
        <v>0</v>
      </c>
      <c r="BN88" s="2" t="str">
        <f t="shared" si="78"/>
        <v>SV</v>
      </c>
      <c r="BO88" s="2">
        <f t="shared" si="79"/>
        <v>0</v>
      </c>
      <c r="BP88" s="2">
        <f t="shared" si="75"/>
        <v>1</v>
      </c>
      <c r="BR88" s="2">
        <f t="shared" si="80"/>
        <v>0</v>
      </c>
      <c r="BS88" s="2">
        <f t="shared" si="81"/>
        <v>0</v>
      </c>
      <c r="BT88" s="2">
        <f t="shared" si="82"/>
        <v>0</v>
      </c>
      <c r="BU88" s="2">
        <f t="shared" si="83"/>
        <v>0</v>
      </c>
      <c r="BV88" s="2">
        <f t="shared" si="84"/>
        <v>0</v>
      </c>
      <c r="BW88" s="2">
        <f t="shared" si="85"/>
        <v>0</v>
      </c>
      <c r="BX88" s="2">
        <f t="shared" si="86"/>
        <v>0</v>
      </c>
      <c r="BY88" s="2">
        <f t="shared" si="87"/>
        <v>0</v>
      </c>
      <c r="BZ88" s="2">
        <f t="shared" si="88"/>
        <v>0</v>
      </c>
      <c r="CA88" s="2">
        <f t="shared" si="89"/>
        <v>0</v>
      </c>
      <c r="CB88" s="2">
        <f t="shared" si="90"/>
        <v>0</v>
      </c>
      <c r="CC88" s="2">
        <f t="shared" si="91"/>
        <v>0</v>
      </c>
      <c r="CD88" s="2">
        <f t="shared" si="92"/>
        <v>0</v>
      </c>
      <c r="CE88" s="2">
        <f t="shared" si="93"/>
        <v>0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КА-6Б  -  Δα_рс</v>
      </c>
      <c r="B89" s="10" t="s">
        <v>1408</v>
      </c>
      <c r="C89" s="18">
        <v>45</v>
      </c>
      <c r="D89" s="18">
        <v>10</v>
      </c>
      <c r="E89" s="22" t="s">
        <v>114</v>
      </c>
      <c r="F89" s="22">
        <v>1</v>
      </c>
      <c r="G89" s="18"/>
      <c r="H89" s="20">
        <f t="shared" ca="1" si="76"/>
        <v>0</v>
      </c>
      <c r="I89" s="16" t="str">
        <f t="shared" si="77"/>
        <v>06K102SVBF24</v>
      </c>
      <c r="J89" s="54">
        <v>28.496085440237426</v>
      </c>
      <c r="K89" s="54">
        <v>28.643603304377546</v>
      </c>
      <c r="L89" s="54">
        <v>28.06472789707988</v>
      </c>
      <c r="M89" s="54">
        <v>28.954798903754018</v>
      </c>
      <c r="N89" s="54">
        <v>30.799734841645833</v>
      </c>
      <c r="O89" s="54">
        <v>31.511140143579965</v>
      </c>
      <c r="P89" s="54">
        <v>29.487298859590428</v>
      </c>
      <c r="Q89" s="54">
        <v>28.308637626235573</v>
      </c>
      <c r="R89" s="54">
        <v>28.09324857845867</v>
      </c>
      <c r="S89" s="54">
        <v>28.50353226579487</v>
      </c>
      <c r="T89" s="54">
        <v>28.584322983425597</v>
      </c>
      <c r="U89" s="54"/>
      <c r="V89" s="54"/>
      <c r="W89" s="56"/>
      <c r="X89" s="2">
        <f t="shared" ca="1" si="41"/>
        <v>0</v>
      </c>
      <c r="Y89" s="2">
        <f t="shared" ca="1" si="41"/>
        <v>0</v>
      </c>
      <c r="Z89" s="2">
        <f t="shared" ca="1" si="41"/>
        <v>0</v>
      </c>
      <c r="AA89" s="2">
        <f t="shared" ca="1" si="41"/>
        <v>0</v>
      </c>
      <c r="AB89" s="2">
        <f t="shared" ca="1" si="41"/>
        <v>0</v>
      </c>
      <c r="AC89" s="2">
        <f t="shared" ca="1" si="58"/>
        <v>0</v>
      </c>
      <c r="AD89" s="2">
        <f t="shared" ca="1" si="58"/>
        <v>0</v>
      </c>
      <c r="AE89" s="2">
        <f t="shared" ca="1" si="58"/>
        <v>0</v>
      </c>
      <c r="AF89" s="2">
        <f t="shared" ca="1" si="58"/>
        <v>0</v>
      </c>
      <c r="AG89" s="2">
        <f t="shared" ca="1" si="58"/>
        <v>0</v>
      </c>
      <c r="AH89" s="2">
        <f t="shared" ca="1" si="58"/>
        <v>0</v>
      </c>
      <c r="AI89" s="2">
        <f t="shared" ca="1" si="58"/>
        <v>0</v>
      </c>
      <c r="AJ89" s="2">
        <f t="shared" ca="1" si="58"/>
        <v>0</v>
      </c>
      <c r="AK89" s="2">
        <f t="shared" ca="1" si="58"/>
        <v>0</v>
      </c>
      <c r="AL89" s="55">
        <v>0</v>
      </c>
      <c r="AM89" s="55">
        <v>0</v>
      </c>
      <c r="AN89" s="55">
        <v>0</v>
      </c>
      <c r="AO89" s="55">
        <v>0</v>
      </c>
      <c r="AP89" s="55">
        <v>0</v>
      </c>
      <c r="AQ89" s="55">
        <v>0</v>
      </c>
      <c r="AR89" s="55">
        <v>0</v>
      </c>
      <c r="AS89" s="55">
        <v>0</v>
      </c>
      <c r="AT89" s="55">
        <v>0</v>
      </c>
      <c r="AU89" s="55">
        <v>0</v>
      </c>
      <c r="AV89" s="55">
        <v>0</v>
      </c>
      <c r="AW89" s="55"/>
      <c r="AX89" s="55"/>
      <c r="AY89" s="55"/>
      <c r="AZ89" s="2">
        <f t="shared" ca="1" si="42"/>
        <v>0</v>
      </c>
      <c r="BA89" s="2">
        <f t="shared" ca="1" si="42"/>
        <v>0</v>
      </c>
      <c r="BB89" s="2">
        <f t="shared" ca="1" si="42"/>
        <v>0</v>
      </c>
      <c r="BC89" s="2">
        <f t="shared" ca="1" si="42"/>
        <v>0</v>
      </c>
      <c r="BD89" s="2">
        <f t="shared" ca="1" si="42"/>
        <v>0</v>
      </c>
      <c r="BE89" s="2">
        <f t="shared" ca="1" si="59"/>
        <v>0</v>
      </c>
      <c r="BF89" s="2">
        <f t="shared" ca="1" si="59"/>
        <v>0</v>
      </c>
      <c r="BG89" s="2">
        <f t="shared" ca="1" si="59"/>
        <v>0</v>
      </c>
      <c r="BH89" s="2">
        <f t="shared" ca="1" si="59"/>
        <v>0</v>
      </c>
      <c r="BI89" s="2">
        <f t="shared" ca="1" si="59"/>
        <v>0</v>
      </c>
      <c r="BJ89" s="2">
        <f t="shared" ca="1" si="59"/>
        <v>0</v>
      </c>
      <c r="BK89" s="2">
        <f t="shared" ca="1" si="59"/>
        <v>0</v>
      </c>
      <c r="BL89" s="2">
        <f t="shared" ca="1" si="59"/>
        <v>0</v>
      </c>
      <c r="BM89" s="2">
        <f t="shared" ca="1" si="59"/>
        <v>0</v>
      </c>
      <c r="BN89" s="2" t="str">
        <f t="shared" si="78"/>
        <v>SV</v>
      </c>
      <c r="BO89" s="2">
        <f t="shared" si="79"/>
        <v>0</v>
      </c>
      <c r="BP89" s="2">
        <f t="shared" si="75"/>
        <v>1</v>
      </c>
      <c r="BR89" s="2">
        <f t="shared" si="80"/>
        <v>0</v>
      </c>
      <c r="BS89" s="2">
        <f t="shared" si="81"/>
        <v>0</v>
      </c>
      <c r="BT89" s="2">
        <f t="shared" si="82"/>
        <v>0</v>
      </c>
      <c r="BU89" s="2">
        <f t="shared" si="83"/>
        <v>0</v>
      </c>
      <c r="BV89" s="2">
        <f t="shared" si="84"/>
        <v>0</v>
      </c>
      <c r="BW89" s="2">
        <f t="shared" si="85"/>
        <v>0</v>
      </c>
      <c r="BX89" s="2">
        <f t="shared" si="86"/>
        <v>0</v>
      </c>
      <c r="BY89" s="2">
        <f t="shared" si="87"/>
        <v>0</v>
      </c>
      <c r="BZ89" s="2">
        <f t="shared" si="88"/>
        <v>0</v>
      </c>
      <c r="CA89" s="2">
        <f t="shared" si="89"/>
        <v>0</v>
      </c>
      <c r="CB89" s="2">
        <f t="shared" si="90"/>
        <v>0</v>
      </c>
      <c r="CC89" s="2">
        <f t="shared" si="91"/>
        <v>0</v>
      </c>
      <c r="CD89" s="2">
        <f t="shared" si="92"/>
        <v>0</v>
      </c>
      <c r="CE89" s="2">
        <f t="shared" si="93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КА-7А  -  Δα_рс</v>
      </c>
      <c r="B90" s="10" t="s">
        <v>1409</v>
      </c>
      <c r="C90" s="18">
        <v>45</v>
      </c>
      <c r="D90" s="18">
        <v>10</v>
      </c>
      <c r="E90" s="22" t="s">
        <v>114</v>
      </c>
      <c r="F90" s="22">
        <v>1</v>
      </c>
      <c r="G90" s="18"/>
      <c r="H90" s="20">
        <f t="shared" ca="1" si="76"/>
        <v>0</v>
      </c>
      <c r="I90" s="16" t="str">
        <f t="shared" si="77"/>
        <v>07K102SVAF24</v>
      </c>
      <c r="J90" s="54">
        <v>33.737007266180179</v>
      </c>
      <c r="K90" s="54">
        <v>33.557589637354553</v>
      </c>
      <c r="L90" s="54">
        <v>33.027153046601214</v>
      </c>
      <c r="M90" s="54">
        <v>32.37114920379306</v>
      </c>
      <c r="N90" s="54">
        <v>32.257211578981149</v>
      </c>
      <c r="O90" s="54">
        <v>32.143037736984873</v>
      </c>
      <c r="P90" s="54">
        <v>32.166529109787447</v>
      </c>
      <c r="Q90" s="54">
        <v>31.919866734325733</v>
      </c>
      <c r="R90" s="54">
        <v>32.0301760419296</v>
      </c>
      <c r="S90" s="54">
        <v>32.090135829265002</v>
      </c>
      <c r="T90" s="54">
        <v>32.019535859713223</v>
      </c>
      <c r="U90" s="54"/>
      <c r="V90" s="54"/>
      <c r="W90" s="56"/>
      <c r="X90" s="2">
        <f t="shared" ca="1" si="41"/>
        <v>0</v>
      </c>
      <c r="Y90" s="2">
        <f t="shared" ca="1" si="41"/>
        <v>0</v>
      </c>
      <c r="Z90" s="2">
        <f t="shared" ca="1" si="41"/>
        <v>0</v>
      </c>
      <c r="AA90" s="2">
        <f t="shared" ca="1" si="41"/>
        <v>0</v>
      </c>
      <c r="AB90" s="2">
        <f t="shared" ca="1" si="41"/>
        <v>0</v>
      </c>
      <c r="AC90" s="2">
        <f t="shared" ca="1" si="58"/>
        <v>0</v>
      </c>
      <c r="AD90" s="2">
        <f t="shared" ca="1" si="58"/>
        <v>0</v>
      </c>
      <c r="AE90" s="2">
        <f t="shared" ca="1" si="58"/>
        <v>0</v>
      </c>
      <c r="AF90" s="2">
        <f t="shared" ref="AF90:AK132" ca="1" si="94">IF(R90&lt;&gt;"",IF(LEFT($E90,2)="+-",IF(OR(R90&lt;MIN($C90:$D90),R90&gt;MAX($C90:$D90)),1,0),IF(AND(1*$E90&gt;0,R90&gt;MAX($C90:$D90)),1,IF(AND(1*$E90&lt;0,R90&lt;MIN($C90:$D90)),1,0)))+10*IF(SUM(OFFSET($A$143,MATCH(MID($A90,1,SEARCH(" ",$A90)-1)&amp;"  -  ЧЧР",$A$143:$A$169,0)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$143,IFERROR(MATCH("КА-"&amp;MID($A90,4,2)*1&amp;"А  -  ЧЧР",$A$143:$A$169,0),MATCH("КА-"&amp;MID($A90,4,2)*1&amp;"  -  ЧЧР",$A$143:$A$169,0))-1,COLUMN(R90)-1,,)+OFFSET($A$143,IFERROR(MATCH("КА-"&amp;MID($A90,4,2)*1&amp;"Б  -  ЧЧР",$A$143:$A$169,0),MATCH("КА-"&amp;MID($A90,4,2)*1&amp;"  -  ЧЧР",$A$143:$A$169,0))-1,COLUMN(R90)-1,,)=48,1,0),1),1)),0),0)*IF($G90&gt;0,IF(COLUMN(AB$7)-COLUMN($J$7)&gt;=$D$2+$G90,IF(SUM(OFFSET(AB90,,-1,,-$G90))&gt;=$G90*21,2,1),1),2)</f>
        <v>0</v>
      </c>
      <c r="AG90" s="2">
        <f t="shared" ca="1" si="94"/>
        <v>0</v>
      </c>
      <c r="AH90" s="2">
        <f t="shared" ca="1" si="94"/>
        <v>0</v>
      </c>
      <c r="AI90" s="2">
        <f t="shared" ca="1" si="94"/>
        <v>0</v>
      </c>
      <c r="AJ90" s="2">
        <f t="shared" ca="1" si="94"/>
        <v>0</v>
      </c>
      <c r="AK90" s="2">
        <f t="shared" ca="1" si="94"/>
        <v>0</v>
      </c>
      <c r="AL90" s="55">
        <v>0</v>
      </c>
      <c r="AM90" s="55">
        <v>0</v>
      </c>
      <c r="AN90" s="55">
        <v>0</v>
      </c>
      <c r="AO90" s="55">
        <v>0</v>
      </c>
      <c r="AP90" s="55">
        <v>0</v>
      </c>
      <c r="AQ90" s="55">
        <v>0</v>
      </c>
      <c r="AR90" s="55">
        <v>0</v>
      </c>
      <c r="AS90" s="55">
        <v>0</v>
      </c>
      <c r="AT90" s="55">
        <v>0</v>
      </c>
      <c r="AU90" s="55">
        <v>0</v>
      </c>
      <c r="AV90" s="55">
        <v>0</v>
      </c>
      <c r="AW90" s="55"/>
      <c r="AX90" s="55"/>
      <c r="AY90" s="55"/>
      <c r="AZ90" s="2">
        <f t="shared" ca="1" si="42"/>
        <v>0</v>
      </c>
      <c r="BA90" s="2">
        <f t="shared" ca="1" si="42"/>
        <v>0</v>
      </c>
      <c r="BB90" s="2">
        <f t="shared" ca="1" si="42"/>
        <v>0</v>
      </c>
      <c r="BC90" s="2">
        <f t="shared" ca="1" si="42"/>
        <v>0</v>
      </c>
      <c r="BD90" s="2">
        <f t="shared" ca="1" si="42"/>
        <v>0</v>
      </c>
      <c r="BE90" s="2">
        <f t="shared" ca="1" si="59"/>
        <v>0</v>
      </c>
      <c r="BF90" s="2">
        <f t="shared" ca="1" si="59"/>
        <v>0</v>
      </c>
      <c r="BG90" s="2">
        <f t="shared" ca="1" si="59"/>
        <v>0</v>
      </c>
      <c r="BH90" s="2">
        <f t="shared" ref="BH90:BM132" ca="1" si="95">COUNTIF(OFFSET(P90,,$D$2+2,COUNTIF(OFFSET($H90,1-ROW($H90),2+4*$D$2,170),"="&amp;OFFSET($H90,,2+4*$D$2))),"&gt;20")</f>
        <v>0</v>
      </c>
      <c r="BI90" s="2">
        <f t="shared" ca="1" si="95"/>
        <v>0</v>
      </c>
      <c r="BJ90" s="2">
        <f t="shared" ca="1" si="95"/>
        <v>0</v>
      </c>
      <c r="BK90" s="2">
        <f t="shared" ca="1" si="95"/>
        <v>0</v>
      </c>
      <c r="BL90" s="2">
        <f t="shared" ca="1" si="95"/>
        <v>0</v>
      </c>
      <c r="BM90" s="2">
        <f t="shared" ca="1" si="95"/>
        <v>0</v>
      </c>
      <c r="BN90" s="2" t="str">
        <f t="shared" si="78"/>
        <v>SV</v>
      </c>
      <c r="BO90" s="2">
        <f t="shared" si="79"/>
        <v>0</v>
      </c>
      <c r="BP90" s="2">
        <f t="shared" si="75"/>
        <v>1</v>
      </c>
      <c r="BR90" s="2">
        <f t="shared" si="80"/>
        <v>0</v>
      </c>
      <c r="BS90" s="2">
        <f t="shared" si="81"/>
        <v>0</v>
      </c>
      <c r="BT90" s="2">
        <f t="shared" si="82"/>
        <v>0</v>
      </c>
      <c r="BU90" s="2">
        <f t="shared" si="83"/>
        <v>0</v>
      </c>
      <c r="BV90" s="2">
        <f t="shared" si="84"/>
        <v>0</v>
      </c>
      <c r="BW90" s="2">
        <f t="shared" si="85"/>
        <v>0</v>
      </c>
      <c r="BX90" s="2">
        <f t="shared" si="86"/>
        <v>0</v>
      </c>
      <c r="BY90" s="2">
        <f t="shared" si="87"/>
        <v>0</v>
      </c>
      <c r="BZ90" s="2">
        <f t="shared" si="88"/>
        <v>0</v>
      </c>
      <c r="CA90" s="2">
        <f t="shared" si="89"/>
        <v>0</v>
      </c>
      <c r="CB90" s="2">
        <f t="shared" si="90"/>
        <v>0</v>
      </c>
      <c r="CC90" s="2">
        <f t="shared" si="91"/>
        <v>0</v>
      </c>
      <c r="CD90" s="2">
        <f t="shared" si="92"/>
        <v>0</v>
      </c>
      <c r="CE90" s="2">
        <f t="shared" si="93"/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КА-7Б  -  Δα_рс</v>
      </c>
      <c r="B91" s="10" t="s">
        <v>1410</v>
      </c>
      <c r="C91" s="18">
        <v>45</v>
      </c>
      <c r="D91" s="18">
        <v>10</v>
      </c>
      <c r="E91" s="22" t="s">
        <v>114</v>
      </c>
      <c r="F91" s="22">
        <v>1</v>
      </c>
      <c r="G91" s="18"/>
      <c r="H91" s="20">
        <f t="shared" ca="1" si="76"/>
        <v>0</v>
      </c>
      <c r="I91" s="16" t="str">
        <f t="shared" si="77"/>
        <v>07K102SVBF24</v>
      </c>
      <c r="J91" s="54">
        <v>20.39941500681482</v>
      </c>
      <c r="K91" s="54">
        <v>20.457566176232127</v>
      </c>
      <c r="L91" s="54">
        <v>20.410136065656985</v>
      </c>
      <c r="M91" s="54">
        <v>20.183847240796538</v>
      </c>
      <c r="N91" s="54">
        <v>20.259168826627686</v>
      </c>
      <c r="O91" s="54">
        <v>20.234462942182084</v>
      </c>
      <c r="P91" s="54">
        <v>20.218127306311295</v>
      </c>
      <c r="Q91" s="54">
        <v>20.113775310355798</v>
      </c>
      <c r="R91" s="54">
        <v>20.180400002496569</v>
      </c>
      <c r="S91" s="54">
        <v>20.099583392053614</v>
      </c>
      <c r="T91" s="54">
        <v>19.982338439010647</v>
      </c>
      <c r="U91" s="54"/>
      <c r="V91" s="54"/>
      <c r="W91" s="56"/>
      <c r="X91" s="2">
        <f t="shared" ca="1" si="41"/>
        <v>0</v>
      </c>
      <c r="Y91" s="2">
        <f t="shared" ca="1" si="41"/>
        <v>0</v>
      </c>
      <c r="Z91" s="2">
        <f t="shared" ca="1" si="41"/>
        <v>0</v>
      </c>
      <c r="AA91" s="2">
        <f t="shared" ca="1" si="41"/>
        <v>0</v>
      </c>
      <c r="AB91" s="2">
        <f t="shared" ca="1" si="41"/>
        <v>0</v>
      </c>
      <c r="AC91" s="2">
        <f t="shared" ca="1" si="41"/>
        <v>0</v>
      </c>
      <c r="AD91" s="2">
        <f t="shared" ca="1" si="41"/>
        <v>0</v>
      </c>
      <c r="AE91" s="2">
        <f t="shared" ca="1" si="41"/>
        <v>0</v>
      </c>
      <c r="AF91" s="2">
        <f t="shared" ca="1" si="94"/>
        <v>0</v>
      </c>
      <c r="AG91" s="2">
        <f t="shared" ca="1" si="94"/>
        <v>0</v>
      </c>
      <c r="AH91" s="2">
        <f t="shared" ca="1" si="94"/>
        <v>0</v>
      </c>
      <c r="AI91" s="2">
        <f t="shared" ca="1" si="94"/>
        <v>0</v>
      </c>
      <c r="AJ91" s="2">
        <f t="shared" ca="1" si="94"/>
        <v>0</v>
      </c>
      <c r="AK91" s="2">
        <f t="shared" ca="1" si="94"/>
        <v>0</v>
      </c>
      <c r="AL91" s="55">
        <v>0</v>
      </c>
      <c r="AM91" s="55">
        <v>0</v>
      </c>
      <c r="AN91" s="55">
        <v>0</v>
      </c>
      <c r="AO91" s="55">
        <v>0</v>
      </c>
      <c r="AP91" s="55">
        <v>0</v>
      </c>
      <c r="AQ91" s="55">
        <v>0</v>
      </c>
      <c r="AR91" s="55">
        <v>0</v>
      </c>
      <c r="AS91" s="55">
        <v>0</v>
      </c>
      <c r="AT91" s="55">
        <v>0</v>
      </c>
      <c r="AU91" s="55">
        <v>0</v>
      </c>
      <c r="AV91" s="55">
        <v>0</v>
      </c>
      <c r="AW91" s="55"/>
      <c r="AX91" s="55"/>
      <c r="AY91" s="55"/>
      <c r="AZ91" s="2">
        <f t="shared" ca="1" si="42"/>
        <v>0</v>
      </c>
      <c r="BA91" s="2">
        <f t="shared" ca="1" si="42"/>
        <v>0</v>
      </c>
      <c r="BB91" s="2">
        <f t="shared" ca="1" si="42"/>
        <v>0</v>
      </c>
      <c r="BC91" s="2">
        <f t="shared" ca="1" si="42"/>
        <v>0</v>
      </c>
      <c r="BD91" s="2">
        <f t="shared" ca="1" si="42"/>
        <v>0</v>
      </c>
      <c r="BE91" s="2">
        <f t="shared" ca="1" si="42"/>
        <v>0</v>
      </c>
      <c r="BF91" s="2">
        <f t="shared" ca="1" si="42"/>
        <v>0</v>
      </c>
      <c r="BG91" s="2">
        <f t="shared" ca="1" si="42"/>
        <v>0</v>
      </c>
      <c r="BH91" s="2">
        <f t="shared" ca="1" si="95"/>
        <v>0</v>
      </c>
      <c r="BI91" s="2">
        <f t="shared" ca="1" si="95"/>
        <v>0</v>
      </c>
      <c r="BJ91" s="2">
        <f t="shared" ca="1" si="95"/>
        <v>0</v>
      </c>
      <c r="BK91" s="2">
        <f t="shared" ca="1" si="95"/>
        <v>0</v>
      </c>
      <c r="BL91" s="2">
        <f t="shared" ca="1" si="95"/>
        <v>0</v>
      </c>
      <c r="BM91" s="2">
        <f t="shared" ca="1" si="95"/>
        <v>0</v>
      </c>
      <c r="BN91" s="2" t="str">
        <f t="shared" si="78"/>
        <v>SV</v>
      </c>
      <c r="BO91" s="2">
        <f t="shared" si="79"/>
        <v>0</v>
      </c>
      <c r="BP91" s="2">
        <f t="shared" si="75"/>
        <v>1</v>
      </c>
      <c r="BR91" s="2">
        <f t="shared" si="80"/>
        <v>0</v>
      </c>
      <c r="BS91" s="2">
        <f t="shared" si="81"/>
        <v>0</v>
      </c>
      <c r="BT91" s="2">
        <f t="shared" si="82"/>
        <v>0</v>
      </c>
      <c r="BU91" s="2">
        <f t="shared" si="83"/>
        <v>0</v>
      </c>
      <c r="BV91" s="2">
        <f t="shared" si="84"/>
        <v>0</v>
      </c>
      <c r="BW91" s="2">
        <f t="shared" si="85"/>
        <v>0</v>
      </c>
      <c r="BX91" s="2">
        <f t="shared" si="86"/>
        <v>0</v>
      </c>
      <c r="BY91" s="2">
        <f t="shared" si="87"/>
        <v>0</v>
      </c>
      <c r="BZ91" s="2">
        <f t="shared" si="88"/>
        <v>0</v>
      </c>
      <c r="CA91" s="2">
        <f t="shared" si="89"/>
        <v>0</v>
      </c>
      <c r="CB91" s="2">
        <f t="shared" si="90"/>
        <v>0</v>
      </c>
      <c r="CC91" s="2">
        <f t="shared" si="91"/>
        <v>0</v>
      </c>
      <c r="CD91" s="2">
        <f t="shared" si="92"/>
        <v>0</v>
      </c>
      <c r="CE91" s="2">
        <f t="shared" si="93"/>
        <v>0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КА-8А  -  Δα_рс</v>
      </c>
      <c r="B92" s="10" t="s">
        <v>1411</v>
      </c>
      <c r="C92" s="18">
        <v>45</v>
      </c>
      <c r="D92" s="18">
        <v>10</v>
      </c>
      <c r="E92" s="22" t="s">
        <v>114</v>
      </c>
      <c r="F92" s="22">
        <v>1</v>
      </c>
      <c r="G92" s="18"/>
      <c r="H92" s="20">
        <f t="shared" ca="1" si="76"/>
        <v>0</v>
      </c>
      <c r="I92" s="16" t="str">
        <f t="shared" si="77"/>
        <v>08K102SVAF24</v>
      </c>
      <c r="J92" s="54">
        <v>49.268012373315614</v>
      </c>
      <c r="K92" s="54">
        <v>49.257264284083739</v>
      </c>
      <c r="L92" s="54">
        <v>49.189527678261413</v>
      </c>
      <c r="M92" s="54">
        <v>49.505214920766086</v>
      </c>
      <c r="N92" s="54">
        <v>49.698045941450147</v>
      </c>
      <c r="O92" s="54">
        <v>49.645616924496032</v>
      </c>
      <c r="P92" s="54">
        <v>0</v>
      </c>
      <c r="Q92" s="54">
        <v>0</v>
      </c>
      <c r="R92" s="54">
        <v>0</v>
      </c>
      <c r="S92" s="54">
        <v>0</v>
      </c>
      <c r="T92" s="54">
        <v>0</v>
      </c>
      <c r="U92" s="54"/>
      <c r="V92" s="54"/>
      <c r="W92" s="56"/>
      <c r="X92" s="2">
        <f t="shared" ca="1" si="41"/>
        <v>2</v>
      </c>
      <c r="Y92" s="2">
        <f t="shared" ca="1" si="41"/>
        <v>2</v>
      </c>
      <c r="Z92" s="2">
        <f t="shared" ca="1" si="41"/>
        <v>2</v>
      </c>
      <c r="AA92" s="2">
        <f t="shared" ca="1" si="41"/>
        <v>2</v>
      </c>
      <c r="AB92" s="2">
        <f t="shared" ca="1" si="41"/>
        <v>2</v>
      </c>
      <c r="AC92" s="2">
        <f t="shared" ca="1" si="41"/>
        <v>2</v>
      </c>
      <c r="AD92" s="2">
        <f t="shared" ca="1" si="41"/>
        <v>0</v>
      </c>
      <c r="AE92" s="2">
        <f t="shared" ca="1" si="41"/>
        <v>0</v>
      </c>
      <c r="AF92" s="2">
        <f t="shared" ca="1" si="94"/>
        <v>0</v>
      </c>
      <c r="AG92" s="2">
        <f t="shared" ca="1" si="94"/>
        <v>0</v>
      </c>
      <c r="AH92" s="2">
        <f t="shared" ca="1" si="94"/>
        <v>0</v>
      </c>
      <c r="AI92" s="2">
        <f t="shared" ca="1" si="94"/>
        <v>0</v>
      </c>
      <c r="AJ92" s="2">
        <f t="shared" ca="1" si="94"/>
        <v>0</v>
      </c>
      <c r="AK92" s="2">
        <f t="shared" ca="1" si="94"/>
        <v>0</v>
      </c>
      <c r="AL92" s="55">
        <v>0</v>
      </c>
      <c r="AM92" s="55">
        <v>0</v>
      </c>
      <c r="AN92" s="55">
        <v>0</v>
      </c>
      <c r="AO92" s="55">
        <v>0</v>
      </c>
      <c r="AP92" s="55">
        <v>0</v>
      </c>
      <c r="AQ92" s="55">
        <v>9.8623890855793567E-2</v>
      </c>
      <c r="AR92" s="55">
        <v>0</v>
      </c>
      <c r="AS92" s="55">
        <v>0</v>
      </c>
      <c r="AT92" s="55">
        <v>0</v>
      </c>
      <c r="AU92" s="55">
        <v>0</v>
      </c>
      <c r="AV92" s="55">
        <v>0</v>
      </c>
      <c r="AW92" s="55"/>
      <c r="AX92" s="55"/>
      <c r="AY92" s="55"/>
      <c r="AZ92" s="2">
        <f t="shared" ca="1" si="42"/>
        <v>0</v>
      </c>
      <c r="BA92" s="2">
        <f t="shared" ca="1" si="42"/>
        <v>0</v>
      </c>
      <c r="BB92" s="2">
        <f t="shared" ca="1" si="42"/>
        <v>0</v>
      </c>
      <c r="BC92" s="2">
        <f t="shared" ca="1" si="42"/>
        <v>0</v>
      </c>
      <c r="BD92" s="2">
        <f t="shared" ca="1" si="42"/>
        <v>0</v>
      </c>
      <c r="BE92" s="2">
        <f t="shared" ca="1" si="42"/>
        <v>0</v>
      </c>
      <c r="BF92" s="2">
        <f t="shared" ca="1" si="42"/>
        <v>0</v>
      </c>
      <c r="BG92" s="2">
        <f t="shared" ca="1" si="42"/>
        <v>0</v>
      </c>
      <c r="BH92" s="2">
        <f t="shared" ca="1" si="95"/>
        <v>0</v>
      </c>
      <c r="BI92" s="2">
        <f t="shared" ca="1" si="95"/>
        <v>0</v>
      </c>
      <c r="BJ92" s="2">
        <f t="shared" ca="1" si="95"/>
        <v>0</v>
      </c>
      <c r="BK92" s="2">
        <f t="shared" ca="1" si="95"/>
        <v>0</v>
      </c>
      <c r="BL92" s="2">
        <f t="shared" ca="1" si="95"/>
        <v>0</v>
      </c>
      <c r="BM92" s="2">
        <f t="shared" ca="1" si="95"/>
        <v>0</v>
      </c>
      <c r="BN92" s="2" t="str">
        <f t="shared" si="78"/>
        <v>SV</v>
      </c>
      <c r="BP92" s="2">
        <f t="shared" si="75"/>
        <v>0</v>
      </c>
      <c r="BR92" s="2">
        <f t="shared" si="80"/>
        <v>1</v>
      </c>
      <c r="BS92" s="2">
        <f t="shared" si="81"/>
        <v>1</v>
      </c>
      <c r="BT92" s="2">
        <f t="shared" si="82"/>
        <v>1</v>
      </c>
      <c r="BU92" s="2">
        <f t="shared" si="83"/>
        <v>1</v>
      </c>
      <c r="BV92" s="2">
        <f t="shared" si="84"/>
        <v>1</v>
      </c>
      <c r="BW92" s="2">
        <f t="shared" si="85"/>
        <v>1</v>
      </c>
      <c r="BX92" s="2">
        <f t="shared" si="86"/>
        <v>0</v>
      </c>
      <c r="BY92" s="2">
        <f t="shared" si="87"/>
        <v>0</v>
      </c>
      <c r="BZ92" s="2">
        <f t="shared" si="88"/>
        <v>0</v>
      </c>
      <c r="CA92" s="2">
        <f t="shared" si="89"/>
        <v>0</v>
      </c>
      <c r="CB92" s="2">
        <f t="shared" si="90"/>
        <v>0</v>
      </c>
      <c r="CC92" s="2">
        <f t="shared" si="91"/>
        <v>0</v>
      </c>
      <c r="CD92" s="2">
        <f t="shared" si="92"/>
        <v>0</v>
      </c>
      <c r="CE92" s="2">
        <f t="shared" si="93"/>
        <v>0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КА-8Б  -  Δα_рс</v>
      </c>
      <c r="B93" s="10" t="s">
        <v>1412</v>
      </c>
      <c r="C93" s="18">
        <v>45</v>
      </c>
      <c r="D93" s="18">
        <v>10</v>
      </c>
      <c r="E93" s="22" t="s">
        <v>114</v>
      </c>
      <c r="F93" s="22">
        <v>1</v>
      </c>
      <c r="G93" s="18"/>
      <c r="H93" s="20">
        <f t="shared" ca="1" si="76"/>
        <v>0</v>
      </c>
      <c r="I93" s="16" t="str">
        <f t="shared" si="77"/>
        <v>08K102SVBF24</v>
      </c>
      <c r="J93" s="54">
        <v>51.550716204730307</v>
      </c>
      <c r="K93" s="54">
        <v>51.483304078571066</v>
      </c>
      <c r="L93" s="54">
        <v>50.949400997243444</v>
      </c>
      <c r="M93" s="54">
        <v>51.426335682915699</v>
      </c>
      <c r="N93" s="54">
        <v>51.169345613307918</v>
      </c>
      <c r="O93" s="54">
        <v>51.203343135270849</v>
      </c>
      <c r="P93" s="54">
        <v>0</v>
      </c>
      <c r="Q93" s="54">
        <v>0</v>
      </c>
      <c r="R93" s="54">
        <v>0</v>
      </c>
      <c r="S93" s="54">
        <v>0</v>
      </c>
      <c r="T93" s="54">
        <v>0</v>
      </c>
      <c r="U93" s="54"/>
      <c r="V93" s="54"/>
      <c r="W93" s="56"/>
      <c r="X93" s="2">
        <f t="shared" ca="1" si="41"/>
        <v>2</v>
      </c>
      <c r="Y93" s="2">
        <f t="shared" ca="1" si="41"/>
        <v>2</v>
      </c>
      <c r="Z93" s="2">
        <f t="shared" ca="1" si="41"/>
        <v>2</v>
      </c>
      <c r="AA93" s="2">
        <f t="shared" ca="1" si="41"/>
        <v>2</v>
      </c>
      <c r="AB93" s="2">
        <f t="shared" ca="1" si="41"/>
        <v>2</v>
      </c>
      <c r="AC93" s="2">
        <f t="shared" ca="1" si="41"/>
        <v>2</v>
      </c>
      <c r="AD93" s="2">
        <f t="shared" ca="1" si="41"/>
        <v>0</v>
      </c>
      <c r="AE93" s="2">
        <f t="shared" ca="1" si="41"/>
        <v>0</v>
      </c>
      <c r="AF93" s="2">
        <f t="shared" ca="1" si="94"/>
        <v>0</v>
      </c>
      <c r="AG93" s="2">
        <f t="shared" ca="1" si="94"/>
        <v>0</v>
      </c>
      <c r="AH93" s="2">
        <f t="shared" ca="1" si="94"/>
        <v>0</v>
      </c>
      <c r="AI93" s="2">
        <f t="shared" ca="1" si="94"/>
        <v>0</v>
      </c>
      <c r="AJ93" s="2">
        <f t="shared" ca="1" si="94"/>
        <v>0</v>
      </c>
      <c r="AK93" s="2">
        <f t="shared" ca="1" si="94"/>
        <v>0</v>
      </c>
      <c r="AL93" s="55">
        <v>0</v>
      </c>
      <c r="AM93" s="55">
        <v>0</v>
      </c>
      <c r="AN93" s="55">
        <v>0</v>
      </c>
      <c r="AO93" s="55">
        <v>0</v>
      </c>
      <c r="AP93" s="55">
        <v>0</v>
      </c>
      <c r="AQ93" s="55">
        <v>0</v>
      </c>
      <c r="AR93" s="55">
        <v>0</v>
      </c>
      <c r="AS93" s="55">
        <v>0</v>
      </c>
      <c r="AT93" s="55">
        <v>0</v>
      </c>
      <c r="AU93" s="55">
        <v>0</v>
      </c>
      <c r="AV93" s="55">
        <v>0</v>
      </c>
      <c r="AW93" s="55"/>
      <c r="AX93" s="55"/>
      <c r="AY93" s="55"/>
      <c r="AZ93" s="2">
        <f t="shared" ca="1" si="42"/>
        <v>0</v>
      </c>
      <c r="BA93" s="2">
        <f t="shared" ca="1" si="42"/>
        <v>0</v>
      </c>
      <c r="BB93" s="2">
        <f t="shared" ca="1" si="42"/>
        <v>0</v>
      </c>
      <c r="BC93" s="2">
        <f t="shared" ca="1" si="42"/>
        <v>0</v>
      </c>
      <c r="BD93" s="2">
        <f t="shared" ca="1" si="42"/>
        <v>0</v>
      </c>
      <c r="BE93" s="2">
        <f t="shared" ca="1" si="42"/>
        <v>0</v>
      </c>
      <c r="BF93" s="2">
        <f t="shared" ca="1" si="42"/>
        <v>0</v>
      </c>
      <c r="BG93" s="2">
        <f t="shared" ca="1" si="42"/>
        <v>0</v>
      </c>
      <c r="BH93" s="2">
        <f t="shared" ca="1" si="95"/>
        <v>0</v>
      </c>
      <c r="BI93" s="2">
        <f t="shared" ca="1" si="95"/>
        <v>0</v>
      </c>
      <c r="BJ93" s="2">
        <f t="shared" ca="1" si="95"/>
        <v>0</v>
      </c>
      <c r="BK93" s="2">
        <f t="shared" ca="1" si="95"/>
        <v>0</v>
      </c>
      <c r="BL93" s="2">
        <f t="shared" ca="1" si="95"/>
        <v>0</v>
      </c>
      <c r="BM93" s="2">
        <f t="shared" ca="1" si="95"/>
        <v>0</v>
      </c>
      <c r="BN93" s="2" t="str">
        <f t="shared" si="78"/>
        <v>SV</v>
      </c>
      <c r="BP93" s="2">
        <f t="shared" si="75"/>
        <v>0</v>
      </c>
      <c r="BR93" s="2">
        <f t="shared" si="80"/>
        <v>1</v>
      </c>
      <c r="BS93" s="2">
        <f t="shared" si="81"/>
        <v>1</v>
      </c>
      <c r="BT93" s="2">
        <f t="shared" si="82"/>
        <v>1</v>
      </c>
      <c r="BU93" s="2">
        <f t="shared" si="83"/>
        <v>1</v>
      </c>
      <c r="BV93" s="2">
        <f t="shared" si="84"/>
        <v>1</v>
      </c>
      <c r="BW93" s="2">
        <f t="shared" si="85"/>
        <v>1</v>
      </c>
      <c r="BX93" s="2">
        <f t="shared" si="86"/>
        <v>0</v>
      </c>
      <c r="BY93" s="2">
        <f t="shared" si="87"/>
        <v>0</v>
      </c>
      <c r="BZ93" s="2">
        <f t="shared" si="88"/>
        <v>0</v>
      </c>
      <c r="CA93" s="2">
        <f t="shared" si="89"/>
        <v>0</v>
      </c>
      <c r="CB93" s="2">
        <f t="shared" si="90"/>
        <v>0</v>
      </c>
      <c r="CC93" s="2">
        <f t="shared" si="91"/>
        <v>0</v>
      </c>
      <c r="CD93" s="2">
        <f t="shared" si="92"/>
        <v>0</v>
      </c>
      <c r="CE93" s="2">
        <f t="shared" si="93"/>
        <v>0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КА-9А  -  Δα_рс</v>
      </c>
      <c r="B94" s="10" t="s">
        <v>1413</v>
      </c>
      <c r="C94" s="18">
        <v>45</v>
      </c>
      <c r="D94" s="18">
        <v>10</v>
      </c>
      <c r="E94" s="22" t="s">
        <v>114</v>
      </c>
      <c r="F94" s="22">
        <v>1</v>
      </c>
      <c r="G94" s="18"/>
      <c r="H94" s="20">
        <f t="shared" ca="1" si="76"/>
        <v>0</v>
      </c>
      <c r="I94" s="16" t="str">
        <f t="shared" si="77"/>
        <v>09K102SVAL24</v>
      </c>
      <c r="J94" s="54">
        <v>41.418873426074981</v>
      </c>
      <c r="K94" s="54">
        <v>40.788197155995356</v>
      </c>
      <c r="L94" s="54">
        <v>40.931708557018894</v>
      </c>
      <c r="M94" s="54">
        <v>41.676997297937731</v>
      </c>
      <c r="N94" s="54">
        <v>44.705488859287222</v>
      </c>
      <c r="O94" s="54">
        <v>42.670155387699019</v>
      </c>
      <c r="P94" s="54">
        <v>42.305590718273855</v>
      </c>
      <c r="Q94" s="54">
        <v>40.695543072310592</v>
      </c>
      <c r="R94" s="54">
        <v>40.927289750089379</v>
      </c>
      <c r="S94" s="54">
        <v>41.145999937888675</v>
      </c>
      <c r="T94" s="54">
        <v>41.669862102495244</v>
      </c>
      <c r="U94" s="54"/>
      <c r="V94" s="54"/>
      <c r="W94" s="56"/>
      <c r="X94" s="2">
        <f t="shared" ca="1" si="41"/>
        <v>0</v>
      </c>
      <c r="Y94" s="2">
        <f t="shared" ca="1" si="41"/>
        <v>0</v>
      </c>
      <c r="Z94" s="2">
        <f t="shared" ca="1" si="41"/>
        <v>0</v>
      </c>
      <c r="AA94" s="2">
        <f t="shared" ca="1" si="41"/>
        <v>0</v>
      </c>
      <c r="AB94" s="2">
        <f t="shared" ca="1" si="41"/>
        <v>0</v>
      </c>
      <c r="AC94" s="2">
        <f t="shared" ca="1" si="41"/>
        <v>0</v>
      </c>
      <c r="AD94" s="2">
        <f t="shared" ca="1" si="41"/>
        <v>0</v>
      </c>
      <c r="AE94" s="2">
        <f t="shared" ca="1" si="41"/>
        <v>0</v>
      </c>
      <c r="AF94" s="2">
        <f t="shared" ca="1" si="94"/>
        <v>0</v>
      </c>
      <c r="AG94" s="2">
        <f t="shared" ca="1" si="94"/>
        <v>0</v>
      </c>
      <c r="AH94" s="2">
        <f t="shared" ca="1" si="94"/>
        <v>0</v>
      </c>
      <c r="AI94" s="2">
        <f t="shared" ca="1" si="94"/>
        <v>0</v>
      </c>
      <c r="AJ94" s="2">
        <f t="shared" ca="1" si="94"/>
        <v>0</v>
      </c>
      <c r="AK94" s="2">
        <f t="shared" ca="1" si="94"/>
        <v>0</v>
      </c>
      <c r="AL94" s="55">
        <v>0.1192680663732134</v>
      </c>
      <c r="AM94" s="55">
        <v>0</v>
      </c>
      <c r="AN94" s="55">
        <v>0</v>
      </c>
      <c r="AO94" s="55">
        <v>0</v>
      </c>
      <c r="AP94" s="55">
        <v>0</v>
      </c>
      <c r="AQ94" s="55">
        <v>0</v>
      </c>
      <c r="AR94" s="55">
        <v>0</v>
      </c>
      <c r="AS94" s="55">
        <v>0</v>
      </c>
      <c r="AT94" s="55">
        <v>0</v>
      </c>
      <c r="AU94" s="55">
        <v>0</v>
      </c>
      <c r="AV94" s="55">
        <v>0</v>
      </c>
      <c r="AW94" s="55"/>
      <c r="AX94" s="55"/>
      <c r="AY94" s="55"/>
      <c r="AZ94" s="2">
        <f t="shared" ca="1" si="42"/>
        <v>0</v>
      </c>
      <c r="BA94" s="2">
        <f t="shared" ca="1" si="42"/>
        <v>0</v>
      </c>
      <c r="BB94" s="2">
        <f t="shared" ca="1" si="42"/>
        <v>0</v>
      </c>
      <c r="BC94" s="2">
        <f t="shared" ca="1" si="42"/>
        <v>0</v>
      </c>
      <c r="BD94" s="2">
        <f t="shared" ca="1" si="42"/>
        <v>0</v>
      </c>
      <c r="BE94" s="2">
        <f t="shared" ca="1" si="42"/>
        <v>0</v>
      </c>
      <c r="BF94" s="2">
        <f t="shared" ca="1" si="42"/>
        <v>0</v>
      </c>
      <c r="BG94" s="2">
        <f t="shared" ca="1" si="42"/>
        <v>0</v>
      </c>
      <c r="BH94" s="2">
        <f t="shared" ca="1" si="95"/>
        <v>0</v>
      </c>
      <c r="BI94" s="2">
        <f t="shared" ca="1" si="95"/>
        <v>0</v>
      </c>
      <c r="BJ94" s="2">
        <f t="shared" ca="1" si="95"/>
        <v>0</v>
      </c>
      <c r="BK94" s="2">
        <f t="shared" ca="1" si="95"/>
        <v>0</v>
      </c>
      <c r="BL94" s="2">
        <f t="shared" ca="1" si="95"/>
        <v>0</v>
      </c>
      <c r="BM94" s="2">
        <f t="shared" ca="1" si="95"/>
        <v>0</v>
      </c>
      <c r="BN94" s="2" t="str">
        <f t="shared" si="78"/>
        <v>SV</v>
      </c>
      <c r="BO94" s="2">
        <f>IF(AND(COUNTIF(J94:W94,"&gt;0")&gt;6,COUNTIF(J94:W94,"&gt;0")=SUM(BR94:CE94)),SUM(BR94:CE94),0)</f>
        <v>0</v>
      </c>
      <c r="BP94" s="2">
        <f t="shared" si="75"/>
        <v>1</v>
      </c>
      <c r="BR94" s="2">
        <f t="shared" si="80"/>
        <v>0</v>
      </c>
      <c r="BS94" s="2">
        <f t="shared" si="81"/>
        <v>0</v>
      </c>
      <c r="BT94" s="2">
        <f t="shared" si="82"/>
        <v>0</v>
      </c>
      <c r="BU94" s="2">
        <f t="shared" si="83"/>
        <v>0</v>
      </c>
      <c r="BV94" s="2">
        <f t="shared" si="84"/>
        <v>0</v>
      </c>
      <c r="BW94" s="2">
        <f t="shared" si="85"/>
        <v>0</v>
      </c>
      <c r="BX94" s="2">
        <f t="shared" si="86"/>
        <v>0</v>
      </c>
      <c r="BY94" s="2">
        <f t="shared" si="87"/>
        <v>0</v>
      </c>
      <c r="BZ94" s="2">
        <f t="shared" si="88"/>
        <v>0</v>
      </c>
      <c r="CA94" s="2">
        <f t="shared" si="89"/>
        <v>0</v>
      </c>
      <c r="CB94" s="2">
        <f t="shared" si="90"/>
        <v>0</v>
      </c>
      <c r="CC94" s="2">
        <f t="shared" si="91"/>
        <v>0</v>
      </c>
      <c r="CD94" s="2">
        <f t="shared" si="92"/>
        <v>0</v>
      </c>
      <c r="CE94" s="2">
        <f t="shared" si="93"/>
        <v>0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КА-9Б  -  Δα_рс</v>
      </c>
      <c r="B95" s="10" t="s">
        <v>1414</v>
      </c>
      <c r="C95" s="18">
        <v>45</v>
      </c>
      <c r="D95" s="18">
        <v>10</v>
      </c>
      <c r="E95" s="22" t="s">
        <v>114</v>
      </c>
      <c r="F95" s="22">
        <v>1</v>
      </c>
      <c r="G95" s="18"/>
      <c r="H95" s="20">
        <f t="shared" ca="1" si="76"/>
        <v>0</v>
      </c>
      <c r="I95" s="16" t="str">
        <f t="shared" si="77"/>
        <v>09K102SVBL24</v>
      </c>
      <c r="J95" s="54">
        <v>29.508622011740847</v>
      </c>
      <c r="K95" s="54">
        <v>26.117572329374099</v>
      </c>
      <c r="L95" s="54">
        <v>25.8786641684564</v>
      </c>
      <c r="M95" s="54">
        <v>25.430953040816501</v>
      </c>
      <c r="N95" s="54">
        <v>27.060821014829369</v>
      </c>
      <c r="O95" s="54">
        <v>26.057045428820864</v>
      </c>
      <c r="P95" s="54">
        <v>26.346205313216259</v>
      </c>
      <c r="Q95" s="54">
        <v>25.815243744383782</v>
      </c>
      <c r="R95" s="54">
        <v>25.47139593098478</v>
      </c>
      <c r="S95" s="54">
        <v>25.58508608706962</v>
      </c>
      <c r="T95" s="54">
        <v>25.891590765691781</v>
      </c>
      <c r="U95" s="54"/>
      <c r="V95" s="54"/>
      <c r="W95" s="56"/>
      <c r="X95" s="2">
        <f t="shared" ca="1" si="41"/>
        <v>0</v>
      </c>
      <c r="Y95" s="2">
        <f t="shared" ca="1" si="41"/>
        <v>0</v>
      </c>
      <c r="Z95" s="2">
        <f t="shared" ca="1" si="41"/>
        <v>0</v>
      </c>
      <c r="AA95" s="2">
        <f t="shared" ca="1" si="41"/>
        <v>0</v>
      </c>
      <c r="AB95" s="2">
        <f t="shared" ca="1" si="41"/>
        <v>0</v>
      </c>
      <c r="AC95" s="2">
        <f t="shared" ca="1" si="41"/>
        <v>0</v>
      </c>
      <c r="AD95" s="2">
        <f t="shared" ca="1" si="41"/>
        <v>0</v>
      </c>
      <c r="AE95" s="2">
        <f t="shared" ca="1" si="41"/>
        <v>0</v>
      </c>
      <c r="AF95" s="2">
        <f t="shared" ca="1" si="94"/>
        <v>0</v>
      </c>
      <c r="AG95" s="2">
        <f t="shared" ca="1" si="94"/>
        <v>0</v>
      </c>
      <c r="AH95" s="2">
        <f t="shared" ca="1" si="94"/>
        <v>0</v>
      </c>
      <c r="AI95" s="2">
        <f t="shared" ca="1" si="94"/>
        <v>0</v>
      </c>
      <c r="AJ95" s="2">
        <f t="shared" ca="1" si="94"/>
        <v>0</v>
      </c>
      <c r="AK95" s="2">
        <f t="shared" ca="1" si="94"/>
        <v>0</v>
      </c>
      <c r="AL95" s="55">
        <v>0</v>
      </c>
      <c r="AM95" s="55">
        <v>0</v>
      </c>
      <c r="AN95" s="55">
        <v>0</v>
      </c>
      <c r="AO95" s="55">
        <v>0</v>
      </c>
      <c r="AP95" s="55">
        <v>0</v>
      </c>
      <c r="AQ95" s="55">
        <v>0</v>
      </c>
      <c r="AR95" s="55">
        <v>0</v>
      </c>
      <c r="AS95" s="55">
        <v>0</v>
      </c>
      <c r="AT95" s="55">
        <v>0</v>
      </c>
      <c r="AU95" s="55">
        <v>0</v>
      </c>
      <c r="AV95" s="55">
        <v>0</v>
      </c>
      <c r="AW95" s="55"/>
      <c r="AX95" s="55"/>
      <c r="AY95" s="55"/>
      <c r="AZ95" s="2">
        <f t="shared" ca="1" si="42"/>
        <v>0</v>
      </c>
      <c r="BA95" s="2">
        <f t="shared" ca="1" si="42"/>
        <v>0</v>
      </c>
      <c r="BB95" s="2">
        <f t="shared" ca="1" si="42"/>
        <v>0</v>
      </c>
      <c r="BC95" s="2">
        <f t="shared" ca="1" si="42"/>
        <v>0</v>
      </c>
      <c r="BD95" s="2">
        <f t="shared" ca="1" si="42"/>
        <v>0</v>
      </c>
      <c r="BE95" s="2">
        <f t="shared" ca="1" si="42"/>
        <v>0</v>
      </c>
      <c r="BF95" s="2">
        <f t="shared" ca="1" si="42"/>
        <v>0</v>
      </c>
      <c r="BG95" s="2">
        <f t="shared" ca="1" si="42"/>
        <v>0</v>
      </c>
      <c r="BH95" s="2">
        <f t="shared" ca="1" si="95"/>
        <v>0</v>
      </c>
      <c r="BI95" s="2">
        <f t="shared" ca="1" si="95"/>
        <v>0</v>
      </c>
      <c r="BJ95" s="2">
        <f t="shared" ca="1" si="95"/>
        <v>0</v>
      </c>
      <c r="BK95" s="2">
        <f t="shared" ca="1" si="95"/>
        <v>0</v>
      </c>
      <c r="BL95" s="2">
        <f t="shared" ca="1" si="95"/>
        <v>0</v>
      </c>
      <c r="BM95" s="2">
        <f t="shared" ca="1" si="95"/>
        <v>0</v>
      </c>
      <c r="BN95" s="2" t="str">
        <f t="shared" si="78"/>
        <v>SV</v>
      </c>
      <c r="BO95" s="2">
        <f>IF(AND(COUNTIF(J95:W95,"&gt;0")&gt;6,COUNTIF(J95:W95,"&gt;0")=SUM(BR95:CE95)),SUM(BR95:CE95),0)</f>
        <v>0</v>
      </c>
      <c r="BP95" s="2">
        <f t="shared" si="75"/>
        <v>1</v>
      </c>
      <c r="BR95" s="2">
        <f t="shared" si="80"/>
        <v>0</v>
      </c>
      <c r="BS95" s="2">
        <f t="shared" si="81"/>
        <v>0</v>
      </c>
      <c r="BT95" s="2">
        <f t="shared" si="82"/>
        <v>0</v>
      </c>
      <c r="BU95" s="2">
        <f t="shared" si="83"/>
        <v>0</v>
      </c>
      <c r="BV95" s="2">
        <f t="shared" si="84"/>
        <v>0</v>
      </c>
      <c r="BW95" s="2">
        <f t="shared" si="85"/>
        <v>0</v>
      </c>
      <c r="BX95" s="2">
        <f t="shared" si="86"/>
        <v>0</v>
      </c>
      <c r="BY95" s="2">
        <f t="shared" si="87"/>
        <v>0</v>
      </c>
      <c r="BZ95" s="2">
        <f t="shared" si="88"/>
        <v>0</v>
      </c>
      <c r="CA95" s="2">
        <f t="shared" si="89"/>
        <v>0</v>
      </c>
      <c r="CB95" s="2">
        <f t="shared" si="90"/>
        <v>0</v>
      </c>
      <c r="CC95" s="2">
        <f t="shared" si="91"/>
        <v>0</v>
      </c>
      <c r="CD95" s="2">
        <f t="shared" si="92"/>
        <v>0</v>
      </c>
      <c r="CE95" s="2">
        <f t="shared" si="93"/>
        <v>0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КА-10А  -  Δα_рс</v>
      </c>
      <c r="B96" s="10" t="s">
        <v>1415</v>
      </c>
      <c r="C96" s="18">
        <v>45</v>
      </c>
      <c r="D96" s="18">
        <v>10</v>
      </c>
      <c r="E96" s="22" t="s">
        <v>114</v>
      </c>
      <c r="F96" s="22">
        <v>1</v>
      </c>
      <c r="G96" s="18"/>
      <c r="H96" s="20">
        <f t="shared" ca="1" si="76"/>
        <v>0</v>
      </c>
      <c r="I96" s="16" t="str">
        <f t="shared" si="77"/>
        <v>10K102SVAL24</v>
      </c>
      <c r="J96" s="54">
        <v>43.577905691682524</v>
      </c>
      <c r="K96" s="54">
        <v>47.861243205951595</v>
      </c>
      <c r="L96" s="54">
        <v>0</v>
      </c>
      <c r="M96" s="54">
        <v>0</v>
      </c>
      <c r="N96" s="54">
        <v>37.784305198425372</v>
      </c>
      <c r="O96" s="54">
        <v>37.013409513873221</v>
      </c>
      <c r="P96" s="54">
        <v>36.211949117390311</v>
      </c>
      <c r="Q96" s="54">
        <v>36.212409583489524</v>
      </c>
      <c r="R96" s="54">
        <v>35.629994805494086</v>
      </c>
      <c r="S96" s="54">
        <v>35.977931599184245</v>
      </c>
      <c r="T96" s="54">
        <v>35.301994754341514</v>
      </c>
      <c r="U96" s="54"/>
      <c r="V96" s="54"/>
      <c r="W96" s="56"/>
      <c r="X96" s="2">
        <f t="shared" ca="1" si="41"/>
        <v>0</v>
      </c>
      <c r="Y96" s="2">
        <f t="shared" ca="1" si="41"/>
        <v>2</v>
      </c>
      <c r="Z96" s="2">
        <f t="shared" ca="1" si="41"/>
        <v>0</v>
      </c>
      <c r="AA96" s="2">
        <f t="shared" ca="1" si="41"/>
        <v>0</v>
      </c>
      <c r="AB96" s="2">
        <f t="shared" ca="1" si="41"/>
        <v>0</v>
      </c>
      <c r="AC96" s="2">
        <f t="shared" ca="1" si="41"/>
        <v>0</v>
      </c>
      <c r="AD96" s="2">
        <f t="shared" ca="1" si="41"/>
        <v>0</v>
      </c>
      <c r="AE96" s="2">
        <f t="shared" ca="1" si="41"/>
        <v>0</v>
      </c>
      <c r="AF96" s="2">
        <f t="shared" ca="1" si="94"/>
        <v>0</v>
      </c>
      <c r="AG96" s="2">
        <f t="shared" ca="1" si="94"/>
        <v>0</v>
      </c>
      <c r="AH96" s="2">
        <f t="shared" ca="1" si="94"/>
        <v>0</v>
      </c>
      <c r="AI96" s="2">
        <f t="shared" ca="1" si="94"/>
        <v>0</v>
      </c>
      <c r="AJ96" s="2">
        <f t="shared" ca="1" si="94"/>
        <v>0</v>
      </c>
      <c r="AK96" s="2">
        <f t="shared" ca="1" si="94"/>
        <v>0</v>
      </c>
      <c r="AL96" s="55">
        <v>0</v>
      </c>
      <c r="AM96" s="55">
        <v>0</v>
      </c>
      <c r="AN96" s="55">
        <v>0</v>
      </c>
      <c r="AO96" s="55">
        <v>0</v>
      </c>
      <c r="AP96" s="55">
        <v>0</v>
      </c>
      <c r="AQ96" s="55">
        <v>0.11649175243742263</v>
      </c>
      <c r="AR96" s="55">
        <v>0.1159927013814195</v>
      </c>
      <c r="AS96" s="55">
        <v>0.11625377837927095</v>
      </c>
      <c r="AT96" s="55">
        <v>0.11465506495872305</v>
      </c>
      <c r="AU96" s="55">
        <v>0.11560133102642292</v>
      </c>
      <c r="AV96" s="55">
        <v>0.11342106171990629</v>
      </c>
      <c r="AW96" s="55"/>
      <c r="AX96" s="55"/>
      <c r="AY96" s="55"/>
      <c r="AZ96" s="2">
        <f t="shared" ca="1" si="42"/>
        <v>0</v>
      </c>
      <c r="BA96" s="2">
        <f t="shared" ca="1" si="42"/>
        <v>0</v>
      </c>
      <c r="BB96" s="2">
        <f t="shared" ca="1" si="42"/>
        <v>0</v>
      </c>
      <c r="BC96" s="2">
        <f t="shared" ca="1" si="42"/>
        <v>0</v>
      </c>
      <c r="BD96" s="2">
        <f t="shared" ca="1" si="42"/>
        <v>0</v>
      </c>
      <c r="BE96" s="2">
        <f t="shared" ca="1" si="42"/>
        <v>0</v>
      </c>
      <c r="BF96" s="2">
        <f t="shared" ca="1" si="42"/>
        <v>0</v>
      </c>
      <c r="BG96" s="2">
        <f t="shared" ca="1" si="42"/>
        <v>0</v>
      </c>
      <c r="BH96" s="2">
        <f t="shared" ca="1" si="95"/>
        <v>0</v>
      </c>
      <c r="BI96" s="2">
        <f t="shared" ca="1" si="95"/>
        <v>0</v>
      </c>
      <c r="BJ96" s="2">
        <f t="shared" ca="1" si="95"/>
        <v>0</v>
      </c>
      <c r="BK96" s="2">
        <f t="shared" ca="1" si="95"/>
        <v>0</v>
      </c>
      <c r="BL96" s="2">
        <f t="shared" ca="1" si="95"/>
        <v>0</v>
      </c>
      <c r="BM96" s="2">
        <f t="shared" ca="1" si="95"/>
        <v>0</v>
      </c>
      <c r="BN96" s="2" t="str">
        <f t="shared" si="78"/>
        <v>SV</v>
      </c>
      <c r="BO96" s="2">
        <f>IF(AND(COUNTIF(J96:W96,"&gt;0")&gt;6,COUNTIF(J96:W96,"&gt;0")=SUM(BR96:CE96)),SUM(BR96:CE96),0)</f>
        <v>0</v>
      </c>
      <c r="BP96" s="2">
        <f t="shared" si="75"/>
        <v>0</v>
      </c>
      <c r="BR96" s="2">
        <f t="shared" si="80"/>
        <v>0</v>
      </c>
      <c r="BS96" s="2">
        <f t="shared" si="81"/>
        <v>1</v>
      </c>
      <c r="BT96" s="2">
        <f t="shared" si="82"/>
        <v>0</v>
      </c>
      <c r="BU96" s="2">
        <f t="shared" si="83"/>
        <v>0</v>
      </c>
      <c r="BV96" s="2">
        <f t="shared" si="84"/>
        <v>0</v>
      </c>
      <c r="BW96" s="2">
        <f t="shared" si="85"/>
        <v>0</v>
      </c>
      <c r="BX96" s="2">
        <f t="shared" si="86"/>
        <v>0</v>
      </c>
      <c r="BY96" s="2">
        <f t="shared" si="87"/>
        <v>0</v>
      </c>
      <c r="BZ96" s="2">
        <f t="shared" si="88"/>
        <v>0</v>
      </c>
      <c r="CA96" s="2">
        <f t="shared" si="89"/>
        <v>0</v>
      </c>
      <c r="CB96" s="2">
        <f t="shared" si="90"/>
        <v>0</v>
      </c>
      <c r="CC96" s="2">
        <f t="shared" si="91"/>
        <v>0</v>
      </c>
      <c r="CD96" s="2">
        <f t="shared" si="92"/>
        <v>0</v>
      </c>
      <c r="CE96" s="2">
        <f t="shared" si="93"/>
        <v>0</v>
      </c>
    </row>
    <row r="97" spans="1:83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КА-10Б  -  Δα_рс</v>
      </c>
      <c r="B97" s="10" t="s">
        <v>1416</v>
      </c>
      <c r="C97" s="18">
        <v>45</v>
      </c>
      <c r="D97" s="18">
        <v>10</v>
      </c>
      <c r="E97" s="22" t="s">
        <v>114</v>
      </c>
      <c r="F97" s="22">
        <v>1</v>
      </c>
      <c r="G97" s="18"/>
      <c r="H97" s="20">
        <f t="shared" ca="1" si="76"/>
        <v>0</v>
      </c>
      <c r="I97" s="16" t="str">
        <f t="shared" si="77"/>
        <v>10K102SVBL24</v>
      </c>
      <c r="J97" s="54">
        <v>10.595848702573401</v>
      </c>
      <c r="K97" s="54">
        <v>11.448450757727587</v>
      </c>
      <c r="L97" s="54">
        <v>11.782151797776931</v>
      </c>
      <c r="M97" s="54">
        <v>11.928379996230316</v>
      </c>
      <c r="N97" s="54">
        <v>12.352325884926545</v>
      </c>
      <c r="O97" s="54">
        <v>16.017165795458915</v>
      </c>
      <c r="P97" s="54">
        <v>0</v>
      </c>
      <c r="Q97" s="54">
        <v>0</v>
      </c>
      <c r="R97" s="54">
        <v>0</v>
      </c>
      <c r="S97" s="54">
        <v>0</v>
      </c>
      <c r="T97" s="54">
        <v>0</v>
      </c>
      <c r="U97" s="54"/>
      <c r="V97" s="54"/>
      <c r="W97" s="56"/>
      <c r="X97" s="2">
        <f t="shared" ca="1" si="41"/>
        <v>0</v>
      </c>
      <c r="Y97" s="2">
        <f t="shared" ca="1" si="41"/>
        <v>0</v>
      </c>
      <c r="Z97" s="2">
        <f t="shared" ca="1" si="41"/>
        <v>0</v>
      </c>
      <c r="AA97" s="2">
        <f t="shared" ca="1" si="41"/>
        <v>0</v>
      </c>
      <c r="AB97" s="2">
        <f t="shared" ca="1" si="41"/>
        <v>0</v>
      </c>
      <c r="AC97" s="2">
        <f t="shared" ca="1" si="41"/>
        <v>0</v>
      </c>
      <c r="AD97" s="2">
        <f t="shared" ca="1" si="41"/>
        <v>0</v>
      </c>
      <c r="AE97" s="2">
        <f t="shared" ca="1" si="41"/>
        <v>0</v>
      </c>
      <c r="AF97" s="2">
        <f t="shared" ca="1" si="94"/>
        <v>0</v>
      </c>
      <c r="AG97" s="2">
        <f t="shared" ca="1" si="94"/>
        <v>0</v>
      </c>
      <c r="AH97" s="2">
        <f t="shared" ca="1" si="94"/>
        <v>0</v>
      </c>
      <c r="AI97" s="2">
        <f t="shared" ca="1" si="94"/>
        <v>0</v>
      </c>
      <c r="AJ97" s="2">
        <f t="shared" ca="1" si="94"/>
        <v>0</v>
      </c>
      <c r="AK97" s="2">
        <f t="shared" ca="1" si="94"/>
        <v>0</v>
      </c>
      <c r="AL97" s="55">
        <v>0</v>
      </c>
      <c r="AM97" s="55">
        <v>0.12849182571493117</v>
      </c>
      <c r="AN97" s="55">
        <v>0.13452601306890788</v>
      </c>
      <c r="AO97" s="55">
        <v>0.1362737371736634</v>
      </c>
      <c r="AP97" s="55">
        <v>0.12151259842486298</v>
      </c>
      <c r="AQ97" s="55">
        <v>0</v>
      </c>
      <c r="AR97" s="55">
        <v>0</v>
      </c>
      <c r="AS97" s="55">
        <v>0</v>
      </c>
      <c r="AT97" s="55">
        <v>0</v>
      </c>
      <c r="AU97" s="55">
        <v>0</v>
      </c>
      <c r="AV97" s="55">
        <v>0</v>
      </c>
      <c r="AW97" s="55"/>
      <c r="AX97" s="55"/>
      <c r="AY97" s="55"/>
      <c r="AZ97" s="2">
        <f t="shared" ca="1" si="42"/>
        <v>0</v>
      </c>
      <c r="BA97" s="2">
        <f t="shared" ca="1" si="42"/>
        <v>0</v>
      </c>
      <c r="BB97" s="2">
        <f t="shared" ca="1" si="42"/>
        <v>0</v>
      </c>
      <c r="BC97" s="2">
        <f t="shared" ca="1" si="42"/>
        <v>0</v>
      </c>
      <c r="BD97" s="2">
        <f t="shared" ca="1" si="42"/>
        <v>0</v>
      </c>
      <c r="BE97" s="2">
        <f t="shared" ca="1" si="42"/>
        <v>0</v>
      </c>
      <c r="BF97" s="2">
        <f t="shared" ca="1" si="42"/>
        <v>0</v>
      </c>
      <c r="BG97" s="2">
        <f t="shared" ca="1" si="42"/>
        <v>0</v>
      </c>
      <c r="BH97" s="2">
        <f t="shared" ca="1" si="95"/>
        <v>0</v>
      </c>
      <c r="BI97" s="2">
        <f t="shared" ca="1" si="95"/>
        <v>0</v>
      </c>
      <c r="BJ97" s="2">
        <f t="shared" ca="1" si="95"/>
        <v>0</v>
      </c>
      <c r="BK97" s="2">
        <f t="shared" ca="1" si="95"/>
        <v>0</v>
      </c>
      <c r="BL97" s="2">
        <f t="shared" ca="1" si="95"/>
        <v>0</v>
      </c>
      <c r="BM97" s="2">
        <f t="shared" ca="1" si="95"/>
        <v>0</v>
      </c>
      <c r="BN97" s="2" t="str">
        <f t="shared" si="78"/>
        <v>SV</v>
      </c>
      <c r="BP97" s="2">
        <f t="shared" si="75"/>
        <v>0</v>
      </c>
      <c r="BR97" s="2">
        <f t="shared" si="80"/>
        <v>0</v>
      </c>
      <c r="BS97" s="2">
        <f t="shared" si="81"/>
        <v>0</v>
      </c>
      <c r="BT97" s="2">
        <f t="shared" si="82"/>
        <v>0</v>
      </c>
      <c r="BU97" s="2">
        <f t="shared" si="83"/>
        <v>0</v>
      </c>
      <c r="BV97" s="2">
        <f t="shared" si="84"/>
        <v>0</v>
      </c>
      <c r="BW97" s="2">
        <f t="shared" si="85"/>
        <v>0</v>
      </c>
      <c r="BX97" s="2">
        <f t="shared" si="86"/>
        <v>0</v>
      </c>
      <c r="BY97" s="2">
        <f t="shared" si="87"/>
        <v>0</v>
      </c>
      <c r="BZ97" s="2">
        <f t="shared" si="88"/>
        <v>0</v>
      </c>
      <c r="CA97" s="2">
        <f t="shared" si="89"/>
        <v>0</v>
      </c>
      <c r="CB97" s="2">
        <f t="shared" si="90"/>
        <v>0</v>
      </c>
      <c r="CC97" s="2">
        <f t="shared" si="91"/>
        <v>0</v>
      </c>
      <c r="CD97" s="2">
        <f t="shared" si="92"/>
        <v>0</v>
      </c>
      <c r="CE97" s="2">
        <f t="shared" si="93"/>
        <v>0</v>
      </c>
    </row>
    <row r="98" spans="1:83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ТА-1  -  Тпв</v>
      </c>
      <c r="B98" s="10" t="s">
        <v>559</v>
      </c>
      <c r="C98" s="18">
        <v>250</v>
      </c>
      <c r="D98" s="18">
        <v>175</v>
      </c>
      <c r="E98" s="22" t="s">
        <v>118</v>
      </c>
      <c r="F98" s="22">
        <v>3</v>
      </c>
      <c r="G98" s="18"/>
      <c r="H98" s="20">
        <f t="shared" ca="1" si="76"/>
        <v>0</v>
      </c>
      <c r="I98" s="16" t="str">
        <f t="shared" si="77"/>
        <v>01T002TW0F24</v>
      </c>
      <c r="J98" s="54">
        <v>220.30062995703</v>
      </c>
      <c r="K98" s="54">
        <v>220.17063508887</v>
      </c>
      <c r="L98" s="54">
        <v>220.07966115101999</v>
      </c>
      <c r="M98" s="54">
        <v>219.55230308610001</v>
      </c>
      <c r="N98" s="54">
        <v>220.61912869504999</v>
      </c>
      <c r="O98" s="54">
        <v>220.84466096132999</v>
      </c>
      <c r="P98" s="54">
        <v>220.46952777871999</v>
      </c>
      <c r="Q98" s="54">
        <v>220.80483432289</v>
      </c>
      <c r="R98" s="54">
        <v>219.1289354413</v>
      </c>
      <c r="S98" s="54">
        <v>220.44994899101999</v>
      </c>
      <c r="T98" s="54">
        <v>220.63984533915999</v>
      </c>
      <c r="U98" s="54"/>
      <c r="V98" s="54"/>
      <c r="W98" s="56"/>
      <c r="X98" s="2">
        <f t="shared" ca="1" si="41"/>
        <v>0</v>
      </c>
      <c r="Y98" s="2">
        <f t="shared" ca="1" si="41"/>
        <v>0</v>
      </c>
      <c r="Z98" s="2">
        <f t="shared" ca="1" si="41"/>
        <v>0</v>
      </c>
      <c r="AA98" s="2">
        <f t="shared" ca="1" si="41"/>
        <v>0</v>
      </c>
      <c r="AB98" s="2">
        <f t="shared" ca="1" si="41"/>
        <v>0</v>
      </c>
      <c r="AC98" s="2">
        <f t="shared" ca="1" si="41"/>
        <v>0</v>
      </c>
      <c r="AD98" s="2">
        <f t="shared" ca="1" si="41"/>
        <v>0</v>
      </c>
      <c r="AE98" s="2">
        <f t="shared" ca="1" si="41"/>
        <v>0</v>
      </c>
      <c r="AF98" s="2">
        <f t="shared" ca="1" si="94"/>
        <v>0</v>
      </c>
      <c r="AG98" s="2">
        <f t="shared" ca="1" si="94"/>
        <v>0</v>
      </c>
      <c r="AH98" s="2">
        <f t="shared" ca="1" si="94"/>
        <v>0</v>
      </c>
      <c r="AI98" s="2">
        <f t="shared" ca="1" si="94"/>
        <v>0</v>
      </c>
      <c r="AJ98" s="2">
        <f t="shared" ca="1" si="94"/>
        <v>0</v>
      </c>
      <c r="AK98" s="2">
        <f t="shared" ca="1" si="94"/>
        <v>0</v>
      </c>
      <c r="AL98" s="55">
        <v>222.07348056458</v>
      </c>
      <c r="AM98" s="55">
        <v>222.05968306625999</v>
      </c>
      <c r="AN98" s="55">
        <v>222.06334893523999</v>
      </c>
      <c r="AO98" s="55">
        <v>221.22844722878</v>
      </c>
      <c r="AP98" s="55">
        <v>222.61400770750001</v>
      </c>
      <c r="AQ98" s="55">
        <v>222.84645552430999</v>
      </c>
      <c r="AR98" s="55">
        <v>222.57995891452001</v>
      </c>
      <c r="AS98" s="55">
        <v>222.82983663956</v>
      </c>
      <c r="AT98" s="55">
        <v>220.53019294008001</v>
      </c>
      <c r="AU98" s="55">
        <v>222.69930100364999</v>
      </c>
      <c r="AV98" s="55">
        <v>222.9664964092</v>
      </c>
      <c r="AW98" s="55"/>
      <c r="AX98" s="55"/>
      <c r="AY98" s="55"/>
      <c r="AZ98" s="2">
        <f t="shared" ca="1" si="42"/>
        <v>0</v>
      </c>
      <c r="BA98" s="2">
        <f t="shared" ca="1" si="42"/>
        <v>0</v>
      </c>
      <c r="BB98" s="2">
        <f t="shared" ca="1" si="42"/>
        <v>0</v>
      </c>
      <c r="BC98" s="2">
        <f t="shared" ca="1" si="42"/>
        <v>0</v>
      </c>
      <c r="BD98" s="2">
        <f t="shared" ca="1" si="42"/>
        <v>0</v>
      </c>
      <c r="BE98" s="2">
        <f t="shared" ca="1" si="42"/>
        <v>0</v>
      </c>
      <c r="BF98" s="2">
        <f t="shared" ca="1" si="42"/>
        <v>0</v>
      </c>
      <c r="BG98" s="2">
        <f t="shared" ca="1" si="42"/>
        <v>0</v>
      </c>
      <c r="BH98" s="2">
        <f t="shared" ca="1" si="95"/>
        <v>0</v>
      </c>
      <c r="BI98" s="2">
        <f t="shared" ca="1" si="95"/>
        <v>0</v>
      </c>
      <c r="BJ98" s="2">
        <f t="shared" ca="1" si="95"/>
        <v>0</v>
      </c>
      <c r="BK98" s="2">
        <f t="shared" ca="1" si="95"/>
        <v>0</v>
      </c>
      <c r="BL98" s="2">
        <f t="shared" ca="1" si="95"/>
        <v>0</v>
      </c>
      <c r="BM98" s="2">
        <f t="shared" ca="1" si="95"/>
        <v>0</v>
      </c>
      <c r="BN98" s="2" t="str">
        <f t="shared" si="78"/>
        <v>TW</v>
      </c>
      <c r="BO98" s="2">
        <f t="shared" ref="BO98:BO103" si="96">IF(AND(COUNTIF(J98:W98,"&gt;0")&gt;6,COUNTIF(J98:W98,"&gt;0")=SUM(BR98:CE98)),SUM(BR98:CE98),0)</f>
        <v>0</v>
      </c>
      <c r="BP98" s="2">
        <f t="shared" si="75"/>
        <v>1</v>
      </c>
      <c r="BR98" s="2">
        <f t="shared" ref="BR98:BR106" si="97">IF(AND(J161 &gt;0,J98&lt;$D98,J98&gt;50),1,0)</f>
        <v>0</v>
      </c>
      <c r="BS98" s="2">
        <f t="shared" ref="BS98:BS106" si="98">IF(AND(K161 &gt;0,K98&lt;$D98,K98&gt;50),1,0)</f>
        <v>0</v>
      </c>
      <c r="BT98" s="2">
        <f t="shared" ref="BT98:BT106" si="99">IF(AND(L161 &gt;0,L98&lt;$D98,L98&gt;50),1,0)</f>
        <v>0</v>
      </c>
      <c r="BU98" s="2">
        <f t="shared" ref="BU98:BU106" si="100">IF(AND(M161 &gt;0,M98&lt;$D98,M98&gt;50),1,0)</f>
        <v>0</v>
      </c>
      <c r="BV98" s="2">
        <f t="shared" ref="BV98:BV106" si="101">IF(AND(N161 &gt;0,N98&lt;$D98,N98&gt;50),1,0)</f>
        <v>0</v>
      </c>
      <c r="BW98" s="2">
        <f t="shared" ref="BW98:BW106" si="102">IF(AND(O161 &gt;0,O98&lt;$D98,O98&gt;50),1,0)</f>
        <v>0</v>
      </c>
      <c r="BX98" s="2">
        <f t="shared" ref="BX98:BX106" si="103">IF(AND(P161 &gt;0,P98&lt;$D98,P98&gt;50),1,0)</f>
        <v>0</v>
      </c>
      <c r="BY98" s="2">
        <f t="shared" ref="BY98:BY106" si="104">IF(AND(Q161 &gt;0,Q98&lt;$D98,Q98&gt;50),1,0)</f>
        <v>0</v>
      </c>
      <c r="BZ98" s="2">
        <f t="shared" ref="BZ98:BZ106" si="105">IF(AND(R161 &gt;0,R98&lt;$D98,R98&gt;50),1,0)</f>
        <v>0</v>
      </c>
      <c r="CA98" s="2">
        <f t="shared" ref="CA98:CA106" si="106">IF(AND(S161 &gt;0,S98&lt;$D98,S98&gt;50),1,0)</f>
        <v>0</v>
      </c>
      <c r="CB98" s="2">
        <f t="shared" ref="CB98:CB106" si="107">IF(AND(T161 &gt;0,T98&lt;$D98,T98&gt;50),1,0)</f>
        <v>0</v>
      </c>
      <c r="CC98" s="2">
        <f t="shared" ref="CC98:CC106" si="108">IF(AND(U161 &gt;0,U98&lt;$D98,U98&gt;50),1,0)</f>
        <v>0</v>
      </c>
      <c r="CD98" s="2">
        <f t="shared" ref="CD98:CD106" si="109">IF(AND(V161 &gt;0,V98&lt;$D98,V98&gt;50),1,0)</f>
        <v>0</v>
      </c>
      <c r="CE98" s="2">
        <f t="shared" ref="CE98:CE106" si="110">IF(AND(W161 &gt;0,W98&lt;$D98,W98&gt;50),1,0)</f>
        <v>0</v>
      </c>
    </row>
    <row r="99" spans="1:83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ТА-2  -  Тпв</v>
      </c>
      <c r="B99" s="10" t="s">
        <v>560</v>
      </c>
      <c r="C99" s="18">
        <v>250</v>
      </c>
      <c r="D99" s="18">
        <v>175</v>
      </c>
      <c r="E99" s="22" t="s">
        <v>118</v>
      </c>
      <c r="F99" s="22">
        <v>3</v>
      </c>
      <c r="G99" s="18"/>
      <c r="H99" s="20">
        <f t="shared" ca="1" si="76"/>
        <v>0</v>
      </c>
      <c r="I99" s="16" t="str">
        <f t="shared" si="77"/>
        <v>02T002TW0F24</v>
      </c>
      <c r="J99" s="54">
        <v>222.1930151574</v>
      </c>
      <c r="K99" s="54">
        <v>222.09760503838001</v>
      </c>
      <c r="L99" s="54">
        <v>220.01617593245001</v>
      </c>
      <c r="M99" s="54">
        <v>221.34939697976</v>
      </c>
      <c r="N99" s="54">
        <v>221.89821179691</v>
      </c>
      <c r="O99" s="54">
        <v>221.95391877513001</v>
      </c>
      <c r="P99" s="54">
        <v>221.02712943143999</v>
      </c>
      <c r="Q99" s="54">
        <v>221.48035025619001</v>
      </c>
      <c r="R99" s="54">
        <v>221.95822957370001</v>
      </c>
      <c r="S99" s="54">
        <v>218.14272695865</v>
      </c>
      <c r="T99" s="54">
        <v>217.91347726834999</v>
      </c>
      <c r="U99" s="54"/>
      <c r="V99" s="54"/>
      <c r="W99" s="56"/>
      <c r="X99" s="2">
        <f t="shared" ca="1" si="41"/>
        <v>0</v>
      </c>
      <c r="Y99" s="2">
        <f t="shared" ca="1" si="41"/>
        <v>0</v>
      </c>
      <c r="Z99" s="2">
        <f t="shared" ca="1" si="41"/>
        <v>0</v>
      </c>
      <c r="AA99" s="2">
        <f t="shared" ca="1" si="41"/>
        <v>0</v>
      </c>
      <c r="AB99" s="2">
        <f t="shared" ca="1" si="41"/>
        <v>0</v>
      </c>
      <c r="AC99" s="2">
        <f t="shared" ca="1" si="41"/>
        <v>0</v>
      </c>
      <c r="AD99" s="2">
        <f t="shared" ca="1" si="41"/>
        <v>0</v>
      </c>
      <c r="AE99" s="2">
        <f t="shared" ca="1" si="41"/>
        <v>0</v>
      </c>
      <c r="AF99" s="2">
        <f t="shared" ca="1" si="94"/>
        <v>0</v>
      </c>
      <c r="AG99" s="2">
        <f t="shared" ca="1" si="94"/>
        <v>0</v>
      </c>
      <c r="AH99" s="2">
        <f t="shared" ca="1" si="94"/>
        <v>0</v>
      </c>
      <c r="AI99" s="2">
        <f t="shared" ca="1" si="94"/>
        <v>0</v>
      </c>
      <c r="AJ99" s="2">
        <f t="shared" ca="1" si="94"/>
        <v>0</v>
      </c>
      <c r="AK99" s="2">
        <f t="shared" ca="1" si="94"/>
        <v>0</v>
      </c>
      <c r="AL99" s="55">
        <v>222.72243169590999</v>
      </c>
      <c r="AM99" s="55">
        <v>222.56521876068999</v>
      </c>
      <c r="AN99" s="55">
        <v>219.82423696762001</v>
      </c>
      <c r="AO99" s="55">
        <v>221.56409010122999</v>
      </c>
      <c r="AP99" s="55">
        <v>222.14647279472001</v>
      </c>
      <c r="AQ99" s="55">
        <v>222.21168577560999</v>
      </c>
      <c r="AR99" s="55">
        <v>221.4371177614</v>
      </c>
      <c r="AS99" s="55">
        <v>221.82485483788</v>
      </c>
      <c r="AT99" s="55">
        <v>222.37587565016</v>
      </c>
      <c r="AU99" s="55">
        <v>217.90851081328</v>
      </c>
      <c r="AV99" s="55">
        <v>217.62904870026</v>
      </c>
      <c r="AW99" s="55"/>
      <c r="AX99" s="55"/>
      <c r="AY99" s="55"/>
      <c r="AZ99" s="2">
        <f t="shared" ca="1" si="42"/>
        <v>0</v>
      </c>
      <c r="BA99" s="2">
        <f t="shared" ca="1" si="42"/>
        <v>0</v>
      </c>
      <c r="BB99" s="2">
        <f t="shared" ca="1" si="42"/>
        <v>0</v>
      </c>
      <c r="BC99" s="2">
        <f t="shared" ca="1" si="42"/>
        <v>0</v>
      </c>
      <c r="BD99" s="2">
        <f t="shared" ca="1" si="42"/>
        <v>0</v>
      </c>
      <c r="BE99" s="2">
        <f t="shared" ca="1" si="42"/>
        <v>0</v>
      </c>
      <c r="BF99" s="2">
        <f t="shared" ca="1" si="42"/>
        <v>0</v>
      </c>
      <c r="BG99" s="2">
        <f t="shared" ca="1" si="42"/>
        <v>0</v>
      </c>
      <c r="BH99" s="2">
        <f t="shared" ca="1" si="95"/>
        <v>0</v>
      </c>
      <c r="BI99" s="2">
        <f t="shared" ca="1" si="95"/>
        <v>0</v>
      </c>
      <c r="BJ99" s="2">
        <f t="shared" ca="1" si="95"/>
        <v>0</v>
      </c>
      <c r="BK99" s="2">
        <f t="shared" ca="1" si="95"/>
        <v>0</v>
      </c>
      <c r="BL99" s="2">
        <f t="shared" ca="1" si="95"/>
        <v>0</v>
      </c>
      <c r="BM99" s="2">
        <f t="shared" ca="1" si="95"/>
        <v>0</v>
      </c>
      <c r="BN99" s="2" t="str">
        <f t="shared" si="78"/>
        <v>TW</v>
      </c>
      <c r="BO99" s="2">
        <f t="shared" si="96"/>
        <v>0</v>
      </c>
      <c r="BP99" s="2">
        <f t="shared" si="75"/>
        <v>1</v>
      </c>
      <c r="BR99" s="2">
        <f t="shared" si="97"/>
        <v>0</v>
      </c>
      <c r="BS99" s="2">
        <f t="shared" si="98"/>
        <v>0</v>
      </c>
      <c r="BT99" s="2">
        <f t="shared" si="99"/>
        <v>0</v>
      </c>
      <c r="BU99" s="2">
        <f t="shared" si="100"/>
        <v>0</v>
      </c>
      <c r="BV99" s="2">
        <f t="shared" si="101"/>
        <v>0</v>
      </c>
      <c r="BW99" s="2">
        <f t="shared" si="102"/>
        <v>0</v>
      </c>
      <c r="BX99" s="2">
        <f t="shared" si="103"/>
        <v>0</v>
      </c>
      <c r="BY99" s="2">
        <f t="shared" si="104"/>
        <v>0</v>
      </c>
      <c r="BZ99" s="2">
        <f t="shared" si="105"/>
        <v>0</v>
      </c>
      <c r="CA99" s="2">
        <f t="shared" si="106"/>
        <v>0</v>
      </c>
      <c r="CB99" s="2">
        <f t="shared" si="107"/>
        <v>0</v>
      </c>
      <c r="CC99" s="2">
        <f t="shared" si="108"/>
        <v>0</v>
      </c>
      <c r="CD99" s="2">
        <f t="shared" si="109"/>
        <v>0</v>
      </c>
      <c r="CE99" s="2">
        <f t="shared" si="110"/>
        <v>0</v>
      </c>
    </row>
    <row r="100" spans="1:83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ТА-4  -  Тпв</v>
      </c>
      <c r="B100" s="10" t="s">
        <v>561</v>
      </c>
      <c r="C100" s="18">
        <v>250</v>
      </c>
      <c r="D100" s="18">
        <v>175</v>
      </c>
      <c r="E100" s="22" t="s">
        <v>118</v>
      </c>
      <c r="F100" s="22">
        <v>3</v>
      </c>
      <c r="G100" s="18"/>
      <c r="H100" s="20">
        <f t="shared" ca="1" si="76"/>
        <v>0</v>
      </c>
      <c r="I100" s="16" t="str">
        <f t="shared" si="77"/>
        <v>04T002TW0F24</v>
      </c>
      <c r="J100" s="54">
        <v>210.74376900849001</v>
      </c>
      <c r="K100" s="54">
        <v>211.39091314241</v>
      </c>
      <c r="L100" s="54">
        <v>211.63846879192999</v>
      </c>
      <c r="M100" s="54">
        <v>211.35767759817</v>
      </c>
      <c r="N100" s="54">
        <v>211.95796241373</v>
      </c>
      <c r="O100" s="54">
        <v>211.90260766156001</v>
      </c>
      <c r="P100" s="54">
        <v>211.51708742943001</v>
      </c>
      <c r="Q100" s="54">
        <v>211.66119594921</v>
      </c>
      <c r="R100" s="54">
        <v>211.93225450201001</v>
      </c>
      <c r="S100" s="54">
        <v>211.49001472095</v>
      </c>
      <c r="T100" s="54">
        <v>211.54251753915</v>
      </c>
      <c r="U100" s="54"/>
      <c r="V100" s="54"/>
      <c r="W100" s="56"/>
      <c r="X100" s="2">
        <f t="shared" ca="1" si="41"/>
        <v>0</v>
      </c>
      <c r="Y100" s="2">
        <f t="shared" ref="Y100:AH135" ca="1" si="111">IF(K100&lt;&gt;"",IF(LEFT($E100,2)="+-",IF(OR(K100&lt;MIN($C100:$D100),K100&gt;MAX($C100:$D100)),1,0),IF(AND(1*$E100&gt;0,K100&gt;MAX($C100:$D100)),1,IF(AND(1*$E100&lt;0,K100&lt;MIN($C100:$D100)),1,0)))+10*IF(SUM(OFFSET($A$143,MATCH(MID($A100,1,SEARCH(" ",$A100)-1)&amp;"  -  ЧЧР",$A$143:$A$169,0)-1,COLUMN(K100)-1,,-($D$3+$F100)))=24*($D$3+$F100),IF(AND(IF(LEFT($E100,2)="+-",IF(OR(K100&lt;MIN($C100:$D100),K100&gt;MAX($C100:$D100)),1,0),IF(AND(1*$E100&gt;0,K100&gt;MAX($C100:$D100)),1,IF(AND(1*$E100&lt;0,K100&lt;MIN($C100:$D100)),1,0)))=1,IF(COLUMN(U$7)-COLUMN($J$7)&gt;$D$2+$G100,IF(OR(OFFSET(U100,,-1)=21,OFFSET(U100,,-1)=42),1,0),0)=1),2,IF(COLUMN(K100)-COLUMN($J$7)&gt;=$D$3-1+$F100,IF(LEFT($E100,2)="+-",IF(OR(AND(K100&gt;MAX($C100:$D100),AVERAGE(OFFSET(K100,,,,-$D$3))-AVERAGE(OFFSET(K100,,-$D$3,,-$F100))&gt;1*SUBSTITUTE($E100,"+-","+")),AND(K100&lt;MIN($C100:$D100),AVERAGE(OFFSET(K100,,,,-$D$3))-AVERAGE(OFFSET(K100,,-$D$3,,-$F100))&lt;1*SUBSTITUTE($E100,"+-","-"))),2,0),IF(1*$E100&gt;0,IF(AVERAGE(OFFSET(K100,,,,-$D$3))-AVERAGE(OFFSET(K100,,-$D$3,,-$F100))&gt;1*$E100,2,0),IF(AVERAGE(OFFSET(K100,,,,-$D$3))-AVERAGE(OFFSET(K100,,-$D$3,,-$F100))&lt;1*$E100,2,0))),0)*IF($C$4="блоки",IF(OR(MID($B100,7,2)="TA",MID($B100,7,2)="KV"),IF(OFFSET($A$143,IFERROR(MATCH("КА-"&amp;MID($A100,4,2)*1&amp;"А  -  ЧЧР",$A$143:$A$169,0),MATCH("КА-"&amp;MID($A100,4,2)*1&amp;"  -  ЧЧР",$A$143:$A$169,0))-1,COLUMN(K100)-1,,)+OFFSET($A$143,IFERROR(MATCH("КА-"&amp;MID($A100,4,2)*1&amp;"Б  -  ЧЧР",$A$143:$A$169,0),MATCH("КА-"&amp;MID($A100,4,2)*1&amp;"  -  ЧЧР",$A$143:$A$169,0))-1,COLUMN(K100)-1,,)=48,1,0),1),1)),0),0)*IF($G100&gt;0,IF(COLUMN(U$7)-COLUMN($J$7)&gt;=$D$2+$G100,IF(SUM(OFFSET(U100,,-1,,-$G100))&gt;=$G100*21,2,1),1),2)</f>
        <v>0</v>
      </c>
      <c r="Z100" s="2">
        <f t="shared" ca="1" si="111"/>
        <v>0</v>
      </c>
      <c r="AA100" s="2">
        <f t="shared" ca="1" si="111"/>
        <v>0</v>
      </c>
      <c r="AB100" s="2">
        <f t="shared" ca="1" si="111"/>
        <v>0</v>
      </c>
      <c r="AC100" s="2">
        <f t="shared" ca="1" si="111"/>
        <v>0</v>
      </c>
      <c r="AD100" s="2">
        <f t="shared" ca="1" si="111"/>
        <v>0</v>
      </c>
      <c r="AE100" s="2">
        <f t="shared" ca="1" si="111"/>
        <v>0</v>
      </c>
      <c r="AF100" s="2">
        <f t="shared" ca="1" si="94"/>
        <v>0</v>
      </c>
      <c r="AG100" s="2">
        <f t="shared" ca="1" si="94"/>
        <v>0</v>
      </c>
      <c r="AH100" s="2">
        <f t="shared" ca="1" si="94"/>
        <v>0</v>
      </c>
      <c r="AI100" s="2">
        <f t="shared" ca="1" si="94"/>
        <v>0</v>
      </c>
      <c r="AJ100" s="2">
        <f t="shared" ca="1" si="94"/>
        <v>0</v>
      </c>
      <c r="AK100" s="2">
        <f t="shared" ca="1" si="94"/>
        <v>0</v>
      </c>
      <c r="AL100" s="55">
        <v>222.16645228252</v>
      </c>
      <c r="AM100" s="55">
        <v>222.6344010832</v>
      </c>
      <c r="AN100" s="55">
        <v>222.64697136045001</v>
      </c>
      <c r="AO100" s="55">
        <v>222.15606965727</v>
      </c>
      <c r="AP100" s="55">
        <v>222.85564852767999</v>
      </c>
      <c r="AQ100" s="55">
        <v>222.61022088644</v>
      </c>
      <c r="AR100" s="55">
        <v>222.52739191849</v>
      </c>
      <c r="AS100" s="55">
        <v>222.51994349114</v>
      </c>
      <c r="AT100" s="55">
        <v>222.91616942694</v>
      </c>
      <c r="AU100" s="55">
        <v>222.78018835261</v>
      </c>
      <c r="AV100" s="55">
        <v>222.75349132310001</v>
      </c>
      <c r="AW100" s="55"/>
      <c r="AX100" s="55"/>
      <c r="AY100" s="55"/>
      <c r="AZ100" s="2">
        <f t="shared" ca="1" si="42"/>
        <v>0</v>
      </c>
      <c r="BA100" s="2">
        <f t="shared" ref="BA100:BJ135" ca="1" si="112">COUNTIF(OFFSET(I100,,$D$2+2,COUNTIF(OFFSET($H100,1-ROW($H100),2+4*$D$2,170),"="&amp;OFFSET($H100,,2+4*$D$2))),"&gt;20")</f>
        <v>0</v>
      </c>
      <c r="BB100" s="2">
        <f t="shared" ca="1" si="112"/>
        <v>0</v>
      </c>
      <c r="BC100" s="2">
        <f t="shared" ca="1" si="112"/>
        <v>0</v>
      </c>
      <c r="BD100" s="2">
        <f t="shared" ca="1" si="112"/>
        <v>0</v>
      </c>
      <c r="BE100" s="2">
        <f t="shared" ca="1" si="112"/>
        <v>0</v>
      </c>
      <c r="BF100" s="2">
        <f t="shared" ca="1" si="112"/>
        <v>0</v>
      </c>
      <c r="BG100" s="2">
        <f t="shared" ca="1" si="112"/>
        <v>0</v>
      </c>
      <c r="BH100" s="2">
        <f t="shared" ca="1" si="95"/>
        <v>0</v>
      </c>
      <c r="BI100" s="2">
        <f t="shared" ca="1" si="95"/>
        <v>0</v>
      </c>
      <c r="BJ100" s="2">
        <f t="shared" ca="1" si="95"/>
        <v>0</v>
      </c>
      <c r="BK100" s="2">
        <f t="shared" ca="1" si="95"/>
        <v>0</v>
      </c>
      <c r="BL100" s="2">
        <f t="shared" ca="1" si="95"/>
        <v>0</v>
      </c>
      <c r="BM100" s="2">
        <f t="shared" ca="1" si="95"/>
        <v>0</v>
      </c>
      <c r="BN100" s="2" t="str">
        <f t="shared" si="78"/>
        <v>TW</v>
      </c>
      <c r="BO100" s="2">
        <f t="shared" si="96"/>
        <v>0</v>
      </c>
      <c r="BP100" s="2">
        <f t="shared" si="75"/>
        <v>1</v>
      </c>
      <c r="BR100" s="2">
        <f t="shared" si="97"/>
        <v>0</v>
      </c>
      <c r="BS100" s="2">
        <f t="shared" si="98"/>
        <v>0</v>
      </c>
      <c r="BT100" s="2">
        <f t="shared" si="99"/>
        <v>0</v>
      </c>
      <c r="BU100" s="2">
        <f t="shared" si="100"/>
        <v>0</v>
      </c>
      <c r="BV100" s="2">
        <f t="shared" si="101"/>
        <v>0</v>
      </c>
      <c r="BW100" s="2">
        <f t="shared" si="102"/>
        <v>0</v>
      </c>
      <c r="BX100" s="2">
        <f t="shared" si="103"/>
        <v>0</v>
      </c>
      <c r="BY100" s="2">
        <f t="shared" si="104"/>
        <v>0</v>
      </c>
      <c r="BZ100" s="2">
        <f t="shared" si="105"/>
        <v>0</v>
      </c>
      <c r="CA100" s="2">
        <f t="shared" si="106"/>
        <v>0</v>
      </c>
      <c r="CB100" s="2">
        <f t="shared" si="107"/>
        <v>0</v>
      </c>
      <c r="CC100" s="2">
        <f t="shared" si="108"/>
        <v>0</v>
      </c>
      <c r="CD100" s="2">
        <f t="shared" si="109"/>
        <v>0</v>
      </c>
      <c r="CE100" s="2">
        <f t="shared" si="110"/>
        <v>0</v>
      </c>
    </row>
    <row r="101" spans="1:83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ТА-5  -  Тпв</v>
      </c>
      <c r="B101" s="10" t="s">
        <v>565</v>
      </c>
      <c r="C101" s="18">
        <v>250</v>
      </c>
      <c r="D101" s="18">
        <v>175</v>
      </c>
      <c r="E101" s="22" t="s">
        <v>118</v>
      </c>
      <c r="F101" s="22">
        <v>3</v>
      </c>
      <c r="G101" s="18"/>
      <c r="H101" s="20">
        <f t="shared" ca="1" si="76"/>
        <v>0</v>
      </c>
      <c r="I101" s="16" t="str">
        <f t="shared" si="77"/>
        <v>05T002TW0N24</v>
      </c>
      <c r="J101" s="54">
        <v>159</v>
      </c>
      <c r="K101" s="54">
        <v>159</v>
      </c>
      <c r="L101" s="54">
        <v>159</v>
      </c>
      <c r="M101" s="54">
        <v>159</v>
      </c>
      <c r="N101" s="54">
        <v>159</v>
      </c>
      <c r="O101" s="54">
        <v>159</v>
      </c>
      <c r="P101" s="54">
        <v>159</v>
      </c>
      <c r="Q101" s="54">
        <v>159</v>
      </c>
      <c r="R101" s="54">
        <v>159</v>
      </c>
      <c r="S101" s="54">
        <v>159</v>
      </c>
      <c r="T101" s="54">
        <v>159</v>
      </c>
      <c r="U101" s="54"/>
      <c r="V101" s="54"/>
      <c r="W101" s="56"/>
      <c r="X101" s="2">
        <f t="shared" ref="X101:AB142" ca="1" si="113">IF(J101&lt;&gt;"",IF(LEFT($E101,2)="+-",IF(OR(J101&lt;MIN($C101:$D101),J101&gt;MAX($C101:$D101)),1,0),IF(AND(1*$E101&gt;0,J101&gt;MAX($C101:$D101)),1,IF(AND(1*$E101&lt;0,J101&lt;MIN($C101:$D101)),1,0)))+10*IF(SUM(OFFSET($A$143,MATCH(MID($A101,1,SEARCH(" ",$A101)-1)&amp;"  -  ЧЧР",$A$143:$A$169,0)-1,COLUMN(J101)-1,,-($D$3+$F101)))=24*($D$3+$F101),IF(AND(IF(LEFT($E101,2)="+-",IF(OR(J101&lt;MIN($C101:$D101),J101&gt;MAX($C101:$D101)),1,0),IF(AND(1*$E101&gt;0,J101&gt;MAX($C101:$D101)),1,IF(AND(1*$E101&lt;0,J101&lt;MIN($C101:$D101)),1,0)))=1,IF(COLUMN(T$7)-COLUMN($J$7)&gt;$D$2+$G101,IF(OR(OFFSET(T101,,-1)=21,OFFSET(T101,,-1)=42),1,0),0)=1),2,IF(COLUMN(J101)-COLUMN($J$7)&gt;=$D$3-1+$F101,IF(LEFT($E101,2)="+-",IF(OR(AND(J101&gt;MAX($C101:$D101),AVERAGE(OFFSET(J101,,,,-$D$3))-AVERAGE(OFFSET(J101,,-$D$3,,-$F101))&gt;1*SUBSTITUTE($E101,"+-","+")),AND(J101&lt;MIN($C101:$D101),AVERAGE(OFFSET(J101,,,,-$D$3))-AVERAGE(OFFSET(J101,,-$D$3,,-$F101))&lt;1*SUBSTITUTE($E101,"+-","-"))),2,0),IF(1*$E101&gt;0,IF(AVERAGE(OFFSET(J101,,,,-$D$3))-AVERAGE(OFFSET(J101,,-$D$3,,-$F101))&gt;1*$E101,2,0),IF(AVERAGE(OFFSET(J101,,,,-$D$3))-AVERAGE(OFFSET(J101,,-$D$3,,-$F101))&lt;1*$E101,2,0))),0)*IF($C$4="блоки",IF(OR(MID($B101,7,2)="TA",MID($B101,7,2)="KV"),IF(OFFSET($A$143,IFERROR(MATCH("КА-"&amp;MID($A101,4,2)*1&amp;"А  -  ЧЧР",$A$143:$A$169,0),MATCH("КА-"&amp;MID($A101,4,2)*1&amp;"  -  ЧЧР",$A$143:$A$169,0))-1,COLUMN(J101)-1,,)+OFFSET($A$143,IFERROR(MATCH("КА-"&amp;MID($A101,4,2)*1&amp;"Б  -  ЧЧР",$A$143:$A$169,0),MATCH("КА-"&amp;MID($A101,4,2)*1&amp;"  -  ЧЧР",$A$143:$A$169,0))-1,COLUMN(J101)-1,,)=48,1,0),1),1)),0),0)*IF($G101&gt;0,IF(COLUMN(T$7)-COLUMN($J$7)&gt;=$D$2+$G101,IF(SUM(OFFSET(T101,,-1,,-$G101))&gt;=$G101*21,2,1),1),2)</f>
        <v>2</v>
      </c>
      <c r="Y101" s="2">
        <f t="shared" ca="1" si="111"/>
        <v>2</v>
      </c>
      <c r="Z101" s="2">
        <f t="shared" ca="1" si="111"/>
        <v>2</v>
      </c>
      <c r="AA101" s="2">
        <f t="shared" ca="1" si="111"/>
        <v>2</v>
      </c>
      <c r="AB101" s="2">
        <f t="shared" ca="1" si="111"/>
        <v>2</v>
      </c>
      <c r="AC101" s="2">
        <f t="shared" ca="1" si="111"/>
        <v>2</v>
      </c>
      <c r="AD101" s="2">
        <f t="shared" ca="1" si="111"/>
        <v>2</v>
      </c>
      <c r="AE101" s="2">
        <f t="shared" ca="1" si="111"/>
        <v>2</v>
      </c>
      <c r="AF101" s="2">
        <f t="shared" ca="1" si="94"/>
        <v>2</v>
      </c>
      <c r="AG101" s="2">
        <f t="shared" ca="1" si="94"/>
        <v>2</v>
      </c>
      <c r="AH101" s="2">
        <f t="shared" ca="1" si="94"/>
        <v>2</v>
      </c>
      <c r="AI101" s="2">
        <f t="shared" ca="1" si="94"/>
        <v>0</v>
      </c>
      <c r="AJ101" s="2">
        <f t="shared" ca="1" si="94"/>
        <v>0</v>
      </c>
      <c r="AK101" s="2">
        <f t="shared" ca="1" si="94"/>
        <v>0</v>
      </c>
      <c r="AL101" s="55">
        <v>235.44832938502529</v>
      </c>
      <c r="AM101" s="55">
        <v>235.41112384052451</v>
      </c>
      <c r="AN101" s="55">
        <v>235.71833343501225</v>
      </c>
      <c r="AO101" s="55">
        <v>235.59549523644947</v>
      </c>
      <c r="AP101" s="55">
        <v>234.64682339591073</v>
      </c>
      <c r="AQ101" s="55">
        <v>232.59563806237017</v>
      </c>
      <c r="AR101" s="55">
        <v>233.68253132459367</v>
      </c>
      <c r="AS101" s="55">
        <v>235.43628063798869</v>
      </c>
      <c r="AT101" s="55">
        <v>233.57900124442526</v>
      </c>
      <c r="AU101" s="55">
        <v>233.56170709515268</v>
      </c>
      <c r="AV101" s="55">
        <v>233.79080565883044</v>
      </c>
      <c r="AW101" s="55"/>
      <c r="AX101" s="55"/>
      <c r="AY101" s="55"/>
      <c r="AZ101" s="2">
        <f t="shared" ref="AZ101:BD164" ca="1" si="114">COUNTIF(OFFSET(H101,,$D$2+2,COUNTIF(OFFSET($H101,1-ROW($H101),2+4*$D$2,170),"="&amp;OFFSET($H101,,2+4*$D$2))),"&gt;20")</f>
        <v>0</v>
      </c>
      <c r="BA101" s="2">
        <f t="shared" ca="1" si="112"/>
        <v>0</v>
      </c>
      <c r="BB101" s="2">
        <f t="shared" ca="1" si="112"/>
        <v>0</v>
      </c>
      <c r="BC101" s="2">
        <f t="shared" ca="1" si="112"/>
        <v>0</v>
      </c>
      <c r="BD101" s="2">
        <f t="shared" ca="1" si="112"/>
        <v>0</v>
      </c>
      <c r="BE101" s="2">
        <f t="shared" ca="1" si="112"/>
        <v>0</v>
      </c>
      <c r="BF101" s="2">
        <f t="shared" ca="1" si="112"/>
        <v>0</v>
      </c>
      <c r="BG101" s="2">
        <f t="shared" ca="1" si="112"/>
        <v>0</v>
      </c>
      <c r="BH101" s="2">
        <f t="shared" ca="1" si="95"/>
        <v>0</v>
      </c>
      <c r="BI101" s="2">
        <f t="shared" ca="1" si="95"/>
        <v>0</v>
      </c>
      <c r="BJ101" s="2">
        <f t="shared" ca="1" si="95"/>
        <v>0</v>
      </c>
      <c r="BK101" s="2">
        <f t="shared" ca="1" si="95"/>
        <v>0</v>
      </c>
      <c r="BL101" s="2">
        <f t="shared" ca="1" si="95"/>
        <v>0</v>
      </c>
      <c r="BM101" s="2">
        <f t="shared" ca="1" si="95"/>
        <v>0</v>
      </c>
      <c r="BN101" s="2" t="str">
        <f t="shared" si="78"/>
        <v>TW</v>
      </c>
      <c r="BO101" s="2">
        <f t="shared" si="96"/>
        <v>11</v>
      </c>
      <c r="BP101" s="2">
        <f t="shared" si="75"/>
        <v>0</v>
      </c>
      <c r="BQ101" s="127">
        <v>46019</v>
      </c>
      <c r="BR101" s="2">
        <f t="shared" si="97"/>
        <v>1</v>
      </c>
      <c r="BS101" s="2">
        <f t="shared" si="98"/>
        <v>1</v>
      </c>
      <c r="BT101" s="2">
        <f t="shared" si="99"/>
        <v>1</v>
      </c>
      <c r="BU101" s="2">
        <f t="shared" si="100"/>
        <v>1</v>
      </c>
      <c r="BV101" s="2">
        <f t="shared" si="101"/>
        <v>1</v>
      </c>
      <c r="BW101" s="2">
        <f t="shared" si="102"/>
        <v>1</v>
      </c>
      <c r="BX101" s="2">
        <f t="shared" si="103"/>
        <v>1</v>
      </c>
      <c r="BY101" s="2">
        <f t="shared" si="104"/>
        <v>1</v>
      </c>
      <c r="BZ101" s="2">
        <f t="shared" si="105"/>
        <v>1</v>
      </c>
      <c r="CA101" s="2">
        <f t="shared" si="106"/>
        <v>1</v>
      </c>
      <c r="CB101" s="2">
        <f t="shared" si="107"/>
        <v>1</v>
      </c>
      <c r="CC101" s="2">
        <f t="shared" si="108"/>
        <v>0</v>
      </c>
      <c r="CD101" s="2">
        <f t="shared" si="109"/>
        <v>0</v>
      </c>
      <c r="CE101" s="2">
        <f t="shared" si="110"/>
        <v>0</v>
      </c>
    </row>
    <row r="102" spans="1:83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ТА-6  -  Тпв</v>
      </c>
      <c r="B102" s="10" t="s">
        <v>562</v>
      </c>
      <c r="C102" s="18">
        <v>250</v>
      </c>
      <c r="D102" s="18">
        <v>175</v>
      </c>
      <c r="E102" s="22" t="s">
        <v>118</v>
      </c>
      <c r="F102" s="22">
        <v>3</v>
      </c>
      <c r="G102" s="18"/>
      <c r="H102" s="20">
        <f t="shared" ca="1" si="76"/>
        <v>0</v>
      </c>
      <c r="I102" s="16" t="str">
        <f t="shared" si="77"/>
        <v>06T002TW0F24</v>
      </c>
      <c r="J102" s="54">
        <v>223.46749691373</v>
      </c>
      <c r="K102" s="54">
        <v>223.14581140339001</v>
      </c>
      <c r="L102" s="54">
        <v>224.0499338452</v>
      </c>
      <c r="M102" s="54">
        <v>222.38665349441999</v>
      </c>
      <c r="N102" s="54">
        <v>221.94901731892</v>
      </c>
      <c r="O102" s="54">
        <v>221.60750557786</v>
      </c>
      <c r="P102" s="54">
        <v>223.00397302870999</v>
      </c>
      <c r="Q102" s="54">
        <v>223.50918503655001</v>
      </c>
      <c r="R102" s="54">
        <v>223.77476335163999</v>
      </c>
      <c r="S102" s="54">
        <v>223.62999855576999</v>
      </c>
      <c r="T102" s="54">
        <v>223.67916322092</v>
      </c>
      <c r="U102" s="54"/>
      <c r="V102" s="54"/>
      <c r="W102" s="56"/>
      <c r="X102" s="2">
        <f t="shared" ca="1" si="113"/>
        <v>0</v>
      </c>
      <c r="Y102" s="2">
        <f t="shared" ca="1" si="111"/>
        <v>0</v>
      </c>
      <c r="Z102" s="2">
        <f t="shared" ca="1" si="111"/>
        <v>0</v>
      </c>
      <c r="AA102" s="2">
        <f t="shared" ca="1" si="111"/>
        <v>0</v>
      </c>
      <c r="AB102" s="2">
        <f t="shared" ca="1" si="111"/>
        <v>0</v>
      </c>
      <c r="AC102" s="2">
        <f t="shared" ca="1" si="111"/>
        <v>0</v>
      </c>
      <c r="AD102" s="2">
        <f t="shared" ca="1" si="111"/>
        <v>0</v>
      </c>
      <c r="AE102" s="2">
        <f t="shared" ca="1" si="111"/>
        <v>0</v>
      </c>
      <c r="AF102" s="2">
        <f t="shared" ca="1" si="94"/>
        <v>0</v>
      </c>
      <c r="AG102" s="2">
        <f t="shared" ca="1" si="94"/>
        <v>0</v>
      </c>
      <c r="AH102" s="2">
        <f t="shared" ca="1" si="94"/>
        <v>0</v>
      </c>
      <c r="AI102" s="2">
        <f t="shared" ca="1" si="94"/>
        <v>0</v>
      </c>
      <c r="AJ102" s="2">
        <f t="shared" ca="1" si="94"/>
        <v>0</v>
      </c>
      <c r="AK102" s="2">
        <f t="shared" ca="1" si="94"/>
        <v>0</v>
      </c>
      <c r="AL102" s="55">
        <v>223.14568668061</v>
      </c>
      <c r="AM102" s="55">
        <v>222.78873369727</v>
      </c>
      <c r="AN102" s="55">
        <v>223.89789325980999</v>
      </c>
      <c r="AO102" s="55">
        <v>221.80015080326001</v>
      </c>
      <c r="AP102" s="55">
        <v>220.79135809780999</v>
      </c>
      <c r="AQ102" s="55">
        <v>220.41344526195999</v>
      </c>
      <c r="AR102" s="55">
        <v>222.64702063065999</v>
      </c>
      <c r="AS102" s="55">
        <v>223.27409287428</v>
      </c>
      <c r="AT102" s="55">
        <v>223.64890330946</v>
      </c>
      <c r="AU102" s="55">
        <v>223.53062052985999</v>
      </c>
      <c r="AV102" s="55">
        <v>223.56908044465999</v>
      </c>
      <c r="AW102" s="55"/>
      <c r="AX102" s="55"/>
      <c r="AY102" s="55"/>
      <c r="AZ102" s="2">
        <f t="shared" ca="1" si="114"/>
        <v>0</v>
      </c>
      <c r="BA102" s="2">
        <f t="shared" ca="1" si="112"/>
        <v>0</v>
      </c>
      <c r="BB102" s="2">
        <f t="shared" ca="1" si="112"/>
        <v>0</v>
      </c>
      <c r="BC102" s="2">
        <f t="shared" ca="1" si="112"/>
        <v>0</v>
      </c>
      <c r="BD102" s="2">
        <f t="shared" ca="1" si="112"/>
        <v>0</v>
      </c>
      <c r="BE102" s="2">
        <f t="shared" ca="1" si="112"/>
        <v>0</v>
      </c>
      <c r="BF102" s="2">
        <f t="shared" ca="1" si="112"/>
        <v>0</v>
      </c>
      <c r="BG102" s="2">
        <f t="shared" ca="1" si="112"/>
        <v>0</v>
      </c>
      <c r="BH102" s="2">
        <f t="shared" ca="1" si="95"/>
        <v>0</v>
      </c>
      <c r="BI102" s="2">
        <f t="shared" ca="1" si="95"/>
        <v>0</v>
      </c>
      <c r="BJ102" s="2">
        <f t="shared" ca="1" si="95"/>
        <v>0</v>
      </c>
      <c r="BK102" s="2">
        <f t="shared" ca="1" si="95"/>
        <v>0</v>
      </c>
      <c r="BL102" s="2">
        <f t="shared" ca="1" si="95"/>
        <v>0</v>
      </c>
      <c r="BM102" s="2">
        <f t="shared" ca="1" si="95"/>
        <v>0</v>
      </c>
      <c r="BN102" s="2" t="str">
        <f t="shared" si="78"/>
        <v>TW</v>
      </c>
      <c r="BO102" s="2">
        <f t="shared" si="96"/>
        <v>0</v>
      </c>
      <c r="BP102" s="2">
        <f t="shared" si="75"/>
        <v>1</v>
      </c>
      <c r="BR102" s="2">
        <f t="shared" si="97"/>
        <v>0</v>
      </c>
      <c r="BS102" s="2">
        <f t="shared" si="98"/>
        <v>0</v>
      </c>
      <c r="BT102" s="2">
        <f t="shared" si="99"/>
        <v>0</v>
      </c>
      <c r="BU102" s="2">
        <f t="shared" si="100"/>
        <v>0</v>
      </c>
      <c r="BV102" s="2">
        <f t="shared" si="101"/>
        <v>0</v>
      </c>
      <c r="BW102" s="2">
        <f t="shared" si="102"/>
        <v>0</v>
      </c>
      <c r="BX102" s="2">
        <f t="shared" si="103"/>
        <v>0</v>
      </c>
      <c r="BY102" s="2">
        <f t="shared" si="104"/>
        <v>0</v>
      </c>
      <c r="BZ102" s="2">
        <f t="shared" si="105"/>
        <v>0</v>
      </c>
      <c r="CA102" s="2">
        <f t="shared" si="106"/>
        <v>0</v>
      </c>
      <c r="CB102" s="2">
        <f t="shared" si="107"/>
        <v>0</v>
      </c>
      <c r="CC102" s="2">
        <f t="shared" si="108"/>
        <v>0</v>
      </c>
      <c r="CD102" s="2">
        <f t="shared" si="109"/>
        <v>0</v>
      </c>
      <c r="CE102" s="2">
        <f t="shared" si="110"/>
        <v>0</v>
      </c>
    </row>
    <row r="103" spans="1:83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ТА-7  -  Тпв</v>
      </c>
      <c r="B103" s="10" t="s">
        <v>563</v>
      </c>
      <c r="C103" s="18">
        <v>250</v>
      </c>
      <c r="D103" s="18">
        <v>175</v>
      </c>
      <c r="E103" s="22" t="s">
        <v>118</v>
      </c>
      <c r="F103" s="22">
        <v>3</v>
      </c>
      <c r="G103" s="18"/>
      <c r="H103" s="20">
        <f t="shared" ca="1" si="76"/>
        <v>0</v>
      </c>
      <c r="I103" s="16" t="str">
        <f t="shared" si="77"/>
        <v>07T002TW0F24</v>
      </c>
      <c r="J103" s="54">
        <v>159</v>
      </c>
      <c r="K103" s="54">
        <v>159</v>
      </c>
      <c r="L103" s="54">
        <v>165.62745263227001</v>
      </c>
      <c r="M103" s="54">
        <v>159</v>
      </c>
      <c r="N103" s="54">
        <v>159</v>
      </c>
      <c r="O103" s="54">
        <v>159</v>
      </c>
      <c r="P103" s="54">
        <v>159</v>
      </c>
      <c r="Q103" s="54">
        <v>159</v>
      </c>
      <c r="R103" s="54">
        <v>159</v>
      </c>
      <c r="S103" s="54">
        <v>159</v>
      </c>
      <c r="T103" s="54">
        <v>159</v>
      </c>
      <c r="U103" s="54"/>
      <c r="V103" s="54"/>
      <c r="W103" s="56"/>
      <c r="X103" s="2">
        <f t="shared" ca="1" si="113"/>
        <v>2</v>
      </c>
      <c r="Y103" s="2">
        <f t="shared" ca="1" si="111"/>
        <v>2</v>
      </c>
      <c r="Z103" s="2">
        <f t="shared" ca="1" si="111"/>
        <v>2</v>
      </c>
      <c r="AA103" s="2">
        <f t="shared" ca="1" si="111"/>
        <v>2</v>
      </c>
      <c r="AB103" s="2">
        <f t="shared" ca="1" si="111"/>
        <v>2</v>
      </c>
      <c r="AC103" s="2">
        <f t="shared" ca="1" si="111"/>
        <v>2</v>
      </c>
      <c r="AD103" s="2">
        <f t="shared" ca="1" si="111"/>
        <v>2</v>
      </c>
      <c r="AE103" s="2">
        <f t="shared" ca="1" si="111"/>
        <v>2</v>
      </c>
      <c r="AF103" s="2">
        <f t="shared" ca="1" si="94"/>
        <v>2</v>
      </c>
      <c r="AG103" s="2">
        <f t="shared" ca="1" si="94"/>
        <v>2</v>
      </c>
      <c r="AH103" s="2">
        <f t="shared" ca="1" si="94"/>
        <v>2</v>
      </c>
      <c r="AI103" s="2">
        <f t="shared" ca="1" si="94"/>
        <v>0</v>
      </c>
      <c r="AJ103" s="2">
        <f t="shared" ca="1" si="94"/>
        <v>0</v>
      </c>
      <c r="AK103" s="2">
        <f t="shared" ca="1" si="94"/>
        <v>0</v>
      </c>
      <c r="AL103" s="55">
        <v>222.30834086674</v>
      </c>
      <c r="AM103" s="55">
        <v>222.44404753519001</v>
      </c>
      <c r="AN103" s="55">
        <v>222.04389752354001</v>
      </c>
      <c r="AO103" s="55">
        <v>222.68962467751001</v>
      </c>
      <c r="AP103" s="55">
        <v>223.10789100206</v>
      </c>
      <c r="AQ103" s="55">
        <v>223.43351719871001</v>
      </c>
      <c r="AR103" s="55">
        <v>223.43277246695001</v>
      </c>
      <c r="AS103" s="55">
        <v>223.90078491585001</v>
      </c>
      <c r="AT103" s="55">
        <v>223.37707382850999</v>
      </c>
      <c r="AU103" s="55">
        <v>223.43513837737001</v>
      </c>
      <c r="AV103" s="55">
        <v>223.72760609926999</v>
      </c>
      <c r="AW103" s="55"/>
      <c r="AX103" s="55"/>
      <c r="AY103" s="55"/>
      <c r="AZ103" s="2">
        <f t="shared" ca="1" si="114"/>
        <v>0</v>
      </c>
      <c r="BA103" s="2">
        <f t="shared" ca="1" si="112"/>
        <v>0</v>
      </c>
      <c r="BB103" s="2">
        <f t="shared" ca="1" si="112"/>
        <v>0</v>
      </c>
      <c r="BC103" s="2">
        <f t="shared" ca="1" si="112"/>
        <v>0</v>
      </c>
      <c r="BD103" s="2">
        <f t="shared" ca="1" si="112"/>
        <v>0</v>
      </c>
      <c r="BE103" s="2">
        <f t="shared" ca="1" si="112"/>
        <v>0</v>
      </c>
      <c r="BF103" s="2">
        <f t="shared" ca="1" si="112"/>
        <v>0</v>
      </c>
      <c r="BG103" s="2">
        <f t="shared" ca="1" si="112"/>
        <v>0</v>
      </c>
      <c r="BH103" s="2">
        <f t="shared" ca="1" si="95"/>
        <v>0</v>
      </c>
      <c r="BI103" s="2">
        <f t="shared" ca="1" si="95"/>
        <v>0</v>
      </c>
      <c r="BJ103" s="2">
        <f t="shared" ca="1" si="95"/>
        <v>0</v>
      </c>
      <c r="BK103" s="2">
        <f t="shared" ca="1" si="95"/>
        <v>0</v>
      </c>
      <c r="BL103" s="2">
        <f t="shared" ca="1" si="95"/>
        <v>0</v>
      </c>
      <c r="BM103" s="2">
        <f t="shared" ca="1" si="95"/>
        <v>0</v>
      </c>
      <c r="BN103" s="2" t="str">
        <f t="shared" si="78"/>
        <v>TW</v>
      </c>
      <c r="BO103" s="2">
        <f t="shared" si="96"/>
        <v>11</v>
      </c>
      <c r="BP103" s="2">
        <f t="shared" si="75"/>
        <v>0</v>
      </c>
      <c r="BQ103" s="127">
        <v>46040</v>
      </c>
      <c r="BR103" s="2">
        <f t="shared" si="97"/>
        <v>1</v>
      </c>
      <c r="BS103" s="2">
        <f t="shared" si="98"/>
        <v>1</v>
      </c>
      <c r="BT103" s="2">
        <f t="shared" si="99"/>
        <v>1</v>
      </c>
      <c r="BU103" s="2">
        <f t="shared" si="100"/>
        <v>1</v>
      </c>
      <c r="BV103" s="2">
        <f t="shared" si="101"/>
        <v>1</v>
      </c>
      <c r="BW103" s="2">
        <f t="shared" si="102"/>
        <v>1</v>
      </c>
      <c r="BX103" s="2">
        <f t="shared" si="103"/>
        <v>1</v>
      </c>
      <c r="BY103" s="2">
        <f t="shared" si="104"/>
        <v>1</v>
      </c>
      <c r="BZ103" s="2">
        <f t="shared" si="105"/>
        <v>1</v>
      </c>
      <c r="CA103" s="2">
        <f t="shared" si="106"/>
        <v>1</v>
      </c>
      <c r="CB103" s="2">
        <f t="shared" si="107"/>
        <v>1</v>
      </c>
      <c r="CC103" s="2">
        <f t="shared" si="108"/>
        <v>0</v>
      </c>
      <c r="CD103" s="2">
        <f t="shared" si="109"/>
        <v>0</v>
      </c>
      <c r="CE103" s="2">
        <f t="shared" si="110"/>
        <v>0</v>
      </c>
    </row>
    <row r="104" spans="1:83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ТА-8  -  Тпв</v>
      </c>
      <c r="B104" s="10" t="s">
        <v>564</v>
      </c>
      <c r="C104" s="18">
        <v>250</v>
      </c>
      <c r="D104" s="18">
        <v>175</v>
      </c>
      <c r="E104" s="22" t="s">
        <v>118</v>
      </c>
      <c r="F104" s="22">
        <v>3</v>
      </c>
      <c r="G104" s="18"/>
      <c r="H104" s="20">
        <f t="shared" ca="1" si="76"/>
        <v>0</v>
      </c>
      <c r="I104" s="16" t="str">
        <f t="shared" si="77"/>
        <v>08T002TW0F24</v>
      </c>
      <c r="J104" s="54">
        <v>221.27453465543999</v>
      </c>
      <c r="K104" s="54">
        <v>221.32747515121</v>
      </c>
      <c r="L104" s="54">
        <v>221.62337028213</v>
      </c>
      <c r="M104" s="54">
        <v>221.42731665832</v>
      </c>
      <c r="N104" s="54">
        <v>221.9138418014</v>
      </c>
      <c r="O104" s="54">
        <v>217.88145453818001</v>
      </c>
      <c r="P104" s="54">
        <v>0</v>
      </c>
      <c r="Q104" s="54">
        <v>0</v>
      </c>
      <c r="R104" s="54">
        <v>0</v>
      </c>
      <c r="S104" s="54">
        <v>0</v>
      </c>
      <c r="T104" s="54">
        <v>0</v>
      </c>
      <c r="U104" s="54"/>
      <c r="V104" s="54"/>
      <c r="W104" s="56"/>
      <c r="X104" s="2">
        <f t="shared" ca="1" si="113"/>
        <v>0</v>
      </c>
      <c r="Y104" s="2">
        <f t="shared" ca="1" si="111"/>
        <v>0</v>
      </c>
      <c r="Z104" s="2">
        <f t="shared" ca="1" si="111"/>
        <v>0</v>
      </c>
      <c r="AA104" s="2">
        <f t="shared" ca="1" si="111"/>
        <v>0</v>
      </c>
      <c r="AB104" s="2">
        <f t="shared" ca="1" si="111"/>
        <v>0</v>
      </c>
      <c r="AC104" s="2">
        <f t="shared" ca="1" si="111"/>
        <v>0</v>
      </c>
      <c r="AD104" s="2">
        <f t="shared" ca="1" si="111"/>
        <v>2</v>
      </c>
      <c r="AE104" s="2">
        <f t="shared" ca="1" si="111"/>
        <v>2</v>
      </c>
      <c r="AF104" s="2">
        <f t="shared" ca="1" si="94"/>
        <v>2</v>
      </c>
      <c r="AG104" s="2">
        <f t="shared" ca="1" si="94"/>
        <v>2</v>
      </c>
      <c r="AH104" s="2">
        <f t="shared" ca="1" si="94"/>
        <v>2</v>
      </c>
      <c r="AI104" s="2">
        <f t="shared" ca="1" si="94"/>
        <v>0</v>
      </c>
      <c r="AJ104" s="2">
        <f t="shared" ca="1" si="94"/>
        <v>0</v>
      </c>
      <c r="AK104" s="2">
        <f t="shared" ca="1" si="94"/>
        <v>0</v>
      </c>
      <c r="AL104" s="55">
        <v>220.91229272355</v>
      </c>
      <c r="AM104" s="55">
        <v>220.99460739816001</v>
      </c>
      <c r="AN104" s="55">
        <v>221.29297957975001</v>
      </c>
      <c r="AO104" s="55">
        <v>221.04240789463</v>
      </c>
      <c r="AP104" s="55">
        <v>221.89217508365999</v>
      </c>
      <c r="AQ104" s="55">
        <v>221.79056228620999</v>
      </c>
      <c r="AR104" s="55">
        <v>0</v>
      </c>
      <c r="AS104" s="55">
        <v>0</v>
      </c>
      <c r="AT104" s="55">
        <v>0</v>
      </c>
      <c r="AU104" s="55">
        <v>0</v>
      </c>
      <c r="AV104" s="55">
        <v>0</v>
      </c>
      <c r="AW104" s="55"/>
      <c r="AX104" s="55"/>
      <c r="AY104" s="55"/>
      <c r="AZ104" s="2">
        <f t="shared" ca="1" si="114"/>
        <v>0</v>
      </c>
      <c r="BA104" s="2">
        <f t="shared" ca="1" si="112"/>
        <v>0</v>
      </c>
      <c r="BB104" s="2">
        <f t="shared" ca="1" si="112"/>
        <v>0</v>
      </c>
      <c r="BC104" s="2">
        <f t="shared" ca="1" si="112"/>
        <v>0</v>
      </c>
      <c r="BD104" s="2">
        <f t="shared" ca="1" si="112"/>
        <v>0</v>
      </c>
      <c r="BE104" s="2">
        <f t="shared" ca="1" si="112"/>
        <v>0</v>
      </c>
      <c r="BF104" s="2">
        <f t="shared" ca="1" si="112"/>
        <v>0</v>
      </c>
      <c r="BG104" s="2">
        <f t="shared" ca="1" si="112"/>
        <v>0</v>
      </c>
      <c r="BH104" s="2">
        <f t="shared" ca="1" si="95"/>
        <v>0</v>
      </c>
      <c r="BI104" s="2">
        <f t="shared" ca="1" si="95"/>
        <v>0</v>
      </c>
      <c r="BJ104" s="2">
        <f t="shared" ca="1" si="95"/>
        <v>0</v>
      </c>
      <c r="BK104" s="2">
        <f t="shared" ca="1" si="95"/>
        <v>0</v>
      </c>
      <c r="BL104" s="2">
        <f t="shared" ca="1" si="95"/>
        <v>0</v>
      </c>
      <c r="BM104" s="2">
        <f t="shared" ca="1" si="95"/>
        <v>0</v>
      </c>
      <c r="BN104" s="2" t="str">
        <f t="shared" si="78"/>
        <v>TW</v>
      </c>
      <c r="BP104" s="2">
        <f t="shared" ref="BP104:BP135" si="115">IF(AND(COUNTIF(J104:W104,"&gt;0")&gt;6,SUM(BR104:CE104)=0),1,0)</f>
        <v>0</v>
      </c>
      <c r="BR104" s="2">
        <f t="shared" si="97"/>
        <v>0</v>
      </c>
      <c r="BS104" s="2">
        <f t="shared" si="98"/>
        <v>0</v>
      </c>
      <c r="BT104" s="2">
        <f t="shared" si="99"/>
        <v>0</v>
      </c>
      <c r="BU104" s="2">
        <f t="shared" si="100"/>
        <v>0</v>
      </c>
      <c r="BV104" s="2">
        <f t="shared" si="101"/>
        <v>0</v>
      </c>
      <c r="BW104" s="2">
        <f t="shared" si="102"/>
        <v>0</v>
      </c>
      <c r="BX104" s="2">
        <f t="shared" si="103"/>
        <v>0</v>
      </c>
      <c r="BY104" s="2">
        <f t="shared" si="104"/>
        <v>0</v>
      </c>
      <c r="BZ104" s="2">
        <f t="shared" si="105"/>
        <v>0</v>
      </c>
      <c r="CA104" s="2">
        <f t="shared" si="106"/>
        <v>0</v>
      </c>
      <c r="CB104" s="2">
        <f t="shared" si="107"/>
        <v>0</v>
      </c>
      <c r="CC104" s="2">
        <f t="shared" si="108"/>
        <v>0</v>
      </c>
      <c r="CD104" s="2">
        <f t="shared" si="109"/>
        <v>0</v>
      </c>
      <c r="CE104" s="2">
        <f t="shared" si="110"/>
        <v>0</v>
      </c>
    </row>
    <row r="105" spans="1:83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ТА-9  -  Тпв</v>
      </c>
      <c r="B105" s="10" t="s">
        <v>566</v>
      </c>
      <c r="C105" s="18">
        <v>250</v>
      </c>
      <c r="D105" s="18">
        <v>175</v>
      </c>
      <c r="E105" s="22" t="s">
        <v>118</v>
      </c>
      <c r="F105" s="22">
        <v>3</v>
      </c>
      <c r="G105" s="18"/>
      <c r="H105" s="20">
        <f t="shared" ca="1" si="76"/>
        <v>0</v>
      </c>
      <c r="I105" s="16" t="str">
        <f t="shared" si="77"/>
        <v>09T002TW0L24</v>
      </c>
      <c r="J105" s="54">
        <v>222.41248189641999</v>
      </c>
      <c r="K105" s="54">
        <v>219.18851165125</v>
      </c>
      <c r="L105" s="54">
        <v>218.9218108515</v>
      </c>
      <c r="M105" s="54">
        <v>218.85247141265</v>
      </c>
      <c r="N105" s="54">
        <v>222.85497645734</v>
      </c>
      <c r="O105" s="54">
        <v>217.9763795499</v>
      </c>
      <c r="P105" s="54">
        <v>217.25678313435</v>
      </c>
      <c r="Q105" s="54">
        <v>218.40207474365999</v>
      </c>
      <c r="R105" s="54">
        <v>217.81319682399999</v>
      </c>
      <c r="S105" s="54">
        <v>217.40738181294</v>
      </c>
      <c r="T105" s="54">
        <v>217.38882644130001</v>
      </c>
      <c r="U105" s="54"/>
      <c r="V105" s="54"/>
      <c r="W105" s="56"/>
      <c r="X105" s="2">
        <f t="shared" ca="1" si="113"/>
        <v>0</v>
      </c>
      <c r="Y105" s="2">
        <f t="shared" ca="1" si="111"/>
        <v>0</v>
      </c>
      <c r="Z105" s="2">
        <f t="shared" ca="1" si="111"/>
        <v>0</v>
      </c>
      <c r="AA105" s="2">
        <f t="shared" ca="1" si="111"/>
        <v>0</v>
      </c>
      <c r="AB105" s="2">
        <f t="shared" ca="1" si="111"/>
        <v>0</v>
      </c>
      <c r="AC105" s="2">
        <f t="shared" ca="1" si="111"/>
        <v>0</v>
      </c>
      <c r="AD105" s="2">
        <f t="shared" ca="1" si="111"/>
        <v>0</v>
      </c>
      <c r="AE105" s="2">
        <f t="shared" ca="1" si="111"/>
        <v>0</v>
      </c>
      <c r="AF105" s="2">
        <f t="shared" ca="1" si="94"/>
        <v>0</v>
      </c>
      <c r="AG105" s="2">
        <f t="shared" ca="1" si="94"/>
        <v>0</v>
      </c>
      <c r="AH105" s="2">
        <f t="shared" ca="1" si="94"/>
        <v>0</v>
      </c>
      <c r="AI105" s="2">
        <f t="shared" ca="1" si="94"/>
        <v>0</v>
      </c>
      <c r="AJ105" s="2">
        <f t="shared" ca="1" si="94"/>
        <v>0</v>
      </c>
      <c r="AK105" s="2">
        <f t="shared" ca="1" si="94"/>
        <v>0</v>
      </c>
      <c r="AL105" s="55">
        <v>220.13836706824267</v>
      </c>
      <c r="AM105" s="55">
        <v>219.39354597531278</v>
      </c>
      <c r="AN105" s="55">
        <v>218.57101561191573</v>
      </c>
      <c r="AO105" s="55">
        <v>218.57595769579768</v>
      </c>
      <c r="AP105" s="55">
        <v>219.26591907106345</v>
      </c>
      <c r="AQ105" s="55">
        <v>213.83386477382615</v>
      </c>
      <c r="AR105" s="55">
        <v>213.70554078252079</v>
      </c>
      <c r="AS105" s="55">
        <v>213.55593656014148</v>
      </c>
      <c r="AT105" s="55">
        <v>212.40539007332436</v>
      </c>
      <c r="AU105" s="55">
        <v>212.75502572549348</v>
      </c>
      <c r="AV105" s="55">
        <v>212.7497330309163</v>
      </c>
      <c r="AW105" s="55"/>
      <c r="AX105" s="55"/>
      <c r="AY105" s="55"/>
      <c r="AZ105" s="2">
        <f t="shared" ca="1" si="114"/>
        <v>0</v>
      </c>
      <c r="BA105" s="2">
        <f t="shared" ca="1" si="112"/>
        <v>0</v>
      </c>
      <c r="BB105" s="2">
        <f t="shared" ca="1" si="112"/>
        <v>0</v>
      </c>
      <c r="BC105" s="2">
        <f t="shared" ca="1" si="112"/>
        <v>0</v>
      </c>
      <c r="BD105" s="2">
        <f t="shared" ca="1" si="112"/>
        <v>0</v>
      </c>
      <c r="BE105" s="2">
        <f t="shared" ca="1" si="112"/>
        <v>0</v>
      </c>
      <c r="BF105" s="2">
        <f t="shared" ca="1" si="112"/>
        <v>0</v>
      </c>
      <c r="BG105" s="2">
        <f t="shared" ca="1" si="112"/>
        <v>0</v>
      </c>
      <c r="BH105" s="2">
        <f t="shared" ca="1" si="95"/>
        <v>0</v>
      </c>
      <c r="BI105" s="2">
        <f t="shared" ca="1" si="95"/>
        <v>0</v>
      </c>
      <c r="BJ105" s="2">
        <f t="shared" ca="1" si="95"/>
        <v>0</v>
      </c>
      <c r="BK105" s="2">
        <f t="shared" ca="1" si="95"/>
        <v>0</v>
      </c>
      <c r="BL105" s="2">
        <f t="shared" ca="1" si="95"/>
        <v>0</v>
      </c>
      <c r="BM105" s="2">
        <f t="shared" ca="1" si="95"/>
        <v>0</v>
      </c>
      <c r="BN105" s="2" t="str">
        <f t="shared" si="78"/>
        <v>TW</v>
      </c>
      <c r="BO105" s="2">
        <f t="shared" ref="BO105:BO112" si="116">IF(AND(COUNTIF(J105:W105,"&gt;0")&gt;6,COUNTIF(J105:W105,"&gt;0")=SUM(BR105:CE105)),SUM(BR105:CE105),0)</f>
        <v>0</v>
      </c>
      <c r="BP105" s="2">
        <f t="shared" si="115"/>
        <v>1</v>
      </c>
      <c r="BR105" s="2">
        <f t="shared" si="97"/>
        <v>0</v>
      </c>
      <c r="BS105" s="2">
        <f t="shared" si="98"/>
        <v>0</v>
      </c>
      <c r="BT105" s="2">
        <f t="shared" si="99"/>
        <v>0</v>
      </c>
      <c r="BU105" s="2">
        <f t="shared" si="100"/>
        <v>0</v>
      </c>
      <c r="BV105" s="2">
        <f t="shared" si="101"/>
        <v>0</v>
      </c>
      <c r="BW105" s="2">
        <f t="shared" si="102"/>
        <v>0</v>
      </c>
      <c r="BX105" s="2">
        <f t="shared" si="103"/>
        <v>0</v>
      </c>
      <c r="BY105" s="2">
        <f t="shared" si="104"/>
        <v>0</v>
      </c>
      <c r="BZ105" s="2">
        <f t="shared" si="105"/>
        <v>0</v>
      </c>
      <c r="CA105" s="2">
        <f t="shared" si="106"/>
        <v>0</v>
      </c>
      <c r="CB105" s="2">
        <f t="shared" si="107"/>
        <v>0</v>
      </c>
      <c r="CC105" s="2">
        <f t="shared" si="108"/>
        <v>0</v>
      </c>
      <c r="CD105" s="2">
        <f t="shared" si="109"/>
        <v>0</v>
      </c>
      <c r="CE105" s="2">
        <f t="shared" si="110"/>
        <v>0</v>
      </c>
    </row>
    <row r="106" spans="1:83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ТА-10  -  Тпв</v>
      </c>
      <c r="B106" s="10" t="s">
        <v>567</v>
      </c>
      <c r="C106" s="18">
        <v>250</v>
      </c>
      <c r="D106" s="18">
        <v>175</v>
      </c>
      <c r="E106" s="22" t="s">
        <v>118</v>
      </c>
      <c r="F106" s="22">
        <v>3</v>
      </c>
      <c r="G106" s="18"/>
      <c r="H106" s="20">
        <f t="shared" ca="1" si="76"/>
        <v>0</v>
      </c>
      <c r="I106" s="16" t="str">
        <f t="shared" si="77"/>
        <v>10T002TW0L24</v>
      </c>
      <c r="J106" s="54">
        <v>222.85926896527999</v>
      </c>
      <c r="K106" s="54">
        <v>219.21878772146999</v>
      </c>
      <c r="L106" s="54">
        <v>218.91091846162001</v>
      </c>
      <c r="M106" s="54">
        <v>218.84714771714999</v>
      </c>
      <c r="N106" s="54">
        <v>223.16655538904999</v>
      </c>
      <c r="O106" s="54">
        <v>217.9146818856</v>
      </c>
      <c r="P106" s="54">
        <v>217.25954247364999</v>
      </c>
      <c r="Q106" s="54">
        <v>218.42211681525001</v>
      </c>
      <c r="R106" s="54">
        <v>217.86449052379001</v>
      </c>
      <c r="S106" s="54">
        <v>217.41306548604001</v>
      </c>
      <c r="T106" s="54">
        <v>217.39020591737</v>
      </c>
      <c r="U106" s="54"/>
      <c r="V106" s="54"/>
      <c r="W106" s="56"/>
      <c r="X106" s="2">
        <f t="shared" ca="1" si="113"/>
        <v>0</v>
      </c>
      <c r="Y106" s="2">
        <f t="shared" ca="1" si="111"/>
        <v>0</v>
      </c>
      <c r="Z106" s="2">
        <f t="shared" ca="1" si="111"/>
        <v>0</v>
      </c>
      <c r="AA106" s="2">
        <f t="shared" ca="1" si="111"/>
        <v>0</v>
      </c>
      <c r="AB106" s="2">
        <f t="shared" ca="1" si="111"/>
        <v>0</v>
      </c>
      <c r="AC106" s="2">
        <f t="shared" ca="1" si="111"/>
        <v>0</v>
      </c>
      <c r="AD106" s="2">
        <f t="shared" ca="1" si="111"/>
        <v>0</v>
      </c>
      <c r="AE106" s="2">
        <f t="shared" ca="1" si="111"/>
        <v>0</v>
      </c>
      <c r="AF106" s="2">
        <f t="shared" ca="1" si="94"/>
        <v>0</v>
      </c>
      <c r="AG106" s="2">
        <f t="shared" ca="1" si="94"/>
        <v>0</v>
      </c>
      <c r="AH106" s="2">
        <f t="shared" ca="1" si="94"/>
        <v>0</v>
      </c>
      <c r="AI106" s="2">
        <f t="shared" ca="1" si="94"/>
        <v>0</v>
      </c>
      <c r="AJ106" s="2">
        <f t="shared" ca="1" si="94"/>
        <v>0</v>
      </c>
      <c r="AK106" s="2">
        <f t="shared" ca="1" si="94"/>
        <v>0</v>
      </c>
      <c r="AL106" s="55">
        <v>209.94077449039506</v>
      </c>
      <c r="AM106" s="55">
        <v>207.24272789663428</v>
      </c>
      <c r="AN106" s="55">
        <v>207.43399397613879</v>
      </c>
      <c r="AO106" s="55">
        <v>207.29555660403625</v>
      </c>
      <c r="AP106" s="55">
        <v>213.32854678824992</v>
      </c>
      <c r="AQ106" s="55">
        <v>214.69746192743639</v>
      </c>
      <c r="AR106" s="55">
        <v>215.26041793618</v>
      </c>
      <c r="AS106" s="55">
        <v>216.6593259050637</v>
      </c>
      <c r="AT106" s="55">
        <v>218.455836829623</v>
      </c>
      <c r="AU106" s="55">
        <v>217.43777030878675</v>
      </c>
      <c r="AV106" s="55">
        <v>217.39489851228777</v>
      </c>
      <c r="AW106" s="55"/>
      <c r="AX106" s="55"/>
      <c r="AY106" s="55"/>
      <c r="AZ106" s="2">
        <f t="shared" ca="1" si="114"/>
        <v>0</v>
      </c>
      <c r="BA106" s="2">
        <f t="shared" ca="1" si="112"/>
        <v>0</v>
      </c>
      <c r="BB106" s="2">
        <f t="shared" ca="1" si="112"/>
        <v>0</v>
      </c>
      <c r="BC106" s="2">
        <f t="shared" ca="1" si="112"/>
        <v>0</v>
      </c>
      <c r="BD106" s="2">
        <f t="shared" ca="1" si="112"/>
        <v>0</v>
      </c>
      <c r="BE106" s="2">
        <f t="shared" ca="1" si="112"/>
        <v>0</v>
      </c>
      <c r="BF106" s="2">
        <f t="shared" ca="1" si="112"/>
        <v>0</v>
      </c>
      <c r="BG106" s="2">
        <f t="shared" ca="1" si="112"/>
        <v>0</v>
      </c>
      <c r="BH106" s="2">
        <f t="shared" ca="1" si="95"/>
        <v>0</v>
      </c>
      <c r="BI106" s="2">
        <f t="shared" ca="1" si="95"/>
        <v>0</v>
      </c>
      <c r="BJ106" s="2">
        <f t="shared" ca="1" si="95"/>
        <v>0</v>
      </c>
      <c r="BK106" s="2">
        <f t="shared" ca="1" si="95"/>
        <v>0</v>
      </c>
      <c r="BL106" s="2">
        <f t="shared" ca="1" si="95"/>
        <v>0</v>
      </c>
      <c r="BM106" s="2">
        <f t="shared" ca="1" si="95"/>
        <v>0</v>
      </c>
      <c r="BN106" s="2" t="str">
        <f t="shared" si="78"/>
        <v>TW</v>
      </c>
      <c r="BO106" s="2">
        <f t="shared" si="116"/>
        <v>0</v>
      </c>
      <c r="BP106" s="2">
        <f t="shared" si="115"/>
        <v>1</v>
      </c>
      <c r="BR106" s="2">
        <f t="shared" si="97"/>
        <v>0</v>
      </c>
      <c r="BS106" s="2">
        <f t="shared" si="98"/>
        <v>0</v>
      </c>
      <c r="BT106" s="2">
        <f t="shared" si="99"/>
        <v>0</v>
      </c>
      <c r="BU106" s="2">
        <f t="shared" si="100"/>
        <v>0</v>
      </c>
      <c r="BV106" s="2">
        <f t="shared" si="101"/>
        <v>0</v>
      </c>
      <c r="BW106" s="2">
        <f t="shared" si="102"/>
        <v>0</v>
      </c>
      <c r="BX106" s="2">
        <f t="shared" si="103"/>
        <v>0</v>
      </c>
      <c r="BY106" s="2">
        <f t="shared" si="104"/>
        <v>0</v>
      </c>
      <c r="BZ106" s="2">
        <f t="shared" si="105"/>
        <v>0</v>
      </c>
      <c r="CA106" s="2">
        <f t="shared" si="106"/>
        <v>0</v>
      </c>
      <c r="CB106" s="2">
        <f t="shared" si="107"/>
        <v>0</v>
      </c>
      <c r="CC106" s="2">
        <f t="shared" si="108"/>
        <v>0</v>
      </c>
      <c r="CD106" s="2">
        <f t="shared" si="109"/>
        <v>0</v>
      </c>
      <c r="CE106" s="2">
        <f t="shared" si="110"/>
        <v>0</v>
      </c>
    </row>
    <row r="107" spans="1:83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ТА-1  -  Р₀</v>
      </c>
      <c r="B107" s="10" t="s">
        <v>568</v>
      </c>
      <c r="C107" s="18">
        <v>135</v>
      </c>
      <c r="D107" s="18">
        <v>125</v>
      </c>
      <c r="E107" s="22" t="s">
        <v>117</v>
      </c>
      <c r="F107" s="22">
        <v>3</v>
      </c>
      <c r="G107" s="18"/>
      <c r="H107" s="20">
        <f t="shared" ca="1" si="76"/>
        <v>0</v>
      </c>
      <c r="I107" s="16" t="str">
        <f t="shared" si="77"/>
        <v>01T002PP0F24</v>
      </c>
      <c r="J107" s="54">
        <v>127.71</v>
      </c>
      <c r="K107" s="54">
        <v>129.03</v>
      </c>
      <c r="L107" s="54">
        <v>129.5</v>
      </c>
      <c r="M107" s="54">
        <v>128.79</v>
      </c>
      <c r="N107" s="54">
        <v>129.02000000000001</v>
      </c>
      <c r="O107" s="54">
        <v>129.02000000000001</v>
      </c>
      <c r="P107" s="54">
        <v>129.51</v>
      </c>
      <c r="Q107" s="54">
        <v>128.96</v>
      </c>
      <c r="R107" s="54">
        <v>128.16999999999999</v>
      </c>
      <c r="S107" s="54">
        <v>128.72999999999999</v>
      </c>
      <c r="T107" s="54">
        <v>129.13</v>
      </c>
      <c r="U107" s="54"/>
      <c r="V107" s="54"/>
      <c r="W107" s="56"/>
      <c r="X107" s="2">
        <f t="shared" ca="1" si="113"/>
        <v>0</v>
      </c>
      <c r="Y107" s="2">
        <f t="shared" ca="1" si="111"/>
        <v>0</v>
      </c>
      <c r="Z107" s="2">
        <f t="shared" ca="1" si="111"/>
        <v>0</v>
      </c>
      <c r="AA107" s="2">
        <f t="shared" ca="1" si="111"/>
        <v>0</v>
      </c>
      <c r="AB107" s="2">
        <f t="shared" ca="1" si="111"/>
        <v>0</v>
      </c>
      <c r="AC107" s="2">
        <f t="shared" ca="1" si="111"/>
        <v>0</v>
      </c>
      <c r="AD107" s="2">
        <f t="shared" ca="1" si="111"/>
        <v>0</v>
      </c>
      <c r="AE107" s="2">
        <f t="shared" ca="1" si="111"/>
        <v>0</v>
      </c>
      <c r="AF107" s="2">
        <f t="shared" ca="1" si="94"/>
        <v>0</v>
      </c>
      <c r="AG107" s="2">
        <f t="shared" ca="1" si="94"/>
        <v>0</v>
      </c>
      <c r="AH107" s="2">
        <f t="shared" ca="1" si="94"/>
        <v>0</v>
      </c>
      <c r="AI107" s="2">
        <f t="shared" ca="1" si="94"/>
        <v>0</v>
      </c>
      <c r="AJ107" s="2">
        <f t="shared" ca="1" si="94"/>
        <v>0</v>
      </c>
      <c r="AK107" s="2">
        <f t="shared" ca="1" si="94"/>
        <v>0</v>
      </c>
      <c r="AL107" s="55">
        <v>130</v>
      </c>
      <c r="AM107" s="55">
        <v>130</v>
      </c>
      <c r="AN107" s="55">
        <v>130</v>
      </c>
      <c r="AO107" s="55">
        <v>130</v>
      </c>
      <c r="AP107" s="55">
        <v>130</v>
      </c>
      <c r="AQ107" s="55">
        <v>130</v>
      </c>
      <c r="AR107" s="55">
        <v>130</v>
      </c>
      <c r="AS107" s="55">
        <v>130</v>
      </c>
      <c r="AT107" s="55">
        <v>130</v>
      </c>
      <c r="AU107" s="55">
        <v>130</v>
      </c>
      <c r="AV107" s="55">
        <v>130</v>
      </c>
      <c r="AW107" s="55"/>
      <c r="AX107" s="55"/>
      <c r="AY107" s="55"/>
      <c r="AZ107" s="2">
        <f t="shared" ca="1" si="114"/>
        <v>0</v>
      </c>
      <c r="BA107" s="2">
        <f t="shared" ca="1" si="112"/>
        <v>0</v>
      </c>
      <c r="BB107" s="2">
        <f t="shared" ca="1" si="112"/>
        <v>0</v>
      </c>
      <c r="BC107" s="2">
        <f t="shared" ca="1" si="112"/>
        <v>0</v>
      </c>
      <c r="BD107" s="2">
        <f t="shared" ca="1" si="112"/>
        <v>0</v>
      </c>
      <c r="BE107" s="2">
        <f t="shared" ca="1" si="112"/>
        <v>0</v>
      </c>
      <c r="BF107" s="2">
        <f t="shared" ca="1" si="112"/>
        <v>0</v>
      </c>
      <c r="BG107" s="2">
        <f t="shared" ca="1" si="112"/>
        <v>0</v>
      </c>
      <c r="BH107" s="2">
        <f t="shared" ca="1" si="95"/>
        <v>0</v>
      </c>
      <c r="BI107" s="2">
        <f t="shared" ca="1" si="95"/>
        <v>0</v>
      </c>
      <c r="BJ107" s="2">
        <f t="shared" ca="1" si="95"/>
        <v>0</v>
      </c>
      <c r="BK107" s="2">
        <f t="shared" ca="1" si="95"/>
        <v>0</v>
      </c>
      <c r="BL107" s="2">
        <f t="shared" ca="1" si="95"/>
        <v>0</v>
      </c>
      <c r="BM107" s="2">
        <f t="shared" ca="1" si="95"/>
        <v>0</v>
      </c>
      <c r="BN107" s="2" t="str">
        <f t="shared" si="78"/>
        <v>PP</v>
      </c>
      <c r="BO107" s="2">
        <f t="shared" si="116"/>
        <v>0</v>
      </c>
      <c r="BP107" s="2">
        <f t="shared" si="115"/>
        <v>1</v>
      </c>
      <c r="BR107" s="2">
        <f t="shared" ref="BR107:BR115" si="117">IF(AND(J161 &gt;0,J107&lt;$D107,J107 &gt;20),1,0)</f>
        <v>0</v>
      </c>
      <c r="BS107" s="2">
        <f t="shared" ref="BS107:BS115" si="118">IF(AND(K161 &gt;0,K107&lt;$D107,K107 &gt;20),1,0)</f>
        <v>0</v>
      </c>
      <c r="BT107" s="2">
        <f t="shared" ref="BT107:BT115" si="119">IF(AND(L161 &gt;0,L107&lt;$D107,L107 &gt;20),1,0)</f>
        <v>0</v>
      </c>
      <c r="BU107" s="2">
        <f t="shared" ref="BU107:BU115" si="120">IF(AND(M161 &gt;0,M107&lt;$D107,M107 &gt;20),1,0)</f>
        <v>0</v>
      </c>
      <c r="BV107" s="2">
        <f t="shared" ref="BV107:BV115" si="121">IF(AND(N161 &gt;0,N107&lt;$D107,N107 &gt;20),1,0)</f>
        <v>0</v>
      </c>
      <c r="BW107" s="2">
        <f t="shared" ref="BW107:BW115" si="122">IF(AND(O161 &gt;0,O107&lt;$D107,O107 &gt;20),1,0)</f>
        <v>0</v>
      </c>
      <c r="BX107" s="2">
        <f t="shared" ref="BX107:BX115" si="123">IF(AND(P161 &gt;0,P107&lt;$D107,P107 &gt;20),1,0)</f>
        <v>0</v>
      </c>
      <c r="BY107" s="2">
        <f t="shared" ref="BY107:BY115" si="124">IF(AND(Q161 &gt;0,Q107&lt;$D107,Q107 &gt;20),1,0)</f>
        <v>0</v>
      </c>
      <c r="BZ107" s="2">
        <f t="shared" ref="BZ107:BZ115" si="125">IF(AND(R161 &gt;0,R107&lt;$D107,R107 &gt;20),1,0)</f>
        <v>0</v>
      </c>
      <c r="CA107" s="2">
        <f t="shared" ref="CA107:CA115" si="126">IF(AND(S161 &gt;0,S107&lt;$D107,S107 &gt;20),1,0)</f>
        <v>0</v>
      </c>
      <c r="CB107" s="2">
        <f t="shared" ref="CB107:CB115" si="127">IF(AND(T161 &gt;0,T107&lt;$D107,T107 &gt;20),1,0)</f>
        <v>0</v>
      </c>
      <c r="CC107" s="2">
        <f t="shared" ref="CC107:CC115" si="128">IF(AND(U161 &gt;0,U107&lt;$D107,U107 &gt;20),1,0)</f>
        <v>0</v>
      </c>
      <c r="CD107" s="2">
        <f t="shared" ref="CD107:CD115" si="129">IF(AND(V161 &gt;0,V107&lt;$D107,V107 &gt;20),1,0)</f>
        <v>0</v>
      </c>
      <c r="CE107" s="2">
        <f t="shared" ref="CE107:CE115" si="130">IF(AND(W161 &gt;0,W107&lt;$D107,W107 &gt;20),1,0)</f>
        <v>0</v>
      </c>
    </row>
    <row r="108" spans="1:83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ТА-2  -  Р₀</v>
      </c>
      <c r="B108" s="15" t="s">
        <v>569</v>
      </c>
      <c r="C108" s="18">
        <v>135</v>
      </c>
      <c r="D108" s="18">
        <v>125</v>
      </c>
      <c r="E108" s="22" t="s">
        <v>117</v>
      </c>
      <c r="F108" s="22">
        <v>3</v>
      </c>
      <c r="G108" s="18"/>
      <c r="H108" s="20">
        <f t="shared" ca="1" si="76"/>
        <v>0</v>
      </c>
      <c r="I108" s="16" t="str">
        <f t="shared" si="77"/>
        <v>02T002PP0F24</v>
      </c>
      <c r="J108" s="54">
        <v>126.47</v>
      </c>
      <c r="K108" s="54">
        <v>126.52</v>
      </c>
      <c r="L108" s="54">
        <v>127.26</v>
      </c>
      <c r="M108" s="54">
        <v>126.96</v>
      </c>
      <c r="N108" s="54">
        <v>128.13</v>
      </c>
      <c r="O108" s="54">
        <v>127.86</v>
      </c>
      <c r="P108" s="54">
        <v>127.03</v>
      </c>
      <c r="Q108" s="54">
        <v>126.86</v>
      </c>
      <c r="R108" s="54">
        <v>127.42</v>
      </c>
      <c r="S108" s="54">
        <v>128.18</v>
      </c>
      <c r="T108" s="54">
        <v>127.71</v>
      </c>
      <c r="U108" s="54"/>
      <c r="V108" s="54"/>
      <c r="W108" s="56"/>
      <c r="X108" s="2">
        <f t="shared" ca="1" si="113"/>
        <v>0</v>
      </c>
      <c r="Y108" s="2">
        <f t="shared" ca="1" si="111"/>
        <v>0</v>
      </c>
      <c r="Z108" s="2">
        <f t="shared" ca="1" si="111"/>
        <v>0</v>
      </c>
      <c r="AA108" s="2">
        <f t="shared" ca="1" si="111"/>
        <v>0</v>
      </c>
      <c r="AB108" s="2">
        <f t="shared" ca="1" si="111"/>
        <v>0</v>
      </c>
      <c r="AC108" s="2">
        <f t="shared" ca="1" si="111"/>
        <v>0</v>
      </c>
      <c r="AD108" s="2">
        <f t="shared" ca="1" si="111"/>
        <v>0</v>
      </c>
      <c r="AE108" s="2">
        <f t="shared" ca="1" si="111"/>
        <v>0</v>
      </c>
      <c r="AF108" s="2">
        <f t="shared" ca="1" si="94"/>
        <v>0</v>
      </c>
      <c r="AG108" s="2">
        <f t="shared" ca="1" si="94"/>
        <v>0</v>
      </c>
      <c r="AH108" s="2">
        <f t="shared" ca="1" si="94"/>
        <v>0</v>
      </c>
      <c r="AI108" s="2">
        <f t="shared" ca="1" si="94"/>
        <v>0</v>
      </c>
      <c r="AJ108" s="2">
        <f t="shared" ca="1" si="94"/>
        <v>0</v>
      </c>
      <c r="AK108" s="2">
        <f t="shared" ca="1" si="94"/>
        <v>0</v>
      </c>
      <c r="AL108" s="55">
        <v>130</v>
      </c>
      <c r="AM108" s="55">
        <v>130</v>
      </c>
      <c r="AN108" s="55">
        <v>130</v>
      </c>
      <c r="AO108" s="55">
        <v>130</v>
      </c>
      <c r="AP108" s="55">
        <v>130</v>
      </c>
      <c r="AQ108" s="55">
        <v>130</v>
      </c>
      <c r="AR108" s="55">
        <v>130</v>
      </c>
      <c r="AS108" s="55">
        <v>130</v>
      </c>
      <c r="AT108" s="55">
        <v>130</v>
      </c>
      <c r="AU108" s="55">
        <v>130</v>
      </c>
      <c r="AV108" s="55">
        <v>130</v>
      </c>
      <c r="AW108" s="55"/>
      <c r="AX108" s="55"/>
      <c r="AY108" s="55"/>
      <c r="AZ108" s="2">
        <f t="shared" ca="1" si="114"/>
        <v>0</v>
      </c>
      <c r="BA108" s="2">
        <f t="shared" ca="1" si="112"/>
        <v>0</v>
      </c>
      <c r="BB108" s="2">
        <f t="shared" ca="1" si="112"/>
        <v>0</v>
      </c>
      <c r="BC108" s="2">
        <f t="shared" ca="1" si="112"/>
        <v>0</v>
      </c>
      <c r="BD108" s="2">
        <f t="shared" ca="1" si="112"/>
        <v>0</v>
      </c>
      <c r="BE108" s="2">
        <f t="shared" ca="1" si="112"/>
        <v>0</v>
      </c>
      <c r="BF108" s="2">
        <f t="shared" ca="1" si="112"/>
        <v>0</v>
      </c>
      <c r="BG108" s="2">
        <f t="shared" ca="1" si="112"/>
        <v>0</v>
      </c>
      <c r="BH108" s="2">
        <f t="shared" ca="1" si="95"/>
        <v>0</v>
      </c>
      <c r="BI108" s="2">
        <f t="shared" ca="1" si="95"/>
        <v>0</v>
      </c>
      <c r="BJ108" s="2">
        <f t="shared" ca="1" si="95"/>
        <v>0</v>
      </c>
      <c r="BK108" s="2">
        <f t="shared" ca="1" si="95"/>
        <v>0</v>
      </c>
      <c r="BL108" s="2">
        <f t="shared" ca="1" si="95"/>
        <v>0</v>
      </c>
      <c r="BM108" s="2">
        <f t="shared" ca="1" si="95"/>
        <v>0</v>
      </c>
      <c r="BN108" s="2" t="str">
        <f t="shared" si="78"/>
        <v>PP</v>
      </c>
      <c r="BO108" s="2">
        <f t="shared" si="116"/>
        <v>0</v>
      </c>
      <c r="BP108" s="2">
        <f t="shared" si="115"/>
        <v>1</v>
      </c>
      <c r="BR108" s="2">
        <f t="shared" si="117"/>
        <v>0</v>
      </c>
      <c r="BS108" s="2">
        <f t="shared" si="118"/>
        <v>0</v>
      </c>
      <c r="BT108" s="2">
        <f t="shared" si="119"/>
        <v>0</v>
      </c>
      <c r="BU108" s="2">
        <f t="shared" si="120"/>
        <v>0</v>
      </c>
      <c r="BV108" s="2">
        <f t="shared" si="121"/>
        <v>0</v>
      </c>
      <c r="BW108" s="2">
        <f t="shared" si="122"/>
        <v>0</v>
      </c>
      <c r="BX108" s="2">
        <f t="shared" si="123"/>
        <v>0</v>
      </c>
      <c r="BY108" s="2">
        <f t="shared" si="124"/>
        <v>0</v>
      </c>
      <c r="BZ108" s="2">
        <f t="shared" si="125"/>
        <v>0</v>
      </c>
      <c r="CA108" s="2">
        <f t="shared" si="126"/>
        <v>0</v>
      </c>
      <c r="CB108" s="2">
        <f t="shared" si="127"/>
        <v>0</v>
      </c>
      <c r="CC108" s="2">
        <f t="shared" si="128"/>
        <v>0</v>
      </c>
      <c r="CD108" s="2">
        <f t="shared" si="129"/>
        <v>0</v>
      </c>
      <c r="CE108" s="2">
        <f t="shared" si="130"/>
        <v>0</v>
      </c>
    </row>
    <row r="109" spans="1:83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ТА-4  -  Р₀</v>
      </c>
      <c r="B109" s="15" t="s">
        <v>570</v>
      </c>
      <c r="C109" s="18">
        <v>135</v>
      </c>
      <c r="D109" s="18">
        <v>125</v>
      </c>
      <c r="E109" s="22" t="s">
        <v>117</v>
      </c>
      <c r="F109" s="22">
        <v>3</v>
      </c>
      <c r="G109" s="18"/>
      <c r="H109" s="20">
        <f t="shared" ca="1" si="76"/>
        <v>0</v>
      </c>
      <c r="I109" s="16" t="str">
        <f t="shared" si="77"/>
        <v>04T002PP0F24</v>
      </c>
      <c r="J109" s="54">
        <v>129.05000000000001</v>
      </c>
      <c r="K109" s="54">
        <v>129.13999999999999</v>
      </c>
      <c r="L109" s="54">
        <v>129.66</v>
      </c>
      <c r="M109" s="54">
        <v>129.55000000000001</v>
      </c>
      <c r="N109" s="54">
        <v>129.63999999999999</v>
      </c>
      <c r="O109" s="54">
        <v>128.13</v>
      </c>
      <c r="P109" s="54">
        <v>129.44999999999999</v>
      </c>
      <c r="Q109" s="54">
        <v>129.09</v>
      </c>
      <c r="R109" s="54">
        <v>129.22</v>
      </c>
      <c r="S109" s="54">
        <v>129.74</v>
      </c>
      <c r="T109" s="54">
        <v>130.21</v>
      </c>
      <c r="U109" s="54"/>
      <c r="V109" s="54"/>
      <c r="W109" s="56"/>
      <c r="X109" s="2">
        <f t="shared" ca="1" si="113"/>
        <v>0</v>
      </c>
      <c r="Y109" s="2">
        <f t="shared" ca="1" si="111"/>
        <v>0</v>
      </c>
      <c r="Z109" s="2">
        <f t="shared" ca="1" si="111"/>
        <v>0</v>
      </c>
      <c r="AA109" s="2">
        <f t="shared" ca="1" si="111"/>
        <v>0</v>
      </c>
      <c r="AB109" s="2">
        <f t="shared" ca="1" si="111"/>
        <v>0</v>
      </c>
      <c r="AC109" s="2">
        <f t="shared" ca="1" si="111"/>
        <v>0</v>
      </c>
      <c r="AD109" s="2">
        <f t="shared" ca="1" si="111"/>
        <v>0</v>
      </c>
      <c r="AE109" s="2">
        <f t="shared" ca="1" si="111"/>
        <v>0</v>
      </c>
      <c r="AF109" s="2">
        <f t="shared" ca="1" si="94"/>
        <v>0</v>
      </c>
      <c r="AG109" s="2">
        <f t="shared" ca="1" si="94"/>
        <v>0</v>
      </c>
      <c r="AH109" s="2">
        <f t="shared" ca="1" si="94"/>
        <v>0</v>
      </c>
      <c r="AI109" s="2">
        <f t="shared" ca="1" si="94"/>
        <v>0</v>
      </c>
      <c r="AJ109" s="2">
        <f t="shared" ca="1" si="94"/>
        <v>0</v>
      </c>
      <c r="AK109" s="2">
        <f t="shared" ca="1" si="94"/>
        <v>0</v>
      </c>
      <c r="AL109" s="55">
        <v>130</v>
      </c>
      <c r="AM109" s="55">
        <v>130</v>
      </c>
      <c r="AN109" s="55">
        <v>130</v>
      </c>
      <c r="AO109" s="55">
        <v>130</v>
      </c>
      <c r="AP109" s="55">
        <v>130</v>
      </c>
      <c r="AQ109" s="55">
        <v>130</v>
      </c>
      <c r="AR109" s="55">
        <v>130</v>
      </c>
      <c r="AS109" s="55">
        <v>130</v>
      </c>
      <c r="AT109" s="55">
        <v>130</v>
      </c>
      <c r="AU109" s="55">
        <v>130</v>
      </c>
      <c r="AV109" s="55">
        <v>130</v>
      </c>
      <c r="AW109" s="55"/>
      <c r="AX109" s="55"/>
      <c r="AY109" s="55"/>
      <c r="AZ109" s="2">
        <f t="shared" ca="1" si="114"/>
        <v>0</v>
      </c>
      <c r="BA109" s="2">
        <f t="shared" ca="1" si="112"/>
        <v>0</v>
      </c>
      <c r="BB109" s="2">
        <f t="shared" ca="1" si="112"/>
        <v>0</v>
      </c>
      <c r="BC109" s="2">
        <f t="shared" ca="1" si="112"/>
        <v>0</v>
      </c>
      <c r="BD109" s="2">
        <f t="shared" ca="1" si="112"/>
        <v>0</v>
      </c>
      <c r="BE109" s="2">
        <f t="shared" ca="1" si="112"/>
        <v>0</v>
      </c>
      <c r="BF109" s="2">
        <f t="shared" ca="1" si="112"/>
        <v>0</v>
      </c>
      <c r="BG109" s="2">
        <f t="shared" ca="1" si="112"/>
        <v>0</v>
      </c>
      <c r="BH109" s="2">
        <f t="shared" ca="1" si="95"/>
        <v>0</v>
      </c>
      <c r="BI109" s="2">
        <f t="shared" ca="1" si="95"/>
        <v>0</v>
      </c>
      <c r="BJ109" s="2">
        <f t="shared" ca="1" si="95"/>
        <v>0</v>
      </c>
      <c r="BK109" s="2">
        <f t="shared" ca="1" si="95"/>
        <v>0</v>
      </c>
      <c r="BL109" s="2">
        <f t="shared" ca="1" si="95"/>
        <v>0</v>
      </c>
      <c r="BM109" s="2">
        <f t="shared" ca="1" si="95"/>
        <v>0</v>
      </c>
      <c r="BN109" s="2" t="str">
        <f t="shared" si="78"/>
        <v>PP</v>
      </c>
      <c r="BO109" s="2">
        <f t="shared" si="116"/>
        <v>0</v>
      </c>
      <c r="BP109" s="2">
        <f t="shared" si="115"/>
        <v>1</v>
      </c>
      <c r="BR109" s="2">
        <f t="shared" si="117"/>
        <v>0</v>
      </c>
      <c r="BS109" s="2">
        <f t="shared" si="118"/>
        <v>0</v>
      </c>
      <c r="BT109" s="2">
        <f t="shared" si="119"/>
        <v>0</v>
      </c>
      <c r="BU109" s="2">
        <f t="shared" si="120"/>
        <v>0</v>
      </c>
      <c r="BV109" s="2">
        <f t="shared" si="121"/>
        <v>0</v>
      </c>
      <c r="BW109" s="2">
        <f t="shared" si="122"/>
        <v>0</v>
      </c>
      <c r="BX109" s="2">
        <f t="shared" si="123"/>
        <v>0</v>
      </c>
      <c r="BY109" s="2">
        <f t="shared" si="124"/>
        <v>0</v>
      </c>
      <c r="BZ109" s="2">
        <f t="shared" si="125"/>
        <v>0</v>
      </c>
      <c r="CA109" s="2">
        <f t="shared" si="126"/>
        <v>0</v>
      </c>
      <c r="CB109" s="2">
        <f t="shared" si="127"/>
        <v>0</v>
      </c>
      <c r="CC109" s="2">
        <f t="shared" si="128"/>
        <v>0</v>
      </c>
      <c r="CD109" s="2">
        <f t="shared" si="129"/>
        <v>0</v>
      </c>
      <c r="CE109" s="2">
        <f t="shared" si="130"/>
        <v>0</v>
      </c>
    </row>
    <row r="110" spans="1:83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ТА-5  -  Р₀</v>
      </c>
      <c r="B110" s="15" t="s">
        <v>571</v>
      </c>
      <c r="C110" s="18">
        <v>95</v>
      </c>
      <c r="D110" s="18">
        <v>85</v>
      </c>
      <c r="E110" s="22" t="s">
        <v>117</v>
      </c>
      <c r="F110" s="22">
        <v>3</v>
      </c>
      <c r="G110" s="18"/>
      <c r="H110" s="20">
        <f t="shared" ca="1" si="76"/>
        <v>0</v>
      </c>
      <c r="I110" s="16" t="str">
        <f t="shared" si="77"/>
        <v>05T002PP0N24</v>
      </c>
      <c r="J110" s="54">
        <v>90.72</v>
      </c>
      <c r="K110" s="54">
        <v>90.98</v>
      </c>
      <c r="L110" s="54">
        <v>91.5</v>
      </c>
      <c r="M110" s="54">
        <v>92.52</v>
      </c>
      <c r="N110" s="54">
        <v>91.59</v>
      </c>
      <c r="O110" s="54">
        <v>89.67</v>
      </c>
      <c r="P110" s="54">
        <v>92.87</v>
      </c>
      <c r="Q110" s="54">
        <v>91.11</v>
      </c>
      <c r="R110" s="54">
        <v>90.06</v>
      </c>
      <c r="S110" s="54">
        <v>91.33</v>
      </c>
      <c r="T110" s="54">
        <v>91.87</v>
      </c>
      <c r="U110" s="54"/>
      <c r="V110" s="54"/>
      <c r="W110" s="56"/>
      <c r="X110" s="2">
        <f t="shared" ca="1" si="113"/>
        <v>0</v>
      </c>
      <c r="Y110" s="2">
        <f t="shared" ca="1" si="111"/>
        <v>0</v>
      </c>
      <c r="Z110" s="2">
        <f t="shared" ca="1" si="111"/>
        <v>0</v>
      </c>
      <c r="AA110" s="2">
        <f t="shared" ca="1" si="111"/>
        <v>0</v>
      </c>
      <c r="AB110" s="2">
        <f t="shared" ca="1" si="111"/>
        <v>0</v>
      </c>
      <c r="AC110" s="2">
        <f t="shared" ca="1" si="111"/>
        <v>0</v>
      </c>
      <c r="AD110" s="2">
        <f t="shared" ca="1" si="111"/>
        <v>0</v>
      </c>
      <c r="AE110" s="2">
        <f t="shared" ca="1" si="111"/>
        <v>0</v>
      </c>
      <c r="AF110" s="2">
        <f t="shared" ca="1" si="94"/>
        <v>0</v>
      </c>
      <c r="AG110" s="2">
        <f t="shared" ca="1" si="94"/>
        <v>0</v>
      </c>
      <c r="AH110" s="2">
        <f t="shared" ca="1" si="94"/>
        <v>0</v>
      </c>
      <c r="AI110" s="2">
        <f t="shared" ca="1" si="94"/>
        <v>0</v>
      </c>
      <c r="AJ110" s="2">
        <f t="shared" ca="1" si="94"/>
        <v>0</v>
      </c>
      <c r="AK110" s="2">
        <f t="shared" ca="1" si="94"/>
        <v>0</v>
      </c>
      <c r="AL110" s="55">
        <v>90</v>
      </c>
      <c r="AM110" s="55">
        <v>90</v>
      </c>
      <c r="AN110" s="55">
        <v>90</v>
      </c>
      <c r="AO110" s="55">
        <v>90</v>
      </c>
      <c r="AP110" s="55">
        <v>90</v>
      </c>
      <c r="AQ110" s="55">
        <v>90</v>
      </c>
      <c r="AR110" s="55">
        <v>90</v>
      </c>
      <c r="AS110" s="55">
        <v>90</v>
      </c>
      <c r="AT110" s="55">
        <v>90</v>
      </c>
      <c r="AU110" s="55">
        <v>90</v>
      </c>
      <c r="AV110" s="55">
        <v>90</v>
      </c>
      <c r="AW110" s="55"/>
      <c r="AX110" s="55"/>
      <c r="AY110" s="55"/>
      <c r="AZ110" s="2">
        <f t="shared" ca="1" si="114"/>
        <v>0</v>
      </c>
      <c r="BA110" s="2">
        <f t="shared" ca="1" si="112"/>
        <v>0</v>
      </c>
      <c r="BB110" s="2">
        <f t="shared" ca="1" si="112"/>
        <v>0</v>
      </c>
      <c r="BC110" s="2">
        <f t="shared" ca="1" si="112"/>
        <v>0</v>
      </c>
      <c r="BD110" s="2">
        <f t="shared" ca="1" si="112"/>
        <v>0</v>
      </c>
      <c r="BE110" s="2">
        <f t="shared" ca="1" si="112"/>
        <v>0</v>
      </c>
      <c r="BF110" s="2">
        <f t="shared" ca="1" si="112"/>
        <v>0</v>
      </c>
      <c r="BG110" s="2">
        <f t="shared" ca="1" si="112"/>
        <v>0</v>
      </c>
      <c r="BH110" s="2">
        <f t="shared" ca="1" si="95"/>
        <v>0</v>
      </c>
      <c r="BI110" s="2">
        <f t="shared" ca="1" si="95"/>
        <v>0</v>
      </c>
      <c r="BJ110" s="2">
        <f t="shared" ca="1" si="95"/>
        <v>0</v>
      </c>
      <c r="BK110" s="2">
        <f t="shared" ca="1" si="95"/>
        <v>0</v>
      </c>
      <c r="BL110" s="2">
        <f t="shared" ca="1" si="95"/>
        <v>0</v>
      </c>
      <c r="BM110" s="2">
        <f t="shared" ca="1" si="95"/>
        <v>0</v>
      </c>
      <c r="BN110" s="2" t="str">
        <f t="shared" si="78"/>
        <v>PP</v>
      </c>
      <c r="BO110" s="2">
        <f t="shared" si="116"/>
        <v>0</v>
      </c>
      <c r="BP110" s="2">
        <f t="shared" si="115"/>
        <v>1</v>
      </c>
      <c r="BR110" s="2">
        <f t="shared" si="117"/>
        <v>0</v>
      </c>
      <c r="BS110" s="2">
        <f t="shared" si="118"/>
        <v>0</v>
      </c>
      <c r="BT110" s="2">
        <f t="shared" si="119"/>
        <v>0</v>
      </c>
      <c r="BU110" s="2">
        <f t="shared" si="120"/>
        <v>0</v>
      </c>
      <c r="BV110" s="2">
        <f t="shared" si="121"/>
        <v>0</v>
      </c>
      <c r="BW110" s="2">
        <f t="shared" si="122"/>
        <v>0</v>
      </c>
      <c r="BX110" s="2">
        <f t="shared" si="123"/>
        <v>0</v>
      </c>
      <c r="BY110" s="2">
        <f t="shared" si="124"/>
        <v>0</v>
      </c>
      <c r="BZ110" s="2">
        <f t="shared" si="125"/>
        <v>0</v>
      </c>
      <c r="CA110" s="2">
        <f t="shared" si="126"/>
        <v>0</v>
      </c>
      <c r="CB110" s="2">
        <f t="shared" si="127"/>
        <v>0</v>
      </c>
      <c r="CC110" s="2">
        <f t="shared" si="128"/>
        <v>0</v>
      </c>
      <c r="CD110" s="2">
        <f t="shared" si="129"/>
        <v>0</v>
      </c>
      <c r="CE110" s="2">
        <f t="shared" si="130"/>
        <v>0</v>
      </c>
    </row>
    <row r="111" spans="1:83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ТА-6  -  Р₀</v>
      </c>
      <c r="B111" s="15" t="s">
        <v>572</v>
      </c>
      <c r="C111" s="18">
        <v>135</v>
      </c>
      <c r="D111" s="18">
        <v>125</v>
      </c>
      <c r="E111" s="22" t="s">
        <v>117</v>
      </c>
      <c r="F111" s="22">
        <v>3</v>
      </c>
      <c r="G111" s="18"/>
      <c r="H111" s="20">
        <f t="shared" ca="1" si="76"/>
        <v>0</v>
      </c>
      <c r="I111" s="16" t="str">
        <f t="shared" si="77"/>
        <v>06T002PP0F24</v>
      </c>
      <c r="J111" s="54">
        <v>129.5</v>
      </c>
      <c r="K111" s="54">
        <v>128.46</v>
      </c>
      <c r="L111" s="54">
        <v>127.76</v>
      </c>
      <c r="M111" s="54">
        <v>128.37</v>
      </c>
      <c r="N111" s="54">
        <v>129.55000000000001</v>
      </c>
      <c r="O111" s="54">
        <v>129.22</v>
      </c>
      <c r="P111" s="54">
        <v>128.13999999999999</v>
      </c>
      <c r="Q111" s="54">
        <v>127.93</v>
      </c>
      <c r="R111" s="54">
        <v>128.75</v>
      </c>
      <c r="S111" s="54">
        <v>127</v>
      </c>
      <c r="T111" s="54">
        <v>127.57</v>
      </c>
      <c r="U111" s="54"/>
      <c r="V111" s="54"/>
      <c r="W111" s="56"/>
      <c r="X111" s="2">
        <f t="shared" ca="1" si="113"/>
        <v>0</v>
      </c>
      <c r="Y111" s="2">
        <f t="shared" ca="1" si="111"/>
        <v>0</v>
      </c>
      <c r="Z111" s="2">
        <f t="shared" ca="1" si="111"/>
        <v>0</v>
      </c>
      <c r="AA111" s="2">
        <f t="shared" ca="1" si="111"/>
        <v>0</v>
      </c>
      <c r="AB111" s="2">
        <f t="shared" ca="1" si="111"/>
        <v>0</v>
      </c>
      <c r="AC111" s="2">
        <f t="shared" ca="1" si="111"/>
        <v>0</v>
      </c>
      <c r="AD111" s="2">
        <f t="shared" ca="1" si="111"/>
        <v>0</v>
      </c>
      <c r="AE111" s="2">
        <f t="shared" ca="1" si="111"/>
        <v>0</v>
      </c>
      <c r="AF111" s="2">
        <f t="shared" ca="1" si="94"/>
        <v>0</v>
      </c>
      <c r="AG111" s="2">
        <f t="shared" ca="1" si="94"/>
        <v>0</v>
      </c>
      <c r="AH111" s="2">
        <f t="shared" ca="1" si="94"/>
        <v>0</v>
      </c>
      <c r="AI111" s="2">
        <f t="shared" ca="1" si="94"/>
        <v>0</v>
      </c>
      <c r="AJ111" s="2">
        <f t="shared" ca="1" si="94"/>
        <v>0</v>
      </c>
      <c r="AK111" s="2">
        <f t="shared" ca="1" si="94"/>
        <v>0</v>
      </c>
      <c r="AL111" s="55">
        <v>130</v>
      </c>
      <c r="AM111" s="55">
        <v>130</v>
      </c>
      <c r="AN111" s="55">
        <v>130</v>
      </c>
      <c r="AO111" s="55">
        <v>130</v>
      </c>
      <c r="AP111" s="55">
        <v>130</v>
      </c>
      <c r="AQ111" s="55">
        <v>130</v>
      </c>
      <c r="AR111" s="55">
        <v>130</v>
      </c>
      <c r="AS111" s="55">
        <v>130</v>
      </c>
      <c r="AT111" s="55">
        <v>130</v>
      </c>
      <c r="AU111" s="55">
        <v>130</v>
      </c>
      <c r="AV111" s="55">
        <v>130</v>
      </c>
      <c r="AW111" s="55"/>
      <c r="AX111" s="55"/>
      <c r="AY111" s="55"/>
      <c r="AZ111" s="2">
        <f t="shared" ca="1" si="114"/>
        <v>0</v>
      </c>
      <c r="BA111" s="2">
        <f t="shared" ca="1" si="112"/>
        <v>0</v>
      </c>
      <c r="BB111" s="2">
        <f t="shared" ca="1" si="112"/>
        <v>0</v>
      </c>
      <c r="BC111" s="2">
        <f t="shared" ca="1" si="112"/>
        <v>0</v>
      </c>
      <c r="BD111" s="2">
        <f t="shared" ca="1" si="112"/>
        <v>0</v>
      </c>
      <c r="BE111" s="2">
        <f t="shared" ca="1" si="112"/>
        <v>0</v>
      </c>
      <c r="BF111" s="2">
        <f t="shared" ca="1" si="112"/>
        <v>0</v>
      </c>
      <c r="BG111" s="2">
        <f t="shared" ca="1" si="112"/>
        <v>0</v>
      </c>
      <c r="BH111" s="2">
        <f t="shared" ca="1" si="95"/>
        <v>0</v>
      </c>
      <c r="BI111" s="2">
        <f t="shared" ca="1" si="95"/>
        <v>0</v>
      </c>
      <c r="BJ111" s="2">
        <f t="shared" ca="1" si="95"/>
        <v>0</v>
      </c>
      <c r="BK111" s="2">
        <f t="shared" ca="1" si="95"/>
        <v>0</v>
      </c>
      <c r="BL111" s="2">
        <f t="shared" ca="1" si="95"/>
        <v>0</v>
      </c>
      <c r="BM111" s="2">
        <f t="shared" ca="1" si="95"/>
        <v>0</v>
      </c>
      <c r="BN111" s="2" t="str">
        <f t="shared" si="78"/>
        <v>PP</v>
      </c>
      <c r="BO111" s="2">
        <f t="shared" si="116"/>
        <v>0</v>
      </c>
      <c r="BP111" s="2">
        <f t="shared" si="115"/>
        <v>1</v>
      </c>
      <c r="BR111" s="2">
        <f t="shared" si="117"/>
        <v>0</v>
      </c>
      <c r="BS111" s="2">
        <f t="shared" si="118"/>
        <v>0</v>
      </c>
      <c r="BT111" s="2">
        <f t="shared" si="119"/>
        <v>0</v>
      </c>
      <c r="BU111" s="2">
        <f t="shared" si="120"/>
        <v>0</v>
      </c>
      <c r="BV111" s="2">
        <f t="shared" si="121"/>
        <v>0</v>
      </c>
      <c r="BW111" s="2">
        <f t="shared" si="122"/>
        <v>0</v>
      </c>
      <c r="BX111" s="2">
        <f t="shared" si="123"/>
        <v>0</v>
      </c>
      <c r="BY111" s="2">
        <f t="shared" si="124"/>
        <v>0</v>
      </c>
      <c r="BZ111" s="2">
        <f t="shared" si="125"/>
        <v>0</v>
      </c>
      <c r="CA111" s="2">
        <f t="shared" si="126"/>
        <v>0</v>
      </c>
      <c r="CB111" s="2">
        <f t="shared" si="127"/>
        <v>0</v>
      </c>
      <c r="CC111" s="2">
        <f t="shared" si="128"/>
        <v>0</v>
      </c>
      <c r="CD111" s="2">
        <f t="shared" si="129"/>
        <v>0</v>
      </c>
      <c r="CE111" s="2">
        <f t="shared" si="130"/>
        <v>0</v>
      </c>
    </row>
    <row r="112" spans="1:83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ТА-7  -  Р₀</v>
      </c>
      <c r="B112" s="15" t="s">
        <v>573</v>
      </c>
      <c r="C112" s="18">
        <v>135</v>
      </c>
      <c r="D112" s="18">
        <v>125</v>
      </c>
      <c r="E112" s="22" t="s">
        <v>117</v>
      </c>
      <c r="F112" s="22">
        <v>3</v>
      </c>
      <c r="G112" s="18"/>
      <c r="H112" s="20">
        <f t="shared" ca="1" si="76"/>
        <v>0</v>
      </c>
      <c r="I112" s="16" t="str">
        <f t="shared" si="77"/>
        <v>07T002PP0F24</v>
      </c>
      <c r="J112" s="54">
        <v>127.32</v>
      </c>
      <c r="K112" s="54">
        <v>126.3</v>
      </c>
      <c r="L112" s="54">
        <v>128.07</v>
      </c>
      <c r="M112" s="54">
        <v>127.85</v>
      </c>
      <c r="N112" s="54">
        <v>126.56</v>
      </c>
      <c r="O112" s="54">
        <v>127.16</v>
      </c>
      <c r="P112" s="54">
        <v>127.42</v>
      </c>
      <c r="Q112" s="54">
        <v>128.52000000000001</v>
      </c>
      <c r="R112" s="54">
        <v>127.83</v>
      </c>
      <c r="S112" s="54">
        <v>128.79</v>
      </c>
      <c r="T112" s="54">
        <v>128.32</v>
      </c>
      <c r="U112" s="54"/>
      <c r="V112" s="54"/>
      <c r="W112" s="56"/>
      <c r="X112" s="2">
        <f t="shared" ca="1" si="113"/>
        <v>0</v>
      </c>
      <c r="Y112" s="2">
        <f t="shared" ca="1" si="111"/>
        <v>0</v>
      </c>
      <c r="Z112" s="2">
        <f t="shared" ca="1" si="111"/>
        <v>0</v>
      </c>
      <c r="AA112" s="2">
        <f t="shared" ca="1" si="111"/>
        <v>0</v>
      </c>
      <c r="AB112" s="2">
        <f t="shared" ca="1" si="111"/>
        <v>0</v>
      </c>
      <c r="AC112" s="2">
        <f t="shared" ca="1" si="111"/>
        <v>0</v>
      </c>
      <c r="AD112" s="2">
        <f t="shared" ca="1" si="111"/>
        <v>0</v>
      </c>
      <c r="AE112" s="2">
        <f t="shared" ca="1" si="111"/>
        <v>0</v>
      </c>
      <c r="AF112" s="2">
        <f t="shared" ca="1" si="94"/>
        <v>0</v>
      </c>
      <c r="AG112" s="2">
        <f t="shared" ca="1" si="94"/>
        <v>0</v>
      </c>
      <c r="AH112" s="2">
        <f t="shared" ca="1" si="94"/>
        <v>0</v>
      </c>
      <c r="AI112" s="2">
        <f t="shared" ca="1" si="94"/>
        <v>0</v>
      </c>
      <c r="AJ112" s="2">
        <f t="shared" ca="1" si="94"/>
        <v>0</v>
      </c>
      <c r="AK112" s="2">
        <f t="shared" ca="1" si="94"/>
        <v>0</v>
      </c>
      <c r="AL112" s="55">
        <v>130</v>
      </c>
      <c r="AM112" s="55">
        <v>130</v>
      </c>
      <c r="AN112" s="55">
        <v>130</v>
      </c>
      <c r="AO112" s="55">
        <v>130</v>
      </c>
      <c r="AP112" s="55">
        <v>130</v>
      </c>
      <c r="AQ112" s="55">
        <v>130</v>
      </c>
      <c r="AR112" s="55">
        <v>130</v>
      </c>
      <c r="AS112" s="55">
        <v>130</v>
      </c>
      <c r="AT112" s="55">
        <v>130</v>
      </c>
      <c r="AU112" s="55">
        <v>130</v>
      </c>
      <c r="AV112" s="55">
        <v>130</v>
      </c>
      <c r="AW112" s="55"/>
      <c r="AX112" s="55"/>
      <c r="AY112" s="55"/>
      <c r="AZ112" s="2">
        <f t="shared" ca="1" si="114"/>
        <v>0</v>
      </c>
      <c r="BA112" s="2">
        <f t="shared" ca="1" si="112"/>
        <v>0</v>
      </c>
      <c r="BB112" s="2">
        <f t="shared" ca="1" si="112"/>
        <v>0</v>
      </c>
      <c r="BC112" s="2">
        <f t="shared" ca="1" si="112"/>
        <v>0</v>
      </c>
      <c r="BD112" s="2">
        <f t="shared" ca="1" si="112"/>
        <v>0</v>
      </c>
      <c r="BE112" s="2">
        <f t="shared" ca="1" si="112"/>
        <v>0</v>
      </c>
      <c r="BF112" s="2">
        <f t="shared" ca="1" si="112"/>
        <v>0</v>
      </c>
      <c r="BG112" s="2">
        <f t="shared" ca="1" si="112"/>
        <v>0</v>
      </c>
      <c r="BH112" s="2">
        <f t="shared" ca="1" si="95"/>
        <v>0</v>
      </c>
      <c r="BI112" s="2">
        <f t="shared" ca="1" si="95"/>
        <v>0</v>
      </c>
      <c r="BJ112" s="2">
        <f t="shared" ca="1" si="95"/>
        <v>0</v>
      </c>
      <c r="BK112" s="2">
        <f t="shared" ca="1" si="95"/>
        <v>0</v>
      </c>
      <c r="BL112" s="2">
        <f t="shared" ca="1" si="95"/>
        <v>0</v>
      </c>
      <c r="BM112" s="2">
        <f t="shared" ca="1" si="95"/>
        <v>0</v>
      </c>
      <c r="BN112" s="2" t="str">
        <f t="shared" si="78"/>
        <v>PP</v>
      </c>
      <c r="BO112" s="2">
        <f t="shared" si="116"/>
        <v>0</v>
      </c>
      <c r="BP112" s="2">
        <f t="shared" si="115"/>
        <v>1</v>
      </c>
      <c r="BR112" s="2">
        <f t="shared" si="117"/>
        <v>0</v>
      </c>
      <c r="BS112" s="2">
        <f t="shared" si="118"/>
        <v>0</v>
      </c>
      <c r="BT112" s="2">
        <f t="shared" si="119"/>
        <v>0</v>
      </c>
      <c r="BU112" s="2">
        <f t="shared" si="120"/>
        <v>0</v>
      </c>
      <c r="BV112" s="2">
        <f t="shared" si="121"/>
        <v>0</v>
      </c>
      <c r="BW112" s="2">
        <f t="shared" si="122"/>
        <v>0</v>
      </c>
      <c r="BX112" s="2">
        <f t="shared" si="123"/>
        <v>0</v>
      </c>
      <c r="BY112" s="2">
        <f t="shared" si="124"/>
        <v>0</v>
      </c>
      <c r="BZ112" s="2">
        <f t="shared" si="125"/>
        <v>0</v>
      </c>
      <c r="CA112" s="2">
        <f t="shared" si="126"/>
        <v>0</v>
      </c>
      <c r="CB112" s="2">
        <f t="shared" si="127"/>
        <v>0</v>
      </c>
      <c r="CC112" s="2">
        <f t="shared" si="128"/>
        <v>0</v>
      </c>
      <c r="CD112" s="2">
        <f t="shared" si="129"/>
        <v>0</v>
      </c>
      <c r="CE112" s="2">
        <f t="shared" si="130"/>
        <v>0</v>
      </c>
    </row>
    <row r="113" spans="1:83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ТА-8  -  Р₀</v>
      </c>
      <c r="B113" s="15" t="s">
        <v>574</v>
      </c>
      <c r="C113" s="18">
        <v>135</v>
      </c>
      <c r="D113" s="18">
        <v>125</v>
      </c>
      <c r="E113" s="22" t="s">
        <v>117</v>
      </c>
      <c r="F113" s="22">
        <v>3</v>
      </c>
      <c r="G113" s="18"/>
      <c r="H113" s="20">
        <f t="shared" ca="1" si="76"/>
        <v>0</v>
      </c>
      <c r="I113" s="16" t="str">
        <f t="shared" si="77"/>
        <v>08T002PP0F24</v>
      </c>
      <c r="J113" s="54">
        <v>126.84</v>
      </c>
      <c r="K113" s="54">
        <v>126.84</v>
      </c>
      <c r="L113" s="54">
        <v>126.2</v>
      </c>
      <c r="M113" s="54">
        <v>126.79</v>
      </c>
      <c r="N113" s="54">
        <v>128.13999999999999</v>
      </c>
      <c r="O113" s="54">
        <v>126.68</v>
      </c>
      <c r="P113" s="54">
        <v>0</v>
      </c>
      <c r="Q113" s="54">
        <v>0</v>
      </c>
      <c r="R113" s="54">
        <v>0</v>
      </c>
      <c r="S113" s="54">
        <v>0</v>
      </c>
      <c r="T113" s="54">
        <v>0</v>
      </c>
      <c r="U113" s="54"/>
      <c r="V113" s="54"/>
      <c r="W113" s="56"/>
      <c r="X113" s="2">
        <f t="shared" ca="1" si="113"/>
        <v>0</v>
      </c>
      <c r="Y113" s="2">
        <f t="shared" ca="1" si="111"/>
        <v>0</v>
      </c>
      <c r="Z113" s="2">
        <f t="shared" ca="1" si="111"/>
        <v>0</v>
      </c>
      <c r="AA113" s="2">
        <f t="shared" ca="1" si="111"/>
        <v>0</v>
      </c>
      <c r="AB113" s="2">
        <f t="shared" ca="1" si="111"/>
        <v>0</v>
      </c>
      <c r="AC113" s="2">
        <f t="shared" ca="1" si="111"/>
        <v>0</v>
      </c>
      <c r="AD113" s="2">
        <f t="shared" ca="1" si="111"/>
        <v>2</v>
      </c>
      <c r="AE113" s="2">
        <f t="shared" ca="1" si="111"/>
        <v>2</v>
      </c>
      <c r="AF113" s="2">
        <f t="shared" ca="1" si="94"/>
        <v>2</v>
      </c>
      <c r="AG113" s="2">
        <f t="shared" ca="1" si="94"/>
        <v>2</v>
      </c>
      <c r="AH113" s="2">
        <f t="shared" ca="1" si="94"/>
        <v>2</v>
      </c>
      <c r="AI113" s="2">
        <f t="shared" ca="1" si="94"/>
        <v>0</v>
      </c>
      <c r="AJ113" s="2">
        <f t="shared" ca="1" si="94"/>
        <v>0</v>
      </c>
      <c r="AK113" s="2">
        <f t="shared" ca="1" si="94"/>
        <v>0</v>
      </c>
      <c r="AL113" s="55">
        <v>130</v>
      </c>
      <c r="AM113" s="55">
        <v>130</v>
      </c>
      <c r="AN113" s="55">
        <v>130</v>
      </c>
      <c r="AO113" s="55">
        <v>130</v>
      </c>
      <c r="AP113" s="55">
        <v>130</v>
      </c>
      <c r="AQ113" s="55">
        <v>130</v>
      </c>
      <c r="AR113" s="55">
        <v>0</v>
      </c>
      <c r="AS113" s="55">
        <v>0</v>
      </c>
      <c r="AT113" s="55">
        <v>0</v>
      </c>
      <c r="AU113" s="55">
        <v>0</v>
      </c>
      <c r="AV113" s="55">
        <v>0</v>
      </c>
      <c r="AW113" s="55"/>
      <c r="AX113" s="55"/>
      <c r="AY113" s="55"/>
      <c r="AZ113" s="2">
        <f t="shared" ca="1" si="114"/>
        <v>0</v>
      </c>
      <c r="BA113" s="2">
        <f t="shared" ca="1" si="112"/>
        <v>0</v>
      </c>
      <c r="BB113" s="2">
        <f t="shared" ca="1" si="112"/>
        <v>0</v>
      </c>
      <c r="BC113" s="2">
        <f t="shared" ca="1" si="112"/>
        <v>0</v>
      </c>
      <c r="BD113" s="2">
        <f t="shared" ca="1" si="112"/>
        <v>0</v>
      </c>
      <c r="BE113" s="2">
        <f t="shared" ca="1" si="112"/>
        <v>0</v>
      </c>
      <c r="BF113" s="2">
        <f t="shared" ca="1" si="112"/>
        <v>0</v>
      </c>
      <c r="BG113" s="2">
        <f t="shared" ca="1" si="112"/>
        <v>0</v>
      </c>
      <c r="BH113" s="2">
        <f t="shared" ca="1" si="95"/>
        <v>0</v>
      </c>
      <c r="BI113" s="2">
        <f t="shared" ca="1" si="95"/>
        <v>0</v>
      </c>
      <c r="BJ113" s="2">
        <f t="shared" ca="1" si="95"/>
        <v>0</v>
      </c>
      <c r="BK113" s="2">
        <f t="shared" ca="1" si="95"/>
        <v>0</v>
      </c>
      <c r="BL113" s="2">
        <f t="shared" ca="1" si="95"/>
        <v>0</v>
      </c>
      <c r="BM113" s="2">
        <f t="shared" ca="1" si="95"/>
        <v>0</v>
      </c>
      <c r="BN113" s="2" t="str">
        <f t="shared" si="78"/>
        <v>PP</v>
      </c>
      <c r="BP113" s="2">
        <f t="shared" si="115"/>
        <v>0</v>
      </c>
      <c r="BR113" s="2">
        <f t="shared" si="117"/>
        <v>0</v>
      </c>
      <c r="BS113" s="2">
        <f t="shared" si="118"/>
        <v>0</v>
      </c>
      <c r="BT113" s="2">
        <f t="shared" si="119"/>
        <v>0</v>
      </c>
      <c r="BU113" s="2">
        <f t="shared" si="120"/>
        <v>0</v>
      </c>
      <c r="BV113" s="2">
        <f t="shared" si="121"/>
        <v>0</v>
      </c>
      <c r="BW113" s="2">
        <f t="shared" si="122"/>
        <v>0</v>
      </c>
      <c r="BX113" s="2">
        <f t="shared" si="123"/>
        <v>0</v>
      </c>
      <c r="BY113" s="2">
        <f t="shared" si="124"/>
        <v>0</v>
      </c>
      <c r="BZ113" s="2">
        <f t="shared" si="125"/>
        <v>0</v>
      </c>
      <c r="CA113" s="2">
        <f t="shared" si="126"/>
        <v>0</v>
      </c>
      <c r="CB113" s="2">
        <f t="shared" si="127"/>
        <v>0</v>
      </c>
      <c r="CC113" s="2">
        <f t="shared" si="128"/>
        <v>0</v>
      </c>
      <c r="CD113" s="2">
        <f t="shared" si="129"/>
        <v>0</v>
      </c>
      <c r="CE113" s="2">
        <f t="shared" si="130"/>
        <v>0</v>
      </c>
    </row>
    <row r="114" spans="1:83" x14ac:dyDescent="0.25">
      <c r="A114" s="10" t="str">
        <f>IF(AND(MID(B114,11,2)="10",MID(B114,7,2)="SV",MID(B114,3,1)="T"),"ТА-1  -  "&amp;VLOOKUP("SVT",Справочники!$B$100:$C$115,2,FALSE),IF(MID(B114,1,2)="00",VLOOKUP(MID(B114,7,2),Справочники!$B$100:$C$115,2,FALSE),IF(MID(B114,3,1)="K","КА",IF(MID(B114,3,1)="T","ТА","-"))&amp;"-"&amp;MID(B114,1,2)*1&amp;IF(MID(B114,IF(MID(B114,11,2)="09",10,9),1)="A","А","")&amp;IF(MID(B114,IF(MID(B114,11,2)="09",10,9),1)="B","Б","")&amp;"  -  "&amp;VLOOKUP(IF(AND(MID(B114,7,2)="SV",MID(B114,3,1)="T"),"SVT",MID(B114,7,2)),Справочники!$B$100:$C$115,2,FALSE)))</f>
        <v>ТА-9  -  Р₀</v>
      </c>
      <c r="B114" s="15" t="s">
        <v>575</v>
      </c>
      <c r="C114" s="18">
        <v>135</v>
      </c>
      <c r="D114" s="18">
        <v>125</v>
      </c>
      <c r="E114" s="22" t="s">
        <v>117</v>
      </c>
      <c r="F114" s="22">
        <v>3</v>
      </c>
      <c r="G114" s="18"/>
      <c r="H114" s="20">
        <f t="shared" ca="1" si="76"/>
        <v>0</v>
      </c>
      <c r="I114" s="16" t="str">
        <f t="shared" si="77"/>
        <v>09T002PP0L24</v>
      </c>
      <c r="J114" s="54">
        <v>128.01146129505</v>
      </c>
      <c r="K114" s="54">
        <v>125.12234105051</v>
      </c>
      <c r="L114" s="54">
        <v>127.45774066371</v>
      </c>
      <c r="M114" s="54">
        <v>128.05677081920999</v>
      </c>
      <c r="N114" s="54">
        <v>129.70962067882999</v>
      </c>
      <c r="O114" s="54">
        <v>127.38130284604</v>
      </c>
      <c r="P114" s="54">
        <v>128.33731472356001</v>
      </c>
      <c r="Q114" s="54">
        <v>128.22442455561</v>
      </c>
      <c r="R114" s="54">
        <v>129.06257459527001</v>
      </c>
      <c r="S114" s="54">
        <v>128.25898361175001</v>
      </c>
      <c r="T114" s="54">
        <v>129.01181365434999</v>
      </c>
      <c r="U114" s="54"/>
      <c r="V114" s="54"/>
      <c r="W114" s="56"/>
      <c r="X114" s="2">
        <f t="shared" ca="1" si="113"/>
        <v>0</v>
      </c>
      <c r="Y114" s="2">
        <f t="shared" ca="1" si="111"/>
        <v>0</v>
      </c>
      <c r="Z114" s="2">
        <f t="shared" ca="1" si="111"/>
        <v>0</v>
      </c>
      <c r="AA114" s="2">
        <f t="shared" ca="1" si="111"/>
        <v>0</v>
      </c>
      <c r="AB114" s="2">
        <f t="shared" ca="1" si="111"/>
        <v>0</v>
      </c>
      <c r="AC114" s="2">
        <f t="shared" ca="1" si="111"/>
        <v>0</v>
      </c>
      <c r="AD114" s="2">
        <f t="shared" ca="1" si="111"/>
        <v>0</v>
      </c>
      <c r="AE114" s="2">
        <f t="shared" ca="1" si="111"/>
        <v>0</v>
      </c>
      <c r="AF114" s="2">
        <f t="shared" ca="1" si="94"/>
        <v>0</v>
      </c>
      <c r="AG114" s="2">
        <f t="shared" ca="1" si="94"/>
        <v>0</v>
      </c>
      <c r="AH114" s="2">
        <f t="shared" ca="1" si="94"/>
        <v>0</v>
      </c>
      <c r="AI114" s="2">
        <f t="shared" ca="1" si="94"/>
        <v>0</v>
      </c>
      <c r="AJ114" s="2">
        <f t="shared" ca="1" si="94"/>
        <v>0</v>
      </c>
      <c r="AK114" s="2">
        <f t="shared" ca="1" si="94"/>
        <v>0</v>
      </c>
      <c r="AL114" s="55">
        <v>130</v>
      </c>
      <c r="AM114" s="55">
        <v>130</v>
      </c>
      <c r="AN114" s="55">
        <v>130</v>
      </c>
      <c r="AO114" s="55">
        <v>130</v>
      </c>
      <c r="AP114" s="55">
        <v>130</v>
      </c>
      <c r="AQ114" s="55">
        <v>130</v>
      </c>
      <c r="AR114" s="55">
        <v>130</v>
      </c>
      <c r="AS114" s="55">
        <v>130</v>
      </c>
      <c r="AT114" s="55">
        <v>130</v>
      </c>
      <c r="AU114" s="55">
        <v>130</v>
      </c>
      <c r="AV114" s="55">
        <v>130</v>
      </c>
      <c r="AW114" s="55"/>
      <c r="AX114" s="55"/>
      <c r="AY114" s="55"/>
      <c r="AZ114" s="2">
        <f t="shared" ca="1" si="114"/>
        <v>0</v>
      </c>
      <c r="BA114" s="2">
        <f t="shared" ca="1" si="112"/>
        <v>0</v>
      </c>
      <c r="BB114" s="2">
        <f t="shared" ca="1" si="112"/>
        <v>0</v>
      </c>
      <c r="BC114" s="2">
        <f t="shared" ca="1" si="112"/>
        <v>0</v>
      </c>
      <c r="BD114" s="2">
        <f t="shared" ca="1" si="112"/>
        <v>0</v>
      </c>
      <c r="BE114" s="2">
        <f t="shared" ca="1" si="112"/>
        <v>0</v>
      </c>
      <c r="BF114" s="2">
        <f t="shared" ca="1" si="112"/>
        <v>0</v>
      </c>
      <c r="BG114" s="2">
        <f t="shared" ca="1" si="112"/>
        <v>0</v>
      </c>
      <c r="BH114" s="2">
        <f t="shared" ca="1" si="95"/>
        <v>0</v>
      </c>
      <c r="BI114" s="2">
        <f t="shared" ca="1" si="95"/>
        <v>0</v>
      </c>
      <c r="BJ114" s="2">
        <f t="shared" ca="1" si="95"/>
        <v>0</v>
      </c>
      <c r="BK114" s="2">
        <f t="shared" ca="1" si="95"/>
        <v>0</v>
      </c>
      <c r="BL114" s="2">
        <f t="shared" ca="1" si="95"/>
        <v>0</v>
      </c>
      <c r="BM114" s="2">
        <f t="shared" ca="1" si="95"/>
        <v>0</v>
      </c>
      <c r="BN114" s="2" t="str">
        <f t="shared" si="78"/>
        <v>PP</v>
      </c>
      <c r="BO114" s="2">
        <f t="shared" ref="BO114:BO121" si="131">IF(AND(COUNTIF(J114:W114,"&gt;0")&gt;6,COUNTIF(J114:W114,"&gt;0")=SUM(BR114:CE114)),SUM(BR114:CE114),0)</f>
        <v>0</v>
      </c>
      <c r="BP114" s="2">
        <f t="shared" si="115"/>
        <v>1</v>
      </c>
      <c r="BR114" s="2">
        <f t="shared" si="117"/>
        <v>0</v>
      </c>
      <c r="BS114" s="2">
        <f t="shared" si="118"/>
        <v>0</v>
      </c>
      <c r="BT114" s="2">
        <f t="shared" si="119"/>
        <v>0</v>
      </c>
      <c r="BU114" s="2">
        <f t="shared" si="120"/>
        <v>0</v>
      </c>
      <c r="BV114" s="2">
        <f t="shared" si="121"/>
        <v>0</v>
      </c>
      <c r="BW114" s="2">
        <f t="shared" si="122"/>
        <v>0</v>
      </c>
      <c r="BX114" s="2">
        <f t="shared" si="123"/>
        <v>0</v>
      </c>
      <c r="BY114" s="2">
        <f t="shared" si="124"/>
        <v>0</v>
      </c>
      <c r="BZ114" s="2">
        <f t="shared" si="125"/>
        <v>0</v>
      </c>
      <c r="CA114" s="2">
        <f t="shared" si="126"/>
        <v>0</v>
      </c>
      <c r="CB114" s="2">
        <f t="shared" si="127"/>
        <v>0</v>
      </c>
      <c r="CC114" s="2">
        <f t="shared" si="128"/>
        <v>0</v>
      </c>
      <c r="CD114" s="2">
        <f t="shared" si="129"/>
        <v>0</v>
      </c>
      <c r="CE114" s="2">
        <f t="shared" si="130"/>
        <v>0</v>
      </c>
    </row>
    <row r="115" spans="1:83" x14ac:dyDescent="0.25">
      <c r="A115" s="10" t="str">
        <f>IF(AND(MID(B115,11,2)="10",MID(B115,7,2)="SV",MID(B115,3,1)="T"),"ТА-1  -  "&amp;VLOOKUP("SVT",Справочники!$B$100:$C$115,2,FALSE),IF(MID(B115,1,2)="00",VLOOKUP(MID(B115,7,2),Справочники!$B$100:$C$115,2,FALSE),IF(MID(B115,3,1)="K","КА",IF(MID(B115,3,1)="T","ТА","-"))&amp;"-"&amp;MID(B115,1,2)*1&amp;IF(MID(B115,IF(MID(B115,11,2)="09",10,9),1)="A","А","")&amp;IF(MID(B115,IF(MID(B115,11,2)="09",10,9),1)="B","Б","")&amp;"  -  "&amp;VLOOKUP(IF(AND(MID(B115,7,2)="SV",MID(B115,3,1)="T"),"SVT",MID(B115,7,2)),Справочники!$B$100:$C$115,2,FALSE)))</f>
        <v>ТА-10  -  Р₀</v>
      </c>
      <c r="B115" s="15" t="s">
        <v>576</v>
      </c>
      <c r="C115" s="18">
        <v>135</v>
      </c>
      <c r="D115" s="18">
        <v>125</v>
      </c>
      <c r="E115" s="22" t="s">
        <v>117</v>
      </c>
      <c r="F115" s="22">
        <v>3</v>
      </c>
      <c r="G115" s="18"/>
      <c r="H115" s="20">
        <f t="shared" ca="1" si="76"/>
        <v>0</v>
      </c>
      <c r="I115" s="16" t="str">
        <f t="shared" si="77"/>
        <v>10T002PP0L24</v>
      </c>
      <c r="J115" s="54">
        <v>129.34646679858</v>
      </c>
      <c r="K115" s="54">
        <v>126.38653813016001</v>
      </c>
      <c r="L115" s="54">
        <v>128.53057779962</v>
      </c>
      <c r="M115" s="54">
        <v>129.10400027311999</v>
      </c>
      <c r="N115" s="54">
        <v>130.33987044456001</v>
      </c>
      <c r="O115" s="54">
        <v>126.67000314876999</v>
      </c>
      <c r="P115" s="54">
        <v>127.41321362809001</v>
      </c>
      <c r="Q115" s="54">
        <v>127.06201488371001</v>
      </c>
      <c r="R115" s="54">
        <v>127.34297408805</v>
      </c>
      <c r="S115" s="54">
        <v>126.76582497173</v>
      </c>
      <c r="T115" s="54">
        <v>127.55544573351</v>
      </c>
      <c r="U115" s="54"/>
      <c r="V115" s="54"/>
      <c r="W115" s="56"/>
      <c r="X115" s="2">
        <f t="shared" ca="1" si="113"/>
        <v>0</v>
      </c>
      <c r="Y115" s="2">
        <f t="shared" ca="1" si="111"/>
        <v>0</v>
      </c>
      <c r="Z115" s="2">
        <f t="shared" ca="1" si="111"/>
        <v>0</v>
      </c>
      <c r="AA115" s="2">
        <f t="shared" ca="1" si="111"/>
        <v>0</v>
      </c>
      <c r="AB115" s="2">
        <f t="shared" ca="1" si="111"/>
        <v>0</v>
      </c>
      <c r="AC115" s="2">
        <f t="shared" ca="1" si="111"/>
        <v>0</v>
      </c>
      <c r="AD115" s="2">
        <f t="shared" ca="1" si="111"/>
        <v>0</v>
      </c>
      <c r="AE115" s="2">
        <f t="shared" ca="1" si="111"/>
        <v>0</v>
      </c>
      <c r="AF115" s="2">
        <f t="shared" ca="1" si="94"/>
        <v>0</v>
      </c>
      <c r="AG115" s="2">
        <f t="shared" ca="1" si="94"/>
        <v>0</v>
      </c>
      <c r="AH115" s="2">
        <f t="shared" ca="1" si="94"/>
        <v>0</v>
      </c>
      <c r="AI115" s="2">
        <f t="shared" ca="1" si="94"/>
        <v>0</v>
      </c>
      <c r="AJ115" s="2">
        <f t="shared" ca="1" si="94"/>
        <v>0</v>
      </c>
      <c r="AK115" s="2">
        <f t="shared" ca="1" si="94"/>
        <v>0</v>
      </c>
      <c r="AL115" s="55">
        <v>130</v>
      </c>
      <c r="AM115" s="55">
        <v>130</v>
      </c>
      <c r="AN115" s="55">
        <v>130</v>
      </c>
      <c r="AO115" s="55">
        <v>130</v>
      </c>
      <c r="AP115" s="55">
        <v>130</v>
      </c>
      <c r="AQ115" s="55">
        <v>130</v>
      </c>
      <c r="AR115" s="55">
        <v>130</v>
      </c>
      <c r="AS115" s="55">
        <v>130</v>
      </c>
      <c r="AT115" s="55">
        <v>130</v>
      </c>
      <c r="AU115" s="55">
        <v>130</v>
      </c>
      <c r="AV115" s="55">
        <v>130</v>
      </c>
      <c r="AW115" s="55"/>
      <c r="AX115" s="55"/>
      <c r="AY115" s="55"/>
      <c r="AZ115" s="2">
        <f t="shared" ca="1" si="114"/>
        <v>0</v>
      </c>
      <c r="BA115" s="2">
        <f t="shared" ca="1" si="112"/>
        <v>0</v>
      </c>
      <c r="BB115" s="2">
        <f t="shared" ca="1" si="112"/>
        <v>0</v>
      </c>
      <c r="BC115" s="2">
        <f t="shared" ca="1" si="112"/>
        <v>0</v>
      </c>
      <c r="BD115" s="2">
        <f t="shared" ca="1" si="112"/>
        <v>0</v>
      </c>
      <c r="BE115" s="2">
        <f t="shared" ca="1" si="112"/>
        <v>0</v>
      </c>
      <c r="BF115" s="2">
        <f t="shared" ca="1" si="112"/>
        <v>0</v>
      </c>
      <c r="BG115" s="2">
        <f t="shared" ca="1" si="112"/>
        <v>0</v>
      </c>
      <c r="BH115" s="2">
        <f t="shared" ca="1" si="95"/>
        <v>0</v>
      </c>
      <c r="BI115" s="2">
        <f t="shared" ca="1" si="95"/>
        <v>0</v>
      </c>
      <c r="BJ115" s="2">
        <f t="shared" ca="1" si="95"/>
        <v>0</v>
      </c>
      <c r="BK115" s="2">
        <f t="shared" ca="1" si="95"/>
        <v>0</v>
      </c>
      <c r="BL115" s="2">
        <f t="shared" ca="1" si="95"/>
        <v>0</v>
      </c>
      <c r="BM115" s="2">
        <f t="shared" ca="1" si="95"/>
        <v>0</v>
      </c>
      <c r="BN115" s="2" t="str">
        <f t="shared" si="78"/>
        <v>PP</v>
      </c>
      <c r="BO115" s="2">
        <f t="shared" si="131"/>
        <v>0</v>
      </c>
      <c r="BP115" s="2">
        <f t="shared" si="115"/>
        <v>1</v>
      </c>
      <c r="BR115" s="2">
        <f t="shared" si="117"/>
        <v>0</v>
      </c>
      <c r="BS115" s="2">
        <f t="shared" si="118"/>
        <v>0</v>
      </c>
      <c r="BT115" s="2">
        <f t="shared" si="119"/>
        <v>0</v>
      </c>
      <c r="BU115" s="2">
        <f t="shared" si="120"/>
        <v>0</v>
      </c>
      <c r="BV115" s="2">
        <f t="shared" si="121"/>
        <v>0</v>
      </c>
      <c r="BW115" s="2">
        <f t="shared" si="122"/>
        <v>0</v>
      </c>
      <c r="BX115" s="2">
        <f t="shared" si="123"/>
        <v>0</v>
      </c>
      <c r="BY115" s="2">
        <f t="shared" si="124"/>
        <v>0</v>
      </c>
      <c r="BZ115" s="2">
        <f t="shared" si="125"/>
        <v>0</v>
      </c>
      <c r="CA115" s="2">
        <f t="shared" si="126"/>
        <v>0</v>
      </c>
      <c r="CB115" s="2">
        <f t="shared" si="127"/>
        <v>0</v>
      </c>
      <c r="CC115" s="2">
        <f t="shared" si="128"/>
        <v>0</v>
      </c>
      <c r="CD115" s="2">
        <f t="shared" si="129"/>
        <v>0</v>
      </c>
      <c r="CE115" s="2">
        <f t="shared" si="130"/>
        <v>0</v>
      </c>
    </row>
    <row r="116" spans="1:83" x14ac:dyDescent="0.25">
      <c r="A116" s="10" t="str">
        <f>IF(AND(MID(B116,11,2)="10",MID(B116,7,2)="SV",MID(B116,3,1)="T"),"ТА-1  -  "&amp;VLOOKUP("SVT",Справочники!$B$100:$C$115,2,FALSE),IF(MID(B116,1,2)="00",VLOOKUP(MID(B116,7,2),Справочники!$B$100:$C$115,2,FALSE),IF(MID(B116,3,1)="K","КА",IF(MID(B116,3,1)="T","ТА","-"))&amp;"-"&amp;MID(B116,1,2)*1&amp;IF(MID(B116,IF(MID(B116,11,2)="09",10,9),1)="A","А","")&amp;IF(MID(B116,IF(MID(B116,11,2)="09",10,9),1)="B","Б","")&amp;"  -  "&amp;VLOOKUP(IF(AND(MID(B116,7,2)="SV",MID(B116,3,1)="T"),"SVT",MID(B116,7,2)),Справочники!$B$100:$C$115,2,FALSE)))</f>
        <v>ТА-1  -  Т₀</v>
      </c>
      <c r="B116" s="10" t="s">
        <v>583</v>
      </c>
      <c r="C116" s="18">
        <v>550</v>
      </c>
      <c r="D116" s="18">
        <v>540</v>
      </c>
      <c r="E116" s="22" t="s">
        <v>117</v>
      </c>
      <c r="F116" s="22">
        <v>3</v>
      </c>
      <c r="G116" s="18"/>
      <c r="H116" s="20">
        <f t="shared" ca="1" si="76"/>
        <v>0</v>
      </c>
      <c r="I116" s="16" t="str">
        <f t="shared" si="77"/>
        <v>01T002TP0F24</v>
      </c>
      <c r="J116" s="54">
        <v>542.17999999999995</v>
      </c>
      <c r="K116" s="54">
        <v>541.64</v>
      </c>
      <c r="L116" s="54">
        <v>542.61</v>
      </c>
      <c r="M116" s="54">
        <v>542.04</v>
      </c>
      <c r="N116" s="54">
        <v>540.53</v>
      </c>
      <c r="O116" s="54">
        <v>541.21</v>
      </c>
      <c r="P116" s="54">
        <v>540.72</v>
      </c>
      <c r="Q116" s="54">
        <v>541.35</v>
      </c>
      <c r="R116" s="54">
        <v>541.02</v>
      </c>
      <c r="S116" s="54">
        <v>541.99</v>
      </c>
      <c r="T116" s="54">
        <v>541.62</v>
      </c>
      <c r="U116" s="54"/>
      <c r="V116" s="54"/>
      <c r="W116" s="56"/>
      <c r="X116" s="2">
        <f t="shared" ca="1" si="113"/>
        <v>0</v>
      </c>
      <c r="Y116" s="2">
        <f t="shared" ca="1" si="111"/>
        <v>0</v>
      </c>
      <c r="Z116" s="2">
        <f t="shared" ca="1" si="111"/>
        <v>0</v>
      </c>
      <c r="AA116" s="2">
        <f t="shared" ca="1" si="111"/>
        <v>0</v>
      </c>
      <c r="AB116" s="2">
        <f t="shared" ca="1" si="111"/>
        <v>0</v>
      </c>
      <c r="AC116" s="2">
        <f t="shared" ca="1" si="111"/>
        <v>0</v>
      </c>
      <c r="AD116" s="2">
        <f t="shared" ca="1" si="111"/>
        <v>0</v>
      </c>
      <c r="AE116" s="2">
        <f t="shared" ca="1" si="111"/>
        <v>0</v>
      </c>
      <c r="AF116" s="2">
        <f t="shared" ca="1" si="94"/>
        <v>0</v>
      </c>
      <c r="AG116" s="2">
        <f t="shared" ca="1" si="94"/>
        <v>0</v>
      </c>
      <c r="AH116" s="2">
        <f t="shared" ca="1" si="94"/>
        <v>0</v>
      </c>
      <c r="AI116" s="2">
        <f t="shared" ca="1" si="94"/>
        <v>0</v>
      </c>
      <c r="AJ116" s="2">
        <f t="shared" ca="1" si="94"/>
        <v>0</v>
      </c>
      <c r="AK116" s="2">
        <f t="shared" ca="1" si="94"/>
        <v>0</v>
      </c>
      <c r="AL116" s="55">
        <v>540</v>
      </c>
      <c r="AM116" s="55">
        <v>540</v>
      </c>
      <c r="AN116" s="55">
        <v>540</v>
      </c>
      <c r="AO116" s="55">
        <v>540</v>
      </c>
      <c r="AP116" s="55">
        <v>540</v>
      </c>
      <c r="AQ116" s="55">
        <v>540</v>
      </c>
      <c r="AR116" s="55">
        <v>540</v>
      </c>
      <c r="AS116" s="55">
        <v>540</v>
      </c>
      <c r="AT116" s="55">
        <v>540</v>
      </c>
      <c r="AU116" s="55">
        <v>540</v>
      </c>
      <c r="AV116" s="55">
        <v>540</v>
      </c>
      <c r="AW116" s="55"/>
      <c r="AX116" s="55"/>
      <c r="AY116" s="55"/>
      <c r="AZ116" s="2">
        <f t="shared" ca="1" si="114"/>
        <v>0</v>
      </c>
      <c r="BA116" s="2">
        <f t="shared" ca="1" si="112"/>
        <v>0</v>
      </c>
      <c r="BB116" s="2">
        <f t="shared" ca="1" si="112"/>
        <v>0</v>
      </c>
      <c r="BC116" s="2">
        <f t="shared" ca="1" si="112"/>
        <v>0</v>
      </c>
      <c r="BD116" s="2">
        <f t="shared" ca="1" si="112"/>
        <v>0</v>
      </c>
      <c r="BE116" s="2">
        <f t="shared" ca="1" si="112"/>
        <v>0</v>
      </c>
      <c r="BF116" s="2">
        <f t="shared" ca="1" si="112"/>
        <v>0</v>
      </c>
      <c r="BG116" s="2">
        <f t="shared" ca="1" si="112"/>
        <v>0</v>
      </c>
      <c r="BH116" s="2">
        <f t="shared" ca="1" si="95"/>
        <v>0</v>
      </c>
      <c r="BI116" s="2">
        <f t="shared" ca="1" si="95"/>
        <v>0</v>
      </c>
      <c r="BJ116" s="2">
        <f t="shared" ca="1" si="95"/>
        <v>0</v>
      </c>
      <c r="BK116" s="2">
        <f t="shared" ca="1" si="95"/>
        <v>0</v>
      </c>
      <c r="BL116" s="2">
        <f t="shared" ca="1" si="95"/>
        <v>0</v>
      </c>
      <c r="BM116" s="2">
        <f t="shared" ca="1" si="95"/>
        <v>0</v>
      </c>
      <c r="BN116" s="2" t="str">
        <f t="shared" si="78"/>
        <v>TP</v>
      </c>
      <c r="BO116" s="2">
        <f t="shared" si="131"/>
        <v>0</v>
      </c>
      <c r="BP116" s="2">
        <f t="shared" si="115"/>
        <v>1</v>
      </c>
      <c r="BR116" s="2">
        <f t="shared" ref="BR116:BR124" si="132">IF(AND(J161 &gt;0,J116&lt;$D116,J116 &gt;50),1,0)</f>
        <v>0</v>
      </c>
      <c r="BS116" s="2">
        <f t="shared" ref="BS116:BS124" si="133">IF(AND(K161 &gt;0,K116&lt;$D116,K116 &gt;50),1,0)</f>
        <v>0</v>
      </c>
      <c r="BT116" s="2">
        <f t="shared" ref="BT116:BT124" si="134">IF(AND(L161 &gt;0,L116&lt;$D116,L116 &gt;50),1,0)</f>
        <v>0</v>
      </c>
      <c r="BU116" s="2">
        <f t="shared" ref="BU116:BU124" si="135">IF(AND(M161 &gt;0,M116&lt;$D116,M116 &gt;50),1,0)</f>
        <v>0</v>
      </c>
      <c r="BV116" s="2">
        <f t="shared" ref="BV116:BV124" si="136">IF(AND(N161 &gt;0,N116&lt;$D116,N116 &gt;50),1,0)</f>
        <v>0</v>
      </c>
      <c r="BW116" s="2">
        <f t="shared" ref="BW116:BW124" si="137">IF(AND(O161 &gt;0,O116&lt;$D116,O116 &gt;50),1,0)</f>
        <v>0</v>
      </c>
      <c r="BX116" s="2">
        <f t="shared" ref="BX116:BX124" si="138">IF(AND(P161 &gt;0,P116&lt;$D116,P116 &gt;50),1,0)</f>
        <v>0</v>
      </c>
      <c r="BY116" s="2">
        <f t="shared" ref="BY116:BY124" si="139">IF(AND(Q161 &gt;0,Q116&lt;$D116,Q116 &gt;50),1,0)</f>
        <v>0</v>
      </c>
      <c r="BZ116" s="2">
        <f t="shared" ref="BZ116:BZ124" si="140">IF(AND(R161 &gt;0,R116&lt;$D116,R116 &gt;50),1,0)</f>
        <v>0</v>
      </c>
      <c r="CA116" s="2">
        <f t="shared" ref="CA116:CA124" si="141">IF(AND(S161 &gt;0,S116&lt;$D116,S116 &gt;50),1,0)</f>
        <v>0</v>
      </c>
      <c r="CB116" s="2">
        <f t="shared" ref="CB116:CB124" si="142">IF(AND(T161 &gt;0,T116&lt;$D116,T116 &gt;50),1,0)</f>
        <v>0</v>
      </c>
      <c r="CC116" s="2">
        <f t="shared" ref="CC116:CC124" si="143">IF(AND(U161 &gt;0,U116&lt;$D116,U116 &gt;50),1,0)</f>
        <v>0</v>
      </c>
      <c r="CD116" s="2">
        <f t="shared" ref="CD116:CD124" si="144">IF(AND(V161 &gt;0,V116&lt;$D116,V116 &gt;50),1,0)</f>
        <v>0</v>
      </c>
      <c r="CE116" s="2">
        <f t="shared" ref="CE116:CE124" si="145">IF(AND(W161 &gt;0,W116&lt;$D116,W116 &gt;50),1,0)</f>
        <v>0</v>
      </c>
    </row>
    <row r="117" spans="1:83" x14ac:dyDescent="0.25">
      <c r="A117" s="10" t="str">
        <f>IF(AND(MID(B117,11,2)="10",MID(B117,7,2)="SV",MID(B117,3,1)="T"),"ТА-1  -  "&amp;VLOOKUP("SVT",Справочники!$B$100:$C$115,2,FALSE),IF(MID(B117,1,2)="00",VLOOKUP(MID(B117,7,2),Справочники!$B$100:$C$115,2,FALSE),IF(MID(B117,3,1)="K","КА",IF(MID(B117,3,1)="T","ТА","-"))&amp;"-"&amp;MID(B117,1,2)*1&amp;IF(MID(B117,IF(MID(B117,11,2)="09",10,9),1)="A","А","")&amp;IF(MID(B117,IF(MID(B117,11,2)="09",10,9),1)="B","Б","")&amp;"  -  "&amp;VLOOKUP(IF(AND(MID(B117,7,2)="SV",MID(B117,3,1)="T"),"SVT",MID(B117,7,2)),Справочники!$B$100:$C$115,2,FALSE)))</f>
        <v>ТА-2  -  Т₀</v>
      </c>
      <c r="B117" s="15" t="s">
        <v>584</v>
      </c>
      <c r="C117" s="18">
        <v>550</v>
      </c>
      <c r="D117" s="18">
        <v>540</v>
      </c>
      <c r="E117" s="22" t="s">
        <v>117</v>
      </c>
      <c r="F117" s="22">
        <v>3</v>
      </c>
      <c r="G117" s="18"/>
      <c r="H117" s="20">
        <f t="shared" ca="1" si="76"/>
        <v>0</v>
      </c>
      <c r="I117" s="16" t="str">
        <f t="shared" si="77"/>
        <v>02T002TP0F24</v>
      </c>
      <c r="J117" s="54">
        <v>542.55999999999995</v>
      </c>
      <c r="K117" s="54">
        <v>542.5</v>
      </c>
      <c r="L117" s="54">
        <v>542.47</v>
      </c>
      <c r="M117" s="54">
        <v>542.12</v>
      </c>
      <c r="N117" s="54">
        <v>542.5</v>
      </c>
      <c r="O117" s="54">
        <v>543.21</v>
      </c>
      <c r="P117" s="54">
        <v>544.54999999999995</v>
      </c>
      <c r="Q117" s="54">
        <v>541.72</v>
      </c>
      <c r="R117" s="54">
        <v>541.95000000000005</v>
      </c>
      <c r="S117" s="54">
        <v>542.33000000000004</v>
      </c>
      <c r="T117" s="54">
        <v>542.49</v>
      </c>
      <c r="U117" s="54"/>
      <c r="V117" s="54"/>
      <c r="W117" s="56"/>
      <c r="X117" s="2">
        <f t="shared" ca="1" si="113"/>
        <v>0</v>
      </c>
      <c r="Y117" s="2">
        <f t="shared" ca="1" si="111"/>
        <v>0</v>
      </c>
      <c r="Z117" s="2">
        <f t="shared" ca="1" si="111"/>
        <v>0</v>
      </c>
      <c r="AA117" s="2">
        <f t="shared" ca="1" si="111"/>
        <v>0</v>
      </c>
      <c r="AB117" s="2">
        <f t="shared" ca="1" si="111"/>
        <v>0</v>
      </c>
      <c r="AC117" s="2">
        <f t="shared" ca="1" si="111"/>
        <v>0</v>
      </c>
      <c r="AD117" s="2">
        <f t="shared" ca="1" si="111"/>
        <v>0</v>
      </c>
      <c r="AE117" s="2">
        <f t="shared" ca="1" si="111"/>
        <v>0</v>
      </c>
      <c r="AF117" s="2">
        <f t="shared" ca="1" si="94"/>
        <v>0</v>
      </c>
      <c r="AG117" s="2">
        <f t="shared" ca="1" si="94"/>
        <v>0</v>
      </c>
      <c r="AH117" s="2">
        <f t="shared" ca="1" si="94"/>
        <v>0</v>
      </c>
      <c r="AI117" s="2">
        <f t="shared" ca="1" si="94"/>
        <v>0</v>
      </c>
      <c r="AJ117" s="2">
        <f t="shared" ca="1" si="94"/>
        <v>0</v>
      </c>
      <c r="AK117" s="2">
        <f t="shared" ca="1" si="94"/>
        <v>0</v>
      </c>
      <c r="AL117" s="55">
        <v>540</v>
      </c>
      <c r="AM117" s="55">
        <v>540</v>
      </c>
      <c r="AN117" s="55">
        <v>540</v>
      </c>
      <c r="AO117" s="55">
        <v>540</v>
      </c>
      <c r="AP117" s="55">
        <v>540</v>
      </c>
      <c r="AQ117" s="55">
        <v>540</v>
      </c>
      <c r="AR117" s="55">
        <v>540</v>
      </c>
      <c r="AS117" s="55">
        <v>540</v>
      </c>
      <c r="AT117" s="55">
        <v>540</v>
      </c>
      <c r="AU117" s="55">
        <v>540</v>
      </c>
      <c r="AV117" s="55">
        <v>540</v>
      </c>
      <c r="AW117" s="55"/>
      <c r="AX117" s="55"/>
      <c r="AY117" s="55"/>
      <c r="AZ117" s="2">
        <f t="shared" ca="1" si="114"/>
        <v>0</v>
      </c>
      <c r="BA117" s="2">
        <f t="shared" ca="1" si="112"/>
        <v>0</v>
      </c>
      <c r="BB117" s="2">
        <f t="shared" ca="1" si="112"/>
        <v>0</v>
      </c>
      <c r="BC117" s="2">
        <f t="shared" ca="1" si="112"/>
        <v>0</v>
      </c>
      <c r="BD117" s="2">
        <f t="shared" ca="1" si="112"/>
        <v>0</v>
      </c>
      <c r="BE117" s="2">
        <f t="shared" ca="1" si="112"/>
        <v>0</v>
      </c>
      <c r="BF117" s="2">
        <f t="shared" ca="1" si="112"/>
        <v>0</v>
      </c>
      <c r="BG117" s="2">
        <f t="shared" ca="1" si="112"/>
        <v>0</v>
      </c>
      <c r="BH117" s="2">
        <f t="shared" ca="1" si="95"/>
        <v>0</v>
      </c>
      <c r="BI117" s="2">
        <f t="shared" ca="1" si="95"/>
        <v>0</v>
      </c>
      <c r="BJ117" s="2">
        <f t="shared" ca="1" si="95"/>
        <v>0</v>
      </c>
      <c r="BK117" s="2">
        <f t="shared" ca="1" si="95"/>
        <v>0</v>
      </c>
      <c r="BL117" s="2">
        <f t="shared" ca="1" si="95"/>
        <v>0</v>
      </c>
      <c r="BM117" s="2">
        <f t="shared" ca="1" si="95"/>
        <v>0</v>
      </c>
      <c r="BN117" s="2" t="str">
        <f t="shared" si="78"/>
        <v>TP</v>
      </c>
      <c r="BO117" s="2">
        <f t="shared" si="131"/>
        <v>0</v>
      </c>
      <c r="BP117" s="2">
        <f t="shared" si="115"/>
        <v>1</v>
      </c>
      <c r="BR117" s="2">
        <f t="shared" si="132"/>
        <v>0</v>
      </c>
      <c r="BS117" s="2">
        <f t="shared" si="133"/>
        <v>0</v>
      </c>
      <c r="BT117" s="2">
        <f t="shared" si="134"/>
        <v>0</v>
      </c>
      <c r="BU117" s="2">
        <f t="shared" si="135"/>
        <v>0</v>
      </c>
      <c r="BV117" s="2">
        <f t="shared" si="136"/>
        <v>0</v>
      </c>
      <c r="BW117" s="2">
        <f t="shared" si="137"/>
        <v>0</v>
      </c>
      <c r="BX117" s="2">
        <f t="shared" si="138"/>
        <v>0</v>
      </c>
      <c r="BY117" s="2">
        <f t="shared" si="139"/>
        <v>0</v>
      </c>
      <c r="BZ117" s="2">
        <f t="shared" si="140"/>
        <v>0</v>
      </c>
      <c r="CA117" s="2">
        <f t="shared" si="141"/>
        <v>0</v>
      </c>
      <c r="CB117" s="2">
        <f t="shared" si="142"/>
        <v>0</v>
      </c>
      <c r="CC117" s="2">
        <f t="shared" si="143"/>
        <v>0</v>
      </c>
      <c r="CD117" s="2">
        <f t="shared" si="144"/>
        <v>0</v>
      </c>
      <c r="CE117" s="2">
        <f t="shared" si="145"/>
        <v>0</v>
      </c>
    </row>
    <row r="118" spans="1:83" x14ac:dyDescent="0.25">
      <c r="A118" s="10" t="str">
        <f>IF(AND(MID(B118,11,2)="10",MID(B118,7,2)="SV",MID(B118,3,1)="T"),"ТА-1  -  "&amp;VLOOKUP("SVT",Справочники!$B$100:$C$115,2,FALSE),IF(MID(B118,1,2)="00",VLOOKUP(MID(B118,7,2),Справочники!$B$100:$C$115,2,FALSE),IF(MID(B118,3,1)="K","КА",IF(MID(B118,3,1)="T","ТА","-"))&amp;"-"&amp;MID(B118,1,2)*1&amp;IF(MID(B118,IF(MID(B118,11,2)="09",10,9),1)="A","А","")&amp;IF(MID(B118,IF(MID(B118,11,2)="09",10,9),1)="B","Б","")&amp;"  -  "&amp;VLOOKUP(IF(AND(MID(B118,7,2)="SV",MID(B118,3,1)="T"),"SVT",MID(B118,7,2)),Справочники!$B$100:$C$115,2,FALSE)))</f>
        <v>ТА-4  -  Т₀</v>
      </c>
      <c r="B118" s="15" t="s">
        <v>585</v>
      </c>
      <c r="C118" s="18">
        <v>550</v>
      </c>
      <c r="D118" s="18">
        <v>540</v>
      </c>
      <c r="E118" s="22" t="s">
        <v>117</v>
      </c>
      <c r="F118" s="22">
        <v>3</v>
      </c>
      <c r="G118" s="18"/>
      <c r="H118" s="20">
        <f t="shared" ca="1" si="76"/>
        <v>0</v>
      </c>
      <c r="I118" s="16" t="str">
        <f t="shared" si="77"/>
        <v>04T002TP0F24</v>
      </c>
      <c r="J118" s="54">
        <v>540.39</v>
      </c>
      <c r="K118" s="54">
        <v>539.89</v>
      </c>
      <c r="L118" s="54">
        <v>541.27</v>
      </c>
      <c r="M118" s="54">
        <v>539.66</v>
      </c>
      <c r="N118" s="54">
        <v>541.39</v>
      </c>
      <c r="O118" s="54">
        <v>540.89</v>
      </c>
      <c r="P118" s="54">
        <v>542.26</v>
      </c>
      <c r="Q118" s="54">
        <v>540.54999999999995</v>
      </c>
      <c r="R118" s="54">
        <v>540.67999999999995</v>
      </c>
      <c r="S118" s="54">
        <v>540.89</v>
      </c>
      <c r="T118" s="54">
        <v>541.04999999999995</v>
      </c>
      <c r="U118" s="54"/>
      <c r="V118" s="54"/>
      <c r="W118" s="56"/>
      <c r="X118" s="2">
        <f t="shared" ca="1" si="113"/>
        <v>0</v>
      </c>
      <c r="Y118" s="2">
        <f t="shared" ca="1" si="111"/>
        <v>2</v>
      </c>
      <c r="Z118" s="2">
        <f t="shared" ca="1" si="111"/>
        <v>0</v>
      </c>
      <c r="AA118" s="2">
        <f t="shared" ca="1" si="111"/>
        <v>2</v>
      </c>
      <c r="AB118" s="2">
        <f t="shared" ca="1" si="111"/>
        <v>0</v>
      </c>
      <c r="AC118" s="2">
        <f t="shared" ca="1" si="111"/>
        <v>0</v>
      </c>
      <c r="AD118" s="2">
        <f t="shared" ca="1" si="111"/>
        <v>0</v>
      </c>
      <c r="AE118" s="2">
        <f t="shared" ca="1" si="111"/>
        <v>0</v>
      </c>
      <c r="AF118" s="2">
        <f t="shared" ca="1" si="94"/>
        <v>0</v>
      </c>
      <c r="AG118" s="2">
        <f t="shared" ca="1" si="94"/>
        <v>0</v>
      </c>
      <c r="AH118" s="2">
        <f t="shared" ca="1" si="94"/>
        <v>0</v>
      </c>
      <c r="AI118" s="2">
        <f t="shared" ca="1" si="94"/>
        <v>0</v>
      </c>
      <c r="AJ118" s="2">
        <f t="shared" ca="1" si="94"/>
        <v>0</v>
      </c>
      <c r="AK118" s="2">
        <f t="shared" ca="1" si="94"/>
        <v>0</v>
      </c>
      <c r="AL118" s="55">
        <v>540</v>
      </c>
      <c r="AM118" s="55">
        <v>540</v>
      </c>
      <c r="AN118" s="55">
        <v>540</v>
      </c>
      <c r="AO118" s="55">
        <v>540</v>
      </c>
      <c r="AP118" s="55">
        <v>540</v>
      </c>
      <c r="AQ118" s="55">
        <v>540</v>
      </c>
      <c r="AR118" s="55">
        <v>540</v>
      </c>
      <c r="AS118" s="55">
        <v>540</v>
      </c>
      <c r="AT118" s="55">
        <v>540</v>
      </c>
      <c r="AU118" s="55">
        <v>540</v>
      </c>
      <c r="AV118" s="55">
        <v>540</v>
      </c>
      <c r="AW118" s="55"/>
      <c r="AX118" s="55"/>
      <c r="AY118" s="55"/>
      <c r="AZ118" s="2">
        <f t="shared" ca="1" si="114"/>
        <v>0</v>
      </c>
      <c r="BA118" s="2">
        <f t="shared" ca="1" si="112"/>
        <v>0</v>
      </c>
      <c r="BB118" s="2">
        <f t="shared" ca="1" si="112"/>
        <v>0</v>
      </c>
      <c r="BC118" s="2">
        <f t="shared" ca="1" si="112"/>
        <v>0</v>
      </c>
      <c r="BD118" s="2">
        <f t="shared" ca="1" si="112"/>
        <v>0</v>
      </c>
      <c r="BE118" s="2">
        <f t="shared" ca="1" si="112"/>
        <v>0</v>
      </c>
      <c r="BF118" s="2">
        <f t="shared" ca="1" si="112"/>
        <v>0</v>
      </c>
      <c r="BG118" s="2">
        <f t="shared" ca="1" si="112"/>
        <v>0</v>
      </c>
      <c r="BH118" s="2">
        <f t="shared" ca="1" si="95"/>
        <v>0</v>
      </c>
      <c r="BI118" s="2">
        <f t="shared" ca="1" si="95"/>
        <v>0</v>
      </c>
      <c r="BJ118" s="2">
        <f t="shared" ca="1" si="95"/>
        <v>0</v>
      </c>
      <c r="BK118" s="2">
        <f t="shared" ca="1" si="95"/>
        <v>0</v>
      </c>
      <c r="BL118" s="2">
        <f t="shared" ca="1" si="95"/>
        <v>0</v>
      </c>
      <c r="BM118" s="2">
        <f t="shared" ca="1" si="95"/>
        <v>0</v>
      </c>
      <c r="BN118" s="2" t="str">
        <f t="shared" si="78"/>
        <v>TP</v>
      </c>
      <c r="BO118" s="2">
        <f t="shared" si="131"/>
        <v>0</v>
      </c>
      <c r="BP118" s="2">
        <f t="shared" si="115"/>
        <v>0</v>
      </c>
      <c r="BR118" s="2">
        <f t="shared" si="132"/>
        <v>0</v>
      </c>
      <c r="BS118" s="2">
        <f t="shared" si="133"/>
        <v>1</v>
      </c>
      <c r="BT118" s="2">
        <f t="shared" si="134"/>
        <v>0</v>
      </c>
      <c r="BU118" s="2">
        <f t="shared" si="135"/>
        <v>1</v>
      </c>
      <c r="BV118" s="2">
        <f t="shared" si="136"/>
        <v>0</v>
      </c>
      <c r="BW118" s="2">
        <f t="shared" si="137"/>
        <v>0</v>
      </c>
      <c r="BX118" s="2">
        <f t="shared" si="138"/>
        <v>0</v>
      </c>
      <c r="BY118" s="2">
        <f t="shared" si="139"/>
        <v>0</v>
      </c>
      <c r="BZ118" s="2">
        <f t="shared" si="140"/>
        <v>0</v>
      </c>
      <c r="CA118" s="2">
        <f t="shared" si="141"/>
        <v>0</v>
      </c>
      <c r="CB118" s="2">
        <f t="shared" si="142"/>
        <v>0</v>
      </c>
      <c r="CC118" s="2">
        <f t="shared" si="143"/>
        <v>0</v>
      </c>
      <c r="CD118" s="2">
        <f t="shared" si="144"/>
        <v>0</v>
      </c>
      <c r="CE118" s="2">
        <f t="shared" si="145"/>
        <v>0</v>
      </c>
    </row>
    <row r="119" spans="1:83" x14ac:dyDescent="0.25">
      <c r="A119" s="10" t="str">
        <f>IF(AND(MID(B119,11,2)="10",MID(B119,7,2)="SV",MID(B119,3,1)="T"),"ТА-1  -  "&amp;VLOOKUP("SVT",Справочники!$B$100:$C$115,2,FALSE),IF(MID(B119,1,2)="00",VLOOKUP(MID(B119,7,2),Справочники!$B$100:$C$115,2,FALSE),IF(MID(B119,3,1)="K","КА",IF(MID(B119,3,1)="T","ТА","-"))&amp;"-"&amp;MID(B119,1,2)*1&amp;IF(MID(B119,IF(MID(B119,11,2)="09",10,9),1)="A","А","")&amp;IF(MID(B119,IF(MID(B119,11,2)="09",10,9),1)="B","Б","")&amp;"  -  "&amp;VLOOKUP(IF(AND(MID(B119,7,2)="SV",MID(B119,3,1)="T"),"SVT",MID(B119,7,2)),Справочники!$B$100:$C$115,2,FALSE)))</f>
        <v>ТА-5  -  Т₀</v>
      </c>
      <c r="B119" s="15" t="s">
        <v>579</v>
      </c>
      <c r="C119" s="18">
        <v>525</v>
      </c>
      <c r="D119" s="18">
        <v>510</v>
      </c>
      <c r="E119" s="22" t="s">
        <v>117</v>
      </c>
      <c r="F119" s="22">
        <v>3</v>
      </c>
      <c r="G119" s="18"/>
      <c r="H119" s="20">
        <f t="shared" ca="1" si="76"/>
        <v>0</v>
      </c>
      <c r="I119" s="16" t="str">
        <f t="shared" si="77"/>
        <v>05T002TP0N24</v>
      </c>
      <c r="J119" s="54">
        <v>524.91</v>
      </c>
      <c r="K119" s="54">
        <v>525.67999999999995</v>
      </c>
      <c r="L119" s="54">
        <v>526.22</v>
      </c>
      <c r="M119" s="54">
        <v>526.45000000000005</v>
      </c>
      <c r="N119" s="54">
        <v>526</v>
      </c>
      <c r="O119" s="54">
        <v>528</v>
      </c>
      <c r="P119" s="54">
        <v>527.97</v>
      </c>
      <c r="Q119" s="54">
        <v>527.62</v>
      </c>
      <c r="R119" s="54">
        <v>523.49</v>
      </c>
      <c r="S119" s="54">
        <v>524.52</v>
      </c>
      <c r="T119" s="54">
        <v>525.5</v>
      </c>
      <c r="U119" s="54"/>
      <c r="V119" s="54"/>
      <c r="W119" s="56"/>
      <c r="X119" s="2">
        <f t="shared" ca="1" si="113"/>
        <v>0</v>
      </c>
      <c r="Y119" s="2">
        <f t="shared" ca="1" si="111"/>
        <v>2</v>
      </c>
      <c r="Z119" s="2">
        <f t="shared" ca="1" si="111"/>
        <v>2</v>
      </c>
      <c r="AA119" s="2">
        <f t="shared" ca="1" si="111"/>
        <v>2</v>
      </c>
      <c r="AB119" s="2">
        <f t="shared" ca="1" si="111"/>
        <v>2</v>
      </c>
      <c r="AC119" s="2">
        <f t="shared" ca="1" si="111"/>
        <v>2</v>
      </c>
      <c r="AD119" s="2">
        <f t="shared" ca="1" si="111"/>
        <v>2</v>
      </c>
      <c r="AE119" s="2">
        <f t="shared" ca="1" si="111"/>
        <v>2</v>
      </c>
      <c r="AF119" s="2">
        <f t="shared" ca="1" si="94"/>
        <v>0</v>
      </c>
      <c r="AG119" s="2">
        <f t="shared" ca="1" si="94"/>
        <v>0</v>
      </c>
      <c r="AH119" s="2">
        <f t="shared" ca="1" si="94"/>
        <v>2</v>
      </c>
      <c r="AI119" s="2">
        <f t="shared" ca="1" si="94"/>
        <v>0</v>
      </c>
      <c r="AJ119" s="2">
        <f t="shared" ca="1" si="94"/>
        <v>0</v>
      </c>
      <c r="AK119" s="2">
        <f t="shared" ca="1" si="94"/>
        <v>0</v>
      </c>
      <c r="AL119" s="55">
        <v>515</v>
      </c>
      <c r="AM119" s="55">
        <v>515</v>
      </c>
      <c r="AN119" s="55">
        <v>515</v>
      </c>
      <c r="AO119" s="55">
        <v>515</v>
      </c>
      <c r="AP119" s="55">
        <v>515</v>
      </c>
      <c r="AQ119" s="55">
        <v>515</v>
      </c>
      <c r="AR119" s="55">
        <v>515</v>
      </c>
      <c r="AS119" s="55">
        <v>515</v>
      </c>
      <c r="AT119" s="55">
        <v>515</v>
      </c>
      <c r="AU119" s="55">
        <v>515</v>
      </c>
      <c r="AV119" s="55">
        <v>515</v>
      </c>
      <c r="AW119" s="55"/>
      <c r="AX119" s="55"/>
      <c r="AY119" s="55"/>
      <c r="AZ119" s="2">
        <f t="shared" ca="1" si="114"/>
        <v>0</v>
      </c>
      <c r="BA119" s="2">
        <f t="shared" ca="1" si="112"/>
        <v>0</v>
      </c>
      <c r="BB119" s="2">
        <f t="shared" ca="1" si="112"/>
        <v>0</v>
      </c>
      <c r="BC119" s="2">
        <f t="shared" ca="1" si="112"/>
        <v>0</v>
      </c>
      <c r="BD119" s="2">
        <f t="shared" ca="1" si="112"/>
        <v>0</v>
      </c>
      <c r="BE119" s="2">
        <f t="shared" ca="1" si="112"/>
        <v>0</v>
      </c>
      <c r="BF119" s="2">
        <f t="shared" ca="1" si="112"/>
        <v>0</v>
      </c>
      <c r="BG119" s="2">
        <f t="shared" ca="1" si="112"/>
        <v>0</v>
      </c>
      <c r="BH119" s="2">
        <f t="shared" ca="1" si="95"/>
        <v>0</v>
      </c>
      <c r="BI119" s="2">
        <f t="shared" ca="1" si="95"/>
        <v>0</v>
      </c>
      <c r="BJ119" s="2">
        <f t="shared" ca="1" si="95"/>
        <v>0</v>
      </c>
      <c r="BK119" s="2">
        <f t="shared" ca="1" si="95"/>
        <v>0</v>
      </c>
      <c r="BL119" s="2">
        <f t="shared" ca="1" si="95"/>
        <v>0</v>
      </c>
      <c r="BM119" s="2">
        <f t="shared" ca="1" si="95"/>
        <v>0</v>
      </c>
      <c r="BN119" s="2" t="str">
        <f t="shared" si="78"/>
        <v>TP</v>
      </c>
      <c r="BO119" s="2">
        <f t="shared" si="131"/>
        <v>0</v>
      </c>
      <c r="BP119" s="2">
        <f t="shared" si="115"/>
        <v>1</v>
      </c>
      <c r="BR119" s="2">
        <f t="shared" si="132"/>
        <v>0</v>
      </c>
      <c r="BS119" s="2">
        <f t="shared" si="133"/>
        <v>0</v>
      </c>
      <c r="BT119" s="2">
        <f t="shared" si="134"/>
        <v>0</v>
      </c>
      <c r="BU119" s="2">
        <f t="shared" si="135"/>
        <v>0</v>
      </c>
      <c r="BV119" s="2">
        <f t="shared" si="136"/>
        <v>0</v>
      </c>
      <c r="BW119" s="2">
        <f t="shared" si="137"/>
        <v>0</v>
      </c>
      <c r="BX119" s="2">
        <f t="shared" si="138"/>
        <v>0</v>
      </c>
      <c r="BY119" s="2">
        <f t="shared" si="139"/>
        <v>0</v>
      </c>
      <c r="BZ119" s="2">
        <f t="shared" si="140"/>
        <v>0</v>
      </c>
      <c r="CA119" s="2">
        <f t="shared" si="141"/>
        <v>0</v>
      </c>
      <c r="CB119" s="2">
        <f t="shared" si="142"/>
        <v>0</v>
      </c>
      <c r="CC119" s="2">
        <f t="shared" si="143"/>
        <v>0</v>
      </c>
      <c r="CD119" s="2">
        <f t="shared" si="144"/>
        <v>0</v>
      </c>
      <c r="CE119" s="2">
        <f t="shared" si="145"/>
        <v>0</v>
      </c>
    </row>
    <row r="120" spans="1:83" x14ac:dyDescent="0.25">
      <c r="A120" s="10" t="str">
        <f>IF(AND(MID(B120,11,2)="10",MID(B120,7,2)="SV",MID(B120,3,1)="T"),"ТА-1  -  "&amp;VLOOKUP("SVT",Справочники!$B$100:$C$115,2,FALSE),IF(MID(B120,1,2)="00",VLOOKUP(MID(B120,7,2),Справочники!$B$100:$C$115,2,FALSE),IF(MID(B120,3,1)="K","КА",IF(MID(B120,3,1)="T","ТА","-"))&amp;"-"&amp;MID(B120,1,2)*1&amp;IF(MID(B120,IF(MID(B120,11,2)="09",10,9),1)="A","А","")&amp;IF(MID(B120,IF(MID(B120,11,2)="09",10,9),1)="B","Б","")&amp;"  -  "&amp;VLOOKUP(IF(AND(MID(B120,7,2)="SV",MID(B120,3,1)="T"),"SVT",MID(B120,7,2)),Справочники!$B$100:$C$115,2,FALSE)))</f>
        <v>ТА-6  -  Т₀</v>
      </c>
      <c r="B120" s="15" t="s">
        <v>580</v>
      </c>
      <c r="C120" s="18">
        <v>550</v>
      </c>
      <c r="D120" s="18">
        <v>540</v>
      </c>
      <c r="E120" s="22" t="s">
        <v>117</v>
      </c>
      <c r="F120" s="22">
        <v>3</v>
      </c>
      <c r="G120" s="18"/>
      <c r="H120" s="20">
        <f t="shared" ca="1" si="76"/>
        <v>0</v>
      </c>
      <c r="I120" s="16" t="str">
        <f t="shared" si="77"/>
        <v>06T002TP0F24</v>
      </c>
      <c r="J120" s="54">
        <v>545.73</v>
      </c>
      <c r="K120" s="54">
        <v>545.51</v>
      </c>
      <c r="L120" s="54">
        <v>546.41</v>
      </c>
      <c r="M120" s="54">
        <v>547.57000000000005</v>
      </c>
      <c r="N120" s="54">
        <v>545.37</v>
      </c>
      <c r="O120" s="54">
        <v>547.32000000000005</v>
      </c>
      <c r="P120" s="54">
        <v>546.54999999999995</v>
      </c>
      <c r="Q120" s="54">
        <v>545.66</v>
      </c>
      <c r="R120" s="54">
        <v>545.61</v>
      </c>
      <c r="S120" s="54">
        <v>545.47</v>
      </c>
      <c r="T120" s="54">
        <v>545.45000000000005</v>
      </c>
      <c r="U120" s="54"/>
      <c r="V120" s="54"/>
      <c r="W120" s="56"/>
      <c r="X120" s="2">
        <f t="shared" ca="1" si="113"/>
        <v>0</v>
      </c>
      <c r="Y120" s="2">
        <f t="shared" ca="1" si="111"/>
        <v>0</v>
      </c>
      <c r="Z120" s="2">
        <f t="shared" ca="1" si="111"/>
        <v>0</v>
      </c>
      <c r="AA120" s="2">
        <f t="shared" ca="1" si="111"/>
        <v>0</v>
      </c>
      <c r="AB120" s="2">
        <f t="shared" ca="1" si="111"/>
        <v>0</v>
      </c>
      <c r="AC120" s="2">
        <f t="shared" ca="1" si="111"/>
        <v>0</v>
      </c>
      <c r="AD120" s="2">
        <f t="shared" ca="1" si="111"/>
        <v>0</v>
      </c>
      <c r="AE120" s="2">
        <f t="shared" ca="1" si="111"/>
        <v>0</v>
      </c>
      <c r="AF120" s="2">
        <f t="shared" ca="1" si="94"/>
        <v>0</v>
      </c>
      <c r="AG120" s="2">
        <f t="shared" ca="1" si="94"/>
        <v>0</v>
      </c>
      <c r="AH120" s="2">
        <f t="shared" ca="1" si="94"/>
        <v>0</v>
      </c>
      <c r="AI120" s="2">
        <f t="shared" ca="1" si="94"/>
        <v>0</v>
      </c>
      <c r="AJ120" s="2">
        <f t="shared" ca="1" si="94"/>
        <v>0</v>
      </c>
      <c r="AK120" s="2">
        <f t="shared" ca="1" si="94"/>
        <v>0</v>
      </c>
      <c r="AL120" s="55">
        <v>540</v>
      </c>
      <c r="AM120" s="55">
        <v>540</v>
      </c>
      <c r="AN120" s="55">
        <v>540</v>
      </c>
      <c r="AO120" s="55">
        <v>540</v>
      </c>
      <c r="AP120" s="55">
        <v>540</v>
      </c>
      <c r="AQ120" s="55">
        <v>540</v>
      </c>
      <c r="AR120" s="55">
        <v>540</v>
      </c>
      <c r="AS120" s="55">
        <v>540</v>
      </c>
      <c r="AT120" s="55">
        <v>540</v>
      </c>
      <c r="AU120" s="55">
        <v>540</v>
      </c>
      <c r="AV120" s="55">
        <v>540</v>
      </c>
      <c r="AW120" s="55"/>
      <c r="AX120" s="55"/>
      <c r="AY120" s="55"/>
      <c r="AZ120" s="2">
        <f t="shared" ca="1" si="114"/>
        <v>0</v>
      </c>
      <c r="BA120" s="2">
        <f t="shared" ca="1" si="112"/>
        <v>0</v>
      </c>
      <c r="BB120" s="2">
        <f t="shared" ca="1" si="112"/>
        <v>0</v>
      </c>
      <c r="BC120" s="2">
        <f t="shared" ca="1" si="112"/>
        <v>0</v>
      </c>
      <c r="BD120" s="2">
        <f t="shared" ca="1" si="112"/>
        <v>0</v>
      </c>
      <c r="BE120" s="2">
        <f t="shared" ca="1" si="112"/>
        <v>0</v>
      </c>
      <c r="BF120" s="2">
        <f t="shared" ca="1" si="112"/>
        <v>0</v>
      </c>
      <c r="BG120" s="2">
        <f t="shared" ca="1" si="112"/>
        <v>0</v>
      </c>
      <c r="BH120" s="2">
        <f t="shared" ca="1" si="95"/>
        <v>0</v>
      </c>
      <c r="BI120" s="2">
        <f t="shared" ca="1" si="95"/>
        <v>0</v>
      </c>
      <c r="BJ120" s="2">
        <f t="shared" ca="1" si="95"/>
        <v>0</v>
      </c>
      <c r="BK120" s="2">
        <f t="shared" ca="1" si="95"/>
        <v>0</v>
      </c>
      <c r="BL120" s="2">
        <f t="shared" ca="1" si="95"/>
        <v>0</v>
      </c>
      <c r="BM120" s="2">
        <f t="shared" ca="1" si="95"/>
        <v>0</v>
      </c>
      <c r="BN120" s="2" t="str">
        <f t="shared" si="78"/>
        <v>TP</v>
      </c>
      <c r="BO120" s="2">
        <f t="shared" si="131"/>
        <v>0</v>
      </c>
      <c r="BP120" s="2">
        <f t="shared" si="115"/>
        <v>1</v>
      </c>
      <c r="BR120" s="2">
        <f t="shared" si="132"/>
        <v>0</v>
      </c>
      <c r="BS120" s="2">
        <f t="shared" si="133"/>
        <v>0</v>
      </c>
      <c r="BT120" s="2">
        <f t="shared" si="134"/>
        <v>0</v>
      </c>
      <c r="BU120" s="2">
        <f t="shared" si="135"/>
        <v>0</v>
      </c>
      <c r="BV120" s="2">
        <f t="shared" si="136"/>
        <v>0</v>
      </c>
      <c r="BW120" s="2">
        <f t="shared" si="137"/>
        <v>0</v>
      </c>
      <c r="BX120" s="2">
        <f t="shared" si="138"/>
        <v>0</v>
      </c>
      <c r="BY120" s="2">
        <f t="shared" si="139"/>
        <v>0</v>
      </c>
      <c r="BZ120" s="2">
        <f t="shared" si="140"/>
        <v>0</v>
      </c>
      <c r="CA120" s="2">
        <f t="shared" si="141"/>
        <v>0</v>
      </c>
      <c r="CB120" s="2">
        <f t="shared" si="142"/>
        <v>0</v>
      </c>
      <c r="CC120" s="2">
        <f t="shared" si="143"/>
        <v>0</v>
      </c>
      <c r="CD120" s="2">
        <f t="shared" si="144"/>
        <v>0</v>
      </c>
      <c r="CE120" s="2">
        <f t="shared" si="145"/>
        <v>0</v>
      </c>
    </row>
    <row r="121" spans="1:83" x14ac:dyDescent="0.25">
      <c r="A121" s="10" t="str">
        <f>IF(AND(MID(B121,11,2)="10",MID(B121,7,2)="SV",MID(B121,3,1)="T"),"ТА-1  -  "&amp;VLOOKUP("SVT",Справочники!$B$100:$C$115,2,FALSE),IF(MID(B121,1,2)="00",VLOOKUP(MID(B121,7,2),Справочники!$B$100:$C$115,2,FALSE),IF(MID(B121,3,1)="K","КА",IF(MID(B121,3,1)="T","ТА","-"))&amp;"-"&amp;MID(B121,1,2)*1&amp;IF(MID(B121,IF(MID(B121,11,2)="09",10,9),1)="A","А","")&amp;IF(MID(B121,IF(MID(B121,11,2)="09",10,9),1)="B","Б","")&amp;"  -  "&amp;VLOOKUP(IF(AND(MID(B121,7,2)="SV",MID(B121,3,1)="T"),"SVT",MID(B121,7,2)),Справочники!$B$100:$C$115,2,FALSE)))</f>
        <v>ТА-7  -  Т₀</v>
      </c>
      <c r="B121" s="15" t="s">
        <v>581</v>
      </c>
      <c r="C121" s="18">
        <v>550</v>
      </c>
      <c r="D121" s="18">
        <v>540</v>
      </c>
      <c r="E121" s="22" t="s">
        <v>117</v>
      </c>
      <c r="F121" s="22">
        <v>3</v>
      </c>
      <c r="G121" s="18"/>
      <c r="H121" s="20">
        <f t="shared" ca="1" si="76"/>
        <v>0</v>
      </c>
      <c r="I121" s="16" t="str">
        <f t="shared" si="77"/>
        <v>07T002TP0F24</v>
      </c>
      <c r="J121" s="54">
        <v>543.15</v>
      </c>
      <c r="K121" s="54">
        <v>544.13</v>
      </c>
      <c r="L121" s="54">
        <v>545.24</v>
      </c>
      <c r="M121" s="54">
        <v>544.07000000000005</v>
      </c>
      <c r="N121" s="54">
        <v>543.89</v>
      </c>
      <c r="O121" s="54">
        <v>543.96</v>
      </c>
      <c r="P121" s="54">
        <v>544.23</v>
      </c>
      <c r="Q121" s="54">
        <v>543.16</v>
      </c>
      <c r="R121" s="54">
        <v>543.15</v>
      </c>
      <c r="S121" s="54">
        <v>543.16</v>
      </c>
      <c r="T121" s="54">
        <v>542.96</v>
      </c>
      <c r="U121" s="54"/>
      <c r="V121" s="54"/>
      <c r="W121" s="56"/>
      <c r="X121" s="2">
        <f t="shared" ca="1" si="113"/>
        <v>0</v>
      </c>
      <c r="Y121" s="2">
        <f t="shared" ca="1" si="111"/>
        <v>0</v>
      </c>
      <c r="Z121" s="2">
        <f t="shared" ca="1" si="111"/>
        <v>0</v>
      </c>
      <c r="AA121" s="2">
        <f t="shared" ca="1" si="111"/>
        <v>0</v>
      </c>
      <c r="AB121" s="2">
        <f t="shared" ca="1" si="111"/>
        <v>0</v>
      </c>
      <c r="AC121" s="2">
        <f t="shared" ca="1" si="111"/>
        <v>0</v>
      </c>
      <c r="AD121" s="2">
        <f t="shared" ca="1" si="111"/>
        <v>0</v>
      </c>
      <c r="AE121" s="2">
        <f t="shared" ca="1" si="111"/>
        <v>0</v>
      </c>
      <c r="AF121" s="2">
        <f t="shared" ca="1" si="94"/>
        <v>0</v>
      </c>
      <c r="AG121" s="2">
        <f t="shared" ca="1" si="94"/>
        <v>0</v>
      </c>
      <c r="AH121" s="2">
        <f t="shared" ca="1" si="94"/>
        <v>0</v>
      </c>
      <c r="AI121" s="2">
        <f t="shared" ca="1" si="94"/>
        <v>0</v>
      </c>
      <c r="AJ121" s="2">
        <f t="shared" ca="1" si="94"/>
        <v>0</v>
      </c>
      <c r="AK121" s="2">
        <f t="shared" ca="1" si="94"/>
        <v>0</v>
      </c>
      <c r="AL121" s="55">
        <v>540</v>
      </c>
      <c r="AM121" s="55">
        <v>540</v>
      </c>
      <c r="AN121" s="55">
        <v>540</v>
      </c>
      <c r="AO121" s="55">
        <v>540</v>
      </c>
      <c r="AP121" s="55">
        <v>540</v>
      </c>
      <c r="AQ121" s="55">
        <v>540</v>
      </c>
      <c r="AR121" s="55">
        <v>540</v>
      </c>
      <c r="AS121" s="55">
        <v>540</v>
      </c>
      <c r="AT121" s="55">
        <v>540</v>
      </c>
      <c r="AU121" s="55">
        <v>540</v>
      </c>
      <c r="AV121" s="55">
        <v>540</v>
      </c>
      <c r="AW121" s="55"/>
      <c r="AX121" s="55"/>
      <c r="AY121" s="55"/>
      <c r="AZ121" s="2">
        <f t="shared" ca="1" si="114"/>
        <v>0</v>
      </c>
      <c r="BA121" s="2">
        <f t="shared" ca="1" si="112"/>
        <v>0</v>
      </c>
      <c r="BB121" s="2">
        <f t="shared" ca="1" si="112"/>
        <v>0</v>
      </c>
      <c r="BC121" s="2">
        <f t="shared" ca="1" si="112"/>
        <v>0</v>
      </c>
      <c r="BD121" s="2">
        <f t="shared" ca="1" si="112"/>
        <v>0</v>
      </c>
      <c r="BE121" s="2">
        <f t="shared" ca="1" si="112"/>
        <v>0</v>
      </c>
      <c r="BF121" s="2">
        <f t="shared" ca="1" si="112"/>
        <v>0</v>
      </c>
      <c r="BG121" s="2">
        <f t="shared" ca="1" si="112"/>
        <v>0</v>
      </c>
      <c r="BH121" s="2">
        <f t="shared" ca="1" si="95"/>
        <v>0</v>
      </c>
      <c r="BI121" s="2">
        <f t="shared" ca="1" si="95"/>
        <v>0</v>
      </c>
      <c r="BJ121" s="2">
        <f t="shared" ca="1" si="95"/>
        <v>0</v>
      </c>
      <c r="BK121" s="2">
        <f t="shared" ca="1" si="95"/>
        <v>0</v>
      </c>
      <c r="BL121" s="2">
        <f t="shared" ca="1" si="95"/>
        <v>0</v>
      </c>
      <c r="BM121" s="2">
        <f t="shared" ca="1" si="95"/>
        <v>0</v>
      </c>
      <c r="BN121" s="2" t="str">
        <f t="shared" si="78"/>
        <v>TP</v>
      </c>
      <c r="BO121" s="2">
        <f t="shared" si="131"/>
        <v>0</v>
      </c>
      <c r="BP121" s="2">
        <f t="shared" si="115"/>
        <v>1</v>
      </c>
      <c r="BR121" s="2">
        <f t="shared" si="132"/>
        <v>0</v>
      </c>
      <c r="BS121" s="2">
        <f t="shared" si="133"/>
        <v>0</v>
      </c>
      <c r="BT121" s="2">
        <f t="shared" si="134"/>
        <v>0</v>
      </c>
      <c r="BU121" s="2">
        <f t="shared" si="135"/>
        <v>0</v>
      </c>
      <c r="BV121" s="2">
        <f t="shared" si="136"/>
        <v>0</v>
      </c>
      <c r="BW121" s="2">
        <f t="shared" si="137"/>
        <v>0</v>
      </c>
      <c r="BX121" s="2">
        <f t="shared" si="138"/>
        <v>0</v>
      </c>
      <c r="BY121" s="2">
        <f t="shared" si="139"/>
        <v>0</v>
      </c>
      <c r="BZ121" s="2">
        <f t="shared" si="140"/>
        <v>0</v>
      </c>
      <c r="CA121" s="2">
        <f t="shared" si="141"/>
        <v>0</v>
      </c>
      <c r="CB121" s="2">
        <f t="shared" si="142"/>
        <v>0</v>
      </c>
      <c r="CC121" s="2">
        <f t="shared" si="143"/>
        <v>0</v>
      </c>
      <c r="CD121" s="2">
        <f t="shared" si="144"/>
        <v>0</v>
      </c>
      <c r="CE121" s="2">
        <f t="shared" si="145"/>
        <v>0</v>
      </c>
    </row>
    <row r="122" spans="1:83" x14ac:dyDescent="0.25">
      <c r="A122" s="10" t="str">
        <f>IF(AND(MID(B122,11,2)="10",MID(B122,7,2)="SV",MID(B122,3,1)="T"),"ТА-1  -  "&amp;VLOOKUP("SVT",Справочники!$B$100:$C$115,2,FALSE),IF(MID(B122,1,2)="00",VLOOKUP(MID(B122,7,2),Справочники!$B$100:$C$115,2,FALSE),IF(MID(B122,3,1)="K","КА",IF(MID(B122,3,1)="T","ТА","-"))&amp;"-"&amp;MID(B122,1,2)*1&amp;IF(MID(B122,IF(MID(B122,11,2)="09",10,9),1)="A","А","")&amp;IF(MID(B122,IF(MID(B122,11,2)="09",10,9),1)="B","Б","")&amp;"  -  "&amp;VLOOKUP(IF(AND(MID(B122,7,2)="SV",MID(B122,3,1)="T"),"SVT",MID(B122,7,2)),Справочники!$B$100:$C$115,2,FALSE)))</f>
        <v>ТА-8  -  Т₀</v>
      </c>
      <c r="B122" s="15" t="s">
        <v>582</v>
      </c>
      <c r="C122" s="18">
        <v>550</v>
      </c>
      <c r="D122" s="18">
        <v>540</v>
      </c>
      <c r="E122" s="22" t="s">
        <v>117</v>
      </c>
      <c r="F122" s="22">
        <v>3</v>
      </c>
      <c r="G122" s="18"/>
      <c r="H122" s="20">
        <f t="shared" ca="1" si="76"/>
        <v>0</v>
      </c>
      <c r="I122" s="16" t="str">
        <f t="shared" si="77"/>
        <v>08T002TP0F24</v>
      </c>
      <c r="J122" s="54">
        <v>544.17999999999995</v>
      </c>
      <c r="K122" s="54">
        <v>543.87</v>
      </c>
      <c r="L122" s="54">
        <v>544.16</v>
      </c>
      <c r="M122" s="54">
        <v>544.37</v>
      </c>
      <c r="N122" s="54">
        <v>543.85</v>
      </c>
      <c r="O122" s="54">
        <v>544.32000000000005</v>
      </c>
      <c r="P122" s="54">
        <v>0</v>
      </c>
      <c r="Q122" s="54">
        <v>0</v>
      </c>
      <c r="R122" s="54">
        <v>0</v>
      </c>
      <c r="S122" s="54">
        <v>0</v>
      </c>
      <c r="T122" s="54">
        <v>0</v>
      </c>
      <c r="U122" s="54"/>
      <c r="V122" s="54"/>
      <c r="W122" s="56"/>
      <c r="X122" s="2">
        <f t="shared" ca="1" si="113"/>
        <v>0</v>
      </c>
      <c r="Y122" s="2">
        <f t="shared" ca="1" si="111"/>
        <v>0</v>
      </c>
      <c r="Z122" s="2">
        <f t="shared" ca="1" si="111"/>
        <v>0</v>
      </c>
      <c r="AA122" s="2">
        <f t="shared" ca="1" si="111"/>
        <v>0</v>
      </c>
      <c r="AB122" s="2">
        <f t="shared" ca="1" si="111"/>
        <v>0</v>
      </c>
      <c r="AC122" s="2">
        <f t="shared" ca="1" si="111"/>
        <v>0</v>
      </c>
      <c r="AD122" s="2">
        <f t="shared" ca="1" si="111"/>
        <v>2</v>
      </c>
      <c r="AE122" s="2">
        <f t="shared" ca="1" si="111"/>
        <v>2</v>
      </c>
      <c r="AF122" s="2">
        <f t="shared" ca="1" si="94"/>
        <v>2</v>
      </c>
      <c r="AG122" s="2">
        <f t="shared" ca="1" si="94"/>
        <v>2</v>
      </c>
      <c r="AH122" s="2">
        <f t="shared" ca="1" si="94"/>
        <v>2</v>
      </c>
      <c r="AI122" s="2">
        <f t="shared" ca="1" si="94"/>
        <v>0</v>
      </c>
      <c r="AJ122" s="2">
        <f t="shared" ca="1" si="94"/>
        <v>0</v>
      </c>
      <c r="AK122" s="2">
        <f t="shared" ca="1" si="94"/>
        <v>0</v>
      </c>
      <c r="AL122" s="55">
        <v>540</v>
      </c>
      <c r="AM122" s="55">
        <v>540</v>
      </c>
      <c r="AN122" s="55">
        <v>540</v>
      </c>
      <c r="AO122" s="55">
        <v>540</v>
      </c>
      <c r="AP122" s="55">
        <v>540</v>
      </c>
      <c r="AQ122" s="55">
        <v>540</v>
      </c>
      <c r="AR122" s="55">
        <v>0</v>
      </c>
      <c r="AS122" s="55">
        <v>0</v>
      </c>
      <c r="AT122" s="55">
        <v>0</v>
      </c>
      <c r="AU122" s="55">
        <v>0</v>
      </c>
      <c r="AV122" s="55">
        <v>0</v>
      </c>
      <c r="AW122" s="55"/>
      <c r="AX122" s="55"/>
      <c r="AY122" s="55"/>
      <c r="AZ122" s="2">
        <f t="shared" ca="1" si="114"/>
        <v>0</v>
      </c>
      <c r="BA122" s="2">
        <f t="shared" ca="1" si="112"/>
        <v>0</v>
      </c>
      <c r="BB122" s="2">
        <f t="shared" ca="1" si="112"/>
        <v>0</v>
      </c>
      <c r="BC122" s="2">
        <f t="shared" ca="1" si="112"/>
        <v>0</v>
      </c>
      <c r="BD122" s="2">
        <f t="shared" ca="1" si="112"/>
        <v>0</v>
      </c>
      <c r="BE122" s="2">
        <f t="shared" ca="1" si="112"/>
        <v>0</v>
      </c>
      <c r="BF122" s="2">
        <f t="shared" ca="1" si="112"/>
        <v>0</v>
      </c>
      <c r="BG122" s="2">
        <f t="shared" ca="1" si="112"/>
        <v>0</v>
      </c>
      <c r="BH122" s="2">
        <f t="shared" ca="1" si="95"/>
        <v>0</v>
      </c>
      <c r="BI122" s="2">
        <f t="shared" ca="1" si="95"/>
        <v>0</v>
      </c>
      <c r="BJ122" s="2">
        <f t="shared" ca="1" si="95"/>
        <v>0</v>
      </c>
      <c r="BK122" s="2">
        <f t="shared" ca="1" si="95"/>
        <v>0</v>
      </c>
      <c r="BL122" s="2">
        <f t="shared" ca="1" si="95"/>
        <v>0</v>
      </c>
      <c r="BM122" s="2">
        <f t="shared" ca="1" si="95"/>
        <v>0</v>
      </c>
      <c r="BN122" s="2" t="str">
        <f t="shared" si="78"/>
        <v>TP</v>
      </c>
      <c r="BP122" s="2">
        <f t="shared" si="115"/>
        <v>0</v>
      </c>
      <c r="BR122" s="2">
        <f t="shared" si="132"/>
        <v>0</v>
      </c>
      <c r="BS122" s="2">
        <f t="shared" si="133"/>
        <v>0</v>
      </c>
      <c r="BT122" s="2">
        <f t="shared" si="134"/>
        <v>0</v>
      </c>
      <c r="BU122" s="2">
        <f t="shared" si="135"/>
        <v>0</v>
      </c>
      <c r="BV122" s="2">
        <f t="shared" si="136"/>
        <v>0</v>
      </c>
      <c r="BW122" s="2">
        <f t="shared" si="137"/>
        <v>0</v>
      </c>
      <c r="BX122" s="2">
        <f t="shared" si="138"/>
        <v>0</v>
      </c>
      <c r="BY122" s="2">
        <f t="shared" si="139"/>
        <v>0</v>
      </c>
      <c r="BZ122" s="2">
        <f t="shared" si="140"/>
        <v>0</v>
      </c>
      <c r="CA122" s="2">
        <f t="shared" si="141"/>
        <v>0</v>
      </c>
      <c r="CB122" s="2">
        <f t="shared" si="142"/>
        <v>0</v>
      </c>
      <c r="CC122" s="2">
        <f t="shared" si="143"/>
        <v>0</v>
      </c>
      <c r="CD122" s="2">
        <f t="shared" si="144"/>
        <v>0</v>
      </c>
      <c r="CE122" s="2">
        <f t="shared" si="145"/>
        <v>0</v>
      </c>
    </row>
    <row r="123" spans="1:83" x14ac:dyDescent="0.25">
      <c r="A123" s="10" t="str">
        <f>IF(AND(MID(B123,11,2)="10",MID(B123,7,2)="SV",MID(B123,3,1)="T"),"ТА-1  -  "&amp;VLOOKUP("SVT",Справочники!$B$100:$C$115,2,FALSE),IF(MID(B123,1,2)="00",VLOOKUP(MID(B123,7,2),Справочники!$B$100:$C$115,2,FALSE),IF(MID(B123,3,1)="K","КА",IF(MID(B123,3,1)="T","ТА","-"))&amp;"-"&amp;MID(B123,1,2)*1&amp;IF(MID(B123,IF(MID(B123,11,2)="09",10,9),1)="A","А","")&amp;IF(MID(B123,IF(MID(B123,11,2)="09",10,9),1)="B","Б","")&amp;"  -  "&amp;VLOOKUP(IF(AND(MID(B123,7,2)="SV",MID(B123,3,1)="T"),"SVT",MID(B123,7,2)),Справочники!$B$100:$C$115,2,FALSE)))</f>
        <v>ТА-9  -  Т₀</v>
      </c>
      <c r="B123" s="15" t="s">
        <v>577</v>
      </c>
      <c r="C123" s="18">
        <v>550</v>
      </c>
      <c r="D123" s="18">
        <v>540</v>
      </c>
      <c r="E123" s="22" t="s">
        <v>117</v>
      </c>
      <c r="F123" s="22">
        <v>3</v>
      </c>
      <c r="G123" s="18"/>
      <c r="H123" s="20">
        <f t="shared" ca="1" si="76"/>
        <v>0</v>
      </c>
      <c r="I123" s="16" t="str">
        <f t="shared" si="77"/>
        <v>09T002TP0L24</v>
      </c>
      <c r="J123" s="54">
        <v>545.47337000793004</v>
      </c>
      <c r="K123" s="54">
        <v>546.09672329983005</v>
      </c>
      <c r="L123" s="54">
        <v>546.11920349253</v>
      </c>
      <c r="M123" s="54">
        <v>544.75233770310001</v>
      </c>
      <c r="N123" s="54">
        <v>546.34327664933005</v>
      </c>
      <c r="O123" s="54">
        <v>545.45959548734004</v>
      </c>
      <c r="P123" s="54">
        <v>545.37016766823001</v>
      </c>
      <c r="Q123" s="54">
        <v>545.57320137025999</v>
      </c>
      <c r="R123" s="54">
        <v>544.78371593250995</v>
      </c>
      <c r="S123" s="54">
        <v>544.79124406235997</v>
      </c>
      <c r="T123" s="54">
        <v>545.12438818124997</v>
      </c>
      <c r="U123" s="54"/>
      <c r="V123" s="54"/>
      <c r="W123" s="56"/>
      <c r="X123" s="2">
        <f t="shared" ca="1" si="113"/>
        <v>0</v>
      </c>
      <c r="Y123" s="2">
        <f t="shared" ca="1" si="111"/>
        <v>0</v>
      </c>
      <c r="Z123" s="2">
        <f t="shared" ca="1" si="111"/>
        <v>0</v>
      </c>
      <c r="AA123" s="2">
        <f t="shared" ca="1" si="111"/>
        <v>0</v>
      </c>
      <c r="AB123" s="2">
        <f t="shared" ca="1" si="111"/>
        <v>0</v>
      </c>
      <c r="AC123" s="2">
        <f t="shared" ca="1" si="111"/>
        <v>0</v>
      </c>
      <c r="AD123" s="2">
        <f t="shared" ca="1" si="111"/>
        <v>0</v>
      </c>
      <c r="AE123" s="2">
        <f t="shared" ca="1" si="111"/>
        <v>0</v>
      </c>
      <c r="AF123" s="2">
        <f t="shared" ca="1" si="94"/>
        <v>0</v>
      </c>
      <c r="AG123" s="2">
        <f t="shared" ca="1" si="94"/>
        <v>0</v>
      </c>
      <c r="AH123" s="2">
        <f t="shared" ca="1" si="94"/>
        <v>0</v>
      </c>
      <c r="AI123" s="2">
        <f t="shared" ca="1" si="94"/>
        <v>0</v>
      </c>
      <c r="AJ123" s="2">
        <f t="shared" ca="1" si="94"/>
        <v>0</v>
      </c>
      <c r="AK123" s="2">
        <f t="shared" ca="1" si="94"/>
        <v>0</v>
      </c>
      <c r="AL123" s="55">
        <v>555</v>
      </c>
      <c r="AM123" s="55">
        <v>555</v>
      </c>
      <c r="AN123" s="55">
        <v>555</v>
      </c>
      <c r="AO123" s="55">
        <v>555</v>
      </c>
      <c r="AP123" s="55">
        <v>555</v>
      </c>
      <c r="AQ123" s="55">
        <v>555</v>
      </c>
      <c r="AR123" s="55">
        <v>555</v>
      </c>
      <c r="AS123" s="55">
        <v>555</v>
      </c>
      <c r="AT123" s="55">
        <v>555</v>
      </c>
      <c r="AU123" s="55">
        <v>555</v>
      </c>
      <c r="AV123" s="55">
        <v>555</v>
      </c>
      <c r="AW123" s="55"/>
      <c r="AX123" s="55"/>
      <c r="AY123" s="55"/>
      <c r="AZ123" s="2">
        <f t="shared" ca="1" si="114"/>
        <v>0</v>
      </c>
      <c r="BA123" s="2">
        <f t="shared" ca="1" si="112"/>
        <v>0</v>
      </c>
      <c r="BB123" s="2">
        <f t="shared" ca="1" si="112"/>
        <v>0</v>
      </c>
      <c r="BC123" s="2">
        <f t="shared" ca="1" si="112"/>
        <v>0</v>
      </c>
      <c r="BD123" s="2">
        <f t="shared" ca="1" si="112"/>
        <v>0</v>
      </c>
      <c r="BE123" s="2">
        <f t="shared" ca="1" si="112"/>
        <v>0</v>
      </c>
      <c r="BF123" s="2">
        <f t="shared" ca="1" si="112"/>
        <v>0</v>
      </c>
      <c r="BG123" s="2">
        <f t="shared" ca="1" si="112"/>
        <v>0</v>
      </c>
      <c r="BH123" s="2">
        <f t="shared" ca="1" si="95"/>
        <v>0</v>
      </c>
      <c r="BI123" s="2">
        <f t="shared" ca="1" si="95"/>
        <v>0</v>
      </c>
      <c r="BJ123" s="2">
        <f t="shared" ca="1" si="95"/>
        <v>0</v>
      </c>
      <c r="BK123" s="2">
        <f t="shared" ca="1" si="95"/>
        <v>0</v>
      </c>
      <c r="BL123" s="2">
        <f t="shared" ca="1" si="95"/>
        <v>0</v>
      </c>
      <c r="BM123" s="2">
        <f t="shared" ca="1" si="95"/>
        <v>0</v>
      </c>
      <c r="BN123" s="2" t="str">
        <f t="shared" si="78"/>
        <v>TP</v>
      </c>
      <c r="BO123" s="2">
        <f t="shared" ref="BO123:BO130" si="146">IF(AND(COUNTIF(J123:W123,"&gt;0")&gt;6,COUNTIF(J123:W123,"&gt;0")=SUM(BR123:CE123)),SUM(BR123:CE123),0)</f>
        <v>0</v>
      </c>
      <c r="BP123" s="2">
        <f t="shared" si="115"/>
        <v>1</v>
      </c>
      <c r="BR123" s="2">
        <f t="shared" si="132"/>
        <v>0</v>
      </c>
      <c r="BS123" s="2">
        <f t="shared" si="133"/>
        <v>0</v>
      </c>
      <c r="BT123" s="2">
        <f t="shared" si="134"/>
        <v>0</v>
      </c>
      <c r="BU123" s="2">
        <f t="shared" si="135"/>
        <v>0</v>
      </c>
      <c r="BV123" s="2">
        <f t="shared" si="136"/>
        <v>0</v>
      </c>
      <c r="BW123" s="2">
        <f t="shared" si="137"/>
        <v>0</v>
      </c>
      <c r="BX123" s="2">
        <f t="shared" si="138"/>
        <v>0</v>
      </c>
      <c r="BY123" s="2">
        <f t="shared" si="139"/>
        <v>0</v>
      </c>
      <c r="BZ123" s="2">
        <f t="shared" si="140"/>
        <v>0</v>
      </c>
      <c r="CA123" s="2">
        <f t="shared" si="141"/>
        <v>0</v>
      </c>
      <c r="CB123" s="2">
        <f t="shared" si="142"/>
        <v>0</v>
      </c>
      <c r="CC123" s="2">
        <f t="shared" si="143"/>
        <v>0</v>
      </c>
      <c r="CD123" s="2">
        <f t="shared" si="144"/>
        <v>0</v>
      </c>
      <c r="CE123" s="2">
        <f t="shared" si="145"/>
        <v>0</v>
      </c>
    </row>
    <row r="124" spans="1:83" x14ac:dyDescent="0.25">
      <c r="A124" s="10" t="str">
        <f>IF(AND(MID(B124,11,2)="10",MID(B124,7,2)="SV",MID(B124,3,1)="T"),"ТА-1  -  "&amp;VLOOKUP("SVT",Справочники!$B$100:$C$115,2,FALSE),IF(MID(B124,1,2)="00",VLOOKUP(MID(B124,7,2),Справочники!$B$100:$C$115,2,FALSE),IF(MID(B124,3,1)="K","КА",IF(MID(B124,3,1)="T","ТА","-"))&amp;"-"&amp;MID(B124,1,2)*1&amp;IF(MID(B124,IF(MID(B124,11,2)="09",10,9),1)="A","А","")&amp;IF(MID(B124,IF(MID(B124,11,2)="09",10,9),1)="B","Б","")&amp;"  -  "&amp;VLOOKUP(IF(AND(MID(B124,7,2)="SV",MID(B124,3,1)="T"),"SVT",MID(B124,7,2)),Справочники!$B$100:$C$115,2,FALSE)))</f>
        <v>ТА-10  -  Т₀</v>
      </c>
      <c r="B124" s="15" t="s">
        <v>578</v>
      </c>
      <c r="C124" s="18">
        <v>555</v>
      </c>
      <c r="D124" s="18">
        <v>540</v>
      </c>
      <c r="E124" s="22" t="s">
        <v>117</v>
      </c>
      <c r="F124" s="22">
        <v>3</v>
      </c>
      <c r="G124" s="18"/>
      <c r="H124" s="20">
        <f t="shared" ca="1" si="76"/>
        <v>0</v>
      </c>
      <c r="I124" s="16" t="str">
        <f t="shared" si="77"/>
        <v>10T002TP0L24</v>
      </c>
      <c r="J124" s="54">
        <v>550.0507224731</v>
      </c>
      <c r="K124" s="54">
        <v>547.27933704167003</v>
      </c>
      <c r="L124" s="54">
        <v>550.65327371818</v>
      </c>
      <c r="M124" s="54">
        <v>550.23895787841002</v>
      </c>
      <c r="N124" s="54">
        <v>550.02619313724995</v>
      </c>
      <c r="O124" s="54">
        <v>550.33331260706996</v>
      </c>
      <c r="P124" s="54">
        <v>551.26756441747</v>
      </c>
      <c r="Q124" s="54">
        <v>548.86218794189006</v>
      </c>
      <c r="R124" s="54">
        <v>549.62988888999996</v>
      </c>
      <c r="S124" s="54">
        <v>548.54820265443004</v>
      </c>
      <c r="T124" s="54">
        <v>549.7205226927</v>
      </c>
      <c r="U124" s="54"/>
      <c r="V124" s="54"/>
      <c r="W124" s="56"/>
      <c r="X124" s="2">
        <f t="shared" ca="1" si="113"/>
        <v>0</v>
      </c>
      <c r="Y124" s="2">
        <f t="shared" ca="1" si="111"/>
        <v>0</v>
      </c>
      <c r="Z124" s="2">
        <f t="shared" ca="1" si="111"/>
        <v>0</v>
      </c>
      <c r="AA124" s="2">
        <f t="shared" ca="1" si="111"/>
        <v>0</v>
      </c>
      <c r="AB124" s="2">
        <f t="shared" ca="1" si="111"/>
        <v>0</v>
      </c>
      <c r="AC124" s="2">
        <f t="shared" ca="1" si="111"/>
        <v>0</v>
      </c>
      <c r="AD124" s="2">
        <f t="shared" ca="1" si="111"/>
        <v>0</v>
      </c>
      <c r="AE124" s="2">
        <f t="shared" ca="1" si="111"/>
        <v>0</v>
      </c>
      <c r="AF124" s="2">
        <f t="shared" ca="1" si="94"/>
        <v>0</v>
      </c>
      <c r="AG124" s="2">
        <f t="shared" ca="1" si="94"/>
        <v>0</v>
      </c>
      <c r="AH124" s="2">
        <f t="shared" ca="1" si="94"/>
        <v>0</v>
      </c>
      <c r="AI124" s="2">
        <f t="shared" ca="1" si="94"/>
        <v>0</v>
      </c>
      <c r="AJ124" s="2">
        <f t="shared" ca="1" si="94"/>
        <v>0</v>
      </c>
      <c r="AK124" s="2">
        <f t="shared" ca="1" si="94"/>
        <v>0</v>
      </c>
      <c r="AL124" s="55">
        <v>555</v>
      </c>
      <c r="AM124" s="55">
        <v>555</v>
      </c>
      <c r="AN124" s="55">
        <v>555</v>
      </c>
      <c r="AO124" s="55">
        <v>555</v>
      </c>
      <c r="AP124" s="55">
        <v>555</v>
      </c>
      <c r="AQ124" s="55">
        <v>555</v>
      </c>
      <c r="AR124" s="55">
        <v>555</v>
      </c>
      <c r="AS124" s="55">
        <v>555</v>
      </c>
      <c r="AT124" s="55">
        <v>555</v>
      </c>
      <c r="AU124" s="55">
        <v>555</v>
      </c>
      <c r="AV124" s="55">
        <v>555</v>
      </c>
      <c r="AW124" s="55"/>
      <c r="AX124" s="55"/>
      <c r="AY124" s="55"/>
      <c r="AZ124" s="2">
        <f t="shared" ca="1" si="114"/>
        <v>0</v>
      </c>
      <c r="BA124" s="2">
        <f t="shared" ca="1" si="112"/>
        <v>0</v>
      </c>
      <c r="BB124" s="2">
        <f t="shared" ca="1" si="112"/>
        <v>0</v>
      </c>
      <c r="BC124" s="2">
        <f t="shared" ca="1" si="112"/>
        <v>0</v>
      </c>
      <c r="BD124" s="2">
        <f t="shared" ca="1" si="112"/>
        <v>0</v>
      </c>
      <c r="BE124" s="2">
        <f t="shared" ca="1" si="112"/>
        <v>0</v>
      </c>
      <c r="BF124" s="2">
        <f t="shared" ca="1" si="112"/>
        <v>0</v>
      </c>
      <c r="BG124" s="2">
        <f t="shared" ca="1" si="112"/>
        <v>0</v>
      </c>
      <c r="BH124" s="2">
        <f t="shared" ca="1" si="95"/>
        <v>0</v>
      </c>
      <c r="BI124" s="2">
        <f t="shared" ca="1" si="95"/>
        <v>0</v>
      </c>
      <c r="BJ124" s="2">
        <f t="shared" ca="1" si="95"/>
        <v>0</v>
      </c>
      <c r="BK124" s="2">
        <f t="shared" ca="1" si="95"/>
        <v>0</v>
      </c>
      <c r="BL124" s="2">
        <f t="shared" ca="1" si="95"/>
        <v>0</v>
      </c>
      <c r="BM124" s="2">
        <f t="shared" ca="1" si="95"/>
        <v>0</v>
      </c>
      <c r="BN124" s="2" t="str">
        <f t="shared" si="78"/>
        <v>TP</v>
      </c>
      <c r="BO124" s="2">
        <f t="shared" si="146"/>
        <v>0</v>
      </c>
      <c r="BP124" s="2">
        <f t="shared" si="115"/>
        <v>1</v>
      </c>
      <c r="BR124" s="2">
        <f t="shared" si="132"/>
        <v>0</v>
      </c>
      <c r="BS124" s="2">
        <f t="shared" si="133"/>
        <v>0</v>
      </c>
      <c r="BT124" s="2">
        <f t="shared" si="134"/>
        <v>0</v>
      </c>
      <c r="BU124" s="2">
        <f t="shared" si="135"/>
        <v>0</v>
      </c>
      <c r="BV124" s="2">
        <f t="shared" si="136"/>
        <v>0</v>
      </c>
      <c r="BW124" s="2">
        <f t="shared" si="137"/>
        <v>0</v>
      </c>
      <c r="BX124" s="2">
        <f t="shared" si="138"/>
        <v>0</v>
      </c>
      <c r="BY124" s="2">
        <f t="shared" si="139"/>
        <v>0</v>
      </c>
      <c r="BZ124" s="2">
        <f t="shared" si="140"/>
        <v>0</v>
      </c>
      <c r="CA124" s="2">
        <f t="shared" si="141"/>
        <v>0</v>
      </c>
      <c r="CB124" s="2">
        <f t="shared" si="142"/>
        <v>0</v>
      </c>
      <c r="CC124" s="2">
        <f t="shared" si="143"/>
        <v>0</v>
      </c>
      <c r="CD124" s="2">
        <f t="shared" si="144"/>
        <v>0</v>
      </c>
      <c r="CE124" s="2">
        <f t="shared" si="145"/>
        <v>0</v>
      </c>
    </row>
    <row r="125" spans="1:83" x14ac:dyDescent="0.25">
      <c r="A125" s="10" t="str">
        <f>IF(AND(MID(B125,11,2)="10",MID(B125,7,2)="SV",MID(B125,3,1)="T"),"ТА-1  -  "&amp;VLOOKUP("SVT",Справочники!$B$100:$C$115,2,FALSE),IF(MID(B125,1,2)="00",VLOOKUP(MID(B125,7,2),Справочники!$B$100:$C$115,2,FALSE),IF(MID(B125,3,1)="K","КА",IF(MID(B125,3,1)="T","ТА","-"))&amp;"-"&amp;MID(B125,1,2)*1&amp;IF(MID(B125,IF(MID(B125,11,2)="09",10,9),1)="A","А","")&amp;IF(MID(B125,IF(MID(B125,11,2)="09",10,9),1)="B","Б","")&amp;"  -  "&amp;VLOOKUP(IF(AND(MID(B125,7,2)="SV",MID(B125,3,1)="T"),"SVT",MID(B125,7,2)),Справочники!$B$100:$C$115,2,FALSE)))</f>
        <v>ТА-1  -  δt_конд</v>
      </c>
      <c r="B125" s="15" t="s">
        <v>586</v>
      </c>
      <c r="C125" s="18">
        <v>18</v>
      </c>
      <c r="D125" s="18">
        <v>5</v>
      </c>
      <c r="E125" s="22" t="s">
        <v>608</v>
      </c>
      <c r="F125" s="22">
        <v>3</v>
      </c>
      <c r="G125" s="18"/>
      <c r="H125" s="20">
        <f t="shared" ca="1" si="76"/>
        <v>0</v>
      </c>
      <c r="I125" s="16" t="str">
        <f t="shared" si="77"/>
        <v>01T002TA0F24</v>
      </c>
      <c r="J125" s="54">
        <v>10.082958811459999</v>
      </c>
      <c r="K125" s="54">
        <v>10.142663281560001</v>
      </c>
      <c r="L125" s="54">
        <v>10.1491517811</v>
      </c>
      <c r="M125" s="54">
        <v>10.65247506183</v>
      </c>
      <c r="N125" s="54">
        <v>10.136870249119999</v>
      </c>
      <c r="O125" s="54">
        <v>10.40892193857</v>
      </c>
      <c r="P125" s="54">
        <v>10.25223710391</v>
      </c>
      <c r="Q125" s="54">
        <v>10.22974456601</v>
      </c>
      <c r="R125" s="54">
        <v>10.559476085829999</v>
      </c>
      <c r="S125" s="54">
        <v>10.012053924110001</v>
      </c>
      <c r="T125" s="54">
        <v>10.06143840563</v>
      </c>
      <c r="U125" s="54"/>
      <c r="V125" s="54"/>
      <c r="W125" s="56"/>
      <c r="X125" s="2">
        <f t="shared" ca="1" si="113"/>
        <v>0</v>
      </c>
      <c r="Y125" s="2">
        <f t="shared" ca="1" si="111"/>
        <v>0</v>
      </c>
      <c r="Z125" s="2">
        <f t="shared" ca="1" si="111"/>
        <v>0</v>
      </c>
      <c r="AA125" s="2">
        <f t="shared" ca="1" si="111"/>
        <v>0</v>
      </c>
      <c r="AB125" s="2">
        <f t="shared" ca="1" si="111"/>
        <v>0</v>
      </c>
      <c r="AC125" s="2">
        <f t="shared" ca="1" si="111"/>
        <v>0</v>
      </c>
      <c r="AD125" s="2">
        <f t="shared" ca="1" si="111"/>
        <v>0</v>
      </c>
      <c r="AE125" s="2">
        <f t="shared" ca="1" si="111"/>
        <v>0</v>
      </c>
      <c r="AF125" s="2">
        <f t="shared" ca="1" si="94"/>
        <v>0</v>
      </c>
      <c r="AG125" s="2">
        <f t="shared" ca="1" si="94"/>
        <v>0</v>
      </c>
      <c r="AH125" s="2">
        <f t="shared" ca="1" si="94"/>
        <v>0</v>
      </c>
      <c r="AI125" s="2">
        <f t="shared" ca="1" si="94"/>
        <v>0</v>
      </c>
      <c r="AJ125" s="2">
        <f t="shared" ca="1" si="94"/>
        <v>0</v>
      </c>
      <c r="AK125" s="2">
        <f t="shared" ca="1" si="94"/>
        <v>0</v>
      </c>
      <c r="AL125" s="55">
        <v>7.0574065948099998</v>
      </c>
      <c r="AM125" s="55">
        <v>7.0521965073599997</v>
      </c>
      <c r="AN125" s="55">
        <v>7.05297322885</v>
      </c>
      <c r="AO125" s="55">
        <v>6.9078688482199997</v>
      </c>
      <c r="AP125" s="55">
        <v>7.1503183411300002</v>
      </c>
      <c r="AQ125" s="55">
        <v>7.1615666831300002</v>
      </c>
      <c r="AR125" s="55">
        <v>7.1470322814799996</v>
      </c>
      <c r="AS125" s="55">
        <v>7.1478947686899996</v>
      </c>
      <c r="AT125" s="55">
        <v>6.7959837266500003</v>
      </c>
      <c r="AU125" s="55">
        <v>7.1427139239299997</v>
      </c>
      <c r="AV125" s="55">
        <v>7.1853537494499999</v>
      </c>
      <c r="AW125" s="55"/>
      <c r="AX125" s="55"/>
      <c r="AY125" s="55"/>
      <c r="AZ125" s="2">
        <f t="shared" ca="1" si="114"/>
        <v>0</v>
      </c>
      <c r="BA125" s="2">
        <f t="shared" ca="1" si="112"/>
        <v>0</v>
      </c>
      <c r="BB125" s="2">
        <f t="shared" ca="1" si="112"/>
        <v>0</v>
      </c>
      <c r="BC125" s="2">
        <f t="shared" ca="1" si="112"/>
        <v>0</v>
      </c>
      <c r="BD125" s="2">
        <f t="shared" ca="1" si="112"/>
        <v>0</v>
      </c>
      <c r="BE125" s="2">
        <f t="shared" ca="1" si="112"/>
        <v>0</v>
      </c>
      <c r="BF125" s="2">
        <f t="shared" ca="1" si="112"/>
        <v>0</v>
      </c>
      <c r="BG125" s="2">
        <f t="shared" ca="1" si="112"/>
        <v>0</v>
      </c>
      <c r="BH125" s="2">
        <f t="shared" ca="1" si="95"/>
        <v>0</v>
      </c>
      <c r="BI125" s="2">
        <f t="shared" ca="1" si="95"/>
        <v>0</v>
      </c>
      <c r="BJ125" s="2">
        <f t="shared" ca="1" si="95"/>
        <v>0</v>
      </c>
      <c r="BK125" s="2">
        <f t="shared" ca="1" si="95"/>
        <v>0</v>
      </c>
      <c r="BL125" s="2">
        <f t="shared" ca="1" si="95"/>
        <v>0</v>
      </c>
      <c r="BM125" s="2">
        <f t="shared" ca="1" si="95"/>
        <v>0</v>
      </c>
      <c r="BN125" s="2" t="str">
        <f t="shared" si="78"/>
        <v>TA</v>
      </c>
      <c r="BO125" s="2">
        <f t="shared" si="146"/>
        <v>0</v>
      </c>
      <c r="BP125" s="2">
        <f t="shared" si="115"/>
        <v>1</v>
      </c>
      <c r="BR125" s="2">
        <f t="shared" ref="BR125:BR133" si="147">IF(AND(J161 &gt;0,J125&gt;$C125,J125&gt;0.1),1,0)</f>
        <v>0</v>
      </c>
      <c r="BS125" s="2">
        <f t="shared" ref="BS125:BS133" si="148">IF(AND(K161 &gt;0,K125&gt;$C125,K125&gt;0.1),1,0)</f>
        <v>0</v>
      </c>
      <c r="BT125" s="2">
        <f t="shared" ref="BT125:BT133" si="149">IF(AND(L161 &gt;0,L125&gt;$C125,L125&gt;0.1),1,0)</f>
        <v>0</v>
      </c>
      <c r="BU125" s="2">
        <f t="shared" ref="BU125:BU133" si="150">IF(AND(M161 &gt;0,M125&gt;$C125,M125&gt;0.1),1,0)</f>
        <v>0</v>
      </c>
      <c r="BV125" s="2">
        <f t="shared" ref="BV125:BV133" si="151">IF(AND(N161 &gt;0,N125&gt;$C125,N125&gt;0.1),1,0)</f>
        <v>0</v>
      </c>
      <c r="BW125" s="2">
        <f t="shared" ref="BW125:BW133" si="152">IF(AND(O161 &gt;0,O125&gt;$C125,O125&gt;0.1),1,0)</f>
        <v>0</v>
      </c>
      <c r="BX125" s="2">
        <f t="shared" ref="BX125:BX133" si="153">IF(AND(P161 &gt;0,P125&gt;$C125,P125&gt;0.1),1,0)</f>
        <v>0</v>
      </c>
      <c r="BY125" s="2">
        <f t="shared" ref="BY125:BY133" si="154">IF(AND(Q161 &gt;0,Q125&gt;$C125,Q125&gt;0.1),1,0)</f>
        <v>0</v>
      </c>
      <c r="BZ125" s="2">
        <f t="shared" ref="BZ125:BZ133" si="155">IF(AND(R161 &gt;0,R125&gt;$C125,R125&gt;0.1),1,0)</f>
        <v>0</v>
      </c>
      <c r="CA125" s="2">
        <f t="shared" ref="CA125:CA133" si="156">IF(AND(S161 &gt;0,S125&gt;$C125,S125&gt;0.1),1,0)</f>
        <v>0</v>
      </c>
      <c r="CB125" s="2">
        <f t="shared" ref="CB125:CB133" si="157">IF(AND(T161 &gt;0,T125&gt;$C125,T125&gt;0.1),1,0)</f>
        <v>0</v>
      </c>
      <c r="CC125" s="2">
        <f t="shared" ref="CC125:CC133" si="158">IF(AND(U161 &gt;0,U125&gt;$C125,U125&gt;0.1),1,0)</f>
        <v>0</v>
      </c>
      <c r="CD125" s="2">
        <f t="shared" ref="CD125:CD133" si="159">IF(AND(V161 &gt;0,V125&gt;$C125,V125&gt;0.1),1,0)</f>
        <v>0</v>
      </c>
      <c r="CE125" s="2">
        <f t="shared" ref="CE125:CE133" si="160">IF(AND(W161 &gt;0,W125&gt;$C125,W125&gt;0.1),1,0)</f>
        <v>0</v>
      </c>
    </row>
    <row r="126" spans="1:83" x14ac:dyDescent="0.25">
      <c r="A126" s="10" t="str">
        <f>IF(AND(MID(B126,11,2)="10",MID(B126,7,2)="SV",MID(B126,3,1)="T"),"ТА-1  -  "&amp;VLOOKUP("SVT",Справочники!$B$100:$C$115,2,FALSE),IF(MID(B126,1,2)="00",VLOOKUP(MID(B126,7,2),Справочники!$B$100:$C$115,2,FALSE),IF(MID(B126,3,1)="K","КА",IF(MID(B126,3,1)="T","ТА","-"))&amp;"-"&amp;MID(B126,1,2)*1&amp;IF(MID(B126,IF(MID(B126,11,2)="09",10,9),1)="A","А","")&amp;IF(MID(B126,IF(MID(B126,11,2)="09",10,9),1)="B","Б","")&amp;"  -  "&amp;VLOOKUP(IF(AND(MID(B126,7,2)="SV",MID(B126,3,1)="T"),"SVT",MID(B126,7,2)),Справочники!$B$100:$C$115,2,FALSE)))</f>
        <v>ТА-2  -  δt_конд</v>
      </c>
      <c r="B126" s="15" t="s">
        <v>587</v>
      </c>
      <c r="C126" s="18">
        <v>18</v>
      </c>
      <c r="D126" s="18">
        <v>5</v>
      </c>
      <c r="E126" s="22" t="s">
        <v>608</v>
      </c>
      <c r="F126" s="22">
        <v>3</v>
      </c>
      <c r="G126" s="18"/>
      <c r="H126" s="20">
        <f t="shared" ca="1" si="76"/>
        <v>0</v>
      </c>
      <c r="I126" s="16" t="str">
        <f t="shared" si="77"/>
        <v>02T002TA0F24</v>
      </c>
      <c r="J126" s="54">
        <v>11.76530379267</v>
      </c>
      <c r="K126" s="54">
        <v>11.89914301848</v>
      </c>
      <c r="L126" s="54">
        <v>11.406251630790001</v>
      </c>
      <c r="M126" s="54">
        <v>11.866745987270001</v>
      </c>
      <c r="N126" s="54">
        <v>12.048639498389999</v>
      </c>
      <c r="O126" s="54">
        <v>11.58311368633</v>
      </c>
      <c r="P126" s="54">
        <v>11.019810043390001</v>
      </c>
      <c r="Q126" s="54">
        <v>11.179928357</v>
      </c>
      <c r="R126" s="54">
        <v>11.423336561399999</v>
      </c>
      <c r="S126" s="54">
        <v>10.567673713550001</v>
      </c>
      <c r="T126" s="54">
        <v>10.630885023239999</v>
      </c>
      <c r="U126" s="54"/>
      <c r="V126" s="54"/>
      <c r="W126" s="56"/>
      <c r="X126" s="2">
        <f t="shared" ca="1" si="113"/>
        <v>0</v>
      </c>
      <c r="Y126" s="2">
        <f t="shared" ca="1" si="111"/>
        <v>0</v>
      </c>
      <c r="Z126" s="2">
        <f t="shared" ca="1" si="111"/>
        <v>0</v>
      </c>
      <c r="AA126" s="2">
        <f t="shared" ca="1" si="111"/>
        <v>0</v>
      </c>
      <c r="AB126" s="2">
        <f t="shared" ca="1" si="111"/>
        <v>0</v>
      </c>
      <c r="AC126" s="2">
        <f t="shared" ca="1" si="111"/>
        <v>0</v>
      </c>
      <c r="AD126" s="2">
        <f t="shared" ca="1" si="111"/>
        <v>0</v>
      </c>
      <c r="AE126" s="2">
        <f t="shared" ca="1" si="111"/>
        <v>0</v>
      </c>
      <c r="AF126" s="2">
        <f t="shared" ca="1" si="94"/>
        <v>0</v>
      </c>
      <c r="AG126" s="2">
        <f t="shared" ca="1" si="94"/>
        <v>0</v>
      </c>
      <c r="AH126" s="2">
        <f t="shared" ca="1" si="94"/>
        <v>0</v>
      </c>
      <c r="AI126" s="2">
        <f t="shared" ca="1" si="94"/>
        <v>0</v>
      </c>
      <c r="AJ126" s="2">
        <f t="shared" ca="1" si="94"/>
        <v>0</v>
      </c>
      <c r="AK126" s="2">
        <f t="shared" ca="1" si="94"/>
        <v>0</v>
      </c>
      <c r="AL126" s="55">
        <v>6.3154288039999997</v>
      </c>
      <c r="AM126" s="55">
        <v>6.2873508649699996</v>
      </c>
      <c r="AN126" s="55">
        <v>5.8743254944799999</v>
      </c>
      <c r="AO126" s="55">
        <v>6.1184257423200004</v>
      </c>
      <c r="AP126" s="55">
        <v>6.1926742282899996</v>
      </c>
      <c r="AQ126" s="55">
        <v>6.1979358761399999</v>
      </c>
      <c r="AR126" s="55">
        <v>6.1035588091699999</v>
      </c>
      <c r="AS126" s="55">
        <v>6.1160496770900004</v>
      </c>
      <c r="AT126" s="55">
        <v>6.1852754274499997</v>
      </c>
      <c r="AU126" s="55">
        <v>5.5796553876299999</v>
      </c>
      <c r="AV126" s="55">
        <v>5.5436699864800003</v>
      </c>
      <c r="AW126" s="55"/>
      <c r="AX126" s="55"/>
      <c r="AY126" s="55"/>
      <c r="AZ126" s="2">
        <f t="shared" ca="1" si="114"/>
        <v>0</v>
      </c>
      <c r="BA126" s="2">
        <f t="shared" ca="1" si="112"/>
        <v>0</v>
      </c>
      <c r="BB126" s="2">
        <f t="shared" ca="1" si="112"/>
        <v>0</v>
      </c>
      <c r="BC126" s="2">
        <f t="shared" ca="1" si="112"/>
        <v>0</v>
      </c>
      <c r="BD126" s="2">
        <f t="shared" ca="1" si="112"/>
        <v>0</v>
      </c>
      <c r="BE126" s="2">
        <f t="shared" ca="1" si="112"/>
        <v>0</v>
      </c>
      <c r="BF126" s="2">
        <f t="shared" ca="1" si="112"/>
        <v>0</v>
      </c>
      <c r="BG126" s="2">
        <f t="shared" ca="1" si="112"/>
        <v>0</v>
      </c>
      <c r="BH126" s="2">
        <f t="shared" ca="1" si="95"/>
        <v>0</v>
      </c>
      <c r="BI126" s="2">
        <f t="shared" ca="1" si="95"/>
        <v>0</v>
      </c>
      <c r="BJ126" s="2">
        <f t="shared" ca="1" si="95"/>
        <v>0</v>
      </c>
      <c r="BK126" s="2">
        <f t="shared" ca="1" si="95"/>
        <v>0</v>
      </c>
      <c r="BL126" s="2">
        <f t="shared" ca="1" si="95"/>
        <v>0</v>
      </c>
      <c r="BM126" s="2">
        <f t="shared" ca="1" si="95"/>
        <v>0</v>
      </c>
      <c r="BN126" s="2" t="str">
        <f t="shared" si="78"/>
        <v>TA</v>
      </c>
      <c r="BO126" s="2">
        <f t="shared" si="146"/>
        <v>0</v>
      </c>
      <c r="BP126" s="2">
        <f t="shared" si="115"/>
        <v>1</v>
      </c>
      <c r="BR126" s="2">
        <f t="shared" si="147"/>
        <v>0</v>
      </c>
      <c r="BS126" s="2">
        <f t="shared" si="148"/>
        <v>0</v>
      </c>
      <c r="BT126" s="2">
        <f t="shared" si="149"/>
        <v>0</v>
      </c>
      <c r="BU126" s="2">
        <f t="shared" si="150"/>
        <v>0</v>
      </c>
      <c r="BV126" s="2">
        <f t="shared" si="151"/>
        <v>0</v>
      </c>
      <c r="BW126" s="2">
        <f t="shared" si="152"/>
        <v>0</v>
      </c>
      <c r="BX126" s="2">
        <f t="shared" si="153"/>
        <v>0</v>
      </c>
      <c r="BY126" s="2">
        <f t="shared" si="154"/>
        <v>0</v>
      </c>
      <c r="BZ126" s="2">
        <f t="shared" si="155"/>
        <v>0</v>
      </c>
      <c r="CA126" s="2">
        <f t="shared" si="156"/>
        <v>0</v>
      </c>
      <c r="CB126" s="2">
        <f t="shared" si="157"/>
        <v>0</v>
      </c>
      <c r="CC126" s="2">
        <f t="shared" si="158"/>
        <v>0</v>
      </c>
      <c r="CD126" s="2">
        <f t="shared" si="159"/>
        <v>0</v>
      </c>
      <c r="CE126" s="2">
        <f t="shared" si="160"/>
        <v>0</v>
      </c>
    </row>
    <row r="127" spans="1:83" x14ac:dyDescent="0.25">
      <c r="A127" s="10" t="str">
        <f>IF(AND(MID(B127,11,2)="10",MID(B127,7,2)="SV",MID(B127,3,1)="T"),"ТА-1  -  "&amp;VLOOKUP("SVT",Справочники!$B$100:$C$115,2,FALSE),IF(MID(B127,1,2)="00",VLOOKUP(MID(B127,7,2),Справочники!$B$100:$C$115,2,FALSE),IF(MID(B127,3,1)="K","КА",IF(MID(B127,3,1)="T","ТА","-"))&amp;"-"&amp;MID(B127,1,2)*1&amp;IF(MID(B127,IF(MID(B127,11,2)="09",10,9),1)="A","А","")&amp;IF(MID(B127,IF(MID(B127,11,2)="09",10,9),1)="B","Б","")&amp;"  -  "&amp;VLOOKUP(IF(AND(MID(B127,7,2)="SV",MID(B127,3,1)="T"),"SVT",MID(B127,7,2)),Справочники!$B$100:$C$115,2,FALSE)))</f>
        <v>ТА-4  -  δt_конд</v>
      </c>
      <c r="B127" s="15" t="s">
        <v>588</v>
      </c>
      <c r="C127" s="18">
        <v>18</v>
      </c>
      <c r="D127" s="18">
        <v>5</v>
      </c>
      <c r="E127" s="22" t="s">
        <v>608</v>
      </c>
      <c r="F127" s="22">
        <v>3</v>
      </c>
      <c r="G127" s="18"/>
      <c r="H127" s="20">
        <f t="shared" ca="1" si="76"/>
        <v>0</v>
      </c>
      <c r="I127" s="16" t="str">
        <f t="shared" si="77"/>
        <v>04T002TA0F24</v>
      </c>
      <c r="J127" s="54">
        <v>15.092173771060001</v>
      </c>
      <c r="K127" s="54">
        <v>15.409921264819999</v>
      </c>
      <c r="L127" s="54">
        <v>15.37039175594</v>
      </c>
      <c r="M127" s="54">
        <v>15.37296714719</v>
      </c>
      <c r="N127" s="54">
        <v>15.39691805783</v>
      </c>
      <c r="O127" s="54">
        <v>15.439187393919999</v>
      </c>
      <c r="P127" s="54">
        <v>15.434373942200001</v>
      </c>
      <c r="Q127" s="54">
        <v>15.57313036905</v>
      </c>
      <c r="R127" s="54">
        <v>15.61257424129</v>
      </c>
      <c r="S127" s="54">
        <v>15.659426014199999</v>
      </c>
      <c r="T127" s="54">
        <v>15.64740400406</v>
      </c>
      <c r="U127" s="54"/>
      <c r="V127" s="54"/>
      <c r="W127" s="56"/>
      <c r="X127" s="2">
        <f t="shared" ca="1" si="113"/>
        <v>0</v>
      </c>
      <c r="Y127" s="2">
        <f t="shared" ca="1" si="111"/>
        <v>0</v>
      </c>
      <c r="Z127" s="2">
        <f t="shared" ca="1" si="111"/>
        <v>0</v>
      </c>
      <c r="AA127" s="2">
        <f t="shared" ca="1" si="111"/>
        <v>0</v>
      </c>
      <c r="AB127" s="2">
        <f t="shared" ca="1" si="111"/>
        <v>0</v>
      </c>
      <c r="AC127" s="2">
        <f t="shared" ca="1" si="111"/>
        <v>0</v>
      </c>
      <c r="AD127" s="2">
        <f t="shared" ca="1" si="111"/>
        <v>0</v>
      </c>
      <c r="AE127" s="2">
        <f t="shared" ca="1" si="111"/>
        <v>0</v>
      </c>
      <c r="AF127" s="2">
        <f t="shared" ca="1" si="94"/>
        <v>0</v>
      </c>
      <c r="AG127" s="2">
        <f t="shared" ca="1" si="94"/>
        <v>0</v>
      </c>
      <c r="AH127" s="2">
        <f t="shared" ca="1" si="94"/>
        <v>0</v>
      </c>
      <c r="AI127" s="2">
        <f t="shared" ca="1" si="94"/>
        <v>0</v>
      </c>
      <c r="AJ127" s="2">
        <f t="shared" ca="1" si="94"/>
        <v>0</v>
      </c>
      <c r="AK127" s="2">
        <f t="shared" ca="1" si="94"/>
        <v>0</v>
      </c>
      <c r="AL127" s="55">
        <v>7.8168281943000002</v>
      </c>
      <c r="AM127" s="55">
        <v>8.0161913532900009</v>
      </c>
      <c r="AN127" s="55">
        <v>8.0086313014599995</v>
      </c>
      <c r="AO127" s="55">
        <v>7.9143460019000003</v>
      </c>
      <c r="AP127" s="55">
        <v>7.9864354047199999</v>
      </c>
      <c r="AQ127" s="55">
        <v>7.9290761352299999</v>
      </c>
      <c r="AR127" s="55">
        <v>8.0164760635899999</v>
      </c>
      <c r="AS127" s="55">
        <v>7.9730729668700002</v>
      </c>
      <c r="AT127" s="55">
        <v>8.0147306170599997</v>
      </c>
      <c r="AU127" s="55">
        <v>8.0027794925800002</v>
      </c>
      <c r="AV127" s="55">
        <v>7.9923190787299996</v>
      </c>
      <c r="AW127" s="55"/>
      <c r="AX127" s="55"/>
      <c r="AY127" s="55"/>
      <c r="AZ127" s="2">
        <f t="shared" ca="1" si="114"/>
        <v>0</v>
      </c>
      <c r="BA127" s="2">
        <f t="shared" ca="1" si="112"/>
        <v>0</v>
      </c>
      <c r="BB127" s="2">
        <f t="shared" ca="1" si="112"/>
        <v>0</v>
      </c>
      <c r="BC127" s="2">
        <f t="shared" ca="1" si="112"/>
        <v>0</v>
      </c>
      <c r="BD127" s="2">
        <f t="shared" ca="1" si="112"/>
        <v>0</v>
      </c>
      <c r="BE127" s="2">
        <f t="shared" ca="1" si="112"/>
        <v>0</v>
      </c>
      <c r="BF127" s="2">
        <f t="shared" ca="1" si="112"/>
        <v>0</v>
      </c>
      <c r="BG127" s="2">
        <f t="shared" ca="1" si="112"/>
        <v>0</v>
      </c>
      <c r="BH127" s="2">
        <f t="shared" ca="1" si="95"/>
        <v>0</v>
      </c>
      <c r="BI127" s="2">
        <f t="shared" ca="1" si="95"/>
        <v>0</v>
      </c>
      <c r="BJ127" s="2">
        <f t="shared" ca="1" si="95"/>
        <v>0</v>
      </c>
      <c r="BK127" s="2">
        <f t="shared" ca="1" si="95"/>
        <v>0</v>
      </c>
      <c r="BL127" s="2">
        <f t="shared" ca="1" si="95"/>
        <v>0</v>
      </c>
      <c r="BM127" s="2">
        <f t="shared" ca="1" si="95"/>
        <v>0</v>
      </c>
      <c r="BN127" s="2" t="str">
        <f t="shared" si="78"/>
        <v>TA</v>
      </c>
      <c r="BO127" s="2">
        <f t="shared" si="146"/>
        <v>0</v>
      </c>
      <c r="BP127" s="2">
        <f t="shared" si="115"/>
        <v>1</v>
      </c>
      <c r="BR127" s="2">
        <f t="shared" si="147"/>
        <v>0</v>
      </c>
      <c r="BS127" s="2">
        <f t="shared" si="148"/>
        <v>0</v>
      </c>
      <c r="BT127" s="2">
        <f t="shared" si="149"/>
        <v>0</v>
      </c>
      <c r="BU127" s="2">
        <f t="shared" si="150"/>
        <v>0</v>
      </c>
      <c r="BV127" s="2">
        <f t="shared" si="151"/>
        <v>0</v>
      </c>
      <c r="BW127" s="2">
        <f t="shared" si="152"/>
        <v>0</v>
      </c>
      <c r="BX127" s="2">
        <f t="shared" si="153"/>
        <v>0</v>
      </c>
      <c r="BY127" s="2">
        <f t="shared" si="154"/>
        <v>0</v>
      </c>
      <c r="BZ127" s="2">
        <f t="shared" si="155"/>
        <v>0</v>
      </c>
      <c r="CA127" s="2">
        <f t="shared" si="156"/>
        <v>0</v>
      </c>
      <c r="CB127" s="2">
        <f t="shared" si="157"/>
        <v>0</v>
      </c>
      <c r="CC127" s="2">
        <f t="shared" si="158"/>
        <v>0</v>
      </c>
      <c r="CD127" s="2">
        <f t="shared" si="159"/>
        <v>0</v>
      </c>
      <c r="CE127" s="2">
        <f t="shared" si="160"/>
        <v>0</v>
      </c>
    </row>
    <row r="128" spans="1:83" x14ac:dyDescent="0.25">
      <c r="A128" s="10" t="str">
        <f>IF(AND(MID(B128,11,2)="10",MID(B128,7,2)="SV",MID(B128,3,1)="T"),"ТА-1  -  "&amp;VLOOKUP("SVT",Справочники!$B$100:$C$115,2,FALSE),IF(MID(B128,1,2)="00",VLOOKUP(MID(B128,7,2),Справочники!$B$100:$C$115,2,FALSE),IF(MID(B128,3,1)="K","КА",IF(MID(B128,3,1)="T","ТА","-"))&amp;"-"&amp;MID(B128,1,2)*1&amp;IF(MID(B128,IF(MID(B128,11,2)="09",10,9),1)="A","А","")&amp;IF(MID(B128,IF(MID(B128,11,2)="09",10,9),1)="B","Б","")&amp;"  -  "&amp;VLOOKUP(IF(AND(MID(B128,7,2)="SV",MID(B128,3,1)="T"),"SVT",MID(B128,7,2)),Справочники!$B$100:$C$115,2,FALSE)))</f>
        <v>ТА-5  -  δt_конд</v>
      </c>
      <c r="B128" s="15" t="s">
        <v>589</v>
      </c>
      <c r="C128" s="18">
        <v>18</v>
      </c>
      <c r="D128" s="18">
        <v>5</v>
      </c>
      <c r="E128" s="22" t="s">
        <v>608</v>
      </c>
      <c r="F128" s="22">
        <v>3</v>
      </c>
      <c r="G128" s="18"/>
      <c r="H128" s="20">
        <f t="shared" ca="1" si="76"/>
        <v>0</v>
      </c>
      <c r="I128" s="16" t="str">
        <f t="shared" si="77"/>
        <v>05T002TA0N24</v>
      </c>
      <c r="J128" s="54">
        <v>14.71789231731</v>
      </c>
      <c r="K128" s="54">
        <v>14.96683714746</v>
      </c>
      <c r="L128" s="54">
        <v>14.89834847703</v>
      </c>
      <c r="M128" s="54">
        <v>14.672487554690001</v>
      </c>
      <c r="N128" s="54">
        <v>14.350851663469999</v>
      </c>
      <c r="O128" s="54">
        <v>17.700776362700001</v>
      </c>
      <c r="P128" s="54">
        <v>17.339483777960002</v>
      </c>
      <c r="Q128" s="54">
        <v>16.681569370679998</v>
      </c>
      <c r="R128" s="54">
        <v>16.651348537859999</v>
      </c>
      <c r="S128" s="54">
        <v>17.248904222699998</v>
      </c>
      <c r="T128" s="54">
        <v>16.26291431764</v>
      </c>
      <c r="U128" s="54"/>
      <c r="V128" s="54"/>
      <c r="W128" s="56"/>
      <c r="X128" s="2">
        <f t="shared" ca="1" si="113"/>
        <v>0</v>
      </c>
      <c r="Y128" s="2">
        <f t="shared" ca="1" si="111"/>
        <v>0</v>
      </c>
      <c r="Z128" s="2">
        <f t="shared" ca="1" si="111"/>
        <v>0</v>
      </c>
      <c r="AA128" s="2">
        <f t="shared" ca="1" si="111"/>
        <v>0</v>
      </c>
      <c r="AB128" s="2">
        <f t="shared" ca="1" si="111"/>
        <v>0</v>
      </c>
      <c r="AC128" s="2">
        <f t="shared" ca="1" si="111"/>
        <v>0</v>
      </c>
      <c r="AD128" s="2">
        <f t="shared" ca="1" si="111"/>
        <v>0</v>
      </c>
      <c r="AE128" s="2">
        <f t="shared" ca="1" si="111"/>
        <v>0</v>
      </c>
      <c r="AF128" s="2">
        <f t="shared" ca="1" si="94"/>
        <v>0</v>
      </c>
      <c r="AG128" s="2">
        <f t="shared" ca="1" si="94"/>
        <v>0</v>
      </c>
      <c r="AH128" s="2">
        <f t="shared" ca="1" si="94"/>
        <v>0</v>
      </c>
      <c r="AI128" s="2">
        <f t="shared" ca="1" si="94"/>
        <v>0</v>
      </c>
      <c r="AJ128" s="2">
        <f t="shared" ca="1" si="94"/>
        <v>0</v>
      </c>
      <c r="AK128" s="2">
        <f t="shared" ca="1" si="94"/>
        <v>0</v>
      </c>
      <c r="AL128" s="55">
        <v>9.1414215207199998</v>
      </c>
      <c r="AM128" s="55">
        <v>9.2195328523899995</v>
      </c>
      <c r="AN128" s="55">
        <v>9.2372088524699993</v>
      </c>
      <c r="AO128" s="55">
        <v>9.2862831687699998</v>
      </c>
      <c r="AP128" s="55">
        <v>9.8938301690399992</v>
      </c>
      <c r="AQ128" s="55">
        <v>13.545132342289998</v>
      </c>
      <c r="AR128" s="55">
        <v>11.092817437309998</v>
      </c>
      <c r="AS128" s="55">
        <v>7.3495456596400004</v>
      </c>
      <c r="AT128" s="55">
        <v>7.3485497661799997</v>
      </c>
      <c r="AU128" s="55">
        <v>7.461512643149999</v>
      </c>
      <c r="AV128" s="55">
        <v>7.3794163043000003</v>
      </c>
      <c r="AW128" s="55"/>
      <c r="AX128" s="55"/>
      <c r="AY128" s="55"/>
      <c r="AZ128" s="2">
        <f t="shared" ca="1" si="114"/>
        <v>0</v>
      </c>
      <c r="BA128" s="2">
        <f t="shared" ca="1" si="112"/>
        <v>0</v>
      </c>
      <c r="BB128" s="2">
        <f t="shared" ca="1" si="112"/>
        <v>0</v>
      </c>
      <c r="BC128" s="2">
        <f t="shared" ca="1" si="112"/>
        <v>0</v>
      </c>
      <c r="BD128" s="2">
        <f t="shared" ca="1" si="112"/>
        <v>0</v>
      </c>
      <c r="BE128" s="2">
        <f t="shared" ca="1" si="112"/>
        <v>0</v>
      </c>
      <c r="BF128" s="2">
        <f t="shared" ca="1" si="112"/>
        <v>0</v>
      </c>
      <c r="BG128" s="2">
        <f t="shared" ca="1" si="112"/>
        <v>0</v>
      </c>
      <c r="BH128" s="2">
        <f t="shared" ca="1" si="95"/>
        <v>0</v>
      </c>
      <c r="BI128" s="2">
        <f t="shared" ca="1" si="95"/>
        <v>0</v>
      </c>
      <c r="BJ128" s="2">
        <f t="shared" ca="1" si="95"/>
        <v>0</v>
      </c>
      <c r="BK128" s="2">
        <f t="shared" ca="1" si="95"/>
        <v>0</v>
      </c>
      <c r="BL128" s="2">
        <f t="shared" ca="1" si="95"/>
        <v>0</v>
      </c>
      <c r="BM128" s="2">
        <f t="shared" ca="1" si="95"/>
        <v>0</v>
      </c>
      <c r="BN128" s="2" t="str">
        <f t="shared" si="78"/>
        <v>TA</v>
      </c>
      <c r="BO128" s="2">
        <f t="shared" si="146"/>
        <v>0</v>
      </c>
      <c r="BP128" s="2">
        <f t="shared" si="115"/>
        <v>1</v>
      </c>
      <c r="BR128" s="2">
        <f t="shared" si="147"/>
        <v>0</v>
      </c>
      <c r="BS128" s="2">
        <f t="shared" si="148"/>
        <v>0</v>
      </c>
      <c r="BT128" s="2">
        <f t="shared" si="149"/>
        <v>0</v>
      </c>
      <c r="BU128" s="2">
        <f t="shared" si="150"/>
        <v>0</v>
      </c>
      <c r="BV128" s="2">
        <f t="shared" si="151"/>
        <v>0</v>
      </c>
      <c r="BW128" s="2">
        <f t="shared" si="152"/>
        <v>0</v>
      </c>
      <c r="BX128" s="2">
        <f t="shared" si="153"/>
        <v>0</v>
      </c>
      <c r="BY128" s="2">
        <f t="shared" si="154"/>
        <v>0</v>
      </c>
      <c r="BZ128" s="2">
        <f t="shared" si="155"/>
        <v>0</v>
      </c>
      <c r="CA128" s="2">
        <f t="shared" si="156"/>
        <v>0</v>
      </c>
      <c r="CB128" s="2">
        <f t="shared" si="157"/>
        <v>0</v>
      </c>
      <c r="CC128" s="2">
        <f t="shared" si="158"/>
        <v>0</v>
      </c>
      <c r="CD128" s="2">
        <f t="shared" si="159"/>
        <v>0</v>
      </c>
      <c r="CE128" s="2">
        <f t="shared" si="160"/>
        <v>0</v>
      </c>
    </row>
    <row r="129" spans="1:83" x14ac:dyDescent="0.25">
      <c r="A129" s="10" t="str">
        <f>IF(AND(MID(B129,11,2)="10",MID(B129,7,2)="SV",MID(B129,3,1)="T"),"ТА-1  -  "&amp;VLOOKUP("SVT",Справочники!$B$100:$C$115,2,FALSE),IF(MID(B129,1,2)="00",VLOOKUP(MID(B129,7,2),Справочники!$B$100:$C$115,2,FALSE),IF(MID(B129,3,1)="K","КА",IF(MID(B129,3,1)="T","ТА","-"))&amp;"-"&amp;MID(B129,1,2)*1&amp;IF(MID(B129,IF(MID(B129,11,2)="09",10,9),1)="A","А","")&amp;IF(MID(B129,IF(MID(B129,11,2)="09",10,9),1)="B","Б","")&amp;"  -  "&amp;VLOOKUP(IF(AND(MID(B129,7,2)="SV",MID(B129,3,1)="T"),"SVT",MID(B129,7,2)),Справочники!$B$100:$C$115,2,FALSE)))</f>
        <v>ТА-6  -  δt_конд</v>
      </c>
      <c r="B129" s="15" t="s">
        <v>590</v>
      </c>
      <c r="C129" s="18">
        <v>18</v>
      </c>
      <c r="D129" s="18">
        <v>5</v>
      </c>
      <c r="E129" s="22" t="s">
        <v>608</v>
      </c>
      <c r="F129" s="22">
        <v>3</v>
      </c>
      <c r="G129" s="18"/>
      <c r="H129" s="20">
        <f t="shared" ca="1" si="76"/>
        <v>0</v>
      </c>
      <c r="I129" s="16" t="str">
        <f t="shared" si="77"/>
        <v>06T002TA0F24</v>
      </c>
      <c r="J129" s="54">
        <v>10.420153862199999</v>
      </c>
      <c r="K129" s="54">
        <v>10.26990473435</v>
      </c>
      <c r="L129" s="54">
        <v>10.63251636613</v>
      </c>
      <c r="M129" s="54">
        <v>10.77450185803</v>
      </c>
      <c r="N129" s="54">
        <v>9.5955347899600003</v>
      </c>
      <c r="O129" s="54">
        <v>10.490309945450001</v>
      </c>
      <c r="P129" s="54">
        <v>12.24438577059</v>
      </c>
      <c r="Q129" s="54">
        <v>11.46042414703</v>
      </c>
      <c r="R129" s="54">
        <v>11.326874200120001</v>
      </c>
      <c r="S129" s="54">
        <v>12.015513027860001</v>
      </c>
      <c r="T129" s="54">
        <v>12.015571646610001</v>
      </c>
      <c r="U129" s="54"/>
      <c r="V129" s="54"/>
      <c r="W129" s="56"/>
      <c r="X129" s="2">
        <f t="shared" ca="1" si="113"/>
        <v>0</v>
      </c>
      <c r="Y129" s="2">
        <f t="shared" ca="1" si="111"/>
        <v>0</v>
      </c>
      <c r="Z129" s="2">
        <f t="shared" ca="1" si="111"/>
        <v>0</v>
      </c>
      <c r="AA129" s="2">
        <f t="shared" ca="1" si="111"/>
        <v>0</v>
      </c>
      <c r="AB129" s="2">
        <f t="shared" ca="1" si="111"/>
        <v>0</v>
      </c>
      <c r="AC129" s="2">
        <f t="shared" ca="1" si="111"/>
        <v>0</v>
      </c>
      <c r="AD129" s="2">
        <f t="shared" ca="1" si="111"/>
        <v>0</v>
      </c>
      <c r="AE129" s="2">
        <f t="shared" ca="1" si="111"/>
        <v>0</v>
      </c>
      <c r="AF129" s="2">
        <f t="shared" ca="1" si="94"/>
        <v>0</v>
      </c>
      <c r="AG129" s="2">
        <f t="shared" ca="1" si="94"/>
        <v>0</v>
      </c>
      <c r="AH129" s="2">
        <f t="shared" ca="1" si="94"/>
        <v>0</v>
      </c>
      <c r="AI129" s="2">
        <f t="shared" ca="1" si="94"/>
        <v>0</v>
      </c>
      <c r="AJ129" s="2">
        <f t="shared" ca="1" si="94"/>
        <v>0</v>
      </c>
      <c r="AK129" s="2">
        <f t="shared" ca="1" si="94"/>
        <v>0</v>
      </c>
      <c r="AL129" s="55">
        <v>7.76656304725</v>
      </c>
      <c r="AM129" s="55">
        <v>7.6700137586099997</v>
      </c>
      <c r="AN129" s="55">
        <v>7.8328662917400003</v>
      </c>
      <c r="AO129" s="55">
        <v>7.48041647339</v>
      </c>
      <c r="AP129" s="55">
        <v>6.9962622553699996</v>
      </c>
      <c r="AQ129" s="55">
        <v>7.1047231027700004</v>
      </c>
      <c r="AR129" s="55">
        <v>7.7160277081700004</v>
      </c>
      <c r="AS129" s="55">
        <v>7.8353562420499996</v>
      </c>
      <c r="AT129" s="55">
        <v>7.9067332737799996</v>
      </c>
      <c r="AU129" s="55">
        <v>7.8701977375099998</v>
      </c>
      <c r="AV129" s="55">
        <v>7.8809518860600001</v>
      </c>
      <c r="AW129" s="55"/>
      <c r="AX129" s="55"/>
      <c r="AY129" s="55"/>
      <c r="AZ129" s="2">
        <f t="shared" ca="1" si="114"/>
        <v>0</v>
      </c>
      <c r="BA129" s="2">
        <f t="shared" ca="1" si="112"/>
        <v>0</v>
      </c>
      <c r="BB129" s="2">
        <f t="shared" ca="1" si="112"/>
        <v>0</v>
      </c>
      <c r="BC129" s="2">
        <f t="shared" ca="1" si="112"/>
        <v>0</v>
      </c>
      <c r="BD129" s="2">
        <f t="shared" ca="1" si="112"/>
        <v>0</v>
      </c>
      <c r="BE129" s="2">
        <f t="shared" ca="1" si="112"/>
        <v>0</v>
      </c>
      <c r="BF129" s="2">
        <f t="shared" ca="1" si="112"/>
        <v>0</v>
      </c>
      <c r="BG129" s="2">
        <f t="shared" ca="1" si="112"/>
        <v>0</v>
      </c>
      <c r="BH129" s="2">
        <f t="shared" ca="1" si="95"/>
        <v>0</v>
      </c>
      <c r="BI129" s="2">
        <f t="shared" ca="1" si="95"/>
        <v>0</v>
      </c>
      <c r="BJ129" s="2">
        <f t="shared" ca="1" si="95"/>
        <v>0</v>
      </c>
      <c r="BK129" s="2">
        <f t="shared" ca="1" si="95"/>
        <v>0</v>
      </c>
      <c r="BL129" s="2">
        <f t="shared" ca="1" si="95"/>
        <v>0</v>
      </c>
      <c r="BM129" s="2">
        <f t="shared" ca="1" si="95"/>
        <v>0</v>
      </c>
      <c r="BN129" s="2" t="str">
        <f t="shared" si="78"/>
        <v>TA</v>
      </c>
      <c r="BO129" s="2">
        <f t="shared" si="146"/>
        <v>0</v>
      </c>
      <c r="BP129" s="2">
        <f t="shared" si="115"/>
        <v>1</v>
      </c>
      <c r="BR129" s="2">
        <f t="shared" si="147"/>
        <v>0</v>
      </c>
      <c r="BS129" s="2">
        <f t="shared" si="148"/>
        <v>0</v>
      </c>
      <c r="BT129" s="2">
        <f t="shared" si="149"/>
        <v>0</v>
      </c>
      <c r="BU129" s="2">
        <f t="shared" si="150"/>
        <v>0</v>
      </c>
      <c r="BV129" s="2">
        <f t="shared" si="151"/>
        <v>0</v>
      </c>
      <c r="BW129" s="2">
        <f t="shared" si="152"/>
        <v>0</v>
      </c>
      <c r="BX129" s="2">
        <f t="shared" si="153"/>
        <v>0</v>
      </c>
      <c r="BY129" s="2">
        <f t="shared" si="154"/>
        <v>0</v>
      </c>
      <c r="BZ129" s="2">
        <f t="shared" si="155"/>
        <v>0</v>
      </c>
      <c r="CA129" s="2">
        <f t="shared" si="156"/>
        <v>0</v>
      </c>
      <c r="CB129" s="2">
        <f t="shared" si="157"/>
        <v>0</v>
      </c>
      <c r="CC129" s="2">
        <f t="shared" si="158"/>
        <v>0</v>
      </c>
      <c r="CD129" s="2">
        <f t="shared" si="159"/>
        <v>0</v>
      </c>
      <c r="CE129" s="2">
        <f t="shared" si="160"/>
        <v>0</v>
      </c>
    </row>
    <row r="130" spans="1:83" x14ac:dyDescent="0.25">
      <c r="A130" s="10" t="str">
        <f>IF(AND(MID(B130,11,2)="10",MID(B130,7,2)="SV",MID(B130,3,1)="T"),"ТА-1  -  "&amp;VLOOKUP("SVT",Справочники!$B$100:$C$115,2,FALSE),IF(MID(B130,1,2)="00",VLOOKUP(MID(B130,7,2),Справочники!$B$100:$C$115,2,FALSE),IF(MID(B130,3,1)="K","КА",IF(MID(B130,3,1)="T","ТА","-"))&amp;"-"&amp;MID(B130,1,2)*1&amp;IF(MID(B130,IF(MID(B130,11,2)="09",10,9),1)="A","А","")&amp;IF(MID(B130,IF(MID(B130,11,2)="09",10,9),1)="B","Б","")&amp;"  -  "&amp;VLOOKUP(IF(AND(MID(B130,7,2)="SV",MID(B130,3,1)="T"),"SVT",MID(B130,7,2)),Справочники!$B$100:$C$115,2,FALSE)))</f>
        <v>ТА-7  -  δt_конд</v>
      </c>
      <c r="B130" s="15" t="s">
        <v>591</v>
      </c>
      <c r="C130" s="18">
        <v>18</v>
      </c>
      <c r="D130" s="18">
        <v>5</v>
      </c>
      <c r="E130" s="22" t="s">
        <v>608</v>
      </c>
      <c r="F130" s="22">
        <v>3</v>
      </c>
      <c r="G130" s="18"/>
      <c r="H130" s="20">
        <f t="shared" ca="1" si="76"/>
        <v>0</v>
      </c>
      <c r="I130" s="16" t="str">
        <f t="shared" si="77"/>
        <v>07T002TA0F24</v>
      </c>
      <c r="J130" s="54">
        <v>10.02217995234</v>
      </c>
      <c r="K130" s="54">
        <v>9.9529997702599999</v>
      </c>
      <c r="L130" s="54">
        <v>10.29195113348</v>
      </c>
      <c r="M130" s="54">
        <v>9.8471648167500003</v>
      </c>
      <c r="N130" s="54">
        <v>10.4365883782</v>
      </c>
      <c r="O130" s="54">
        <v>10.52829977246</v>
      </c>
      <c r="P130" s="54">
        <v>10.179534256089999</v>
      </c>
      <c r="Q130" s="54">
        <v>10.61037436879</v>
      </c>
      <c r="R130" s="54">
        <v>10.771356567310001</v>
      </c>
      <c r="S130" s="54">
        <v>10.645974293969999</v>
      </c>
      <c r="T130" s="54">
        <v>11.01723928</v>
      </c>
      <c r="U130" s="54"/>
      <c r="V130" s="54"/>
      <c r="W130" s="56"/>
      <c r="X130" s="2">
        <f t="shared" ca="1" si="113"/>
        <v>0</v>
      </c>
      <c r="Y130" s="2">
        <f t="shared" ca="1" si="111"/>
        <v>0</v>
      </c>
      <c r="Z130" s="2">
        <f t="shared" ca="1" si="111"/>
        <v>0</v>
      </c>
      <c r="AA130" s="2">
        <f t="shared" ca="1" si="111"/>
        <v>0</v>
      </c>
      <c r="AB130" s="2">
        <f t="shared" ca="1" si="111"/>
        <v>0</v>
      </c>
      <c r="AC130" s="2">
        <f t="shared" ca="1" si="111"/>
        <v>0</v>
      </c>
      <c r="AD130" s="2">
        <f t="shared" ca="1" si="111"/>
        <v>0</v>
      </c>
      <c r="AE130" s="2">
        <f t="shared" ca="1" si="111"/>
        <v>0</v>
      </c>
      <c r="AF130" s="2">
        <f t="shared" ca="1" si="94"/>
        <v>0</v>
      </c>
      <c r="AG130" s="2">
        <f t="shared" ca="1" si="94"/>
        <v>0</v>
      </c>
      <c r="AH130" s="2">
        <f t="shared" ca="1" si="94"/>
        <v>0</v>
      </c>
      <c r="AI130" s="2">
        <f t="shared" ca="1" si="94"/>
        <v>0</v>
      </c>
      <c r="AJ130" s="2">
        <f t="shared" ca="1" si="94"/>
        <v>0</v>
      </c>
      <c r="AK130" s="2">
        <f t="shared" ca="1" si="94"/>
        <v>0</v>
      </c>
      <c r="AL130" s="55">
        <v>6.9455188469399998</v>
      </c>
      <c r="AM130" s="55">
        <v>6.9758459551299996</v>
      </c>
      <c r="AN130" s="55">
        <v>7.01075776382</v>
      </c>
      <c r="AO130" s="55">
        <v>7.2008125654199997</v>
      </c>
      <c r="AP130" s="55">
        <v>7.2343744112800001</v>
      </c>
      <c r="AQ130" s="55">
        <v>7.3519912063300001</v>
      </c>
      <c r="AR130" s="55">
        <v>7.4328412429600004</v>
      </c>
      <c r="AS130" s="55">
        <v>7.5664438086199999</v>
      </c>
      <c r="AT130" s="55">
        <v>7.4569542535400002</v>
      </c>
      <c r="AU130" s="55">
        <v>7.46635755362</v>
      </c>
      <c r="AV130" s="55">
        <v>7.53509168125</v>
      </c>
      <c r="AW130" s="55"/>
      <c r="AX130" s="55"/>
      <c r="AY130" s="55"/>
      <c r="AZ130" s="2">
        <f t="shared" ca="1" si="114"/>
        <v>0</v>
      </c>
      <c r="BA130" s="2">
        <f t="shared" ca="1" si="112"/>
        <v>0</v>
      </c>
      <c r="BB130" s="2">
        <f t="shared" ca="1" si="112"/>
        <v>0</v>
      </c>
      <c r="BC130" s="2">
        <f t="shared" ca="1" si="112"/>
        <v>0</v>
      </c>
      <c r="BD130" s="2">
        <f t="shared" ca="1" si="112"/>
        <v>0</v>
      </c>
      <c r="BE130" s="2">
        <f t="shared" ca="1" si="112"/>
        <v>0</v>
      </c>
      <c r="BF130" s="2">
        <f t="shared" ca="1" si="112"/>
        <v>0</v>
      </c>
      <c r="BG130" s="2">
        <f t="shared" ca="1" si="112"/>
        <v>0</v>
      </c>
      <c r="BH130" s="2">
        <f t="shared" ca="1" si="95"/>
        <v>0</v>
      </c>
      <c r="BI130" s="2">
        <f t="shared" ca="1" si="95"/>
        <v>0</v>
      </c>
      <c r="BJ130" s="2">
        <f t="shared" ca="1" si="95"/>
        <v>0</v>
      </c>
      <c r="BK130" s="2">
        <f t="shared" ca="1" si="95"/>
        <v>0</v>
      </c>
      <c r="BL130" s="2">
        <f t="shared" ca="1" si="95"/>
        <v>0</v>
      </c>
      <c r="BM130" s="2">
        <f t="shared" ca="1" si="95"/>
        <v>0</v>
      </c>
      <c r="BN130" s="2" t="str">
        <f t="shared" si="78"/>
        <v>TA</v>
      </c>
      <c r="BO130" s="2">
        <f t="shared" si="146"/>
        <v>0</v>
      </c>
      <c r="BP130" s="2">
        <f t="shared" si="115"/>
        <v>1</v>
      </c>
      <c r="BR130" s="2">
        <f t="shared" si="147"/>
        <v>0</v>
      </c>
      <c r="BS130" s="2">
        <f t="shared" si="148"/>
        <v>0</v>
      </c>
      <c r="BT130" s="2">
        <f t="shared" si="149"/>
        <v>0</v>
      </c>
      <c r="BU130" s="2">
        <f t="shared" si="150"/>
        <v>0</v>
      </c>
      <c r="BV130" s="2">
        <f t="shared" si="151"/>
        <v>0</v>
      </c>
      <c r="BW130" s="2">
        <f t="shared" si="152"/>
        <v>0</v>
      </c>
      <c r="BX130" s="2">
        <f t="shared" si="153"/>
        <v>0</v>
      </c>
      <c r="BY130" s="2">
        <f t="shared" si="154"/>
        <v>0</v>
      </c>
      <c r="BZ130" s="2">
        <f t="shared" si="155"/>
        <v>0</v>
      </c>
      <c r="CA130" s="2">
        <f t="shared" si="156"/>
        <v>0</v>
      </c>
      <c r="CB130" s="2">
        <f t="shared" si="157"/>
        <v>0</v>
      </c>
      <c r="CC130" s="2">
        <f t="shared" si="158"/>
        <v>0</v>
      </c>
      <c r="CD130" s="2">
        <f t="shared" si="159"/>
        <v>0</v>
      </c>
      <c r="CE130" s="2">
        <f t="shared" si="160"/>
        <v>0</v>
      </c>
    </row>
    <row r="131" spans="1:83" x14ac:dyDescent="0.25">
      <c r="A131" s="10" t="str">
        <f>IF(AND(MID(B131,11,2)="10",MID(B131,7,2)="SV",MID(B131,3,1)="T"),"ТА-1  -  "&amp;VLOOKUP("SVT",Справочники!$B$100:$C$115,2,FALSE),IF(MID(B131,1,2)="00",VLOOKUP(MID(B131,7,2),Справочники!$B$100:$C$115,2,FALSE),IF(MID(B131,3,1)="K","КА",IF(MID(B131,3,1)="T","ТА","-"))&amp;"-"&amp;MID(B131,1,2)*1&amp;IF(MID(B131,IF(MID(B131,11,2)="09",10,9),1)="A","А","")&amp;IF(MID(B131,IF(MID(B131,11,2)="09",10,9),1)="B","Б","")&amp;"  -  "&amp;VLOOKUP(IF(AND(MID(B131,7,2)="SV",MID(B131,3,1)="T"),"SVT",MID(B131,7,2)),Справочники!$B$100:$C$115,2,FALSE)))</f>
        <v>ТА-8  -  δt_конд</v>
      </c>
      <c r="B131" s="15" t="s">
        <v>592</v>
      </c>
      <c r="C131" s="18">
        <v>18</v>
      </c>
      <c r="D131" s="18">
        <v>5</v>
      </c>
      <c r="E131" s="22" t="s">
        <v>608</v>
      </c>
      <c r="F131" s="22">
        <v>3</v>
      </c>
      <c r="G131" s="18"/>
      <c r="H131" s="20">
        <f t="shared" ca="1" si="76"/>
        <v>0</v>
      </c>
      <c r="I131" s="16" t="str">
        <f t="shared" si="77"/>
        <v>08T002TA0F24</v>
      </c>
      <c r="J131" s="54">
        <v>12.592677784799999</v>
      </c>
      <c r="K131" s="54">
        <v>12.694906841550001</v>
      </c>
      <c r="L131" s="54">
        <v>12.892043241630001</v>
      </c>
      <c r="M131" s="54">
        <v>12.97332324523</v>
      </c>
      <c r="N131" s="54">
        <v>13.6305555934</v>
      </c>
      <c r="O131" s="54">
        <v>14.1689386121</v>
      </c>
      <c r="P131" s="54">
        <v>0</v>
      </c>
      <c r="Q131" s="54">
        <v>0</v>
      </c>
      <c r="R131" s="54">
        <v>0</v>
      </c>
      <c r="S131" s="54">
        <v>0</v>
      </c>
      <c r="T131" s="54">
        <v>0</v>
      </c>
      <c r="U131" s="54"/>
      <c r="V131" s="54"/>
      <c r="W131" s="56"/>
      <c r="X131" s="2">
        <f t="shared" ca="1" si="113"/>
        <v>0</v>
      </c>
      <c r="Y131" s="2">
        <f t="shared" ca="1" si="111"/>
        <v>0</v>
      </c>
      <c r="Z131" s="2">
        <f t="shared" ca="1" si="111"/>
        <v>0</v>
      </c>
      <c r="AA131" s="2">
        <f t="shared" ca="1" si="111"/>
        <v>0</v>
      </c>
      <c r="AB131" s="2">
        <f t="shared" ca="1" si="111"/>
        <v>0</v>
      </c>
      <c r="AC131" s="2">
        <f t="shared" ca="1" si="111"/>
        <v>0</v>
      </c>
      <c r="AD131" s="2">
        <f t="shared" ca="1" si="111"/>
        <v>0</v>
      </c>
      <c r="AE131" s="2">
        <f t="shared" ca="1" si="111"/>
        <v>0</v>
      </c>
      <c r="AF131" s="2">
        <f t="shared" ca="1" si="94"/>
        <v>0</v>
      </c>
      <c r="AG131" s="2">
        <f t="shared" ca="1" si="94"/>
        <v>0</v>
      </c>
      <c r="AH131" s="2">
        <f t="shared" ca="1" si="94"/>
        <v>0</v>
      </c>
      <c r="AI131" s="2">
        <f t="shared" ca="1" si="94"/>
        <v>0</v>
      </c>
      <c r="AJ131" s="2">
        <f t="shared" ca="1" si="94"/>
        <v>0</v>
      </c>
      <c r="AK131" s="2">
        <f t="shared" ca="1" si="94"/>
        <v>0</v>
      </c>
      <c r="AL131" s="55">
        <v>7.3478278475899996</v>
      </c>
      <c r="AM131" s="55">
        <v>7.3683318714799997</v>
      </c>
      <c r="AN131" s="55">
        <v>7.4171919681</v>
      </c>
      <c r="AO131" s="55">
        <v>7.3621344688099999</v>
      </c>
      <c r="AP131" s="55">
        <v>7.34954559092</v>
      </c>
      <c r="AQ131" s="55">
        <v>7.3446325901199998</v>
      </c>
      <c r="AR131" s="55">
        <v>0</v>
      </c>
      <c r="AS131" s="55">
        <v>0</v>
      </c>
      <c r="AT131" s="55">
        <v>0</v>
      </c>
      <c r="AU131" s="55">
        <v>0</v>
      </c>
      <c r="AV131" s="55">
        <v>0</v>
      </c>
      <c r="AW131" s="55"/>
      <c r="AX131" s="55"/>
      <c r="AY131" s="55"/>
      <c r="AZ131" s="2">
        <f t="shared" ca="1" si="114"/>
        <v>0</v>
      </c>
      <c r="BA131" s="2">
        <f t="shared" ca="1" si="112"/>
        <v>0</v>
      </c>
      <c r="BB131" s="2">
        <f t="shared" ca="1" si="112"/>
        <v>0</v>
      </c>
      <c r="BC131" s="2">
        <f t="shared" ca="1" si="112"/>
        <v>0</v>
      </c>
      <c r="BD131" s="2">
        <f t="shared" ca="1" si="112"/>
        <v>0</v>
      </c>
      <c r="BE131" s="2">
        <f t="shared" ca="1" si="112"/>
        <v>0</v>
      </c>
      <c r="BF131" s="2">
        <f t="shared" ca="1" si="112"/>
        <v>0</v>
      </c>
      <c r="BG131" s="2">
        <f t="shared" ca="1" si="112"/>
        <v>0</v>
      </c>
      <c r="BH131" s="2">
        <f t="shared" ca="1" si="95"/>
        <v>0</v>
      </c>
      <c r="BI131" s="2">
        <f t="shared" ca="1" si="95"/>
        <v>0</v>
      </c>
      <c r="BJ131" s="2">
        <f t="shared" ca="1" si="95"/>
        <v>0</v>
      </c>
      <c r="BK131" s="2">
        <f t="shared" ca="1" si="95"/>
        <v>0</v>
      </c>
      <c r="BL131" s="2">
        <f t="shared" ca="1" si="95"/>
        <v>0</v>
      </c>
      <c r="BM131" s="2">
        <f t="shared" ca="1" si="95"/>
        <v>0</v>
      </c>
      <c r="BN131" s="2" t="str">
        <f t="shared" si="78"/>
        <v>TA</v>
      </c>
      <c r="BP131" s="2">
        <f t="shared" si="115"/>
        <v>0</v>
      </c>
      <c r="BR131" s="2">
        <f t="shared" si="147"/>
        <v>0</v>
      </c>
      <c r="BS131" s="2">
        <f t="shared" si="148"/>
        <v>0</v>
      </c>
      <c r="BT131" s="2">
        <f t="shared" si="149"/>
        <v>0</v>
      </c>
      <c r="BU131" s="2">
        <f t="shared" si="150"/>
        <v>0</v>
      </c>
      <c r="BV131" s="2">
        <f t="shared" si="151"/>
        <v>0</v>
      </c>
      <c r="BW131" s="2">
        <f t="shared" si="152"/>
        <v>0</v>
      </c>
      <c r="BX131" s="2">
        <f t="shared" si="153"/>
        <v>0</v>
      </c>
      <c r="BY131" s="2">
        <f t="shared" si="154"/>
        <v>0</v>
      </c>
      <c r="BZ131" s="2">
        <f t="shared" si="155"/>
        <v>0</v>
      </c>
      <c r="CA131" s="2">
        <f t="shared" si="156"/>
        <v>0</v>
      </c>
      <c r="CB131" s="2">
        <f t="shared" si="157"/>
        <v>0</v>
      </c>
      <c r="CC131" s="2">
        <f t="shared" si="158"/>
        <v>0</v>
      </c>
      <c r="CD131" s="2">
        <f t="shared" si="159"/>
        <v>0</v>
      </c>
      <c r="CE131" s="2">
        <f t="shared" si="160"/>
        <v>0</v>
      </c>
    </row>
    <row r="132" spans="1:83" x14ac:dyDescent="0.25">
      <c r="A132" s="10" t="str">
        <f>IF(AND(MID(B132,11,2)="10",MID(B132,7,2)="SV",MID(B132,3,1)="T"),"ТА-1  -  "&amp;VLOOKUP("SVT",Справочники!$B$100:$C$115,2,FALSE),IF(MID(B132,1,2)="00",VLOOKUP(MID(B132,7,2),Справочники!$B$100:$C$115,2,FALSE),IF(MID(B132,3,1)="K","КА",IF(MID(B132,3,1)="T","ТА","-"))&amp;"-"&amp;MID(B132,1,2)*1&amp;IF(MID(B132,IF(MID(B132,11,2)="09",10,9),1)="A","А","")&amp;IF(MID(B132,IF(MID(B132,11,2)="09",10,9),1)="B","Б","")&amp;"  -  "&amp;VLOOKUP(IF(AND(MID(B132,7,2)="SV",MID(B132,3,1)="T"),"SVT",MID(B132,7,2)),Справочники!$B$100:$C$115,2,FALSE)))</f>
        <v>ТА-9  -  δt_конд</v>
      </c>
      <c r="B132" s="15" t="s">
        <v>593</v>
      </c>
      <c r="C132" s="18">
        <v>18</v>
      </c>
      <c r="D132" s="18">
        <v>5</v>
      </c>
      <c r="E132" s="22" t="s">
        <v>608</v>
      </c>
      <c r="F132" s="22">
        <v>3</v>
      </c>
      <c r="G132" s="18"/>
      <c r="H132" s="20">
        <f t="shared" ca="1" si="76"/>
        <v>0</v>
      </c>
      <c r="I132" s="16" t="str">
        <f t="shared" si="77"/>
        <v>09T002TA0L24</v>
      </c>
      <c r="J132" s="54">
        <v>15.873813032659999</v>
      </c>
      <c r="K132" s="54">
        <v>15.83452090268</v>
      </c>
      <c r="L132" s="54">
        <v>15.55735793915</v>
      </c>
      <c r="M132" s="54">
        <v>15.14652738797</v>
      </c>
      <c r="N132" s="54">
        <v>16.426863521750001</v>
      </c>
      <c r="O132" s="54">
        <v>16.76853644797</v>
      </c>
      <c r="P132" s="54">
        <v>16.505628562929999</v>
      </c>
      <c r="Q132" s="54">
        <v>16.01468727976</v>
      </c>
      <c r="R132" s="54">
        <v>16.18633677171</v>
      </c>
      <c r="S132" s="54">
        <v>15.80313613147</v>
      </c>
      <c r="T132" s="54">
        <v>15.704346456410001</v>
      </c>
      <c r="U132" s="54"/>
      <c r="V132" s="54"/>
      <c r="W132" s="56"/>
      <c r="X132" s="2">
        <f t="shared" ca="1" si="113"/>
        <v>0</v>
      </c>
      <c r="Y132" s="2">
        <f t="shared" ca="1" si="111"/>
        <v>0</v>
      </c>
      <c r="Z132" s="2">
        <f t="shared" ca="1" si="111"/>
        <v>0</v>
      </c>
      <c r="AA132" s="2">
        <f t="shared" ca="1" si="111"/>
        <v>0</v>
      </c>
      <c r="AB132" s="2">
        <f t="shared" ca="1" si="111"/>
        <v>0</v>
      </c>
      <c r="AC132" s="2">
        <f t="shared" ca="1" si="111"/>
        <v>0</v>
      </c>
      <c r="AD132" s="2">
        <f t="shared" ca="1" si="111"/>
        <v>0</v>
      </c>
      <c r="AE132" s="2">
        <f t="shared" ca="1" si="111"/>
        <v>0</v>
      </c>
      <c r="AF132" s="2">
        <f t="shared" ca="1" si="94"/>
        <v>0</v>
      </c>
      <c r="AG132" s="2">
        <f t="shared" ca="1" si="94"/>
        <v>0</v>
      </c>
      <c r="AH132" s="2">
        <f t="shared" ca="1" si="94"/>
        <v>0</v>
      </c>
      <c r="AI132" s="2">
        <f t="shared" ref="AI132:AK170" ca="1" si="161">IF(U132&lt;&gt;"",IF(LEFT($E132,2)="+-",IF(OR(U132&lt;MIN($C132:$D132),U132&gt;MAX($C132:$D132)),1,0),IF(AND(1*$E132&gt;0,U132&gt;MAX($C132:$D132)),1,IF(AND(1*$E132&lt;0,U132&lt;MIN($C132:$D132)),1,0)))+10*IF(SUM(OFFSET($A$143,MATCH(MID($A132,1,SEARCH(" ",$A132)-1)&amp;"  -  ЧЧР",$A$143:$A$169,0)-1,COLUMN(U132)-1,,-($D$3+$F132)))=24*($D$3+$F132),IF(AND(IF(LEFT($E132,2)="+-",IF(OR(U132&lt;MIN($C132:$D132),U132&gt;MAX($C132:$D132)),1,0),IF(AND(1*$E132&gt;0,U132&gt;MAX($C132:$D132)),1,IF(AND(1*$E132&lt;0,U132&lt;MIN($C132:$D132)),1,0)))=1,IF(COLUMN(AE$7)-COLUMN($J$7)&gt;$D$2+$G132,IF(OR(OFFSET(AE132,,-1)=21,OFFSET(AE132,,-1)=42),1,0),0)=1),2,IF(COLUMN(U132)-COLUMN($J$7)&gt;=$D$3-1+$F132,IF(LEFT($E132,2)="+-",IF(OR(AND(U132&gt;MAX($C132:$D132),AVERAGE(OFFSET(U132,,,,-$D$3))-AVERAGE(OFFSET(U132,,-$D$3,,-$F132))&gt;1*SUBSTITUTE($E132,"+-","+")),AND(U132&lt;MIN($C132:$D132),AVERAGE(OFFSET(U132,,,,-$D$3))-AVERAGE(OFFSET(U132,,-$D$3,,-$F132))&lt;1*SUBSTITUTE($E132,"+-","-"))),2,0),IF(1*$E132&gt;0,IF(AVERAGE(OFFSET(U132,,,,-$D$3))-AVERAGE(OFFSET(U132,,-$D$3,,-$F132))&gt;1*$E132,2,0),IF(AVERAGE(OFFSET(U132,,,,-$D$3))-AVERAGE(OFFSET(U132,,-$D$3,,-$F132))&lt;1*$E132,2,0))),0)*IF($C$4="блоки",IF(OR(MID($B132,7,2)="TA",MID($B132,7,2)="KV"),IF(OFFSET($A$143,IFERROR(MATCH("КА-"&amp;MID($A132,4,2)*1&amp;"А  -  ЧЧР",$A$143:$A$169,0),MATCH("КА-"&amp;MID($A132,4,2)*1&amp;"  -  ЧЧР",$A$143:$A$169,0))-1,COLUMN(U132)-1,,)+OFFSET($A$143,IFERROR(MATCH("КА-"&amp;MID($A132,4,2)*1&amp;"Б  -  ЧЧР",$A$143:$A$169,0),MATCH("КА-"&amp;MID($A132,4,2)*1&amp;"  -  ЧЧР",$A$143:$A$169,0))-1,COLUMN(U132)-1,,)=48,1,0),1),1)),0),0)*IF($G132&gt;0,IF(COLUMN(AE$7)-COLUMN($J$7)&gt;=$D$2+$G132,IF(SUM(OFFSET(AE132,,-1,,-$G132))&gt;=$G132*21,2,1),1),2)</f>
        <v>0</v>
      </c>
      <c r="AJ132" s="2">
        <f t="shared" ca="1" si="161"/>
        <v>0</v>
      </c>
      <c r="AK132" s="2">
        <f t="shared" ca="1" si="161"/>
        <v>0</v>
      </c>
      <c r="AL132" s="55">
        <v>8.6042405119299996</v>
      </c>
      <c r="AM132" s="55">
        <v>9.5964293853299996</v>
      </c>
      <c r="AN132" s="55">
        <v>10.44539389937</v>
      </c>
      <c r="AO132" s="55">
        <v>9.8209958152700008</v>
      </c>
      <c r="AP132" s="55">
        <v>9.9646250271899994</v>
      </c>
      <c r="AQ132" s="55">
        <v>8.6495195815700008</v>
      </c>
      <c r="AR132" s="55">
        <v>8.5294866943399992</v>
      </c>
      <c r="AS132" s="55">
        <v>8.2393023421600002</v>
      </c>
      <c r="AT132" s="55">
        <v>8.5290007858700001</v>
      </c>
      <c r="AU132" s="55">
        <v>8.0571451601799993</v>
      </c>
      <c r="AV132" s="55">
        <v>8.0627730050000004</v>
      </c>
      <c r="AW132" s="55"/>
      <c r="AX132" s="55"/>
      <c r="AY132" s="55"/>
      <c r="AZ132" s="2">
        <f t="shared" ca="1" si="114"/>
        <v>0</v>
      </c>
      <c r="BA132" s="2">
        <f t="shared" ca="1" si="112"/>
        <v>0</v>
      </c>
      <c r="BB132" s="2">
        <f t="shared" ca="1" si="112"/>
        <v>0</v>
      </c>
      <c r="BC132" s="2">
        <f t="shared" ca="1" si="112"/>
        <v>0</v>
      </c>
      <c r="BD132" s="2">
        <f t="shared" ca="1" si="112"/>
        <v>0</v>
      </c>
      <c r="BE132" s="2">
        <f t="shared" ca="1" si="112"/>
        <v>0</v>
      </c>
      <c r="BF132" s="2">
        <f t="shared" ca="1" si="112"/>
        <v>0</v>
      </c>
      <c r="BG132" s="2">
        <f t="shared" ca="1" si="112"/>
        <v>0</v>
      </c>
      <c r="BH132" s="2">
        <f t="shared" ca="1" si="95"/>
        <v>0</v>
      </c>
      <c r="BI132" s="2">
        <f t="shared" ca="1" si="95"/>
        <v>0</v>
      </c>
      <c r="BJ132" s="2">
        <f t="shared" ca="1" si="95"/>
        <v>0</v>
      </c>
      <c r="BK132" s="2">
        <f t="shared" ref="BK132:BM170" ca="1" si="162">COUNTIF(OFFSET(S132,,$D$2+2,COUNTIF(OFFSET($H132,1-ROW($H132),2+4*$D$2,170),"="&amp;OFFSET($H132,,2+4*$D$2))),"&gt;20")</f>
        <v>0</v>
      </c>
      <c r="BL132" s="2">
        <f t="shared" ca="1" si="162"/>
        <v>0</v>
      </c>
      <c r="BM132" s="2">
        <f t="shared" ca="1" si="162"/>
        <v>0</v>
      </c>
      <c r="BN132" s="2" t="str">
        <f t="shared" si="78"/>
        <v>TA</v>
      </c>
      <c r="BO132" s="2">
        <f t="shared" ref="BO132:BO139" si="163">IF(AND(COUNTIF(J132:W132,"&gt;0")&gt;6,COUNTIF(J132:W132,"&gt;0")=SUM(BR132:CE132)),SUM(BR132:CE132),0)</f>
        <v>0</v>
      </c>
      <c r="BP132" s="2">
        <f t="shared" si="115"/>
        <v>1</v>
      </c>
      <c r="BR132" s="2">
        <f t="shared" si="147"/>
        <v>0</v>
      </c>
      <c r="BS132" s="2">
        <f t="shared" si="148"/>
        <v>0</v>
      </c>
      <c r="BT132" s="2">
        <f t="shared" si="149"/>
        <v>0</v>
      </c>
      <c r="BU132" s="2">
        <f t="shared" si="150"/>
        <v>0</v>
      </c>
      <c r="BV132" s="2">
        <f t="shared" si="151"/>
        <v>0</v>
      </c>
      <c r="BW132" s="2">
        <f t="shared" si="152"/>
        <v>0</v>
      </c>
      <c r="BX132" s="2">
        <f t="shared" si="153"/>
        <v>0</v>
      </c>
      <c r="BY132" s="2">
        <f t="shared" si="154"/>
        <v>0</v>
      </c>
      <c r="BZ132" s="2">
        <f t="shared" si="155"/>
        <v>0</v>
      </c>
      <c r="CA132" s="2">
        <f t="shared" si="156"/>
        <v>0</v>
      </c>
      <c r="CB132" s="2">
        <f t="shared" si="157"/>
        <v>0</v>
      </c>
      <c r="CC132" s="2">
        <f t="shared" si="158"/>
        <v>0</v>
      </c>
      <c r="CD132" s="2">
        <f t="shared" si="159"/>
        <v>0</v>
      </c>
      <c r="CE132" s="2">
        <f t="shared" si="160"/>
        <v>0</v>
      </c>
    </row>
    <row r="133" spans="1:83" x14ac:dyDescent="0.25">
      <c r="A133" s="10" t="str">
        <f>IF(AND(MID(B133,11,2)="10",MID(B133,7,2)="SV",MID(B133,3,1)="T"),"ТА-1  -  "&amp;VLOOKUP("SVT",Справочники!$B$100:$C$115,2,FALSE),IF(MID(B133,1,2)="00",VLOOKUP(MID(B133,7,2),Справочники!$B$100:$C$115,2,FALSE),IF(MID(B133,3,1)="K","КА",IF(MID(B133,3,1)="T","ТА","-"))&amp;"-"&amp;MID(B133,1,2)*1&amp;IF(MID(B133,IF(MID(B133,11,2)="09",10,9),1)="A","А","")&amp;IF(MID(B133,IF(MID(B133,11,2)="09",10,9),1)="B","Б","")&amp;"  -  "&amp;VLOOKUP(IF(AND(MID(B133,7,2)="SV",MID(B133,3,1)="T"),"SVT",MID(B133,7,2)),Справочники!$B$100:$C$115,2,FALSE)))</f>
        <v>ТА-10  -  δt_конд</v>
      </c>
      <c r="B133" s="15" t="s">
        <v>594</v>
      </c>
      <c r="C133" s="18">
        <v>18</v>
      </c>
      <c r="D133" s="18">
        <v>5</v>
      </c>
      <c r="E133" s="22" t="s">
        <v>608</v>
      </c>
      <c r="F133" s="22">
        <v>3</v>
      </c>
      <c r="G133" s="18"/>
      <c r="H133" s="20">
        <f t="shared" ca="1" si="76"/>
        <v>0</v>
      </c>
      <c r="I133" s="16" t="str">
        <f t="shared" si="77"/>
        <v>10T002TA0L24</v>
      </c>
      <c r="J133" s="54">
        <v>20.090136452389999</v>
      </c>
      <c r="K133" s="54">
        <v>20.615257227640001</v>
      </c>
      <c r="L133" s="54">
        <v>20.23516743814</v>
      </c>
      <c r="M133" s="54">
        <v>20.379013613520002</v>
      </c>
      <c r="N133" s="54">
        <v>18.842523669390001</v>
      </c>
      <c r="O133" s="54">
        <v>20.19387873718</v>
      </c>
      <c r="P133" s="54">
        <v>20.038005022629999</v>
      </c>
      <c r="Q133" s="54">
        <v>20.442576152560001</v>
      </c>
      <c r="R133" s="54">
        <v>18.301361908459999</v>
      </c>
      <c r="S133" s="54">
        <v>17.304285638810001</v>
      </c>
      <c r="T133" s="54">
        <v>17.189901622819999</v>
      </c>
      <c r="U133" s="54"/>
      <c r="V133" s="54"/>
      <c r="W133" s="56"/>
      <c r="X133" s="2">
        <f t="shared" ca="1" si="113"/>
        <v>2</v>
      </c>
      <c r="Y133" s="2">
        <f t="shared" ca="1" si="111"/>
        <v>2</v>
      </c>
      <c r="Z133" s="2">
        <f t="shared" ca="1" si="111"/>
        <v>2</v>
      </c>
      <c r="AA133" s="2">
        <f t="shared" ca="1" si="111"/>
        <v>2</v>
      </c>
      <c r="AB133" s="2">
        <f t="shared" ca="1" si="111"/>
        <v>2</v>
      </c>
      <c r="AC133" s="2">
        <f t="shared" ca="1" si="111"/>
        <v>2</v>
      </c>
      <c r="AD133" s="2">
        <f t="shared" ca="1" si="111"/>
        <v>2</v>
      </c>
      <c r="AE133" s="2">
        <f t="shared" ca="1" si="111"/>
        <v>2</v>
      </c>
      <c r="AF133" s="2">
        <f t="shared" ca="1" si="111"/>
        <v>2</v>
      </c>
      <c r="AG133" s="2">
        <f t="shared" ca="1" si="111"/>
        <v>0</v>
      </c>
      <c r="AH133" s="2">
        <f t="shared" ca="1" si="111"/>
        <v>0</v>
      </c>
      <c r="AI133" s="2">
        <f t="shared" ca="1" si="161"/>
        <v>0</v>
      </c>
      <c r="AJ133" s="2">
        <f t="shared" ca="1" si="161"/>
        <v>0</v>
      </c>
      <c r="AK133" s="2">
        <f t="shared" ca="1" si="161"/>
        <v>0</v>
      </c>
      <c r="AL133" s="55">
        <v>9.0423380259700004</v>
      </c>
      <c r="AM133" s="55">
        <v>8.2051671449899999</v>
      </c>
      <c r="AN133" s="55">
        <v>8.0945739876600005</v>
      </c>
      <c r="AO133" s="55">
        <v>8.1491952447199996</v>
      </c>
      <c r="AP133" s="55">
        <v>8.4318372033400006</v>
      </c>
      <c r="AQ133" s="55">
        <v>7.8111287745600002</v>
      </c>
      <c r="AR133" s="55">
        <v>8.1250608654600001</v>
      </c>
      <c r="AS133" s="55">
        <v>8.0171390687600006</v>
      </c>
      <c r="AT133" s="55">
        <v>7.9133798672799998</v>
      </c>
      <c r="AU133" s="55">
        <v>8.0234226153599995</v>
      </c>
      <c r="AV133" s="55">
        <v>8.0621610275800002</v>
      </c>
      <c r="AW133" s="55"/>
      <c r="AX133" s="55"/>
      <c r="AY133" s="55"/>
      <c r="AZ133" s="2">
        <f t="shared" ca="1" si="114"/>
        <v>0</v>
      </c>
      <c r="BA133" s="2">
        <f t="shared" ca="1" si="112"/>
        <v>0</v>
      </c>
      <c r="BB133" s="2">
        <f t="shared" ca="1" si="112"/>
        <v>0</v>
      </c>
      <c r="BC133" s="2">
        <f t="shared" ca="1" si="112"/>
        <v>0</v>
      </c>
      <c r="BD133" s="2">
        <f t="shared" ca="1" si="112"/>
        <v>0</v>
      </c>
      <c r="BE133" s="2">
        <f t="shared" ca="1" si="112"/>
        <v>0</v>
      </c>
      <c r="BF133" s="2">
        <f t="shared" ca="1" si="112"/>
        <v>0</v>
      </c>
      <c r="BG133" s="2">
        <f t="shared" ca="1" si="112"/>
        <v>0</v>
      </c>
      <c r="BH133" s="2">
        <f t="shared" ca="1" si="112"/>
        <v>0</v>
      </c>
      <c r="BI133" s="2">
        <f t="shared" ca="1" si="112"/>
        <v>0</v>
      </c>
      <c r="BJ133" s="2">
        <f t="shared" ca="1" si="112"/>
        <v>0</v>
      </c>
      <c r="BK133" s="2">
        <f t="shared" ca="1" si="162"/>
        <v>0</v>
      </c>
      <c r="BL133" s="2">
        <f t="shared" ca="1" si="162"/>
        <v>0</v>
      </c>
      <c r="BM133" s="2">
        <f t="shared" ca="1" si="162"/>
        <v>0</v>
      </c>
      <c r="BN133" s="2" t="str">
        <f t="shared" si="78"/>
        <v>TA</v>
      </c>
      <c r="BO133" s="2">
        <f t="shared" si="163"/>
        <v>0</v>
      </c>
      <c r="BP133" s="2">
        <f t="shared" si="115"/>
        <v>0</v>
      </c>
      <c r="BR133" s="2">
        <f t="shared" si="147"/>
        <v>1</v>
      </c>
      <c r="BS133" s="2">
        <f t="shared" si="148"/>
        <v>1</v>
      </c>
      <c r="BT133" s="2">
        <f t="shared" si="149"/>
        <v>1</v>
      </c>
      <c r="BU133" s="2">
        <f t="shared" si="150"/>
        <v>1</v>
      </c>
      <c r="BV133" s="2">
        <f t="shared" si="151"/>
        <v>1</v>
      </c>
      <c r="BW133" s="2">
        <f t="shared" si="152"/>
        <v>1</v>
      </c>
      <c r="BX133" s="2">
        <f t="shared" si="153"/>
        <v>1</v>
      </c>
      <c r="BY133" s="2">
        <f t="shared" si="154"/>
        <v>1</v>
      </c>
      <c r="BZ133" s="2">
        <f t="shared" si="155"/>
        <v>1</v>
      </c>
      <c r="CA133" s="2">
        <f t="shared" si="156"/>
        <v>0</v>
      </c>
      <c r="CB133" s="2">
        <f t="shared" si="157"/>
        <v>0</v>
      </c>
      <c r="CC133" s="2">
        <f t="shared" si="158"/>
        <v>0</v>
      </c>
      <c r="CD133" s="2">
        <f t="shared" si="159"/>
        <v>0</v>
      </c>
      <c r="CE133" s="2">
        <f t="shared" si="160"/>
        <v>0</v>
      </c>
    </row>
    <row r="134" spans="1:83" x14ac:dyDescent="0.25">
      <c r="A134" s="10" t="str">
        <f>IF(AND(MID(B134,11,2)="10",MID(B134,7,2)="SV",MID(B134,3,1)="T"),"ТА-1  -  "&amp;VLOOKUP("SVT",Справочники!$B$100:$C$115,2,FALSE),IF(MID(B134,1,2)="00",VLOOKUP(MID(B134,7,2),Справочники!$B$100:$C$115,2,FALSE),IF(MID(B134,3,1)="K","КА",IF(MID(B134,3,1)="T","ТА","-"))&amp;"-"&amp;MID(B134,1,2)*1&amp;IF(MID(B134,IF(MID(B134,11,2)="09",10,9),1)="A","А","")&amp;IF(MID(B134,IF(MID(B134,11,2)="09",10,9),1)="B","Б","")&amp;"  -  "&amp;VLOOKUP(IF(AND(MID(B134,7,2)="SV",MID(B134,3,1)="T"),"SVT",MID(B134,7,2)),Справочники!$B$100:$C$115,2,FALSE)))</f>
        <v>ТА-1  -  W</v>
      </c>
      <c r="B134" s="15" t="s">
        <v>595</v>
      </c>
      <c r="C134" s="18">
        <v>99</v>
      </c>
      <c r="D134" s="18">
        <v>85</v>
      </c>
      <c r="E134" s="22" t="s">
        <v>118</v>
      </c>
      <c r="F134" s="22">
        <v>3</v>
      </c>
      <c r="G134" s="18"/>
      <c r="H134" s="20">
        <f t="shared" ca="1" si="76"/>
        <v>0</v>
      </c>
      <c r="I134" s="16" t="str">
        <f t="shared" si="77"/>
        <v>01T002KV0F24</v>
      </c>
      <c r="J134" s="54">
        <v>95.707953795899996</v>
      </c>
      <c r="K134" s="54">
        <v>95.687437956940002</v>
      </c>
      <c r="L134" s="54">
        <v>95.676937876650001</v>
      </c>
      <c r="M134" s="54">
        <v>95.429794756990006</v>
      </c>
      <c r="N134" s="54">
        <v>95.631737616470005</v>
      </c>
      <c r="O134" s="54">
        <v>95.483260118519993</v>
      </c>
      <c r="P134" s="54">
        <v>95.591655585789994</v>
      </c>
      <c r="Q134" s="54">
        <v>95.529191972009997</v>
      </c>
      <c r="R134" s="54">
        <v>95.313956280590006</v>
      </c>
      <c r="S134" s="54">
        <v>95.639407314330001</v>
      </c>
      <c r="T134" s="54">
        <v>95.6</v>
      </c>
      <c r="U134" s="54"/>
      <c r="V134" s="54"/>
      <c r="W134" s="56"/>
      <c r="X134" s="2">
        <f t="shared" ca="1" si="113"/>
        <v>0</v>
      </c>
      <c r="Y134" s="2">
        <f t="shared" ca="1" si="111"/>
        <v>0</v>
      </c>
      <c r="Z134" s="2">
        <f t="shared" ca="1" si="111"/>
        <v>0</v>
      </c>
      <c r="AA134" s="2">
        <f t="shared" ca="1" si="111"/>
        <v>0</v>
      </c>
      <c r="AB134" s="2">
        <f t="shared" ca="1" si="111"/>
        <v>0</v>
      </c>
      <c r="AC134" s="2">
        <f t="shared" ca="1" si="111"/>
        <v>0</v>
      </c>
      <c r="AD134" s="2">
        <f t="shared" ca="1" si="111"/>
        <v>0</v>
      </c>
      <c r="AE134" s="2">
        <f t="shared" ca="1" si="111"/>
        <v>0</v>
      </c>
      <c r="AF134" s="2">
        <f t="shared" ca="1" si="111"/>
        <v>0</v>
      </c>
      <c r="AG134" s="2">
        <f t="shared" ca="1" si="111"/>
        <v>0</v>
      </c>
      <c r="AH134" s="2">
        <f t="shared" ca="1" si="111"/>
        <v>0</v>
      </c>
      <c r="AI134" s="2">
        <f t="shared" ca="1" si="161"/>
        <v>0</v>
      </c>
      <c r="AJ134" s="2">
        <f t="shared" ca="1" si="161"/>
        <v>0</v>
      </c>
      <c r="AK134" s="2">
        <f t="shared" ca="1" si="161"/>
        <v>0</v>
      </c>
      <c r="AL134" s="55">
        <v>95.833500000000001</v>
      </c>
      <c r="AM134" s="55">
        <v>95.8339</v>
      </c>
      <c r="AN134" s="55">
        <v>95.827200000000005</v>
      </c>
      <c r="AO134" s="55">
        <v>95.898600000000002</v>
      </c>
      <c r="AP134" s="55">
        <v>95.751000000000005</v>
      </c>
      <c r="AQ134" s="55">
        <v>95.690899999999999</v>
      </c>
      <c r="AR134" s="55">
        <v>95.760099999999994</v>
      </c>
      <c r="AS134" s="55">
        <v>95.685599999999994</v>
      </c>
      <c r="AT134" s="55">
        <v>95.907700000000006</v>
      </c>
      <c r="AU134" s="55">
        <v>95.716499999999996</v>
      </c>
      <c r="AV134" s="55">
        <v>95.678799999999995</v>
      </c>
      <c r="AW134" s="55"/>
      <c r="AX134" s="55"/>
      <c r="AY134" s="55"/>
      <c r="AZ134" s="2">
        <f t="shared" ca="1" si="114"/>
        <v>0</v>
      </c>
      <c r="BA134" s="2">
        <f t="shared" ca="1" si="112"/>
        <v>0</v>
      </c>
      <c r="BB134" s="2">
        <f t="shared" ca="1" si="112"/>
        <v>0</v>
      </c>
      <c r="BC134" s="2">
        <f t="shared" ca="1" si="112"/>
        <v>0</v>
      </c>
      <c r="BD134" s="2">
        <f t="shared" ca="1" si="112"/>
        <v>0</v>
      </c>
      <c r="BE134" s="2">
        <f t="shared" ca="1" si="112"/>
        <v>0</v>
      </c>
      <c r="BF134" s="2">
        <f t="shared" ca="1" si="112"/>
        <v>0</v>
      </c>
      <c r="BG134" s="2">
        <f t="shared" ca="1" si="112"/>
        <v>0</v>
      </c>
      <c r="BH134" s="2">
        <f t="shared" ca="1" si="112"/>
        <v>0</v>
      </c>
      <c r="BI134" s="2">
        <f t="shared" ca="1" si="112"/>
        <v>0</v>
      </c>
      <c r="BJ134" s="2">
        <f t="shared" ca="1" si="112"/>
        <v>0</v>
      </c>
      <c r="BK134" s="2">
        <f t="shared" ca="1" si="162"/>
        <v>0</v>
      </c>
      <c r="BL134" s="2">
        <f t="shared" ca="1" si="162"/>
        <v>0</v>
      </c>
      <c r="BM134" s="2">
        <f t="shared" ca="1" si="162"/>
        <v>0</v>
      </c>
      <c r="BN134" s="2" t="str">
        <f t="shared" si="78"/>
        <v>KV</v>
      </c>
      <c r="BO134" s="2">
        <f t="shared" si="163"/>
        <v>0</v>
      </c>
      <c r="BP134" s="2">
        <f t="shared" si="115"/>
        <v>1</v>
      </c>
      <c r="BR134" s="2">
        <f t="shared" ref="BR134:BR142" si="164">IF(AND(J161 &gt;0,J134 &gt;0,J134&lt;$D134),1,0)</f>
        <v>0</v>
      </c>
      <c r="BS134" s="2">
        <f t="shared" ref="BS134:BS142" si="165">IF(AND(K161 &gt;0,K134 &gt;0,K134&lt;$D134),1,0)</f>
        <v>0</v>
      </c>
      <c r="BT134" s="2">
        <f t="shared" ref="BT134:BT142" si="166">IF(AND(L161 &gt;0,L134 &gt;0,L134&lt;$D134),1,0)</f>
        <v>0</v>
      </c>
      <c r="BU134" s="2">
        <f t="shared" ref="BU134:BU142" si="167">IF(AND(M161 &gt;0,M134 &gt;0,M134&lt;$D134),1,0)</f>
        <v>0</v>
      </c>
      <c r="BV134" s="2">
        <f t="shared" ref="BV134:BV142" si="168">IF(AND(N161 &gt;0,N134 &gt;0,N134&lt;$D134),1,0)</f>
        <v>0</v>
      </c>
      <c r="BW134" s="2">
        <f t="shared" ref="BW134:BW142" si="169">IF(AND(O161 &gt;0,O134 &gt;0,O134&lt;$D134),1,0)</f>
        <v>0</v>
      </c>
      <c r="BX134" s="2">
        <f t="shared" ref="BX134:BX142" si="170">IF(AND(P161 &gt;0,P134 &gt;0,P134&lt;$D134),1,0)</f>
        <v>0</v>
      </c>
      <c r="BY134" s="2">
        <f t="shared" ref="BY134:BY142" si="171">IF(AND(Q161 &gt;0,Q134 &gt;0,Q134&lt;$D134),1,0)</f>
        <v>0</v>
      </c>
      <c r="BZ134" s="2">
        <f t="shared" ref="BZ134:BZ142" si="172">IF(AND(R161 &gt;0,R134 &gt;0,R134&lt;$D134),1,0)</f>
        <v>0</v>
      </c>
      <c r="CA134" s="2">
        <f t="shared" ref="CA134:CA142" si="173">IF(AND(S161 &gt;0,S134 &gt;0,S134&lt;$D134),1,0)</f>
        <v>0</v>
      </c>
      <c r="CB134" s="2">
        <f t="shared" ref="CB134:CB142" si="174">IF(AND(T161 &gt;0,T134 &gt;0,T134&lt;$D134),1,0)</f>
        <v>0</v>
      </c>
      <c r="CC134" s="2">
        <f t="shared" ref="CC134:CC142" si="175">IF(AND(U161 &gt;0,U134 &gt;0,U134&lt;$D134),1,0)</f>
        <v>0</v>
      </c>
      <c r="CD134" s="2">
        <f t="shared" ref="CD134:CD142" si="176">IF(AND(V161 &gt;0,V134 &gt;0,V134&lt;$D134),1,0)</f>
        <v>0</v>
      </c>
      <c r="CE134" s="2">
        <f t="shared" ref="CE134:CE142" si="177">IF(AND(W161 &gt;0,W134 &gt;0,W134&lt;$D134),1,0)</f>
        <v>0</v>
      </c>
    </row>
    <row r="135" spans="1:83" x14ac:dyDescent="0.25">
      <c r="A135" s="10" t="str">
        <f>IF(AND(MID(B135,11,2)="10",MID(B135,7,2)="SV",MID(B135,3,1)="T"),"ТА-1  -  "&amp;VLOOKUP("SVT",Справочники!$B$100:$C$115,2,FALSE),IF(MID(B135,1,2)="00",VLOOKUP(MID(B135,7,2),Справочники!$B$100:$C$115,2,FALSE),IF(MID(B135,3,1)="K","КА",IF(MID(B135,3,1)="T","ТА","-"))&amp;"-"&amp;MID(B135,1,2)*1&amp;IF(MID(B135,IF(MID(B135,11,2)="09",10,9),1)="A","А","")&amp;IF(MID(B135,IF(MID(B135,11,2)="09",10,9),1)="B","Б","")&amp;"  -  "&amp;VLOOKUP(IF(AND(MID(B135,7,2)="SV",MID(B135,3,1)="T"),"SVT",MID(B135,7,2)),Справочники!$B$100:$C$115,2,FALSE)))</f>
        <v>ТА-2  -  W</v>
      </c>
      <c r="B135" s="15" t="s">
        <v>596</v>
      </c>
      <c r="C135" s="18">
        <v>99</v>
      </c>
      <c r="D135" s="18">
        <v>85</v>
      </c>
      <c r="E135" s="22" t="s">
        <v>118</v>
      </c>
      <c r="F135" s="22">
        <v>3</v>
      </c>
      <c r="G135" s="18"/>
      <c r="H135" s="20">
        <f t="shared" ca="1" si="76"/>
        <v>0</v>
      </c>
      <c r="I135" s="16" t="str">
        <f t="shared" si="77"/>
        <v>02T002KV0F24</v>
      </c>
      <c r="J135" s="54">
        <v>92.208038079120001</v>
      </c>
      <c r="K135" s="54">
        <v>92.174250318290007</v>
      </c>
      <c r="L135" s="54">
        <v>92.912619229930002</v>
      </c>
      <c r="M135" s="54">
        <v>92.361336049160002</v>
      </c>
      <c r="N135" s="54">
        <v>92.074526634370002</v>
      </c>
      <c r="O135" s="54">
        <v>92.224948737679995</v>
      </c>
      <c r="P135" s="54">
        <v>92.73495579614</v>
      </c>
      <c r="Q135" s="54">
        <v>92.397839420650001</v>
      </c>
      <c r="R135" s="54">
        <v>92.065975418830007</v>
      </c>
      <c r="S135" s="54">
        <v>93.403186134020004</v>
      </c>
      <c r="T135" s="54">
        <v>93.412307847899996</v>
      </c>
      <c r="U135" s="54"/>
      <c r="V135" s="54"/>
      <c r="W135" s="56"/>
      <c r="X135" s="2">
        <f t="shared" ca="1" si="113"/>
        <v>0</v>
      </c>
      <c r="Y135" s="2">
        <f t="shared" ca="1" si="111"/>
        <v>0</v>
      </c>
      <c r="Z135" s="2">
        <f t="shared" ca="1" si="111"/>
        <v>0</v>
      </c>
      <c r="AA135" s="2">
        <f t="shared" ca="1" si="111"/>
        <v>0</v>
      </c>
      <c r="AB135" s="2">
        <f t="shared" ca="1" si="111"/>
        <v>0</v>
      </c>
      <c r="AC135" s="2">
        <f t="shared" ref="AC135:AH170" ca="1" si="178">IF(O135&lt;&gt;"",IF(LEFT($E135,2)="+-",IF(OR(O135&lt;MIN($C135:$D135),O135&gt;MAX($C135:$D135)),1,0),IF(AND(1*$E135&gt;0,O135&gt;MAX($C135:$D135)),1,IF(AND(1*$E135&lt;0,O135&lt;MIN($C135:$D135)),1,0)))+10*IF(SUM(OFFSET($A$143,MATCH(MID($A135,1,SEARCH(" ",$A135)-1)&amp;"  -  ЧЧР",$A$143:$A$169,0)-1,COLUMN(O135)-1,,-($D$3+$F135)))=24*($D$3+$F135),IF(AND(IF(LEFT($E135,2)="+-",IF(OR(O135&lt;MIN($C135:$D135),O135&gt;MAX($C135:$D135)),1,0),IF(AND(1*$E135&gt;0,O135&gt;MAX($C135:$D135)),1,IF(AND(1*$E135&lt;0,O135&lt;MIN($C135:$D135)),1,0)))=1,IF(COLUMN(Y$7)-COLUMN($J$7)&gt;$D$2+$G135,IF(OR(OFFSET(Y135,,-1)=21,OFFSET(Y135,,-1)=42),1,0),0)=1),2,IF(COLUMN(O135)-COLUMN($J$7)&gt;=$D$3-1+$F135,IF(LEFT($E135,2)="+-",IF(OR(AND(O135&gt;MAX($C135:$D135),AVERAGE(OFFSET(O135,,,,-$D$3))-AVERAGE(OFFSET(O135,,-$D$3,,-$F135))&gt;1*SUBSTITUTE($E135,"+-","+")),AND(O135&lt;MIN($C135:$D135),AVERAGE(OFFSET(O135,,,,-$D$3))-AVERAGE(OFFSET(O135,,-$D$3,,-$F135))&lt;1*SUBSTITUTE($E135,"+-","-"))),2,0),IF(1*$E135&gt;0,IF(AVERAGE(OFFSET(O135,,,,-$D$3))-AVERAGE(OFFSET(O135,,-$D$3,,-$F135))&gt;1*$E135,2,0),IF(AVERAGE(OFFSET(O135,,,,-$D$3))-AVERAGE(OFFSET(O135,,-$D$3,,-$F135))&lt;1*$E135,2,0))),0)*IF($C$4="блоки",IF(OR(MID($B135,7,2)="TA",MID($B135,7,2)="KV"),IF(OFFSET($A$143,IFERROR(MATCH("КА-"&amp;MID($A135,4,2)*1&amp;"А  -  ЧЧР",$A$143:$A$169,0),MATCH("КА-"&amp;MID($A135,4,2)*1&amp;"  -  ЧЧР",$A$143:$A$169,0))-1,COLUMN(O135)-1,,)+OFFSET($A$143,IFERROR(MATCH("КА-"&amp;MID($A135,4,2)*1&amp;"Б  -  ЧЧР",$A$143:$A$169,0),MATCH("КА-"&amp;MID($A135,4,2)*1&amp;"  -  ЧЧР",$A$143:$A$169,0))-1,COLUMN(O135)-1,,)=48,1,0),1),1)),0),0)*IF($G135&gt;0,IF(COLUMN(Y$7)-COLUMN($J$7)&gt;=$D$2+$G135,IF(SUM(OFFSET(Y135,,-1,,-$G135))&gt;=$G135*21,2,1),1),2)</f>
        <v>0</v>
      </c>
      <c r="AD135" s="2">
        <f t="shared" ca="1" si="178"/>
        <v>0</v>
      </c>
      <c r="AE135" s="2">
        <f t="shared" ca="1" si="178"/>
        <v>0</v>
      </c>
      <c r="AF135" s="2">
        <f t="shared" ca="1" si="178"/>
        <v>0</v>
      </c>
      <c r="AG135" s="2">
        <f t="shared" ca="1" si="178"/>
        <v>0</v>
      </c>
      <c r="AH135" s="2">
        <f t="shared" ca="1" si="178"/>
        <v>0</v>
      </c>
      <c r="AI135" s="2">
        <f t="shared" ca="1" si="161"/>
        <v>0</v>
      </c>
      <c r="AJ135" s="2">
        <f t="shared" ca="1" si="161"/>
        <v>0</v>
      </c>
      <c r="AK135" s="2">
        <f t="shared" ca="1" si="161"/>
        <v>0</v>
      </c>
      <c r="AL135" s="55">
        <v>95.327399999999997</v>
      </c>
      <c r="AM135" s="55">
        <v>95.361800000000002</v>
      </c>
      <c r="AN135" s="55">
        <v>95.81</v>
      </c>
      <c r="AO135" s="55">
        <v>95.538300000000007</v>
      </c>
      <c r="AP135" s="55">
        <v>95.4251</v>
      </c>
      <c r="AQ135" s="55">
        <v>95.406800000000004</v>
      </c>
      <c r="AR135" s="55">
        <v>95.564599999999999</v>
      </c>
      <c r="AS135" s="55">
        <v>95.427599999999998</v>
      </c>
      <c r="AT135" s="55">
        <v>95.302300000000002</v>
      </c>
      <c r="AU135" s="55">
        <v>96.010999999999996</v>
      </c>
      <c r="AV135" s="55">
        <v>96.044300000000007</v>
      </c>
      <c r="AW135" s="55"/>
      <c r="AX135" s="55"/>
      <c r="AY135" s="55"/>
      <c r="AZ135" s="2">
        <f t="shared" ca="1" si="114"/>
        <v>0</v>
      </c>
      <c r="BA135" s="2">
        <f t="shared" ca="1" si="112"/>
        <v>0</v>
      </c>
      <c r="BB135" s="2">
        <f t="shared" ca="1" si="112"/>
        <v>0</v>
      </c>
      <c r="BC135" s="2">
        <f t="shared" ca="1" si="112"/>
        <v>0</v>
      </c>
      <c r="BD135" s="2">
        <f t="shared" ca="1" si="112"/>
        <v>0</v>
      </c>
      <c r="BE135" s="2">
        <f t="shared" ref="BE135:BJ170" ca="1" si="179">COUNTIF(OFFSET(M135,,$D$2+2,COUNTIF(OFFSET($H135,1-ROW($H135),2+4*$D$2,170),"="&amp;OFFSET($H135,,2+4*$D$2))),"&gt;20")</f>
        <v>0</v>
      </c>
      <c r="BF135" s="2">
        <f t="shared" ca="1" si="179"/>
        <v>0</v>
      </c>
      <c r="BG135" s="2">
        <f t="shared" ca="1" si="179"/>
        <v>0</v>
      </c>
      <c r="BH135" s="2">
        <f t="shared" ca="1" si="179"/>
        <v>0</v>
      </c>
      <c r="BI135" s="2">
        <f t="shared" ca="1" si="179"/>
        <v>0</v>
      </c>
      <c r="BJ135" s="2">
        <f t="shared" ca="1" si="179"/>
        <v>0</v>
      </c>
      <c r="BK135" s="2">
        <f t="shared" ca="1" si="162"/>
        <v>0</v>
      </c>
      <c r="BL135" s="2">
        <f t="shared" ca="1" si="162"/>
        <v>0</v>
      </c>
      <c r="BM135" s="2">
        <f t="shared" ca="1" si="162"/>
        <v>0</v>
      </c>
      <c r="BN135" s="2" t="str">
        <f t="shared" si="78"/>
        <v>KV</v>
      </c>
      <c r="BO135" s="2">
        <f t="shared" si="163"/>
        <v>0</v>
      </c>
      <c r="BP135" s="2">
        <f t="shared" si="115"/>
        <v>1</v>
      </c>
      <c r="BR135" s="2">
        <f t="shared" si="164"/>
        <v>0</v>
      </c>
      <c r="BS135" s="2">
        <f t="shared" si="165"/>
        <v>0</v>
      </c>
      <c r="BT135" s="2">
        <f t="shared" si="166"/>
        <v>0</v>
      </c>
      <c r="BU135" s="2">
        <f t="shared" si="167"/>
        <v>0</v>
      </c>
      <c r="BV135" s="2">
        <f t="shared" si="168"/>
        <v>0</v>
      </c>
      <c r="BW135" s="2">
        <f t="shared" si="169"/>
        <v>0</v>
      </c>
      <c r="BX135" s="2">
        <f t="shared" si="170"/>
        <v>0</v>
      </c>
      <c r="BY135" s="2">
        <f t="shared" si="171"/>
        <v>0</v>
      </c>
      <c r="BZ135" s="2">
        <f t="shared" si="172"/>
        <v>0</v>
      </c>
      <c r="CA135" s="2">
        <f t="shared" si="173"/>
        <v>0</v>
      </c>
      <c r="CB135" s="2">
        <f t="shared" si="174"/>
        <v>0</v>
      </c>
      <c r="CC135" s="2">
        <f t="shared" si="175"/>
        <v>0</v>
      </c>
      <c r="CD135" s="2">
        <f t="shared" si="176"/>
        <v>0</v>
      </c>
      <c r="CE135" s="2">
        <f t="shared" si="177"/>
        <v>0</v>
      </c>
    </row>
    <row r="136" spans="1:83" x14ac:dyDescent="0.25">
      <c r="A136" s="10" t="str">
        <f>IF(AND(MID(B136,11,2)="10",MID(B136,7,2)="SV",MID(B136,3,1)="T"),"ТА-1  -  "&amp;VLOOKUP("SVT",Справочники!$B$100:$C$115,2,FALSE),IF(MID(B136,1,2)="00",VLOOKUP(MID(B136,7,2),Справочники!$B$100:$C$115,2,FALSE),IF(MID(B136,3,1)="K","КА",IF(MID(B136,3,1)="T","ТА","-"))&amp;"-"&amp;MID(B136,1,2)*1&amp;IF(MID(B136,IF(MID(B136,11,2)="09",10,9),1)="A","А","")&amp;IF(MID(B136,IF(MID(B136,11,2)="09",10,9),1)="B","Б","")&amp;"  -  "&amp;VLOOKUP(IF(AND(MID(B136,7,2)="SV",MID(B136,3,1)="T"),"SVT",MID(B136,7,2)),Справочники!$B$100:$C$115,2,FALSE)))</f>
        <v>ТА-4  -  W</v>
      </c>
      <c r="B136" s="15" t="s">
        <v>597</v>
      </c>
      <c r="C136" s="18">
        <v>99</v>
      </c>
      <c r="D136" s="18">
        <v>85</v>
      </c>
      <c r="E136" s="22" t="s">
        <v>118</v>
      </c>
      <c r="F136" s="22">
        <v>3</v>
      </c>
      <c r="G136" s="18"/>
      <c r="H136" s="20">
        <f t="shared" ca="1" si="76"/>
        <v>0</v>
      </c>
      <c r="I136" s="16" t="str">
        <f t="shared" si="77"/>
        <v>04T002KV0F24</v>
      </c>
      <c r="J136" s="54">
        <v>95.503982483140007</v>
      </c>
      <c r="K136" s="54">
        <v>95.491610874499997</v>
      </c>
      <c r="L136" s="54">
        <v>95.491646021549997</v>
      </c>
      <c r="M136" s="54">
        <v>95.528413263190004</v>
      </c>
      <c r="N136" s="54">
        <v>95.41635079273</v>
      </c>
      <c r="O136" s="54">
        <v>95.41656349726</v>
      </c>
      <c r="P136" s="54">
        <v>95.504052264419997</v>
      </c>
      <c r="Q136" s="54">
        <v>95.441499218719997</v>
      </c>
      <c r="R136" s="54">
        <v>95.366519231799998</v>
      </c>
      <c r="S136" s="54">
        <v>95.383240490749998</v>
      </c>
      <c r="T136" s="54">
        <v>95.383267853850001</v>
      </c>
      <c r="U136" s="54"/>
      <c r="V136" s="54"/>
      <c r="W136" s="56"/>
      <c r="X136" s="2">
        <f t="shared" ca="1" si="113"/>
        <v>0</v>
      </c>
      <c r="Y136" s="2">
        <f t="shared" ca="1" si="113"/>
        <v>0</v>
      </c>
      <c r="Z136" s="2">
        <f t="shared" ca="1" si="113"/>
        <v>0</v>
      </c>
      <c r="AA136" s="2">
        <f t="shared" ca="1" si="113"/>
        <v>0</v>
      </c>
      <c r="AB136" s="2">
        <f t="shared" ca="1" si="113"/>
        <v>0</v>
      </c>
      <c r="AC136" s="2">
        <f t="shared" ca="1" si="178"/>
        <v>0</v>
      </c>
      <c r="AD136" s="2">
        <f t="shared" ca="1" si="178"/>
        <v>0</v>
      </c>
      <c r="AE136" s="2">
        <f t="shared" ca="1" si="178"/>
        <v>0</v>
      </c>
      <c r="AF136" s="2">
        <f t="shared" ca="1" si="178"/>
        <v>0</v>
      </c>
      <c r="AG136" s="2">
        <f t="shared" ca="1" si="178"/>
        <v>0</v>
      </c>
      <c r="AH136" s="2">
        <f t="shared" ca="1" si="178"/>
        <v>0</v>
      </c>
      <c r="AI136" s="2">
        <f t="shared" ca="1" si="161"/>
        <v>0</v>
      </c>
      <c r="AJ136" s="2">
        <f t="shared" ca="1" si="161"/>
        <v>0</v>
      </c>
      <c r="AK136" s="2">
        <f t="shared" ca="1" si="161"/>
        <v>0</v>
      </c>
      <c r="AL136" s="55">
        <v>96.515600000000006</v>
      </c>
      <c r="AM136" s="55">
        <v>96.576599999999999</v>
      </c>
      <c r="AN136" s="55">
        <v>96.568700000000007</v>
      </c>
      <c r="AO136" s="55">
        <v>96.593900000000005</v>
      </c>
      <c r="AP136" s="55">
        <v>96.527900000000002</v>
      </c>
      <c r="AQ136" s="55">
        <v>96.532200000000003</v>
      </c>
      <c r="AR136" s="55">
        <v>96.577799999999996</v>
      </c>
      <c r="AS136" s="55">
        <v>96.572400000000002</v>
      </c>
      <c r="AT136" s="55">
        <v>96.528000000000006</v>
      </c>
      <c r="AU136" s="55">
        <v>96.554500000000004</v>
      </c>
      <c r="AV136" s="55">
        <v>96.550700000000006</v>
      </c>
      <c r="AW136" s="55"/>
      <c r="AX136" s="55"/>
      <c r="AY136" s="55"/>
      <c r="AZ136" s="2">
        <f t="shared" ca="1" si="114"/>
        <v>0</v>
      </c>
      <c r="BA136" s="2">
        <f t="shared" ca="1" si="114"/>
        <v>0</v>
      </c>
      <c r="BB136" s="2">
        <f t="shared" ca="1" si="114"/>
        <v>0</v>
      </c>
      <c r="BC136" s="2">
        <f t="shared" ca="1" si="114"/>
        <v>0</v>
      </c>
      <c r="BD136" s="2">
        <f t="shared" ca="1" si="114"/>
        <v>0</v>
      </c>
      <c r="BE136" s="2">
        <f t="shared" ca="1" si="179"/>
        <v>0</v>
      </c>
      <c r="BF136" s="2">
        <f t="shared" ca="1" si="179"/>
        <v>0</v>
      </c>
      <c r="BG136" s="2">
        <f t="shared" ca="1" si="179"/>
        <v>0</v>
      </c>
      <c r="BH136" s="2">
        <f t="shared" ca="1" si="179"/>
        <v>0</v>
      </c>
      <c r="BI136" s="2">
        <f t="shared" ca="1" si="179"/>
        <v>0</v>
      </c>
      <c r="BJ136" s="2">
        <f t="shared" ca="1" si="179"/>
        <v>0</v>
      </c>
      <c r="BK136" s="2">
        <f t="shared" ca="1" si="162"/>
        <v>0</v>
      </c>
      <c r="BL136" s="2">
        <f t="shared" ca="1" si="162"/>
        <v>0</v>
      </c>
      <c r="BM136" s="2">
        <f t="shared" ca="1" si="162"/>
        <v>0</v>
      </c>
      <c r="BN136" s="2" t="str">
        <f t="shared" si="78"/>
        <v>KV</v>
      </c>
      <c r="BO136" s="2">
        <f t="shared" si="163"/>
        <v>0</v>
      </c>
      <c r="BP136" s="2">
        <f t="shared" ref="BP136:BP169" si="180">IF(AND(COUNTIF(J136:W136,"&gt;0")&gt;6,SUM(BR136:CE136)=0),1,0)</f>
        <v>1</v>
      </c>
      <c r="BR136" s="2">
        <f t="shared" si="164"/>
        <v>0</v>
      </c>
      <c r="BS136" s="2">
        <f t="shared" si="165"/>
        <v>0</v>
      </c>
      <c r="BT136" s="2">
        <f t="shared" si="166"/>
        <v>0</v>
      </c>
      <c r="BU136" s="2">
        <f t="shared" si="167"/>
        <v>0</v>
      </c>
      <c r="BV136" s="2">
        <f t="shared" si="168"/>
        <v>0</v>
      </c>
      <c r="BW136" s="2">
        <f t="shared" si="169"/>
        <v>0</v>
      </c>
      <c r="BX136" s="2">
        <f t="shared" si="170"/>
        <v>0</v>
      </c>
      <c r="BY136" s="2">
        <f t="shared" si="171"/>
        <v>0</v>
      </c>
      <c r="BZ136" s="2">
        <f t="shared" si="172"/>
        <v>0</v>
      </c>
      <c r="CA136" s="2">
        <f t="shared" si="173"/>
        <v>0</v>
      </c>
      <c r="CB136" s="2">
        <f t="shared" si="174"/>
        <v>0</v>
      </c>
      <c r="CC136" s="2">
        <f t="shared" si="175"/>
        <v>0</v>
      </c>
      <c r="CD136" s="2">
        <f t="shared" si="176"/>
        <v>0</v>
      </c>
      <c r="CE136" s="2">
        <f t="shared" si="177"/>
        <v>0</v>
      </c>
    </row>
    <row r="137" spans="1:83" x14ac:dyDescent="0.25">
      <c r="A137" s="10" t="str">
        <f>IF(AND(MID(B137,11,2)="10",MID(B137,7,2)="SV",MID(B137,3,1)="T"),"ТА-1  -  "&amp;VLOOKUP("SVT",Справочники!$B$100:$C$115,2,FALSE),IF(MID(B137,1,2)="00",VLOOKUP(MID(B137,7,2),Справочники!$B$100:$C$115,2,FALSE),IF(MID(B137,3,1)="K","КА",IF(MID(B137,3,1)="T","ТА","-"))&amp;"-"&amp;MID(B137,1,2)*1&amp;IF(MID(B137,IF(MID(B137,11,2)="09",10,9),1)="A","А","")&amp;IF(MID(B137,IF(MID(B137,11,2)="09",10,9),1)="B","Б","")&amp;"  -  "&amp;VLOOKUP(IF(AND(MID(B137,7,2)="SV",MID(B137,3,1)="T"),"SVT",MID(B137,7,2)),Справочники!$B$100:$C$115,2,FALSE)))</f>
        <v>ТА-5  -  W</v>
      </c>
      <c r="B137" s="15" t="s">
        <v>601</v>
      </c>
      <c r="C137" s="18">
        <v>99</v>
      </c>
      <c r="D137" s="18">
        <v>85</v>
      </c>
      <c r="E137" s="22" t="s">
        <v>118</v>
      </c>
      <c r="F137" s="22">
        <v>3</v>
      </c>
      <c r="G137" s="18"/>
      <c r="H137" s="20">
        <f t="shared" ref="H137:H169" ca="1" si="181">IF(COUNTIF(OFFSET(H137,,2+$D$2+$B$3-$B$2,,$C$3-$B$3+1),"=42")+COUNTIF(OFFSET(H137,,2+$D$2+$B$3-$B$2,,$C$3-$B$3+1),"=21")&gt;0,1,0)</f>
        <v>0</v>
      </c>
      <c r="I137" s="16" t="str">
        <f t="shared" ref="I137:I170" si="182">IF(MID(B137,7,2)="MX",REPLACE(B137,5,2,"01"),IF(AND(MID(B137,11,2)="20",MID(B137,7,2)="KV"),REPLACE(B137,5,2,"12"),IF(MID(B137,7,2)="MK",IF(MID(B137,11,2)="26",REPLACE(B137,5,2,"02"),IF(MID(B137,11,2)="06",REPLACE(B137,3,4,"S002"),REPLACE(B137,6,1,"2"))),REPLACE(B137,6,1,"2"))))</f>
        <v>05T002KV0N24</v>
      </c>
      <c r="J137" s="54">
        <v>95.916790535920001</v>
      </c>
      <c r="K137" s="54">
        <v>95.900348167239997</v>
      </c>
      <c r="L137" s="54">
        <v>95.875158209579993</v>
      </c>
      <c r="M137" s="54">
        <v>95.912557500229994</v>
      </c>
      <c r="N137" s="54">
        <v>95.9</v>
      </c>
      <c r="O137" s="54">
        <v>95.702822058600006</v>
      </c>
      <c r="P137" s="54">
        <v>95.5</v>
      </c>
      <c r="Q137" s="54">
        <v>96.071433218150005</v>
      </c>
      <c r="R137" s="54">
        <v>96.14134567872</v>
      </c>
      <c r="S137" s="54">
        <v>96.02054554435</v>
      </c>
      <c r="T137" s="54">
        <v>96.238677425160006</v>
      </c>
      <c r="U137" s="54"/>
      <c r="V137" s="54"/>
      <c r="W137" s="56"/>
      <c r="X137" s="2">
        <f t="shared" ca="1" si="113"/>
        <v>0</v>
      </c>
      <c r="Y137" s="2">
        <f t="shared" ca="1" si="113"/>
        <v>0</v>
      </c>
      <c r="Z137" s="2">
        <f t="shared" ca="1" si="113"/>
        <v>0</v>
      </c>
      <c r="AA137" s="2">
        <f t="shared" ca="1" si="113"/>
        <v>0</v>
      </c>
      <c r="AB137" s="2">
        <f t="shared" ca="1" si="113"/>
        <v>0</v>
      </c>
      <c r="AC137" s="2">
        <f t="shared" ca="1" si="178"/>
        <v>0</v>
      </c>
      <c r="AD137" s="2">
        <f t="shared" ca="1" si="178"/>
        <v>0</v>
      </c>
      <c r="AE137" s="2">
        <f t="shared" ca="1" si="178"/>
        <v>0</v>
      </c>
      <c r="AF137" s="2">
        <f t="shared" ca="1" si="178"/>
        <v>0</v>
      </c>
      <c r="AG137" s="2">
        <f t="shared" ca="1" si="178"/>
        <v>0</v>
      </c>
      <c r="AH137" s="2">
        <f t="shared" ca="1" si="178"/>
        <v>0</v>
      </c>
      <c r="AI137" s="2">
        <f t="shared" ca="1" si="161"/>
        <v>0</v>
      </c>
      <c r="AJ137" s="2">
        <f t="shared" ca="1" si="161"/>
        <v>0</v>
      </c>
      <c r="AK137" s="2">
        <f t="shared" ca="1" si="161"/>
        <v>0</v>
      </c>
      <c r="AL137" s="55">
        <v>96.982799999999997</v>
      </c>
      <c r="AM137" s="55">
        <v>96.994600000000005</v>
      </c>
      <c r="AN137" s="55">
        <v>96.959199999999996</v>
      </c>
      <c r="AO137" s="55">
        <v>96.933400000000006</v>
      </c>
      <c r="AP137" s="55">
        <v>96.708500000000001</v>
      </c>
      <c r="AQ137" s="55">
        <v>96.636499999999998</v>
      </c>
      <c r="AR137" s="55">
        <v>96.734899999999996</v>
      </c>
      <c r="AS137" s="55">
        <v>97.789599999999993</v>
      </c>
      <c r="AT137" s="55">
        <v>97.854200000000006</v>
      </c>
      <c r="AU137" s="55">
        <v>97.856999999999999</v>
      </c>
      <c r="AV137" s="55">
        <v>97.860799999999998</v>
      </c>
      <c r="AW137" s="55"/>
      <c r="AX137" s="55"/>
      <c r="AY137" s="55"/>
      <c r="AZ137" s="2">
        <f t="shared" ca="1" si="114"/>
        <v>0</v>
      </c>
      <c r="BA137" s="2">
        <f t="shared" ca="1" si="114"/>
        <v>0</v>
      </c>
      <c r="BB137" s="2">
        <f t="shared" ca="1" si="114"/>
        <v>0</v>
      </c>
      <c r="BC137" s="2">
        <f t="shared" ca="1" si="114"/>
        <v>0</v>
      </c>
      <c r="BD137" s="2">
        <f t="shared" ca="1" si="114"/>
        <v>0</v>
      </c>
      <c r="BE137" s="2">
        <f t="shared" ca="1" si="179"/>
        <v>0</v>
      </c>
      <c r="BF137" s="2">
        <f t="shared" ca="1" si="179"/>
        <v>0</v>
      </c>
      <c r="BG137" s="2">
        <f t="shared" ca="1" si="179"/>
        <v>0</v>
      </c>
      <c r="BH137" s="2">
        <f t="shared" ca="1" si="179"/>
        <v>0</v>
      </c>
      <c r="BI137" s="2">
        <f t="shared" ca="1" si="179"/>
        <v>0</v>
      </c>
      <c r="BJ137" s="2">
        <f t="shared" ca="1" si="179"/>
        <v>0</v>
      </c>
      <c r="BK137" s="2">
        <f t="shared" ca="1" si="162"/>
        <v>0</v>
      </c>
      <c r="BL137" s="2">
        <f t="shared" ca="1" si="162"/>
        <v>0</v>
      </c>
      <c r="BM137" s="2">
        <f t="shared" ca="1" si="162"/>
        <v>0</v>
      </c>
      <c r="BN137" s="2" t="str">
        <f t="shared" ref="BN137:BN170" si="183">MID(B137,7,2)</f>
        <v>KV</v>
      </c>
      <c r="BO137" s="2">
        <f t="shared" si="163"/>
        <v>0</v>
      </c>
      <c r="BP137" s="2">
        <f t="shared" si="180"/>
        <v>1</v>
      </c>
      <c r="BR137" s="2">
        <f t="shared" si="164"/>
        <v>0</v>
      </c>
      <c r="BS137" s="2">
        <f t="shared" si="165"/>
        <v>0</v>
      </c>
      <c r="BT137" s="2">
        <f t="shared" si="166"/>
        <v>0</v>
      </c>
      <c r="BU137" s="2">
        <f t="shared" si="167"/>
        <v>0</v>
      </c>
      <c r="BV137" s="2">
        <f t="shared" si="168"/>
        <v>0</v>
      </c>
      <c r="BW137" s="2">
        <f t="shared" si="169"/>
        <v>0</v>
      </c>
      <c r="BX137" s="2">
        <f t="shared" si="170"/>
        <v>0</v>
      </c>
      <c r="BY137" s="2">
        <f t="shared" si="171"/>
        <v>0</v>
      </c>
      <c r="BZ137" s="2">
        <f t="shared" si="172"/>
        <v>0</v>
      </c>
      <c r="CA137" s="2">
        <f t="shared" si="173"/>
        <v>0</v>
      </c>
      <c r="CB137" s="2">
        <f t="shared" si="174"/>
        <v>0</v>
      </c>
      <c r="CC137" s="2">
        <f t="shared" si="175"/>
        <v>0</v>
      </c>
      <c r="CD137" s="2">
        <f t="shared" si="176"/>
        <v>0</v>
      </c>
      <c r="CE137" s="2">
        <f t="shared" si="177"/>
        <v>0</v>
      </c>
    </row>
    <row r="138" spans="1:83" x14ac:dyDescent="0.25">
      <c r="A138" s="10" t="str">
        <f>IF(AND(MID(B138,11,2)="10",MID(B138,7,2)="SV",MID(B138,3,1)="T"),"ТА-1  -  "&amp;VLOOKUP("SVT",Справочники!$B$100:$C$115,2,FALSE),IF(MID(B138,1,2)="00",VLOOKUP(MID(B138,7,2),Справочники!$B$100:$C$115,2,FALSE),IF(MID(B138,3,1)="K","КА",IF(MID(B138,3,1)="T","ТА","-"))&amp;"-"&amp;MID(B138,1,2)*1&amp;IF(MID(B138,IF(MID(B138,11,2)="09",10,9),1)="A","А","")&amp;IF(MID(B138,IF(MID(B138,11,2)="09",10,9),1)="B","Б","")&amp;"  -  "&amp;VLOOKUP(IF(AND(MID(B138,7,2)="SV",MID(B138,3,1)="T"),"SVT",MID(B138,7,2)),Справочники!$B$100:$C$115,2,FALSE)))</f>
        <v>ТА-6  -  W</v>
      </c>
      <c r="B138" s="15" t="s">
        <v>598</v>
      </c>
      <c r="C138" s="18">
        <v>99</v>
      </c>
      <c r="D138" s="18">
        <v>85</v>
      </c>
      <c r="E138" s="22" t="s">
        <v>118</v>
      </c>
      <c r="F138" s="22">
        <v>3</v>
      </c>
      <c r="G138" s="18"/>
      <c r="H138" s="20">
        <f t="shared" ca="1" si="181"/>
        <v>0</v>
      </c>
      <c r="I138" s="16" t="str">
        <f t="shared" si="182"/>
        <v>06T002KV0F24</v>
      </c>
      <c r="J138" s="54">
        <v>96.270687517550002</v>
      </c>
      <c r="K138" s="54">
        <v>96.302912650509995</v>
      </c>
      <c r="L138" s="54">
        <v>96.061170443449996</v>
      </c>
      <c r="M138" s="54">
        <v>96.230356954499996</v>
      </c>
      <c r="N138" s="54">
        <v>96.231231511939995</v>
      </c>
      <c r="O138" s="54">
        <v>96.283040192279998</v>
      </c>
      <c r="P138" s="54">
        <v>96.056550891680004</v>
      </c>
      <c r="Q138" s="54">
        <v>96.172688624480003</v>
      </c>
      <c r="R138" s="54">
        <v>96.064552957519993</v>
      </c>
      <c r="S138" s="54">
        <v>95.908293702519998</v>
      </c>
      <c r="T138" s="54">
        <v>95.908273975509999</v>
      </c>
      <c r="U138" s="54"/>
      <c r="V138" s="54"/>
      <c r="W138" s="56"/>
      <c r="X138" s="2">
        <f t="shared" ca="1" si="113"/>
        <v>0</v>
      </c>
      <c r="Y138" s="2">
        <f t="shared" ca="1" si="113"/>
        <v>0</v>
      </c>
      <c r="Z138" s="2">
        <f t="shared" ca="1" si="113"/>
        <v>0</v>
      </c>
      <c r="AA138" s="2">
        <f t="shared" ca="1" si="113"/>
        <v>0</v>
      </c>
      <c r="AB138" s="2">
        <f t="shared" ca="1" si="113"/>
        <v>0</v>
      </c>
      <c r="AC138" s="2">
        <f t="shared" ca="1" si="178"/>
        <v>0</v>
      </c>
      <c r="AD138" s="2">
        <f t="shared" ca="1" si="178"/>
        <v>0</v>
      </c>
      <c r="AE138" s="2">
        <f t="shared" ca="1" si="178"/>
        <v>0</v>
      </c>
      <c r="AF138" s="2">
        <f t="shared" ca="1" si="178"/>
        <v>0</v>
      </c>
      <c r="AG138" s="2">
        <f t="shared" ca="1" si="178"/>
        <v>0</v>
      </c>
      <c r="AH138" s="2">
        <f t="shared" ca="1" si="178"/>
        <v>0</v>
      </c>
      <c r="AI138" s="2">
        <f t="shared" ca="1" si="161"/>
        <v>0</v>
      </c>
      <c r="AJ138" s="2">
        <f t="shared" ca="1" si="161"/>
        <v>0</v>
      </c>
      <c r="AK138" s="2">
        <f t="shared" ca="1" si="161"/>
        <v>0</v>
      </c>
      <c r="AL138" s="55">
        <v>96.1952</v>
      </c>
      <c r="AM138" s="55">
        <v>96.2042</v>
      </c>
      <c r="AN138" s="55">
        <v>96.025700000000001</v>
      </c>
      <c r="AO138" s="55">
        <v>96.253200000000007</v>
      </c>
      <c r="AP138" s="55">
        <v>96.132800000000003</v>
      </c>
      <c r="AQ138" s="55">
        <v>96.312700000000007</v>
      </c>
      <c r="AR138" s="55">
        <v>96.521900000000002</v>
      </c>
      <c r="AS138" s="55">
        <v>96.424400000000006</v>
      </c>
      <c r="AT138" s="55">
        <v>96.183599999999998</v>
      </c>
      <c r="AU138" s="55">
        <v>96.1845</v>
      </c>
      <c r="AV138" s="55">
        <v>96.183700000000002</v>
      </c>
      <c r="AW138" s="55"/>
      <c r="AX138" s="55"/>
      <c r="AY138" s="55"/>
      <c r="AZ138" s="2">
        <f t="shared" ca="1" si="114"/>
        <v>0</v>
      </c>
      <c r="BA138" s="2">
        <f t="shared" ca="1" si="114"/>
        <v>0</v>
      </c>
      <c r="BB138" s="2">
        <f t="shared" ca="1" si="114"/>
        <v>0</v>
      </c>
      <c r="BC138" s="2">
        <f t="shared" ca="1" si="114"/>
        <v>0</v>
      </c>
      <c r="BD138" s="2">
        <f t="shared" ca="1" si="114"/>
        <v>0</v>
      </c>
      <c r="BE138" s="2">
        <f t="shared" ca="1" si="179"/>
        <v>0</v>
      </c>
      <c r="BF138" s="2">
        <f t="shared" ca="1" si="179"/>
        <v>0</v>
      </c>
      <c r="BG138" s="2">
        <f t="shared" ca="1" si="179"/>
        <v>0</v>
      </c>
      <c r="BH138" s="2">
        <f t="shared" ca="1" si="179"/>
        <v>0</v>
      </c>
      <c r="BI138" s="2">
        <f t="shared" ca="1" si="179"/>
        <v>0</v>
      </c>
      <c r="BJ138" s="2">
        <f t="shared" ca="1" si="179"/>
        <v>0</v>
      </c>
      <c r="BK138" s="2">
        <f t="shared" ca="1" si="162"/>
        <v>0</v>
      </c>
      <c r="BL138" s="2">
        <f t="shared" ca="1" si="162"/>
        <v>0</v>
      </c>
      <c r="BM138" s="2">
        <f t="shared" ca="1" si="162"/>
        <v>0</v>
      </c>
      <c r="BN138" s="2" t="str">
        <f t="shared" si="183"/>
        <v>KV</v>
      </c>
      <c r="BO138" s="2">
        <f t="shared" si="163"/>
        <v>0</v>
      </c>
      <c r="BP138" s="2">
        <f t="shared" si="180"/>
        <v>1</v>
      </c>
      <c r="BR138" s="2">
        <f t="shared" si="164"/>
        <v>0</v>
      </c>
      <c r="BS138" s="2">
        <f t="shared" si="165"/>
        <v>0</v>
      </c>
      <c r="BT138" s="2">
        <f t="shared" si="166"/>
        <v>0</v>
      </c>
      <c r="BU138" s="2">
        <f t="shared" si="167"/>
        <v>0</v>
      </c>
      <c r="BV138" s="2">
        <f t="shared" si="168"/>
        <v>0</v>
      </c>
      <c r="BW138" s="2">
        <f t="shared" si="169"/>
        <v>0</v>
      </c>
      <c r="BX138" s="2">
        <f t="shared" si="170"/>
        <v>0</v>
      </c>
      <c r="BY138" s="2">
        <f t="shared" si="171"/>
        <v>0</v>
      </c>
      <c r="BZ138" s="2">
        <f t="shared" si="172"/>
        <v>0</v>
      </c>
      <c r="CA138" s="2">
        <f t="shared" si="173"/>
        <v>0</v>
      </c>
      <c r="CB138" s="2">
        <f t="shared" si="174"/>
        <v>0</v>
      </c>
      <c r="CC138" s="2">
        <f t="shared" si="175"/>
        <v>0</v>
      </c>
      <c r="CD138" s="2">
        <f t="shared" si="176"/>
        <v>0</v>
      </c>
      <c r="CE138" s="2">
        <f t="shared" si="177"/>
        <v>0</v>
      </c>
    </row>
    <row r="139" spans="1:83" x14ac:dyDescent="0.25">
      <c r="A139" s="10" t="str">
        <f>IF(AND(MID(B139,11,2)="10",MID(B139,7,2)="SV",MID(B139,3,1)="T"),"ТА-1  -  "&amp;VLOOKUP("SVT",Справочники!$B$100:$C$115,2,FALSE),IF(MID(B139,1,2)="00",VLOOKUP(MID(B139,7,2),Справочники!$B$100:$C$115,2,FALSE),IF(MID(B139,3,1)="K","КА",IF(MID(B139,3,1)="T","ТА","-"))&amp;"-"&amp;MID(B139,1,2)*1&amp;IF(MID(B139,IF(MID(B139,11,2)="09",10,9),1)="A","А","")&amp;IF(MID(B139,IF(MID(B139,11,2)="09",10,9),1)="B","Б","")&amp;"  -  "&amp;VLOOKUP(IF(AND(MID(B139,7,2)="SV",MID(B139,3,1)="T"),"SVT",MID(B139,7,2)),Справочники!$B$100:$C$115,2,FALSE)))</f>
        <v>ТА-7  -  W</v>
      </c>
      <c r="B139" s="15" t="s">
        <v>599</v>
      </c>
      <c r="C139" s="18">
        <v>99</v>
      </c>
      <c r="D139" s="18">
        <v>85</v>
      </c>
      <c r="E139" s="22" t="s">
        <v>118</v>
      </c>
      <c r="F139" s="22">
        <v>3</v>
      </c>
      <c r="G139" s="18"/>
      <c r="H139" s="20">
        <f t="shared" ca="1" si="181"/>
        <v>0</v>
      </c>
      <c r="I139" s="16" t="str">
        <f t="shared" si="182"/>
        <v>07T002KV0F24</v>
      </c>
      <c r="J139" s="54">
        <v>95.491644246909999</v>
      </c>
      <c r="K139" s="54">
        <v>95.5</v>
      </c>
      <c r="L139" s="54">
        <v>95.624697985829997</v>
      </c>
      <c r="M139" s="54">
        <v>95.812166946229993</v>
      </c>
      <c r="N139" s="54">
        <v>95.573629553610004</v>
      </c>
      <c r="O139" s="54">
        <v>95.599385481029998</v>
      </c>
      <c r="P139" s="54">
        <v>95.770259218190006</v>
      </c>
      <c r="Q139" s="54">
        <v>95.673426094999996</v>
      </c>
      <c r="R139" s="54">
        <v>95.687551785509996</v>
      </c>
      <c r="S139" s="54">
        <v>95.716452058840005</v>
      </c>
      <c r="T139" s="54">
        <v>95.595466408389996</v>
      </c>
      <c r="U139" s="54"/>
      <c r="V139" s="54"/>
      <c r="W139" s="56"/>
      <c r="X139" s="2">
        <f t="shared" ca="1" si="113"/>
        <v>0</v>
      </c>
      <c r="Y139" s="2">
        <f t="shared" ca="1" si="113"/>
        <v>0</v>
      </c>
      <c r="Z139" s="2">
        <f t="shared" ca="1" si="113"/>
        <v>0</v>
      </c>
      <c r="AA139" s="2">
        <f t="shared" ca="1" si="113"/>
        <v>0</v>
      </c>
      <c r="AB139" s="2">
        <f t="shared" ca="1" si="113"/>
        <v>0</v>
      </c>
      <c r="AC139" s="2">
        <f t="shared" ca="1" si="178"/>
        <v>0</v>
      </c>
      <c r="AD139" s="2">
        <f t="shared" ca="1" si="178"/>
        <v>0</v>
      </c>
      <c r="AE139" s="2">
        <f t="shared" ca="1" si="178"/>
        <v>0</v>
      </c>
      <c r="AF139" s="2">
        <f t="shared" ca="1" si="178"/>
        <v>0</v>
      </c>
      <c r="AG139" s="2">
        <f t="shared" ca="1" si="178"/>
        <v>0</v>
      </c>
      <c r="AH139" s="2">
        <f t="shared" ca="1" si="178"/>
        <v>0</v>
      </c>
      <c r="AI139" s="2">
        <f t="shared" ca="1" si="161"/>
        <v>0</v>
      </c>
      <c r="AJ139" s="2">
        <f t="shared" ca="1" si="161"/>
        <v>0</v>
      </c>
      <c r="AK139" s="2">
        <f t="shared" ca="1" si="161"/>
        <v>0</v>
      </c>
      <c r="AL139" s="55">
        <v>95.674499999999995</v>
      </c>
      <c r="AM139" s="55">
        <v>95.6601</v>
      </c>
      <c r="AN139" s="55">
        <v>95.805899999999994</v>
      </c>
      <c r="AO139" s="55">
        <v>95.784300000000002</v>
      </c>
      <c r="AP139" s="55">
        <v>95.6935</v>
      </c>
      <c r="AQ139" s="55">
        <v>95.695800000000006</v>
      </c>
      <c r="AR139" s="55">
        <v>95.752600000000001</v>
      </c>
      <c r="AS139" s="55">
        <v>95.721199999999996</v>
      </c>
      <c r="AT139" s="55">
        <v>95.794399999999996</v>
      </c>
      <c r="AU139" s="55">
        <v>95.788899999999998</v>
      </c>
      <c r="AV139" s="55">
        <v>95.749899999999997</v>
      </c>
      <c r="AW139" s="55"/>
      <c r="AX139" s="55"/>
      <c r="AY139" s="55"/>
      <c r="AZ139" s="2">
        <f t="shared" ca="1" si="114"/>
        <v>0</v>
      </c>
      <c r="BA139" s="2">
        <f t="shared" ca="1" si="114"/>
        <v>0</v>
      </c>
      <c r="BB139" s="2">
        <f t="shared" ca="1" si="114"/>
        <v>0</v>
      </c>
      <c r="BC139" s="2">
        <f t="shared" ca="1" si="114"/>
        <v>0</v>
      </c>
      <c r="BD139" s="2">
        <f t="shared" ca="1" si="114"/>
        <v>0</v>
      </c>
      <c r="BE139" s="2">
        <f t="shared" ca="1" si="179"/>
        <v>0</v>
      </c>
      <c r="BF139" s="2">
        <f t="shared" ca="1" si="179"/>
        <v>0</v>
      </c>
      <c r="BG139" s="2">
        <f t="shared" ca="1" si="179"/>
        <v>0</v>
      </c>
      <c r="BH139" s="2">
        <f t="shared" ca="1" si="179"/>
        <v>0</v>
      </c>
      <c r="BI139" s="2">
        <f t="shared" ca="1" si="179"/>
        <v>0</v>
      </c>
      <c r="BJ139" s="2">
        <f t="shared" ca="1" si="179"/>
        <v>0</v>
      </c>
      <c r="BK139" s="2">
        <f t="shared" ca="1" si="162"/>
        <v>0</v>
      </c>
      <c r="BL139" s="2">
        <f t="shared" ca="1" si="162"/>
        <v>0</v>
      </c>
      <c r="BM139" s="2">
        <f t="shared" ca="1" si="162"/>
        <v>0</v>
      </c>
      <c r="BN139" s="2" t="str">
        <f t="shared" si="183"/>
        <v>KV</v>
      </c>
      <c r="BO139" s="2">
        <f t="shared" si="163"/>
        <v>0</v>
      </c>
      <c r="BP139" s="2">
        <f t="shared" si="180"/>
        <v>1</v>
      </c>
      <c r="BR139" s="2">
        <f t="shared" si="164"/>
        <v>0</v>
      </c>
      <c r="BS139" s="2">
        <f t="shared" si="165"/>
        <v>0</v>
      </c>
      <c r="BT139" s="2">
        <f t="shared" si="166"/>
        <v>0</v>
      </c>
      <c r="BU139" s="2">
        <f t="shared" si="167"/>
        <v>0</v>
      </c>
      <c r="BV139" s="2">
        <f t="shared" si="168"/>
        <v>0</v>
      </c>
      <c r="BW139" s="2">
        <f t="shared" si="169"/>
        <v>0</v>
      </c>
      <c r="BX139" s="2">
        <f t="shared" si="170"/>
        <v>0</v>
      </c>
      <c r="BY139" s="2">
        <f t="shared" si="171"/>
        <v>0</v>
      </c>
      <c r="BZ139" s="2">
        <f t="shared" si="172"/>
        <v>0</v>
      </c>
      <c r="CA139" s="2">
        <f t="shared" si="173"/>
        <v>0</v>
      </c>
      <c r="CB139" s="2">
        <f t="shared" si="174"/>
        <v>0</v>
      </c>
      <c r="CC139" s="2">
        <f t="shared" si="175"/>
        <v>0</v>
      </c>
      <c r="CD139" s="2">
        <f t="shared" si="176"/>
        <v>0</v>
      </c>
      <c r="CE139" s="2">
        <f t="shared" si="177"/>
        <v>0</v>
      </c>
    </row>
    <row r="140" spans="1:83" x14ac:dyDescent="0.25">
      <c r="A140" s="10" t="str">
        <f>IF(AND(MID(B140,11,2)="10",MID(B140,7,2)="SV",MID(B140,3,1)="T"),"ТА-1  -  "&amp;VLOOKUP("SVT",Справочники!$B$100:$C$115,2,FALSE),IF(MID(B140,1,2)="00",VLOOKUP(MID(B140,7,2),Справочники!$B$100:$C$115,2,FALSE),IF(MID(B140,3,1)="K","КА",IF(MID(B140,3,1)="T","ТА","-"))&amp;"-"&amp;MID(B140,1,2)*1&amp;IF(MID(B140,IF(MID(B140,11,2)="09",10,9),1)="A","А","")&amp;IF(MID(B140,IF(MID(B140,11,2)="09",10,9),1)="B","Б","")&amp;"  -  "&amp;VLOOKUP(IF(AND(MID(B140,7,2)="SV",MID(B140,3,1)="T"),"SVT",MID(B140,7,2)),Справочники!$B$100:$C$115,2,FALSE)))</f>
        <v>ТА-8  -  W</v>
      </c>
      <c r="B140" s="15" t="s">
        <v>600</v>
      </c>
      <c r="C140" s="18">
        <v>99</v>
      </c>
      <c r="D140" s="18">
        <v>85</v>
      </c>
      <c r="E140" s="22" t="s">
        <v>118</v>
      </c>
      <c r="F140" s="22">
        <v>3</v>
      </c>
      <c r="G140" s="18"/>
      <c r="H140" s="20">
        <f t="shared" ca="1" si="181"/>
        <v>0</v>
      </c>
      <c r="I140" s="16" t="str">
        <f t="shared" si="182"/>
        <v>08T002KV0F24</v>
      </c>
      <c r="J140" s="54">
        <v>95.958142504690002</v>
      </c>
      <c r="K140" s="54">
        <v>95.926714060850003</v>
      </c>
      <c r="L140" s="54">
        <v>95.857967181109998</v>
      </c>
      <c r="M140" s="54">
        <v>95.840172236940006</v>
      </c>
      <c r="N140" s="54">
        <v>95.423697217650002</v>
      </c>
      <c r="O140" s="54">
        <v>95.188908355899997</v>
      </c>
      <c r="P140" s="54">
        <v>0</v>
      </c>
      <c r="Q140" s="54">
        <v>0</v>
      </c>
      <c r="R140" s="54">
        <v>0</v>
      </c>
      <c r="S140" s="54">
        <v>0</v>
      </c>
      <c r="T140" s="54">
        <v>0</v>
      </c>
      <c r="U140" s="54"/>
      <c r="V140" s="54"/>
      <c r="W140" s="56"/>
      <c r="X140" s="2">
        <f t="shared" ca="1" si="113"/>
        <v>0</v>
      </c>
      <c r="Y140" s="2">
        <f t="shared" ca="1" si="113"/>
        <v>0</v>
      </c>
      <c r="Z140" s="2">
        <f t="shared" ca="1" si="113"/>
        <v>0</v>
      </c>
      <c r="AA140" s="2">
        <f t="shared" ca="1" si="113"/>
        <v>0</v>
      </c>
      <c r="AB140" s="2">
        <f t="shared" ca="1" si="113"/>
        <v>0</v>
      </c>
      <c r="AC140" s="2">
        <f t="shared" ca="1" si="178"/>
        <v>0</v>
      </c>
      <c r="AD140" s="2">
        <f t="shared" ca="1" si="178"/>
        <v>2</v>
      </c>
      <c r="AE140" s="2">
        <f t="shared" ca="1" si="178"/>
        <v>2</v>
      </c>
      <c r="AF140" s="2">
        <f t="shared" ca="1" si="178"/>
        <v>2</v>
      </c>
      <c r="AG140" s="2">
        <f t="shared" ca="1" si="178"/>
        <v>2</v>
      </c>
      <c r="AH140" s="2">
        <f t="shared" ca="1" si="178"/>
        <v>2</v>
      </c>
      <c r="AI140" s="2">
        <f t="shared" ca="1" si="161"/>
        <v>0</v>
      </c>
      <c r="AJ140" s="2">
        <f t="shared" ca="1" si="161"/>
        <v>0</v>
      </c>
      <c r="AK140" s="2">
        <f t="shared" ca="1" si="161"/>
        <v>0</v>
      </c>
      <c r="AL140" s="55">
        <v>96.400800000000004</v>
      </c>
      <c r="AM140" s="55">
        <v>96.392600000000002</v>
      </c>
      <c r="AN140" s="55">
        <v>96.367599999999996</v>
      </c>
      <c r="AO140" s="55">
        <v>96.374899999999997</v>
      </c>
      <c r="AP140" s="55">
        <v>96.1815</v>
      </c>
      <c r="AQ140" s="55">
        <v>96.148399999999995</v>
      </c>
      <c r="AR140" s="55">
        <v>0</v>
      </c>
      <c r="AS140" s="55">
        <v>0</v>
      </c>
      <c r="AT140" s="55">
        <v>0</v>
      </c>
      <c r="AU140" s="55">
        <v>0</v>
      </c>
      <c r="AV140" s="55">
        <v>0</v>
      </c>
      <c r="AW140" s="55"/>
      <c r="AX140" s="55"/>
      <c r="AY140" s="55"/>
      <c r="AZ140" s="2">
        <f t="shared" ca="1" si="114"/>
        <v>0</v>
      </c>
      <c r="BA140" s="2">
        <f t="shared" ca="1" si="114"/>
        <v>0</v>
      </c>
      <c r="BB140" s="2">
        <f t="shared" ca="1" si="114"/>
        <v>0</v>
      </c>
      <c r="BC140" s="2">
        <f t="shared" ca="1" si="114"/>
        <v>0</v>
      </c>
      <c r="BD140" s="2">
        <f t="shared" ca="1" si="114"/>
        <v>0</v>
      </c>
      <c r="BE140" s="2">
        <f t="shared" ca="1" si="179"/>
        <v>0</v>
      </c>
      <c r="BF140" s="2">
        <f t="shared" ca="1" si="179"/>
        <v>0</v>
      </c>
      <c r="BG140" s="2">
        <f t="shared" ca="1" si="179"/>
        <v>0</v>
      </c>
      <c r="BH140" s="2">
        <f t="shared" ca="1" si="179"/>
        <v>0</v>
      </c>
      <c r="BI140" s="2">
        <f t="shared" ca="1" si="179"/>
        <v>0</v>
      </c>
      <c r="BJ140" s="2">
        <f t="shared" ca="1" si="179"/>
        <v>0</v>
      </c>
      <c r="BK140" s="2">
        <f t="shared" ca="1" si="162"/>
        <v>0</v>
      </c>
      <c r="BL140" s="2">
        <f t="shared" ca="1" si="162"/>
        <v>0</v>
      </c>
      <c r="BM140" s="2">
        <f t="shared" ca="1" si="162"/>
        <v>0</v>
      </c>
      <c r="BN140" s="2" t="str">
        <f t="shared" si="183"/>
        <v>KV</v>
      </c>
      <c r="BP140" s="2">
        <f t="shared" si="180"/>
        <v>0</v>
      </c>
      <c r="BR140" s="2">
        <f t="shared" si="164"/>
        <v>0</v>
      </c>
      <c r="BS140" s="2">
        <f t="shared" si="165"/>
        <v>0</v>
      </c>
      <c r="BT140" s="2">
        <f t="shared" si="166"/>
        <v>0</v>
      </c>
      <c r="BU140" s="2">
        <f t="shared" si="167"/>
        <v>0</v>
      </c>
      <c r="BV140" s="2">
        <f t="shared" si="168"/>
        <v>0</v>
      </c>
      <c r="BW140" s="2">
        <f t="shared" si="169"/>
        <v>0</v>
      </c>
      <c r="BX140" s="2">
        <f t="shared" si="170"/>
        <v>0</v>
      </c>
      <c r="BY140" s="2">
        <f t="shared" si="171"/>
        <v>0</v>
      </c>
      <c r="BZ140" s="2">
        <f t="shared" si="172"/>
        <v>0</v>
      </c>
      <c r="CA140" s="2">
        <f t="shared" si="173"/>
        <v>0</v>
      </c>
      <c r="CB140" s="2">
        <f t="shared" si="174"/>
        <v>0</v>
      </c>
      <c r="CC140" s="2">
        <f t="shared" si="175"/>
        <v>0</v>
      </c>
      <c r="CD140" s="2">
        <f t="shared" si="176"/>
        <v>0</v>
      </c>
      <c r="CE140" s="2">
        <f t="shared" si="177"/>
        <v>0</v>
      </c>
    </row>
    <row r="141" spans="1:83" x14ac:dyDescent="0.25">
      <c r="A141" s="10" t="str">
        <f>IF(AND(MID(B141,11,2)="10",MID(B141,7,2)="SV",MID(B141,3,1)="T"),"ТА-1  -  "&amp;VLOOKUP("SVT",Справочники!$B$100:$C$115,2,FALSE),IF(MID(B141,1,2)="00",VLOOKUP(MID(B141,7,2),Справочники!$B$100:$C$115,2,FALSE),IF(MID(B141,3,1)="K","КА",IF(MID(B141,3,1)="T","ТА","-"))&amp;"-"&amp;MID(B141,1,2)*1&amp;IF(MID(B141,IF(MID(B141,11,2)="09",10,9),1)="A","А","")&amp;IF(MID(B141,IF(MID(B141,11,2)="09",10,9),1)="B","Б","")&amp;"  -  "&amp;VLOOKUP(IF(AND(MID(B141,7,2)="SV",MID(B141,3,1)="T"),"SVT",MID(B141,7,2)),Справочники!$B$100:$C$115,2,FALSE)))</f>
        <v>ТА-9  -  W</v>
      </c>
      <c r="B141" s="15" t="s">
        <v>602</v>
      </c>
      <c r="C141" s="18">
        <v>99</v>
      </c>
      <c r="D141" s="18">
        <v>85</v>
      </c>
      <c r="E141" s="22" t="s">
        <v>118</v>
      </c>
      <c r="F141" s="22">
        <v>3</v>
      </c>
      <c r="G141" s="18"/>
      <c r="H141" s="20">
        <f t="shared" ca="1" si="181"/>
        <v>0</v>
      </c>
      <c r="I141" s="16" t="str">
        <f t="shared" si="182"/>
        <v>09T002KV0L24</v>
      </c>
      <c r="J141" s="54">
        <v>96.594457346370007</v>
      </c>
      <c r="K141" s="54">
        <v>96.769685747780002</v>
      </c>
      <c r="L141" s="54">
        <v>96.879365905100002</v>
      </c>
      <c r="M141" s="54">
        <v>96.905446440600002</v>
      </c>
      <c r="N141" s="54">
        <v>95.155839294060002</v>
      </c>
      <c r="O141" s="54">
        <v>96.00976456811</v>
      </c>
      <c r="P141" s="54">
        <v>95.994313186599996</v>
      </c>
      <c r="Q141" s="54">
        <v>96.341213567739999</v>
      </c>
      <c r="R141" s="54">
        <v>96.602542843509994</v>
      </c>
      <c r="S141" s="54">
        <v>96.59927679498</v>
      </c>
      <c r="T141" s="54">
        <v>96.645581748820007</v>
      </c>
      <c r="U141" s="54"/>
      <c r="V141" s="54"/>
      <c r="W141" s="56"/>
      <c r="X141" s="2">
        <f t="shared" ca="1" si="113"/>
        <v>0</v>
      </c>
      <c r="Y141" s="2">
        <f t="shared" ca="1" si="113"/>
        <v>0</v>
      </c>
      <c r="Z141" s="2">
        <f t="shared" ca="1" si="113"/>
        <v>0</v>
      </c>
      <c r="AA141" s="2">
        <f t="shared" ca="1" si="113"/>
        <v>0</v>
      </c>
      <c r="AB141" s="2">
        <f t="shared" ca="1" si="113"/>
        <v>0</v>
      </c>
      <c r="AC141" s="2">
        <f t="shared" ca="1" si="178"/>
        <v>0</v>
      </c>
      <c r="AD141" s="2">
        <f t="shared" ca="1" si="178"/>
        <v>0</v>
      </c>
      <c r="AE141" s="2">
        <f t="shared" ca="1" si="178"/>
        <v>0</v>
      </c>
      <c r="AF141" s="2">
        <f t="shared" ca="1" si="178"/>
        <v>0</v>
      </c>
      <c r="AG141" s="2">
        <f t="shared" ca="1" si="178"/>
        <v>0</v>
      </c>
      <c r="AH141" s="2">
        <f t="shared" ca="1" si="178"/>
        <v>0</v>
      </c>
      <c r="AI141" s="2">
        <f t="shared" ca="1" si="161"/>
        <v>0</v>
      </c>
      <c r="AJ141" s="2">
        <f t="shared" ca="1" si="161"/>
        <v>0</v>
      </c>
      <c r="AK141" s="2">
        <f t="shared" ca="1" si="161"/>
        <v>0</v>
      </c>
      <c r="AL141" s="55">
        <v>98.330100000000002</v>
      </c>
      <c r="AM141" s="55">
        <v>98.4422</v>
      </c>
      <c r="AN141" s="55">
        <v>98.4071</v>
      </c>
      <c r="AO141" s="55">
        <v>98.457999999999998</v>
      </c>
      <c r="AP141" s="55">
        <v>96.814700000000002</v>
      </c>
      <c r="AQ141" s="55">
        <v>97.839299999999994</v>
      </c>
      <c r="AR141" s="55">
        <v>97.730699999999999</v>
      </c>
      <c r="AS141" s="55">
        <v>98.07</v>
      </c>
      <c r="AT141" s="55">
        <v>98.522300000000001</v>
      </c>
      <c r="AU141" s="55">
        <v>98.39</v>
      </c>
      <c r="AV141" s="55">
        <v>98.433000000000007</v>
      </c>
      <c r="AW141" s="55"/>
      <c r="AX141" s="55"/>
      <c r="AY141" s="55"/>
      <c r="AZ141" s="2">
        <f t="shared" ca="1" si="114"/>
        <v>0</v>
      </c>
      <c r="BA141" s="2">
        <f t="shared" ca="1" si="114"/>
        <v>0</v>
      </c>
      <c r="BB141" s="2">
        <f t="shared" ca="1" si="114"/>
        <v>0</v>
      </c>
      <c r="BC141" s="2">
        <f t="shared" ca="1" si="114"/>
        <v>0</v>
      </c>
      <c r="BD141" s="2">
        <f t="shared" ca="1" si="114"/>
        <v>0</v>
      </c>
      <c r="BE141" s="2">
        <f t="shared" ca="1" si="179"/>
        <v>0</v>
      </c>
      <c r="BF141" s="2">
        <f t="shared" ca="1" si="179"/>
        <v>0</v>
      </c>
      <c r="BG141" s="2">
        <f t="shared" ca="1" si="179"/>
        <v>0</v>
      </c>
      <c r="BH141" s="2">
        <f t="shared" ca="1" si="179"/>
        <v>0</v>
      </c>
      <c r="BI141" s="2">
        <f t="shared" ca="1" si="179"/>
        <v>0</v>
      </c>
      <c r="BJ141" s="2">
        <f t="shared" ca="1" si="179"/>
        <v>0</v>
      </c>
      <c r="BK141" s="2">
        <f t="shared" ca="1" si="162"/>
        <v>0</v>
      </c>
      <c r="BL141" s="2">
        <f t="shared" ca="1" si="162"/>
        <v>0</v>
      </c>
      <c r="BM141" s="2">
        <f t="shared" ca="1" si="162"/>
        <v>0</v>
      </c>
      <c r="BN141" s="2" t="str">
        <f t="shared" si="183"/>
        <v>KV</v>
      </c>
      <c r="BO141" s="2">
        <f t="shared" ref="BO141:BO154" si="184">IF(AND(COUNTIF(J141:W141,"&gt;0")&gt;6,COUNTIF(J141:W141,"&gt;0")=SUM(BR141:CE141)),SUM(BR141:CE141),0)</f>
        <v>0</v>
      </c>
      <c r="BP141" s="2">
        <f t="shared" si="180"/>
        <v>1</v>
      </c>
      <c r="BR141" s="2">
        <f t="shared" si="164"/>
        <v>0</v>
      </c>
      <c r="BS141" s="2">
        <f t="shared" si="165"/>
        <v>0</v>
      </c>
      <c r="BT141" s="2">
        <f t="shared" si="166"/>
        <v>0</v>
      </c>
      <c r="BU141" s="2">
        <f t="shared" si="167"/>
        <v>0</v>
      </c>
      <c r="BV141" s="2">
        <f t="shared" si="168"/>
        <v>0</v>
      </c>
      <c r="BW141" s="2">
        <f t="shared" si="169"/>
        <v>0</v>
      </c>
      <c r="BX141" s="2">
        <f t="shared" si="170"/>
        <v>0</v>
      </c>
      <c r="BY141" s="2">
        <f t="shared" si="171"/>
        <v>0</v>
      </c>
      <c r="BZ141" s="2">
        <f t="shared" si="172"/>
        <v>0</v>
      </c>
      <c r="CA141" s="2">
        <f t="shared" si="173"/>
        <v>0</v>
      </c>
      <c r="CB141" s="2">
        <f t="shared" si="174"/>
        <v>0</v>
      </c>
      <c r="CC141" s="2">
        <f t="shared" si="175"/>
        <v>0</v>
      </c>
      <c r="CD141" s="2">
        <f t="shared" si="176"/>
        <v>0</v>
      </c>
      <c r="CE141" s="2">
        <f t="shared" si="177"/>
        <v>0</v>
      </c>
    </row>
    <row r="142" spans="1:83" x14ac:dyDescent="0.25">
      <c r="A142" s="10" t="str">
        <f>IF(AND(MID(B142,11,2)="10",MID(B142,7,2)="SV",MID(B142,3,1)="T"),"ТА-1  -  "&amp;VLOOKUP("SVT",Справочники!$B$100:$C$115,2,FALSE),IF(MID(B142,1,2)="00",VLOOKUP(MID(B142,7,2),Справочники!$B$100:$C$115,2,FALSE),IF(MID(B142,3,1)="K","КА",IF(MID(B142,3,1)="T","ТА","-"))&amp;"-"&amp;MID(B142,1,2)*1&amp;IF(MID(B142,IF(MID(B142,11,2)="09",10,9),1)="A","А","")&amp;IF(MID(B142,IF(MID(B142,11,2)="09",10,9),1)="B","Б","")&amp;"  -  "&amp;VLOOKUP(IF(AND(MID(B142,7,2)="SV",MID(B142,3,1)="T"),"SVT",MID(B142,7,2)),Справочники!$B$100:$C$115,2,FALSE)))</f>
        <v>ТА-10  -  W</v>
      </c>
      <c r="B142" s="15" t="s">
        <v>603</v>
      </c>
      <c r="C142" s="18">
        <v>99</v>
      </c>
      <c r="D142" s="18">
        <v>85</v>
      </c>
      <c r="E142" s="22" t="s">
        <v>118</v>
      </c>
      <c r="F142" s="22">
        <v>3</v>
      </c>
      <c r="G142" s="18"/>
      <c r="H142" s="20">
        <f t="shared" ca="1" si="181"/>
        <v>0</v>
      </c>
      <c r="I142" s="16" t="str">
        <f t="shared" si="182"/>
        <v>10T002KV0L24</v>
      </c>
      <c r="J142" s="54">
        <v>94.440653212399994</v>
      </c>
      <c r="K142" s="54">
        <v>95.042453035159994</v>
      </c>
      <c r="L142" s="54">
        <v>95.108611909930005</v>
      </c>
      <c r="M142" s="54">
        <v>95.117187799579995</v>
      </c>
      <c r="N142" s="54">
        <v>94.510913783239999</v>
      </c>
      <c r="O142" s="54">
        <v>94.756435225640004</v>
      </c>
      <c r="P142" s="54">
        <v>94.630074715860005</v>
      </c>
      <c r="Q142" s="54">
        <v>95.200498095930001</v>
      </c>
      <c r="R142" s="54">
        <v>95.668054098149995</v>
      </c>
      <c r="S142" s="54">
        <v>96.017449780920003</v>
      </c>
      <c r="T142" s="54">
        <v>96.050106171340005</v>
      </c>
      <c r="U142" s="54"/>
      <c r="V142" s="54"/>
      <c r="W142" s="56"/>
      <c r="X142" s="2">
        <f t="shared" ca="1" si="113"/>
        <v>0</v>
      </c>
      <c r="Y142" s="2">
        <f t="shared" ca="1" si="113"/>
        <v>0</v>
      </c>
      <c r="Z142" s="2">
        <f t="shared" ca="1" si="113"/>
        <v>0</v>
      </c>
      <c r="AA142" s="2">
        <f t="shared" ca="1" si="113"/>
        <v>0</v>
      </c>
      <c r="AB142" s="2">
        <f t="shared" ca="1" si="113"/>
        <v>0</v>
      </c>
      <c r="AC142" s="2">
        <f t="shared" ca="1" si="178"/>
        <v>0</v>
      </c>
      <c r="AD142" s="2">
        <f t="shared" ca="1" si="178"/>
        <v>0</v>
      </c>
      <c r="AE142" s="2">
        <f t="shared" ca="1" si="178"/>
        <v>0</v>
      </c>
      <c r="AF142" s="2">
        <f t="shared" ca="1" si="178"/>
        <v>0</v>
      </c>
      <c r="AG142" s="2">
        <f t="shared" ca="1" si="178"/>
        <v>0</v>
      </c>
      <c r="AH142" s="2">
        <f t="shared" ca="1" si="178"/>
        <v>0</v>
      </c>
      <c r="AI142" s="2">
        <f t="shared" ca="1" si="161"/>
        <v>0</v>
      </c>
      <c r="AJ142" s="2">
        <f t="shared" ca="1" si="161"/>
        <v>0</v>
      </c>
      <c r="AK142" s="2">
        <f t="shared" ca="1" si="161"/>
        <v>0</v>
      </c>
      <c r="AL142" s="55">
        <v>97.117000000000004</v>
      </c>
      <c r="AM142" s="55">
        <v>97.758099999999999</v>
      </c>
      <c r="AN142" s="55">
        <v>97.750500000000002</v>
      </c>
      <c r="AO142" s="55">
        <v>97.772099999999995</v>
      </c>
      <c r="AP142" s="55">
        <v>97.024199999999993</v>
      </c>
      <c r="AQ142" s="55">
        <v>97.5214</v>
      </c>
      <c r="AR142" s="55">
        <v>97.370400000000004</v>
      </c>
      <c r="AS142" s="55">
        <v>97.828199999999995</v>
      </c>
      <c r="AT142" s="55">
        <v>97.804699999999997</v>
      </c>
      <c r="AU142" s="55">
        <v>97.862499999999997</v>
      </c>
      <c r="AV142" s="55">
        <v>97.855199999999996</v>
      </c>
      <c r="AW142" s="55"/>
      <c r="AX142" s="55"/>
      <c r="AY142" s="55"/>
      <c r="AZ142" s="2">
        <f t="shared" ca="1" si="114"/>
        <v>0</v>
      </c>
      <c r="BA142" s="2">
        <f t="shared" ca="1" si="114"/>
        <v>0</v>
      </c>
      <c r="BB142" s="2">
        <f t="shared" ca="1" si="114"/>
        <v>0</v>
      </c>
      <c r="BC142" s="2">
        <f t="shared" ca="1" si="114"/>
        <v>0</v>
      </c>
      <c r="BD142" s="2">
        <f t="shared" ca="1" si="114"/>
        <v>0</v>
      </c>
      <c r="BE142" s="2">
        <f t="shared" ca="1" si="179"/>
        <v>0</v>
      </c>
      <c r="BF142" s="2">
        <f t="shared" ca="1" si="179"/>
        <v>0</v>
      </c>
      <c r="BG142" s="2">
        <f t="shared" ca="1" si="179"/>
        <v>0</v>
      </c>
      <c r="BH142" s="2">
        <f t="shared" ca="1" si="179"/>
        <v>0</v>
      </c>
      <c r="BI142" s="2">
        <f t="shared" ca="1" si="179"/>
        <v>0</v>
      </c>
      <c r="BJ142" s="2">
        <f t="shared" ca="1" si="179"/>
        <v>0</v>
      </c>
      <c r="BK142" s="2">
        <f t="shared" ca="1" si="162"/>
        <v>0</v>
      </c>
      <c r="BL142" s="2">
        <f t="shared" ca="1" si="162"/>
        <v>0</v>
      </c>
      <c r="BM142" s="2">
        <f t="shared" ca="1" si="162"/>
        <v>0</v>
      </c>
      <c r="BN142" s="2" t="str">
        <f t="shared" si="183"/>
        <v>KV</v>
      </c>
      <c r="BO142" s="2">
        <f t="shared" si="184"/>
        <v>0</v>
      </c>
      <c r="BP142" s="2">
        <f t="shared" si="180"/>
        <v>1</v>
      </c>
      <c r="BR142" s="2">
        <f t="shared" si="164"/>
        <v>0</v>
      </c>
      <c r="BS142" s="2">
        <f t="shared" si="165"/>
        <v>0</v>
      </c>
      <c r="BT142" s="2">
        <f t="shared" si="166"/>
        <v>0</v>
      </c>
      <c r="BU142" s="2">
        <f t="shared" si="167"/>
        <v>0</v>
      </c>
      <c r="BV142" s="2">
        <f t="shared" si="168"/>
        <v>0</v>
      </c>
      <c r="BW142" s="2">
        <f t="shared" si="169"/>
        <v>0</v>
      </c>
      <c r="BX142" s="2">
        <f t="shared" si="170"/>
        <v>0</v>
      </c>
      <c r="BY142" s="2">
        <f t="shared" si="171"/>
        <v>0</v>
      </c>
      <c r="BZ142" s="2">
        <f t="shared" si="172"/>
        <v>0</v>
      </c>
      <c r="CA142" s="2">
        <f t="shared" si="173"/>
        <v>0</v>
      </c>
      <c r="CB142" s="2">
        <f t="shared" si="174"/>
        <v>0</v>
      </c>
      <c r="CC142" s="2">
        <f t="shared" si="175"/>
        <v>0</v>
      </c>
      <c r="CD142" s="2">
        <f t="shared" si="176"/>
        <v>0</v>
      </c>
      <c r="CE142" s="2">
        <f t="shared" si="177"/>
        <v>0</v>
      </c>
    </row>
    <row r="143" spans="1:83" x14ac:dyDescent="0.25">
      <c r="A143" s="10" t="str">
        <f>IF(AND(MID(B143,11,2)="10",MID(B143,7,2)="SV",MID(B143,3,1)="T"),"ТА-1  -  "&amp;VLOOKUP("SVT",Справочники!$B$100:$C$115,2,FALSE),IF(MID(B143,1,2)="00",VLOOKUP(MID(B143,7,2),Справочники!$B$100:$C$115,2,FALSE),IF(MID(B143,3,1)="K","КА",IF(MID(B143,3,1)="T","ТА","-"))&amp;"-"&amp;MID(B143,1,2)*1&amp;IF(MID(B143,IF(MID(B143,11,2)="09",10,9),1)="A","А","")&amp;IF(MID(B143,IF(MID(B143,11,2)="09",10,9),1)="B","Б","")&amp;"  -  "&amp;VLOOKUP(IF(AND(MID(B143,7,2)="SV",MID(B143,3,1)="T"),"SVT",MID(B143,7,2)),Справочники!$B$100:$C$115,2,FALSE)))</f>
        <v>КА-1А  -  ЧЧР</v>
      </c>
      <c r="B143" s="15" t="s">
        <v>1158</v>
      </c>
      <c r="C143" s="18"/>
      <c r="D143" s="18"/>
      <c r="E143" s="22"/>
      <c r="F143" s="22"/>
      <c r="G143" s="18"/>
      <c r="H143" s="20">
        <f t="shared" ca="1" si="181"/>
        <v>0</v>
      </c>
      <c r="I143" s="16" t="str">
        <f t="shared" si="182"/>
        <v>01K002LHAF24</v>
      </c>
      <c r="J143" s="54">
        <v>24</v>
      </c>
      <c r="K143" s="54">
        <v>24</v>
      </c>
      <c r="L143" s="54">
        <v>24</v>
      </c>
      <c r="M143" s="54">
        <v>24</v>
      </c>
      <c r="N143" s="54">
        <v>24</v>
      </c>
      <c r="O143" s="54">
        <v>24</v>
      </c>
      <c r="P143" s="54">
        <v>24</v>
      </c>
      <c r="Q143" s="54">
        <v>24</v>
      </c>
      <c r="R143" s="54">
        <v>24</v>
      </c>
      <c r="S143" s="54">
        <v>24</v>
      </c>
      <c r="T143" s="54">
        <v>24</v>
      </c>
      <c r="U143" s="54"/>
      <c r="V143" s="54"/>
      <c r="W143" s="56"/>
      <c r="AL143" s="55"/>
      <c r="AM143" s="55"/>
      <c r="AN143" s="55"/>
      <c r="AO143" s="55"/>
      <c r="AP143" s="55"/>
      <c r="AQ143" s="55"/>
      <c r="AR143" s="55"/>
      <c r="AS143" s="55"/>
      <c r="AT143" s="55"/>
      <c r="AU143" s="55"/>
      <c r="AV143" s="55"/>
      <c r="AW143" s="55"/>
      <c r="AX143" s="55"/>
      <c r="AY143" s="55"/>
      <c r="AZ143" s="2">
        <f t="shared" ca="1" si="114"/>
        <v>0</v>
      </c>
      <c r="BA143" s="2">
        <f t="shared" ca="1" si="114"/>
        <v>0</v>
      </c>
      <c r="BB143" s="2">
        <f t="shared" ca="1" si="114"/>
        <v>0</v>
      </c>
      <c r="BC143" s="2">
        <f t="shared" ca="1" si="114"/>
        <v>0</v>
      </c>
      <c r="BD143" s="2">
        <f t="shared" ca="1" si="114"/>
        <v>0</v>
      </c>
      <c r="BE143" s="2">
        <f t="shared" ca="1" si="179"/>
        <v>0</v>
      </c>
      <c r="BF143" s="2">
        <f t="shared" ca="1" si="179"/>
        <v>0</v>
      </c>
      <c r="BG143" s="2">
        <f t="shared" ca="1" si="179"/>
        <v>0</v>
      </c>
      <c r="BH143" s="2">
        <f t="shared" ca="1" si="179"/>
        <v>0</v>
      </c>
      <c r="BI143" s="2">
        <f t="shared" ca="1" si="179"/>
        <v>0</v>
      </c>
      <c r="BJ143" s="2">
        <f t="shared" ca="1" si="179"/>
        <v>0</v>
      </c>
      <c r="BK143" s="2">
        <f t="shared" ca="1" si="162"/>
        <v>0</v>
      </c>
      <c r="BL143" s="2">
        <f t="shared" ca="1" si="162"/>
        <v>0</v>
      </c>
      <c r="BM143" s="2">
        <f t="shared" ca="1" si="162"/>
        <v>0</v>
      </c>
      <c r="BN143" s="2" t="str">
        <f t="shared" si="183"/>
        <v>LH</v>
      </c>
      <c r="BO143" s="2">
        <f t="shared" si="184"/>
        <v>0</v>
      </c>
      <c r="BP143" s="2">
        <f t="shared" si="180"/>
        <v>0</v>
      </c>
      <c r="BR143" s="2">
        <f t="shared" ref="BR143:BR169" si="185">IF(W143=24,1,IF(AND(V143=24,W143=0),1,IF(AND(U143=24,V143=0),1,IF(AND(T143=24,U143=0),1,IF(AND(S143=24,T143=0),1,IF(AND(R143=24,S143=0),1,IF(AND(Q143=24,R143=0),1,IF(AND(P143=24,Q143=0),1,IF(AND(O143=24,P143=0),1,IF(AND(N143=24,O143=0),1,IF(AND(M143=24,N143=0),1,IF(AND(L143=24,M143=0),1,IF(AND(K143=24,L143=0),1,IF(AND(J143=24,K143=0),1,0))))))))))))))</f>
        <v>1</v>
      </c>
    </row>
    <row r="144" spans="1:83" x14ac:dyDescent="0.25">
      <c r="A144" s="10" t="str">
        <f>IF(AND(MID(B144,11,2)="10",MID(B144,7,2)="SV",MID(B144,3,1)="T"),"ТА-1  -  "&amp;VLOOKUP("SVT",Справочники!$B$100:$C$115,2,FALSE),IF(MID(B144,1,2)="00",VLOOKUP(MID(B144,7,2),Справочники!$B$100:$C$115,2,FALSE),IF(MID(B144,3,1)="K","КА",IF(MID(B144,3,1)="T","ТА","-"))&amp;"-"&amp;MID(B144,1,2)*1&amp;IF(MID(B144,IF(MID(B144,11,2)="09",10,9),1)="A","А","")&amp;IF(MID(B144,IF(MID(B144,11,2)="09",10,9),1)="B","Б","")&amp;"  -  "&amp;VLOOKUP(IF(AND(MID(B144,7,2)="SV",MID(B144,3,1)="T"),"SVT",MID(B144,7,2)),Справочники!$B$100:$C$115,2,FALSE)))</f>
        <v>КА-1Б  -  ЧЧР</v>
      </c>
      <c r="B144" s="15" t="s">
        <v>1159</v>
      </c>
      <c r="C144" s="18"/>
      <c r="D144" s="18"/>
      <c r="E144" s="22"/>
      <c r="F144" s="22"/>
      <c r="G144" s="18"/>
      <c r="H144" s="20">
        <f t="shared" ca="1" si="181"/>
        <v>0</v>
      </c>
      <c r="I144" s="16" t="str">
        <f t="shared" si="182"/>
        <v>01K002LHBF24</v>
      </c>
      <c r="J144" s="54">
        <v>24</v>
      </c>
      <c r="K144" s="54">
        <v>24</v>
      </c>
      <c r="L144" s="54">
        <v>24</v>
      </c>
      <c r="M144" s="54">
        <v>24</v>
      </c>
      <c r="N144" s="54">
        <v>24</v>
      </c>
      <c r="O144" s="54">
        <v>24</v>
      </c>
      <c r="P144" s="54">
        <v>24</v>
      </c>
      <c r="Q144" s="54">
        <v>24</v>
      </c>
      <c r="R144" s="54">
        <v>24</v>
      </c>
      <c r="S144" s="54">
        <v>24</v>
      </c>
      <c r="T144" s="54">
        <v>24</v>
      </c>
      <c r="U144" s="54"/>
      <c r="V144" s="54"/>
      <c r="W144" s="56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2">
        <f t="shared" ca="1" si="114"/>
        <v>0</v>
      </c>
      <c r="BA144" s="2">
        <f t="shared" ca="1" si="114"/>
        <v>0</v>
      </c>
      <c r="BB144" s="2">
        <f t="shared" ca="1" si="114"/>
        <v>0</v>
      </c>
      <c r="BC144" s="2">
        <f t="shared" ca="1" si="114"/>
        <v>0</v>
      </c>
      <c r="BD144" s="2">
        <f t="shared" ca="1" si="114"/>
        <v>0</v>
      </c>
      <c r="BE144" s="2">
        <f t="shared" ca="1" si="179"/>
        <v>0</v>
      </c>
      <c r="BF144" s="2">
        <f t="shared" ca="1" si="179"/>
        <v>0</v>
      </c>
      <c r="BG144" s="2">
        <f t="shared" ca="1" si="179"/>
        <v>0</v>
      </c>
      <c r="BH144" s="2">
        <f t="shared" ca="1" si="179"/>
        <v>0</v>
      </c>
      <c r="BI144" s="2">
        <f t="shared" ca="1" si="179"/>
        <v>0</v>
      </c>
      <c r="BJ144" s="2">
        <f t="shared" ca="1" si="179"/>
        <v>0</v>
      </c>
      <c r="BK144" s="2">
        <f t="shared" ca="1" si="162"/>
        <v>0</v>
      </c>
      <c r="BL144" s="2">
        <f t="shared" ca="1" si="162"/>
        <v>0</v>
      </c>
      <c r="BM144" s="2">
        <f t="shared" ca="1" si="162"/>
        <v>0</v>
      </c>
      <c r="BN144" s="2" t="str">
        <f t="shared" si="183"/>
        <v>LH</v>
      </c>
      <c r="BO144" s="2">
        <f t="shared" si="184"/>
        <v>0</v>
      </c>
      <c r="BP144" s="2">
        <f t="shared" si="180"/>
        <v>0</v>
      </c>
      <c r="BR144" s="2">
        <f t="shared" si="185"/>
        <v>1</v>
      </c>
    </row>
    <row r="145" spans="1:70" x14ac:dyDescent="0.25">
      <c r="A145" s="10" t="str">
        <f>IF(AND(MID(B145,11,2)="10",MID(B145,7,2)="SV",MID(B145,3,1)="T"),"ТА-1  -  "&amp;VLOOKUP("SVT",Справочники!$B$100:$C$115,2,FALSE),IF(MID(B145,1,2)="00",VLOOKUP(MID(B145,7,2),Справочники!$B$100:$C$115,2,FALSE),IF(MID(B145,3,1)="K","КА",IF(MID(B145,3,1)="T","ТА","-"))&amp;"-"&amp;MID(B145,1,2)*1&amp;IF(MID(B145,IF(MID(B145,11,2)="09",10,9),1)="A","А","")&amp;IF(MID(B145,IF(MID(B145,11,2)="09",10,9),1)="B","Б","")&amp;"  -  "&amp;VLOOKUP(IF(AND(MID(B145,7,2)="SV",MID(B145,3,1)="T"),"SVT",MID(B145,7,2)),Справочники!$B$100:$C$115,2,FALSE)))</f>
        <v>КА-2А  -  ЧЧР</v>
      </c>
      <c r="B145" s="15" t="s">
        <v>1160</v>
      </c>
      <c r="C145" s="18"/>
      <c r="D145" s="18"/>
      <c r="E145" s="22"/>
      <c r="F145" s="22"/>
      <c r="G145" s="18"/>
      <c r="H145" s="20">
        <f t="shared" ca="1" si="181"/>
        <v>0</v>
      </c>
      <c r="I145" s="16" t="str">
        <f t="shared" si="182"/>
        <v>02K002LHAF24</v>
      </c>
      <c r="J145" s="54">
        <v>24</v>
      </c>
      <c r="K145" s="54">
        <v>24</v>
      </c>
      <c r="L145" s="54">
        <v>24</v>
      </c>
      <c r="M145" s="54">
        <v>24</v>
      </c>
      <c r="N145" s="54">
        <v>24</v>
      </c>
      <c r="O145" s="54">
        <v>24</v>
      </c>
      <c r="P145" s="54">
        <v>24</v>
      </c>
      <c r="Q145" s="54">
        <v>24</v>
      </c>
      <c r="R145" s="54">
        <v>24</v>
      </c>
      <c r="S145" s="54">
        <v>24</v>
      </c>
      <c r="T145" s="54">
        <v>24</v>
      </c>
      <c r="U145" s="54"/>
      <c r="V145" s="54"/>
      <c r="W145" s="56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2">
        <f t="shared" ca="1" si="114"/>
        <v>0</v>
      </c>
      <c r="BA145" s="2">
        <f t="shared" ca="1" si="114"/>
        <v>0</v>
      </c>
      <c r="BB145" s="2">
        <f t="shared" ca="1" si="114"/>
        <v>0</v>
      </c>
      <c r="BC145" s="2">
        <f t="shared" ca="1" si="114"/>
        <v>0</v>
      </c>
      <c r="BD145" s="2">
        <f t="shared" ca="1" si="114"/>
        <v>0</v>
      </c>
      <c r="BE145" s="2">
        <f t="shared" ca="1" si="179"/>
        <v>0</v>
      </c>
      <c r="BF145" s="2">
        <f t="shared" ca="1" si="179"/>
        <v>0</v>
      </c>
      <c r="BG145" s="2">
        <f t="shared" ca="1" si="179"/>
        <v>0</v>
      </c>
      <c r="BH145" s="2">
        <f t="shared" ca="1" si="179"/>
        <v>0</v>
      </c>
      <c r="BI145" s="2">
        <f t="shared" ca="1" si="179"/>
        <v>0</v>
      </c>
      <c r="BJ145" s="2">
        <f t="shared" ca="1" si="179"/>
        <v>0</v>
      </c>
      <c r="BK145" s="2">
        <f t="shared" ca="1" si="162"/>
        <v>0</v>
      </c>
      <c r="BL145" s="2">
        <f t="shared" ca="1" si="162"/>
        <v>0</v>
      </c>
      <c r="BM145" s="2">
        <f t="shared" ca="1" si="162"/>
        <v>0</v>
      </c>
      <c r="BN145" s="2" t="str">
        <f t="shared" si="183"/>
        <v>LH</v>
      </c>
      <c r="BO145" s="2">
        <f t="shared" si="184"/>
        <v>0</v>
      </c>
      <c r="BP145" s="2">
        <f t="shared" si="180"/>
        <v>0</v>
      </c>
      <c r="BR145" s="2">
        <f t="shared" si="185"/>
        <v>1</v>
      </c>
    </row>
    <row r="146" spans="1:70" x14ac:dyDescent="0.25">
      <c r="A146" s="10" t="str">
        <f>IF(AND(MID(B146,11,2)="10",MID(B146,7,2)="SV",MID(B146,3,1)="T"),"ТА-1  -  "&amp;VLOOKUP("SVT",Справочники!$B$100:$C$115,2,FALSE),IF(MID(B146,1,2)="00",VLOOKUP(MID(B146,7,2),Справочники!$B$100:$C$115,2,FALSE),IF(MID(B146,3,1)="K","КА",IF(MID(B146,3,1)="T","ТА","-"))&amp;"-"&amp;MID(B146,1,2)*1&amp;IF(MID(B146,IF(MID(B146,11,2)="09",10,9),1)="A","А","")&amp;IF(MID(B146,IF(MID(B146,11,2)="09",10,9),1)="B","Б","")&amp;"  -  "&amp;VLOOKUP(IF(AND(MID(B146,7,2)="SV",MID(B146,3,1)="T"),"SVT",MID(B146,7,2)),Справочники!$B$100:$C$115,2,FALSE)))</f>
        <v>КА-2Б  -  ЧЧР</v>
      </c>
      <c r="B146" s="15" t="s">
        <v>1161</v>
      </c>
      <c r="C146" s="18"/>
      <c r="D146" s="18"/>
      <c r="E146" s="22"/>
      <c r="F146" s="22"/>
      <c r="G146" s="18"/>
      <c r="H146" s="20">
        <f t="shared" ca="1" si="181"/>
        <v>0</v>
      </c>
      <c r="I146" s="16" t="str">
        <f t="shared" si="182"/>
        <v>02K002LHBF24</v>
      </c>
      <c r="J146" s="54">
        <v>24</v>
      </c>
      <c r="K146" s="54">
        <v>24</v>
      </c>
      <c r="L146" s="54">
        <v>24</v>
      </c>
      <c r="M146" s="54">
        <v>24</v>
      </c>
      <c r="N146" s="54">
        <v>24</v>
      </c>
      <c r="O146" s="54">
        <v>24</v>
      </c>
      <c r="P146" s="54">
        <v>24</v>
      </c>
      <c r="Q146" s="54">
        <v>24</v>
      </c>
      <c r="R146" s="54">
        <v>24</v>
      </c>
      <c r="S146" s="54">
        <v>24</v>
      </c>
      <c r="T146" s="54">
        <v>24</v>
      </c>
      <c r="U146" s="54"/>
      <c r="V146" s="54"/>
      <c r="W146" s="56"/>
      <c r="AL146" s="55"/>
      <c r="AM146" s="55"/>
      <c r="AN146" s="55"/>
      <c r="AO146" s="55"/>
      <c r="AP146" s="55"/>
      <c r="AQ146" s="55"/>
      <c r="AR146" s="55"/>
      <c r="AS146" s="55"/>
      <c r="AT146" s="55"/>
      <c r="AU146" s="55"/>
      <c r="AV146" s="55"/>
      <c r="AW146" s="55"/>
      <c r="AX146" s="55"/>
      <c r="AY146" s="55"/>
      <c r="AZ146" s="2">
        <f t="shared" ca="1" si="114"/>
        <v>0</v>
      </c>
      <c r="BA146" s="2">
        <f t="shared" ca="1" si="114"/>
        <v>0</v>
      </c>
      <c r="BB146" s="2">
        <f t="shared" ca="1" si="114"/>
        <v>0</v>
      </c>
      <c r="BC146" s="2">
        <f t="shared" ca="1" si="114"/>
        <v>0</v>
      </c>
      <c r="BD146" s="2">
        <f t="shared" ca="1" si="114"/>
        <v>0</v>
      </c>
      <c r="BE146" s="2">
        <f t="shared" ca="1" si="179"/>
        <v>0</v>
      </c>
      <c r="BF146" s="2">
        <f t="shared" ca="1" si="179"/>
        <v>0</v>
      </c>
      <c r="BG146" s="2">
        <f t="shared" ca="1" si="179"/>
        <v>0</v>
      </c>
      <c r="BH146" s="2">
        <f t="shared" ca="1" si="179"/>
        <v>0</v>
      </c>
      <c r="BI146" s="2">
        <f t="shared" ca="1" si="179"/>
        <v>0</v>
      </c>
      <c r="BJ146" s="2">
        <f t="shared" ca="1" si="179"/>
        <v>0</v>
      </c>
      <c r="BK146" s="2">
        <f t="shared" ca="1" si="162"/>
        <v>0</v>
      </c>
      <c r="BL146" s="2">
        <f t="shared" ca="1" si="162"/>
        <v>0</v>
      </c>
      <c r="BM146" s="2">
        <f t="shared" ca="1" si="162"/>
        <v>0</v>
      </c>
      <c r="BN146" s="2" t="str">
        <f t="shared" si="183"/>
        <v>LH</v>
      </c>
      <c r="BO146" s="2">
        <f t="shared" si="184"/>
        <v>0</v>
      </c>
      <c r="BP146" s="2">
        <f t="shared" si="180"/>
        <v>0</v>
      </c>
      <c r="BR146" s="2">
        <f t="shared" si="185"/>
        <v>1</v>
      </c>
    </row>
    <row r="147" spans="1:70" x14ac:dyDescent="0.25">
      <c r="A147" s="10" t="str">
        <f>IF(AND(MID(B147,11,2)="10",MID(B147,7,2)="SV",MID(B147,3,1)="T"),"ТА-1  -  "&amp;VLOOKUP("SVT",Справочники!$B$100:$C$115,2,FALSE),IF(MID(B147,1,2)="00",VLOOKUP(MID(B147,7,2),Справочники!$B$100:$C$115,2,FALSE),IF(MID(B147,3,1)="K","КА",IF(MID(B147,3,1)="T","ТА","-"))&amp;"-"&amp;MID(B147,1,2)*1&amp;IF(MID(B147,IF(MID(B147,11,2)="09",10,9),1)="A","А","")&amp;IF(MID(B147,IF(MID(B147,11,2)="09",10,9),1)="B","Б","")&amp;"  -  "&amp;VLOOKUP(IF(AND(MID(B147,7,2)="SV",MID(B147,3,1)="T"),"SVT",MID(B147,7,2)),Справочники!$B$100:$C$115,2,FALSE)))</f>
        <v>КА-4А  -  ЧЧР</v>
      </c>
      <c r="B147" s="15" t="s">
        <v>1162</v>
      </c>
      <c r="C147" s="18"/>
      <c r="D147" s="18"/>
      <c r="E147" s="22"/>
      <c r="F147" s="22"/>
      <c r="G147" s="18"/>
      <c r="H147" s="20">
        <f t="shared" ca="1" si="181"/>
        <v>0</v>
      </c>
      <c r="I147" s="16" t="str">
        <f t="shared" si="182"/>
        <v>04K002LHAF24</v>
      </c>
      <c r="J147" s="54">
        <v>24</v>
      </c>
      <c r="K147" s="54">
        <v>24</v>
      </c>
      <c r="L147" s="54">
        <v>24</v>
      </c>
      <c r="M147" s="54">
        <v>24</v>
      </c>
      <c r="N147" s="54">
        <v>24</v>
      </c>
      <c r="O147" s="54">
        <v>24</v>
      </c>
      <c r="P147" s="54">
        <v>24</v>
      </c>
      <c r="Q147" s="54">
        <v>24</v>
      </c>
      <c r="R147" s="54">
        <v>24</v>
      </c>
      <c r="S147" s="54">
        <v>24</v>
      </c>
      <c r="T147" s="54">
        <v>24</v>
      </c>
      <c r="U147" s="54"/>
      <c r="V147" s="54"/>
      <c r="W147" s="56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2">
        <f t="shared" ca="1" si="114"/>
        <v>0</v>
      </c>
      <c r="BA147" s="2">
        <f t="shared" ca="1" si="114"/>
        <v>0</v>
      </c>
      <c r="BB147" s="2">
        <f t="shared" ca="1" si="114"/>
        <v>0</v>
      </c>
      <c r="BC147" s="2">
        <f t="shared" ca="1" si="114"/>
        <v>0</v>
      </c>
      <c r="BD147" s="2">
        <f t="shared" ca="1" si="114"/>
        <v>0</v>
      </c>
      <c r="BE147" s="2">
        <f t="shared" ca="1" si="179"/>
        <v>0</v>
      </c>
      <c r="BF147" s="2">
        <f t="shared" ca="1" si="179"/>
        <v>0</v>
      </c>
      <c r="BG147" s="2">
        <f t="shared" ca="1" si="179"/>
        <v>0</v>
      </c>
      <c r="BH147" s="2">
        <f t="shared" ca="1" si="179"/>
        <v>0</v>
      </c>
      <c r="BI147" s="2">
        <f t="shared" ca="1" si="179"/>
        <v>0</v>
      </c>
      <c r="BJ147" s="2">
        <f t="shared" ca="1" si="179"/>
        <v>0</v>
      </c>
      <c r="BK147" s="2">
        <f t="shared" ca="1" si="162"/>
        <v>0</v>
      </c>
      <c r="BL147" s="2">
        <f t="shared" ca="1" si="162"/>
        <v>0</v>
      </c>
      <c r="BM147" s="2">
        <f t="shared" ca="1" si="162"/>
        <v>0</v>
      </c>
      <c r="BN147" s="2" t="str">
        <f t="shared" si="183"/>
        <v>LH</v>
      </c>
      <c r="BO147" s="2">
        <f t="shared" si="184"/>
        <v>0</v>
      </c>
      <c r="BP147" s="2">
        <f t="shared" si="180"/>
        <v>0</v>
      </c>
      <c r="BR147" s="2">
        <f t="shared" si="185"/>
        <v>1</v>
      </c>
    </row>
    <row r="148" spans="1:70" x14ac:dyDescent="0.25">
      <c r="A148" s="10" t="str">
        <f>IF(AND(MID(B148,11,2)="10",MID(B148,7,2)="SV",MID(B148,3,1)="T"),"ТА-1  -  "&amp;VLOOKUP("SVT",Справочники!$B$100:$C$115,2,FALSE),IF(MID(B148,1,2)="00",VLOOKUP(MID(B148,7,2),Справочники!$B$100:$C$115,2,FALSE),IF(MID(B148,3,1)="K","КА",IF(MID(B148,3,1)="T","ТА","-"))&amp;"-"&amp;MID(B148,1,2)*1&amp;IF(MID(B148,IF(MID(B148,11,2)="09",10,9),1)="A","А","")&amp;IF(MID(B148,IF(MID(B148,11,2)="09",10,9),1)="B","Б","")&amp;"  -  "&amp;VLOOKUP(IF(AND(MID(B148,7,2)="SV",MID(B148,3,1)="T"),"SVT",MID(B148,7,2)),Справочники!$B$100:$C$115,2,FALSE)))</f>
        <v>КА-4Б  -  ЧЧР</v>
      </c>
      <c r="B148" s="15" t="s">
        <v>1163</v>
      </c>
      <c r="C148" s="18"/>
      <c r="D148" s="18"/>
      <c r="E148" s="22"/>
      <c r="F148" s="22"/>
      <c r="G148" s="18"/>
      <c r="H148" s="20">
        <f t="shared" ca="1" si="181"/>
        <v>0</v>
      </c>
      <c r="I148" s="16" t="str">
        <f t="shared" si="182"/>
        <v>04K002LHBF24</v>
      </c>
      <c r="J148" s="54">
        <v>24</v>
      </c>
      <c r="K148" s="54">
        <v>24</v>
      </c>
      <c r="L148" s="54">
        <v>24</v>
      </c>
      <c r="M148" s="54">
        <v>24</v>
      </c>
      <c r="N148" s="54">
        <v>24</v>
      </c>
      <c r="O148" s="54">
        <v>24</v>
      </c>
      <c r="P148" s="54">
        <v>24</v>
      </c>
      <c r="Q148" s="54">
        <v>24</v>
      </c>
      <c r="R148" s="54">
        <v>24</v>
      </c>
      <c r="S148" s="54">
        <v>24</v>
      </c>
      <c r="T148" s="54">
        <v>24</v>
      </c>
      <c r="U148" s="54"/>
      <c r="V148" s="54"/>
      <c r="W148" s="56"/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2">
        <f t="shared" ca="1" si="114"/>
        <v>0</v>
      </c>
      <c r="BA148" s="2">
        <f t="shared" ca="1" si="114"/>
        <v>0</v>
      </c>
      <c r="BB148" s="2">
        <f t="shared" ca="1" si="114"/>
        <v>0</v>
      </c>
      <c r="BC148" s="2">
        <f t="shared" ca="1" si="114"/>
        <v>0</v>
      </c>
      <c r="BD148" s="2">
        <f t="shared" ca="1" si="114"/>
        <v>0</v>
      </c>
      <c r="BE148" s="2">
        <f t="shared" ca="1" si="179"/>
        <v>0</v>
      </c>
      <c r="BF148" s="2">
        <f t="shared" ca="1" si="179"/>
        <v>0</v>
      </c>
      <c r="BG148" s="2">
        <f t="shared" ca="1" si="179"/>
        <v>0</v>
      </c>
      <c r="BH148" s="2">
        <f t="shared" ca="1" si="179"/>
        <v>0</v>
      </c>
      <c r="BI148" s="2">
        <f t="shared" ca="1" si="179"/>
        <v>0</v>
      </c>
      <c r="BJ148" s="2">
        <f t="shared" ca="1" si="179"/>
        <v>0</v>
      </c>
      <c r="BK148" s="2">
        <f t="shared" ca="1" si="162"/>
        <v>0</v>
      </c>
      <c r="BL148" s="2">
        <f t="shared" ca="1" si="162"/>
        <v>0</v>
      </c>
      <c r="BM148" s="2">
        <f t="shared" ca="1" si="162"/>
        <v>0</v>
      </c>
      <c r="BN148" s="2" t="str">
        <f t="shared" si="183"/>
        <v>LH</v>
      </c>
      <c r="BO148" s="2">
        <f t="shared" si="184"/>
        <v>0</v>
      </c>
      <c r="BP148" s="2">
        <f t="shared" si="180"/>
        <v>0</v>
      </c>
      <c r="BR148" s="2">
        <f t="shared" si="185"/>
        <v>1</v>
      </c>
    </row>
    <row r="149" spans="1:70" x14ac:dyDescent="0.25">
      <c r="A149" s="10" t="str">
        <f>IF(AND(MID(B149,11,2)="10",MID(B149,7,2)="SV",MID(B149,3,1)="T"),"ТА-1  -  "&amp;VLOOKUP("SVT",Справочники!$B$100:$C$115,2,FALSE),IF(MID(B149,1,2)="00",VLOOKUP(MID(B149,7,2),Справочники!$B$100:$C$115,2,FALSE),IF(MID(B149,3,1)="K","КА",IF(MID(B149,3,1)="T","ТА","-"))&amp;"-"&amp;MID(B149,1,2)*1&amp;IF(MID(B149,IF(MID(B149,11,2)="09",10,9),1)="A","А","")&amp;IF(MID(B149,IF(MID(B149,11,2)="09",10,9),1)="B","Б","")&amp;"  -  "&amp;VLOOKUP(IF(AND(MID(B149,7,2)="SV",MID(B149,3,1)="T"),"SVT",MID(B149,7,2)),Справочники!$B$100:$C$115,2,FALSE)))</f>
        <v>КА-5А  -  ЧЧР</v>
      </c>
      <c r="B149" s="15" t="s">
        <v>1164</v>
      </c>
      <c r="C149" s="18"/>
      <c r="D149" s="18"/>
      <c r="E149" s="22"/>
      <c r="F149" s="22"/>
      <c r="G149" s="18"/>
      <c r="H149" s="20">
        <f t="shared" ca="1" si="181"/>
        <v>0</v>
      </c>
      <c r="I149" s="16" t="str">
        <f t="shared" si="182"/>
        <v>05K002LHAN24</v>
      </c>
      <c r="J149" s="54">
        <v>24</v>
      </c>
      <c r="K149" s="54">
        <v>24</v>
      </c>
      <c r="L149" s="54">
        <v>24</v>
      </c>
      <c r="M149" s="54">
        <v>24</v>
      </c>
      <c r="N149" s="54">
        <v>24</v>
      </c>
      <c r="O149" s="54">
        <v>24</v>
      </c>
      <c r="P149" s="54">
        <v>24</v>
      </c>
      <c r="Q149" s="54">
        <v>24</v>
      </c>
      <c r="R149" s="54">
        <v>24</v>
      </c>
      <c r="S149" s="54">
        <v>24</v>
      </c>
      <c r="T149" s="54">
        <v>24</v>
      </c>
      <c r="U149" s="54"/>
      <c r="V149" s="54"/>
      <c r="W149" s="56"/>
      <c r="AL149" s="55"/>
      <c r="AM149" s="55"/>
      <c r="AN149" s="55"/>
      <c r="AO149" s="55"/>
      <c r="AP149" s="55"/>
      <c r="AQ149" s="55"/>
      <c r="AR149" s="55"/>
      <c r="AS149" s="55"/>
      <c r="AT149" s="55"/>
      <c r="AU149" s="55"/>
      <c r="AV149" s="55"/>
      <c r="AW149" s="55"/>
      <c r="AX149" s="55"/>
      <c r="AY149" s="55"/>
      <c r="AZ149" s="2">
        <f t="shared" ca="1" si="114"/>
        <v>0</v>
      </c>
      <c r="BA149" s="2">
        <f t="shared" ca="1" si="114"/>
        <v>0</v>
      </c>
      <c r="BB149" s="2">
        <f t="shared" ca="1" si="114"/>
        <v>0</v>
      </c>
      <c r="BC149" s="2">
        <f t="shared" ca="1" si="114"/>
        <v>0</v>
      </c>
      <c r="BD149" s="2">
        <f t="shared" ca="1" si="114"/>
        <v>0</v>
      </c>
      <c r="BE149" s="2">
        <f t="shared" ca="1" si="179"/>
        <v>0</v>
      </c>
      <c r="BF149" s="2">
        <f t="shared" ca="1" si="179"/>
        <v>0</v>
      </c>
      <c r="BG149" s="2">
        <f t="shared" ca="1" si="179"/>
        <v>0</v>
      </c>
      <c r="BH149" s="2">
        <f t="shared" ca="1" si="179"/>
        <v>0</v>
      </c>
      <c r="BI149" s="2">
        <f t="shared" ca="1" si="179"/>
        <v>0</v>
      </c>
      <c r="BJ149" s="2">
        <f t="shared" ca="1" si="179"/>
        <v>0</v>
      </c>
      <c r="BK149" s="2">
        <f t="shared" ca="1" si="162"/>
        <v>0</v>
      </c>
      <c r="BL149" s="2">
        <f t="shared" ca="1" si="162"/>
        <v>0</v>
      </c>
      <c r="BM149" s="2">
        <f t="shared" ca="1" si="162"/>
        <v>0</v>
      </c>
      <c r="BN149" s="2" t="str">
        <f t="shared" si="183"/>
        <v>LH</v>
      </c>
      <c r="BO149" s="2">
        <f t="shared" si="184"/>
        <v>0</v>
      </c>
      <c r="BP149" s="2">
        <f t="shared" si="180"/>
        <v>0</v>
      </c>
      <c r="BR149" s="2">
        <f t="shared" si="185"/>
        <v>1</v>
      </c>
    </row>
    <row r="150" spans="1:70" x14ac:dyDescent="0.25">
      <c r="A150" s="10" t="str">
        <f>IF(AND(MID(B150,11,2)="10",MID(B150,7,2)="SV",MID(B150,3,1)="T"),"ТА-1  -  "&amp;VLOOKUP("SVT",Справочники!$B$100:$C$115,2,FALSE),IF(MID(B150,1,2)="00",VLOOKUP(MID(B150,7,2),Справочники!$B$100:$C$115,2,FALSE),IF(MID(B150,3,1)="K","КА",IF(MID(B150,3,1)="T","ТА","-"))&amp;"-"&amp;MID(B150,1,2)*1&amp;IF(MID(B150,IF(MID(B150,11,2)="09",10,9),1)="A","А","")&amp;IF(MID(B150,IF(MID(B150,11,2)="09",10,9),1)="B","Б","")&amp;"  -  "&amp;VLOOKUP(IF(AND(MID(B150,7,2)="SV",MID(B150,3,1)="T"),"SVT",MID(B150,7,2)),Справочники!$B$100:$C$115,2,FALSE)))</f>
        <v>КА-5Б  -  ЧЧР</v>
      </c>
      <c r="B150" s="15" t="s">
        <v>1165</v>
      </c>
      <c r="C150" s="18"/>
      <c r="D150" s="18"/>
      <c r="E150" s="22"/>
      <c r="F150" s="22"/>
      <c r="G150" s="18"/>
      <c r="H150" s="20">
        <f t="shared" ca="1" si="181"/>
        <v>0</v>
      </c>
      <c r="I150" s="16" t="str">
        <f t="shared" si="182"/>
        <v>05K002LHBN24</v>
      </c>
      <c r="J150" s="54">
        <v>24</v>
      </c>
      <c r="K150" s="54">
        <v>24</v>
      </c>
      <c r="L150" s="54">
        <v>24</v>
      </c>
      <c r="M150" s="54">
        <v>24</v>
      </c>
      <c r="N150" s="54">
        <v>24</v>
      </c>
      <c r="O150" s="54">
        <v>24</v>
      </c>
      <c r="P150" s="54">
        <v>24</v>
      </c>
      <c r="Q150" s="54">
        <v>24</v>
      </c>
      <c r="R150" s="54">
        <v>24</v>
      </c>
      <c r="S150" s="54">
        <v>24</v>
      </c>
      <c r="T150" s="54">
        <v>24</v>
      </c>
      <c r="U150" s="54"/>
      <c r="V150" s="54"/>
      <c r="W150" s="56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2">
        <f t="shared" ca="1" si="114"/>
        <v>0</v>
      </c>
      <c r="BA150" s="2">
        <f t="shared" ca="1" si="114"/>
        <v>0</v>
      </c>
      <c r="BB150" s="2">
        <f t="shared" ca="1" si="114"/>
        <v>0</v>
      </c>
      <c r="BC150" s="2">
        <f t="shared" ca="1" si="114"/>
        <v>0</v>
      </c>
      <c r="BD150" s="2">
        <f t="shared" ca="1" si="114"/>
        <v>0</v>
      </c>
      <c r="BE150" s="2">
        <f t="shared" ca="1" si="179"/>
        <v>0</v>
      </c>
      <c r="BF150" s="2">
        <f t="shared" ca="1" si="179"/>
        <v>0</v>
      </c>
      <c r="BG150" s="2">
        <f t="shared" ca="1" si="179"/>
        <v>0</v>
      </c>
      <c r="BH150" s="2">
        <f t="shared" ca="1" si="179"/>
        <v>0</v>
      </c>
      <c r="BI150" s="2">
        <f t="shared" ca="1" si="179"/>
        <v>0</v>
      </c>
      <c r="BJ150" s="2">
        <f t="shared" ca="1" si="179"/>
        <v>0</v>
      </c>
      <c r="BK150" s="2">
        <f t="shared" ca="1" si="162"/>
        <v>0</v>
      </c>
      <c r="BL150" s="2">
        <f t="shared" ca="1" si="162"/>
        <v>0</v>
      </c>
      <c r="BM150" s="2">
        <f t="shared" ca="1" si="162"/>
        <v>0</v>
      </c>
      <c r="BN150" s="2" t="str">
        <f t="shared" si="183"/>
        <v>LH</v>
      </c>
      <c r="BO150" s="2">
        <f t="shared" si="184"/>
        <v>0</v>
      </c>
      <c r="BP150" s="2">
        <f t="shared" si="180"/>
        <v>0</v>
      </c>
      <c r="BR150" s="2">
        <f t="shared" si="185"/>
        <v>1</v>
      </c>
    </row>
    <row r="151" spans="1:70" x14ac:dyDescent="0.25">
      <c r="A151" s="10" t="str">
        <f>IF(AND(MID(B151,11,2)="10",MID(B151,7,2)="SV",MID(B151,3,1)="T"),"ТА-1  -  "&amp;VLOOKUP("SVT",Справочники!$B$100:$C$115,2,FALSE),IF(MID(B151,1,2)="00",VLOOKUP(MID(B151,7,2),Справочники!$B$100:$C$115,2,FALSE),IF(MID(B151,3,1)="K","КА",IF(MID(B151,3,1)="T","ТА","-"))&amp;"-"&amp;MID(B151,1,2)*1&amp;IF(MID(B151,IF(MID(B151,11,2)="09",10,9),1)="A","А","")&amp;IF(MID(B151,IF(MID(B151,11,2)="09",10,9),1)="B","Б","")&amp;"  -  "&amp;VLOOKUP(IF(AND(MID(B151,7,2)="SV",MID(B151,3,1)="T"),"SVT",MID(B151,7,2)),Справочники!$B$100:$C$115,2,FALSE)))</f>
        <v>КА-6А  -  ЧЧР</v>
      </c>
      <c r="B151" s="15" t="s">
        <v>1166</v>
      </c>
      <c r="C151" s="18"/>
      <c r="D151" s="18"/>
      <c r="E151" s="22"/>
      <c r="F151" s="22"/>
      <c r="G151" s="18"/>
      <c r="H151" s="20">
        <f t="shared" ca="1" si="181"/>
        <v>0</v>
      </c>
      <c r="I151" s="16" t="str">
        <f t="shared" si="182"/>
        <v>06K002LHAF24</v>
      </c>
      <c r="J151" s="54">
        <v>24</v>
      </c>
      <c r="K151" s="54">
        <v>24</v>
      </c>
      <c r="L151" s="54">
        <v>24</v>
      </c>
      <c r="M151" s="54">
        <v>24</v>
      </c>
      <c r="N151" s="54">
        <v>24</v>
      </c>
      <c r="O151" s="54">
        <v>24</v>
      </c>
      <c r="P151" s="54">
        <v>24</v>
      </c>
      <c r="Q151" s="54">
        <v>24</v>
      </c>
      <c r="R151" s="54">
        <v>24</v>
      </c>
      <c r="S151" s="54">
        <v>24</v>
      </c>
      <c r="T151" s="54">
        <v>24</v>
      </c>
      <c r="U151" s="54"/>
      <c r="V151" s="54"/>
      <c r="W151" s="56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2">
        <f t="shared" ca="1" si="114"/>
        <v>0</v>
      </c>
      <c r="BA151" s="2">
        <f t="shared" ca="1" si="114"/>
        <v>0</v>
      </c>
      <c r="BB151" s="2">
        <f t="shared" ca="1" si="114"/>
        <v>0</v>
      </c>
      <c r="BC151" s="2">
        <f t="shared" ca="1" si="114"/>
        <v>0</v>
      </c>
      <c r="BD151" s="2">
        <f t="shared" ca="1" si="114"/>
        <v>0</v>
      </c>
      <c r="BE151" s="2">
        <f t="shared" ca="1" si="179"/>
        <v>0</v>
      </c>
      <c r="BF151" s="2">
        <f t="shared" ca="1" si="179"/>
        <v>0</v>
      </c>
      <c r="BG151" s="2">
        <f t="shared" ca="1" si="179"/>
        <v>0</v>
      </c>
      <c r="BH151" s="2">
        <f t="shared" ca="1" si="179"/>
        <v>0</v>
      </c>
      <c r="BI151" s="2">
        <f t="shared" ca="1" si="179"/>
        <v>0</v>
      </c>
      <c r="BJ151" s="2">
        <f t="shared" ca="1" si="179"/>
        <v>0</v>
      </c>
      <c r="BK151" s="2">
        <f t="shared" ca="1" si="162"/>
        <v>0</v>
      </c>
      <c r="BL151" s="2">
        <f t="shared" ca="1" si="162"/>
        <v>0</v>
      </c>
      <c r="BM151" s="2">
        <f t="shared" ca="1" si="162"/>
        <v>0</v>
      </c>
      <c r="BN151" s="2" t="str">
        <f t="shared" si="183"/>
        <v>LH</v>
      </c>
      <c r="BO151" s="2">
        <f t="shared" si="184"/>
        <v>0</v>
      </c>
      <c r="BP151" s="2">
        <f t="shared" si="180"/>
        <v>0</v>
      </c>
      <c r="BR151" s="2">
        <f t="shared" si="185"/>
        <v>1</v>
      </c>
    </row>
    <row r="152" spans="1:70" x14ac:dyDescent="0.25">
      <c r="A152" s="10" t="str">
        <f>IF(AND(MID(B152,11,2)="10",MID(B152,7,2)="SV",MID(B152,3,1)="T"),"ТА-1  -  "&amp;VLOOKUP("SVT",Справочники!$B$100:$C$115,2,FALSE),IF(MID(B152,1,2)="00",VLOOKUP(MID(B152,7,2),Справочники!$B$100:$C$115,2,FALSE),IF(MID(B152,3,1)="K","КА",IF(MID(B152,3,1)="T","ТА","-"))&amp;"-"&amp;MID(B152,1,2)*1&amp;IF(MID(B152,IF(MID(B152,11,2)="09",10,9),1)="A","А","")&amp;IF(MID(B152,IF(MID(B152,11,2)="09",10,9),1)="B","Б","")&amp;"  -  "&amp;VLOOKUP(IF(AND(MID(B152,7,2)="SV",MID(B152,3,1)="T"),"SVT",MID(B152,7,2)),Справочники!$B$100:$C$115,2,FALSE)))</f>
        <v>КА-6Б  -  ЧЧР</v>
      </c>
      <c r="B152" s="15" t="s">
        <v>1167</v>
      </c>
      <c r="C152" s="18"/>
      <c r="D152" s="18"/>
      <c r="E152" s="22"/>
      <c r="F152" s="22"/>
      <c r="G152" s="18"/>
      <c r="H152" s="20">
        <f t="shared" ca="1" si="181"/>
        <v>0</v>
      </c>
      <c r="I152" s="16" t="str">
        <f t="shared" si="182"/>
        <v>06K002LHBF24</v>
      </c>
      <c r="J152" s="54">
        <v>24</v>
      </c>
      <c r="K152" s="54">
        <v>24</v>
      </c>
      <c r="L152" s="54">
        <v>24</v>
      </c>
      <c r="M152" s="54">
        <v>24</v>
      </c>
      <c r="N152" s="54">
        <v>24</v>
      </c>
      <c r="O152" s="54">
        <v>24</v>
      </c>
      <c r="P152" s="54">
        <v>24</v>
      </c>
      <c r="Q152" s="54">
        <v>24</v>
      </c>
      <c r="R152" s="54">
        <v>24</v>
      </c>
      <c r="S152" s="54">
        <v>24</v>
      </c>
      <c r="T152" s="54">
        <v>24</v>
      </c>
      <c r="U152" s="54"/>
      <c r="V152" s="54"/>
      <c r="W152" s="56"/>
      <c r="AL152" s="55"/>
      <c r="AM152" s="55"/>
      <c r="AN152" s="55"/>
      <c r="AO152" s="55"/>
      <c r="AP152" s="55"/>
      <c r="AQ152" s="55"/>
      <c r="AR152" s="55"/>
      <c r="AS152" s="55"/>
      <c r="AT152" s="55"/>
      <c r="AU152" s="55"/>
      <c r="AV152" s="55"/>
      <c r="AW152" s="55"/>
      <c r="AX152" s="55"/>
      <c r="AY152" s="55"/>
      <c r="AZ152" s="2">
        <f t="shared" ca="1" si="114"/>
        <v>0</v>
      </c>
      <c r="BA152" s="2">
        <f t="shared" ca="1" si="114"/>
        <v>0</v>
      </c>
      <c r="BB152" s="2">
        <f t="shared" ca="1" si="114"/>
        <v>0</v>
      </c>
      <c r="BC152" s="2">
        <f t="shared" ca="1" si="114"/>
        <v>0</v>
      </c>
      <c r="BD152" s="2">
        <f t="shared" ca="1" si="114"/>
        <v>0</v>
      </c>
      <c r="BE152" s="2">
        <f t="shared" ca="1" si="179"/>
        <v>0</v>
      </c>
      <c r="BF152" s="2">
        <f t="shared" ca="1" si="179"/>
        <v>0</v>
      </c>
      <c r="BG152" s="2">
        <f t="shared" ca="1" si="179"/>
        <v>0</v>
      </c>
      <c r="BH152" s="2">
        <f t="shared" ca="1" si="179"/>
        <v>0</v>
      </c>
      <c r="BI152" s="2">
        <f t="shared" ca="1" si="179"/>
        <v>0</v>
      </c>
      <c r="BJ152" s="2">
        <f t="shared" ca="1" si="179"/>
        <v>0</v>
      </c>
      <c r="BK152" s="2">
        <f t="shared" ca="1" si="162"/>
        <v>0</v>
      </c>
      <c r="BL152" s="2">
        <f t="shared" ca="1" si="162"/>
        <v>0</v>
      </c>
      <c r="BM152" s="2">
        <f t="shared" ca="1" si="162"/>
        <v>0</v>
      </c>
      <c r="BN152" s="2" t="str">
        <f t="shared" si="183"/>
        <v>LH</v>
      </c>
      <c r="BO152" s="2">
        <f t="shared" si="184"/>
        <v>0</v>
      </c>
      <c r="BP152" s="2">
        <f t="shared" si="180"/>
        <v>0</v>
      </c>
      <c r="BR152" s="2">
        <f t="shared" si="185"/>
        <v>1</v>
      </c>
    </row>
    <row r="153" spans="1:70" x14ac:dyDescent="0.25">
      <c r="A153" s="10" t="str">
        <f>IF(AND(MID(B153,11,2)="10",MID(B153,7,2)="SV",MID(B153,3,1)="T"),"ТА-1  -  "&amp;VLOOKUP("SVT",Справочники!$B$100:$C$115,2,FALSE),IF(MID(B153,1,2)="00",VLOOKUP(MID(B153,7,2),Справочники!$B$100:$C$115,2,FALSE),IF(MID(B153,3,1)="K","КА",IF(MID(B153,3,1)="T","ТА","-"))&amp;"-"&amp;MID(B153,1,2)*1&amp;IF(MID(B153,IF(MID(B153,11,2)="09",10,9),1)="A","А","")&amp;IF(MID(B153,IF(MID(B153,11,2)="09",10,9),1)="B","Б","")&amp;"  -  "&amp;VLOOKUP(IF(AND(MID(B153,7,2)="SV",MID(B153,3,1)="T"),"SVT",MID(B153,7,2)),Справочники!$B$100:$C$115,2,FALSE)))</f>
        <v>КА-7А  -  ЧЧР</v>
      </c>
      <c r="B153" s="15" t="s">
        <v>1168</v>
      </c>
      <c r="C153" s="18"/>
      <c r="D153" s="18"/>
      <c r="E153" s="22"/>
      <c r="F153" s="22"/>
      <c r="G153" s="18"/>
      <c r="H153" s="20">
        <f t="shared" ca="1" si="181"/>
        <v>0</v>
      </c>
      <c r="I153" s="16" t="str">
        <f t="shared" si="182"/>
        <v>07K002LHAF24</v>
      </c>
      <c r="J153" s="54">
        <v>24</v>
      </c>
      <c r="K153" s="54">
        <v>24</v>
      </c>
      <c r="L153" s="54">
        <v>24</v>
      </c>
      <c r="M153" s="54">
        <v>24</v>
      </c>
      <c r="N153" s="54">
        <v>24</v>
      </c>
      <c r="O153" s="54">
        <v>24</v>
      </c>
      <c r="P153" s="54">
        <v>24</v>
      </c>
      <c r="Q153" s="54">
        <v>24</v>
      </c>
      <c r="R153" s="54">
        <v>24</v>
      </c>
      <c r="S153" s="54">
        <v>24</v>
      </c>
      <c r="T153" s="54">
        <v>24</v>
      </c>
      <c r="U153" s="54"/>
      <c r="V153" s="54"/>
      <c r="W153" s="56"/>
      <c r="AL153" s="55"/>
      <c r="AM153" s="55"/>
      <c r="AN153" s="55"/>
      <c r="AO153" s="55"/>
      <c r="AP153" s="55"/>
      <c r="AQ153" s="55"/>
      <c r="AR153" s="55"/>
      <c r="AS153" s="55"/>
      <c r="AT153" s="55"/>
      <c r="AU153" s="55"/>
      <c r="AV153" s="55"/>
      <c r="AW153" s="55"/>
      <c r="AX153" s="55"/>
      <c r="AY153" s="55"/>
      <c r="AZ153" s="2">
        <f t="shared" ca="1" si="114"/>
        <v>0</v>
      </c>
      <c r="BA153" s="2">
        <f t="shared" ca="1" si="114"/>
        <v>0</v>
      </c>
      <c r="BB153" s="2">
        <f t="shared" ca="1" si="114"/>
        <v>0</v>
      </c>
      <c r="BC153" s="2">
        <f t="shared" ca="1" si="114"/>
        <v>0</v>
      </c>
      <c r="BD153" s="2">
        <f t="shared" ca="1" si="114"/>
        <v>0</v>
      </c>
      <c r="BE153" s="2">
        <f t="shared" ca="1" si="179"/>
        <v>0</v>
      </c>
      <c r="BF153" s="2">
        <f t="shared" ca="1" si="179"/>
        <v>0</v>
      </c>
      <c r="BG153" s="2">
        <f t="shared" ca="1" si="179"/>
        <v>0</v>
      </c>
      <c r="BH153" s="2">
        <f t="shared" ca="1" si="179"/>
        <v>0</v>
      </c>
      <c r="BI153" s="2">
        <f t="shared" ca="1" si="179"/>
        <v>0</v>
      </c>
      <c r="BJ153" s="2">
        <f t="shared" ca="1" si="179"/>
        <v>0</v>
      </c>
      <c r="BK153" s="2">
        <f t="shared" ca="1" si="162"/>
        <v>0</v>
      </c>
      <c r="BL153" s="2">
        <f t="shared" ca="1" si="162"/>
        <v>0</v>
      </c>
      <c r="BM153" s="2">
        <f t="shared" ca="1" si="162"/>
        <v>0</v>
      </c>
      <c r="BN153" s="2" t="str">
        <f t="shared" si="183"/>
        <v>LH</v>
      </c>
      <c r="BO153" s="2">
        <f t="shared" si="184"/>
        <v>0</v>
      </c>
      <c r="BP153" s="2">
        <f t="shared" si="180"/>
        <v>0</v>
      </c>
      <c r="BR153" s="2">
        <f t="shared" si="185"/>
        <v>1</v>
      </c>
    </row>
    <row r="154" spans="1:70" x14ac:dyDescent="0.25">
      <c r="A154" s="10" t="str">
        <f>IF(AND(MID(B154,11,2)="10",MID(B154,7,2)="SV",MID(B154,3,1)="T"),"ТА-1  -  "&amp;VLOOKUP("SVT",Справочники!$B$100:$C$115,2,FALSE),IF(MID(B154,1,2)="00",VLOOKUP(MID(B154,7,2),Справочники!$B$100:$C$115,2,FALSE),IF(MID(B154,3,1)="K","КА",IF(MID(B154,3,1)="T","ТА","-"))&amp;"-"&amp;MID(B154,1,2)*1&amp;IF(MID(B154,IF(MID(B154,11,2)="09",10,9),1)="A","А","")&amp;IF(MID(B154,IF(MID(B154,11,2)="09",10,9),1)="B","Б","")&amp;"  -  "&amp;VLOOKUP(IF(AND(MID(B154,7,2)="SV",MID(B154,3,1)="T"),"SVT",MID(B154,7,2)),Справочники!$B$100:$C$115,2,FALSE)))</f>
        <v>КА-7Б  -  ЧЧР</v>
      </c>
      <c r="B154" s="15" t="s">
        <v>1169</v>
      </c>
      <c r="C154" s="18"/>
      <c r="D154" s="18"/>
      <c r="E154" s="22"/>
      <c r="F154" s="22"/>
      <c r="G154" s="18"/>
      <c r="H154" s="20">
        <f t="shared" ca="1" si="181"/>
        <v>0</v>
      </c>
      <c r="I154" s="16" t="str">
        <f t="shared" si="182"/>
        <v>07K002LHBF24</v>
      </c>
      <c r="J154" s="54">
        <v>24</v>
      </c>
      <c r="K154" s="54">
        <v>24</v>
      </c>
      <c r="L154" s="54">
        <v>24</v>
      </c>
      <c r="M154" s="54">
        <v>24</v>
      </c>
      <c r="N154" s="54">
        <v>24</v>
      </c>
      <c r="O154" s="54">
        <v>24</v>
      </c>
      <c r="P154" s="54">
        <v>24</v>
      </c>
      <c r="Q154" s="54">
        <v>24</v>
      </c>
      <c r="R154" s="54">
        <v>24</v>
      </c>
      <c r="S154" s="54">
        <v>24</v>
      </c>
      <c r="T154" s="54">
        <v>24</v>
      </c>
      <c r="U154" s="54"/>
      <c r="V154" s="54"/>
      <c r="W154" s="56"/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  <c r="AX154" s="55"/>
      <c r="AY154" s="55"/>
      <c r="AZ154" s="2">
        <f t="shared" ca="1" si="114"/>
        <v>0</v>
      </c>
      <c r="BA154" s="2">
        <f t="shared" ca="1" si="114"/>
        <v>0</v>
      </c>
      <c r="BB154" s="2">
        <f t="shared" ca="1" si="114"/>
        <v>0</v>
      </c>
      <c r="BC154" s="2">
        <f t="shared" ca="1" si="114"/>
        <v>0</v>
      </c>
      <c r="BD154" s="2">
        <f t="shared" ca="1" si="114"/>
        <v>0</v>
      </c>
      <c r="BE154" s="2">
        <f t="shared" ca="1" si="179"/>
        <v>0</v>
      </c>
      <c r="BF154" s="2">
        <f t="shared" ca="1" si="179"/>
        <v>0</v>
      </c>
      <c r="BG154" s="2">
        <f t="shared" ca="1" si="179"/>
        <v>0</v>
      </c>
      <c r="BH154" s="2">
        <f t="shared" ca="1" si="179"/>
        <v>0</v>
      </c>
      <c r="BI154" s="2">
        <f t="shared" ca="1" si="179"/>
        <v>0</v>
      </c>
      <c r="BJ154" s="2">
        <f t="shared" ca="1" si="179"/>
        <v>0</v>
      </c>
      <c r="BK154" s="2">
        <f t="shared" ca="1" si="162"/>
        <v>0</v>
      </c>
      <c r="BL154" s="2">
        <f t="shared" ca="1" si="162"/>
        <v>0</v>
      </c>
      <c r="BM154" s="2">
        <f t="shared" ca="1" si="162"/>
        <v>0</v>
      </c>
      <c r="BN154" s="2" t="str">
        <f t="shared" si="183"/>
        <v>LH</v>
      </c>
      <c r="BO154" s="2">
        <f t="shared" si="184"/>
        <v>0</v>
      </c>
      <c r="BP154" s="2">
        <f t="shared" si="180"/>
        <v>0</v>
      </c>
      <c r="BR154" s="2">
        <f t="shared" si="185"/>
        <v>1</v>
      </c>
    </row>
    <row r="155" spans="1:70" x14ac:dyDescent="0.25">
      <c r="A155" s="10" t="str">
        <f>IF(AND(MID(B155,11,2)="10",MID(B155,7,2)="SV",MID(B155,3,1)="T"),"ТА-1  -  "&amp;VLOOKUP("SVT",Справочники!$B$100:$C$115,2,FALSE),IF(MID(B155,1,2)="00",VLOOKUP(MID(B155,7,2),Справочники!$B$100:$C$115,2,FALSE),IF(MID(B155,3,1)="K","КА",IF(MID(B155,3,1)="T","ТА","-"))&amp;"-"&amp;MID(B155,1,2)*1&amp;IF(MID(B155,IF(MID(B155,11,2)="09",10,9),1)="A","А","")&amp;IF(MID(B155,IF(MID(B155,11,2)="09",10,9),1)="B","Б","")&amp;"  -  "&amp;VLOOKUP(IF(AND(MID(B155,7,2)="SV",MID(B155,3,1)="T"),"SVT",MID(B155,7,2)),Справочники!$B$100:$C$115,2,FALSE)))</f>
        <v>КА-8А  -  ЧЧР</v>
      </c>
      <c r="B155" s="15" t="s">
        <v>1170</v>
      </c>
      <c r="C155" s="18"/>
      <c r="D155" s="18"/>
      <c r="E155" s="22"/>
      <c r="F155" s="22"/>
      <c r="G155" s="18"/>
      <c r="H155" s="20">
        <f t="shared" ca="1" si="181"/>
        <v>0</v>
      </c>
      <c r="I155" s="16" t="str">
        <f t="shared" si="182"/>
        <v>08K002LHAF24</v>
      </c>
      <c r="J155" s="54">
        <v>24</v>
      </c>
      <c r="K155" s="54">
        <v>24</v>
      </c>
      <c r="L155" s="54">
        <v>24</v>
      </c>
      <c r="M155" s="54">
        <v>24</v>
      </c>
      <c r="N155" s="54">
        <v>24</v>
      </c>
      <c r="O155" s="54">
        <v>21.832999999999998</v>
      </c>
      <c r="P155" s="54">
        <v>0</v>
      </c>
      <c r="Q155" s="54">
        <v>0</v>
      </c>
      <c r="R155" s="54">
        <v>0</v>
      </c>
      <c r="S155" s="54">
        <v>0</v>
      </c>
      <c r="T155" s="54">
        <v>0</v>
      </c>
      <c r="U155" s="54"/>
      <c r="V155" s="54"/>
      <c r="W155" s="56"/>
      <c r="AL155" s="55"/>
      <c r="AM155" s="55"/>
      <c r="AN155" s="55"/>
      <c r="AO155" s="55"/>
      <c r="AP155" s="55"/>
      <c r="AQ155" s="55"/>
      <c r="AR155" s="55"/>
      <c r="AS155" s="55"/>
      <c r="AT155" s="55"/>
      <c r="AU155" s="55"/>
      <c r="AV155" s="55"/>
      <c r="AW155" s="55"/>
      <c r="AX155" s="55"/>
      <c r="AY155" s="55"/>
      <c r="AZ155" s="2">
        <f t="shared" ca="1" si="114"/>
        <v>0</v>
      </c>
      <c r="BA155" s="2">
        <f t="shared" ca="1" si="114"/>
        <v>0</v>
      </c>
      <c r="BB155" s="2">
        <f t="shared" ca="1" si="114"/>
        <v>0</v>
      </c>
      <c r="BC155" s="2">
        <f t="shared" ca="1" si="114"/>
        <v>0</v>
      </c>
      <c r="BD155" s="2">
        <f t="shared" ca="1" si="114"/>
        <v>0</v>
      </c>
      <c r="BE155" s="2">
        <f t="shared" ca="1" si="179"/>
        <v>0</v>
      </c>
      <c r="BF155" s="2">
        <f t="shared" ca="1" si="179"/>
        <v>0</v>
      </c>
      <c r="BG155" s="2">
        <f t="shared" ca="1" si="179"/>
        <v>0</v>
      </c>
      <c r="BH155" s="2">
        <f t="shared" ca="1" si="179"/>
        <v>0</v>
      </c>
      <c r="BI155" s="2">
        <f t="shared" ca="1" si="179"/>
        <v>0</v>
      </c>
      <c r="BJ155" s="2">
        <f t="shared" ca="1" si="179"/>
        <v>0</v>
      </c>
      <c r="BK155" s="2">
        <f t="shared" ca="1" si="162"/>
        <v>0</v>
      </c>
      <c r="BL155" s="2">
        <f t="shared" ca="1" si="162"/>
        <v>0</v>
      </c>
      <c r="BM155" s="2">
        <f t="shared" ca="1" si="162"/>
        <v>0</v>
      </c>
      <c r="BN155" s="2" t="str">
        <f t="shared" si="183"/>
        <v>LH</v>
      </c>
      <c r="BP155" s="2">
        <f t="shared" si="180"/>
        <v>0</v>
      </c>
      <c r="BR155" s="2">
        <f t="shared" si="185"/>
        <v>0</v>
      </c>
    </row>
    <row r="156" spans="1:70" x14ac:dyDescent="0.25">
      <c r="A156" s="10" t="str">
        <f>IF(AND(MID(B156,11,2)="10",MID(B156,7,2)="SV",MID(B156,3,1)="T"),"ТА-1  -  "&amp;VLOOKUP("SVT",Справочники!$B$100:$C$115,2,FALSE),IF(MID(B156,1,2)="00",VLOOKUP(MID(B156,7,2),Справочники!$B$100:$C$115,2,FALSE),IF(MID(B156,3,1)="K","КА",IF(MID(B156,3,1)="T","ТА","-"))&amp;"-"&amp;MID(B156,1,2)*1&amp;IF(MID(B156,IF(MID(B156,11,2)="09",10,9),1)="A","А","")&amp;IF(MID(B156,IF(MID(B156,11,2)="09",10,9),1)="B","Б","")&amp;"  -  "&amp;VLOOKUP(IF(AND(MID(B156,7,2)="SV",MID(B156,3,1)="T"),"SVT",MID(B156,7,2)),Справочники!$B$100:$C$115,2,FALSE)))</f>
        <v>КА-8Б  -  ЧЧР</v>
      </c>
      <c r="B156" s="15" t="s">
        <v>1171</v>
      </c>
      <c r="C156" s="18"/>
      <c r="D156" s="18"/>
      <c r="E156" s="22"/>
      <c r="F156" s="22"/>
      <c r="G156" s="18"/>
      <c r="H156" s="20">
        <f t="shared" ca="1" si="181"/>
        <v>0</v>
      </c>
      <c r="I156" s="16" t="str">
        <f t="shared" si="182"/>
        <v>08K002LHBF24</v>
      </c>
      <c r="J156" s="54">
        <v>24</v>
      </c>
      <c r="K156" s="54">
        <v>24</v>
      </c>
      <c r="L156" s="54">
        <v>24</v>
      </c>
      <c r="M156" s="54">
        <v>24</v>
      </c>
      <c r="N156" s="54">
        <v>24</v>
      </c>
      <c r="O156" s="54">
        <v>21.516999999999999</v>
      </c>
      <c r="P156" s="54">
        <v>0</v>
      </c>
      <c r="Q156" s="54">
        <v>0</v>
      </c>
      <c r="R156" s="54">
        <v>0</v>
      </c>
      <c r="S156" s="54">
        <v>0</v>
      </c>
      <c r="T156" s="54">
        <v>0</v>
      </c>
      <c r="U156" s="54"/>
      <c r="V156" s="54"/>
      <c r="W156" s="56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2">
        <f t="shared" ca="1" si="114"/>
        <v>0</v>
      </c>
      <c r="BA156" s="2">
        <f t="shared" ca="1" si="114"/>
        <v>0</v>
      </c>
      <c r="BB156" s="2">
        <f t="shared" ca="1" si="114"/>
        <v>0</v>
      </c>
      <c r="BC156" s="2">
        <f t="shared" ca="1" si="114"/>
        <v>0</v>
      </c>
      <c r="BD156" s="2">
        <f t="shared" ca="1" si="114"/>
        <v>0</v>
      </c>
      <c r="BE156" s="2">
        <f t="shared" ca="1" si="179"/>
        <v>0</v>
      </c>
      <c r="BF156" s="2">
        <f t="shared" ca="1" si="179"/>
        <v>0</v>
      </c>
      <c r="BG156" s="2">
        <f t="shared" ca="1" si="179"/>
        <v>0</v>
      </c>
      <c r="BH156" s="2">
        <f t="shared" ca="1" si="179"/>
        <v>0</v>
      </c>
      <c r="BI156" s="2">
        <f t="shared" ca="1" si="179"/>
        <v>0</v>
      </c>
      <c r="BJ156" s="2">
        <f t="shared" ca="1" si="179"/>
        <v>0</v>
      </c>
      <c r="BK156" s="2">
        <f t="shared" ca="1" si="162"/>
        <v>0</v>
      </c>
      <c r="BL156" s="2">
        <f t="shared" ca="1" si="162"/>
        <v>0</v>
      </c>
      <c r="BM156" s="2">
        <f t="shared" ca="1" si="162"/>
        <v>0</v>
      </c>
      <c r="BN156" s="2" t="str">
        <f t="shared" si="183"/>
        <v>LH</v>
      </c>
      <c r="BP156" s="2">
        <f t="shared" si="180"/>
        <v>0</v>
      </c>
      <c r="BR156" s="2">
        <f t="shared" si="185"/>
        <v>0</v>
      </c>
    </row>
    <row r="157" spans="1:70" x14ac:dyDescent="0.25">
      <c r="A157" s="10" t="str">
        <f>IF(AND(MID(B157,11,2)="10",MID(B157,7,2)="SV",MID(B157,3,1)="T"),"ТА-1  -  "&amp;VLOOKUP("SVT",Справочники!$B$100:$C$115,2,FALSE),IF(MID(B157,1,2)="00",VLOOKUP(MID(B157,7,2),Справочники!$B$100:$C$115,2,FALSE),IF(MID(B157,3,1)="K","КА",IF(MID(B157,3,1)="T","ТА","-"))&amp;"-"&amp;MID(B157,1,2)*1&amp;IF(MID(B157,IF(MID(B157,11,2)="09",10,9),1)="A","А","")&amp;IF(MID(B157,IF(MID(B157,11,2)="09",10,9),1)="B","Б","")&amp;"  -  "&amp;VLOOKUP(IF(AND(MID(B157,7,2)="SV",MID(B157,3,1)="T"),"SVT",MID(B157,7,2)),Справочники!$B$100:$C$115,2,FALSE)))</f>
        <v>КА-9А  -  ЧЧР</v>
      </c>
      <c r="B157" s="15" t="s">
        <v>1172</v>
      </c>
      <c r="C157" s="18"/>
      <c r="D157" s="18"/>
      <c r="E157" s="22"/>
      <c r="F157" s="22"/>
      <c r="G157" s="18"/>
      <c r="H157" s="20">
        <f t="shared" ca="1" si="181"/>
        <v>0</v>
      </c>
      <c r="I157" s="16" t="str">
        <f t="shared" si="182"/>
        <v>09K002LHAL24</v>
      </c>
      <c r="J157" s="54">
        <v>24</v>
      </c>
      <c r="K157" s="54">
        <v>24</v>
      </c>
      <c r="L157" s="54">
        <v>24</v>
      </c>
      <c r="M157" s="54">
        <v>24</v>
      </c>
      <c r="N157" s="54">
        <v>24</v>
      </c>
      <c r="O157" s="54">
        <v>24</v>
      </c>
      <c r="P157" s="54">
        <v>24</v>
      </c>
      <c r="Q157" s="54">
        <v>24</v>
      </c>
      <c r="R157" s="54">
        <v>24</v>
      </c>
      <c r="S157" s="54">
        <v>24</v>
      </c>
      <c r="T157" s="54">
        <v>24</v>
      </c>
      <c r="U157" s="54"/>
      <c r="V157" s="54"/>
      <c r="W157" s="56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  <c r="AY157" s="55"/>
      <c r="AZ157" s="2">
        <f t="shared" ca="1" si="114"/>
        <v>0</v>
      </c>
      <c r="BA157" s="2">
        <f t="shared" ca="1" si="114"/>
        <v>0</v>
      </c>
      <c r="BB157" s="2">
        <f t="shared" ca="1" si="114"/>
        <v>0</v>
      </c>
      <c r="BC157" s="2">
        <f t="shared" ca="1" si="114"/>
        <v>0</v>
      </c>
      <c r="BD157" s="2">
        <f t="shared" ca="1" si="114"/>
        <v>0</v>
      </c>
      <c r="BE157" s="2">
        <f t="shared" ca="1" si="179"/>
        <v>0</v>
      </c>
      <c r="BF157" s="2">
        <f t="shared" ca="1" si="179"/>
        <v>0</v>
      </c>
      <c r="BG157" s="2">
        <f t="shared" ca="1" si="179"/>
        <v>0</v>
      </c>
      <c r="BH157" s="2">
        <f t="shared" ca="1" si="179"/>
        <v>0</v>
      </c>
      <c r="BI157" s="2">
        <f t="shared" ca="1" si="179"/>
        <v>0</v>
      </c>
      <c r="BJ157" s="2">
        <f t="shared" ca="1" si="179"/>
        <v>0</v>
      </c>
      <c r="BK157" s="2">
        <f t="shared" ca="1" si="162"/>
        <v>0</v>
      </c>
      <c r="BL157" s="2">
        <f t="shared" ca="1" si="162"/>
        <v>0</v>
      </c>
      <c r="BM157" s="2">
        <f t="shared" ca="1" si="162"/>
        <v>0</v>
      </c>
      <c r="BN157" s="2" t="str">
        <f t="shared" si="183"/>
        <v>LH</v>
      </c>
      <c r="BO157" s="2">
        <f>IF(AND(COUNTIF(J157:W157,"&gt;0")&gt;6,COUNTIF(J157:W157,"&gt;0")=SUM(BR157:CE157)),SUM(BR157:CE157),0)</f>
        <v>0</v>
      </c>
      <c r="BP157" s="2">
        <f t="shared" si="180"/>
        <v>0</v>
      </c>
      <c r="BR157" s="2">
        <f t="shared" si="185"/>
        <v>1</v>
      </c>
    </row>
    <row r="158" spans="1:70" x14ac:dyDescent="0.25">
      <c r="A158" s="10" t="str">
        <f>IF(AND(MID(B158,11,2)="10",MID(B158,7,2)="SV",MID(B158,3,1)="T"),"ТА-1  -  "&amp;VLOOKUP("SVT",Справочники!$B$100:$C$115,2,FALSE),IF(MID(B158,1,2)="00",VLOOKUP(MID(B158,7,2),Справочники!$B$100:$C$115,2,FALSE),IF(MID(B158,3,1)="K","КА",IF(MID(B158,3,1)="T","ТА","-"))&amp;"-"&amp;MID(B158,1,2)*1&amp;IF(MID(B158,IF(MID(B158,11,2)="09",10,9),1)="A","А","")&amp;IF(MID(B158,IF(MID(B158,11,2)="09",10,9),1)="B","Б","")&amp;"  -  "&amp;VLOOKUP(IF(AND(MID(B158,7,2)="SV",MID(B158,3,1)="T"),"SVT",MID(B158,7,2)),Справочники!$B$100:$C$115,2,FALSE)))</f>
        <v>КА-9Б  -  ЧЧР</v>
      </c>
      <c r="B158" s="15" t="s">
        <v>1173</v>
      </c>
      <c r="C158" s="18"/>
      <c r="D158" s="18"/>
      <c r="E158" s="22"/>
      <c r="F158" s="22"/>
      <c r="G158" s="18"/>
      <c r="H158" s="20">
        <f t="shared" ca="1" si="181"/>
        <v>0</v>
      </c>
      <c r="I158" s="16" t="str">
        <f t="shared" si="182"/>
        <v>09K002LHBL24</v>
      </c>
      <c r="J158" s="54">
        <v>14.833</v>
      </c>
      <c r="K158" s="54">
        <v>24</v>
      </c>
      <c r="L158" s="54">
        <v>24</v>
      </c>
      <c r="M158" s="54">
        <v>24</v>
      </c>
      <c r="N158" s="54">
        <v>24</v>
      </c>
      <c r="O158" s="54">
        <v>24</v>
      </c>
      <c r="P158" s="54">
        <v>24</v>
      </c>
      <c r="Q158" s="54">
        <v>24</v>
      </c>
      <c r="R158" s="54">
        <v>24</v>
      </c>
      <c r="S158" s="54">
        <v>24</v>
      </c>
      <c r="T158" s="54">
        <v>24</v>
      </c>
      <c r="U158" s="54"/>
      <c r="V158" s="54"/>
      <c r="W158" s="56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2">
        <f t="shared" ca="1" si="114"/>
        <v>0</v>
      </c>
      <c r="BA158" s="2">
        <f t="shared" ca="1" si="114"/>
        <v>0</v>
      </c>
      <c r="BB158" s="2">
        <f t="shared" ca="1" si="114"/>
        <v>0</v>
      </c>
      <c r="BC158" s="2">
        <f t="shared" ca="1" si="114"/>
        <v>0</v>
      </c>
      <c r="BD158" s="2">
        <f t="shared" ca="1" si="114"/>
        <v>0</v>
      </c>
      <c r="BE158" s="2">
        <f t="shared" ca="1" si="179"/>
        <v>0</v>
      </c>
      <c r="BF158" s="2">
        <f t="shared" ca="1" si="179"/>
        <v>0</v>
      </c>
      <c r="BG158" s="2">
        <f t="shared" ca="1" si="179"/>
        <v>0</v>
      </c>
      <c r="BH158" s="2">
        <f t="shared" ca="1" si="179"/>
        <v>0</v>
      </c>
      <c r="BI158" s="2">
        <f t="shared" ca="1" si="179"/>
        <v>0</v>
      </c>
      <c r="BJ158" s="2">
        <f t="shared" ca="1" si="179"/>
        <v>0</v>
      </c>
      <c r="BK158" s="2">
        <f t="shared" ca="1" si="162"/>
        <v>0</v>
      </c>
      <c r="BL158" s="2">
        <f t="shared" ca="1" si="162"/>
        <v>0</v>
      </c>
      <c r="BM158" s="2">
        <f t="shared" ca="1" si="162"/>
        <v>0</v>
      </c>
      <c r="BN158" s="2" t="str">
        <f t="shared" si="183"/>
        <v>LH</v>
      </c>
      <c r="BO158" s="2">
        <f>IF(AND(COUNTIF(J158:W158,"&gt;0")&gt;6,COUNTIF(J158:W158,"&gt;0")=SUM(BR158:CE158)),SUM(BR158:CE158),0)</f>
        <v>0</v>
      </c>
      <c r="BP158" s="2">
        <f t="shared" si="180"/>
        <v>0</v>
      </c>
      <c r="BR158" s="2">
        <f t="shared" si="185"/>
        <v>1</v>
      </c>
    </row>
    <row r="159" spans="1:70" x14ac:dyDescent="0.25">
      <c r="A159" s="10" t="str">
        <f>IF(AND(MID(B159,11,2)="10",MID(B159,7,2)="SV",MID(B159,3,1)="T"),"ТА-1  -  "&amp;VLOOKUP("SVT",Справочники!$B$100:$C$115,2,FALSE),IF(MID(B159,1,2)="00",VLOOKUP(MID(B159,7,2),Справочники!$B$100:$C$115,2,FALSE),IF(MID(B159,3,1)="K","КА",IF(MID(B159,3,1)="T","ТА","-"))&amp;"-"&amp;MID(B159,1,2)*1&amp;IF(MID(B159,IF(MID(B159,11,2)="09",10,9),1)="A","А","")&amp;IF(MID(B159,IF(MID(B159,11,2)="09",10,9),1)="B","Б","")&amp;"  -  "&amp;VLOOKUP(IF(AND(MID(B159,7,2)="SV",MID(B159,3,1)="T"),"SVT",MID(B159,7,2)),Справочники!$B$100:$C$115,2,FALSE)))</f>
        <v>КА-10А  -  ЧЧР</v>
      </c>
      <c r="B159" s="15" t="s">
        <v>1174</v>
      </c>
      <c r="C159" s="18"/>
      <c r="D159" s="18"/>
      <c r="E159" s="22"/>
      <c r="F159" s="22"/>
      <c r="G159" s="18"/>
      <c r="H159" s="20">
        <f t="shared" ca="1" si="181"/>
        <v>0</v>
      </c>
      <c r="I159" s="16" t="str">
        <f t="shared" si="182"/>
        <v>10K002LHAL24</v>
      </c>
      <c r="J159" s="54">
        <v>24</v>
      </c>
      <c r="K159" s="54">
        <v>0.86699999999999999</v>
      </c>
      <c r="L159" s="54">
        <v>0</v>
      </c>
      <c r="M159" s="54">
        <v>0</v>
      </c>
      <c r="N159" s="54">
        <v>21.582999999999998</v>
      </c>
      <c r="O159" s="54">
        <v>24</v>
      </c>
      <c r="P159" s="54">
        <v>24</v>
      </c>
      <c r="Q159" s="54">
        <v>24</v>
      </c>
      <c r="R159" s="54">
        <v>24</v>
      </c>
      <c r="S159" s="54">
        <v>24</v>
      </c>
      <c r="T159" s="54">
        <v>24</v>
      </c>
      <c r="U159" s="54"/>
      <c r="V159" s="54"/>
      <c r="W159" s="56"/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2">
        <f t="shared" ca="1" si="114"/>
        <v>0</v>
      </c>
      <c r="BA159" s="2">
        <f t="shared" ca="1" si="114"/>
        <v>0</v>
      </c>
      <c r="BB159" s="2">
        <f t="shared" ca="1" si="114"/>
        <v>0</v>
      </c>
      <c r="BC159" s="2">
        <f t="shared" ca="1" si="114"/>
        <v>0</v>
      </c>
      <c r="BD159" s="2">
        <f t="shared" ca="1" si="114"/>
        <v>0</v>
      </c>
      <c r="BE159" s="2">
        <f t="shared" ca="1" si="179"/>
        <v>0</v>
      </c>
      <c r="BF159" s="2">
        <f t="shared" ca="1" si="179"/>
        <v>0</v>
      </c>
      <c r="BG159" s="2">
        <f t="shared" ca="1" si="179"/>
        <v>0</v>
      </c>
      <c r="BH159" s="2">
        <f t="shared" ca="1" si="179"/>
        <v>0</v>
      </c>
      <c r="BI159" s="2">
        <f t="shared" ca="1" si="179"/>
        <v>0</v>
      </c>
      <c r="BJ159" s="2">
        <f t="shared" ca="1" si="179"/>
        <v>0</v>
      </c>
      <c r="BK159" s="2">
        <f t="shared" ca="1" si="162"/>
        <v>0</v>
      </c>
      <c r="BL159" s="2">
        <f t="shared" ca="1" si="162"/>
        <v>0</v>
      </c>
      <c r="BM159" s="2">
        <f t="shared" ca="1" si="162"/>
        <v>0</v>
      </c>
      <c r="BN159" s="2" t="str">
        <f t="shared" si="183"/>
        <v>LH</v>
      </c>
      <c r="BO159" s="2">
        <f>IF(AND(COUNTIF(J159:W159,"&gt;0")&gt;6,COUNTIF(J159:W159,"&gt;0")=SUM(BR159:CE159)),SUM(BR159:CE159),0)</f>
        <v>0</v>
      </c>
      <c r="BP159" s="2">
        <f t="shared" si="180"/>
        <v>0</v>
      </c>
      <c r="BR159" s="2">
        <f t="shared" si="185"/>
        <v>1</v>
      </c>
    </row>
    <row r="160" spans="1:70" x14ac:dyDescent="0.25">
      <c r="A160" s="10" t="str">
        <f>IF(AND(MID(B160,11,2)="10",MID(B160,7,2)="SV",MID(B160,3,1)="T"),"ТА-1  -  "&amp;VLOOKUP("SVT",Справочники!$B$100:$C$115,2,FALSE),IF(MID(B160,1,2)="00",VLOOKUP(MID(B160,7,2),Справочники!$B$100:$C$115,2,FALSE),IF(MID(B160,3,1)="K","КА",IF(MID(B160,3,1)="T","ТА","-"))&amp;"-"&amp;MID(B160,1,2)*1&amp;IF(MID(B160,IF(MID(B160,11,2)="09",10,9),1)="A","А","")&amp;IF(MID(B160,IF(MID(B160,11,2)="09",10,9),1)="B","Б","")&amp;"  -  "&amp;VLOOKUP(IF(AND(MID(B160,7,2)="SV",MID(B160,3,1)="T"),"SVT",MID(B160,7,2)),Справочники!$B$100:$C$115,2,FALSE)))</f>
        <v>КА-10Б  -  ЧЧР</v>
      </c>
      <c r="B160" s="15" t="s">
        <v>1175</v>
      </c>
      <c r="C160" s="18"/>
      <c r="D160" s="18"/>
      <c r="E160" s="22"/>
      <c r="F160" s="22"/>
      <c r="G160" s="18"/>
      <c r="H160" s="20">
        <f t="shared" ca="1" si="181"/>
        <v>0</v>
      </c>
      <c r="I160" s="16" t="str">
        <f t="shared" si="182"/>
        <v>10K002LHBL24</v>
      </c>
      <c r="J160" s="54">
        <v>24</v>
      </c>
      <c r="K160" s="54">
        <v>24</v>
      </c>
      <c r="L160" s="54">
        <v>24</v>
      </c>
      <c r="M160" s="54">
        <v>24</v>
      </c>
      <c r="N160" s="54">
        <v>24</v>
      </c>
      <c r="O160" s="54">
        <v>0.83299999999999996</v>
      </c>
      <c r="P160" s="54">
        <v>0</v>
      </c>
      <c r="Q160" s="54">
        <v>0</v>
      </c>
      <c r="R160" s="54">
        <v>0</v>
      </c>
      <c r="S160" s="54">
        <v>0</v>
      </c>
      <c r="T160" s="54">
        <v>0</v>
      </c>
      <c r="U160" s="54"/>
      <c r="V160" s="54"/>
      <c r="W160" s="56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2">
        <f t="shared" ca="1" si="114"/>
        <v>0</v>
      </c>
      <c r="BA160" s="2">
        <f t="shared" ca="1" si="114"/>
        <v>0</v>
      </c>
      <c r="BB160" s="2">
        <f t="shared" ca="1" si="114"/>
        <v>0</v>
      </c>
      <c r="BC160" s="2">
        <f t="shared" ca="1" si="114"/>
        <v>0</v>
      </c>
      <c r="BD160" s="2">
        <f t="shared" ca="1" si="114"/>
        <v>0</v>
      </c>
      <c r="BE160" s="2">
        <f t="shared" ca="1" si="179"/>
        <v>0</v>
      </c>
      <c r="BF160" s="2">
        <f t="shared" ca="1" si="179"/>
        <v>0</v>
      </c>
      <c r="BG160" s="2">
        <f t="shared" ca="1" si="179"/>
        <v>0</v>
      </c>
      <c r="BH160" s="2">
        <f t="shared" ca="1" si="179"/>
        <v>0</v>
      </c>
      <c r="BI160" s="2">
        <f t="shared" ca="1" si="179"/>
        <v>0</v>
      </c>
      <c r="BJ160" s="2">
        <f t="shared" ca="1" si="179"/>
        <v>0</v>
      </c>
      <c r="BK160" s="2">
        <f t="shared" ca="1" si="162"/>
        <v>0</v>
      </c>
      <c r="BL160" s="2">
        <f t="shared" ca="1" si="162"/>
        <v>0</v>
      </c>
      <c r="BM160" s="2">
        <f t="shared" ca="1" si="162"/>
        <v>0</v>
      </c>
      <c r="BN160" s="2" t="str">
        <f t="shared" si="183"/>
        <v>LH</v>
      </c>
      <c r="BP160" s="2">
        <f t="shared" si="180"/>
        <v>0</v>
      </c>
      <c r="BR160" s="2">
        <f t="shared" si="185"/>
        <v>0</v>
      </c>
    </row>
    <row r="161" spans="1:70" x14ac:dyDescent="0.25">
      <c r="A161" s="10" t="str">
        <f>IF(AND(MID(B161,11,2)="10",MID(B161,7,2)="SV",MID(B161,3,1)="T"),"ТА-1  -  "&amp;VLOOKUP("SVT",Справочники!$B$100:$C$115,2,FALSE),IF(MID(B161,1,2)="00",VLOOKUP(MID(B161,7,2),Справочники!$B$100:$C$115,2,FALSE),IF(MID(B161,3,1)="K","КА",IF(MID(B161,3,1)="T","ТА","-"))&amp;"-"&amp;MID(B161,1,2)*1&amp;IF(MID(B161,IF(MID(B161,11,2)="09",10,9),1)="A","А","")&amp;IF(MID(B161,IF(MID(B161,11,2)="09",10,9),1)="B","Б","")&amp;"  -  "&amp;VLOOKUP(IF(AND(MID(B161,7,2)="SV",MID(B161,3,1)="T"),"SVT",MID(B161,7,2)),Справочники!$B$100:$C$115,2,FALSE)))</f>
        <v>ТА-1  -  ЧЧР</v>
      </c>
      <c r="B161" s="15" t="s">
        <v>1176</v>
      </c>
      <c r="C161" s="18"/>
      <c r="D161" s="18"/>
      <c r="E161" s="22"/>
      <c r="F161" s="22"/>
      <c r="G161" s="18"/>
      <c r="H161" s="20">
        <f t="shared" ca="1" si="181"/>
        <v>0</v>
      </c>
      <c r="I161" s="16" t="str">
        <f t="shared" si="182"/>
        <v>01T002LH0F24</v>
      </c>
      <c r="J161" s="54">
        <v>24</v>
      </c>
      <c r="K161" s="54">
        <v>24</v>
      </c>
      <c r="L161" s="54">
        <v>24</v>
      </c>
      <c r="M161" s="54">
        <v>24</v>
      </c>
      <c r="N161" s="54">
        <v>24</v>
      </c>
      <c r="O161" s="54">
        <v>24</v>
      </c>
      <c r="P161" s="54">
        <v>24</v>
      </c>
      <c r="Q161" s="54">
        <v>24</v>
      </c>
      <c r="R161" s="54">
        <v>24</v>
      </c>
      <c r="S161" s="54">
        <v>24</v>
      </c>
      <c r="T161" s="54">
        <v>24</v>
      </c>
      <c r="U161" s="54"/>
      <c r="V161" s="54"/>
      <c r="W161" s="56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2">
        <f t="shared" ca="1" si="114"/>
        <v>0</v>
      </c>
      <c r="BA161" s="2">
        <f t="shared" ca="1" si="114"/>
        <v>0</v>
      </c>
      <c r="BB161" s="2">
        <f t="shared" ca="1" si="114"/>
        <v>0</v>
      </c>
      <c r="BC161" s="2">
        <f t="shared" ca="1" si="114"/>
        <v>0</v>
      </c>
      <c r="BD161" s="2">
        <f t="shared" ca="1" si="114"/>
        <v>0</v>
      </c>
      <c r="BE161" s="2">
        <f t="shared" ca="1" si="179"/>
        <v>0</v>
      </c>
      <c r="BF161" s="2">
        <f t="shared" ca="1" si="179"/>
        <v>0</v>
      </c>
      <c r="BG161" s="2">
        <f t="shared" ca="1" si="179"/>
        <v>0</v>
      </c>
      <c r="BH161" s="2">
        <f t="shared" ca="1" si="179"/>
        <v>0</v>
      </c>
      <c r="BI161" s="2">
        <f t="shared" ca="1" si="179"/>
        <v>0</v>
      </c>
      <c r="BJ161" s="2">
        <f t="shared" ca="1" si="179"/>
        <v>0</v>
      </c>
      <c r="BK161" s="2">
        <f t="shared" ca="1" si="162"/>
        <v>0</v>
      </c>
      <c r="BL161" s="2">
        <f t="shared" ca="1" si="162"/>
        <v>0</v>
      </c>
      <c r="BM161" s="2">
        <f t="shared" ca="1" si="162"/>
        <v>0</v>
      </c>
      <c r="BN161" s="2" t="str">
        <f t="shared" si="183"/>
        <v>LH</v>
      </c>
      <c r="BO161" s="2">
        <f t="shared" ref="BO161:BO166" si="186">IF(AND(COUNTIF(J161:W161,"&gt;0")&gt;6,COUNTIF(J161:W161,"&gt;0")=SUM(BR161:CE161)),SUM(BR161:CE161),0)</f>
        <v>0</v>
      </c>
      <c r="BP161" s="2">
        <f t="shared" si="180"/>
        <v>0</v>
      </c>
      <c r="BR161" s="2">
        <f t="shared" si="185"/>
        <v>1</v>
      </c>
    </row>
    <row r="162" spans="1:70" x14ac:dyDescent="0.25">
      <c r="A162" s="10" t="str">
        <f>IF(AND(MID(B162,11,2)="10",MID(B162,7,2)="SV",MID(B162,3,1)="T"),"ТА-1  -  "&amp;VLOOKUP("SVT",Справочники!$B$100:$C$115,2,FALSE),IF(MID(B162,1,2)="00",VLOOKUP(MID(B162,7,2),Справочники!$B$100:$C$115,2,FALSE),IF(MID(B162,3,1)="K","КА",IF(MID(B162,3,1)="T","ТА","-"))&amp;"-"&amp;MID(B162,1,2)*1&amp;IF(MID(B162,IF(MID(B162,11,2)="09",10,9),1)="A","А","")&amp;IF(MID(B162,IF(MID(B162,11,2)="09",10,9),1)="B","Б","")&amp;"  -  "&amp;VLOOKUP(IF(AND(MID(B162,7,2)="SV",MID(B162,3,1)="T"),"SVT",MID(B162,7,2)),Справочники!$B$100:$C$115,2,FALSE)))</f>
        <v>ТА-2  -  ЧЧР</v>
      </c>
      <c r="B162" s="15" t="s">
        <v>1177</v>
      </c>
      <c r="C162" s="18"/>
      <c r="D162" s="18"/>
      <c r="E162" s="22"/>
      <c r="F162" s="22"/>
      <c r="G162" s="18"/>
      <c r="H162" s="20">
        <f t="shared" ca="1" si="181"/>
        <v>0</v>
      </c>
      <c r="I162" s="16" t="str">
        <f t="shared" si="182"/>
        <v>02T002LH0F24</v>
      </c>
      <c r="J162" s="54">
        <v>24</v>
      </c>
      <c r="K162" s="54">
        <v>24</v>
      </c>
      <c r="L162" s="54">
        <v>24</v>
      </c>
      <c r="M162" s="54">
        <v>24</v>
      </c>
      <c r="N162" s="54">
        <v>24</v>
      </c>
      <c r="O162" s="54">
        <v>24</v>
      </c>
      <c r="P162" s="54">
        <v>24</v>
      </c>
      <c r="Q162" s="54">
        <v>24</v>
      </c>
      <c r="R162" s="54">
        <v>24</v>
      </c>
      <c r="S162" s="54">
        <v>24</v>
      </c>
      <c r="T162" s="54">
        <v>24</v>
      </c>
      <c r="U162" s="54"/>
      <c r="V162" s="54"/>
      <c r="W162" s="56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2">
        <f t="shared" ca="1" si="114"/>
        <v>0</v>
      </c>
      <c r="BA162" s="2">
        <f t="shared" ca="1" si="114"/>
        <v>0</v>
      </c>
      <c r="BB162" s="2">
        <f t="shared" ca="1" si="114"/>
        <v>0</v>
      </c>
      <c r="BC162" s="2">
        <f t="shared" ca="1" si="114"/>
        <v>0</v>
      </c>
      <c r="BD162" s="2">
        <f t="shared" ca="1" si="114"/>
        <v>0</v>
      </c>
      <c r="BE162" s="2">
        <f t="shared" ca="1" si="179"/>
        <v>0</v>
      </c>
      <c r="BF162" s="2">
        <f t="shared" ca="1" si="179"/>
        <v>0</v>
      </c>
      <c r="BG162" s="2">
        <f t="shared" ca="1" si="179"/>
        <v>0</v>
      </c>
      <c r="BH162" s="2">
        <f t="shared" ca="1" si="179"/>
        <v>0</v>
      </c>
      <c r="BI162" s="2">
        <f t="shared" ca="1" si="179"/>
        <v>0</v>
      </c>
      <c r="BJ162" s="2">
        <f t="shared" ca="1" si="179"/>
        <v>0</v>
      </c>
      <c r="BK162" s="2">
        <f t="shared" ca="1" si="162"/>
        <v>0</v>
      </c>
      <c r="BL162" s="2">
        <f t="shared" ca="1" si="162"/>
        <v>0</v>
      </c>
      <c r="BM162" s="2">
        <f t="shared" ca="1" si="162"/>
        <v>0</v>
      </c>
      <c r="BN162" s="2" t="str">
        <f t="shared" si="183"/>
        <v>LH</v>
      </c>
      <c r="BO162" s="2">
        <f t="shared" si="186"/>
        <v>0</v>
      </c>
      <c r="BP162" s="2">
        <f t="shared" si="180"/>
        <v>0</v>
      </c>
      <c r="BR162" s="2">
        <f t="shared" si="185"/>
        <v>1</v>
      </c>
    </row>
    <row r="163" spans="1:70" x14ac:dyDescent="0.25">
      <c r="A163" s="10" t="str">
        <f>IF(AND(MID(B163,11,2)="10",MID(B163,7,2)="SV",MID(B163,3,1)="T"),"ТА-1  -  "&amp;VLOOKUP("SVT",Справочники!$B$100:$C$115,2,FALSE),IF(MID(B163,1,2)="00",VLOOKUP(MID(B163,7,2),Справочники!$B$100:$C$115,2,FALSE),IF(MID(B163,3,1)="K","КА",IF(MID(B163,3,1)="T","ТА","-"))&amp;"-"&amp;MID(B163,1,2)*1&amp;IF(MID(B163,IF(MID(B163,11,2)="09",10,9),1)="A","А","")&amp;IF(MID(B163,IF(MID(B163,11,2)="09",10,9),1)="B","Б","")&amp;"  -  "&amp;VLOOKUP(IF(AND(MID(B163,7,2)="SV",MID(B163,3,1)="T"),"SVT",MID(B163,7,2)),Справочники!$B$100:$C$115,2,FALSE)))</f>
        <v>ТА-4  -  ЧЧР</v>
      </c>
      <c r="B163" s="15" t="s">
        <v>1178</v>
      </c>
      <c r="C163" s="18"/>
      <c r="D163" s="18"/>
      <c r="E163" s="22"/>
      <c r="F163" s="22"/>
      <c r="G163" s="18"/>
      <c r="H163" s="20">
        <f t="shared" ca="1" si="181"/>
        <v>0</v>
      </c>
      <c r="I163" s="16" t="str">
        <f t="shared" si="182"/>
        <v>04T002LH0F24</v>
      </c>
      <c r="J163" s="54">
        <v>24</v>
      </c>
      <c r="K163" s="54">
        <v>24</v>
      </c>
      <c r="L163" s="54">
        <v>24</v>
      </c>
      <c r="M163" s="54">
        <v>24</v>
      </c>
      <c r="N163" s="54">
        <v>24</v>
      </c>
      <c r="O163" s="54">
        <v>24</v>
      </c>
      <c r="P163" s="54">
        <v>24</v>
      </c>
      <c r="Q163" s="54">
        <v>24</v>
      </c>
      <c r="R163" s="54">
        <v>24</v>
      </c>
      <c r="S163" s="54">
        <v>24</v>
      </c>
      <c r="T163" s="54">
        <v>24</v>
      </c>
      <c r="U163" s="54"/>
      <c r="V163" s="54"/>
      <c r="W163" s="56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2">
        <f t="shared" ca="1" si="114"/>
        <v>0</v>
      </c>
      <c r="BA163" s="2">
        <f t="shared" ca="1" si="114"/>
        <v>0</v>
      </c>
      <c r="BB163" s="2">
        <f t="shared" ca="1" si="114"/>
        <v>0</v>
      </c>
      <c r="BC163" s="2">
        <f t="shared" ca="1" si="114"/>
        <v>0</v>
      </c>
      <c r="BD163" s="2">
        <f t="shared" ca="1" si="114"/>
        <v>0</v>
      </c>
      <c r="BE163" s="2">
        <f t="shared" ca="1" si="179"/>
        <v>0</v>
      </c>
      <c r="BF163" s="2">
        <f t="shared" ca="1" si="179"/>
        <v>0</v>
      </c>
      <c r="BG163" s="2">
        <f t="shared" ca="1" si="179"/>
        <v>0</v>
      </c>
      <c r="BH163" s="2">
        <f t="shared" ca="1" si="179"/>
        <v>0</v>
      </c>
      <c r="BI163" s="2">
        <f t="shared" ca="1" si="179"/>
        <v>0</v>
      </c>
      <c r="BJ163" s="2">
        <f t="shared" ca="1" si="179"/>
        <v>0</v>
      </c>
      <c r="BK163" s="2">
        <f t="shared" ca="1" si="162"/>
        <v>0</v>
      </c>
      <c r="BL163" s="2">
        <f t="shared" ca="1" si="162"/>
        <v>0</v>
      </c>
      <c r="BM163" s="2">
        <f t="shared" ca="1" si="162"/>
        <v>0</v>
      </c>
      <c r="BN163" s="2" t="str">
        <f t="shared" si="183"/>
        <v>LH</v>
      </c>
      <c r="BO163" s="2">
        <f t="shared" si="186"/>
        <v>0</v>
      </c>
      <c r="BP163" s="2">
        <f t="shared" si="180"/>
        <v>0</v>
      </c>
      <c r="BR163" s="2">
        <f t="shared" si="185"/>
        <v>1</v>
      </c>
    </row>
    <row r="164" spans="1:70" x14ac:dyDescent="0.25">
      <c r="A164" s="10" t="str">
        <f>IF(AND(MID(B164,11,2)="10",MID(B164,7,2)="SV",MID(B164,3,1)="T"),"ТА-1  -  "&amp;VLOOKUP("SVT",Справочники!$B$100:$C$115,2,FALSE),IF(MID(B164,1,2)="00",VLOOKUP(MID(B164,7,2),Справочники!$B$100:$C$115,2,FALSE),IF(MID(B164,3,1)="K","КА",IF(MID(B164,3,1)="T","ТА","-"))&amp;"-"&amp;MID(B164,1,2)*1&amp;IF(MID(B164,IF(MID(B164,11,2)="09",10,9),1)="A","А","")&amp;IF(MID(B164,IF(MID(B164,11,2)="09",10,9),1)="B","Б","")&amp;"  -  "&amp;VLOOKUP(IF(AND(MID(B164,7,2)="SV",MID(B164,3,1)="T"),"SVT",MID(B164,7,2)),Справочники!$B$100:$C$115,2,FALSE)))</f>
        <v>ТА-5  -  ЧЧР</v>
      </c>
      <c r="B164" s="15" t="s">
        <v>1179</v>
      </c>
      <c r="C164" s="18"/>
      <c r="D164" s="18"/>
      <c r="E164" s="22"/>
      <c r="F164" s="22"/>
      <c r="G164" s="18"/>
      <c r="H164" s="20">
        <f t="shared" ca="1" si="181"/>
        <v>0</v>
      </c>
      <c r="I164" s="16" t="str">
        <f t="shared" si="182"/>
        <v>05T002LH0N24</v>
      </c>
      <c r="J164" s="54">
        <v>24</v>
      </c>
      <c r="K164" s="54">
        <v>24</v>
      </c>
      <c r="L164" s="54">
        <v>24</v>
      </c>
      <c r="M164" s="54">
        <v>24</v>
      </c>
      <c r="N164" s="54">
        <v>24</v>
      </c>
      <c r="O164" s="54">
        <v>24</v>
      </c>
      <c r="P164" s="54">
        <v>24</v>
      </c>
      <c r="Q164" s="54">
        <v>24</v>
      </c>
      <c r="R164" s="54">
        <v>24</v>
      </c>
      <c r="S164" s="54">
        <v>24</v>
      </c>
      <c r="T164" s="54">
        <v>24</v>
      </c>
      <c r="U164" s="54"/>
      <c r="V164" s="54"/>
      <c r="W164" s="56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2">
        <f t="shared" ca="1" si="114"/>
        <v>0</v>
      </c>
      <c r="BA164" s="2">
        <f t="shared" ca="1" si="114"/>
        <v>0</v>
      </c>
      <c r="BB164" s="2">
        <f t="shared" ca="1" si="114"/>
        <v>0</v>
      </c>
      <c r="BC164" s="2">
        <f t="shared" ca="1" si="114"/>
        <v>0</v>
      </c>
      <c r="BD164" s="2">
        <f t="shared" ca="1" si="114"/>
        <v>0</v>
      </c>
      <c r="BE164" s="2">
        <f t="shared" ca="1" si="179"/>
        <v>0</v>
      </c>
      <c r="BF164" s="2">
        <f t="shared" ca="1" si="179"/>
        <v>0</v>
      </c>
      <c r="BG164" s="2">
        <f t="shared" ca="1" si="179"/>
        <v>0</v>
      </c>
      <c r="BH164" s="2">
        <f t="shared" ca="1" si="179"/>
        <v>0</v>
      </c>
      <c r="BI164" s="2">
        <f t="shared" ca="1" si="179"/>
        <v>0</v>
      </c>
      <c r="BJ164" s="2">
        <f t="shared" ca="1" si="179"/>
        <v>0</v>
      </c>
      <c r="BK164" s="2">
        <f t="shared" ca="1" si="162"/>
        <v>0</v>
      </c>
      <c r="BL164" s="2">
        <f t="shared" ca="1" si="162"/>
        <v>0</v>
      </c>
      <c r="BM164" s="2">
        <f t="shared" ca="1" si="162"/>
        <v>0</v>
      </c>
      <c r="BN164" s="2" t="str">
        <f t="shared" si="183"/>
        <v>LH</v>
      </c>
      <c r="BO164" s="2">
        <f t="shared" si="186"/>
        <v>0</v>
      </c>
      <c r="BP164" s="2">
        <f t="shared" si="180"/>
        <v>0</v>
      </c>
      <c r="BR164" s="2">
        <f t="shared" si="185"/>
        <v>1</v>
      </c>
    </row>
    <row r="165" spans="1:70" x14ac:dyDescent="0.25">
      <c r="A165" s="10" t="str">
        <f>IF(AND(MID(B165,11,2)="10",MID(B165,7,2)="SV",MID(B165,3,1)="T"),"ТА-1  -  "&amp;VLOOKUP("SVT",Справочники!$B$100:$C$115,2,FALSE),IF(MID(B165,1,2)="00",VLOOKUP(MID(B165,7,2),Справочники!$B$100:$C$115,2,FALSE),IF(MID(B165,3,1)="K","КА",IF(MID(B165,3,1)="T","ТА","-"))&amp;"-"&amp;MID(B165,1,2)*1&amp;IF(MID(B165,IF(MID(B165,11,2)="09",10,9),1)="A","А","")&amp;IF(MID(B165,IF(MID(B165,11,2)="09",10,9),1)="B","Б","")&amp;"  -  "&amp;VLOOKUP(IF(AND(MID(B165,7,2)="SV",MID(B165,3,1)="T"),"SVT",MID(B165,7,2)),Справочники!$B$100:$C$115,2,FALSE)))</f>
        <v>ТА-6  -  ЧЧР</v>
      </c>
      <c r="B165" s="15" t="s">
        <v>1180</v>
      </c>
      <c r="C165" s="18"/>
      <c r="D165" s="18"/>
      <c r="E165" s="22"/>
      <c r="F165" s="22"/>
      <c r="G165" s="18"/>
      <c r="H165" s="20">
        <f t="shared" ca="1" si="181"/>
        <v>0</v>
      </c>
      <c r="I165" s="16" t="str">
        <f t="shared" si="182"/>
        <v>06T002LH0F24</v>
      </c>
      <c r="J165" s="54">
        <v>24</v>
      </c>
      <c r="K165" s="54">
        <v>24</v>
      </c>
      <c r="L165" s="54">
        <v>24</v>
      </c>
      <c r="M165" s="54">
        <v>24</v>
      </c>
      <c r="N165" s="54">
        <v>24</v>
      </c>
      <c r="O165" s="54">
        <v>24</v>
      </c>
      <c r="P165" s="54">
        <v>24</v>
      </c>
      <c r="Q165" s="54">
        <v>24</v>
      </c>
      <c r="R165" s="54">
        <v>24</v>
      </c>
      <c r="S165" s="54">
        <v>24</v>
      </c>
      <c r="T165" s="54">
        <v>24</v>
      </c>
      <c r="U165" s="54"/>
      <c r="V165" s="54"/>
      <c r="W165" s="56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2">
        <f t="shared" ref="AZ165:BD170" ca="1" si="187">COUNTIF(OFFSET(H165,,$D$2+2,COUNTIF(OFFSET($H165,1-ROW($H165),2+4*$D$2,170),"="&amp;OFFSET($H165,,2+4*$D$2))),"&gt;20")</f>
        <v>0</v>
      </c>
      <c r="BA165" s="2">
        <f t="shared" ca="1" si="187"/>
        <v>0</v>
      </c>
      <c r="BB165" s="2">
        <f t="shared" ca="1" si="187"/>
        <v>0</v>
      </c>
      <c r="BC165" s="2">
        <f t="shared" ca="1" si="187"/>
        <v>0</v>
      </c>
      <c r="BD165" s="2">
        <f t="shared" ca="1" si="187"/>
        <v>0</v>
      </c>
      <c r="BE165" s="2">
        <f t="shared" ca="1" si="179"/>
        <v>0</v>
      </c>
      <c r="BF165" s="2">
        <f t="shared" ca="1" si="179"/>
        <v>0</v>
      </c>
      <c r="BG165" s="2">
        <f t="shared" ca="1" si="179"/>
        <v>0</v>
      </c>
      <c r="BH165" s="2">
        <f t="shared" ca="1" si="179"/>
        <v>0</v>
      </c>
      <c r="BI165" s="2">
        <f t="shared" ca="1" si="179"/>
        <v>0</v>
      </c>
      <c r="BJ165" s="2">
        <f t="shared" ca="1" si="179"/>
        <v>0</v>
      </c>
      <c r="BK165" s="2">
        <f t="shared" ca="1" si="162"/>
        <v>0</v>
      </c>
      <c r="BL165" s="2">
        <f t="shared" ca="1" si="162"/>
        <v>0</v>
      </c>
      <c r="BM165" s="2">
        <f t="shared" ca="1" si="162"/>
        <v>0</v>
      </c>
      <c r="BN165" s="2" t="str">
        <f t="shared" si="183"/>
        <v>LH</v>
      </c>
      <c r="BO165" s="2">
        <f t="shared" si="186"/>
        <v>0</v>
      </c>
      <c r="BP165" s="2">
        <f t="shared" si="180"/>
        <v>0</v>
      </c>
      <c r="BR165" s="2">
        <f t="shared" si="185"/>
        <v>1</v>
      </c>
    </row>
    <row r="166" spans="1:70" x14ac:dyDescent="0.25">
      <c r="A166" s="10" t="str">
        <f>IF(AND(MID(B166,11,2)="10",MID(B166,7,2)="SV",MID(B166,3,1)="T"),"ТА-1  -  "&amp;VLOOKUP("SVT",Справочники!$B$100:$C$115,2,FALSE),IF(MID(B166,1,2)="00",VLOOKUP(MID(B166,7,2),Справочники!$B$100:$C$115,2,FALSE),IF(MID(B166,3,1)="K","КА",IF(MID(B166,3,1)="T","ТА","-"))&amp;"-"&amp;MID(B166,1,2)*1&amp;IF(MID(B166,IF(MID(B166,11,2)="09",10,9),1)="A","А","")&amp;IF(MID(B166,IF(MID(B166,11,2)="09",10,9),1)="B","Б","")&amp;"  -  "&amp;VLOOKUP(IF(AND(MID(B166,7,2)="SV",MID(B166,3,1)="T"),"SVT",MID(B166,7,2)),Справочники!$B$100:$C$115,2,FALSE)))</f>
        <v>ТА-7  -  ЧЧР</v>
      </c>
      <c r="B166" s="15" t="s">
        <v>1181</v>
      </c>
      <c r="C166" s="18"/>
      <c r="D166" s="18"/>
      <c r="E166" s="22"/>
      <c r="F166" s="22"/>
      <c r="G166" s="18"/>
      <c r="H166" s="20">
        <f t="shared" ca="1" si="181"/>
        <v>0</v>
      </c>
      <c r="I166" s="16" t="str">
        <f t="shared" si="182"/>
        <v>07T002LH0F24</v>
      </c>
      <c r="J166" s="54">
        <v>24</v>
      </c>
      <c r="K166" s="54">
        <v>24</v>
      </c>
      <c r="L166" s="54">
        <v>24</v>
      </c>
      <c r="M166" s="54">
        <v>24</v>
      </c>
      <c r="N166" s="54">
        <v>24</v>
      </c>
      <c r="O166" s="54">
        <v>24</v>
      </c>
      <c r="P166" s="54">
        <v>24</v>
      </c>
      <c r="Q166" s="54">
        <v>24</v>
      </c>
      <c r="R166" s="54">
        <v>24</v>
      </c>
      <c r="S166" s="54">
        <v>24</v>
      </c>
      <c r="T166" s="54">
        <v>24</v>
      </c>
      <c r="U166" s="54"/>
      <c r="V166" s="54"/>
      <c r="W166" s="56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2">
        <f t="shared" ca="1" si="187"/>
        <v>0</v>
      </c>
      <c r="BA166" s="2">
        <f t="shared" ca="1" si="187"/>
        <v>0</v>
      </c>
      <c r="BB166" s="2">
        <f t="shared" ca="1" si="187"/>
        <v>0</v>
      </c>
      <c r="BC166" s="2">
        <f t="shared" ca="1" si="187"/>
        <v>0</v>
      </c>
      <c r="BD166" s="2">
        <f t="shared" ca="1" si="187"/>
        <v>0</v>
      </c>
      <c r="BE166" s="2">
        <f t="shared" ca="1" si="179"/>
        <v>0</v>
      </c>
      <c r="BF166" s="2">
        <f t="shared" ca="1" si="179"/>
        <v>0</v>
      </c>
      <c r="BG166" s="2">
        <f t="shared" ca="1" si="179"/>
        <v>0</v>
      </c>
      <c r="BH166" s="2">
        <f t="shared" ca="1" si="179"/>
        <v>0</v>
      </c>
      <c r="BI166" s="2">
        <f t="shared" ca="1" si="179"/>
        <v>0</v>
      </c>
      <c r="BJ166" s="2">
        <f t="shared" ca="1" si="179"/>
        <v>0</v>
      </c>
      <c r="BK166" s="2">
        <f t="shared" ca="1" si="162"/>
        <v>0</v>
      </c>
      <c r="BL166" s="2">
        <f t="shared" ca="1" si="162"/>
        <v>0</v>
      </c>
      <c r="BM166" s="2">
        <f t="shared" ca="1" si="162"/>
        <v>0</v>
      </c>
      <c r="BN166" s="2" t="str">
        <f t="shared" si="183"/>
        <v>LH</v>
      </c>
      <c r="BO166" s="2">
        <f t="shared" si="186"/>
        <v>0</v>
      </c>
      <c r="BP166" s="2">
        <f t="shared" si="180"/>
        <v>0</v>
      </c>
      <c r="BR166" s="2">
        <f t="shared" si="185"/>
        <v>1</v>
      </c>
    </row>
    <row r="167" spans="1:70" x14ac:dyDescent="0.25">
      <c r="A167" s="10" t="str">
        <f>IF(AND(MID(B167,11,2)="10",MID(B167,7,2)="SV",MID(B167,3,1)="T"),"ТА-1  -  "&amp;VLOOKUP("SVT",Справочники!$B$100:$C$115,2,FALSE),IF(MID(B167,1,2)="00",VLOOKUP(MID(B167,7,2),Справочники!$B$100:$C$115,2,FALSE),IF(MID(B167,3,1)="K","КА",IF(MID(B167,3,1)="T","ТА","-"))&amp;"-"&amp;MID(B167,1,2)*1&amp;IF(MID(B167,IF(MID(B167,11,2)="09",10,9),1)="A","А","")&amp;IF(MID(B167,IF(MID(B167,11,2)="09",10,9),1)="B","Б","")&amp;"  -  "&amp;VLOOKUP(IF(AND(MID(B167,7,2)="SV",MID(B167,3,1)="T"),"SVT",MID(B167,7,2)),Справочники!$B$100:$C$115,2,FALSE)))</f>
        <v>ТА-8  -  ЧЧР</v>
      </c>
      <c r="B167" s="15" t="s">
        <v>1182</v>
      </c>
      <c r="C167" s="18"/>
      <c r="D167" s="18"/>
      <c r="E167" s="22"/>
      <c r="F167" s="22"/>
      <c r="G167" s="18"/>
      <c r="H167" s="20">
        <f t="shared" ca="1" si="181"/>
        <v>0</v>
      </c>
      <c r="I167" s="16" t="str">
        <f t="shared" si="182"/>
        <v>08T002LH0F24</v>
      </c>
      <c r="J167" s="54">
        <v>24</v>
      </c>
      <c r="K167" s="54">
        <v>24</v>
      </c>
      <c r="L167" s="54">
        <v>24</v>
      </c>
      <c r="M167" s="54">
        <v>24</v>
      </c>
      <c r="N167" s="54">
        <v>24</v>
      </c>
      <c r="O167" s="54">
        <v>21.83333333333</v>
      </c>
      <c r="P167" s="54">
        <v>0</v>
      </c>
      <c r="Q167" s="54">
        <v>0</v>
      </c>
      <c r="R167" s="54">
        <v>0</v>
      </c>
      <c r="S167" s="54">
        <v>0</v>
      </c>
      <c r="T167" s="54">
        <v>0</v>
      </c>
      <c r="U167" s="54"/>
      <c r="V167" s="54"/>
      <c r="W167" s="56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2">
        <f t="shared" ca="1" si="187"/>
        <v>0</v>
      </c>
      <c r="BA167" s="2">
        <f t="shared" ca="1" si="187"/>
        <v>0</v>
      </c>
      <c r="BB167" s="2">
        <f t="shared" ca="1" si="187"/>
        <v>0</v>
      </c>
      <c r="BC167" s="2">
        <f t="shared" ca="1" si="187"/>
        <v>0</v>
      </c>
      <c r="BD167" s="2">
        <f t="shared" ca="1" si="187"/>
        <v>0</v>
      </c>
      <c r="BE167" s="2">
        <f t="shared" ca="1" si="179"/>
        <v>0</v>
      </c>
      <c r="BF167" s="2">
        <f t="shared" ca="1" si="179"/>
        <v>0</v>
      </c>
      <c r="BG167" s="2">
        <f t="shared" ca="1" si="179"/>
        <v>0</v>
      </c>
      <c r="BH167" s="2">
        <f t="shared" ca="1" si="179"/>
        <v>0</v>
      </c>
      <c r="BI167" s="2">
        <f t="shared" ca="1" si="179"/>
        <v>0</v>
      </c>
      <c r="BJ167" s="2">
        <f t="shared" ca="1" si="179"/>
        <v>0</v>
      </c>
      <c r="BK167" s="2">
        <f t="shared" ca="1" si="162"/>
        <v>0</v>
      </c>
      <c r="BL167" s="2">
        <f t="shared" ca="1" si="162"/>
        <v>0</v>
      </c>
      <c r="BM167" s="2">
        <f t="shared" ca="1" si="162"/>
        <v>0</v>
      </c>
      <c r="BN167" s="2" t="str">
        <f t="shared" si="183"/>
        <v>LH</v>
      </c>
      <c r="BP167" s="2">
        <f t="shared" si="180"/>
        <v>0</v>
      </c>
      <c r="BR167" s="2">
        <f t="shared" si="185"/>
        <v>0</v>
      </c>
    </row>
    <row r="168" spans="1:70" x14ac:dyDescent="0.25">
      <c r="A168" s="10" t="str">
        <f>IF(AND(MID(B168,11,2)="10",MID(B168,7,2)="SV",MID(B168,3,1)="T"),"ТА-1  -  "&amp;VLOOKUP("SVT",Справочники!$B$100:$C$115,2,FALSE),IF(MID(B168,1,2)="00",VLOOKUP(MID(B168,7,2),Справочники!$B$100:$C$115,2,FALSE),IF(MID(B168,3,1)="K","КА",IF(MID(B168,3,1)="T","ТА","-"))&amp;"-"&amp;MID(B168,1,2)*1&amp;IF(MID(B168,IF(MID(B168,11,2)="09",10,9),1)="A","А","")&amp;IF(MID(B168,IF(MID(B168,11,2)="09",10,9),1)="B","Б","")&amp;"  -  "&amp;VLOOKUP(IF(AND(MID(B168,7,2)="SV",MID(B168,3,1)="T"),"SVT",MID(B168,7,2)),Справочники!$B$100:$C$115,2,FALSE)))</f>
        <v>ТА-9  -  ЧЧР</v>
      </c>
      <c r="B168" s="15" t="s">
        <v>1183</v>
      </c>
      <c r="C168" s="18"/>
      <c r="D168" s="18"/>
      <c r="E168" s="22"/>
      <c r="F168" s="22"/>
      <c r="G168" s="18"/>
      <c r="H168" s="20">
        <f t="shared" ca="1" si="181"/>
        <v>0</v>
      </c>
      <c r="I168" s="16" t="str">
        <f t="shared" si="182"/>
        <v>09T002LH0L24</v>
      </c>
      <c r="J168" s="54">
        <v>24</v>
      </c>
      <c r="K168" s="54">
        <v>24</v>
      </c>
      <c r="L168" s="54">
        <v>24</v>
      </c>
      <c r="M168" s="54">
        <v>24</v>
      </c>
      <c r="N168" s="54">
        <v>24</v>
      </c>
      <c r="O168" s="54">
        <v>24</v>
      </c>
      <c r="P168" s="54">
        <v>24</v>
      </c>
      <c r="Q168" s="54">
        <v>24</v>
      </c>
      <c r="R168" s="54">
        <v>24</v>
      </c>
      <c r="S168" s="54">
        <v>24</v>
      </c>
      <c r="T168" s="54">
        <v>24</v>
      </c>
      <c r="U168" s="54"/>
      <c r="V168" s="54"/>
      <c r="W168" s="56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2">
        <f t="shared" ca="1" si="187"/>
        <v>0</v>
      </c>
      <c r="BA168" s="2">
        <f t="shared" ca="1" si="187"/>
        <v>0</v>
      </c>
      <c r="BB168" s="2">
        <f t="shared" ca="1" si="187"/>
        <v>0</v>
      </c>
      <c r="BC168" s="2">
        <f t="shared" ca="1" si="187"/>
        <v>0</v>
      </c>
      <c r="BD168" s="2">
        <f t="shared" ca="1" si="187"/>
        <v>0</v>
      </c>
      <c r="BE168" s="2">
        <f t="shared" ca="1" si="179"/>
        <v>0</v>
      </c>
      <c r="BF168" s="2">
        <f t="shared" ca="1" si="179"/>
        <v>0</v>
      </c>
      <c r="BG168" s="2">
        <f t="shared" ca="1" si="179"/>
        <v>0</v>
      </c>
      <c r="BH168" s="2">
        <f t="shared" ca="1" si="179"/>
        <v>0</v>
      </c>
      <c r="BI168" s="2">
        <f t="shared" ca="1" si="179"/>
        <v>0</v>
      </c>
      <c r="BJ168" s="2">
        <f t="shared" ca="1" si="179"/>
        <v>0</v>
      </c>
      <c r="BK168" s="2">
        <f t="shared" ca="1" si="162"/>
        <v>0</v>
      </c>
      <c r="BL168" s="2">
        <f t="shared" ca="1" si="162"/>
        <v>0</v>
      </c>
      <c r="BM168" s="2">
        <f t="shared" ca="1" si="162"/>
        <v>0</v>
      </c>
      <c r="BN168" s="2" t="str">
        <f t="shared" si="183"/>
        <v>LH</v>
      </c>
      <c r="BO168" s="2">
        <f>IF(AND(COUNTIF(J168:W168,"&gt;0")&gt;6,COUNTIF(J168:W168,"&gt;0")=SUM(BR168:CE168)),SUM(BR168:CE168),0)</f>
        <v>0</v>
      </c>
      <c r="BP168" s="2">
        <f t="shared" si="180"/>
        <v>0</v>
      </c>
      <c r="BR168" s="2">
        <f t="shared" si="185"/>
        <v>1</v>
      </c>
    </row>
    <row r="169" spans="1:70" x14ac:dyDescent="0.25">
      <c r="A169" s="10" t="str">
        <f>IF(AND(MID(B169,11,2)="10",MID(B169,7,2)="SV",MID(B169,3,1)="T"),"ТА-1  -  "&amp;VLOOKUP("SVT",Справочники!$B$100:$C$115,2,FALSE),IF(MID(B169,1,2)="00",VLOOKUP(MID(B169,7,2),Справочники!$B$100:$C$115,2,FALSE),IF(MID(B169,3,1)="K","КА",IF(MID(B169,3,1)="T","ТА","-"))&amp;"-"&amp;MID(B169,1,2)*1&amp;IF(MID(B169,IF(MID(B169,11,2)="09",10,9),1)="A","А","")&amp;IF(MID(B169,IF(MID(B169,11,2)="09",10,9),1)="B","Б","")&amp;"  -  "&amp;VLOOKUP(IF(AND(MID(B169,7,2)="SV",MID(B169,3,1)="T"),"SVT",MID(B169,7,2)),Справочники!$B$100:$C$115,2,FALSE)))</f>
        <v>ТА-10  -  ЧЧР</v>
      </c>
      <c r="B169" s="15" t="s">
        <v>1184</v>
      </c>
      <c r="C169" s="18"/>
      <c r="D169" s="18"/>
      <c r="E169" s="22"/>
      <c r="F169" s="22"/>
      <c r="G169" s="18"/>
      <c r="H169" s="20">
        <f t="shared" ca="1" si="181"/>
        <v>0</v>
      </c>
      <c r="I169" s="16" t="str">
        <f t="shared" si="182"/>
        <v>10T002LH0L24</v>
      </c>
      <c r="J169" s="54">
        <v>24</v>
      </c>
      <c r="K169" s="54">
        <v>24</v>
      </c>
      <c r="L169" s="54">
        <v>24</v>
      </c>
      <c r="M169" s="54">
        <v>24</v>
      </c>
      <c r="N169" s="54">
        <v>24</v>
      </c>
      <c r="O169" s="54">
        <v>24</v>
      </c>
      <c r="P169" s="54">
        <v>24</v>
      </c>
      <c r="Q169" s="54">
        <v>24</v>
      </c>
      <c r="R169" s="54">
        <v>24</v>
      </c>
      <c r="S169" s="54">
        <v>24</v>
      </c>
      <c r="T169" s="54">
        <v>24</v>
      </c>
      <c r="U169" s="54"/>
      <c r="V169" s="54"/>
      <c r="W169" s="56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2">
        <f t="shared" ca="1" si="187"/>
        <v>0</v>
      </c>
      <c r="BA169" s="2">
        <f t="shared" ca="1" si="187"/>
        <v>0</v>
      </c>
      <c r="BB169" s="2">
        <f t="shared" ca="1" si="187"/>
        <v>0</v>
      </c>
      <c r="BC169" s="2">
        <f t="shared" ca="1" si="187"/>
        <v>0</v>
      </c>
      <c r="BD169" s="2">
        <f t="shared" ca="1" si="187"/>
        <v>0</v>
      </c>
      <c r="BE169" s="2">
        <f t="shared" ca="1" si="179"/>
        <v>0</v>
      </c>
      <c r="BF169" s="2">
        <f t="shared" ca="1" si="179"/>
        <v>0</v>
      </c>
      <c r="BG169" s="2">
        <f t="shared" ca="1" si="179"/>
        <v>0</v>
      </c>
      <c r="BH169" s="2">
        <f t="shared" ca="1" si="179"/>
        <v>0</v>
      </c>
      <c r="BI169" s="2">
        <f t="shared" ca="1" si="179"/>
        <v>0</v>
      </c>
      <c r="BJ169" s="2">
        <f t="shared" ca="1" si="179"/>
        <v>0</v>
      </c>
      <c r="BK169" s="2">
        <f t="shared" ca="1" si="162"/>
        <v>0</v>
      </c>
      <c r="BL169" s="2">
        <f t="shared" ca="1" si="162"/>
        <v>0</v>
      </c>
      <c r="BM169" s="2">
        <f t="shared" ca="1" si="162"/>
        <v>0</v>
      </c>
      <c r="BN169" s="2" t="str">
        <f t="shared" si="183"/>
        <v>LH</v>
      </c>
      <c r="BO169" s="2">
        <f>IF(AND(COUNTIF(J169:W169,"&gt;0")&gt;6,COUNTIF(J169:W169,"&gt;0")=SUM(BR169:CE169)),SUM(BR169:CE169),0)</f>
        <v>0</v>
      </c>
      <c r="BP169" s="2">
        <f t="shared" si="180"/>
        <v>0</v>
      </c>
      <c r="BR169" s="2">
        <f t="shared" si="185"/>
        <v>1</v>
      </c>
    </row>
    <row r="170" spans="1:70" x14ac:dyDescent="0.25">
      <c r="A170" s="10" t="str">
        <f>IF(AND(MID(B170,11,2)="10",MID(B170,7,2)="SV",MID(B170,3,1)="T"),"ТА-1  -  "&amp;VLOOKUP("SVT",Справочники!$B$100:$C$115,2,FALSE),IF(MID(B170,1,2)="00",VLOOKUP(MID(B170,7,2),Справочники!$B$100:$C$115,2,FALSE),IF(MID(B170,3,1)="K","КА",IF(MID(B170,3,1)="T","ТА","-"))&amp;"-"&amp;MID(B170,1,2)*1&amp;IF(MID(B170,IF(MID(B170,11,2)="09",10,9),1)="A","А","")&amp;IF(MID(B170,IF(MID(B170,11,2)="09",10,9),1)="B","Б","")&amp;"  -  "&amp;VLOOKUP(IF(AND(MID(B170,7,2)="SV",MID(B170,3,1)="T"),"SVT",MID(B170,7,2)),Справочники!$B$100:$C$115,2,FALSE)))</f>
        <v>Потери пара и конденсата</v>
      </c>
      <c r="B170" s="15" t="s">
        <v>1453</v>
      </c>
      <c r="C170" s="22">
        <v>50</v>
      </c>
      <c r="D170" s="110" t="s">
        <v>2984</v>
      </c>
      <c r="E170" s="22">
        <v>51</v>
      </c>
      <c r="F170" s="110" t="s">
        <v>3008</v>
      </c>
      <c r="G170" s="18"/>
      <c r="H170" s="20">
        <f>IFERROR(IF(AND(MID(D170,1,1)*MID(F170,1,1)=1,RIGHT(F170,LEN(F170)-1)-RIGHT(D170,LEN(D170)-1)&gt;1),1,0),"-")</f>
        <v>0</v>
      </c>
      <c r="I170" s="16" t="str">
        <f t="shared" si="182"/>
        <v>00S112MK0024</v>
      </c>
      <c r="J170" s="54">
        <v>5.5318004118649355</v>
      </c>
      <c r="K170" s="54">
        <v>5.4474376261778721</v>
      </c>
      <c r="L170" s="54">
        <v>4.9091918300353452</v>
      </c>
      <c r="M170" s="54">
        <v>6.4162115925677234</v>
      </c>
      <c r="N170" s="54">
        <v>5.2557724101337886</v>
      </c>
      <c r="O170" s="54">
        <v>4.0193259867211122</v>
      </c>
      <c r="P170" s="54">
        <v>5.4733008849043703</v>
      </c>
      <c r="Q170" s="54">
        <v>5.4395566977765979</v>
      </c>
      <c r="R170" s="54">
        <v>5.6487699420277595</v>
      </c>
      <c r="S170" s="54">
        <v>5.5148397270322507</v>
      </c>
      <c r="T170" s="54">
        <v>5.5973381055298823</v>
      </c>
      <c r="U170" s="54"/>
      <c r="V170" s="54"/>
      <c r="W170" s="56"/>
      <c r="X170" s="2" t="e">
        <f t="shared" ref="X170:AB170" ca="1" si="188">IF(J170&lt;&gt;"",IF(LEFT($E170,2)="+-",IF(OR(J170&lt;MIN($C170:$D170),J170&gt;MAX($C170:$D170)),1,0),IF(AND(1*$E170&gt;0,J170&gt;MAX($C170:$D170)),1,IF(AND(1*$E170&lt;0,J170&lt;MIN($C170:$D170)),1,0)))+10*IF(SUM(OFFSET($A$143,MATCH(MID($A170,1,SEARCH(" ",$A170)-1)&amp;"  -  ЧЧР",$A$143:$A$169,0)-1,COLUMN(J170)-1,,-($D$3+$F170)))=24*($D$3+$F170),IF(AND(IF(LEFT($E170,2)="+-",IF(OR(J170&lt;MIN($C170:$D170),J170&gt;MAX($C170:$D170)),1,0),IF(AND(1*$E170&gt;0,J170&gt;MAX($C170:$D170)),1,IF(AND(1*$E170&lt;0,J170&lt;MIN($C170:$D170)),1,0)))=1,IF(COLUMN(T$7)-COLUMN($J$7)&gt;$D$2+$G170,IF(OR(OFFSET(T170,,-1)=21,OFFSET(T170,,-1)=42),1,0),0)=1),2,IF(COLUMN(J170)-COLUMN($J$7)&gt;=$D$3-1+$F170,IF(LEFT($E170,2)="+-",IF(OR(AND(J170&gt;MAX($C170:$D170),AVERAGE(OFFSET(J170,,,,-$D$3))-AVERAGE(OFFSET(J170,,-$D$3,,-$F170))&gt;1*SUBSTITUTE($E170,"+-","+")),AND(J170&lt;MIN($C170:$D170),AVERAGE(OFFSET(J170,,,,-$D$3))-AVERAGE(OFFSET(J170,,-$D$3,,-$F170))&lt;1*SUBSTITUTE($E170,"+-","-"))),2,0),IF(1*$E170&gt;0,IF(AVERAGE(OFFSET(J170,,,,-$D$3))-AVERAGE(OFFSET(J170,,-$D$3,,-$F170))&gt;1*$E170,2,0),IF(AVERAGE(OFFSET(J170,,,,-$D$3))-AVERAGE(OFFSET(J170,,-$D$3,,-$F170))&lt;1*$E170,2,0))),0)*IF($C$4="блоки",IF(OR(MID($B170,7,2)="TA",MID($B170,7,2)="KV"),IF(OFFSET($A$143,IFERROR(MATCH("КА-"&amp;MID($A170,4,2)*1&amp;"А  -  ЧЧР",$A$143:$A$169,0),MATCH("КА-"&amp;MID($A170,4,2)*1&amp;"  -  ЧЧР",$A$143:$A$169,0))-1,COLUMN(J170)-1,,)+OFFSET($A$143,IFERROR(MATCH("КА-"&amp;MID($A170,4,2)*1&amp;"Б  -  ЧЧР",$A$143:$A$169,0),MATCH("КА-"&amp;MID($A170,4,2)*1&amp;"  -  ЧЧР",$A$143:$A$169,0))-1,COLUMN(J170)-1,,)=48,1,0),1),1)),0),0)*IF($G170&gt;0,IF(COLUMN(T$7)-COLUMN($J$7)&gt;=$D$2+$G170,IF(SUM(OFFSET(T170,,-1,,-$G170))&gt;=$G170*21,2,1),1),2)</f>
        <v>#N/A</v>
      </c>
      <c r="Y170" s="2" t="e">
        <f t="shared" ca="1" si="188"/>
        <v>#N/A</v>
      </c>
      <c r="Z170" s="2" t="e">
        <f t="shared" ca="1" si="188"/>
        <v>#N/A</v>
      </c>
      <c r="AA170" s="2" t="e">
        <f t="shared" ca="1" si="188"/>
        <v>#N/A</v>
      </c>
      <c r="AB170" s="2" t="e">
        <f t="shared" ca="1" si="188"/>
        <v>#N/A</v>
      </c>
      <c r="AC170" s="2" t="e">
        <f t="shared" ca="1" si="178"/>
        <v>#N/A</v>
      </c>
      <c r="AD170" s="2" t="e">
        <f t="shared" ca="1" si="178"/>
        <v>#N/A</v>
      </c>
      <c r="AE170" s="2" t="e">
        <f t="shared" ca="1" si="178"/>
        <v>#N/A</v>
      </c>
      <c r="AF170" s="2" t="e">
        <f t="shared" ca="1" si="178"/>
        <v>#N/A</v>
      </c>
      <c r="AG170" s="2" t="e">
        <f t="shared" ca="1" si="178"/>
        <v>#N/A</v>
      </c>
      <c r="AH170" s="2" t="e">
        <f t="shared" ca="1" si="178"/>
        <v>#N/A</v>
      </c>
      <c r="AI170" s="2">
        <f t="shared" ca="1" si="161"/>
        <v>0</v>
      </c>
      <c r="AJ170" s="2">
        <f t="shared" ca="1" si="161"/>
        <v>0</v>
      </c>
      <c r="AK170" s="2">
        <f t="shared" ca="1" si="161"/>
        <v>0</v>
      </c>
      <c r="AL170" s="55">
        <v>3.4649841218896986</v>
      </c>
      <c r="AM170" s="55">
        <v>2.7731612244199955</v>
      </c>
      <c r="AN170" s="55">
        <v>2.7913337635257203</v>
      </c>
      <c r="AO170" s="55">
        <v>3.0604446200013302</v>
      </c>
      <c r="AP170" s="55">
        <v>3.0523193650532754</v>
      </c>
      <c r="AQ170" s="55">
        <v>3.0225293031443536</v>
      </c>
      <c r="AR170" s="55">
        <v>3.5295785211605972</v>
      </c>
      <c r="AS170" s="55">
        <v>3.9335017409098025</v>
      </c>
      <c r="AT170" s="55">
        <v>2.8468738034899759</v>
      </c>
      <c r="AU170" s="55">
        <v>2.8814754288580375</v>
      </c>
      <c r="AV170" s="55">
        <v>2.8793818664132664</v>
      </c>
      <c r="AW170" s="55"/>
      <c r="AX170" s="55"/>
      <c r="AY170" s="55"/>
      <c r="AZ170" s="2">
        <f t="shared" ca="1" si="187"/>
        <v>0</v>
      </c>
      <c r="BA170" s="2">
        <f t="shared" ca="1" si="187"/>
        <v>0</v>
      </c>
      <c r="BB170" s="2">
        <f t="shared" ca="1" si="187"/>
        <v>0</v>
      </c>
      <c r="BC170" s="2">
        <f t="shared" ca="1" si="187"/>
        <v>0</v>
      </c>
      <c r="BD170" s="2">
        <f t="shared" ca="1" si="187"/>
        <v>0</v>
      </c>
      <c r="BE170" s="2">
        <f t="shared" ca="1" si="179"/>
        <v>0</v>
      </c>
      <c r="BF170" s="2">
        <f t="shared" ca="1" si="179"/>
        <v>0</v>
      </c>
      <c r="BG170" s="2">
        <f t="shared" ca="1" si="179"/>
        <v>0</v>
      </c>
      <c r="BH170" s="2">
        <f t="shared" ca="1" si="179"/>
        <v>0</v>
      </c>
      <c r="BI170" s="2">
        <f t="shared" ca="1" si="179"/>
        <v>0</v>
      </c>
      <c r="BJ170" s="2">
        <f t="shared" ca="1" si="179"/>
        <v>0</v>
      </c>
      <c r="BK170" s="2">
        <f t="shared" ca="1" si="162"/>
        <v>0</v>
      </c>
      <c r="BL170" s="2">
        <f t="shared" ca="1" si="162"/>
        <v>0</v>
      </c>
      <c r="BM170" s="2">
        <f t="shared" ca="1" si="162"/>
        <v>0</v>
      </c>
      <c r="BN170" s="2" t="str">
        <f t="shared" si="183"/>
        <v>MK</v>
      </c>
    </row>
    <row r="171" spans="1:70" x14ac:dyDescent="0.25">
      <c r="A171"/>
      <c r="B171"/>
      <c r="C171"/>
      <c r="D171"/>
    </row>
    <row r="172" spans="1:70" x14ac:dyDescent="0.25">
      <c r="A172" s="98"/>
      <c r="B172"/>
      <c r="C172"/>
      <c r="D172"/>
    </row>
    <row r="173" spans="1:70" x14ac:dyDescent="0.25">
      <c r="A173" s="98"/>
      <c r="B173"/>
      <c r="C173"/>
      <c r="D173"/>
    </row>
    <row r="174" spans="1:70" x14ac:dyDescent="0.25">
      <c r="A174" s="98"/>
      <c r="B174"/>
      <c r="C174"/>
      <c r="D174"/>
    </row>
    <row r="175" spans="1:70" x14ac:dyDescent="0.25">
      <c r="A175" s="98"/>
    </row>
    <row r="176" spans="1:70" x14ac:dyDescent="0.25">
      <c r="A176" s="98"/>
    </row>
    <row r="177" spans="1:1" x14ac:dyDescent="0.25">
      <c r="A177" s="98"/>
    </row>
    <row r="178" spans="1:1" x14ac:dyDescent="0.25">
      <c r="A178" s="98"/>
    </row>
    <row r="179" spans="1:1" x14ac:dyDescent="0.25">
      <c r="A179" s="98"/>
    </row>
    <row r="180" spans="1:1" x14ac:dyDescent="0.25">
      <c r="A180" s="98"/>
    </row>
    <row r="181" spans="1:1" x14ac:dyDescent="0.25">
      <c r="A181" s="98"/>
    </row>
    <row r="182" spans="1:1" x14ac:dyDescent="0.25">
      <c r="A182" s="98"/>
    </row>
    <row r="183" spans="1:1" x14ac:dyDescent="0.25">
      <c r="A183" s="98"/>
    </row>
    <row r="184" spans="1:1" x14ac:dyDescent="0.25">
      <c r="A184" s="98"/>
    </row>
    <row r="185" spans="1:1" x14ac:dyDescent="0.25">
      <c r="A185" s="98"/>
    </row>
  </sheetData>
  <mergeCells count="5">
    <mergeCell ref="E3:F3"/>
    <mergeCell ref="E4:F4"/>
    <mergeCell ref="C6:F6"/>
    <mergeCell ref="G6:G7"/>
    <mergeCell ref="C7:D7"/>
  </mergeCells>
  <conditionalFormatting sqref="H8:W170">
    <cfRule type="expression" dxfId="107" priority="2" stopIfTrue="1">
      <formula>H8=0</formula>
    </cfRule>
  </conditionalFormatting>
  <conditionalFormatting sqref="I8:W170">
    <cfRule type="expression" dxfId="106" priority="6" stopIfTrue="1">
      <formula>OFFSET(I8,,$D$2)=42</formula>
    </cfRule>
    <cfRule type="expression" dxfId="105" priority="7">
      <formula>OR(OFFSET(I8,,$D$2)=1,OFFSET(I8,,$D$2)=2,MOD(OFFSET(I8,,$D$2),10)=1,MOD(OFFSET(I8,,$D$2),10)=2)</formula>
    </cfRule>
  </conditionalFormatting>
  <conditionalFormatting sqref="H4">
    <cfRule type="expression" dxfId="104" priority="4">
      <formula>$H$4="НА СТАНЦИИ"</formula>
    </cfRule>
    <cfRule type="expression" dxfId="103" priority="5">
      <formula>$H$4="ОФИЦИАЛЬНО"</formula>
    </cfRule>
  </conditionalFormatting>
  <conditionalFormatting sqref="AL8:AY170">
    <cfRule type="expression" dxfId="102" priority="8" stopIfTrue="1">
      <formula>AL8=0</formula>
    </cfRule>
  </conditionalFormatting>
  <conditionalFormatting sqref="J8:W170">
    <cfRule type="expression" dxfId="101" priority="1" stopIfTrue="1">
      <formula>AND(OFFSET(J8,MATCH(MID($A8,1,SEARCH(" ",$A8)-1)&amp;"  -  ЧЧР",$A:$A,0)-ROW(J8),)*1&gt;0,OR(J8="",J8=0))</formula>
    </cfRule>
    <cfRule type="expression" dxfId="100" priority="3">
      <formula>OFFSET(J8,MATCH(MID($A8,1,SEARCH(" ",$A8)-1)&amp;"  -  ЧЧР",$A:$A,0)-ROW(J8),)&lt;&gt;24</formula>
    </cfRule>
  </conditionalFormatting>
  <conditionalFormatting sqref="X8:AK170">
    <cfRule type="expression" dxfId="99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425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6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7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8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9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0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1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2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A1:CW77"/>
  <sheetViews>
    <sheetView zoomScale="90" zoomScaleNormal="90" workbookViewId="0">
      <pane xSplit="8" ySplit="7" topLeftCell="AM8" activePane="bottomRight" state="frozen"/>
      <selection pane="topRight" activeCell="H1" sqref="H1"/>
      <selection pane="bottomLeft" activeCell="A8" sqref="A8"/>
      <selection pane="bottomRight" activeCell="C50" sqref="C50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76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0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2579</v>
      </c>
      <c r="C8" s="18">
        <v>145</v>
      </c>
      <c r="D8" s="18">
        <v>110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01K002TU0013</v>
      </c>
      <c r="J8" s="54">
        <v>132.56923342336395</v>
      </c>
      <c r="K8" s="54">
        <v>134.53786846079282</v>
      </c>
      <c r="L8" s="54">
        <v>134.19574657706423</v>
      </c>
      <c r="M8" s="54">
        <v>135.65529898002202</v>
      </c>
      <c r="N8" s="54">
        <v>138.13969343958053</v>
      </c>
      <c r="O8" s="54">
        <v>141.33515819724883</v>
      </c>
      <c r="P8" s="54">
        <v>143.77798979262636</v>
      </c>
      <c r="Q8" s="54">
        <v>140.12296099070386</v>
      </c>
      <c r="R8" s="54">
        <v>137.28630220501498</v>
      </c>
      <c r="S8" s="54">
        <v>133.21541254352209</v>
      </c>
      <c r="T8" s="54">
        <v>132.58287550234704</v>
      </c>
      <c r="U8" s="54">
        <v>132.17628256348732</v>
      </c>
      <c r="V8" s="54">
        <v>134.96142083977364</v>
      </c>
      <c r="W8" s="56">
        <v>134.63247410667518</v>
      </c>
      <c r="X8" s="2">
        <f ca="1">IF(J8&lt;&gt;"",IF(LEFT($E8,2)="+-",IF(OR(J8&lt;MIN($C8:$D8),J8&gt;MAX($C8:$D8)),1,0),IF(AND(1*$E8&gt;0,J8&gt;MAX($C8:$D8)),1,IF(AND(1*$E8&lt;0,J8&lt;MIN($C8:$D8)),1,0)))+10*IF(SUM(OFFSET($A$51,MATCH(MID($A8,1,SEARCH(" ",$A8)-1)&amp;"  -  ЧЧР",$A$51:$A$60,0)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$51,IFERROR(MATCH("КА-"&amp;MID($A8,4,2)*1&amp;"А  -  ЧЧР",$A$51:$A$60,0),MATCH("КА-"&amp;MID($A8,4,2)*1&amp;"  -  ЧЧР",$A$51:$A$60,0))-1,COLUMN(J8)-1,,)+OFFSET($A$51,IFERROR(MATCH("КА-"&amp;MID($A8,4,2)*1&amp;"Б  -  ЧЧР",$A$51:$A$60,0),MATCH("КА-"&amp;MID($A8,4,2)*1&amp;"  -  ЧЧР",$A$51:$A$60,0))-1,COLUMN(J8)-1,,)=48,1,0),1),1)),0),0)*IF($G8&gt;0,IF(COLUMN(T$7)-COLUMN($J$7)&gt;=$D$2+$G8,IF(SUM(OFFSET(T8,,-1,,-$G8))&gt;=$G8*21,2,1),1),2)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IF(K8&lt;&gt;"",IF(LEFT($E8,2)="+-",IF(OR(K8&lt;MIN($C8:$D8),K8&gt;MAX($C8:$D8)),1,0),IF(AND(1*$E8&gt;0,K8&gt;MAX($C8:$D8)),1,IF(AND(1*$E8&lt;0,K8&lt;MIN($C8:$D8)),1,0)))+10*IF(SUM(OFFSET($A$51,MATCH(MID($A8,1,SEARCH(" ",$A8)-1)&amp;"  -  ЧЧР",$A$51:$A$60,0)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$51,IFERROR(MATCH("КА-"&amp;MID($A8,4,2)*1&amp;"А  -  ЧЧР",$A$51:$A$60,0),MATCH("КА-"&amp;MID($A8,4,2)*1&amp;"  -  ЧЧР",$A$51:$A$60,0))-1,COLUMN(K8)-1,,)+OFFSET($A$51,IFERROR(MATCH("КА-"&amp;MID($A8,4,2)*1&amp;"Б  -  ЧЧР",$A$51:$A$60,0),MATCH("КА-"&amp;MID($A8,4,2)*1&amp;"  -  ЧЧР",$A$51:$A$60,0))-1,COLUMN(K8)-1,,)=48,1,0),1),1)),0),0)*IF($G8&gt;0,IF(COLUMN(U$7)-COLUMN($J$7)&gt;=$D$2+$G8,IF(SUM(OFFSET(U8,,-1,,-$G8))&gt;=$G8*21,2,1),1),2)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130.69919971687563</v>
      </c>
      <c r="AM8" s="55">
        <v>132.40699013200773</v>
      </c>
      <c r="AN8" s="55">
        <v>131.32592559209419</v>
      </c>
      <c r="AO8" s="55">
        <v>131.85139732341696</v>
      </c>
      <c r="AP8" s="55">
        <v>134.18109612077123</v>
      </c>
      <c r="AQ8" s="55">
        <v>134.34603251518124</v>
      </c>
      <c r="AR8" s="55">
        <v>134.75492206458159</v>
      </c>
      <c r="AS8" s="55">
        <v>133.48245852986113</v>
      </c>
      <c r="AT8" s="55">
        <v>132.5613985026495</v>
      </c>
      <c r="AU8" s="55">
        <v>129.80057136177371</v>
      </c>
      <c r="AV8" s="55">
        <v>128.37631746820838</v>
      </c>
      <c r="AW8" s="55">
        <v>129.34784323825926</v>
      </c>
      <c r="AX8" s="55">
        <v>130.93846126330385</v>
      </c>
      <c r="AY8" s="55">
        <v>130.90039507749864</v>
      </c>
      <c r="AZ8" s="2">
        <f ca="1">COUNTIF(OFFSET(H8,,$D$2+2,COUNTIF(OFFSET($H8,1-ROW($H8),2+4*$D$2,62),"="&amp;OFFSET($H8,,2+4*$D$2))),"&gt;20")</f>
        <v>0</v>
      </c>
      <c r="BA8" s="2">
        <f t="shared" ref="BA8:BM23" ca="1" si="1">COUNTIF(OFFSET(I8,,$D$2+2,COUNTIF(OFFSET($H8,1-ROW($H8),2+4*$D$2,62),"="&amp;OFFSET($H8,,2+4*$D$2))),"&gt;20")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1</v>
      </c>
      <c r="BR8" s="2">
        <f t="shared" ref="BR8:CE14" si="3">IF(AND(J51 &gt;0,J8&gt;$C8,J8 &gt;20),1,0)</f>
        <v>0</v>
      </c>
      <c r="BS8" s="2">
        <f t="shared" si="3"/>
        <v>0</v>
      </c>
      <c r="BT8" s="2">
        <f t="shared" si="3"/>
        <v>0</v>
      </c>
      <c r="BU8" s="2">
        <f t="shared" si="3"/>
        <v>0</v>
      </c>
      <c r="BV8" s="2">
        <f t="shared" si="3"/>
        <v>0</v>
      </c>
      <c r="BW8" s="2">
        <f t="shared" si="3"/>
        <v>0</v>
      </c>
      <c r="BX8" s="2">
        <f t="shared" si="3"/>
        <v>0</v>
      </c>
      <c r="BY8" s="2">
        <f t="shared" si="3"/>
        <v>0</v>
      </c>
      <c r="BZ8" s="2">
        <f t="shared" si="3"/>
        <v>0</v>
      </c>
      <c r="CA8" s="2">
        <f t="shared" si="3"/>
        <v>0</v>
      </c>
      <c r="CB8" s="2">
        <f t="shared" si="3"/>
        <v>0</v>
      </c>
      <c r="CC8" s="2">
        <f t="shared" si="3"/>
        <v>0</v>
      </c>
      <c r="CD8" s="2">
        <f t="shared" si="3"/>
        <v>0</v>
      </c>
      <c r="CE8" s="2">
        <f t="shared" si="3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КА-2  -  Тух</v>
      </c>
      <c r="B9" s="10" t="s">
        <v>2580</v>
      </c>
      <c r="C9" s="18">
        <v>145</v>
      </c>
      <c r="D9" s="18">
        <v>110</v>
      </c>
      <c r="E9" s="22" t="s">
        <v>114</v>
      </c>
      <c r="F9" s="22">
        <v>3</v>
      </c>
      <c r="G9" s="22"/>
      <c r="H9" s="20">
        <f t="shared" ref="H9:H61" ca="1" si="4">IF(COUNTIF(OFFSET(H9,,2+$D$2+$B$3-$B$2,,$C$3-$B$3+1),"=42")+COUNTIF(OFFSET(H9,,2+$D$2+$B$3-$B$2,,$C$3-$B$3+1),"=21")&gt;0,1,0)</f>
        <v>0</v>
      </c>
      <c r="I9" s="16" t="str">
        <f t="shared" ref="I9:I62" si="5">IF(MID(B9,7,2)="MX",REPLACE(B9,5,2,"01"),IF(AND(MID(B9,11,2)="20",MID(B9,7,2)="KV"),REPLACE(B9,5,2,"12"),IF(MID(B9,7,2)="MK",IF(MID(B9,11,2)="26",REPLACE(B9,5,2,"02"),IF(MID(B9,11,2)="06",REPLACE(B9,3,4,"S002"),REPLACE(B9,6,1,"2"))),REPLACE(B9,6,1,"2"))))</f>
        <v>02K002TU0013</v>
      </c>
      <c r="J9" s="54">
        <v>146.47895369783706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6">
        <v>0</v>
      </c>
      <c r="X9" s="2">
        <f t="shared" ref="X9:AK41" ca="1" si="6">IF(J9&lt;&gt;"",IF(LEFT($E9,2)="+-",IF(OR(J9&lt;MIN($C9:$D9),J9&gt;MAX($C9:$D9)),1,0),IF(AND(1*$E9&gt;0,J9&gt;MAX($C9:$D9)),1,IF(AND(1*$E9&lt;0,J9&lt;MIN($C9:$D9)),1,0)))+10*IF(SUM(OFFSET($A$51,MATCH(MID($A9,1,SEARCH(" ",$A9)-1)&amp;"  -  ЧЧР",$A$51:$A$60,0)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$51,IFERROR(MATCH("КА-"&amp;MID($A9,4,2)*1&amp;"А  -  ЧЧР",$A$51:$A$60,0),MATCH("КА-"&amp;MID($A9,4,2)*1&amp;"  -  ЧЧР",$A$51:$A$60,0))-1,COLUMN(J9)-1,,)+OFFSET($A$51,IFERROR(MATCH("КА-"&amp;MID($A9,4,2)*1&amp;"Б  -  ЧЧР",$A$51:$A$60,0),MATCH("КА-"&amp;MID($A9,4,2)*1&amp;"  -  ЧЧР",$A$51:$A$60,0))-1,COLUMN(J9)-1,,)=48,1,0),1),1)),0),0)*IF($G9&gt;0,IF(COLUMN(T$7)-COLUMN($J$7)&gt;=$D$2+$G9,IF(SUM(OFFSET(T9,,-1,,-$G9))&gt;=$G9*21,2,1),1),2)</f>
        <v>2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125.82308350931167</v>
      </c>
      <c r="AM9" s="55">
        <v>0</v>
      </c>
      <c r="AN9" s="55">
        <v>0</v>
      </c>
      <c r="AO9" s="55">
        <v>0</v>
      </c>
      <c r="AP9" s="55">
        <v>0</v>
      </c>
      <c r="AQ9" s="55">
        <v>0</v>
      </c>
      <c r="AR9" s="55">
        <v>0</v>
      </c>
      <c r="AS9" s="55">
        <v>0</v>
      </c>
      <c r="AT9" s="55">
        <v>0</v>
      </c>
      <c r="AU9" s="55">
        <v>0</v>
      </c>
      <c r="AV9" s="55">
        <v>0</v>
      </c>
      <c r="AW9" s="55">
        <v>0</v>
      </c>
      <c r="AX9" s="55">
        <v>0</v>
      </c>
      <c r="AY9" s="55">
        <v>0</v>
      </c>
      <c r="AZ9" s="2">
        <f t="shared" ref="AZ9:BM41" ca="1" si="7">COUNTIF(OFFSET(H9,,$D$2+2,COUNTIF(OFFSET($H9,1-ROW($H9),2+4*$D$2,62),"="&amp;OFFSET($H9,,2+4*$D$2))),"&gt;20")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62" si="8">MID(B9,7,2)</f>
        <v>TU</v>
      </c>
      <c r="BP9" s="2">
        <f t="shared" si="2"/>
        <v>0</v>
      </c>
      <c r="BR9" s="2">
        <f t="shared" si="3"/>
        <v>1</v>
      </c>
      <c r="BS9" s="2">
        <f t="shared" si="3"/>
        <v>0</v>
      </c>
      <c r="BT9" s="2">
        <f t="shared" si="3"/>
        <v>0</v>
      </c>
      <c r="BU9" s="2">
        <f t="shared" si="3"/>
        <v>0</v>
      </c>
      <c r="BV9" s="2">
        <f t="shared" si="3"/>
        <v>0</v>
      </c>
      <c r="BW9" s="2">
        <f t="shared" si="3"/>
        <v>0</v>
      </c>
      <c r="BX9" s="2">
        <f t="shared" si="3"/>
        <v>0</v>
      </c>
      <c r="BY9" s="2">
        <f t="shared" si="3"/>
        <v>0</v>
      </c>
      <c r="BZ9" s="2">
        <f t="shared" si="3"/>
        <v>0</v>
      </c>
      <c r="CA9" s="2">
        <f t="shared" si="3"/>
        <v>0</v>
      </c>
      <c r="CB9" s="2">
        <f t="shared" si="3"/>
        <v>0</v>
      </c>
      <c r="CC9" s="2">
        <f t="shared" si="3"/>
        <v>0</v>
      </c>
      <c r="CD9" s="2">
        <f t="shared" si="3"/>
        <v>0</v>
      </c>
      <c r="CE9" s="2">
        <f t="shared" si="3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КА-3  -  Тух</v>
      </c>
      <c r="B10" s="10" t="s">
        <v>2581</v>
      </c>
      <c r="C10" s="18">
        <v>145</v>
      </c>
      <c r="D10" s="18">
        <v>110</v>
      </c>
      <c r="E10" s="22" t="s">
        <v>114</v>
      </c>
      <c r="F10" s="22">
        <v>3</v>
      </c>
      <c r="G10" s="22"/>
      <c r="H10" s="20">
        <f t="shared" ca="1" si="4"/>
        <v>0</v>
      </c>
      <c r="I10" s="16" t="str">
        <f t="shared" si="5"/>
        <v>03K002TU0013</v>
      </c>
      <c r="J10" s="54">
        <v>127.99567104756196</v>
      </c>
      <c r="K10" s="54">
        <v>128.44519592661158</v>
      </c>
      <c r="L10" s="54">
        <v>129.78234972799092</v>
      </c>
      <c r="M10" s="54">
        <v>128.50584377541159</v>
      </c>
      <c r="N10" s="54">
        <v>129.71385489879202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6">
        <v>0</v>
      </c>
      <c r="X10" s="2">
        <f t="shared" ca="1" si="6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127.81040095526315</v>
      </c>
      <c r="AM10" s="55">
        <v>128.56862977620571</v>
      </c>
      <c r="AN10" s="55">
        <v>127.72597836417144</v>
      </c>
      <c r="AO10" s="55">
        <v>128.11474795853536</v>
      </c>
      <c r="AP10" s="55">
        <v>128.43433304310534</v>
      </c>
      <c r="AQ10" s="55">
        <v>0</v>
      </c>
      <c r="AR10" s="55">
        <v>0</v>
      </c>
      <c r="AS10" s="55">
        <v>0</v>
      </c>
      <c r="AT10" s="55">
        <v>0</v>
      </c>
      <c r="AU10" s="55">
        <v>0</v>
      </c>
      <c r="AV10" s="55">
        <v>0</v>
      </c>
      <c r="AW10" s="55">
        <v>0</v>
      </c>
      <c r="AX10" s="55">
        <v>0</v>
      </c>
      <c r="AY10" s="55">
        <v>0</v>
      </c>
      <c r="AZ10" s="2">
        <f t="shared" ca="1" si="7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8"/>
        <v>TU</v>
      </c>
      <c r="BP10" s="2">
        <f t="shared" si="2"/>
        <v>0</v>
      </c>
      <c r="BR10" s="2">
        <f t="shared" si="3"/>
        <v>0</v>
      </c>
      <c r="BS10" s="2">
        <f t="shared" si="3"/>
        <v>0</v>
      </c>
      <c r="BT10" s="2">
        <f t="shared" si="3"/>
        <v>0</v>
      </c>
      <c r="BU10" s="2">
        <f t="shared" si="3"/>
        <v>0</v>
      </c>
      <c r="BV10" s="2">
        <f t="shared" si="3"/>
        <v>0</v>
      </c>
      <c r="BW10" s="2">
        <f t="shared" si="3"/>
        <v>0</v>
      </c>
      <c r="BX10" s="2">
        <f t="shared" si="3"/>
        <v>0</v>
      </c>
      <c r="BY10" s="2">
        <f t="shared" si="3"/>
        <v>0</v>
      </c>
      <c r="BZ10" s="2">
        <f t="shared" si="3"/>
        <v>0</v>
      </c>
      <c r="CA10" s="2">
        <f t="shared" si="3"/>
        <v>0</v>
      </c>
      <c r="CB10" s="2">
        <f t="shared" si="3"/>
        <v>0</v>
      </c>
      <c r="CC10" s="2">
        <f t="shared" si="3"/>
        <v>0</v>
      </c>
      <c r="CD10" s="2">
        <f t="shared" si="3"/>
        <v>0</v>
      </c>
      <c r="CE10" s="2">
        <f t="shared" si="3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КА-4  -  Тух</v>
      </c>
      <c r="B11" s="10" t="s">
        <v>2582</v>
      </c>
      <c r="C11" s="18">
        <v>145</v>
      </c>
      <c r="D11" s="18">
        <v>110</v>
      </c>
      <c r="E11" s="22" t="s">
        <v>114</v>
      </c>
      <c r="F11" s="22">
        <v>3</v>
      </c>
      <c r="G11" s="22"/>
      <c r="H11" s="20">
        <f t="shared" ca="1" si="4"/>
        <v>0</v>
      </c>
      <c r="I11" s="16" t="str">
        <f t="shared" si="5"/>
        <v>04K002TU0013</v>
      </c>
      <c r="J11" s="54">
        <v>131.47764869354916</v>
      </c>
      <c r="K11" s="54">
        <v>130.31535659641392</v>
      </c>
      <c r="L11" s="54">
        <v>132.32182355883285</v>
      </c>
      <c r="M11" s="54">
        <v>130.46332089944536</v>
      </c>
      <c r="N11" s="54">
        <v>133.65082139828138</v>
      </c>
      <c r="O11" s="54">
        <v>133.2054615634832</v>
      </c>
      <c r="P11" s="54">
        <v>138.25117508585751</v>
      </c>
      <c r="Q11" s="54">
        <v>136.67706823357568</v>
      </c>
      <c r="R11" s="54">
        <v>136.96805134169662</v>
      </c>
      <c r="S11" s="54">
        <v>136.91646123322795</v>
      </c>
      <c r="T11" s="54">
        <v>133.4044179748073</v>
      </c>
      <c r="U11" s="54">
        <v>133.6879778066774</v>
      </c>
      <c r="V11" s="54">
        <v>138.11306639783314</v>
      </c>
      <c r="W11" s="56">
        <v>136.25914975031247</v>
      </c>
      <c r="X11" s="2">
        <f t="shared" ca="1" si="6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126.12070542502758</v>
      </c>
      <c r="AM11" s="55">
        <v>126.83307937126693</v>
      </c>
      <c r="AN11" s="55">
        <v>126.55059973159439</v>
      </c>
      <c r="AO11" s="55">
        <v>127.18490868319255</v>
      </c>
      <c r="AP11" s="55">
        <v>127.71329569362146</v>
      </c>
      <c r="AQ11" s="55">
        <v>128.72683834809908</v>
      </c>
      <c r="AR11" s="55">
        <v>128.65633489934973</v>
      </c>
      <c r="AS11" s="55">
        <v>127.2719071757959</v>
      </c>
      <c r="AT11" s="55">
        <v>127.79835965608129</v>
      </c>
      <c r="AU11" s="55">
        <v>128.68762772026869</v>
      </c>
      <c r="AV11" s="55">
        <v>127.42339801984185</v>
      </c>
      <c r="AW11" s="55">
        <v>126.37820189175952</v>
      </c>
      <c r="AX11" s="55">
        <v>127.23294322829291</v>
      </c>
      <c r="AY11" s="55">
        <v>128.94514805693098</v>
      </c>
      <c r="AZ11" s="2">
        <f t="shared" ca="1" si="7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8"/>
        <v>TU</v>
      </c>
      <c r="BO11" s="2">
        <f>IF(AND(COUNTIF(J11:W11,"&gt;0")&gt;6,COUNTIF(J11:W11,"&gt;0")=SUM(BR11:CE11)),SUM(BR11:CE11),0)</f>
        <v>0</v>
      </c>
      <c r="BP11" s="2">
        <f t="shared" si="2"/>
        <v>1</v>
      </c>
      <c r="BR11" s="2">
        <f t="shared" si="3"/>
        <v>0</v>
      </c>
      <c r="BS11" s="2">
        <f t="shared" si="3"/>
        <v>0</v>
      </c>
      <c r="BT11" s="2">
        <f t="shared" si="3"/>
        <v>0</v>
      </c>
      <c r="BU11" s="2">
        <f t="shared" si="3"/>
        <v>0</v>
      </c>
      <c r="BV11" s="2">
        <f t="shared" si="3"/>
        <v>0</v>
      </c>
      <c r="BW11" s="2">
        <f t="shared" si="3"/>
        <v>0</v>
      </c>
      <c r="BX11" s="2">
        <f t="shared" si="3"/>
        <v>0</v>
      </c>
      <c r="BY11" s="2">
        <f t="shared" si="3"/>
        <v>0</v>
      </c>
      <c r="BZ11" s="2">
        <f t="shared" si="3"/>
        <v>0</v>
      </c>
      <c r="CA11" s="2">
        <f t="shared" si="3"/>
        <v>0</v>
      </c>
      <c r="CB11" s="2">
        <f t="shared" si="3"/>
        <v>0</v>
      </c>
      <c r="CC11" s="2">
        <f t="shared" si="3"/>
        <v>0</v>
      </c>
      <c r="CD11" s="2">
        <f t="shared" si="3"/>
        <v>0</v>
      </c>
      <c r="CE11" s="2">
        <f t="shared" si="3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КА-5  -  Тух</v>
      </c>
      <c r="B12" s="10" t="s">
        <v>2583</v>
      </c>
      <c r="C12" s="18">
        <v>145</v>
      </c>
      <c r="D12" s="18">
        <v>110</v>
      </c>
      <c r="E12" s="22" t="s">
        <v>114</v>
      </c>
      <c r="F12" s="22">
        <v>3</v>
      </c>
      <c r="G12" s="22"/>
      <c r="H12" s="20">
        <f t="shared" ca="1" si="4"/>
        <v>0</v>
      </c>
      <c r="I12" s="16" t="str">
        <f t="shared" si="5"/>
        <v>05K002TU0013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108.12326837614224</v>
      </c>
      <c r="R12" s="54">
        <v>108.77152055994674</v>
      </c>
      <c r="S12" s="54">
        <v>109.76439579092228</v>
      </c>
      <c r="T12" s="54">
        <v>106.48127359348999</v>
      </c>
      <c r="U12" s="54">
        <v>105.69388658041233</v>
      </c>
      <c r="V12" s="54">
        <v>107.53267813068207</v>
      </c>
      <c r="W12" s="56">
        <v>0</v>
      </c>
      <c r="X12" s="2">
        <f t="shared" ca="1" si="6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0</v>
      </c>
      <c r="AM12" s="55">
        <v>0</v>
      </c>
      <c r="AN12" s="55">
        <v>0</v>
      </c>
      <c r="AO12" s="55">
        <v>0</v>
      </c>
      <c r="AP12" s="55">
        <v>0</v>
      </c>
      <c r="AQ12" s="55">
        <v>0</v>
      </c>
      <c r="AR12" s="55">
        <v>0</v>
      </c>
      <c r="AS12" s="55">
        <v>119.47709091285135</v>
      </c>
      <c r="AT12" s="55">
        <v>123.70261274416275</v>
      </c>
      <c r="AU12" s="55">
        <v>124.92116200294029</v>
      </c>
      <c r="AV12" s="55">
        <v>122.98086520954858</v>
      </c>
      <c r="AW12" s="55">
        <v>121.66070813600804</v>
      </c>
      <c r="AX12" s="55">
        <v>121.29620388517594</v>
      </c>
      <c r="AY12" s="55">
        <v>0</v>
      </c>
      <c r="AZ12" s="2">
        <f t="shared" ca="1" si="7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8"/>
        <v>TU</v>
      </c>
      <c r="BP12" s="2">
        <f t="shared" si="2"/>
        <v>0</v>
      </c>
      <c r="BR12" s="2">
        <f t="shared" si="3"/>
        <v>0</v>
      </c>
      <c r="BS12" s="2">
        <f t="shared" si="3"/>
        <v>0</v>
      </c>
      <c r="BT12" s="2">
        <f t="shared" si="3"/>
        <v>0</v>
      </c>
      <c r="BU12" s="2">
        <f t="shared" si="3"/>
        <v>0</v>
      </c>
      <c r="BV12" s="2">
        <f t="shared" si="3"/>
        <v>0</v>
      </c>
      <c r="BW12" s="2">
        <f t="shared" si="3"/>
        <v>0</v>
      </c>
      <c r="BX12" s="2">
        <f t="shared" si="3"/>
        <v>0</v>
      </c>
      <c r="BY12" s="2">
        <f t="shared" si="3"/>
        <v>0</v>
      </c>
      <c r="BZ12" s="2">
        <f t="shared" si="3"/>
        <v>0</v>
      </c>
      <c r="CA12" s="2">
        <f t="shared" si="3"/>
        <v>0</v>
      </c>
      <c r="CB12" s="2">
        <f t="shared" si="3"/>
        <v>0</v>
      </c>
      <c r="CC12" s="2">
        <f t="shared" si="3"/>
        <v>0</v>
      </c>
      <c r="CD12" s="2">
        <f t="shared" si="3"/>
        <v>0</v>
      </c>
      <c r="CE12" s="2">
        <f t="shared" si="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КА-6  -  Тух</v>
      </c>
      <c r="B13" s="10" t="s">
        <v>2584</v>
      </c>
      <c r="C13" s="18">
        <v>145</v>
      </c>
      <c r="D13" s="18">
        <v>110</v>
      </c>
      <c r="E13" s="22" t="s">
        <v>114</v>
      </c>
      <c r="F13" s="22">
        <v>3</v>
      </c>
      <c r="G13" s="22"/>
      <c r="H13" s="20">
        <f t="shared" ca="1" si="4"/>
        <v>0</v>
      </c>
      <c r="I13" s="16" t="str">
        <f t="shared" si="5"/>
        <v>06K002TU0013</v>
      </c>
      <c r="J13" s="54">
        <v>123.20967450985637</v>
      </c>
      <c r="K13" s="54">
        <v>123.63394152040678</v>
      </c>
      <c r="L13" s="54">
        <v>122.14379681199662</v>
      </c>
      <c r="M13" s="54">
        <v>124.0766675702636</v>
      </c>
      <c r="N13" s="54">
        <v>121.59562552388353</v>
      </c>
      <c r="O13" s="54">
        <v>131.60851046397178</v>
      </c>
      <c r="P13" s="54">
        <v>127.51091936898892</v>
      </c>
      <c r="Q13" s="54">
        <v>122.90806769460868</v>
      </c>
      <c r="R13" s="54">
        <v>119.79781497763285</v>
      </c>
      <c r="S13" s="54">
        <v>126.33336119901773</v>
      </c>
      <c r="T13" s="54">
        <v>124.30504069927269</v>
      </c>
      <c r="U13" s="54">
        <v>124.35285160747912</v>
      </c>
      <c r="V13" s="54">
        <v>129.48538703622881</v>
      </c>
      <c r="W13" s="56">
        <v>129.60803418599582</v>
      </c>
      <c r="X13" s="2">
        <f t="shared" ca="1" si="6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123.04472084254604</v>
      </c>
      <c r="AM13" s="55">
        <v>123.72133811036198</v>
      </c>
      <c r="AN13" s="55">
        <v>122.68707775527798</v>
      </c>
      <c r="AO13" s="55">
        <v>122.32422714240785</v>
      </c>
      <c r="AP13" s="55">
        <v>122.03255810760724</v>
      </c>
      <c r="AQ13" s="55">
        <v>122.73166905959442</v>
      </c>
      <c r="AR13" s="55">
        <v>121.72253925884053</v>
      </c>
      <c r="AS13" s="55">
        <v>123.61863345419614</v>
      </c>
      <c r="AT13" s="55">
        <v>120.63996500356599</v>
      </c>
      <c r="AU13" s="55">
        <v>122.54774011575051</v>
      </c>
      <c r="AV13" s="55">
        <v>122.27158075512591</v>
      </c>
      <c r="AW13" s="55">
        <v>121.29666850382883</v>
      </c>
      <c r="AX13" s="55">
        <v>120.51016559496287</v>
      </c>
      <c r="AY13" s="55">
        <v>120.99005810939603</v>
      </c>
      <c r="AZ13" s="2">
        <f t="shared" ca="1" si="7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8"/>
        <v>TU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si="3"/>
        <v>0</v>
      </c>
      <c r="BS13" s="2">
        <f t="shared" si="3"/>
        <v>0</v>
      </c>
      <c r="BT13" s="2">
        <f t="shared" si="3"/>
        <v>0</v>
      </c>
      <c r="BU13" s="2">
        <f t="shared" si="3"/>
        <v>0</v>
      </c>
      <c r="BV13" s="2">
        <f t="shared" si="3"/>
        <v>0</v>
      </c>
      <c r="BW13" s="2">
        <f t="shared" si="3"/>
        <v>0</v>
      </c>
      <c r="BX13" s="2">
        <f t="shared" si="3"/>
        <v>0</v>
      </c>
      <c r="BY13" s="2">
        <f t="shared" si="3"/>
        <v>0</v>
      </c>
      <c r="BZ13" s="2">
        <f t="shared" si="3"/>
        <v>0</v>
      </c>
      <c r="CA13" s="2">
        <f t="shared" si="3"/>
        <v>0</v>
      </c>
      <c r="CB13" s="2">
        <f t="shared" si="3"/>
        <v>0</v>
      </c>
      <c r="CC13" s="2">
        <f t="shared" si="3"/>
        <v>0</v>
      </c>
      <c r="CD13" s="2">
        <f t="shared" si="3"/>
        <v>0</v>
      </c>
      <c r="CE13" s="2">
        <f t="shared" si="3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КА-7  -  Тух</v>
      </c>
      <c r="B14" s="10" t="s">
        <v>2585</v>
      </c>
      <c r="C14" s="18">
        <v>145</v>
      </c>
      <c r="D14" s="18">
        <v>110</v>
      </c>
      <c r="E14" s="22" t="s">
        <v>114</v>
      </c>
      <c r="F14" s="22">
        <v>3</v>
      </c>
      <c r="G14" s="22"/>
      <c r="H14" s="20">
        <f t="shared" ca="1" si="4"/>
        <v>0</v>
      </c>
      <c r="I14" s="16" t="str">
        <f t="shared" si="5"/>
        <v>07K002TU0013</v>
      </c>
      <c r="J14" s="54">
        <v>125.39521849775865</v>
      </c>
      <c r="K14" s="54">
        <v>124.68200004577061</v>
      </c>
      <c r="L14" s="54">
        <v>125.58401791145575</v>
      </c>
      <c r="M14" s="54">
        <v>125.12767115480983</v>
      </c>
      <c r="N14" s="54">
        <v>128.70772086515015</v>
      </c>
      <c r="O14" s="54">
        <v>129.14547885698505</v>
      </c>
      <c r="P14" s="54">
        <v>130.66598555397252</v>
      </c>
      <c r="Q14" s="54">
        <v>131.21475430728344</v>
      </c>
      <c r="R14" s="54">
        <v>126.72671250658328</v>
      </c>
      <c r="S14" s="54">
        <v>128.99314364727252</v>
      </c>
      <c r="T14" s="54">
        <v>123.86675931849852</v>
      </c>
      <c r="U14" s="54">
        <v>127.52656545645219</v>
      </c>
      <c r="V14" s="54">
        <v>127.7557189054956</v>
      </c>
      <c r="W14" s="56">
        <v>129.02781847720672</v>
      </c>
      <c r="X14" s="2">
        <f t="shared" ca="1" si="6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121.6776680851346</v>
      </c>
      <c r="AM14" s="55">
        <v>121.09021932858522</v>
      </c>
      <c r="AN14" s="55">
        <v>119.63305774225567</v>
      </c>
      <c r="AO14" s="55">
        <v>119.71448429493324</v>
      </c>
      <c r="AP14" s="55">
        <v>120.31577791721388</v>
      </c>
      <c r="AQ14" s="55">
        <v>122.26120193044167</v>
      </c>
      <c r="AR14" s="55">
        <v>121.67855180511681</v>
      </c>
      <c r="AS14" s="55">
        <v>122.40757140251065</v>
      </c>
      <c r="AT14" s="55">
        <v>119.16507071939864</v>
      </c>
      <c r="AU14" s="55">
        <v>123.59601876284336</v>
      </c>
      <c r="AV14" s="55">
        <v>122.30241613336588</v>
      </c>
      <c r="AW14" s="55">
        <v>120.58029568055942</v>
      </c>
      <c r="AX14" s="55">
        <v>120.0049628652154</v>
      </c>
      <c r="AY14" s="55">
        <v>119.58206227216576</v>
      </c>
      <c r="AZ14" s="2">
        <f t="shared" ca="1" si="7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8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3"/>
        <v>0</v>
      </c>
      <c r="BT14" s="2">
        <f t="shared" si="3"/>
        <v>0</v>
      </c>
      <c r="BU14" s="2">
        <f t="shared" si="3"/>
        <v>0</v>
      </c>
      <c r="BV14" s="2">
        <f t="shared" si="3"/>
        <v>0</v>
      </c>
      <c r="BW14" s="2">
        <f t="shared" si="3"/>
        <v>0</v>
      </c>
      <c r="BX14" s="2">
        <f t="shared" si="3"/>
        <v>0</v>
      </c>
      <c r="BY14" s="2">
        <f t="shared" si="3"/>
        <v>0</v>
      </c>
      <c r="BZ14" s="2">
        <f t="shared" si="3"/>
        <v>0</v>
      </c>
      <c r="CA14" s="2">
        <f t="shared" si="3"/>
        <v>0</v>
      </c>
      <c r="CB14" s="2">
        <f t="shared" si="3"/>
        <v>0</v>
      </c>
      <c r="CC14" s="2">
        <f t="shared" si="3"/>
        <v>0</v>
      </c>
      <c r="CD14" s="2">
        <f t="shared" si="3"/>
        <v>0</v>
      </c>
      <c r="CE14" s="2">
        <f t="shared" si="3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  -  α_рс</v>
      </c>
      <c r="B15" s="10" t="s">
        <v>2586</v>
      </c>
      <c r="C15" s="18">
        <v>1.85</v>
      </c>
      <c r="D15" s="18">
        <v>1.25</v>
      </c>
      <c r="E15" s="22" t="s">
        <v>116</v>
      </c>
      <c r="F15" s="22">
        <v>3</v>
      </c>
      <c r="G15" s="22"/>
      <c r="H15" s="20">
        <f t="shared" ca="1" si="4"/>
        <v>0</v>
      </c>
      <c r="I15" s="16" t="str">
        <f t="shared" si="5"/>
        <v>01K002KI0013</v>
      </c>
      <c r="J15" s="54">
        <v>1.38</v>
      </c>
      <c r="K15" s="54">
        <v>1.4</v>
      </c>
      <c r="L15" s="54">
        <v>1.4</v>
      </c>
      <c r="M15" s="54">
        <v>1.4</v>
      </c>
      <c r="N15" s="54">
        <v>1.4</v>
      </c>
      <c r="O15" s="54">
        <v>1.4</v>
      </c>
      <c r="P15" s="54">
        <v>1.4</v>
      </c>
      <c r="Q15" s="54">
        <v>1.4</v>
      </c>
      <c r="R15" s="54">
        <v>1.44</v>
      </c>
      <c r="S15" s="54">
        <v>1.44</v>
      </c>
      <c r="T15" s="54">
        <v>1.44</v>
      </c>
      <c r="U15" s="54">
        <v>1.44</v>
      </c>
      <c r="V15" s="54">
        <v>1.44</v>
      </c>
      <c r="W15" s="56">
        <v>1.44</v>
      </c>
      <c r="X15" s="2">
        <f t="shared" ca="1" si="6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1.4215640686703404</v>
      </c>
      <c r="AM15" s="55">
        <v>1.3494167367846155</v>
      </c>
      <c r="AN15" s="55">
        <v>1.3526025196077511</v>
      </c>
      <c r="AO15" s="55">
        <v>1.3557784854681503</v>
      </c>
      <c r="AP15" s="55">
        <v>1.3320222606415737</v>
      </c>
      <c r="AQ15" s="55">
        <v>1.329603499902124</v>
      </c>
      <c r="AR15" s="55">
        <v>1.3183773820280158</v>
      </c>
      <c r="AS15" s="55">
        <v>1.3179865219040774</v>
      </c>
      <c r="AT15" s="55">
        <v>1.3297711536738033</v>
      </c>
      <c r="AU15" s="55">
        <v>1.3873783140999263</v>
      </c>
      <c r="AV15" s="55">
        <v>1.3882250049382294</v>
      </c>
      <c r="AW15" s="55">
        <v>1.4148477774424573</v>
      </c>
      <c r="AX15" s="55">
        <v>1.452188196458343</v>
      </c>
      <c r="AY15" s="55">
        <v>1.4391724460750714</v>
      </c>
      <c r="AZ15" s="2">
        <f t="shared" ca="1" si="7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8"/>
        <v>KI</v>
      </c>
      <c r="BO15" s="2">
        <f>IF(AND(COUNTIF(J15:W15,"&gt;0")&gt;6,COUNTIF(J15:W15,"&gt;0")=SUM(BR15:CE15)),SUM(BR15:CE15),0)</f>
        <v>0</v>
      </c>
      <c r="BP15" s="2">
        <f t="shared" si="2"/>
        <v>1</v>
      </c>
      <c r="BR15" s="2">
        <f t="shared" ref="BR15:CE21" si="9">IF(AND(J51 &gt;0,J15&gt;$C15,J15 &gt;0.5),1,0)</f>
        <v>0</v>
      </c>
      <c r="BS15" s="2">
        <f t="shared" si="9"/>
        <v>0</v>
      </c>
      <c r="BT15" s="2">
        <f t="shared" si="9"/>
        <v>0</v>
      </c>
      <c r="BU15" s="2">
        <f t="shared" si="9"/>
        <v>0</v>
      </c>
      <c r="BV15" s="2">
        <f t="shared" si="9"/>
        <v>0</v>
      </c>
      <c r="BW15" s="2">
        <f t="shared" si="9"/>
        <v>0</v>
      </c>
      <c r="BX15" s="2">
        <f t="shared" si="9"/>
        <v>0</v>
      </c>
      <c r="BY15" s="2">
        <f t="shared" si="9"/>
        <v>0</v>
      </c>
      <c r="BZ15" s="2">
        <f t="shared" si="9"/>
        <v>0</v>
      </c>
      <c r="CA15" s="2">
        <f t="shared" si="9"/>
        <v>0</v>
      </c>
      <c r="CB15" s="2">
        <f t="shared" si="9"/>
        <v>0</v>
      </c>
      <c r="CC15" s="2">
        <f t="shared" si="9"/>
        <v>0</v>
      </c>
      <c r="CD15" s="2">
        <f t="shared" si="9"/>
        <v>0</v>
      </c>
      <c r="CE15" s="2">
        <f t="shared" si="9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КА-2  -  α_рс</v>
      </c>
      <c r="B16" s="10" t="s">
        <v>2587</v>
      </c>
      <c r="C16" s="18">
        <v>1.85</v>
      </c>
      <c r="D16" s="18">
        <v>1.25</v>
      </c>
      <c r="E16" s="22" t="s">
        <v>116</v>
      </c>
      <c r="F16" s="22">
        <v>3</v>
      </c>
      <c r="G16" s="22"/>
      <c r="H16" s="20">
        <f t="shared" ca="1" si="4"/>
        <v>0</v>
      </c>
      <c r="I16" s="16" t="str">
        <f t="shared" si="5"/>
        <v>02K002KI0013</v>
      </c>
      <c r="J16" s="54">
        <v>1.26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6">
        <v>0</v>
      </c>
      <c r="X16" s="2">
        <f t="shared" ca="1" si="6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2.2488537967386328</v>
      </c>
      <c r="AM16" s="55">
        <v>0</v>
      </c>
      <c r="AN16" s="55">
        <v>0</v>
      </c>
      <c r="AO16" s="55">
        <v>0</v>
      </c>
      <c r="AP16" s="55">
        <v>0</v>
      </c>
      <c r="AQ16" s="55">
        <v>0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5">
        <v>0</v>
      </c>
      <c r="AX16" s="55">
        <v>0</v>
      </c>
      <c r="AY16" s="55">
        <v>0</v>
      </c>
      <c r="AZ16" s="2">
        <f t="shared" ca="1" si="7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8"/>
        <v>KI</v>
      </c>
      <c r="BP16" s="2">
        <f t="shared" si="2"/>
        <v>0</v>
      </c>
      <c r="BR16" s="2">
        <f t="shared" si="9"/>
        <v>0</v>
      </c>
      <c r="BS16" s="2">
        <f t="shared" si="9"/>
        <v>0</v>
      </c>
      <c r="BT16" s="2">
        <f t="shared" si="9"/>
        <v>0</v>
      </c>
      <c r="BU16" s="2">
        <f t="shared" si="9"/>
        <v>0</v>
      </c>
      <c r="BV16" s="2">
        <f t="shared" si="9"/>
        <v>0</v>
      </c>
      <c r="BW16" s="2">
        <f t="shared" si="9"/>
        <v>0</v>
      </c>
      <c r="BX16" s="2">
        <f t="shared" si="9"/>
        <v>0</v>
      </c>
      <c r="BY16" s="2">
        <f t="shared" si="9"/>
        <v>0</v>
      </c>
      <c r="BZ16" s="2">
        <f t="shared" si="9"/>
        <v>0</v>
      </c>
      <c r="CA16" s="2">
        <f t="shared" si="9"/>
        <v>0</v>
      </c>
      <c r="CB16" s="2">
        <f t="shared" si="9"/>
        <v>0</v>
      </c>
      <c r="CC16" s="2">
        <f t="shared" si="9"/>
        <v>0</v>
      </c>
      <c r="CD16" s="2">
        <f t="shared" si="9"/>
        <v>0</v>
      </c>
      <c r="CE16" s="2">
        <f t="shared" si="9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КА-3  -  α_рс</v>
      </c>
      <c r="B17" s="10" t="s">
        <v>2588</v>
      </c>
      <c r="C17" s="18">
        <v>1.85</v>
      </c>
      <c r="D17" s="18">
        <v>1.25</v>
      </c>
      <c r="E17" s="22" t="s">
        <v>116</v>
      </c>
      <c r="F17" s="22">
        <v>3</v>
      </c>
      <c r="G17" s="22"/>
      <c r="H17" s="20">
        <f t="shared" ca="1" si="4"/>
        <v>0</v>
      </c>
      <c r="I17" s="16" t="str">
        <f t="shared" si="5"/>
        <v>03K002KI0013</v>
      </c>
      <c r="J17" s="54">
        <v>1.26</v>
      </c>
      <c r="K17" s="54">
        <v>1.42</v>
      </c>
      <c r="L17" s="54">
        <v>1.42</v>
      </c>
      <c r="M17" s="54">
        <v>1.42</v>
      </c>
      <c r="N17" s="54">
        <v>1.42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6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1.3633802372624717</v>
      </c>
      <c r="AM17" s="55">
        <v>1.3532410557503736</v>
      </c>
      <c r="AN17" s="55">
        <v>1.3664295531237152</v>
      </c>
      <c r="AO17" s="55">
        <v>1.3670374987464808</v>
      </c>
      <c r="AP17" s="55">
        <v>1.374734848094445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5">
        <v>0</v>
      </c>
      <c r="AX17" s="55">
        <v>0</v>
      </c>
      <c r="AY17" s="55">
        <v>0</v>
      </c>
      <c r="AZ17" s="2">
        <f t="shared" ca="1" si="7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8"/>
        <v>KI</v>
      </c>
      <c r="BP17" s="2">
        <f t="shared" si="2"/>
        <v>0</v>
      </c>
      <c r="BR17" s="2">
        <f t="shared" si="9"/>
        <v>0</v>
      </c>
      <c r="BS17" s="2">
        <f t="shared" si="9"/>
        <v>0</v>
      </c>
      <c r="BT17" s="2">
        <f t="shared" si="9"/>
        <v>0</v>
      </c>
      <c r="BU17" s="2">
        <f t="shared" si="9"/>
        <v>0</v>
      </c>
      <c r="BV17" s="2">
        <f t="shared" si="9"/>
        <v>0</v>
      </c>
      <c r="BW17" s="2">
        <f t="shared" si="9"/>
        <v>0</v>
      </c>
      <c r="BX17" s="2">
        <f t="shared" si="9"/>
        <v>0</v>
      </c>
      <c r="BY17" s="2">
        <f t="shared" si="9"/>
        <v>0</v>
      </c>
      <c r="BZ17" s="2">
        <f t="shared" si="9"/>
        <v>0</v>
      </c>
      <c r="CA17" s="2">
        <f t="shared" si="9"/>
        <v>0</v>
      </c>
      <c r="CB17" s="2">
        <f t="shared" si="9"/>
        <v>0</v>
      </c>
      <c r="CC17" s="2">
        <f t="shared" si="9"/>
        <v>0</v>
      </c>
      <c r="CD17" s="2">
        <f t="shared" si="9"/>
        <v>0</v>
      </c>
      <c r="CE17" s="2">
        <f t="shared" si="9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КА-4  -  α_рс</v>
      </c>
      <c r="B18" s="10" t="s">
        <v>2589</v>
      </c>
      <c r="C18" s="18">
        <v>1.85</v>
      </c>
      <c r="D18" s="18">
        <v>1.25</v>
      </c>
      <c r="E18" s="22" t="s">
        <v>116</v>
      </c>
      <c r="F18" s="22">
        <v>3</v>
      </c>
      <c r="G18" s="22"/>
      <c r="H18" s="20">
        <f t="shared" ca="1" si="4"/>
        <v>0</v>
      </c>
      <c r="I18" s="16" t="str">
        <f t="shared" si="5"/>
        <v>04K002KI0013</v>
      </c>
      <c r="J18" s="54">
        <v>1.37</v>
      </c>
      <c r="K18" s="54">
        <v>1.57</v>
      </c>
      <c r="L18" s="54">
        <v>1.57</v>
      </c>
      <c r="M18" s="54">
        <v>1.57</v>
      </c>
      <c r="N18" s="54">
        <v>1.57</v>
      </c>
      <c r="O18" s="54">
        <v>1.57</v>
      </c>
      <c r="P18" s="54">
        <v>1.57</v>
      </c>
      <c r="Q18" s="54">
        <v>1.57</v>
      </c>
      <c r="R18" s="54">
        <v>1.42</v>
      </c>
      <c r="S18" s="54">
        <v>1.42</v>
      </c>
      <c r="T18" s="54">
        <v>1.42</v>
      </c>
      <c r="U18" s="54">
        <v>1.42</v>
      </c>
      <c r="V18" s="54">
        <v>1.42</v>
      </c>
      <c r="W18" s="56">
        <v>1.42</v>
      </c>
      <c r="X18" s="2">
        <f t="shared" ca="1" si="6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1.3447937160562002</v>
      </c>
      <c r="AM18" s="55">
        <v>1.3491812130958341</v>
      </c>
      <c r="AN18" s="55">
        <v>1.3499234250503598</v>
      </c>
      <c r="AO18" s="55">
        <v>1.348427825705409</v>
      </c>
      <c r="AP18" s="55">
        <v>1.3462767142074124</v>
      </c>
      <c r="AQ18" s="55">
        <v>1.3411362756128966</v>
      </c>
      <c r="AR18" s="55">
        <v>1.3417340859226994</v>
      </c>
      <c r="AS18" s="55">
        <v>1.3421340795364816</v>
      </c>
      <c r="AT18" s="55">
        <v>1.3447093647913351</v>
      </c>
      <c r="AU18" s="55">
        <v>1.3406915516440903</v>
      </c>
      <c r="AV18" s="55">
        <v>1.3410393450763327</v>
      </c>
      <c r="AW18" s="55">
        <v>1.3443028948855589</v>
      </c>
      <c r="AX18" s="55">
        <v>1.365931263078872</v>
      </c>
      <c r="AY18" s="55">
        <v>1.3440043355578861</v>
      </c>
      <c r="AZ18" s="2">
        <f t="shared" ca="1" si="7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8"/>
        <v>KI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si="9"/>
        <v>0</v>
      </c>
      <c r="BS18" s="2">
        <f t="shared" si="9"/>
        <v>0</v>
      </c>
      <c r="BT18" s="2">
        <f t="shared" si="9"/>
        <v>0</v>
      </c>
      <c r="BU18" s="2">
        <f t="shared" si="9"/>
        <v>0</v>
      </c>
      <c r="BV18" s="2">
        <f t="shared" si="9"/>
        <v>0</v>
      </c>
      <c r="BW18" s="2">
        <f t="shared" si="9"/>
        <v>0</v>
      </c>
      <c r="BX18" s="2">
        <f t="shared" si="9"/>
        <v>0</v>
      </c>
      <c r="BY18" s="2">
        <f t="shared" si="9"/>
        <v>0</v>
      </c>
      <c r="BZ18" s="2">
        <f t="shared" si="9"/>
        <v>0</v>
      </c>
      <c r="CA18" s="2">
        <f t="shared" si="9"/>
        <v>0</v>
      </c>
      <c r="CB18" s="2">
        <f t="shared" si="9"/>
        <v>0</v>
      </c>
      <c r="CC18" s="2">
        <f t="shared" si="9"/>
        <v>0</v>
      </c>
      <c r="CD18" s="2">
        <f t="shared" si="9"/>
        <v>0</v>
      </c>
      <c r="CE18" s="2">
        <f t="shared" si="9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КА-5  -  α_рс</v>
      </c>
      <c r="B19" s="10" t="s">
        <v>2590</v>
      </c>
      <c r="C19" s="18">
        <v>1.85</v>
      </c>
      <c r="D19" s="18">
        <v>1.25</v>
      </c>
      <c r="E19" s="22" t="s">
        <v>116</v>
      </c>
      <c r="F19" s="22">
        <v>3</v>
      </c>
      <c r="G19" s="22"/>
      <c r="H19" s="20">
        <f t="shared" ca="1" si="4"/>
        <v>0</v>
      </c>
      <c r="I19" s="16" t="str">
        <f t="shared" si="5"/>
        <v>05K002KI0013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1.68</v>
      </c>
      <c r="R19" s="54">
        <v>1.38</v>
      </c>
      <c r="S19" s="54">
        <v>1.38</v>
      </c>
      <c r="T19" s="54">
        <v>1.38</v>
      </c>
      <c r="U19" s="54">
        <v>1.38</v>
      </c>
      <c r="V19" s="54">
        <v>1.38</v>
      </c>
      <c r="W19" s="56">
        <v>0</v>
      </c>
      <c r="X19" s="2">
        <f t="shared" ca="1" si="6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0</v>
      </c>
      <c r="AM19" s="55">
        <v>0</v>
      </c>
      <c r="AN19" s="55">
        <v>0</v>
      </c>
      <c r="AO19" s="55">
        <v>0</v>
      </c>
      <c r="AP19" s="55">
        <v>0</v>
      </c>
      <c r="AQ19" s="55">
        <v>0</v>
      </c>
      <c r="AR19" s="55">
        <v>0</v>
      </c>
      <c r="AS19" s="55">
        <v>1.6331324446789288</v>
      </c>
      <c r="AT19" s="55">
        <v>1.4085135467677778</v>
      </c>
      <c r="AU19" s="55">
        <v>1.4179810773528407</v>
      </c>
      <c r="AV19" s="55">
        <v>1.4488752409814623</v>
      </c>
      <c r="AW19" s="55">
        <v>1.4416906429537797</v>
      </c>
      <c r="AX19" s="55">
        <v>1.5267728138266015</v>
      </c>
      <c r="AY19" s="55">
        <v>0</v>
      </c>
      <c r="AZ19" s="2">
        <f t="shared" ca="1" si="7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8"/>
        <v>KI</v>
      </c>
      <c r="BP19" s="2">
        <f t="shared" si="2"/>
        <v>0</v>
      </c>
      <c r="BR19" s="2">
        <f t="shared" si="9"/>
        <v>0</v>
      </c>
      <c r="BS19" s="2">
        <f t="shared" si="9"/>
        <v>0</v>
      </c>
      <c r="BT19" s="2">
        <f t="shared" si="9"/>
        <v>0</v>
      </c>
      <c r="BU19" s="2">
        <f t="shared" si="9"/>
        <v>0</v>
      </c>
      <c r="BV19" s="2">
        <f t="shared" si="9"/>
        <v>0</v>
      </c>
      <c r="BW19" s="2">
        <f t="shared" si="9"/>
        <v>0</v>
      </c>
      <c r="BX19" s="2">
        <f t="shared" si="9"/>
        <v>0</v>
      </c>
      <c r="BY19" s="2">
        <f t="shared" si="9"/>
        <v>0</v>
      </c>
      <c r="BZ19" s="2">
        <f t="shared" si="9"/>
        <v>0</v>
      </c>
      <c r="CA19" s="2">
        <f t="shared" si="9"/>
        <v>0</v>
      </c>
      <c r="CB19" s="2">
        <f t="shared" si="9"/>
        <v>0</v>
      </c>
      <c r="CC19" s="2">
        <f t="shared" si="9"/>
        <v>0</v>
      </c>
      <c r="CD19" s="2">
        <f t="shared" si="9"/>
        <v>0</v>
      </c>
      <c r="CE19" s="2">
        <f t="shared" si="9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КА-6  -  α_рс</v>
      </c>
      <c r="B20" s="10" t="s">
        <v>2591</v>
      </c>
      <c r="C20" s="18">
        <v>1.85</v>
      </c>
      <c r="D20" s="18">
        <v>1.25</v>
      </c>
      <c r="E20" s="22" t="s">
        <v>116</v>
      </c>
      <c r="F20" s="22">
        <v>3</v>
      </c>
      <c r="G20" s="22"/>
      <c r="H20" s="20">
        <f t="shared" ca="1" si="4"/>
        <v>0</v>
      </c>
      <c r="I20" s="16" t="str">
        <f t="shared" si="5"/>
        <v>06K002KI0013</v>
      </c>
      <c r="J20" s="54">
        <v>1.5</v>
      </c>
      <c r="K20" s="54">
        <v>1.4</v>
      </c>
      <c r="L20" s="54">
        <v>1.4</v>
      </c>
      <c r="M20" s="54">
        <v>1.4</v>
      </c>
      <c r="N20" s="54">
        <v>1.4</v>
      </c>
      <c r="O20" s="54">
        <v>1.4</v>
      </c>
      <c r="P20" s="54">
        <v>1.4</v>
      </c>
      <c r="Q20" s="54">
        <v>1.4</v>
      </c>
      <c r="R20" s="54">
        <v>1.29</v>
      </c>
      <c r="S20" s="54">
        <v>1.29</v>
      </c>
      <c r="T20" s="54">
        <v>1.29</v>
      </c>
      <c r="U20" s="54">
        <v>1.29</v>
      </c>
      <c r="V20" s="54">
        <v>1.29</v>
      </c>
      <c r="W20" s="56">
        <v>1.29</v>
      </c>
      <c r="X20" s="2">
        <f t="shared" ca="1" si="6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1.5779881355669276</v>
      </c>
      <c r="AM20" s="55">
        <v>1.5235845556786947</v>
      </c>
      <c r="AN20" s="55">
        <v>1.501870729091376</v>
      </c>
      <c r="AO20" s="55">
        <v>1.5092971561617186</v>
      </c>
      <c r="AP20" s="55">
        <v>1.575465632427036</v>
      </c>
      <c r="AQ20" s="55">
        <v>1.6029206697314322</v>
      </c>
      <c r="AR20" s="55">
        <v>1.6358723956685324</v>
      </c>
      <c r="AS20" s="55">
        <v>1.4667397829109634</v>
      </c>
      <c r="AT20" s="55">
        <v>1.5529291759910631</v>
      </c>
      <c r="AU20" s="55">
        <v>1.5189107715976276</v>
      </c>
      <c r="AV20" s="55">
        <v>1.5006599359038864</v>
      </c>
      <c r="AW20" s="55">
        <v>1.5271333068058948</v>
      </c>
      <c r="AX20" s="55">
        <v>1.6662171096846956</v>
      </c>
      <c r="AY20" s="55">
        <v>1.6822699697621772</v>
      </c>
      <c r="AZ20" s="2">
        <f t="shared" ca="1" si="7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8"/>
        <v>KI</v>
      </c>
      <c r="BO20" s="2">
        <f>IF(AND(COUNTIF(J20:W20,"&gt;0")&gt;6,COUNTIF(J20:W20,"&gt;0")=SUM(BR20:CE20)),SUM(BR20:CE20),0)</f>
        <v>0</v>
      </c>
      <c r="BP20" s="2">
        <f t="shared" si="2"/>
        <v>1</v>
      </c>
      <c r="BR20" s="2">
        <f t="shared" si="9"/>
        <v>0</v>
      </c>
      <c r="BS20" s="2">
        <f t="shared" si="9"/>
        <v>0</v>
      </c>
      <c r="BT20" s="2">
        <f t="shared" si="9"/>
        <v>0</v>
      </c>
      <c r="BU20" s="2">
        <f t="shared" si="9"/>
        <v>0</v>
      </c>
      <c r="BV20" s="2">
        <f t="shared" si="9"/>
        <v>0</v>
      </c>
      <c r="BW20" s="2">
        <f t="shared" si="9"/>
        <v>0</v>
      </c>
      <c r="BX20" s="2">
        <f t="shared" si="9"/>
        <v>0</v>
      </c>
      <c r="BY20" s="2">
        <f t="shared" si="9"/>
        <v>0</v>
      </c>
      <c r="BZ20" s="2">
        <f t="shared" si="9"/>
        <v>0</v>
      </c>
      <c r="CA20" s="2">
        <f t="shared" si="9"/>
        <v>0</v>
      </c>
      <c r="CB20" s="2">
        <f t="shared" si="9"/>
        <v>0</v>
      </c>
      <c r="CC20" s="2">
        <f t="shared" si="9"/>
        <v>0</v>
      </c>
      <c r="CD20" s="2">
        <f t="shared" si="9"/>
        <v>0</v>
      </c>
      <c r="CE20" s="2">
        <f t="shared" si="9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КА-7  -  α_рс</v>
      </c>
      <c r="B21" s="10" t="s">
        <v>2592</v>
      </c>
      <c r="C21" s="18">
        <v>1.85</v>
      </c>
      <c r="D21" s="18">
        <v>1.25</v>
      </c>
      <c r="E21" s="22" t="s">
        <v>116</v>
      </c>
      <c r="F21" s="22">
        <v>3</v>
      </c>
      <c r="G21" s="22"/>
      <c r="H21" s="20">
        <f t="shared" ca="1" si="4"/>
        <v>0</v>
      </c>
      <c r="I21" s="16" t="str">
        <f t="shared" si="5"/>
        <v>07K002KI0013</v>
      </c>
      <c r="J21" s="54">
        <v>1.36</v>
      </c>
      <c r="K21" s="54">
        <v>1.34</v>
      </c>
      <c r="L21" s="54">
        <v>1.34</v>
      </c>
      <c r="M21" s="54">
        <v>1.34</v>
      </c>
      <c r="N21" s="54">
        <v>1.34</v>
      </c>
      <c r="O21" s="54">
        <v>1.34</v>
      </c>
      <c r="P21" s="54">
        <v>1.34</v>
      </c>
      <c r="Q21" s="54">
        <v>1.34</v>
      </c>
      <c r="R21" s="54">
        <v>1.45</v>
      </c>
      <c r="S21" s="54">
        <v>1.45</v>
      </c>
      <c r="T21" s="54">
        <v>1.45</v>
      </c>
      <c r="U21" s="54">
        <v>1.45</v>
      </c>
      <c r="V21" s="54">
        <v>1.45</v>
      </c>
      <c r="W21" s="56">
        <v>1.45</v>
      </c>
      <c r="X21" s="2">
        <f t="shared" ca="1" si="6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1.5303829941627909</v>
      </c>
      <c r="AM21" s="55">
        <v>1.5236312755339052</v>
      </c>
      <c r="AN21" s="55">
        <v>1.536306074654918</v>
      </c>
      <c r="AO21" s="55">
        <v>1.5378283094282779</v>
      </c>
      <c r="AP21" s="55">
        <v>1.6088864301916037</v>
      </c>
      <c r="AQ21" s="55">
        <v>1.5722134783716486</v>
      </c>
      <c r="AR21" s="55">
        <v>1.5934889238393086</v>
      </c>
      <c r="AS21" s="55">
        <v>1.4777365865769447</v>
      </c>
      <c r="AT21" s="55">
        <v>1.5432680833147197</v>
      </c>
      <c r="AU21" s="55">
        <v>1.4575840619604332</v>
      </c>
      <c r="AV21" s="55">
        <v>1.4549160530214882</v>
      </c>
      <c r="AW21" s="55">
        <v>1.490007038230462</v>
      </c>
      <c r="AX21" s="55">
        <v>1.6494719475050899</v>
      </c>
      <c r="AY21" s="55">
        <v>1.713653952987787</v>
      </c>
      <c r="AZ21" s="2">
        <f t="shared" ca="1" si="7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8"/>
        <v>KI</v>
      </c>
      <c r="BO21" s="2">
        <f>IF(AND(COUNTIF(J21:W21,"&gt;0")&gt;6,COUNTIF(J21:W21,"&gt;0")=SUM(BR21:CE21)),SUM(BR21:CE21),0)</f>
        <v>0</v>
      </c>
      <c r="BP21" s="2">
        <f t="shared" si="2"/>
        <v>1</v>
      </c>
      <c r="BR21" s="2">
        <f t="shared" si="9"/>
        <v>0</v>
      </c>
      <c r="BS21" s="2">
        <f t="shared" si="9"/>
        <v>0</v>
      </c>
      <c r="BT21" s="2">
        <f t="shared" si="9"/>
        <v>0</v>
      </c>
      <c r="BU21" s="2">
        <f t="shared" si="9"/>
        <v>0</v>
      </c>
      <c r="BV21" s="2">
        <f t="shared" si="9"/>
        <v>0</v>
      </c>
      <c r="BW21" s="2">
        <f t="shared" si="9"/>
        <v>0</v>
      </c>
      <c r="BX21" s="2">
        <f t="shared" si="9"/>
        <v>0</v>
      </c>
      <c r="BY21" s="2">
        <f t="shared" si="9"/>
        <v>0</v>
      </c>
      <c r="BZ21" s="2">
        <f t="shared" si="9"/>
        <v>0</v>
      </c>
      <c r="CA21" s="2">
        <f t="shared" si="9"/>
        <v>0</v>
      </c>
      <c r="CB21" s="2">
        <f t="shared" si="9"/>
        <v>0</v>
      </c>
      <c r="CC21" s="2">
        <f t="shared" si="9"/>
        <v>0</v>
      </c>
      <c r="CD21" s="2">
        <f t="shared" si="9"/>
        <v>0</v>
      </c>
      <c r="CE21" s="2">
        <f t="shared" si="9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  -  Гун</v>
      </c>
      <c r="B22" s="10" t="s">
        <v>2593</v>
      </c>
      <c r="C22" s="18">
        <v>3</v>
      </c>
      <c r="D22" s="18">
        <v>0.1</v>
      </c>
      <c r="E22" s="22" t="s">
        <v>116</v>
      </c>
      <c r="F22" s="22">
        <v>1</v>
      </c>
      <c r="G22" s="22">
        <v>1</v>
      </c>
      <c r="H22" s="20">
        <f t="shared" ca="1" si="4"/>
        <v>0</v>
      </c>
      <c r="I22" s="16" t="str">
        <f t="shared" si="5"/>
        <v>01K002SG0013</v>
      </c>
      <c r="J22" s="54">
        <v>0.9</v>
      </c>
      <c r="K22" s="54">
        <v>0.8</v>
      </c>
      <c r="L22" s="54">
        <v>0.8</v>
      </c>
      <c r="M22" s="54">
        <v>0.8</v>
      </c>
      <c r="N22" s="54">
        <v>0.8</v>
      </c>
      <c r="O22" s="54">
        <v>0.8</v>
      </c>
      <c r="P22" s="54">
        <v>0.8</v>
      </c>
      <c r="Q22" s="54">
        <v>0.8</v>
      </c>
      <c r="R22" s="54">
        <v>1.1000000000000001</v>
      </c>
      <c r="S22" s="54">
        <v>1.1000000000000001</v>
      </c>
      <c r="T22" s="54">
        <v>1.1000000000000001</v>
      </c>
      <c r="U22" s="54">
        <v>1.1000000000000001</v>
      </c>
      <c r="V22" s="54">
        <v>1.1000000000000001</v>
      </c>
      <c r="W22" s="56">
        <v>1.1000000000000001</v>
      </c>
      <c r="X22" s="2">
        <f t="shared" ca="1" si="6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20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0.98985924360779276</v>
      </c>
      <c r="AM22" s="55">
        <v>1.0088733159768279</v>
      </c>
      <c r="AN22" s="55">
        <v>1.0072671434276037</v>
      </c>
      <c r="AO22" s="55">
        <v>1.0056659202854605</v>
      </c>
      <c r="AP22" s="55">
        <v>1.0194812137822677</v>
      </c>
      <c r="AQ22" s="55">
        <v>1.0213710392691575</v>
      </c>
      <c r="AR22" s="55">
        <v>1.0306808858921239</v>
      </c>
      <c r="AS22" s="55">
        <v>1.0310069846164396</v>
      </c>
      <c r="AT22" s="55">
        <v>1.0212400480696042</v>
      </c>
      <c r="AU22" s="55">
        <v>0.99365202702280342</v>
      </c>
      <c r="AV22" s="55">
        <v>0.9934193473841253</v>
      </c>
      <c r="AW22" s="55">
        <v>0.98990808797592955</v>
      </c>
      <c r="AX22" s="55">
        <v>0.98964838105079711</v>
      </c>
      <c r="AY22" s="55">
        <v>0.98973800105323551</v>
      </c>
      <c r="AZ22" s="2">
        <f t="shared" ca="1" si="7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8"/>
        <v>SG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ref="BR22:CE28" si="10">IF(AND(J51 &gt;0,J22&gt;$C22,J22 &gt;0.1),1,0)</f>
        <v>0</v>
      </c>
      <c r="BS22" s="2">
        <f t="shared" si="10"/>
        <v>0</v>
      </c>
      <c r="BT22" s="2">
        <f t="shared" si="10"/>
        <v>0</v>
      </c>
      <c r="BU22" s="2">
        <f t="shared" si="10"/>
        <v>0</v>
      </c>
      <c r="BV22" s="2">
        <f t="shared" si="10"/>
        <v>0</v>
      </c>
      <c r="BW22" s="2">
        <f t="shared" si="10"/>
        <v>0</v>
      </c>
      <c r="BX22" s="2">
        <f t="shared" si="10"/>
        <v>0</v>
      </c>
      <c r="BY22" s="2">
        <f t="shared" si="10"/>
        <v>0</v>
      </c>
      <c r="BZ22" s="2">
        <f t="shared" si="10"/>
        <v>0</v>
      </c>
      <c r="CA22" s="2">
        <f t="shared" si="10"/>
        <v>0</v>
      </c>
      <c r="CB22" s="2">
        <f t="shared" si="10"/>
        <v>0</v>
      </c>
      <c r="CC22" s="2">
        <f t="shared" si="10"/>
        <v>0</v>
      </c>
      <c r="CD22" s="2">
        <f t="shared" si="10"/>
        <v>0</v>
      </c>
      <c r="CE22" s="2">
        <f t="shared" si="10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КА-2  -  Гун</v>
      </c>
      <c r="B23" s="10" t="s">
        <v>2594</v>
      </c>
      <c r="C23" s="18">
        <v>3</v>
      </c>
      <c r="D23" s="18">
        <v>0.1</v>
      </c>
      <c r="E23" s="22" t="s">
        <v>116</v>
      </c>
      <c r="F23" s="22">
        <v>1</v>
      </c>
      <c r="G23" s="22">
        <v>1</v>
      </c>
      <c r="H23" s="20">
        <f t="shared" ca="1" si="4"/>
        <v>0</v>
      </c>
      <c r="I23" s="16" t="str">
        <f t="shared" si="5"/>
        <v>02K002SG0013</v>
      </c>
      <c r="J23" s="54">
        <v>0.7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54">
        <v>0</v>
      </c>
      <c r="T23" s="54">
        <v>0</v>
      </c>
      <c r="U23" s="54">
        <v>0</v>
      </c>
      <c r="V23" s="54">
        <v>0</v>
      </c>
      <c r="W23" s="56">
        <v>0</v>
      </c>
      <c r="X23" s="2">
        <f t="shared" ca="1" si="6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1.0435291718626671</v>
      </c>
      <c r="AM23" s="55">
        <v>0</v>
      </c>
      <c r="AN23" s="55">
        <v>0</v>
      </c>
      <c r="AO23" s="55">
        <v>0</v>
      </c>
      <c r="AP23" s="55">
        <v>0</v>
      </c>
      <c r="AQ23" s="55">
        <v>0</v>
      </c>
      <c r="AR23" s="55">
        <v>0</v>
      </c>
      <c r="AS23" s="55">
        <v>0</v>
      </c>
      <c r="AT23" s="55">
        <v>0</v>
      </c>
      <c r="AU23" s="55">
        <v>0</v>
      </c>
      <c r="AV23" s="55">
        <v>0</v>
      </c>
      <c r="AW23" s="55">
        <v>0</v>
      </c>
      <c r="AX23" s="55">
        <v>0</v>
      </c>
      <c r="AY23" s="55">
        <v>0</v>
      </c>
      <c r="AZ23" s="2">
        <f t="shared" ca="1" si="7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8"/>
        <v>SG</v>
      </c>
      <c r="BP23" s="2">
        <f t="shared" si="2"/>
        <v>0</v>
      </c>
      <c r="BR23" s="2">
        <f t="shared" si="10"/>
        <v>0</v>
      </c>
      <c r="BS23" s="2">
        <f t="shared" si="10"/>
        <v>0</v>
      </c>
      <c r="BT23" s="2">
        <f t="shared" si="10"/>
        <v>0</v>
      </c>
      <c r="BU23" s="2">
        <f t="shared" si="10"/>
        <v>0</v>
      </c>
      <c r="BV23" s="2">
        <f t="shared" si="10"/>
        <v>0</v>
      </c>
      <c r="BW23" s="2">
        <f t="shared" si="10"/>
        <v>0</v>
      </c>
      <c r="BX23" s="2">
        <f t="shared" si="10"/>
        <v>0</v>
      </c>
      <c r="BY23" s="2">
        <f t="shared" si="10"/>
        <v>0</v>
      </c>
      <c r="BZ23" s="2">
        <f t="shared" si="10"/>
        <v>0</v>
      </c>
      <c r="CA23" s="2">
        <f t="shared" si="10"/>
        <v>0</v>
      </c>
      <c r="CB23" s="2">
        <f t="shared" si="10"/>
        <v>0</v>
      </c>
      <c r="CC23" s="2">
        <f t="shared" si="10"/>
        <v>0</v>
      </c>
      <c r="CD23" s="2">
        <f t="shared" si="10"/>
        <v>0</v>
      </c>
      <c r="CE23" s="2">
        <f t="shared" si="10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КА-3  -  Гун</v>
      </c>
      <c r="B24" s="10" t="s">
        <v>2595</v>
      </c>
      <c r="C24" s="18">
        <v>3</v>
      </c>
      <c r="D24" s="18">
        <v>0.1</v>
      </c>
      <c r="E24" s="22" t="s">
        <v>116</v>
      </c>
      <c r="F24" s="22">
        <v>1</v>
      </c>
      <c r="G24" s="22">
        <v>1</v>
      </c>
      <c r="H24" s="20">
        <f t="shared" ca="1" si="4"/>
        <v>0</v>
      </c>
      <c r="I24" s="16" t="str">
        <f t="shared" si="5"/>
        <v>03K002SG0013</v>
      </c>
      <c r="J24" s="54">
        <v>0.8</v>
      </c>
      <c r="K24" s="54">
        <v>1.1000000000000001</v>
      </c>
      <c r="L24" s="54">
        <v>1.1000000000000001</v>
      </c>
      <c r="M24" s="54">
        <v>1.1000000000000001</v>
      </c>
      <c r="N24" s="54">
        <v>1.1000000000000001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6">
        <v>0</v>
      </c>
      <c r="X24" s="2">
        <f t="shared" ca="1" si="6"/>
        <v>0</v>
      </c>
      <c r="Y24" s="2">
        <f t="shared" ca="1" si="6"/>
        <v>20</v>
      </c>
      <c r="Z24" s="2">
        <f t="shared" ca="1" si="6"/>
        <v>0</v>
      </c>
      <c r="AA24" s="2">
        <f t="shared" ca="1" si="6"/>
        <v>0</v>
      </c>
      <c r="AB24" s="2">
        <f t="shared" ca="1" si="6"/>
        <v>0</v>
      </c>
      <c r="AC24" s="2">
        <f t="shared" ca="1" si="6"/>
        <v>0</v>
      </c>
      <c r="AD24" s="2">
        <f t="shared" ca="1" si="6"/>
        <v>0</v>
      </c>
      <c r="AE24" s="2">
        <f t="shared" ca="1" si="6"/>
        <v>0</v>
      </c>
      <c r="AF24" s="2">
        <f t="shared" ca="1" si="6"/>
        <v>0</v>
      </c>
      <c r="AG24" s="2">
        <f t="shared" ca="1" si="6"/>
        <v>0</v>
      </c>
      <c r="AH24" s="2">
        <f t="shared" ca="1" si="6"/>
        <v>0</v>
      </c>
      <c r="AI24" s="2">
        <f t="shared" ca="1" si="6"/>
        <v>0</v>
      </c>
      <c r="AJ24" s="2">
        <f t="shared" ca="1" si="6"/>
        <v>0</v>
      </c>
      <c r="AK24" s="2">
        <f t="shared" ca="1" si="6"/>
        <v>0</v>
      </c>
      <c r="AL24" s="55">
        <v>1.5345</v>
      </c>
      <c r="AM24" s="55">
        <v>1.5345</v>
      </c>
      <c r="AN24" s="55">
        <v>1.5341005298908008</v>
      </c>
      <c r="AO24" s="55">
        <v>1.5339825235102991</v>
      </c>
      <c r="AP24" s="55">
        <v>1.5325432601716578</v>
      </c>
      <c r="AQ24" s="55">
        <v>0</v>
      </c>
      <c r="AR24" s="55">
        <v>0</v>
      </c>
      <c r="AS24" s="55">
        <v>0</v>
      </c>
      <c r="AT24" s="55">
        <v>0</v>
      </c>
      <c r="AU24" s="55">
        <v>0</v>
      </c>
      <c r="AV24" s="55">
        <v>0</v>
      </c>
      <c r="AW24" s="55">
        <v>0</v>
      </c>
      <c r="AX24" s="55">
        <v>0</v>
      </c>
      <c r="AY24" s="55">
        <v>0</v>
      </c>
      <c r="AZ24" s="2">
        <f t="shared" ca="1" si="7"/>
        <v>0</v>
      </c>
      <c r="BA24" s="2">
        <f t="shared" ca="1" si="7"/>
        <v>0</v>
      </c>
      <c r="BB24" s="2">
        <f t="shared" ca="1" si="7"/>
        <v>0</v>
      </c>
      <c r="BC24" s="2">
        <f t="shared" ca="1" si="7"/>
        <v>0</v>
      </c>
      <c r="BD24" s="2">
        <f t="shared" ca="1" si="7"/>
        <v>0</v>
      </c>
      <c r="BE24" s="2">
        <f t="shared" ca="1" si="7"/>
        <v>0</v>
      </c>
      <c r="BF24" s="2">
        <f t="shared" ca="1" si="7"/>
        <v>0</v>
      </c>
      <c r="BG24" s="2">
        <f t="shared" ca="1" si="7"/>
        <v>0</v>
      </c>
      <c r="BH24" s="2">
        <f t="shared" ca="1" si="7"/>
        <v>0</v>
      </c>
      <c r="BI24" s="2">
        <f t="shared" ca="1" si="7"/>
        <v>0</v>
      </c>
      <c r="BJ24" s="2">
        <f t="shared" ca="1" si="7"/>
        <v>0</v>
      </c>
      <c r="BK24" s="2">
        <f t="shared" ca="1" si="7"/>
        <v>0</v>
      </c>
      <c r="BL24" s="2">
        <f t="shared" ca="1" si="7"/>
        <v>0</v>
      </c>
      <c r="BM24" s="2">
        <f t="shared" ca="1" si="7"/>
        <v>0</v>
      </c>
      <c r="BN24" s="2" t="str">
        <f t="shared" si="8"/>
        <v>SG</v>
      </c>
      <c r="BP24" s="2">
        <f t="shared" si="2"/>
        <v>0</v>
      </c>
      <c r="BR24" s="2">
        <f t="shared" si="10"/>
        <v>0</v>
      </c>
      <c r="BS24" s="2">
        <f t="shared" si="10"/>
        <v>0</v>
      </c>
      <c r="BT24" s="2">
        <f t="shared" si="10"/>
        <v>0</v>
      </c>
      <c r="BU24" s="2">
        <f t="shared" si="10"/>
        <v>0</v>
      </c>
      <c r="BV24" s="2">
        <f t="shared" si="10"/>
        <v>0</v>
      </c>
      <c r="BW24" s="2">
        <f t="shared" si="10"/>
        <v>0</v>
      </c>
      <c r="BX24" s="2">
        <f t="shared" si="10"/>
        <v>0</v>
      </c>
      <c r="BY24" s="2">
        <f t="shared" si="10"/>
        <v>0</v>
      </c>
      <c r="BZ24" s="2">
        <f t="shared" si="10"/>
        <v>0</v>
      </c>
      <c r="CA24" s="2">
        <f t="shared" si="10"/>
        <v>0</v>
      </c>
      <c r="CB24" s="2">
        <f t="shared" si="10"/>
        <v>0</v>
      </c>
      <c r="CC24" s="2">
        <f t="shared" si="10"/>
        <v>0</v>
      </c>
      <c r="CD24" s="2">
        <f t="shared" si="10"/>
        <v>0</v>
      </c>
      <c r="CE24" s="2">
        <f t="shared" si="10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КА-4  -  Гун</v>
      </c>
      <c r="B25" s="10" t="s">
        <v>2596</v>
      </c>
      <c r="C25" s="18">
        <v>3</v>
      </c>
      <c r="D25" s="18">
        <v>0.1</v>
      </c>
      <c r="E25" s="22" t="s">
        <v>116</v>
      </c>
      <c r="F25" s="22">
        <v>1</v>
      </c>
      <c r="G25" s="22">
        <v>1</v>
      </c>
      <c r="H25" s="20">
        <f t="shared" ca="1" si="4"/>
        <v>0</v>
      </c>
      <c r="I25" s="16" t="str">
        <f t="shared" si="5"/>
        <v>04K002SG0013</v>
      </c>
      <c r="J25" s="54">
        <v>0.2</v>
      </c>
      <c r="K25" s="54">
        <v>0.9</v>
      </c>
      <c r="L25" s="54">
        <v>0.9</v>
      </c>
      <c r="M25" s="54">
        <v>0.9</v>
      </c>
      <c r="N25" s="54">
        <v>0.9</v>
      </c>
      <c r="O25" s="54">
        <v>0.9</v>
      </c>
      <c r="P25" s="54">
        <v>0.9</v>
      </c>
      <c r="Q25" s="54">
        <v>0.9</v>
      </c>
      <c r="R25" s="54">
        <v>0.9</v>
      </c>
      <c r="S25" s="54">
        <v>0.9</v>
      </c>
      <c r="T25" s="54">
        <v>0.9</v>
      </c>
      <c r="U25" s="54">
        <v>0.9</v>
      </c>
      <c r="V25" s="54">
        <v>0.9</v>
      </c>
      <c r="W25" s="56">
        <v>0.9</v>
      </c>
      <c r="X25" s="2">
        <f t="shared" ca="1" si="6"/>
        <v>0</v>
      </c>
      <c r="Y25" s="2">
        <f t="shared" ca="1" si="6"/>
        <v>20</v>
      </c>
      <c r="Z25" s="2">
        <f t="shared" ca="1" si="6"/>
        <v>0</v>
      </c>
      <c r="AA25" s="2">
        <f t="shared" ca="1" si="6"/>
        <v>0</v>
      </c>
      <c r="AB25" s="2">
        <f t="shared" ca="1" si="6"/>
        <v>0</v>
      </c>
      <c r="AC25" s="2">
        <f t="shared" ca="1" si="6"/>
        <v>0</v>
      </c>
      <c r="AD25" s="2">
        <f t="shared" ca="1" si="6"/>
        <v>0</v>
      </c>
      <c r="AE25" s="2">
        <f t="shared" ca="1" si="6"/>
        <v>0</v>
      </c>
      <c r="AF25" s="2">
        <f t="shared" ca="1" si="6"/>
        <v>0</v>
      </c>
      <c r="AG25" s="2">
        <f t="shared" ca="1" si="6"/>
        <v>0</v>
      </c>
      <c r="AH25" s="2">
        <f t="shared" ca="1" si="6"/>
        <v>0</v>
      </c>
      <c r="AI25" s="2">
        <f t="shared" ca="1" si="6"/>
        <v>0</v>
      </c>
      <c r="AJ25" s="2">
        <f t="shared" ca="1" si="6"/>
        <v>0</v>
      </c>
      <c r="AK25" s="2">
        <f t="shared" ca="1" si="6"/>
        <v>0</v>
      </c>
      <c r="AL25" s="55">
        <v>1.5345</v>
      </c>
      <c r="AM25" s="55">
        <v>1.5345</v>
      </c>
      <c r="AN25" s="55">
        <v>1.5345</v>
      </c>
      <c r="AO25" s="55">
        <v>1.5345</v>
      </c>
      <c r="AP25" s="55">
        <v>1.5345</v>
      </c>
      <c r="AQ25" s="55">
        <v>1.5345</v>
      </c>
      <c r="AR25" s="55">
        <v>1.5345</v>
      </c>
      <c r="AS25" s="55">
        <v>1.5345</v>
      </c>
      <c r="AT25" s="55">
        <v>1.5345</v>
      </c>
      <c r="AU25" s="55">
        <v>1.5345</v>
      </c>
      <c r="AV25" s="55">
        <v>1.5345</v>
      </c>
      <c r="AW25" s="55">
        <v>1.5345</v>
      </c>
      <c r="AX25" s="55">
        <v>1.5341972513777726</v>
      </c>
      <c r="AY25" s="55">
        <v>1.5345</v>
      </c>
      <c r="AZ25" s="2">
        <f t="shared" ca="1" si="7"/>
        <v>0</v>
      </c>
      <c r="BA25" s="2">
        <f t="shared" ca="1" si="7"/>
        <v>0</v>
      </c>
      <c r="BB25" s="2">
        <f t="shared" ca="1" si="7"/>
        <v>0</v>
      </c>
      <c r="BC25" s="2">
        <f t="shared" ca="1" si="7"/>
        <v>0</v>
      </c>
      <c r="BD25" s="2">
        <f t="shared" ca="1" si="7"/>
        <v>0</v>
      </c>
      <c r="BE25" s="2">
        <f t="shared" ca="1" si="7"/>
        <v>0</v>
      </c>
      <c r="BF25" s="2">
        <f t="shared" ca="1" si="7"/>
        <v>0</v>
      </c>
      <c r="BG25" s="2">
        <f t="shared" ca="1" si="7"/>
        <v>0</v>
      </c>
      <c r="BH25" s="2">
        <f t="shared" ca="1" si="7"/>
        <v>0</v>
      </c>
      <c r="BI25" s="2">
        <f t="shared" ca="1" si="7"/>
        <v>0</v>
      </c>
      <c r="BJ25" s="2">
        <f t="shared" ca="1" si="7"/>
        <v>0</v>
      </c>
      <c r="BK25" s="2">
        <f t="shared" ca="1" si="7"/>
        <v>0</v>
      </c>
      <c r="BL25" s="2">
        <f t="shared" ca="1" si="7"/>
        <v>0</v>
      </c>
      <c r="BM25" s="2">
        <f t="shared" ca="1" si="7"/>
        <v>0</v>
      </c>
      <c r="BN25" s="2" t="str">
        <f t="shared" si="8"/>
        <v>SG</v>
      </c>
      <c r="BO25" s="2">
        <f>IF(AND(COUNTIF(J25:W25,"&gt;0")&gt;6,COUNTIF(J25:W25,"&gt;0")=SUM(BR25:CE25)),SUM(BR25:CE25),0)</f>
        <v>0</v>
      </c>
      <c r="BP25" s="2">
        <f t="shared" si="2"/>
        <v>1</v>
      </c>
      <c r="BR25" s="2">
        <f t="shared" si="10"/>
        <v>0</v>
      </c>
      <c r="BS25" s="2">
        <f t="shared" si="10"/>
        <v>0</v>
      </c>
      <c r="BT25" s="2">
        <f t="shared" si="10"/>
        <v>0</v>
      </c>
      <c r="BU25" s="2">
        <f t="shared" si="10"/>
        <v>0</v>
      </c>
      <c r="BV25" s="2">
        <f t="shared" si="10"/>
        <v>0</v>
      </c>
      <c r="BW25" s="2">
        <f t="shared" si="10"/>
        <v>0</v>
      </c>
      <c r="BX25" s="2">
        <f t="shared" si="10"/>
        <v>0</v>
      </c>
      <c r="BY25" s="2">
        <f t="shared" si="10"/>
        <v>0</v>
      </c>
      <c r="BZ25" s="2">
        <f t="shared" si="10"/>
        <v>0</v>
      </c>
      <c r="CA25" s="2">
        <f t="shared" si="10"/>
        <v>0</v>
      </c>
      <c r="CB25" s="2">
        <f t="shared" si="10"/>
        <v>0</v>
      </c>
      <c r="CC25" s="2">
        <f t="shared" si="10"/>
        <v>0</v>
      </c>
      <c r="CD25" s="2">
        <f t="shared" si="10"/>
        <v>0</v>
      </c>
      <c r="CE25" s="2">
        <f t="shared" si="10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КА-5  -  Гун</v>
      </c>
      <c r="B26" s="10" t="s">
        <v>2597</v>
      </c>
      <c r="C26" s="18">
        <v>3</v>
      </c>
      <c r="D26" s="18">
        <v>0.1</v>
      </c>
      <c r="E26" s="22" t="s">
        <v>116</v>
      </c>
      <c r="F26" s="22">
        <v>1</v>
      </c>
      <c r="G26" s="22">
        <v>1</v>
      </c>
      <c r="H26" s="20">
        <f t="shared" ca="1" si="4"/>
        <v>0</v>
      </c>
      <c r="I26" s="16" t="str">
        <f t="shared" si="5"/>
        <v>05K002SG0013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1.41</v>
      </c>
      <c r="R26" s="54">
        <v>1.2</v>
      </c>
      <c r="S26" s="54">
        <v>1.2</v>
      </c>
      <c r="T26" s="54">
        <v>1.2</v>
      </c>
      <c r="U26" s="54">
        <v>1.2</v>
      </c>
      <c r="V26" s="54">
        <v>1.2</v>
      </c>
      <c r="W26" s="56">
        <v>0</v>
      </c>
      <c r="X26" s="2">
        <f t="shared" ca="1" si="6"/>
        <v>0</v>
      </c>
      <c r="Y26" s="2">
        <f t="shared" ca="1" si="6"/>
        <v>0</v>
      </c>
      <c r="Z26" s="2">
        <f t="shared" ca="1" si="6"/>
        <v>0</v>
      </c>
      <c r="AA26" s="2">
        <f t="shared" ca="1" si="6"/>
        <v>0</v>
      </c>
      <c r="AB26" s="2">
        <f t="shared" ca="1" si="6"/>
        <v>0</v>
      </c>
      <c r="AC26" s="2">
        <f t="shared" ca="1" si="6"/>
        <v>0</v>
      </c>
      <c r="AD26" s="2">
        <f t="shared" ca="1" si="6"/>
        <v>0</v>
      </c>
      <c r="AE26" s="2">
        <f t="shared" ca="1" si="6"/>
        <v>0</v>
      </c>
      <c r="AF26" s="2">
        <f t="shared" ca="1" si="6"/>
        <v>0</v>
      </c>
      <c r="AG26" s="2">
        <f t="shared" ca="1" si="6"/>
        <v>0</v>
      </c>
      <c r="AH26" s="2">
        <f t="shared" ca="1" si="6"/>
        <v>0</v>
      </c>
      <c r="AI26" s="2">
        <f t="shared" ca="1" si="6"/>
        <v>0</v>
      </c>
      <c r="AJ26" s="2">
        <f t="shared" ca="1" si="6"/>
        <v>0</v>
      </c>
      <c r="AK26" s="2">
        <f t="shared" ca="1" si="6"/>
        <v>0</v>
      </c>
      <c r="AL26" s="55">
        <v>0</v>
      </c>
      <c r="AM26" s="55">
        <v>0</v>
      </c>
      <c r="AN26" s="55">
        <v>0</v>
      </c>
      <c r="AO26" s="55">
        <v>0</v>
      </c>
      <c r="AP26" s="55">
        <v>0</v>
      </c>
      <c r="AQ26" s="55">
        <v>0</v>
      </c>
      <c r="AR26" s="55">
        <v>0</v>
      </c>
      <c r="AS26" s="55">
        <v>1.4357861370524785</v>
      </c>
      <c r="AT26" s="55">
        <v>1.5218970022136766</v>
      </c>
      <c r="AU26" s="55">
        <v>1.5190350088051385</v>
      </c>
      <c r="AV26" s="55">
        <v>1.5099950132183253</v>
      </c>
      <c r="AW26" s="55">
        <v>1.5119280535804631</v>
      </c>
      <c r="AX26" s="55">
        <v>1.482664021623288</v>
      </c>
      <c r="AY26" s="55">
        <v>0</v>
      </c>
      <c r="AZ26" s="2">
        <f t="shared" ca="1" si="7"/>
        <v>0</v>
      </c>
      <c r="BA26" s="2">
        <f t="shared" ca="1" si="7"/>
        <v>0</v>
      </c>
      <c r="BB26" s="2">
        <f t="shared" ca="1" si="7"/>
        <v>0</v>
      </c>
      <c r="BC26" s="2">
        <f t="shared" ca="1" si="7"/>
        <v>0</v>
      </c>
      <c r="BD26" s="2">
        <f t="shared" ca="1" si="7"/>
        <v>0</v>
      </c>
      <c r="BE26" s="2">
        <f t="shared" ca="1" si="7"/>
        <v>0</v>
      </c>
      <c r="BF26" s="2">
        <f t="shared" ca="1" si="7"/>
        <v>0</v>
      </c>
      <c r="BG26" s="2">
        <f t="shared" ca="1" si="7"/>
        <v>0</v>
      </c>
      <c r="BH26" s="2">
        <f t="shared" ca="1" si="7"/>
        <v>0</v>
      </c>
      <c r="BI26" s="2">
        <f t="shared" ca="1" si="7"/>
        <v>0</v>
      </c>
      <c r="BJ26" s="2">
        <f t="shared" ca="1" si="7"/>
        <v>0</v>
      </c>
      <c r="BK26" s="2">
        <f t="shared" ca="1" si="7"/>
        <v>0</v>
      </c>
      <c r="BL26" s="2">
        <f t="shared" ca="1" si="7"/>
        <v>0</v>
      </c>
      <c r="BM26" s="2">
        <f t="shared" ca="1" si="7"/>
        <v>0</v>
      </c>
      <c r="BN26" s="2" t="str">
        <f t="shared" si="8"/>
        <v>SG</v>
      </c>
      <c r="BP26" s="2">
        <f t="shared" si="2"/>
        <v>0</v>
      </c>
      <c r="BR26" s="2">
        <f t="shared" si="10"/>
        <v>0</v>
      </c>
      <c r="BS26" s="2">
        <f t="shared" si="10"/>
        <v>0</v>
      </c>
      <c r="BT26" s="2">
        <f t="shared" si="10"/>
        <v>0</v>
      </c>
      <c r="BU26" s="2">
        <f t="shared" si="10"/>
        <v>0</v>
      </c>
      <c r="BV26" s="2">
        <f t="shared" si="10"/>
        <v>0</v>
      </c>
      <c r="BW26" s="2">
        <f t="shared" si="10"/>
        <v>0</v>
      </c>
      <c r="BX26" s="2">
        <f t="shared" si="10"/>
        <v>0</v>
      </c>
      <c r="BY26" s="2">
        <f t="shared" si="10"/>
        <v>0</v>
      </c>
      <c r="BZ26" s="2">
        <f t="shared" si="10"/>
        <v>0</v>
      </c>
      <c r="CA26" s="2">
        <f t="shared" si="10"/>
        <v>0</v>
      </c>
      <c r="CB26" s="2">
        <f t="shared" si="10"/>
        <v>0</v>
      </c>
      <c r="CC26" s="2">
        <f t="shared" si="10"/>
        <v>0</v>
      </c>
      <c r="CD26" s="2">
        <f t="shared" si="10"/>
        <v>0</v>
      </c>
      <c r="CE26" s="2">
        <f t="shared" si="10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КА-6  -  Гун</v>
      </c>
      <c r="B27" s="10" t="s">
        <v>2598</v>
      </c>
      <c r="C27" s="18">
        <v>3</v>
      </c>
      <c r="D27" s="18">
        <v>0.1</v>
      </c>
      <c r="E27" s="22" t="s">
        <v>116</v>
      </c>
      <c r="F27" s="22">
        <v>1</v>
      </c>
      <c r="G27" s="22">
        <v>1</v>
      </c>
      <c r="H27" s="20">
        <f t="shared" ca="1" si="4"/>
        <v>0</v>
      </c>
      <c r="I27" s="16" t="str">
        <f t="shared" si="5"/>
        <v>06K002SG0013</v>
      </c>
      <c r="J27" s="54">
        <v>0.9</v>
      </c>
      <c r="K27" s="54">
        <v>0.7</v>
      </c>
      <c r="L27" s="54">
        <v>0.7</v>
      </c>
      <c r="M27" s="54">
        <v>0.7</v>
      </c>
      <c r="N27" s="54">
        <v>0.7</v>
      </c>
      <c r="O27" s="54">
        <v>0.7</v>
      </c>
      <c r="P27" s="54">
        <v>0.7</v>
      </c>
      <c r="Q27" s="54">
        <v>0.7</v>
      </c>
      <c r="R27" s="54">
        <v>0.6</v>
      </c>
      <c r="S27" s="54">
        <v>0.6</v>
      </c>
      <c r="T27" s="54">
        <v>0.6</v>
      </c>
      <c r="U27" s="54">
        <v>0.6</v>
      </c>
      <c r="V27" s="54">
        <v>0.6</v>
      </c>
      <c r="W27" s="56">
        <v>0.6</v>
      </c>
      <c r="X27" s="2">
        <f t="shared" ca="1" si="6"/>
        <v>0</v>
      </c>
      <c r="Y27" s="2">
        <f t="shared" ca="1" si="6"/>
        <v>0</v>
      </c>
      <c r="Z27" s="2">
        <f t="shared" ca="1" si="6"/>
        <v>0</v>
      </c>
      <c r="AA27" s="2">
        <f t="shared" ca="1" si="6"/>
        <v>0</v>
      </c>
      <c r="AB27" s="2">
        <f t="shared" ca="1" si="6"/>
        <v>0</v>
      </c>
      <c r="AC27" s="2">
        <f t="shared" ca="1" si="6"/>
        <v>0</v>
      </c>
      <c r="AD27" s="2">
        <f t="shared" ca="1" si="6"/>
        <v>0</v>
      </c>
      <c r="AE27" s="2">
        <f t="shared" ca="1" si="6"/>
        <v>0</v>
      </c>
      <c r="AF27" s="2">
        <f t="shared" ca="1" si="6"/>
        <v>0</v>
      </c>
      <c r="AG27" s="2">
        <f t="shared" ca="1" si="6"/>
        <v>0</v>
      </c>
      <c r="AH27" s="2">
        <f t="shared" ca="1" si="6"/>
        <v>0</v>
      </c>
      <c r="AI27" s="2">
        <f t="shared" ca="1" si="6"/>
        <v>0</v>
      </c>
      <c r="AJ27" s="2">
        <f t="shared" ca="1" si="6"/>
        <v>0</v>
      </c>
      <c r="AK27" s="2">
        <f t="shared" ca="1" si="6"/>
        <v>0</v>
      </c>
      <c r="AL27" s="55">
        <v>1.2900764102679565</v>
      </c>
      <c r="AM27" s="55">
        <v>1.1680349469865035</v>
      </c>
      <c r="AN27" s="55">
        <v>1.1193318146222799</v>
      </c>
      <c r="AO27" s="55">
        <v>1.1355191031610052</v>
      </c>
      <c r="AP27" s="55">
        <v>1.2847761149284802</v>
      </c>
      <c r="AQ27" s="55">
        <v>1.3419661791677759</v>
      </c>
      <c r="AR27" s="55">
        <v>1.408766078609778</v>
      </c>
      <c r="AS27" s="55">
        <v>1.0427600563066217</v>
      </c>
      <c r="AT27" s="55">
        <v>1.2346879752562265</v>
      </c>
      <c r="AU27" s="55">
        <v>1.1572447410839097</v>
      </c>
      <c r="AV27" s="55">
        <v>1.1166927577962389</v>
      </c>
      <c r="AW27" s="55">
        <v>1.176227827679188</v>
      </c>
      <c r="AX27" s="55">
        <v>1.4691583865713533</v>
      </c>
      <c r="AY27" s="55">
        <v>1.4991429829260907</v>
      </c>
      <c r="AZ27" s="2">
        <f t="shared" ca="1" si="7"/>
        <v>0</v>
      </c>
      <c r="BA27" s="2">
        <f t="shared" ca="1" si="7"/>
        <v>0</v>
      </c>
      <c r="BB27" s="2">
        <f t="shared" ca="1" si="7"/>
        <v>0</v>
      </c>
      <c r="BC27" s="2">
        <f t="shared" ca="1" si="7"/>
        <v>0</v>
      </c>
      <c r="BD27" s="2">
        <f t="shared" ca="1" si="7"/>
        <v>0</v>
      </c>
      <c r="BE27" s="2">
        <f t="shared" ca="1" si="7"/>
        <v>0</v>
      </c>
      <c r="BF27" s="2">
        <f t="shared" ca="1" si="7"/>
        <v>0</v>
      </c>
      <c r="BG27" s="2">
        <f t="shared" ca="1" si="7"/>
        <v>0</v>
      </c>
      <c r="BH27" s="2">
        <f t="shared" ca="1" si="7"/>
        <v>0</v>
      </c>
      <c r="BI27" s="2">
        <f t="shared" ca="1" si="7"/>
        <v>0</v>
      </c>
      <c r="BJ27" s="2">
        <f t="shared" ca="1" si="7"/>
        <v>0</v>
      </c>
      <c r="BK27" s="2">
        <f t="shared" ca="1" si="7"/>
        <v>0</v>
      </c>
      <c r="BL27" s="2">
        <f t="shared" ca="1" si="7"/>
        <v>0</v>
      </c>
      <c r="BM27" s="2">
        <f t="shared" ca="1" si="7"/>
        <v>0</v>
      </c>
      <c r="BN27" s="2" t="str">
        <f t="shared" si="8"/>
        <v>SG</v>
      </c>
      <c r="BO27" s="2">
        <f>IF(AND(COUNTIF(J27:W27,"&gt;0")&gt;6,COUNTIF(J27:W27,"&gt;0")=SUM(BR27:CE27)),SUM(BR27:CE27),0)</f>
        <v>0</v>
      </c>
      <c r="BP27" s="2">
        <f t="shared" si="2"/>
        <v>1</v>
      </c>
      <c r="BR27" s="2">
        <f t="shared" si="10"/>
        <v>0</v>
      </c>
      <c r="BS27" s="2">
        <f t="shared" si="10"/>
        <v>0</v>
      </c>
      <c r="BT27" s="2">
        <f t="shared" si="10"/>
        <v>0</v>
      </c>
      <c r="BU27" s="2">
        <f t="shared" si="10"/>
        <v>0</v>
      </c>
      <c r="BV27" s="2">
        <f t="shared" si="10"/>
        <v>0</v>
      </c>
      <c r="BW27" s="2">
        <f t="shared" si="10"/>
        <v>0</v>
      </c>
      <c r="BX27" s="2">
        <f t="shared" si="10"/>
        <v>0</v>
      </c>
      <c r="BY27" s="2">
        <f t="shared" si="10"/>
        <v>0</v>
      </c>
      <c r="BZ27" s="2">
        <f t="shared" si="10"/>
        <v>0</v>
      </c>
      <c r="CA27" s="2">
        <f t="shared" si="10"/>
        <v>0</v>
      </c>
      <c r="CB27" s="2">
        <f t="shared" si="10"/>
        <v>0</v>
      </c>
      <c r="CC27" s="2">
        <f t="shared" si="10"/>
        <v>0</v>
      </c>
      <c r="CD27" s="2">
        <f t="shared" si="10"/>
        <v>0</v>
      </c>
      <c r="CE27" s="2">
        <f t="shared" si="10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КА-7  -  Гун</v>
      </c>
      <c r="B28" s="10" t="s">
        <v>2599</v>
      </c>
      <c r="C28" s="18">
        <v>3</v>
      </c>
      <c r="D28" s="18">
        <v>0.1</v>
      </c>
      <c r="E28" s="22" t="s">
        <v>116</v>
      </c>
      <c r="F28" s="22">
        <v>1</v>
      </c>
      <c r="G28" s="22">
        <v>1</v>
      </c>
      <c r="H28" s="20">
        <f t="shared" ca="1" si="4"/>
        <v>0</v>
      </c>
      <c r="I28" s="16" t="str">
        <f t="shared" si="5"/>
        <v>07K002SG0013</v>
      </c>
      <c r="J28" s="54">
        <v>0.6</v>
      </c>
      <c r="K28" s="54">
        <v>0.5</v>
      </c>
      <c r="L28" s="54">
        <v>0.5</v>
      </c>
      <c r="M28" s="54">
        <v>0.5</v>
      </c>
      <c r="N28" s="54">
        <v>0.5</v>
      </c>
      <c r="O28" s="54">
        <v>0.5</v>
      </c>
      <c r="P28" s="54">
        <v>0.5</v>
      </c>
      <c r="Q28" s="54">
        <v>0.5</v>
      </c>
      <c r="R28" s="54">
        <v>1</v>
      </c>
      <c r="S28" s="54">
        <v>1</v>
      </c>
      <c r="T28" s="54">
        <v>1</v>
      </c>
      <c r="U28" s="54">
        <v>1</v>
      </c>
      <c r="V28" s="54">
        <v>1</v>
      </c>
      <c r="W28" s="56">
        <v>1</v>
      </c>
      <c r="X28" s="2">
        <f t="shared" ca="1" si="6"/>
        <v>0</v>
      </c>
      <c r="Y28" s="2">
        <f t="shared" ca="1" si="6"/>
        <v>0</v>
      </c>
      <c r="Z28" s="2">
        <f t="shared" ca="1" si="6"/>
        <v>0</v>
      </c>
      <c r="AA28" s="2">
        <f t="shared" ca="1" si="6"/>
        <v>0</v>
      </c>
      <c r="AB28" s="2">
        <f t="shared" ca="1" si="6"/>
        <v>0</v>
      </c>
      <c r="AC28" s="2">
        <f t="shared" ca="1" si="6"/>
        <v>0</v>
      </c>
      <c r="AD28" s="2">
        <f t="shared" ca="1" si="6"/>
        <v>0</v>
      </c>
      <c r="AE28" s="2">
        <f t="shared" ca="1" si="6"/>
        <v>0</v>
      </c>
      <c r="AF28" s="2">
        <f t="shared" ca="1" si="6"/>
        <v>20</v>
      </c>
      <c r="AG28" s="2">
        <f t="shared" ca="1" si="6"/>
        <v>0</v>
      </c>
      <c r="AH28" s="2">
        <f t="shared" ca="1" si="6"/>
        <v>0</v>
      </c>
      <c r="AI28" s="2">
        <f t="shared" ca="1" si="6"/>
        <v>0</v>
      </c>
      <c r="AJ28" s="2">
        <f t="shared" ca="1" si="6"/>
        <v>0</v>
      </c>
      <c r="AK28" s="2">
        <f t="shared" ca="1" si="6"/>
        <v>0</v>
      </c>
      <c r="AL28" s="55">
        <v>1.1837302700453227</v>
      </c>
      <c r="AM28" s="55">
        <v>1.1681428075227875</v>
      </c>
      <c r="AN28" s="55">
        <v>1.1974046839632835</v>
      </c>
      <c r="AO28" s="55">
        <v>1.2009190154667813</v>
      </c>
      <c r="AP28" s="55">
        <v>1.3541719074220342</v>
      </c>
      <c r="AQ28" s="55">
        <v>1.2779426736889301</v>
      </c>
      <c r="AR28" s="55">
        <v>1.3226467387401117</v>
      </c>
      <c r="AS28" s="55">
        <v>1.0667287985156131</v>
      </c>
      <c r="AT28" s="55">
        <v>1.2131498051178917</v>
      </c>
      <c r="AU28" s="55">
        <v>1.022718132365541</v>
      </c>
      <c r="AV28" s="55">
        <v>1.017010110940459</v>
      </c>
      <c r="AW28" s="55">
        <v>1.0934735964954911</v>
      </c>
      <c r="AX28" s="55">
        <v>1.4361914752287972</v>
      </c>
      <c r="AY28" s="55">
        <v>1.5566313422888722</v>
      </c>
      <c r="AZ28" s="2">
        <f t="shared" ca="1" si="7"/>
        <v>0</v>
      </c>
      <c r="BA28" s="2">
        <f t="shared" ca="1" si="7"/>
        <v>0</v>
      </c>
      <c r="BB28" s="2">
        <f t="shared" ca="1" si="7"/>
        <v>0</v>
      </c>
      <c r="BC28" s="2">
        <f t="shared" ca="1" si="7"/>
        <v>0</v>
      </c>
      <c r="BD28" s="2">
        <f t="shared" ca="1" si="7"/>
        <v>0</v>
      </c>
      <c r="BE28" s="2">
        <f t="shared" ca="1" si="7"/>
        <v>0</v>
      </c>
      <c r="BF28" s="2">
        <f t="shared" ca="1" si="7"/>
        <v>0</v>
      </c>
      <c r="BG28" s="2">
        <f t="shared" ca="1" si="7"/>
        <v>0</v>
      </c>
      <c r="BH28" s="2">
        <f t="shared" ca="1" si="7"/>
        <v>0</v>
      </c>
      <c r="BI28" s="2">
        <f t="shared" ca="1" si="7"/>
        <v>0</v>
      </c>
      <c r="BJ28" s="2">
        <f t="shared" ca="1" si="7"/>
        <v>0</v>
      </c>
      <c r="BK28" s="2">
        <f t="shared" ca="1" si="7"/>
        <v>0</v>
      </c>
      <c r="BL28" s="2">
        <f t="shared" ca="1" si="7"/>
        <v>0</v>
      </c>
      <c r="BM28" s="2">
        <f t="shared" ca="1" si="7"/>
        <v>0</v>
      </c>
      <c r="BN28" s="2" t="str">
        <f t="shared" si="8"/>
        <v>SG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si="10"/>
        <v>0</v>
      </c>
      <c r="BS28" s="2">
        <f t="shared" si="10"/>
        <v>0</v>
      </c>
      <c r="BT28" s="2">
        <f t="shared" si="10"/>
        <v>0</v>
      </c>
      <c r="BU28" s="2">
        <f t="shared" si="10"/>
        <v>0</v>
      </c>
      <c r="BV28" s="2">
        <f t="shared" si="10"/>
        <v>0</v>
      </c>
      <c r="BW28" s="2">
        <f t="shared" si="10"/>
        <v>0</v>
      </c>
      <c r="BX28" s="2">
        <f t="shared" si="10"/>
        <v>0</v>
      </c>
      <c r="BY28" s="2">
        <f t="shared" si="10"/>
        <v>0</v>
      </c>
      <c r="BZ28" s="2">
        <f t="shared" si="10"/>
        <v>0</v>
      </c>
      <c r="CA28" s="2">
        <f t="shared" si="10"/>
        <v>0</v>
      </c>
      <c r="CB28" s="2">
        <f t="shared" si="10"/>
        <v>0</v>
      </c>
      <c r="CC28" s="2">
        <f t="shared" si="10"/>
        <v>0</v>
      </c>
      <c r="CD28" s="2">
        <f t="shared" si="10"/>
        <v>0</v>
      </c>
      <c r="CE28" s="2">
        <f t="shared" si="10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КА-1  -  Гшл</v>
      </c>
      <c r="B29" s="10" t="s">
        <v>2600</v>
      </c>
      <c r="C29" s="18">
        <v>3</v>
      </c>
      <c r="D29" s="18">
        <v>0</v>
      </c>
      <c r="E29" s="22" t="s">
        <v>116</v>
      </c>
      <c r="F29" s="22">
        <v>1</v>
      </c>
      <c r="G29" s="22">
        <v>1</v>
      </c>
      <c r="H29" s="20">
        <f t="shared" ca="1" si="4"/>
        <v>0</v>
      </c>
      <c r="I29" s="16" t="str">
        <f t="shared" si="5"/>
        <v>01K002SH0013</v>
      </c>
      <c r="J29" s="54">
        <v>0.6</v>
      </c>
      <c r="K29" s="54">
        <v>1.2</v>
      </c>
      <c r="L29" s="54">
        <v>1.2</v>
      </c>
      <c r="M29" s="54">
        <v>1.2</v>
      </c>
      <c r="N29" s="54">
        <v>1.2</v>
      </c>
      <c r="O29" s="54">
        <v>1.2</v>
      </c>
      <c r="P29" s="54">
        <v>1.2</v>
      </c>
      <c r="Q29" s="54">
        <v>1.2</v>
      </c>
      <c r="R29" s="54">
        <v>0.7</v>
      </c>
      <c r="S29" s="54">
        <v>0.7</v>
      </c>
      <c r="T29" s="54">
        <v>0.7</v>
      </c>
      <c r="U29" s="54">
        <v>0.7</v>
      </c>
      <c r="V29" s="54">
        <v>0.7</v>
      </c>
      <c r="W29" s="56">
        <v>0.7</v>
      </c>
      <c r="X29" s="2">
        <f t="shared" ca="1" si="6"/>
        <v>0</v>
      </c>
      <c r="Y29" s="2">
        <f t="shared" ca="1" si="6"/>
        <v>20</v>
      </c>
      <c r="Z29" s="2">
        <f t="shared" ca="1" si="6"/>
        <v>0</v>
      </c>
      <c r="AA29" s="2">
        <f t="shared" ca="1" si="6"/>
        <v>0</v>
      </c>
      <c r="AB29" s="2">
        <f t="shared" ca="1" si="6"/>
        <v>0</v>
      </c>
      <c r="AC29" s="2">
        <f t="shared" ca="1" si="6"/>
        <v>0</v>
      </c>
      <c r="AD29" s="2">
        <f t="shared" ca="1" si="6"/>
        <v>0</v>
      </c>
      <c r="AE29" s="2">
        <f t="shared" ca="1" si="6"/>
        <v>0</v>
      </c>
      <c r="AF29" s="2">
        <f t="shared" ca="1" si="6"/>
        <v>0</v>
      </c>
      <c r="AG29" s="2">
        <f t="shared" ca="1" si="6"/>
        <v>0</v>
      </c>
      <c r="AH29" s="2">
        <f t="shared" ca="1" si="6"/>
        <v>0</v>
      </c>
      <c r="AI29" s="2">
        <f t="shared" ca="1" si="6"/>
        <v>0</v>
      </c>
      <c r="AJ29" s="2">
        <f t="shared" ca="1" si="6"/>
        <v>0</v>
      </c>
      <c r="AK29" s="2">
        <f t="shared" ca="1" si="6"/>
        <v>0</v>
      </c>
      <c r="AL29" s="55">
        <v>0.6350615445719241</v>
      </c>
      <c r="AM29" s="55">
        <v>0.58288099225496237</v>
      </c>
      <c r="AN29" s="55">
        <v>0.58193891022537769</v>
      </c>
      <c r="AO29" s="55">
        <v>0.58297737853708176</v>
      </c>
      <c r="AP29" s="55">
        <v>0.60035538400975541</v>
      </c>
      <c r="AQ29" s="55">
        <v>0.60470236279645784</v>
      </c>
      <c r="AR29" s="55">
        <v>0.62956002154870461</v>
      </c>
      <c r="AS29" s="55">
        <v>0.63060949071055239</v>
      </c>
      <c r="AT29" s="55">
        <v>0.6044010566866328</v>
      </c>
      <c r="AU29" s="55">
        <v>0.59894443499761085</v>
      </c>
      <c r="AV29" s="55">
        <v>0.5994168912120682</v>
      </c>
      <c r="AW29" s="55">
        <v>0.62733362361886258</v>
      </c>
      <c r="AX29" s="55">
        <v>0.67672689631604377</v>
      </c>
      <c r="AY29" s="55">
        <v>0.65500709984960159</v>
      </c>
      <c r="AZ29" s="2">
        <f t="shared" ca="1" si="7"/>
        <v>0</v>
      </c>
      <c r="BA29" s="2">
        <f t="shared" ca="1" si="7"/>
        <v>0</v>
      </c>
      <c r="BB29" s="2">
        <f t="shared" ca="1" si="7"/>
        <v>0</v>
      </c>
      <c r="BC29" s="2">
        <f t="shared" ca="1" si="7"/>
        <v>0</v>
      </c>
      <c r="BD29" s="2">
        <f t="shared" ca="1" si="7"/>
        <v>0</v>
      </c>
      <c r="BE29" s="2">
        <f t="shared" ca="1" si="7"/>
        <v>0</v>
      </c>
      <c r="BF29" s="2">
        <f t="shared" ca="1" si="7"/>
        <v>0</v>
      </c>
      <c r="BG29" s="2">
        <f t="shared" ca="1" si="7"/>
        <v>0</v>
      </c>
      <c r="BH29" s="2">
        <f t="shared" ca="1" si="7"/>
        <v>0</v>
      </c>
      <c r="BI29" s="2">
        <f t="shared" ca="1" si="7"/>
        <v>0</v>
      </c>
      <c r="BJ29" s="2">
        <f t="shared" ca="1" si="7"/>
        <v>0</v>
      </c>
      <c r="BK29" s="2">
        <f t="shared" ca="1" si="7"/>
        <v>0</v>
      </c>
      <c r="BL29" s="2">
        <f t="shared" ca="1" si="7"/>
        <v>0</v>
      </c>
      <c r="BM29" s="2">
        <f t="shared" ca="1" si="7"/>
        <v>0</v>
      </c>
      <c r="BN29" s="2" t="str">
        <f t="shared" si="8"/>
        <v>SH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ref="BR29:CE35" si="11">IF(AND(J51 &gt;0,J29&gt;$C29,J29 &gt;0.1),1,0)</f>
        <v>0</v>
      </c>
      <c r="BS29" s="2">
        <f t="shared" si="11"/>
        <v>0</v>
      </c>
      <c r="BT29" s="2">
        <f t="shared" si="11"/>
        <v>0</v>
      </c>
      <c r="BU29" s="2">
        <f t="shared" si="11"/>
        <v>0</v>
      </c>
      <c r="BV29" s="2">
        <f t="shared" si="11"/>
        <v>0</v>
      </c>
      <c r="BW29" s="2">
        <f t="shared" si="11"/>
        <v>0</v>
      </c>
      <c r="BX29" s="2">
        <f t="shared" si="11"/>
        <v>0</v>
      </c>
      <c r="BY29" s="2">
        <f t="shared" si="11"/>
        <v>0</v>
      </c>
      <c r="BZ29" s="2">
        <f t="shared" si="11"/>
        <v>0</v>
      </c>
      <c r="CA29" s="2">
        <f t="shared" si="11"/>
        <v>0</v>
      </c>
      <c r="CB29" s="2">
        <f t="shared" si="11"/>
        <v>0</v>
      </c>
      <c r="CC29" s="2">
        <f t="shared" si="11"/>
        <v>0</v>
      </c>
      <c r="CD29" s="2">
        <f t="shared" si="11"/>
        <v>0</v>
      </c>
      <c r="CE29" s="2">
        <f t="shared" si="11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КА-2  -  Гшл</v>
      </c>
      <c r="B30" s="10" t="s">
        <v>2601</v>
      </c>
      <c r="C30" s="18">
        <v>3</v>
      </c>
      <c r="D30" s="18">
        <v>0</v>
      </c>
      <c r="E30" s="22" t="s">
        <v>116</v>
      </c>
      <c r="F30" s="22">
        <v>1</v>
      </c>
      <c r="G30" s="22">
        <v>1</v>
      </c>
      <c r="H30" s="20">
        <f t="shared" ca="1" si="4"/>
        <v>0</v>
      </c>
      <c r="I30" s="16" t="str">
        <f t="shared" si="5"/>
        <v>02K002SH0013</v>
      </c>
      <c r="J30" s="54">
        <v>0.4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6">
        <v>0</v>
      </c>
      <c r="X30" s="2">
        <f t="shared" ca="1" si="6"/>
        <v>0</v>
      </c>
      <c r="Y30" s="2">
        <f t="shared" ca="1" si="6"/>
        <v>0</v>
      </c>
      <c r="Z30" s="2">
        <f t="shared" ca="1" si="6"/>
        <v>0</v>
      </c>
      <c r="AA30" s="2">
        <f t="shared" ca="1" si="6"/>
        <v>0</v>
      </c>
      <c r="AB30" s="2">
        <f t="shared" ca="1" si="6"/>
        <v>0</v>
      </c>
      <c r="AC30" s="2">
        <f t="shared" ca="1" si="6"/>
        <v>0</v>
      </c>
      <c r="AD30" s="2">
        <f t="shared" ca="1" si="6"/>
        <v>0</v>
      </c>
      <c r="AE30" s="2">
        <f t="shared" ca="1" si="6"/>
        <v>0</v>
      </c>
      <c r="AF30" s="2">
        <f t="shared" ca="1" si="6"/>
        <v>0</v>
      </c>
      <c r="AG30" s="2">
        <f t="shared" ca="1" si="6"/>
        <v>0</v>
      </c>
      <c r="AH30" s="2">
        <f t="shared" ca="1" si="6"/>
        <v>0</v>
      </c>
      <c r="AI30" s="2">
        <f t="shared" ca="1" si="6"/>
        <v>0</v>
      </c>
      <c r="AJ30" s="2">
        <f t="shared" ca="1" si="6"/>
        <v>0</v>
      </c>
      <c r="AK30" s="2">
        <f t="shared" ca="1" si="6"/>
        <v>0</v>
      </c>
      <c r="AL30" s="55">
        <v>2.6317704436887319</v>
      </c>
      <c r="AM30" s="55">
        <v>0</v>
      </c>
      <c r="AN30" s="55">
        <v>0</v>
      </c>
      <c r="AO30" s="55">
        <v>0</v>
      </c>
      <c r="AP30" s="55">
        <v>0</v>
      </c>
      <c r="AQ30" s="55">
        <v>0</v>
      </c>
      <c r="AR30" s="55">
        <v>0</v>
      </c>
      <c r="AS30" s="55">
        <v>0</v>
      </c>
      <c r="AT30" s="55">
        <v>0</v>
      </c>
      <c r="AU30" s="55">
        <v>0</v>
      </c>
      <c r="AV30" s="55">
        <v>0</v>
      </c>
      <c r="AW30" s="55">
        <v>0</v>
      </c>
      <c r="AX30" s="55">
        <v>0</v>
      </c>
      <c r="AY30" s="55">
        <v>0</v>
      </c>
      <c r="AZ30" s="2">
        <f t="shared" ca="1" si="7"/>
        <v>0</v>
      </c>
      <c r="BA30" s="2">
        <f t="shared" ca="1" si="7"/>
        <v>0</v>
      </c>
      <c r="BB30" s="2">
        <f t="shared" ca="1" si="7"/>
        <v>0</v>
      </c>
      <c r="BC30" s="2">
        <f t="shared" ca="1" si="7"/>
        <v>0</v>
      </c>
      <c r="BD30" s="2">
        <f t="shared" ca="1" si="7"/>
        <v>0</v>
      </c>
      <c r="BE30" s="2">
        <f t="shared" ca="1" si="7"/>
        <v>0</v>
      </c>
      <c r="BF30" s="2">
        <f t="shared" ca="1" si="7"/>
        <v>0</v>
      </c>
      <c r="BG30" s="2">
        <f t="shared" ca="1" si="7"/>
        <v>0</v>
      </c>
      <c r="BH30" s="2">
        <f t="shared" ca="1" si="7"/>
        <v>0</v>
      </c>
      <c r="BI30" s="2">
        <f t="shared" ca="1" si="7"/>
        <v>0</v>
      </c>
      <c r="BJ30" s="2">
        <f t="shared" ca="1" si="7"/>
        <v>0</v>
      </c>
      <c r="BK30" s="2">
        <f t="shared" ca="1" si="7"/>
        <v>0</v>
      </c>
      <c r="BL30" s="2">
        <f t="shared" ca="1" si="7"/>
        <v>0</v>
      </c>
      <c r="BM30" s="2">
        <f t="shared" ca="1" si="7"/>
        <v>0</v>
      </c>
      <c r="BN30" s="2" t="str">
        <f t="shared" si="8"/>
        <v>SH</v>
      </c>
      <c r="BP30" s="2">
        <f t="shared" si="2"/>
        <v>0</v>
      </c>
      <c r="BR30" s="2">
        <f t="shared" si="11"/>
        <v>0</v>
      </c>
      <c r="BS30" s="2">
        <f t="shared" si="11"/>
        <v>0</v>
      </c>
      <c r="BT30" s="2">
        <f t="shared" si="11"/>
        <v>0</v>
      </c>
      <c r="BU30" s="2">
        <f t="shared" si="11"/>
        <v>0</v>
      </c>
      <c r="BV30" s="2">
        <f t="shared" si="11"/>
        <v>0</v>
      </c>
      <c r="BW30" s="2">
        <f t="shared" si="11"/>
        <v>0</v>
      </c>
      <c r="BX30" s="2">
        <f t="shared" si="11"/>
        <v>0</v>
      </c>
      <c r="BY30" s="2">
        <f t="shared" si="11"/>
        <v>0</v>
      </c>
      <c r="BZ30" s="2">
        <f t="shared" si="11"/>
        <v>0</v>
      </c>
      <c r="CA30" s="2">
        <f t="shared" si="11"/>
        <v>0</v>
      </c>
      <c r="CB30" s="2">
        <f t="shared" si="11"/>
        <v>0</v>
      </c>
      <c r="CC30" s="2">
        <f t="shared" si="11"/>
        <v>0</v>
      </c>
      <c r="CD30" s="2">
        <f t="shared" si="11"/>
        <v>0</v>
      </c>
      <c r="CE30" s="2">
        <f t="shared" si="11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КА-3  -  Гшл</v>
      </c>
      <c r="B31" s="10" t="s">
        <v>2602</v>
      </c>
      <c r="C31" s="18">
        <v>3</v>
      </c>
      <c r="D31" s="18">
        <v>0</v>
      </c>
      <c r="E31" s="22" t="s">
        <v>116</v>
      </c>
      <c r="F31" s="22">
        <v>1</v>
      </c>
      <c r="G31" s="22">
        <v>1</v>
      </c>
      <c r="H31" s="20">
        <f t="shared" ca="1" si="4"/>
        <v>0</v>
      </c>
      <c r="I31" s="16" t="str">
        <f t="shared" si="5"/>
        <v>03K002SH0013</v>
      </c>
      <c r="J31" s="54">
        <v>0.6</v>
      </c>
      <c r="K31" s="54">
        <v>0.9</v>
      </c>
      <c r="L31" s="54">
        <v>0.9</v>
      </c>
      <c r="M31" s="54">
        <v>0.9</v>
      </c>
      <c r="N31" s="54">
        <v>0.9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6">
        <v>0</v>
      </c>
      <c r="X31" s="2">
        <f t="shared" ca="1" si="6"/>
        <v>0</v>
      </c>
      <c r="Y31" s="2">
        <f t="shared" ca="1" si="6"/>
        <v>20</v>
      </c>
      <c r="Z31" s="2">
        <f t="shared" ca="1" si="6"/>
        <v>0</v>
      </c>
      <c r="AA31" s="2">
        <f t="shared" ca="1" si="6"/>
        <v>0</v>
      </c>
      <c r="AB31" s="2">
        <f t="shared" ca="1" si="6"/>
        <v>0</v>
      </c>
      <c r="AC31" s="2">
        <f t="shared" ca="1" si="6"/>
        <v>0</v>
      </c>
      <c r="AD31" s="2">
        <f t="shared" ca="1" si="6"/>
        <v>0</v>
      </c>
      <c r="AE31" s="2">
        <f t="shared" ca="1" si="6"/>
        <v>0</v>
      </c>
      <c r="AF31" s="2">
        <f t="shared" ca="1" si="6"/>
        <v>0</v>
      </c>
      <c r="AG31" s="2">
        <f t="shared" ca="1" si="6"/>
        <v>0</v>
      </c>
      <c r="AH31" s="2">
        <f t="shared" ca="1" si="6"/>
        <v>0</v>
      </c>
      <c r="AI31" s="2">
        <f t="shared" ca="1" si="6"/>
        <v>0</v>
      </c>
      <c r="AJ31" s="2">
        <f t="shared" ca="1" si="6"/>
        <v>0</v>
      </c>
      <c r="AK31" s="2">
        <f t="shared" ca="1" si="6"/>
        <v>0</v>
      </c>
      <c r="AL31" s="55">
        <v>1.1525021419439183</v>
      </c>
      <c r="AM31" s="55">
        <v>1.1395648911234149</v>
      </c>
      <c r="AN31" s="55">
        <v>1.1544141785898139</v>
      </c>
      <c r="AO31" s="55">
        <v>1.154795383542772</v>
      </c>
      <c r="AP31" s="55">
        <v>1.1587785848841841</v>
      </c>
      <c r="AQ31" s="55">
        <v>0</v>
      </c>
      <c r="AR31" s="55">
        <v>0</v>
      </c>
      <c r="AS31" s="55">
        <v>0</v>
      </c>
      <c r="AT31" s="55">
        <v>0</v>
      </c>
      <c r="AU31" s="55">
        <v>0</v>
      </c>
      <c r="AV31" s="55">
        <v>0</v>
      </c>
      <c r="AW31" s="55">
        <v>0</v>
      </c>
      <c r="AX31" s="55">
        <v>0</v>
      </c>
      <c r="AY31" s="55">
        <v>0</v>
      </c>
      <c r="AZ31" s="2">
        <f t="shared" ca="1" si="7"/>
        <v>0</v>
      </c>
      <c r="BA31" s="2">
        <f t="shared" ca="1" si="7"/>
        <v>0</v>
      </c>
      <c r="BB31" s="2">
        <f t="shared" ca="1" si="7"/>
        <v>0</v>
      </c>
      <c r="BC31" s="2">
        <f t="shared" ca="1" si="7"/>
        <v>0</v>
      </c>
      <c r="BD31" s="2">
        <f t="shared" ca="1" si="7"/>
        <v>0</v>
      </c>
      <c r="BE31" s="2">
        <f t="shared" ca="1" si="7"/>
        <v>0</v>
      </c>
      <c r="BF31" s="2">
        <f t="shared" ca="1" si="7"/>
        <v>0</v>
      </c>
      <c r="BG31" s="2">
        <f t="shared" ca="1" si="7"/>
        <v>0</v>
      </c>
      <c r="BH31" s="2">
        <f t="shared" ca="1" si="7"/>
        <v>0</v>
      </c>
      <c r="BI31" s="2">
        <f t="shared" ca="1" si="7"/>
        <v>0</v>
      </c>
      <c r="BJ31" s="2">
        <f t="shared" ca="1" si="7"/>
        <v>0</v>
      </c>
      <c r="BK31" s="2">
        <f t="shared" ca="1" si="7"/>
        <v>0</v>
      </c>
      <c r="BL31" s="2">
        <f t="shared" ca="1" si="7"/>
        <v>0</v>
      </c>
      <c r="BM31" s="2">
        <f t="shared" ca="1" si="7"/>
        <v>0</v>
      </c>
      <c r="BN31" s="2" t="str">
        <f t="shared" si="8"/>
        <v>SH</v>
      </c>
      <c r="BP31" s="2">
        <f t="shared" si="2"/>
        <v>0</v>
      </c>
      <c r="BR31" s="2">
        <f t="shared" si="11"/>
        <v>0</v>
      </c>
      <c r="BS31" s="2">
        <f t="shared" si="11"/>
        <v>0</v>
      </c>
      <c r="BT31" s="2">
        <f t="shared" si="11"/>
        <v>0</v>
      </c>
      <c r="BU31" s="2">
        <f t="shared" si="11"/>
        <v>0</v>
      </c>
      <c r="BV31" s="2">
        <f t="shared" si="11"/>
        <v>0</v>
      </c>
      <c r="BW31" s="2">
        <f t="shared" si="11"/>
        <v>0</v>
      </c>
      <c r="BX31" s="2">
        <f t="shared" si="11"/>
        <v>0</v>
      </c>
      <c r="BY31" s="2">
        <f t="shared" si="11"/>
        <v>0</v>
      </c>
      <c r="BZ31" s="2">
        <f t="shared" si="11"/>
        <v>0</v>
      </c>
      <c r="CA31" s="2">
        <f t="shared" si="11"/>
        <v>0</v>
      </c>
      <c r="CB31" s="2">
        <f t="shared" si="11"/>
        <v>0</v>
      </c>
      <c r="CC31" s="2">
        <f t="shared" si="11"/>
        <v>0</v>
      </c>
      <c r="CD31" s="2">
        <f t="shared" si="11"/>
        <v>0</v>
      </c>
      <c r="CE31" s="2">
        <f t="shared" si="11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КА-4  -  Гшл</v>
      </c>
      <c r="B32" s="10" t="s">
        <v>2603</v>
      </c>
      <c r="C32" s="18">
        <v>3</v>
      </c>
      <c r="D32" s="18">
        <v>0</v>
      </c>
      <c r="E32" s="22" t="s">
        <v>116</v>
      </c>
      <c r="F32" s="22">
        <v>1</v>
      </c>
      <c r="G32" s="22">
        <v>1</v>
      </c>
      <c r="H32" s="20">
        <f t="shared" ca="1" si="4"/>
        <v>0</v>
      </c>
      <c r="I32" s="16" t="str">
        <f t="shared" si="5"/>
        <v>04K002SH0013</v>
      </c>
      <c r="J32" s="54">
        <v>0.5</v>
      </c>
      <c r="K32" s="54">
        <v>1.6</v>
      </c>
      <c r="L32" s="54">
        <v>1.6</v>
      </c>
      <c r="M32" s="54">
        <v>1.6</v>
      </c>
      <c r="N32" s="54">
        <v>1.6</v>
      </c>
      <c r="O32" s="54">
        <v>1.6</v>
      </c>
      <c r="P32" s="54">
        <v>1.6</v>
      </c>
      <c r="Q32" s="54">
        <v>1.6</v>
      </c>
      <c r="R32" s="54">
        <v>1.5</v>
      </c>
      <c r="S32" s="54">
        <v>1.5</v>
      </c>
      <c r="T32" s="54">
        <v>1.5</v>
      </c>
      <c r="U32" s="54">
        <v>1.5</v>
      </c>
      <c r="V32" s="54">
        <v>1.5</v>
      </c>
      <c r="W32" s="56">
        <v>1.5</v>
      </c>
      <c r="X32" s="2">
        <f t="shared" ca="1" si="6"/>
        <v>0</v>
      </c>
      <c r="Y32" s="2">
        <f t="shared" ca="1" si="6"/>
        <v>20</v>
      </c>
      <c r="Z32" s="2">
        <f t="shared" ca="1" si="6"/>
        <v>0</v>
      </c>
      <c r="AA32" s="2">
        <f t="shared" ca="1" si="6"/>
        <v>0</v>
      </c>
      <c r="AB32" s="2">
        <f t="shared" ca="1" si="6"/>
        <v>0</v>
      </c>
      <c r="AC32" s="2">
        <f t="shared" ca="1" si="6"/>
        <v>0</v>
      </c>
      <c r="AD32" s="2">
        <f t="shared" ca="1" si="6"/>
        <v>0</v>
      </c>
      <c r="AE32" s="2">
        <f t="shared" ca="1" si="6"/>
        <v>0</v>
      </c>
      <c r="AF32" s="2">
        <f t="shared" ca="1" si="6"/>
        <v>0</v>
      </c>
      <c r="AG32" s="2">
        <f t="shared" ca="1" si="6"/>
        <v>0</v>
      </c>
      <c r="AH32" s="2">
        <f t="shared" ca="1" si="6"/>
        <v>0</v>
      </c>
      <c r="AI32" s="2">
        <f t="shared" ca="1" si="6"/>
        <v>0</v>
      </c>
      <c r="AJ32" s="2">
        <f t="shared" ca="1" si="6"/>
        <v>0</v>
      </c>
      <c r="AK32" s="2">
        <f t="shared" ca="1" si="6"/>
        <v>0</v>
      </c>
      <c r="AL32" s="55">
        <v>1.1120300624042638</v>
      </c>
      <c r="AM32" s="55">
        <v>1.1281939279120896</v>
      </c>
      <c r="AN32" s="55">
        <v>1.1305403166480199</v>
      </c>
      <c r="AO32" s="55">
        <v>1.125666349656222</v>
      </c>
      <c r="AP32" s="55">
        <v>1.1177486645116603</v>
      </c>
      <c r="AQ32" s="55">
        <v>1.0962064872260173</v>
      </c>
      <c r="AR32" s="55">
        <v>1.0990392030213609</v>
      </c>
      <c r="AS32" s="55">
        <v>1.1009345671681765</v>
      </c>
      <c r="AT32" s="55">
        <v>1.1116984711508697</v>
      </c>
      <c r="AU32" s="55">
        <v>1.0940585783834613</v>
      </c>
      <c r="AV32" s="55">
        <v>1.0957471832336418</v>
      </c>
      <c r="AW32" s="55">
        <v>1.1101006069607022</v>
      </c>
      <c r="AX32" s="55">
        <v>1.154101731841304</v>
      </c>
      <c r="AY32" s="55">
        <v>1.108926947480505</v>
      </c>
      <c r="AZ32" s="2">
        <f t="shared" ca="1" si="7"/>
        <v>0</v>
      </c>
      <c r="BA32" s="2">
        <f t="shared" ca="1" si="7"/>
        <v>0</v>
      </c>
      <c r="BB32" s="2">
        <f t="shared" ca="1" si="7"/>
        <v>0</v>
      </c>
      <c r="BC32" s="2">
        <f t="shared" ca="1" si="7"/>
        <v>0</v>
      </c>
      <c r="BD32" s="2">
        <f t="shared" ca="1" si="7"/>
        <v>0</v>
      </c>
      <c r="BE32" s="2">
        <f t="shared" ca="1" si="7"/>
        <v>0</v>
      </c>
      <c r="BF32" s="2">
        <f t="shared" ca="1" si="7"/>
        <v>0</v>
      </c>
      <c r="BG32" s="2">
        <f t="shared" ca="1" si="7"/>
        <v>0</v>
      </c>
      <c r="BH32" s="2">
        <f t="shared" ca="1" si="7"/>
        <v>0</v>
      </c>
      <c r="BI32" s="2">
        <f t="shared" ca="1" si="7"/>
        <v>0</v>
      </c>
      <c r="BJ32" s="2">
        <f t="shared" ca="1" si="7"/>
        <v>0</v>
      </c>
      <c r="BK32" s="2">
        <f t="shared" ca="1" si="7"/>
        <v>0</v>
      </c>
      <c r="BL32" s="2">
        <f t="shared" ca="1" si="7"/>
        <v>0</v>
      </c>
      <c r="BM32" s="2">
        <f t="shared" ca="1" si="7"/>
        <v>0</v>
      </c>
      <c r="BN32" s="2" t="str">
        <f t="shared" si="8"/>
        <v>SH</v>
      </c>
      <c r="BO32" s="2">
        <f>IF(AND(COUNTIF(J32:W32,"&gt;0")&gt;6,COUNTIF(J32:W32,"&gt;0")=SUM(BR32:CE32)),SUM(BR32:CE32),0)</f>
        <v>0</v>
      </c>
      <c r="BP32" s="2">
        <f t="shared" si="2"/>
        <v>1</v>
      </c>
      <c r="BR32" s="2">
        <f t="shared" si="11"/>
        <v>0</v>
      </c>
      <c r="BS32" s="2">
        <f t="shared" si="11"/>
        <v>0</v>
      </c>
      <c r="BT32" s="2">
        <f t="shared" si="11"/>
        <v>0</v>
      </c>
      <c r="BU32" s="2">
        <f t="shared" si="11"/>
        <v>0</v>
      </c>
      <c r="BV32" s="2">
        <f t="shared" si="11"/>
        <v>0</v>
      </c>
      <c r="BW32" s="2">
        <f t="shared" si="11"/>
        <v>0</v>
      </c>
      <c r="BX32" s="2">
        <f t="shared" si="11"/>
        <v>0</v>
      </c>
      <c r="BY32" s="2">
        <f t="shared" si="11"/>
        <v>0</v>
      </c>
      <c r="BZ32" s="2">
        <f t="shared" si="11"/>
        <v>0</v>
      </c>
      <c r="CA32" s="2">
        <f t="shared" si="11"/>
        <v>0</v>
      </c>
      <c r="CB32" s="2">
        <f t="shared" si="11"/>
        <v>0</v>
      </c>
      <c r="CC32" s="2">
        <f t="shared" si="11"/>
        <v>0</v>
      </c>
      <c r="CD32" s="2">
        <f t="shared" si="11"/>
        <v>0</v>
      </c>
      <c r="CE32" s="2">
        <f t="shared" si="11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КА-5  -  Гшл</v>
      </c>
      <c r="B33" s="10" t="s">
        <v>2604</v>
      </c>
      <c r="C33" s="18">
        <v>3</v>
      </c>
      <c r="D33" s="18">
        <v>0</v>
      </c>
      <c r="E33" s="22" t="s">
        <v>116</v>
      </c>
      <c r="F33" s="22">
        <v>1</v>
      </c>
      <c r="G33" s="22">
        <v>1</v>
      </c>
      <c r="H33" s="20">
        <f t="shared" ca="1" si="4"/>
        <v>0</v>
      </c>
      <c r="I33" s="16" t="str">
        <f t="shared" si="5"/>
        <v>05K002SH0013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1.08</v>
      </c>
      <c r="R33" s="54">
        <v>0.6</v>
      </c>
      <c r="S33" s="54">
        <v>0.6</v>
      </c>
      <c r="T33" s="54">
        <v>0.6</v>
      </c>
      <c r="U33" s="54">
        <v>0.6</v>
      </c>
      <c r="V33" s="54">
        <v>0.6</v>
      </c>
      <c r="W33" s="56">
        <v>0</v>
      </c>
      <c r="X33" s="2">
        <f t="shared" ca="1" si="6"/>
        <v>0</v>
      </c>
      <c r="Y33" s="2">
        <f t="shared" ca="1" si="6"/>
        <v>0</v>
      </c>
      <c r="Z33" s="2">
        <f t="shared" ca="1" si="6"/>
        <v>0</v>
      </c>
      <c r="AA33" s="2">
        <f t="shared" ca="1" si="6"/>
        <v>0</v>
      </c>
      <c r="AB33" s="2">
        <f t="shared" ca="1" si="6"/>
        <v>0</v>
      </c>
      <c r="AC33" s="2">
        <f t="shared" ca="1" si="6"/>
        <v>0</v>
      </c>
      <c r="AD33" s="2">
        <f t="shared" ca="1" si="6"/>
        <v>0</v>
      </c>
      <c r="AE33" s="2">
        <f t="shared" ca="1" si="6"/>
        <v>0</v>
      </c>
      <c r="AF33" s="2">
        <f t="shared" ca="1" si="6"/>
        <v>0</v>
      </c>
      <c r="AG33" s="2">
        <f t="shared" ca="1" si="6"/>
        <v>0</v>
      </c>
      <c r="AH33" s="2">
        <f t="shared" ca="1" si="6"/>
        <v>0</v>
      </c>
      <c r="AI33" s="2">
        <f t="shared" ca="1" si="6"/>
        <v>0</v>
      </c>
      <c r="AJ33" s="2">
        <f t="shared" ca="1" si="6"/>
        <v>0</v>
      </c>
      <c r="AK33" s="2">
        <f t="shared" ca="1" si="6"/>
        <v>0</v>
      </c>
      <c r="AL33" s="55">
        <v>0</v>
      </c>
      <c r="AM33" s="55">
        <v>0</v>
      </c>
      <c r="AN33" s="55">
        <v>0</v>
      </c>
      <c r="AO33" s="55">
        <v>0</v>
      </c>
      <c r="AP33" s="55">
        <v>0</v>
      </c>
      <c r="AQ33" s="55">
        <v>0</v>
      </c>
      <c r="AR33" s="55">
        <v>0</v>
      </c>
      <c r="AS33" s="55">
        <v>1.1051520652708593</v>
      </c>
      <c r="AT33" s="55">
        <v>1.1660347667477782</v>
      </c>
      <c r="AU33" s="55">
        <v>1.1665109691799642</v>
      </c>
      <c r="AV33" s="55">
        <v>1.1614783775357145</v>
      </c>
      <c r="AW33" s="55">
        <v>1.1627492280948681</v>
      </c>
      <c r="AX33" s="55">
        <v>1.1427642847006263</v>
      </c>
      <c r="AY33" s="55">
        <v>0</v>
      </c>
      <c r="AZ33" s="2">
        <f t="shared" ca="1" si="7"/>
        <v>0</v>
      </c>
      <c r="BA33" s="2">
        <f t="shared" ca="1" si="7"/>
        <v>0</v>
      </c>
      <c r="BB33" s="2">
        <f t="shared" ca="1" si="7"/>
        <v>0</v>
      </c>
      <c r="BC33" s="2">
        <f t="shared" ca="1" si="7"/>
        <v>0</v>
      </c>
      <c r="BD33" s="2">
        <f t="shared" ca="1" si="7"/>
        <v>0</v>
      </c>
      <c r="BE33" s="2">
        <f t="shared" ca="1" si="7"/>
        <v>0</v>
      </c>
      <c r="BF33" s="2">
        <f t="shared" ca="1" si="7"/>
        <v>0</v>
      </c>
      <c r="BG33" s="2">
        <f t="shared" ca="1" si="7"/>
        <v>0</v>
      </c>
      <c r="BH33" s="2">
        <f t="shared" ca="1" si="7"/>
        <v>0</v>
      </c>
      <c r="BI33" s="2">
        <f t="shared" ca="1" si="7"/>
        <v>0</v>
      </c>
      <c r="BJ33" s="2">
        <f t="shared" ca="1" si="7"/>
        <v>0</v>
      </c>
      <c r="BK33" s="2">
        <f t="shared" ca="1" si="7"/>
        <v>0</v>
      </c>
      <c r="BL33" s="2">
        <f t="shared" ca="1" si="7"/>
        <v>0</v>
      </c>
      <c r="BM33" s="2">
        <f t="shared" ca="1" si="7"/>
        <v>0</v>
      </c>
      <c r="BN33" s="2" t="str">
        <f t="shared" si="8"/>
        <v>SH</v>
      </c>
      <c r="BP33" s="2">
        <f t="shared" si="2"/>
        <v>0</v>
      </c>
      <c r="BR33" s="2">
        <f t="shared" si="11"/>
        <v>0</v>
      </c>
      <c r="BS33" s="2">
        <f t="shared" si="11"/>
        <v>0</v>
      </c>
      <c r="BT33" s="2">
        <f t="shared" si="11"/>
        <v>0</v>
      </c>
      <c r="BU33" s="2">
        <f t="shared" si="11"/>
        <v>0</v>
      </c>
      <c r="BV33" s="2">
        <f t="shared" si="11"/>
        <v>0</v>
      </c>
      <c r="BW33" s="2">
        <f t="shared" si="11"/>
        <v>0</v>
      </c>
      <c r="BX33" s="2">
        <f t="shared" si="11"/>
        <v>0</v>
      </c>
      <c r="BY33" s="2">
        <f t="shared" si="11"/>
        <v>0</v>
      </c>
      <c r="BZ33" s="2">
        <f t="shared" si="11"/>
        <v>0</v>
      </c>
      <c r="CA33" s="2">
        <f t="shared" si="11"/>
        <v>0</v>
      </c>
      <c r="CB33" s="2">
        <f t="shared" si="11"/>
        <v>0</v>
      </c>
      <c r="CC33" s="2">
        <f t="shared" si="11"/>
        <v>0</v>
      </c>
      <c r="CD33" s="2">
        <f t="shared" si="11"/>
        <v>0</v>
      </c>
      <c r="CE33" s="2">
        <f t="shared" si="11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КА-6  -  Гшл</v>
      </c>
      <c r="B34" s="10" t="s">
        <v>2605</v>
      </c>
      <c r="C34" s="18">
        <v>3</v>
      </c>
      <c r="D34" s="18">
        <v>0</v>
      </c>
      <c r="E34" s="22" t="s">
        <v>116</v>
      </c>
      <c r="F34" s="22">
        <v>1</v>
      </c>
      <c r="G34" s="22">
        <v>1</v>
      </c>
      <c r="H34" s="20">
        <f t="shared" ca="1" si="4"/>
        <v>0</v>
      </c>
      <c r="I34" s="16" t="str">
        <f t="shared" si="5"/>
        <v>06K002SH0013</v>
      </c>
      <c r="J34" s="54">
        <v>1.1000000000000001</v>
      </c>
      <c r="K34" s="54">
        <v>0.2</v>
      </c>
      <c r="L34" s="54">
        <v>0.2</v>
      </c>
      <c r="M34" s="54">
        <v>0.2</v>
      </c>
      <c r="N34" s="54">
        <v>0.2</v>
      </c>
      <c r="O34" s="54">
        <v>0.2</v>
      </c>
      <c r="P34" s="54">
        <v>0.2</v>
      </c>
      <c r="Q34" s="54">
        <v>0.2</v>
      </c>
      <c r="R34" s="54">
        <v>0.4</v>
      </c>
      <c r="S34" s="54">
        <v>0.4</v>
      </c>
      <c r="T34" s="54">
        <v>0.4</v>
      </c>
      <c r="U34" s="54">
        <v>0.4</v>
      </c>
      <c r="V34" s="54">
        <v>0.4</v>
      </c>
      <c r="W34" s="56">
        <v>0.4</v>
      </c>
      <c r="X34" s="2">
        <f t="shared" ca="1" si="6"/>
        <v>0</v>
      </c>
      <c r="Y34" s="2">
        <f t="shared" ca="1" si="6"/>
        <v>0</v>
      </c>
      <c r="Z34" s="2">
        <f t="shared" ca="1" si="6"/>
        <v>0</v>
      </c>
      <c r="AA34" s="2">
        <f t="shared" ca="1" si="6"/>
        <v>0</v>
      </c>
      <c r="AB34" s="2">
        <f t="shared" ca="1" si="6"/>
        <v>0</v>
      </c>
      <c r="AC34" s="2">
        <f t="shared" ca="1" si="6"/>
        <v>0</v>
      </c>
      <c r="AD34" s="2">
        <f t="shared" ca="1" si="6"/>
        <v>0</v>
      </c>
      <c r="AE34" s="2">
        <f t="shared" ca="1" si="6"/>
        <v>0</v>
      </c>
      <c r="AF34" s="2">
        <f t="shared" ca="1" si="6"/>
        <v>20</v>
      </c>
      <c r="AG34" s="2">
        <f t="shared" ca="1" si="6"/>
        <v>0</v>
      </c>
      <c r="AH34" s="2">
        <f t="shared" ca="1" si="6"/>
        <v>0</v>
      </c>
      <c r="AI34" s="2">
        <f t="shared" ca="1" si="6"/>
        <v>0</v>
      </c>
      <c r="AJ34" s="2">
        <f t="shared" ca="1" si="6"/>
        <v>0</v>
      </c>
      <c r="AK34" s="2">
        <f t="shared" ca="1" si="6"/>
        <v>0</v>
      </c>
      <c r="AL34" s="55">
        <v>0.68345017447132539</v>
      </c>
      <c r="AM34" s="55">
        <v>0.70935617743901791</v>
      </c>
      <c r="AN34" s="55">
        <v>0.71959198930823776</v>
      </c>
      <c r="AO34" s="55">
        <v>0.71615542198582482</v>
      </c>
      <c r="AP34" s="55">
        <v>0.68454571509880879</v>
      </c>
      <c r="AQ34" s="55">
        <v>0.67282186581174508</v>
      </c>
      <c r="AR34" s="55">
        <v>0.65946555913716154</v>
      </c>
      <c r="AS34" s="55">
        <v>0.73633176236055786</v>
      </c>
      <c r="AT34" s="55">
        <v>0.6952091211194078</v>
      </c>
      <c r="AU34" s="55">
        <v>0.71161246975718317</v>
      </c>
      <c r="AV34" s="55">
        <v>0.72015747031648081</v>
      </c>
      <c r="AW34" s="55">
        <v>0.70764300032845828</v>
      </c>
      <c r="AX34" s="55">
        <v>0.64802663802953742</v>
      </c>
      <c r="AY34" s="55">
        <v>0.64224510599936369</v>
      </c>
      <c r="AZ34" s="2">
        <f t="shared" ca="1" si="7"/>
        <v>0</v>
      </c>
      <c r="BA34" s="2">
        <f t="shared" ca="1" si="7"/>
        <v>0</v>
      </c>
      <c r="BB34" s="2">
        <f t="shared" ca="1" si="7"/>
        <v>0</v>
      </c>
      <c r="BC34" s="2">
        <f t="shared" ca="1" si="7"/>
        <v>0</v>
      </c>
      <c r="BD34" s="2">
        <f t="shared" ca="1" si="7"/>
        <v>0</v>
      </c>
      <c r="BE34" s="2">
        <f t="shared" ca="1" si="7"/>
        <v>0</v>
      </c>
      <c r="BF34" s="2">
        <f t="shared" ca="1" si="7"/>
        <v>0</v>
      </c>
      <c r="BG34" s="2">
        <f t="shared" ca="1" si="7"/>
        <v>0</v>
      </c>
      <c r="BH34" s="2">
        <f t="shared" ca="1" si="7"/>
        <v>0</v>
      </c>
      <c r="BI34" s="2">
        <f t="shared" ca="1" si="7"/>
        <v>0</v>
      </c>
      <c r="BJ34" s="2">
        <f t="shared" ca="1" si="7"/>
        <v>0</v>
      </c>
      <c r="BK34" s="2">
        <f t="shared" ca="1" si="7"/>
        <v>0</v>
      </c>
      <c r="BL34" s="2">
        <f t="shared" ca="1" si="7"/>
        <v>0</v>
      </c>
      <c r="BM34" s="2">
        <f t="shared" ca="1" si="7"/>
        <v>0</v>
      </c>
      <c r="BN34" s="2" t="str">
        <f t="shared" si="8"/>
        <v>SH</v>
      </c>
      <c r="BO34" s="2">
        <f>IF(AND(COUNTIF(J34:W34,"&gt;0")&gt;6,COUNTIF(J34:W34,"&gt;0")=SUM(BR34:CE34)),SUM(BR34:CE34),0)</f>
        <v>0</v>
      </c>
      <c r="BP34" s="2">
        <f t="shared" si="2"/>
        <v>1</v>
      </c>
      <c r="BR34" s="2">
        <f t="shared" si="11"/>
        <v>0</v>
      </c>
      <c r="BS34" s="2">
        <f t="shared" si="11"/>
        <v>0</v>
      </c>
      <c r="BT34" s="2">
        <f t="shared" si="11"/>
        <v>0</v>
      </c>
      <c r="BU34" s="2">
        <f t="shared" si="11"/>
        <v>0</v>
      </c>
      <c r="BV34" s="2">
        <f t="shared" si="11"/>
        <v>0</v>
      </c>
      <c r="BW34" s="2">
        <f t="shared" si="11"/>
        <v>0</v>
      </c>
      <c r="BX34" s="2">
        <f t="shared" si="11"/>
        <v>0</v>
      </c>
      <c r="BY34" s="2">
        <f t="shared" si="11"/>
        <v>0</v>
      </c>
      <c r="BZ34" s="2">
        <f t="shared" si="11"/>
        <v>0</v>
      </c>
      <c r="CA34" s="2">
        <f t="shared" si="11"/>
        <v>0</v>
      </c>
      <c r="CB34" s="2">
        <f t="shared" si="11"/>
        <v>0</v>
      </c>
      <c r="CC34" s="2">
        <f t="shared" si="11"/>
        <v>0</v>
      </c>
      <c r="CD34" s="2">
        <f t="shared" si="11"/>
        <v>0</v>
      </c>
      <c r="CE34" s="2">
        <f t="shared" si="11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КА-7  -  Гшл</v>
      </c>
      <c r="B35" s="10" t="s">
        <v>2606</v>
      </c>
      <c r="C35" s="18">
        <v>3</v>
      </c>
      <c r="D35" s="18">
        <v>0</v>
      </c>
      <c r="E35" s="22" t="s">
        <v>116</v>
      </c>
      <c r="F35" s="22">
        <v>1</v>
      </c>
      <c r="G35" s="22">
        <v>1</v>
      </c>
      <c r="H35" s="20">
        <f t="shared" ca="1" si="4"/>
        <v>0</v>
      </c>
      <c r="I35" s="16" t="str">
        <f t="shared" si="5"/>
        <v>07K002SH0013</v>
      </c>
      <c r="J35" s="54">
        <v>1.1000000000000001</v>
      </c>
      <c r="K35" s="54">
        <v>0.8</v>
      </c>
      <c r="L35" s="54">
        <v>0.8</v>
      </c>
      <c r="M35" s="54">
        <v>0.8</v>
      </c>
      <c r="N35" s="54">
        <v>0.8</v>
      </c>
      <c r="O35" s="54">
        <v>0.8</v>
      </c>
      <c r="P35" s="54">
        <v>0.8</v>
      </c>
      <c r="Q35" s="54">
        <v>0.8</v>
      </c>
      <c r="R35" s="54">
        <v>0.9</v>
      </c>
      <c r="S35" s="54">
        <v>0.9</v>
      </c>
      <c r="T35" s="54">
        <v>0.9</v>
      </c>
      <c r="U35" s="54">
        <v>0.9</v>
      </c>
      <c r="V35" s="54">
        <v>0.9</v>
      </c>
      <c r="W35" s="56">
        <v>0.9</v>
      </c>
      <c r="X35" s="2">
        <f t="shared" ca="1" si="6"/>
        <v>0</v>
      </c>
      <c r="Y35" s="2">
        <f t="shared" ca="1" si="6"/>
        <v>0</v>
      </c>
      <c r="Z35" s="2">
        <f t="shared" ca="1" si="6"/>
        <v>0</v>
      </c>
      <c r="AA35" s="2">
        <f t="shared" ca="1" si="6"/>
        <v>0</v>
      </c>
      <c r="AB35" s="2">
        <f t="shared" ca="1" si="6"/>
        <v>0</v>
      </c>
      <c r="AC35" s="2">
        <f t="shared" ca="1" si="6"/>
        <v>0</v>
      </c>
      <c r="AD35" s="2">
        <f t="shared" ca="1" si="6"/>
        <v>0</v>
      </c>
      <c r="AE35" s="2">
        <f t="shared" ca="1" si="6"/>
        <v>0</v>
      </c>
      <c r="AF35" s="2">
        <f t="shared" ca="1" si="6"/>
        <v>0</v>
      </c>
      <c r="AG35" s="2">
        <f t="shared" ca="1" si="6"/>
        <v>0</v>
      </c>
      <c r="AH35" s="2">
        <f t="shared" ca="1" si="6"/>
        <v>0</v>
      </c>
      <c r="AI35" s="2">
        <f t="shared" ca="1" si="6"/>
        <v>0</v>
      </c>
      <c r="AJ35" s="2">
        <f t="shared" ca="1" si="6"/>
        <v>0</v>
      </c>
      <c r="AK35" s="2">
        <f t="shared" ca="1" si="6"/>
        <v>0</v>
      </c>
      <c r="AL35" s="55">
        <v>0.70607419772811875</v>
      </c>
      <c r="AM35" s="55">
        <v>0.70933362319847348</v>
      </c>
      <c r="AN35" s="55">
        <v>0.70321480140546921</v>
      </c>
      <c r="AO35" s="55">
        <v>0.7024862157392715</v>
      </c>
      <c r="AP35" s="55">
        <v>0.67029351213241883</v>
      </c>
      <c r="AQ35" s="55">
        <v>0.68595814818488421</v>
      </c>
      <c r="AR35" s="55">
        <v>0.67681914153007561</v>
      </c>
      <c r="AS35" s="55">
        <v>0.73086344291662508</v>
      </c>
      <c r="AT35" s="55">
        <v>0.69988375008958881</v>
      </c>
      <c r="AU35" s="55">
        <v>0.74094251023986557</v>
      </c>
      <c r="AV35" s="55">
        <v>0.74225513986507197</v>
      </c>
      <c r="AW35" s="55">
        <v>0.72513273064939299</v>
      </c>
      <c r="AX35" s="55">
        <v>0.65433899243185123</v>
      </c>
      <c r="AY35" s="55">
        <v>0.63205009869953421</v>
      </c>
      <c r="AZ35" s="2">
        <f t="shared" ca="1" si="7"/>
        <v>0</v>
      </c>
      <c r="BA35" s="2">
        <f t="shared" ca="1" si="7"/>
        <v>0</v>
      </c>
      <c r="BB35" s="2">
        <f t="shared" ca="1" si="7"/>
        <v>0</v>
      </c>
      <c r="BC35" s="2">
        <f t="shared" ca="1" si="7"/>
        <v>0</v>
      </c>
      <c r="BD35" s="2">
        <f t="shared" ca="1" si="7"/>
        <v>0</v>
      </c>
      <c r="BE35" s="2">
        <f t="shared" ca="1" si="7"/>
        <v>0</v>
      </c>
      <c r="BF35" s="2">
        <f t="shared" ca="1" si="7"/>
        <v>0</v>
      </c>
      <c r="BG35" s="2">
        <f t="shared" ca="1" si="7"/>
        <v>0</v>
      </c>
      <c r="BH35" s="2">
        <f t="shared" ca="1" si="7"/>
        <v>0</v>
      </c>
      <c r="BI35" s="2">
        <f t="shared" ca="1" si="7"/>
        <v>0</v>
      </c>
      <c r="BJ35" s="2">
        <f t="shared" ca="1" si="7"/>
        <v>0</v>
      </c>
      <c r="BK35" s="2">
        <f t="shared" ca="1" si="7"/>
        <v>0</v>
      </c>
      <c r="BL35" s="2">
        <f t="shared" ca="1" si="7"/>
        <v>0</v>
      </c>
      <c r="BM35" s="2">
        <f t="shared" ca="1" si="7"/>
        <v>0</v>
      </c>
      <c r="BN35" s="2" t="str">
        <f t="shared" si="8"/>
        <v>SH</v>
      </c>
      <c r="BO35" s="2">
        <f>IF(AND(COUNTIF(J35:W35,"&gt;0")&gt;6,COUNTIF(J35:W35,"&gt;0")=SUM(BR35:CE35)),SUM(BR35:CE35),0)</f>
        <v>0</v>
      </c>
      <c r="BP35" s="2">
        <f t="shared" si="2"/>
        <v>1</v>
      </c>
      <c r="BR35" s="2">
        <f t="shared" si="11"/>
        <v>0</v>
      </c>
      <c r="BS35" s="2">
        <f t="shared" si="11"/>
        <v>0</v>
      </c>
      <c r="BT35" s="2">
        <f t="shared" si="11"/>
        <v>0</v>
      </c>
      <c r="BU35" s="2">
        <f t="shared" si="11"/>
        <v>0</v>
      </c>
      <c r="BV35" s="2">
        <f t="shared" si="11"/>
        <v>0</v>
      </c>
      <c r="BW35" s="2">
        <f t="shared" si="11"/>
        <v>0</v>
      </c>
      <c r="BX35" s="2">
        <f t="shared" si="11"/>
        <v>0</v>
      </c>
      <c r="BY35" s="2">
        <f t="shared" si="11"/>
        <v>0</v>
      </c>
      <c r="BZ35" s="2">
        <f t="shared" si="11"/>
        <v>0</v>
      </c>
      <c r="CA35" s="2">
        <f t="shared" si="11"/>
        <v>0</v>
      </c>
      <c r="CB35" s="2">
        <f t="shared" si="11"/>
        <v>0</v>
      </c>
      <c r="CC35" s="2">
        <f t="shared" si="11"/>
        <v>0</v>
      </c>
      <c r="CD35" s="2">
        <f t="shared" si="11"/>
        <v>0</v>
      </c>
      <c r="CE35" s="2">
        <f t="shared" si="11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  -  Δα_рс</v>
      </c>
      <c r="B36" s="10" t="s">
        <v>2607</v>
      </c>
      <c r="C36" s="18">
        <v>30</v>
      </c>
      <c r="D36" s="18">
        <v>8</v>
      </c>
      <c r="E36" s="22" t="s">
        <v>608</v>
      </c>
      <c r="F36" s="22">
        <v>1</v>
      </c>
      <c r="G36" s="22"/>
      <c r="H36" s="20">
        <f t="shared" ca="1" si="4"/>
        <v>0</v>
      </c>
      <c r="I36" s="16" t="str">
        <f t="shared" si="5"/>
        <v>01K002SV0013</v>
      </c>
      <c r="J36" s="54">
        <v>12.000000000000011</v>
      </c>
      <c r="K36" s="54">
        <v>12.000000000000011</v>
      </c>
      <c r="L36" s="54">
        <v>12.000000000000011</v>
      </c>
      <c r="M36" s="54">
        <v>12.000000000000011</v>
      </c>
      <c r="N36" s="54">
        <v>12.000000000000011</v>
      </c>
      <c r="O36" s="54">
        <v>12.000000000000011</v>
      </c>
      <c r="P36" s="54">
        <v>12.000000000000011</v>
      </c>
      <c r="Q36" s="54">
        <v>12.000000000000011</v>
      </c>
      <c r="R36" s="54">
        <v>13.000000000000011</v>
      </c>
      <c r="S36" s="54">
        <v>13.000000000000011</v>
      </c>
      <c r="T36" s="54">
        <v>13.000000000000011</v>
      </c>
      <c r="U36" s="54">
        <v>13.000000000000011</v>
      </c>
      <c r="V36" s="54">
        <v>13.000000000000011</v>
      </c>
      <c r="W36" s="56">
        <v>13.000000000000011</v>
      </c>
      <c r="X36" s="2">
        <f t="shared" ca="1" si="6"/>
        <v>0</v>
      </c>
      <c r="Y36" s="2">
        <f t="shared" ca="1" si="6"/>
        <v>0</v>
      </c>
      <c r="Z36" s="2">
        <f t="shared" ca="1" si="6"/>
        <v>0</v>
      </c>
      <c r="AA36" s="2">
        <f t="shared" ca="1" si="6"/>
        <v>0</v>
      </c>
      <c r="AB36" s="2">
        <f t="shared" ca="1" si="6"/>
        <v>0</v>
      </c>
      <c r="AC36" s="2">
        <f t="shared" ca="1" si="6"/>
        <v>0</v>
      </c>
      <c r="AD36" s="2">
        <f t="shared" ca="1" si="6"/>
        <v>0</v>
      </c>
      <c r="AE36" s="2">
        <f t="shared" ca="1" si="6"/>
        <v>0</v>
      </c>
      <c r="AF36" s="2">
        <f t="shared" ca="1" si="6"/>
        <v>0</v>
      </c>
      <c r="AG36" s="2">
        <f t="shared" ca="1" si="6"/>
        <v>0</v>
      </c>
      <c r="AH36" s="2">
        <f t="shared" ca="1" si="6"/>
        <v>0</v>
      </c>
      <c r="AI36" s="2">
        <f t="shared" ca="1" si="6"/>
        <v>0</v>
      </c>
      <c r="AJ36" s="2">
        <f t="shared" ca="1" si="6"/>
        <v>0</v>
      </c>
      <c r="AK36" s="2">
        <f t="shared" ca="1" si="6"/>
        <v>0</v>
      </c>
      <c r="AL36" s="55">
        <v>0.11314539204180683</v>
      </c>
      <c r="AM36" s="55">
        <v>0.10926675402718505</v>
      </c>
      <c r="AN36" s="55">
        <v>0.10947989439494132</v>
      </c>
      <c r="AO36" s="55">
        <v>0.10969237797246294</v>
      </c>
      <c r="AP36" s="55">
        <v>0.10791521970725226</v>
      </c>
      <c r="AQ36" s="55">
        <v>0.10764628253822456</v>
      </c>
      <c r="AR36" s="55">
        <v>0.10638865800430462</v>
      </c>
      <c r="AS36" s="55">
        <v>0.10634487124857052</v>
      </c>
      <c r="AT36" s="55">
        <v>0.10766506423095509</v>
      </c>
      <c r="AU36" s="55">
        <v>0.11153607607449646</v>
      </c>
      <c r="AV36" s="55">
        <v>0.11157880653373503</v>
      </c>
      <c r="AW36" s="55">
        <v>0.11287593922570364</v>
      </c>
      <c r="AX36" s="55">
        <v>0.11432562477920509</v>
      </c>
      <c r="AY36" s="55">
        <v>0.11381423369137984</v>
      </c>
      <c r="AZ36" s="2">
        <f t="shared" ca="1" si="7"/>
        <v>0</v>
      </c>
      <c r="BA36" s="2">
        <f t="shared" ca="1" si="7"/>
        <v>0</v>
      </c>
      <c r="BB36" s="2">
        <f t="shared" ca="1" si="7"/>
        <v>0</v>
      </c>
      <c r="BC36" s="2">
        <f t="shared" ca="1" si="7"/>
        <v>0</v>
      </c>
      <c r="BD36" s="2">
        <f t="shared" ca="1" si="7"/>
        <v>0</v>
      </c>
      <c r="BE36" s="2">
        <f t="shared" ca="1" si="7"/>
        <v>0</v>
      </c>
      <c r="BF36" s="2">
        <f t="shared" ca="1" si="7"/>
        <v>0</v>
      </c>
      <c r="BG36" s="2">
        <f t="shared" ca="1" si="7"/>
        <v>0</v>
      </c>
      <c r="BH36" s="2">
        <f t="shared" ca="1" si="7"/>
        <v>0</v>
      </c>
      <c r="BI36" s="2">
        <f t="shared" ca="1" si="7"/>
        <v>0</v>
      </c>
      <c r="BJ36" s="2">
        <f t="shared" ca="1" si="7"/>
        <v>0</v>
      </c>
      <c r="BK36" s="2">
        <f t="shared" ca="1" si="7"/>
        <v>0</v>
      </c>
      <c r="BL36" s="2">
        <f t="shared" ca="1" si="7"/>
        <v>0</v>
      </c>
      <c r="BM36" s="2">
        <f t="shared" ca="1" si="7"/>
        <v>0</v>
      </c>
      <c r="BN36" s="2" t="str">
        <f t="shared" si="8"/>
        <v>SV</v>
      </c>
      <c r="BO36" s="2">
        <f>IF(AND(COUNTIF(J36:W36,"&gt;0")&gt;6,COUNTIF(J36:W36,"&gt;0")=SUM(BR36:CE36)),SUM(BR36:CE36),0)</f>
        <v>0</v>
      </c>
      <c r="BP36" s="2">
        <f t="shared" si="2"/>
        <v>1</v>
      </c>
      <c r="BR36" s="2">
        <f t="shared" ref="BR36:CE42" si="12">IF(AND(J51 &gt;0,J36&gt;$C36,J36 &gt;1),1,0)</f>
        <v>0</v>
      </c>
      <c r="BS36" s="2">
        <f t="shared" si="12"/>
        <v>0</v>
      </c>
      <c r="BT36" s="2">
        <f t="shared" si="12"/>
        <v>0</v>
      </c>
      <c r="BU36" s="2">
        <f t="shared" si="12"/>
        <v>0</v>
      </c>
      <c r="BV36" s="2">
        <f t="shared" si="12"/>
        <v>0</v>
      </c>
      <c r="BW36" s="2">
        <f t="shared" si="12"/>
        <v>0</v>
      </c>
      <c r="BX36" s="2">
        <f t="shared" si="12"/>
        <v>0</v>
      </c>
      <c r="BY36" s="2">
        <f t="shared" si="12"/>
        <v>0</v>
      </c>
      <c r="BZ36" s="2">
        <f t="shared" si="12"/>
        <v>0</v>
      </c>
      <c r="CA36" s="2">
        <f t="shared" si="12"/>
        <v>0</v>
      </c>
      <c r="CB36" s="2">
        <f t="shared" si="12"/>
        <v>0</v>
      </c>
      <c r="CC36" s="2">
        <f t="shared" si="12"/>
        <v>0</v>
      </c>
      <c r="CD36" s="2">
        <f t="shared" si="12"/>
        <v>0</v>
      </c>
      <c r="CE36" s="2">
        <f t="shared" si="12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КА-2  -  Δα_рс</v>
      </c>
      <c r="B37" s="10" t="s">
        <v>2608</v>
      </c>
      <c r="C37" s="18">
        <v>30</v>
      </c>
      <c r="D37" s="18">
        <v>8</v>
      </c>
      <c r="E37" s="22" t="s">
        <v>608</v>
      </c>
      <c r="F37" s="22">
        <v>1</v>
      </c>
      <c r="G37" s="22"/>
      <c r="H37" s="20">
        <f t="shared" ca="1" si="4"/>
        <v>0</v>
      </c>
      <c r="I37" s="16" t="str">
        <f t="shared" si="5"/>
        <v>02K002SV0013</v>
      </c>
      <c r="J37" s="54">
        <v>11.000000000000011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6"/>
        <v>0</v>
      </c>
      <c r="Y37" s="2">
        <f t="shared" ca="1" si="6"/>
        <v>0</v>
      </c>
      <c r="Z37" s="2">
        <f t="shared" ca="1" si="6"/>
        <v>0</v>
      </c>
      <c r="AA37" s="2">
        <f t="shared" ca="1" si="6"/>
        <v>0</v>
      </c>
      <c r="AB37" s="2">
        <f t="shared" ca="1" si="6"/>
        <v>0</v>
      </c>
      <c r="AC37" s="2">
        <f t="shared" ca="1" si="6"/>
        <v>0</v>
      </c>
      <c r="AD37" s="2">
        <f t="shared" ca="1" si="6"/>
        <v>0</v>
      </c>
      <c r="AE37" s="2">
        <f t="shared" ca="1" si="6"/>
        <v>0</v>
      </c>
      <c r="AF37" s="2">
        <f t="shared" ca="1" si="6"/>
        <v>0</v>
      </c>
      <c r="AG37" s="2">
        <f t="shared" ca="1" si="6"/>
        <v>0</v>
      </c>
      <c r="AH37" s="2">
        <f t="shared" ca="1" si="6"/>
        <v>0</v>
      </c>
      <c r="AI37" s="2">
        <f t="shared" ca="1" si="6"/>
        <v>0</v>
      </c>
      <c r="AJ37" s="2">
        <f t="shared" ca="1" si="6"/>
        <v>0</v>
      </c>
      <c r="AK37" s="2">
        <f t="shared" ca="1" si="6"/>
        <v>0</v>
      </c>
      <c r="AL37" s="55">
        <v>0.14941639745810814</v>
      </c>
      <c r="AM37" s="55">
        <v>0</v>
      </c>
      <c r="AN37" s="55">
        <v>0</v>
      </c>
      <c r="AO37" s="55">
        <v>0</v>
      </c>
      <c r="AP37" s="55">
        <v>0</v>
      </c>
      <c r="AQ37" s="55">
        <v>0</v>
      </c>
      <c r="AR37" s="55">
        <v>0</v>
      </c>
      <c r="AS37" s="55">
        <v>0</v>
      </c>
      <c r="AT37" s="55">
        <v>0</v>
      </c>
      <c r="AU37" s="55">
        <v>0</v>
      </c>
      <c r="AV37" s="55">
        <v>0</v>
      </c>
      <c r="AW37" s="55">
        <v>0</v>
      </c>
      <c r="AX37" s="55">
        <v>0</v>
      </c>
      <c r="AY37" s="55">
        <v>0</v>
      </c>
      <c r="AZ37" s="2">
        <f t="shared" ca="1" si="7"/>
        <v>0</v>
      </c>
      <c r="BA37" s="2">
        <f t="shared" ca="1" si="7"/>
        <v>0</v>
      </c>
      <c r="BB37" s="2">
        <f t="shared" ca="1" si="7"/>
        <v>0</v>
      </c>
      <c r="BC37" s="2">
        <f t="shared" ca="1" si="7"/>
        <v>0</v>
      </c>
      <c r="BD37" s="2">
        <f t="shared" ca="1" si="7"/>
        <v>0</v>
      </c>
      <c r="BE37" s="2">
        <f t="shared" ca="1" si="7"/>
        <v>0</v>
      </c>
      <c r="BF37" s="2">
        <f t="shared" ca="1" si="7"/>
        <v>0</v>
      </c>
      <c r="BG37" s="2">
        <f t="shared" ca="1" si="7"/>
        <v>0</v>
      </c>
      <c r="BH37" s="2">
        <f t="shared" ca="1" si="7"/>
        <v>0</v>
      </c>
      <c r="BI37" s="2">
        <f t="shared" ca="1" si="7"/>
        <v>0</v>
      </c>
      <c r="BJ37" s="2">
        <f t="shared" ca="1" si="7"/>
        <v>0</v>
      </c>
      <c r="BK37" s="2">
        <f t="shared" ca="1" si="7"/>
        <v>0</v>
      </c>
      <c r="BL37" s="2">
        <f t="shared" ca="1" si="7"/>
        <v>0</v>
      </c>
      <c r="BM37" s="2">
        <f t="shared" ca="1" si="7"/>
        <v>0</v>
      </c>
      <c r="BN37" s="2" t="str">
        <f t="shared" si="8"/>
        <v>SV</v>
      </c>
      <c r="BP37" s="2">
        <f t="shared" si="2"/>
        <v>0</v>
      </c>
      <c r="BR37" s="2">
        <f t="shared" si="12"/>
        <v>0</v>
      </c>
      <c r="BS37" s="2">
        <f t="shared" si="12"/>
        <v>0</v>
      </c>
      <c r="BT37" s="2">
        <f t="shared" si="12"/>
        <v>0</v>
      </c>
      <c r="BU37" s="2">
        <f t="shared" si="12"/>
        <v>0</v>
      </c>
      <c r="BV37" s="2">
        <f t="shared" si="12"/>
        <v>0</v>
      </c>
      <c r="BW37" s="2">
        <f t="shared" si="12"/>
        <v>0</v>
      </c>
      <c r="BX37" s="2">
        <f t="shared" si="12"/>
        <v>0</v>
      </c>
      <c r="BY37" s="2">
        <f t="shared" si="12"/>
        <v>0</v>
      </c>
      <c r="BZ37" s="2">
        <f t="shared" si="12"/>
        <v>0</v>
      </c>
      <c r="CA37" s="2">
        <f t="shared" si="12"/>
        <v>0</v>
      </c>
      <c r="CB37" s="2">
        <f t="shared" si="12"/>
        <v>0</v>
      </c>
      <c r="CC37" s="2">
        <f t="shared" si="12"/>
        <v>0</v>
      </c>
      <c r="CD37" s="2">
        <f t="shared" si="12"/>
        <v>0</v>
      </c>
      <c r="CE37" s="2">
        <f t="shared" si="12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КА-3  -  Δα_рс</v>
      </c>
      <c r="B38" s="10" t="s">
        <v>2609</v>
      </c>
      <c r="C38" s="18">
        <v>30</v>
      </c>
      <c r="D38" s="18">
        <v>8</v>
      </c>
      <c r="E38" s="22" t="s">
        <v>608</v>
      </c>
      <c r="F38" s="22">
        <v>1</v>
      </c>
      <c r="G38" s="22"/>
      <c r="H38" s="20">
        <f t="shared" ca="1" si="4"/>
        <v>0</v>
      </c>
      <c r="I38" s="16" t="str">
        <f t="shared" si="5"/>
        <v>03K002SV0013</v>
      </c>
      <c r="J38" s="54">
        <v>11.999999999999989</v>
      </c>
      <c r="K38" s="54">
        <v>12.000000000000011</v>
      </c>
      <c r="L38" s="54">
        <v>12.000000000000011</v>
      </c>
      <c r="M38" s="54">
        <v>12.000000000000011</v>
      </c>
      <c r="N38" s="54">
        <v>12.000000000000011</v>
      </c>
      <c r="O38" s="54">
        <v>0</v>
      </c>
      <c r="P38" s="54">
        <v>0</v>
      </c>
      <c r="Q38" s="54">
        <v>0</v>
      </c>
      <c r="R38" s="54">
        <v>0</v>
      </c>
      <c r="S38" s="54">
        <v>0</v>
      </c>
      <c r="T38" s="54">
        <v>0</v>
      </c>
      <c r="U38" s="54">
        <v>0</v>
      </c>
      <c r="V38" s="54">
        <v>0</v>
      </c>
      <c r="W38" s="56">
        <v>0</v>
      </c>
      <c r="X38" s="2">
        <f t="shared" ca="1" si="6"/>
        <v>0</v>
      </c>
      <c r="Y38" s="2">
        <f t="shared" ca="1" si="6"/>
        <v>0</v>
      </c>
      <c r="Z38" s="2">
        <f t="shared" ca="1" si="6"/>
        <v>0</v>
      </c>
      <c r="AA38" s="2">
        <f t="shared" ca="1" si="6"/>
        <v>0</v>
      </c>
      <c r="AB38" s="2">
        <f t="shared" ca="1" si="6"/>
        <v>0</v>
      </c>
      <c r="AC38" s="2">
        <f t="shared" ca="1" si="6"/>
        <v>0</v>
      </c>
      <c r="AD38" s="2">
        <f t="shared" ca="1" si="6"/>
        <v>0</v>
      </c>
      <c r="AE38" s="2">
        <f t="shared" ca="1" si="6"/>
        <v>0</v>
      </c>
      <c r="AF38" s="2">
        <f t="shared" ca="1" si="6"/>
        <v>0</v>
      </c>
      <c r="AG38" s="2">
        <f t="shared" ca="1" si="6"/>
        <v>0</v>
      </c>
      <c r="AH38" s="2">
        <f t="shared" ca="1" si="6"/>
        <v>0</v>
      </c>
      <c r="AI38" s="2">
        <f t="shared" ca="1" si="6"/>
        <v>0</v>
      </c>
      <c r="AJ38" s="2">
        <f t="shared" ca="1" si="6"/>
        <v>0</v>
      </c>
      <c r="AK38" s="2">
        <f t="shared" ca="1" si="6"/>
        <v>0</v>
      </c>
      <c r="AL38" s="55">
        <v>0.10930228772588312</v>
      </c>
      <c r="AM38" s="55">
        <v>0.10714761747782837</v>
      </c>
      <c r="AN38" s="55">
        <v>0.10967683198158855</v>
      </c>
      <c r="AO38" s="55">
        <v>0.1097515053021462</v>
      </c>
      <c r="AP38" s="55">
        <v>0.11058299734848738</v>
      </c>
      <c r="AQ38" s="55">
        <v>0</v>
      </c>
      <c r="AR38" s="55">
        <v>0</v>
      </c>
      <c r="AS38" s="55">
        <v>0</v>
      </c>
      <c r="AT38" s="55">
        <v>0</v>
      </c>
      <c r="AU38" s="55">
        <v>0</v>
      </c>
      <c r="AV38" s="55">
        <v>0</v>
      </c>
      <c r="AW38" s="55">
        <v>0</v>
      </c>
      <c r="AX38" s="55">
        <v>0</v>
      </c>
      <c r="AY38" s="55">
        <v>0</v>
      </c>
      <c r="AZ38" s="2">
        <f t="shared" ca="1" si="7"/>
        <v>0</v>
      </c>
      <c r="BA38" s="2">
        <f t="shared" ca="1" si="7"/>
        <v>0</v>
      </c>
      <c r="BB38" s="2">
        <f t="shared" ca="1" si="7"/>
        <v>0</v>
      </c>
      <c r="BC38" s="2">
        <f t="shared" ca="1" si="7"/>
        <v>0</v>
      </c>
      <c r="BD38" s="2">
        <f t="shared" ca="1" si="7"/>
        <v>0</v>
      </c>
      <c r="BE38" s="2">
        <f t="shared" ca="1" si="7"/>
        <v>0</v>
      </c>
      <c r="BF38" s="2">
        <f t="shared" ca="1" si="7"/>
        <v>0</v>
      </c>
      <c r="BG38" s="2">
        <f t="shared" ca="1" si="7"/>
        <v>0</v>
      </c>
      <c r="BH38" s="2">
        <f t="shared" ca="1" si="7"/>
        <v>0</v>
      </c>
      <c r="BI38" s="2">
        <f t="shared" ca="1" si="7"/>
        <v>0</v>
      </c>
      <c r="BJ38" s="2">
        <f t="shared" ca="1" si="7"/>
        <v>0</v>
      </c>
      <c r="BK38" s="2">
        <f t="shared" ca="1" si="7"/>
        <v>0</v>
      </c>
      <c r="BL38" s="2">
        <f t="shared" ca="1" si="7"/>
        <v>0</v>
      </c>
      <c r="BM38" s="2">
        <f t="shared" ca="1" si="7"/>
        <v>0</v>
      </c>
      <c r="BN38" s="2" t="str">
        <f t="shared" si="8"/>
        <v>SV</v>
      </c>
      <c r="BP38" s="2">
        <f t="shared" si="2"/>
        <v>0</v>
      </c>
      <c r="BR38" s="2">
        <f t="shared" si="12"/>
        <v>0</v>
      </c>
      <c r="BS38" s="2">
        <f t="shared" si="12"/>
        <v>0</v>
      </c>
      <c r="BT38" s="2">
        <f t="shared" si="12"/>
        <v>0</v>
      </c>
      <c r="BU38" s="2">
        <f t="shared" si="12"/>
        <v>0</v>
      </c>
      <c r="BV38" s="2">
        <f t="shared" si="12"/>
        <v>0</v>
      </c>
      <c r="BW38" s="2">
        <f t="shared" si="12"/>
        <v>0</v>
      </c>
      <c r="BX38" s="2">
        <f t="shared" si="12"/>
        <v>0</v>
      </c>
      <c r="BY38" s="2">
        <f t="shared" si="12"/>
        <v>0</v>
      </c>
      <c r="BZ38" s="2">
        <f t="shared" si="12"/>
        <v>0</v>
      </c>
      <c r="CA38" s="2">
        <f t="shared" si="12"/>
        <v>0</v>
      </c>
      <c r="CB38" s="2">
        <f t="shared" si="12"/>
        <v>0</v>
      </c>
      <c r="CC38" s="2">
        <f t="shared" si="12"/>
        <v>0</v>
      </c>
      <c r="CD38" s="2">
        <f t="shared" si="12"/>
        <v>0</v>
      </c>
      <c r="CE38" s="2">
        <f t="shared" si="12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КА-4  -  Δα_рс</v>
      </c>
      <c r="B39" s="10" t="s">
        <v>2610</v>
      </c>
      <c r="C39" s="18">
        <v>30</v>
      </c>
      <c r="D39" s="18">
        <v>8</v>
      </c>
      <c r="E39" s="22" t="s">
        <v>608</v>
      </c>
      <c r="F39" s="22">
        <v>1</v>
      </c>
      <c r="G39" s="22"/>
      <c r="H39" s="20">
        <f t="shared" ca="1" si="4"/>
        <v>0</v>
      </c>
      <c r="I39" s="16" t="str">
        <f t="shared" si="5"/>
        <v>04K002SV0013</v>
      </c>
      <c r="J39" s="54">
        <v>12.999999999999989</v>
      </c>
      <c r="K39" s="54">
        <v>11.999999999999989</v>
      </c>
      <c r="L39" s="54">
        <v>11.999999999999989</v>
      </c>
      <c r="M39" s="54">
        <v>11.999999999999989</v>
      </c>
      <c r="N39" s="54">
        <v>11.999999999999989</v>
      </c>
      <c r="O39" s="54">
        <v>11.999999999999989</v>
      </c>
      <c r="P39" s="54">
        <v>11.999999999999989</v>
      </c>
      <c r="Q39" s="54">
        <v>11.999999999999989</v>
      </c>
      <c r="R39" s="54">
        <v>12.000000000000011</v>
      </c>
      <c r="S39" s="54">
        <v>12.000000000000011</v>
      </c>
      <c r="T39" s="54">
        <v>12.000000000000011</v>
      </c>
      <c r="U39" s="54">
        <v>12.000000000000011</v>
      </c>
      <c r="V39" s="54">
        <v>12.000000000000011</v>
      </c>
      <c r="W39" s="56">
        <v>12.000000000000011</v>
      </c>
      <c r="X39" s="2">
        <f t="shared" ca="1" si="6"/>
        <v>0</v>
      </c>
      <c r="Y39" s="2">
        <f t="shared" ca="1" si="6"/>
        <v>0</v>
      </c>
      <c r="Z39" s="2">
        <f t="shared" ca="1" si="6"/>
        <v>0</v>
      </c>
      <c r="AA39" s="2">
        <f t="shared" ca="1" si="6"/>
        <v>0</v>
      </c>
      <c r="AB39" s="2">
        <f t="shared" ca="1" si="6"/>
        <v>0</v>
      </c>
      <c r="AC39" s="2">
        <f t="shared" ca="1" si="6"/>
        <v>0</v>
      </c>
      <c r="AD39" s="2">
        <f t="shared" ca="1" si="6"/>
        <v>0</v>
      </c>
      <c r="AE39" s="2">
        <f t="shared" ca="1" si="6"/>
        <v>0</v>
      </c>
      <c r="AF39" s="2">
        <f t="shared" ca="1" si="6"/>
        <v>0</v>
      </c>
      <c r="AG39" s="2">
        <f t="shared" ca="1" si="6"/>
        <v>0</v>
      </c>
      <c r="AH39" s="2">
        <f t="shared" ca="1" si="6"/>
        <v>0</v>
      </c>
      <c r="AI39" s="2">
        <f t="shared" ca="1" si="6"/>
        <v>0</v>
      </c>
      <c r="AJ39" s="2">
        <f t="shared" ca="1" si="6"/>
        <v>0</v>
      </c>
      <c r="AK39" s="2">
        <f t="shared" ca="1" si="6"/>
        <v>0</v>
      </c>
      <c r="AL39" s="55">
        <v>0.10395459561572573</v>
      </c>
      <c r="AM39" s="55">
        <v>0.1057932664659494</v>
      </c>
      <c r="AN39" s="55">
        <v>0.10607331470053878</v>
      </c>
      <c r="AO39" s="55">
        <v>0.10547528884565271</v>
      </c>
      <c r="AP39" s="55">
        <v>0.10456738233723648</v>
      </c>
      <c r="AQ39" s="55">
        <v>0.10221597015425887</v>
      </c>
      <c r="AR39" s="55">
        <v>0.10253942642222257</v>
      </c>
      <c r="AS39" s="55">
        <v>0.10275585032693231</v>
      </c>
      <c r="AT39" s="55">
        <v>0.10392056249317115</v>
      </c>
      <c r="AU39" s="55">
        <v>0.10197070920034269</v>
      </c>
      <c r="AV39" s="55">
        <v>0.10216352410390718</v>
      </c>
      <c r="AW39" s="55">
        <v>0.10375656447677921</v>
      </c>
      <c r="AX39" s="55">
        <v>0.10961562754017819</v>
      </c>
      <c r="AY39" s="55">
        <v>0.10363610503607311</v>
      </c>
      <c r="AZ39" s="2">
        <f t="shared" ca="1" si="7"/>
        <v>0</v>
      </c>
      <c r="BA39" s="2">
        <f t="shared" ca="1" si="7"/>
        <v>0</v>
      </c>
      <c r="BB39" s="2">
        <f t="shared" ca="1" si="7"/>
        <v>0</v>
      </c>
      <c r="BC39" s="2">
        <f t="shared" ca="1" si="7"/>
        <v>0</v>
      </c>
      <c r="BD39" s="2">
        <f t="shared" ca="1" si="7"/>
        <v>0</v>
      </c>
      <c r="BE39" s="2">
        <f t="shared" ca="1" si="7"/>
        <v>0</v>
      </c>
      <c r="BF39" s="2">
        <f t="shared" ca="1" si="7"/>
        <v>0</v>
      </c>
      <c r="BG39" s="2">
        <f t="shared" ca="1" si="7"/>
        <v>0</v>
      </c>
      <c r="BH39" s="2">
        <f t="shared" ca="1" si="7"/>
        <v>0</v>
      </c>
      <c r="BI39" s="2">
        <f t="shared" ca="1" si="7"/>
        <v>0</v>
      </c>
      <c r="BJ39" s="2">
        <f t="shared" ca="1" si="7"/>
        <v>0</v>
      </c>
      <c r="BK39" s="2">
        <f t="shared" ca="1" si="7"/>
        <v>0</v>
      </c>
      <c r="BL39" s="2">
        <f t="shared" ca="1" si="7"/>
        <v>0</v>
      </c>
      <c r="BM39" s="2">
        <f t="shared" ca="1" si="7"/>
        <v>0</v>
      </c>
      <c r="BN39" s="2" t="str">
        <f t="shared" si="8"/>
        <v>SV</v>
      </c>
      <c r="BO39" s="2">
        <f>IF(AND(COUNTIF(J39:W39,"&gt;0")&gt;6,COUNTIF(J39:W39,"&gt;0")=SUM(BR39:CE39)),SUM(BR39:CE39),0)</f>
        <v>0</v>
      </c>
      <c r="BP39" s="2">
        <f t="shared" si="2"/>
        <v>1</v>
      </c>
      <c r="BR39" s="2">
        <f t="shared" si="12"/>
        <v>0</v>
      </c>
      <c r="BS39" s="2">
        <f t="shared" si="12"/>
        <v>0</v>
      </c>
      <c r="BT39" s="2">
        <f t="shared" si="12"/>
        <v>0</v>
      </c>
      <c r="BU39" s="2">
        <f t="shared" si="12"/>
        <v>0</v>
      </c>
      <c r="BV39" s="2">
        <f t="shared" si="12"/>
        <v>0</v>
      </c>
      <c r="BW39" s="2">
        <f t="shared" si="12"/>
        <v>0</v>
      </c>
      <c r="BX39" s="2">
        <f t="shared" si="12"/>
        <v>0</v>
      </c>
      <c r="BY39" s="2">
        <f t="shared" si="12"/>
        <v>0</v>
      </c>
      <c r="BZ39" s="2">
        <f t="shared" si="12"/>
        <v>0</v>
      </c>
      <c r="CA39" s="2">
        <f t="shared" si="12"/>
        <v>0</v>
      </c>
      <c r="CB39" s="2">
        <f t="shared" si="12"/>
        <v>0</v>
      </c>
      <c r="CC39" s="2">
        <f t="shared" si="12"/>
        <v>0</v>
      </c>
      <c r="CD39" s="2">
        <f t="shared" si="12"/>
        <v>0</v>
      </c>
      <c r="CE39" s="2">
        <f t="shared" si="12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КА-5  -  Δα_рс</v>
      </c>
      <c r="B40" s="10" t="s">
        <v>2611</v>
      </c>
      <c r="C40" s="18">
        <v>30</v>
      </c>
      <c r="D40" s="18">
        <v>8</v>
      </c>
      <c r="E40" s="22" t="s">
        <v>608</v>
      </c>
      <c r="F40" s="22">
        <v>1</v>
      </c>
      <c r="G40" s="22"/>
      <c r="H40" s="20">
        <f t="shared" ca="1" si="4"/>
        <v>0</v>
      </c>
      <c r="I40" s="16" t="str">
        <f t="shared" si="5"/>
        <v>05K002SV0013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10.000000000000009</v>
      </c>
      <c r="R40" s="54">
        <v>10.000000000000009</v>
      </c>
      <c r="S40" s="54">
        <v>10.000000000000009</v>
      </c>
      <c r="T40" s="54">
        <v>10.000000000000009</v>
      </c>
      <c r="U40" s="54">
        <v>10.000000000000009</v>
      </c>
      <c r="V40" s="54">
        <v>10.000000000000009</v>
      </c>
      <c r="W40" s="56">
        <v>0</v>
      </c>
      <c r="X40" s="2">
        <f t="shared" ca="1" si="6"/>
        <v>0</v>
      </c>
      <c r="Y40" s="2">
        <f t="shared" ca="1" si="6"/>
        <v>0</v>
      </c>
      <c r="Z40" s="2">
        <f t="shared" ca="1" si="6"/>
        <v>0</v>
      </c>
      <c r="AA40" s="2">
        <f t="shared" ca="1" si="6"/>
        <v>0</v>
      </c>
      <c r="AB40" s="2">
        <f t="shared" ca="1" si="6"/>
        <v>0</v>
      </c>
      <c r="AC40" s="2">
        <f t="shared" ca="1" si="6"/>
        <v>0</v>
      </c>
      <c r="AD40" s="2">
        <f t="shared" ca="1" si="6"/>
        <v>0</v>
      </c>
      <c r="AE40" s="2">
        <f t="shared" ca="1" si="6"/>
        <v>0</v>
      </c>
      <c r="AF40" s="2">
        <f t="shared" ca="1" si="6"/>
        <v>0</v>
      </c>
      <c r="AG40" s="2">
        <f t="shared" ca="1" si="6"/>
        <v>0</v>
      </c>
      <c r="AH40" s="2">
        <f t="shared" ca="1" si="6"/>
        <v>0</v>
      </c>
      <c r="AI40" s="2">
        <f t="shared" ca="1" si="6"/>
        <v>0</v>
      </c>
      <c r="AJ40" s="2">
        <f t="shared" ca="1" si="6"/>
        <v>0</v>
      </c>
      <c r="AK40" s="2">
        <f t="shared" ca="1" si="6"/>
        <v>0</v>
      </c>
      <c r="AL40" s="55">
        <v>0</v>
      </c>
      <c r="AM40" s="55">
        <v>0</v>
      </c>
      <c r="AN40" s="55">
        <v>0</v>
      </c>
      <c r="AO40" s="55">
        <v>0</v>
      </c>
      <c r="AP40" s="55">
        <v>0</v>
      </c>
      <c r="AQ40" s="55">
        <v>0</v>
      </c>
      <c r="AR40" s="55">
        <v>0</v>
      </c>
      <c r="AS40" s="55">
        <v>0.13050488630178864</v>
      </c>
      <c r="AT40" s="55">
        <v>0.11361248406206832</v>
      </c>
      <c r="AU40" s="55">
        <v>0.11429057595533222</v>
      </c>
      <c r="AV40" s="55">
        <v>0.11624456365850994</v>
      </c>
      <c r="AW40" s="55">
        <v>0.11580547798268408</v>
      </c>
      <c r="AX40" s="55">
        <v>0.12184149656771975</v>
      </c>
      <c r="AY40" s="55">
        <v>0</v>
      </c>
      <c r="AZ40" s="2">
        <f t="shared" ca="1" si="7"/>
        <v>0</v>
      </c>
      <c r="BA40" s="2">
        <f t="shared" ca="1" si="7"/>
        <v>0</v>
      </c>
      <c r="BB40" s="2">
        <f t="shared" ca="1" si="7"/>
        <v>0</v>
      </c>
      <c r="BC40" s="2">
        <f t="shared" ca="1" si="7"/>
        <v>0</v>
      </c>
      <c r="BD40" s="2">
        <f t="shared" ca="1" si="7"/>
        <v>0</v>
      </c>
      <c r="BE40" s="2">
        <f t="shared" ca="1" si="7"/>
        <v>0</v>
      </c>
      <c r="BF40" s="2">
        <f t="shared" ca="1" si="7"/>
        <v>0</v>
      </c>
      <c r="BG40" s="2">
        <f t="shared" ca="1" si="7"/>
        <v>0</v>
      </c>
      <c r="BH40" s="2">
        <f t="shared" ca="1" si="7"/>
        <v>0</v>
      </c>
      <c r="BI40" s="2">
        <f t="shared" ca="1" si="7"/>
        <v>0</v>
      </c>
      <c r="BJ40" s="2">
        <f t="shared" ca="1" si="7"/>
        <v>0</v>
      </c>
      <c r="BK40" s="2">
        <f t="shared" ca="1" si="7"/>
        <v>0</v>
      </c>
      <c r="BL40" s="2">
        <f t="shared" ca="1" si="7"/>
        <v>0</v>
      </c>
      <c r="BM40" s="2">
        <f t="shared" ca="1" si="7"/>
        <v>0</v>
      </c>
      <c r="BN40" s="2" t="str">
        <f t="shared" si="8"/>
        <v>SV</v>
      </c>
      <c r="BP40" s="2">
        <f t="shared" ref="BP40:BP60" si="13">IF(AND(COUNTIF(J40:W40,"&gt;0")&gt;6,SUM(BR40:CE40)=0),1,0)</f>
        <v>0</v>
      </c>
      <c r="BR40" s="2">
        <f t="shared" si="12"/>
        <v>0</v>
      </c>
      <c r="BS40" s="2">
        <f t="shared" si="12"/>
        <v>0</v>
      </c>
      <c r="BT40" s="2">
        <f t="shared" si="12"/>
        <v>0</v>
      </c>
      <c r="BU40" s="2">
        <f t="shared" si="12"/>
        <v>0</v>
      </c>
      <c r="BV40" s="2">
        <f t="shared" si="12"/>
        <v>0</v>
      </c>
      <c r="BW40" s="2">
        <f t="shared" si="12"/>
        <v>0</v>
      </c>
      <c r="BX40" s="2">
        <f t="shared" si="12"/>
        <v>0</v>
      </c>
      <c r="BY40" s="2">
        <f t="shared" si="12"/>
        <v>0</v>
      </c>
      <c r="BZ40" s="2">
        <f t="shared" si="12"/>
        <v>0</v>
      </c>
      <c r="CA40" s="2">
        <f t="shared" si="12"/>
        <v>0</v>
      </c>
      <c r="CB40" s="2">
        <f t="shared" si="12"/>
        <v>0</v>
      </c>
      <c r="CC40" s="2">
        <f t="shared" si="12"/>
        <v>0</v>
      </c>
      <c r="CD40" s="2">
        <f t="shared" si="12"/>
        <v>0</v>
      </c>
      <c r="CE40" s="2">
        <f t="shared" si="12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КА-6  -  Δα_рс</v>
      </c>
      <c r="B41" s="10" t="s">
        <v>2612</v>
      </c>
      <c r="C41" s="18">
        <v>30</v>
      </c>
      <c r="D41" s="18">
        <v>8</v>
      </c>
      <c r="E41" s="22" t="s">
        <v>608</v>
      </c>
      <c r="F41" s="22">
        <v>1</v>
      </c>
      <c r="G41" s="22"/>
      <c r="H41" s="20">
        <f t="shared" ca="1" si="4"/>
        <v>0</v>
      </c>
      <c r="I41" s="16" t="str">
        <f t="shared" si="5"/>
        <v>06K002SV0013</v>
      </c>
      <c r="J41" s="54">
        <v>12.000000000000011</v>
      </c>
      <c r="K41" s="54">
        <v>11.000000000000011</v>
      </c>
      <c r="L41" s="54">
        <v>11.000000000000011</v>
      </c>
      <c r="M41" s="54">
        <v>11.000000000000011</v>
      </c>
      <c r="N41" s="54">
        <v>11.000000000000011</v>
      </c>
      <c r="O41" s="54">
        <v>11.000000000000011</v>
      </c>
      <c r="P41" s="54">
        <v>11.000000000000011</v>
      </c>
      <c r="Q41" s="54">
        <v>11.000000000000011</v>
      </c>
      <c r="R41" s="54">
        <v>10.999999999999988</v>
      </c>
      <c r="S41" s="54">
        <v>10.999999999999988</v>
      </c>
      <c r="T41" s="54">
        <v>10.999999999999988</v>
      </c>
      <c r="U41" s="54">
        <v>10.999999999999988</v>
      </c>
      <c r="V41" s="54">
        <v>10.999999999999988</v>
      </c>
      <c r="W41" s="56">
        <v>10.999999999999988</v>
      </c>
      <c r="X41" s="2">
        <f t="shared" ca="1" si="6"/>
        <v>0</v>
      </c>
      <c r="Y41" s="2">
        <f t="shared" ca="1" si="6"/>
        <v>0</v>
      </c>
      <c r="Z41" s="2">
        <f t="shared" ref="Z41:AK62" ca="1" si="14">IF(L41&lt;&gt;"",IF(LEFT($E41,2)="+-",IF(OR(L41&lt;MIN($C41:$D41),L41&gt;MAX($C41:$D41)),1,0),IF(AND(1*$E41&gt;0,L41&gt;MAX($C41:$D41)),1,IF(AND(1*$E41&lt;0,L41&lt;MIN($C41:$D41)),1,0)))+10*IF(SUM(OFFSET($A$51,MATCH(MID($A41,1,SEARCH(" ",$A41)-1)&amp;"  -  ЧЧР",$A$51:$A$60,0)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$51,IFERROR(MATCH("КА-"&amp;MID($A41,4,2)*1&amp;"А  -  ЧЧР",$A$51:$A$60,0),MATCH("КА-"&amp;MID($A41,4,2)*1&amp;"  -  ЧЧР",$A$51:$A$60,0))-1,COLUMN(L41)-1,,)+OFFSET($A$51,IFERROR(MATCH("КА-"&amp;MID($A41,4,2)*1&amp;"Б  -  ЧЧР",$A$51:$A$60,0),MATCH("КА-"&amp;MID($A41,4,2)*1&amp;"  -  ЧЧР",$A$51:$A$60,0))-1,COLUMN(L41)-1,,)=48,1,0),1),1)),0),0)*IF($G41&gt;0,IF(COLUMN(V$7)-COLUMN($J$7)&gt;=$D$2+$G41,IF(SUM(OFFSET(V41,,-1,,-$G41))&gt;=$G41*21,2,1),1),2)</f>
        <v>0</v>
      </c>
      <c r="AA41" s="2">
        <f t="shared" ca="1" si="14"/>
        <v>0</v>
      </c>
      <c r="AB41" s="2">
        <f t="shared" ca="1" si="14"/>
        <v>0</v>
      </c>
      <c r="AC41" s="2">
        <f t="shared" ca="1" si="14"/>
        <v>0</v>
      </c>
      <c r="AD41" s="2">
        <f t="shared" ca="1" si="14"/>
        <v>0</v>
      </c>
      <c r="AE41" s="2">
        <f t="shared" ca="1" si="14"/>
        <v>0</v>
      </c>
      <c r="AF41" s="2">
        <f t="shared" ca="1" si="14"/>
        <v>0</v>
      </c>
      <c r="AG41" s="2">
        <f t="shared" ca="1" si="14"/>
        <v>0</v>
      </c>
      <c r="AH41" s="2">
        <f t="shared" ca="1" si="14"/>
        <v>0</v>
      </c>
      <c r="AI41" s="2">
        <f t="shared" ca="1" si="14"/>
        <v>0</v>
      </c>
      <c r="AJ41" s="2">
        <f t="shared" ca="1" si="14"/>
        <v>0</v>
      </c>
      <c r="AK41" s="2">
        <f t="shared" ca="1" si="14"/>
        <v>0</v>
      </c>
      <c r="AL41" s="55">
        <v>0.11335942215100764</v>
      </c>
      <c r="AM41" s="55">
        <v>0.11049605327370403</v>
      </c>
      <c r="AN41" s="55">
        <v>0.10914152260414214</v>
      </c>
      <c r="AO41" s="55">
        <v>0.10960853749517924</v>
      </c>
      <c r="AP41" s="55">
        <v>0.11326961492964716</v>
      </c>
      <c r="AQ41" s="55">
        <v>0.11435065201295158</v>
      </c>
      <c r="AR41" s="55">
        <v>0.11619265148774191</v>
      </c>
      <c r="AS41" s="55">
        <v>0.10679973067473575</v>
      </c>
      <c r="AT41" s="55">
        <v>0.11213639930156089</v>
      </c>
      <c r="AU41" s="55">
        <v>0.11020153599026901</v>
      </c>
      <c r="AV41" s="55">
        <v>0.10905638640471035</v>
      </c>
      <c r="AW41" s="55">
        <v>0.11071967689932333</v>
      </c>
      <c r="AX41" s="55">
        <v>0.11827188502408946</v>
      </c>
      <c r="AY41" s="55">
        <v>0.11945644386089282</v>
      </c>
      <c r="AZ41" s="2">
        <f t="shared" ca="1" si="7"/>
        <v>0</v>
      </c>
      <c r="BA41" s="2">
        <f t="shared" ca="1" si="7"/>
        <v>0</v>
      </c>
      <c r="BB41" s="2">
        <f t="shared" ref="BB41:BM62" ca="1" si="15">COUNTIF(OFFSET(J41,,$D$2+2,COUNTIF(OFFSET($H41,1-ROW($H41),2+4*$D$2,62),"="&amp;OFFSET($H41,,2+4*$D$2))),"&gt;20")</f>
        <v>0</v>
      </c>
      <c r="BC41" s="2">
        <f t="shared" ca="1" si="15"/>
        <v>0</v>
      </c>
      <c r="BD41" s="2">
        <f t="shared" ca="1" si="15"/>
        <v>0</v>
      </c>
      <c r="BE41" s="2">
        <f t="shared" ca="1" si="15"/>
        <v>0</v>
      </c>
      <c r="BF41" s="2">
        <f t="shared" ca="1" si="15"/>
        <v>0</v>
      </c>
      <c r="BG41" s="2">
        <f t="shared" ca="1" si="15"/>
        <v>0</v>
      </c>
      <c r="BH41" s="2">
        <f t="shared" ca="1" si="15"/>
        <v>0</v>
      </c>
      <c r="BI41" s="2">
        <f t="shared" ca="1" si="15"/>
        <v>0</v>
      </c>
      <c r="BJ41" s="2">
        <f t="shared" ca="1" si="15"/>
        <v>0</v>
      </c>
      <c r="BK41" s="2">
        <f t="shared" ca="1" si="15"/>
        <v>0</v>
      </c>
      <c r="BL41" s="2">
        <f t="shared" ca="1" si="15"/>
        <v>0</v>
      </c>
      <c r="BM41" s="2">
        <f t="shared" ca="1" si="15"/>
        <v>0</v>
      </c>
      <c r="BN41" s="2" t="str">
        <f t="shared" si="8"/>
        <v>SV</v>
      </c>
      <c r="BO41" s="2">
        <f t="shared" ref="BO41:BO51" si="16">IF(AND(COUNTIF(J41:W41,"&gt;0")&gt;6,COUNTIF(J41:W41,"&gt;0")=SUM(BR41:CE41)),SUM(BR41:CE41),0)</f>
        <v>0</v>
      </c>
      <c r="BP41" s="2">
        <f t="shared" si="13"/>
        <v>1</v>
      </c>
      <c r="BR41" s="2">
        <f t="shared" si="12"/>
        <v>0</v>
      </c>
      <c r="BS41" s="2">
        <f t="shared" si="12"/>
        <v>0</v>
      </c>
      <c r="BT41" s="2">
        <f t="shared" si="12"/>
        <v>0</v>
      </c>
      <c r="BU41" s="2">
        <f t="shared" si="12"/>
        <v>0</v>
      </c>
      <c r="BV41" s="2">
        <f t="shared" si="12"/>
        <v>0</v>
      </c>
      <c r="BW41" s="2">
        <f t="shared" si="12"/>
        <v>0</v>
      </c>
      <c r="BX41" s="2">
        <f t="shared" si="12"/>
        <v>0</v>
      </c>
      <c r="BY41" s="2">
        <f t="shared" si="12"/>
        <v>0</v>
      </c>
      <c r="BZ41" s="2">
        <f t="shared" si="12"/>
        <v>0</v>
      </c>
      <c r="CA41" s="2">
        <f t="shared" si="12"/>
        <v>0</v>
      </c>
      <c r="CB41" s="2">
        <f t="shared" si="12"/>
        <v>0</v>
      </c>
      <c r="CC41" s="2">
        <f t="shared" si="12"/>
        <v>0</v>
      </c>
      <c r="CD41" s="2">
        <f t="shared" si="12"/>
        <v>0</v>
      </c>
      <c r="CE41" s="2">
        <f t="shared" si="12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КА-7  -  Δα_рс</v>
      </c>
      <c r="B42" s="10" t="s">
        <v>2613</v>
      </c>
      <c r="C42" s="18">
        <v>30</v>
      </c>
      <c r="D42" s="18">
        <v>8</v>
      </c>
      <c r="E42" s="22" t="s">
        <v>608</v>
      </c>
      <c r="F42" s="22">
        <v>1</v>
      </c>
      <c r="G42" s="22"/>
      <c r="H42" s="20">
        <f t="shared" ca="1" si="4"/>
        <v>0</v>
      </c>
      <c r="I42" s="16" t="str">
        <f t="shared" si="5"/>
        <v>07K002SV0013</v>
      </c>
      <c r="J42" s="54">
        <v>12.999999999999989</v>
      </c>
      <c r="K42" s="54">
        <v>11.999999999999989</v>
      </c>
      <c r="L42" s="54">
        <v>11.999999999999989</v>
      </c>
      <c r="M42" s="54">
        <v>11.999999999999989</v>
      </c>
      <c r="N42" s="54">
        <v>11.999999999999989</v>
      </c>
      <c r="O42" s="54">
        <v>11.999999999999989</v>
      </c>
      <c r="P42" s="54">
        <v>11.999999999999989</v>
      </c>
      <c r="Q42" s="54">
        <v>11.999999999999989</v>
      </c>
      <c r="R42" s="54">
        <v>12.000000000000011</v>
      </c>
      <c r="S42" s="54">
        <v>12.000000000000011</v>
      </c>
      <c r="T42" s="54">
        <v>12.000000000000011</v>
      </c>
      <c r="U42" s="54">
        <v>12.000000000000011</v>
      </c>
      <c r="V42" s="54">
        <v>12.000000000000011</v>
      </c>
      <c r="W42" s="56">
        <v>12.000000000000011</v>
      </c>
      <c r="X42" s="2">
        <f t="shared" ref="X42:Y62" ca="1" si="17">IF(J42&lt;&gt;"",IF(LEFT($E42,2)="+-",IF(OR(J42&lt;MIN($C42:$D42),J42&gt;MAX($C42:$D42)),1,0),IF(AND(1*$E42&gt;0,J42&gt;MAX($C42:$D42)),1,IF(AND(1*$E42&lt;0,J42&lt;MIN($C42:$D42)),1,0)))+10*IF(SUM(OFFSET($A$51,MATCH(MID($A42,1,SEARCH(" ",$A42)-1)&amp;"  -  ЧЧР",$A$51:$A$60,0)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$51,IFERROR(MATCH("КА-"&amp;MID($A42,4,2)*1&amp;"А  -  ЧЧР",$A$51:$A$60,0),MATCH("КА-"&amp;MID($A42,4,2)*1&amp;"  -  ЧЧР",$A$51:$A$60,0))-1,COLUMN(J42)-1,,)+OFFSET($A$51,IFERROR(MATCH("КА-"&amp;MID($A42,4,2)*1&amp;"Б  -  ЧЧР",$A$51:$A$60,0),MATCH("КА-"&amp;MID($A42,4,2)*1&amp;"  -  ЧЧР",$A$51:$A$60,0))-1,COLUMN(J42)-1,,)=48,1,0),1),1)),0),0)*IF($G42&gt;0,IF(COLUMN(T$7)-COLUMN($J$7)&gt;=$D$2+$G42,IF(SUM(OFFSET(T42,,-1,,-$G42))&gt;=$G42*21,2,1),1),2)</f>
        <v>0</v>
      </c>
      <c r="Y42" s="2">
        <f t="shared" ca="1" si="17"/>
        <v>0</v>
      </c>
      <c r="Z42" s="2">
        <f t="shared" ca="1" si="14"/>
        <v>0</v>
      </c>
      <c r="AA42" s="2">
        <f t="shared" ca="1" si="14"/>
        <v>0</v>
      </c>
      <c r="AB42" s="2">
        <f t="shared" ca="1" si="14"/>
        <v>0</v>
      </c>
      <c r="AC42" s="2">
        <f t="shared" ca="1" si="14"/>
        <v>0</v>
      </c>
      <c r="AD42" s="2">
        <f t="shared" ca="1" si="14"/>
        <v>0</v>
      </c>
      <c r="AE42" s="2">
        <f t="shared" ca="1" si="14"/>
        <v>0</v>
      </c>
      <c r="AF42" s="2">
        <f t="shared" ca="1" si="14"/>
        <v>0</v>
      </c>
      <c r="AG42" s="2">
        <f t="shared" ca="1" si="14"/>
        <v>0</v>
      </c>
      <c r="AH42" s="2">
        <f t="shared" ca="1" si="14"/>
        <v>0</v>
      </c>
      <c r="AI42" s="2">
        <f t="shared" ca="1" si="14"/>
        <v>0</v>
      </c>
      <c r="AJ42" s="2">
        <f t="shared" ca="1" si="14"/>
        <v>0</v>
      </c>
      <c r="AK42" s="2">
        <f t="shared" ca="1" si="14"/>
        <v>0</v>
      </c>
      <c r="AL42" s="55">
        <v>0.11092067324031017</v>
      </c>
      <c r="AM42" s="55">
        <v>0.11049899731318048</v>
      </c>
      <c r="AN42" s="55">
        <v>0.1112361946934799</v>
      </c>
      <c r="AO42" s="55">
        <v>0.11131728387138223</v>
      </c>
      <c r="AP42" s="55">
        <v>0.11462642780314185</v>
      </c>
      <c r="AQ42" s="55">
        <v>0.11315383036845801</v>
      </c>
      <c r="AR42" s="55">
        <v>0.1139146561003367</v>
      </c>
      <c r="AS42" s="55">
        <v>0.10744454479533561</v>
      </c>
      <c r="AT42" s="55">
        <v>0.11160796465732031</v>
      </c>
      <c r="AU42" s="55">
        <v>0.10626984357873881</v>
      </c>
      <c r="AV42" s="55">
        <v>0.10611899050274617</v>
      </c>
      <c r="AW42" s="55">
        <v>0.10830733427076865</v>
      </c>
      <c r="AX42" s="55">
        <v>0.11707686739340704</v>
      </c>
      <c r="AY42" s="55">
        <v>0.12203718367850058</v>
      </c>
      <c r="AZ42" s="2">
        <f t="shared" ref="AZ42:BA62" ca="1" si="18">COUNTIF(OFFSET(H42,,$D$2+2,COUNTIF(OFFSET($H42,1-ROW($H42),2+4*$D$2,62),"="&amp;OFFSET($H42,,2+4*$D$2))),"&gt;20")</f>
        <v>0</v>
      </c>
      <c r="BA42" s="2">
        <f t="shared" ca="1" si="18"/>
        <v>0</v>
      </c>
      <c r="BB42" s="2">
        <f t="shared" ca="1" si="15"/>
        <v>0</v>
      </c>
      <c r="BC42" s="2">
        <f t="shared" ca="1" si="15"/>
        <v>0</v>
      </c>
      <c r="BD42" s="2">
        <f t="shared" ca="1" si="15"/>
        <v>0</v>
      </c>
      <c r="BE42" s="2">
        <f t="shared" ca="1" si="15"/>
        <v>0</v>
      </c>
      <c r="BF42" s="2">
        <f t="shared" ca="1" si="15"/>
        <v>0</v>
      </c>
      <c r="BG42" s="2">
        <f t="shared" ca="1" si="15"/>
        <v>0</v>
      </c>
      <c r="BH42" s="2">
        <f t="shared" ca="1" si="15"/>
        <v>0</v>
      </c>
      <c r="BI42" s="2">
        <f t="shared" ca="1" si="15"/>
        <v>0</v>
      </c>
      <c r="BJ42" s="2">
        <f t="shared" ca="1" si="15"/>
        <v>0</v>
      </c>
      <c r="BK42" s="2">
        <f t="shared" ca="1" si="15"/>
        <v>0</v>
      </c>
      <c r="BL42" s="2">
        <f t="shared" ca="1" si="15"/>
        <v>0</v>
      </c>
      <c r="BM42" s="2">
        <f t="shared" ca="1" si="15"/>
        <v>0</v>
      </c>
      <c r="BN42" s="2" t="str">
        <f t="shared" si="8"/>
        <v>SV</v>
      </c>
      <c r="BO42" s="2">
        <f t="shared" si="16"/>
        <v>0</v>
      </c>
      <c r="BP42" s="2">
        <f t="shared" si="13"/>
        <v>1</v>
      </c>
      <c r="BR42" s="2">
        <f t="shared" si="12"/>
        <v>0</v>
      </c>
      <c r="BS42" s="2">
        <f t="shared" si="12"/>
        <v>0</v>
      </c>
      <c r="BT42" s="2">
        <f t="shared" si="12"/>
        <v>0</v>
      </c>
      <c r="BU42" s="2">
        <f t="shared" si="12"/>
        <v>0</v>
      </c>
      <c r="BV42" s="2">
        <f t="shared" si="12"/>
        <v>0</v>
      </c>
      <c r="BW42" s="2">
        <f t="shared" si="12"/>
        <v>0</v>
      </c>
      <c r="BX42" s="2">
        <f t="shared" si="12"/>
        <v>0</v>
      </c>
      <c r="BY42" s="2">
        <f t="shared" si="12"/>
        <v>0</v>
      </c>
      <c r="BZ42" s="2">
        <f t="shared" si="12"/>
        <v>0</v>
      </c>
      <c r="CA42" s="2">
        <f t="shared" si="12"/>
        <v>0</v>
      </c>
      <c r="CB42" s="2">
        <f t="shared" si="12"/>
        <v>0</v>
      </c>
      <c r="CC42" s="2">
        <f t="shared" si="12"/>
        <v>0</v>
      </c>
      <c r="CD42" s="2">
        <f t="shared" si="12"/>
        <v>0</v>
      </c>
      <c r="CE42" s="2">
        <f t="shared" si="12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ТА-1  -  Р₀</v>
      </c>
      <c r="B43" s="10" t="s">
        <v>2614</v>
      </c>
      <c r="C43" s="18">
        <v>39</v>
      </c>
      <c r="D43" s="18">
        <v>33</v>
      </c>
      <c r="E43" s="22" t="s">
        <v>1978</v>
      </c>
      <c r="F43" s="22">
        <v>3</v>
      </c>
      <c r="G43" s="22"/>
      <c r="H43" s="20">
        <f t="shared" ca="1" si="4"/>
        <v>0</v>
      </c>
      <c r="I43" s="16" t="str">
        <f t="shared" si="5"/>
        <v>01T002PP0013</v>
      </c>
      <c r="J43" s="54">
        <v>36.919929309407287</v>
      </c>
      <c r="K43" s="54">
        <v>37.003262642740623</v>
      </c>
      <c r="L43" s="54">
        <v>37.003262642740623</v>
      </c>
      <c r="M43" s="54">
        <v>37.003262642740623</v>
      </c>
      <c r="N43" s="54">
        <v>36.962955410549213</v>
      </c>
      <c r="O43" s="54">
        <v>37.004622077215878</v>
      </c>
      <c r="P43" s="54">
        <v>36.837955410549213</v>
      </c>
      <c r="Q43" s="54">
        <v>36.004622077215878</v>
      </c>
      <c r="R43" s="54">
        <v>36.879622077215878</v>
      </c>
      <c r="S43" s="54">
        <v>37.004622077215878</v>
      </c>
      <c r="T43" s="54">
        <v>37.004622077215878</v>
      </c>
      <c r="U43" s="54">
        <v>37.004622077215878</v>
      </c>
      <c r="V43" s="54">
        <v>37.004622077215878</v>
      </c>
      <c r="W43" s="56">
        <v>37.004622077215878</v>
      </c>
      <c r="X43" s="2">
        <f t="shared" ca="1" si="17"/>
        <v>0</v>
      </c>
      <c r="Y43" s="2">
        <f t="shared" ca="1" si="17"/>
        <v>0</v>
      </c>
      <c r="Z43" s="2">
        <f t="shared" ca="1" si="14"/>
        <v>0</v>
      </c>
      <c r="AA43" s="2">
        <f t="shared" ca="1" si="14"/>
        <v>0</v>
      </c>
      <c r="AB43" s="2">
        <f t="shared" ca="1" si="14"/>
        <v>0</v>
      </c>
      <c r="AC43" s="2">
        <f t="shared" ca="1" si="14"/>
        <v>0</v>
      </c>
      <c r="AD43" s="2">
        <f t="shared" ca="1" si="14"/>
        <v>0</v>
      </c>
      <c r="AE43" s="2">
        <f t="shared" ca="1" si="14"/>
        <v>0</v>
      </c>
      <c r="AF43" s="2">
        <f t="shared" ca="1" si="14"/>
        <v>0</v>
      </c>
      <c r="AG43" s="2">
        <f t="shared" ca="1" si="14"/>
        <v>0</v>
      </c>
      <c r="AH43" s="2">
        <f t="shared" ca="1" si="14"/>
        <v>0</v>
      </c>
      <c r="AI43" s="2">
        <f t="shared" ca="1" si="14"/>
        <v>0</v>
      </c>
      <c r="AJ43" s="2">
        <f t="shared" ca="1" si="14"/>
        <v>0</v>
      </c>
      <c r="AK43" s="2">
        <f t="shared" ca="1" si="14"/>
        <v>0</v>
      </c>
      <c r="AL43" s="55">
        <v>35</v>
      </c>
      <c r="AM43" s="55">
        <v>35</v>
      </c>
      <c r="AN43" s="55">
        <v>35</v>
      </c>
      <c r="AO43" s="55">
        <v>35</v>
      </c>
      <c r="AP43" s="55">
        <v>35</v>
      </c>
      <c r="AQ43" s="55">
        <v>35</v>
      </c>
      <c r="AR43" s="55">
        <v>35</v>
      </c>
      <c r="AS43" s="55">
        <v>35</v>
      </c>
      <c r="AT43" s="55">
        <v>35</v>
      </c>
      <c r="AU43" s="55">
        <v>35</v>
      </c>
      <c r="AV43" s="55">
        <v>35</v>
      </c>
      <c r="AW43" s="55">
        <v>35</v>
      </c>
      <c r="AX43" s="55">
        <v>35</v>
      </c>
      <c r="AY43" s="55">
        <v>35</v>
      </c>
      <c r="AZ43" s="2">
        <f t="shared" ca="1" si="18"/>
        <v>0</v>
      </c>
      <c r="BA43" s="2">
        <f t="shared" ca="1" si="18"/>
        <v>0</v>
      </c>
      <c r="BB43" s="2">
        <f t="shared" ca="1" si="15"/>
        <v>0</v>
      </c>
      <c r="BC43" s="2">
        <f t="shared" ca="1" si="15"/>
        <v>0</v>
      </c>
      <c r="BD43" s="2">
        <f t="shared" ca="1" si="15"/>
        <v>0</v>
      </c>
      <c r="BE43" s="2">
        <f t="shared" ca="1" si="15"/>
        <v>0</v>
      </c>
      <c r="BF43" s="2">
        <f t="shared" ca="1" si="15"/>
        <v>0</v>
      </c>
      <c r="BG43" s="2">
        <f t="shared" ca="1" si="15"/>
        <v>0</v>
      </c>
      <c r="BH43" s="2">
        <f t="shared" ca="1" si="15"/>
        <v>0</v>
      </c>
      <c r="BI43" s="2">
        <f t="shared" ca="1" si="15"/>
        <v>0</v>
      </c>
      <c r="BJ43" s="2">
        <f t="shared" ca="1" si="15"/>
        <v>0</v>
      </c>
      <c r="BK43" s="2">
        <f t="shared" ca="1" si="15"/>
        <v>0</v>
      </c>
      <c r="BL43" s="2">
        <f t="shared" ca="1" si="15"/>
        <v>0</v>
      </c>
      <c r="BM43" s="2">
        <f t="shared" ca="1" si="15"/>
        <v>0</v>
      </c>
      <c r="BN43" s="2" t="str">
        <f t="shared" si="8"/>
        <v>PP</v>
      </c>
      <c r="BO43" s="2">
        <f t="shared" si="16"/>
        <v>0</v>
      </c>
      <c r="BP43" s="2">
        <f t="shared" si="13"/>
        <v>1</v>
      </c>
      <c r="BR43" s="2">
        <f t="shared" ref="BR43:CE45" si="19">IF(AND(J58 &gt;0,J43&lt;$D43,J43 &gt;20),1,0)</f>
        <v>0</v>
      </c>
      <c r="BS43" s="2">
        <f t="shared" si="19"/>
        <v>0</v>
      </c>
      <c r="BT43" s="2">
        <f t="shared" si="19"/>
        <v>0</v>
      </c>
      <c r="BU43" s="2">
        <f t="shared" si="19"/>
        <v>0</v>
      </c>
      <c r="BV43" s="2">
        <f t="shared" si="19"/>
        <v>0</v>
      </c>
      <c r="BW43" s="2">
        <f t="shared" si="19"/>
        <v>0</v>
      </c>
      <c r="BX43" s="2">
        <f t="shared" si="19"/>
        <v>0</v>
      </c>
      <c r="BY43" s="2">
        <f t="shared" si="19"/>
        <v>0</v>
      </c>
      <c r="BZ43" s="2">
        <f t="shared" si="19"/>
        <v>0</v>
      </c>
      <c r="CA43" s="2">
        <f t="shared" si="19"/>
        <v>0</v>
      </c>
      <c r="CB43" s="2">
        <f t="shared" si="19"/>
        <v>0</v>
      </c>
      <c r="CC43" s="2">
        <f t="shared" si="19"/>
        <v>0</v>
      </c>
      <c r="CD43" s="2">
        <f t="shared" si="19"/>
        <v>0</v>
      </c>
      <c r="CE43" s="2">
        <f t="shared" si="19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ТА-2  -  Р₀</v>
      </c>
      <c r="B44" s="10" t="s">
        <v>2615</v>
      </c>
      <c r="C44" s="18">
        <v>39</v>
      </c>
      <c r="D44" s="18">
        <v>33</v>
      </c>
      <c r="E44" s="22" t="s">
        <v>1978</v>
      </c>
      <c r="F44" s="22">
        <v>3</v>
      </c>
      <c r="G44" s="22"/>
      <c r="H44" s="20">
        <f t="shared" ca="1" si="4"/>
        <v>0</v>
      </c>
      <c r="I44" s="16" t="str">
        <f t="shared" si="5"/>
        <v>02T002PP0013</v>
      </c>
      <c r="J44" s="54">
        <v>35.128262642740623</v>
      </c>
      <c r="K44" s="54">
        <v>35.003262642740623</v>
      </c>
      <c r="L44" s="54">
        <v>35.253262642740623</v>
      </c>
      <c r="M44" s="54">
        <v>35.211595976073959</v>
      </c>
      <c r="N44" s="54">
        <v>35.087955410549213</v>
      </c>
      <c r="O44" s="54">
        <v>35.004622077215878</v>
      </c>
      <c r="P44" s="54">
        <v>35.046288743882542</v>
      </c>
      <c r="Q44" s="54">
        <v>35.004622077215878</v>
      </c>
      <c r="R44" s="54">
        <v>35.004622077215878</v>
      </c>
      <c r="S44" s="54">
        <v>35.046288743882542</v>
      </c>
      <c r="T44" s="54">
        <v>35.004622077215878</v>
      </c>
      <c r="U44" s="54">
        <v>35.004622077215878</v>
      </c>
      <c r="V44" s="54">
        <v>35.046288743882542</v>
      </c>
      <c r="W44" s="56">
        <v>35.004622077215878</v>
      </c>
      <c r="X44" s="2">
        <f t="shared" ca="1" si="17"/>
        <v>0</v>
      </c>
      <c r="Y44" s="2">
        <f t="shared" ca="1" si="17"/>
        <v>0</v>
      </c>
      <c r="Z44" s="2">
        <f t="shared" ca="1" si="14"/>
        <v>0</v>
      </c>
      <c r="AA44" s="2">
        <f t="shared" ca="1" si="14"/>
        <v>0</v>
      </c>
      <c r="AB44" s="2">
        <f t="shared" ca="1" si="14"/>
        <v>0</v>
      </c>
      <c r="AC44" s="2">
        <f t="shared" ca="1" si="14"/>
        <v>0</v>
      </c>
      <c r="AD44" s="2">
        <f t="shared" ca="1" si="14"/>
        <v>0</v>
      </c>
      <c r="AE44" s="2">
        <f t="shared" ca="1" si="14"/>
        <v>0</v>
      </c>
      <c r="AF44" s="2">
        <f t="shared" ca="1" si="14"/>
        <v>0</v>
      </c>
      <c r="AG44" s="2">
        <f t="shared" ca="1" si="14"/>
        <v>0</v>
      </c>
      <c r="AH44" s="2">
        <f t="shared" ca="1" si="14"/>
        <v>0</v>
      </c>
      <c r="AI44" s="2">
        <f t="shared" ca="1" si="14"/>
        <v>0</v>
      </c>
      <c r="AJ44" s="2">
        <f t="shared" ca="1" si="14"/>
        <v>0</v>
      </c>
      <c r="AK44" s="2">
        <f t="shared" ca="1" si="14"/>
        <v>0</v>
      </c>
      <c r="AL44" s="55">
        <v>35</v>
      </c>
      <c r="AM44" s="55">
        <v>35</v>
      </c>
      <c r="AN44" s="55">
        <v>35</v>
      </c>
      <c r="AO44" s="55">
        <v>35</v>
      </c>
      <c r="AP44" s="55">
        <v>35</v>
      </c>
      <c r="AQ44" s="55">
        <v>35</v>
      </c>
      <c r="AR44" s="55">
        <v>35</v>
      </c>
      <c r="AS44" s="55">
        <v>35</v>
      </c>
      <c r="AT44" s="55">
        <v>35</v>
      </c>
      <c r="AU44" s="55">
        <v>35</v>
      </c>
      <c r="AV44" s="55">
        <v>35</v>
      </c>
      <c r="AW44" s="55">
        <v>35</v>
      </c>
      <c r="AX44" s="55">
        <v>35</v>
      </c>
      <c r="AY44" s="55">
        <v>35</v>
      </c>
      <c r="AZ44" s="2">
        <f t="shared" ca="1" si="18"/>
        <v>0</v>
      </c>
      <c r="BA44" s="2">
        <f t="shared" ca="1" si="18"/>
        <v>0</v>
      </c>
      <c r="BB44" s="2">
        <f t="shared" ca="1" si="15"/>
        <v>0</v>
      </c>
      <c r="BC44" s="2">
        <f t="shared" ca="1" si="15"/>
        <v>0</v>
      </c>
      <c r="BD44" s="2">
        <f t="shared" ca="1" si="15"/>
        <v>0</v>
      </c>
      <c r="BE44" s="2">
        <f t="shared" ca="1" si="15"/>
        <v>0</v>
      </c>
      <c r="BF44" s="2">
        <f t="shared" ca="1" si="15"/>
        <v>0</v>
      </c>
      <c r="BG44" s="2">
        <f t="shared" ca="1" si="15"/>
        <v>0</v>
      </c>
      <c r="BH44" s="2">
        <f t="shared" ca="1" si="15"/>
        <v>0</v>
      </c>
      <c r="BI44" s="2">
        <f t="shared" ca="1" si="15"/>
        <v>0</v>
      </c>
      <c r="BJ44" s="2">
        <f t="shared" ca="1" si="15"/>
        <v>0</v>
      </c>
      <c r="BK44" s="2">
        <f t="shared" ca="1" si="15"/>
        <v>0</v>
      </c>
      <c r="BL44" s="2">
        <f t="shared" ca="1" si="15"/>
        <v>0</v>
      </c>
      <c r="BM44" s="2">
        <f t="shared" ca="1" si="15"/>
        <v>0</v>
      </c>
      <c r="BN44" s="2" t="str">
        <f t="shared" si="8"/>
        <v>PP</v>
      </c>
      <c r="BO44" s="2">
        <f t="shared" si="16"/>
        <v>0</v>
      </c>
      <c r="BP44" s="2">
        <f t="shared" si="13"/>
        <v>1</v>
      </c>
      <c r="BR44" s="2">
        <f t="shared" si="19"/>
        <v>0</v>
      </c>
      <c r="BS44" s="2">
        <f t="shared" si="19"/>
        <v>0</v>
      </c>
      <c r="BT44" s="2">
        <f t="shared" si="19"/>
        <v>0</v>
      </c>
      <c r="BU44" s="2">
        <f t="shared" si="19"/>
        <v>0</v>
      </c>
      <c r="BV44" s="2">
        <f t="shared" si="19"/>
        <v>0</v>
      </c>
      <c r="BW44" s="2">
        <f t="shared" si="19"/>
        <v>0</v>
      </c>
      <c r="BX44" s="2">
        <f t="shared" si="19"/>
        <v>0</v>
      </c>
      <c r="BY44" s="2">
        <f t="shared" si="19"/>
        <v>0</v>
      </c>
      <c r="BZ44" s="2">
        <f t="shared" si="19"/>
        <v>0</v>
      </c>
      <c r="CA44" s="2">
        <f t="shared" si="19"/>
        <v>0</v>
      </c>
      <c r="CB44" s="2">
        <f t="shared" si="19"/>
        <v>0</v>
      </c>
      <c r="CC44" s="2">
        <f t="shared" si="19"/>
        <v>0</v>
      </c>
      <c r="CD44" s="2">
        <f t="shared" si="19"/>
        <v>0</v>
      </c>
      <c r="CE44" s="2">
        <f t="shared" si="19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ТА-3  -  Р₀</v>
      </c>
      <c r="B45" s="10" t="s">
        <v>2616</v>
      </c>
      <c r="C45" s="18">
        <v>39</v>
      </c>
      <c r="D45" s="18">
        <v>33</v>
      </c>
      <c r="E45" s="22" t="s">
        <v>1978</v>
      </c>
      <c r="F45" s="22">
        <v>3</v>
      </c>
      <c r="G45" s="22"/>
      <c r="H45" s="20">
        <f t="shared" ca="1" si="4"/>
        <v>0</v>
      </c>
      <c r="I45" s="16" t="str">
        <f t="shared" si="5"/>
        <v>03T002PP0013</v>
      </c>
      <c r="J45" s="54">
        <v>36.128262642740623</v>
      </c>
      <c r="K45" s="54">
        <v>36.003262642740623</v>
      </c>
      <c r="L45" s="54">
        <v>36.003262642740623</v>
      </c>
      <c r="M45" s="54">
        <v>36.003262642740623</v>
      </c>
      <c r="N45" s="54">
        <v>35.962955410549213</v>
      </c>
      <c r="O45" s="54">
        <v>36.004622077215878</v>
      </c>
      <c r="P45" s="54">
        <v>36.004622077215878</v>
      </c>
      <c r="Q45" s="54">
        <v>36.004622077215878</v>
      </c>
      <c r="R45" s="54">
        <v>36.004622077215878</v>
      </c>
      <c r="S45" s="54">
        <v>36.171288743882542</v>
      </c>
      <c r="T45" s="54">
        <v>36.129622077215878</v>
      </c>
      <c r="U45" s="54">
        <v>35.962955410549213</v>
      </c>
      <c r="V45" s="54">
        <v>36.004622077215878</v>
      </c>
      <c r="W45" s="56">
        <v>35.962955410549213</v>
      </c>
      <c r="X45" s="2">
        <f t="shared" ca="1" si="17"/>
        <v>0</v>
      </c>
      <c r="Y45" s="2">
        <f t="shared" ca="1" si="17"/>
        <v>0</v>
      </c>
      <c r="Z45" s="2">
        <f t="shared" ca="1" si="14"/>
        <v>0</v>
      </c>
      <c r="AA45" s="2">
        <f t="shared" ca="1" si="14"/>
        <v>0</v>
      </c>
      <c r="AB45" s="2">
        <f t="shared" ca="1" si="14"/>
        <v>0</v>
      </c>
      <c r="AC45" s="2">
        <f t="shared" ca="1" si="14"/>
        <v>0</v>
      </c>
      <c r="AD45" s="2">
        <f t="shared" ca="1" si="14"/>
        <v>0</v>
      </c>
      <c r="AE45" s="2">
        <f t="shared" ca="1" si="14"/>
        <v>0</v>
      </c>
      <c r="AF45" s="2">
        <f t="shared" ca="1" si="14"/>
        <v>0</v>
      </c>
      <c r="AG45" s="2">
        <f t="shared" ca="1" si="14"/>
        <v>0</v>
      </c>
      <c r="AH45" s="2">
        <f t="shared" ca="1" si="14"/>
        <v>0</v>
      </c>
      <c r="AI45" s="2">
        <f t="shared" ca="1" si="14"/>
        <v>0</v>
      </c>
      <c r="AJ45" s="2">
        <f t="shared" ca="1" si="14"/>
        <v>0</v>
      </c>
      <c r="AK45" s="2">
        <f t="shared" ca="1" si="14"/>
        <v>0</v>
      </c>
      <c r="AL45" s="55">
        <v>35</v>
      </c>
      <c r="AM45" s="55">
        <v>35</v>
      </c>
      <c r="AN45" s="55">
        <v>35</v>
      </c>
      <c r="AO45" s="55">
        <v>35</v>
      </c>
      <c r="AP45" s="55">
        <v>35</v>
      </c>
      <c r="AQ45" s="55">
        <v>35</v>
      </c>
      <c r="AR45" s="55">
        <v>35</v>
      </c>
      <c r="AS45" s="55">
        <v>35</v>
      </c>
      <c r="AT45" s="55">
        <v>35</v>
      </c>
      <c r="AU45" s="55">
        <v>35</v>
      </c>
      <c r="AV45" s="55">
        <v>35</v>
      </c>
      <c r="AW45" s="55">
        <v>35</v>
      </c>
      <c r="AX45" s="55">
        <v>35</v>
      </c>
      <c r="AY45" s="55">
        <v>35</v>
      </c>
      <c r="AZ45" s="2">
        <f t="shared" ca="1" si="18"/>
        <v>0</v>
      </c>
      <c r="BA45" s="2">
        <f t="shared" ca="1" si="18"/>
        <v>0</v>
      </c>
      <c r="BB45" s="2">
        <f t="shared" ca="1" si="15"/>
        <v>0</v>
      </c>
      <c r="BC45" s="2">
        <f t="shared" ca="1" si="15"/>
        <v>0</v>
      </c>
      <c r="BD45" s="2">
        <f t="shared" ca="1" si="15"/>
        <v>0</v>
      </c>
      <c r="BE45" s="2">
        <f t="shared" ca="1" si="15"/>
        <v>0</v>
      </c>
      <c r="BF45" s="2">
        <f t="shared" ca="1" si="15"/>
        <v>0</v>
      </c>
      <c r="BG45" s="2">
        <f t="shared" ca="1" si="15"/>
        <v>0</v>
      </c>
      <c r="BH45" s="2">
        <f t="shared" ca="1" si="15"/>
        <v>0</v>
      </c>
      <c r="BI45" s="2">
        <f t="shared" ca="1" si="15"/>
        <v>0</v>
      </c>
      <c r="BJ45" s="2">
        <f t="shared" ca="1" si="15"/>
        <v>0</v>
      </c>
      <c r="BK45" s="2">
        <f t="shared" ca="1" si="15"/>
        <v>0</v>
      </c>
      <c r="BL45" s="2">
        <f t="shared" ca="1" si="15"/>
        <v>0</v>
      </c>
      <c r="BM45" s="2">
        <f t="shared" ca="1" si="15"/>
        <v>0</v>
      </c>
      <c r="BN45" s="2" t="str">
        <f t="shared" si="8"/>
        <v>PP</v>
      </c>
      <c r="BO45" s="2">
        <f t="shared" si="16"/>
        <v>0</v>
      </c>
      <c r="BP45" s="2">
        <f t="shared" si="13"/>
        <v>1</v>
      </c>
      <c r="BR45" s="2">
        <f t="shared" si="19"/>
        <v>0</v>
      </c>
      <c r="BS45" s="2">
        <f t="shared" si="19"/>
        <v>0</v>
      </c>
      <c r="BT45" s="2">
        <f t="shared" si="19"/>
        <v>0</v>
      </c>
      <c r="BU45" s="2">
        <f t="shared" si="19"/>
        <v>0</v>
      </c>
      <c r="BV45" s="2">
        <f t="shared" si="19"/>
        <v>0</v>
      </c>
      <c r="BW45" s="2">
        <f t="shared" si="19"/>
        <v>0</v>
      </c>
      <c r="BX45" s="2">
        <f t="shared" si="19"/>
        <v>0</v>
      </c>
      <c r="BY45" s="2">
        <f t="shared" si="19"/>
        <v>0</v>
      </c>
      <c r="BZ45" s="2">
        <f t="shared" si="19"/>
        <v>0</v>
      </c>
      <c r="CA45" s="2">
        <f t="shared" si="19"/>
        <v>0</v>
      </c>
      <c r="CB45" s="2">
        <f t="shared" si="19"/>
        <v>0</v>
      </c>
      <c r="CC45" s="2">
        <f t="shared" si="19"/>
        <v>0</v>
      </c>
      <c r="CD45" s="2">
        <f t="shared" si="19"/>
        <v>0</v>
      </c>
      <c r="CE45" s="2">
        <f t="shared" si="19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ТА-1  -  Т₀</v>
      </c>
      <c r="B46" s="10" t="s">
        <v>2617</v>
      </c>
      <c r="C46" s="18">
        <v>440</v>
      </c>
      <c r="D46" s="18">
        <v>425</v>
      </c>
      <c r="E46" s="22" t="s">
        <v>117</v>
      </c>
      <c r="F46" s="22">
        <v>3</v>
      </c>
      <c r="G46" s="22"/>
      <c r="H46" s="20">
        <f t="shared" ca="1" si="4"/>
        <v>0</v>
      </c>
      <c r="I46" s="16" t="str">
        <f t="shared" si="5"/>
        <v>01T002TP0013</v>
      </c>
      <c r="J46" s="54">
        <v>435</v>
      </c>
      <c r="K46" s="54">
        <v>435</v>
      </c>
      <c r="L46" s="54">
        <v>435</v>
      </c>
      <c r="M46" s="54">
        <v>435</v>
      </c>
      <c r="N46" s="54">
        <v>435</v>
      </c>
      <c r="O46" s="54">
        <v>435</v>
      </c>
      <c r="P46" s="54">
        <v>435</v>
      </c>
      <c r="Q46" s="54">
        <v>435</v>
      </c>
      <c r="R46" s="54">
        <v>435</v>
      </c>
      <c r="S46" s="54">
        <v>435</v>
      </c>
      <c r="T46" s="54">
        <v>435</v>
      </c>
      <c r="U46" s="54">
        <v>435</v>
      </c>
      <c r="V46" s="54">
        <v>435</v>
      </c>
      <c r="W46" s="56">
        <v>435</v>
      </c>
      <c r="X46" s="2">
        <f t="shared" ca="1" si="17"/>
        <v>0</v>
      </c>
      <c r="Y46" s="2">
        <f t="shared" ca="1" si="17"/>
        <v>0</v>
      </c>
      <c r="Z46" s="2">
        <f t="shared" ca="1" si="14"/>
        <v>0</v>
      </c>
      <c r="AA46" s="2">
        <f t="shared" ca="1" si="14"/>
        <v>0</v>
      </c>
      <c r="AB46" s="2">
        <f t="shared" ca="1" si="14"/>
        <v>0</v>
      </c>
      <c r="AC46" s="2">
        <f t="shared" ca="1" si="14"/>
        <v>0</v>
      </c>
      <c r="AD46" s="2">
        <f t="shared" ca="1" si="14"/>
        <v>0</v>
      </c>
      <c r="AE46" s="2">
        <f t="shared" ca="1" si="14"/>
        <v>0</v>
      </c>
      <c r="AF46" s="2">
        <f t="shared" ca="1" si="14"/>
        <v>0</v>
      </c>
      <c r="AG46" s="2">
        <f t="shared" ca="1" si="14"/>
        <v>0</v>
      </c>
      <c r="AH46" s="2">
        <f t="shared" ca="1" si="14"/>
        <v>0</v>
      </c>
      <c r="AI46" s="2">
        <f t="shared" ca="1" si="14"/>
        <v>0</v>
      </c>
      <c r="AJ46" s="2">
        <f t="shared" ca="1" si="14"/>
        <v>0</v>
      </c>
      <c r="AK46" s="2">
        <f t="shared" ca="1" si="14"/>
        <v>0</v>
      </c>
      <c r="AL46" s="55">
        <v>435</v>
      </c>
      <c r="AM46" s="55">
        <v>435</v>
      </c>
      <c r="AN46" s="55">
        <v>435</v>
      </c>
      <c r="AO46" s="55">
        <v>435</v>
      </c>
      <c r="AP46" s="55">
        <v>435</v>
      </c>
      <c r="AQ46" s="55">
        <v>435</v>
      </c>
      <c r="AR46" s="55">
        <v>435</v>
      </c>
      <c r="AS46" s="55">
        <v>435</v>
      </c>
      <c r="AT46" s="55">
        <v>435</v>
      </c>
      <c r="AU46" s="55">
        <v>435</v>
      </c>
      <c r="AV46" s="55">
        <v>435</v>
      </c>
      <c r="AW46" s="55">
        <v>435</v>
      </c>
      <c r="AX46" s="55">
        <v>435</v>
      </c>
      <c r="AY46" s="55">
        <v>435</v>
      </c>
      <c r="AZ46" s="2">
        <f t="shared" ca="1" si="18"/>
        <v>0</v>
      </c>
      <c r="BA46" s="2">
        <f t="shared" ca="1" si="18"/>
        <v>0</v>
      </c>
      <c r="BB46" s="2">
        <f t="shared" ca="1" si="15"/>
        <v>0</v>
      </c>
      <c r="BC46" s="2">
        <f t="shared" ca="1" si="15"/>
        <v>0</v>
      </c>
      <c r="BD46" s="2">
        <f t="shared" ca="1" si="15"/>
        <v>0</v>
      </c>
      <c r="BE46" s="2">
        <f t="shared" ca="1" si="15"/>
        <v>0</v>
      </c>
      <c r="BF46" s="2">
        <f t="shared" ca="1" si="15"/>
        <v>0</v>
      </c>
      <c r="BG46" s="2">
        <f t="shared" ca="1" si="15"/>
        <v>0</v>
      </c>
      <c r="BH46" s="2">
        <f t="shared" ca="1" si="15"/>
        <v>0</v>
      </c>
      <c r="BI46" s="2">
        <f t="shared" ca="1" si="15"/>
        <v>0</v>
      </c>
      <c r="BJ46" s="2">
        <f t="shared" ca="1" si="15"/>
        <v>0</v>
      </c>
      <c r="BK46" s="2">
        <f t="shared" ca="1" si="15"/>
        <v>0</v>
      </c>
      <c r="BL46" s="2">
        <f t="shared" ca="1" si="15"/>
        <v>0</v>
      </c>
      <c r="BM46" s="2">
        <f t="shared" ca="1" si="15"/>
        <v>0</v>
      </c>
      <c r="BN46" s="2" t="str">
        <f t="shared" si="8"/>
        <v>TP</v>
      </c>
      <c r="BO46" s="2">
        <f t="shared" si="16"/>
        <v>0</v>
      </c>
      <c r="BP46" s="2">
        <f t="shared" si="13"/>
        <v>1</v>
      </c>
      <c r="BR46" s="2">
        <f t="shared" ref="BR46:CE48" si="20">IF(AND(J58 &gt;0,J46&lt;$D46,J46 &gt;50),1,0)</f>
        <v>0</v>
      </c>
      <c r="BS46" s="2">
        <f t="shared" si="20"/>
        <v>0</v>
      </c>
      <c r="BT46" s="2">
        <f t="shared" si="20"/>
        <v>0</v>
      </c>
      <c r="BU46" s="2">
        <f t="shared" si="20"/>
        <v>0</v>
      </c>
      <c r="BV46" s="2">
        <f t="shared" si="20"/>
        <v>0</v>
      </c>
      <c r="BW46" s="2">
        <f t="shared" si="20"/>
        <v>0</v>
      </c>
      <c r="BX46" s="2">
        <f t="shared" si="20"/>
        <v>0</v>
      </c>
      <c r="BY46" s="2">
        <f t="shared" si="20"/>
        <v>0</v>
      </c>
      <c r="BZ46" s="2">
        <f t="shared" si="20"/>
        <v>0</v>
      </c>
      <c r="CA46" s="2">
        <f t="shared" si="20"/>
        <v>0</v>
      </c>
      <c r="CB46" s="2">
        <f t="shared" si="20"/>
        <v>0</v>
      </c>
      <c r="CC46" s="2">
        <f t="shared" si="20"/>
        <v>0</v>
      </c>
      <c r="CD46" s="2">
        <f t="shared" si="20"/>
        <v>0</v>
      </c>
      <c r="CE46" s="2">
        <f t="shared" si="20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ТА-2  -  Т₀</v>
      </c>
      <c r="B47" s="10" t="s">
        <v>2618</v>
      </c>
      <c r="C47" s="18">
        <v>440</v>
      </c>
      <c r="D47" s="18">
        <v>425</v>
      </c>
      <c r="E47" s="22" t="s">
        <v>117</v>
      </c>
      <c r="F47" s="22">
        <v>3</v>
      </c>
      <c r="G47" s="22"/>
      <c r="H47" s="20">
        <f t="shared" ca="1" si="4"/>
        <v>0</v>
      </c>
      <c r="I47" s="16" t="str">
        <f t="shared" si="5"/>
        <v>02T002TP0013</v>
      </c>
      <c r="J47" s="54">
        <v>435</v>
      </c>
      <c r="K47" s="54">
        <v>435</v>
      </c>
      <c r="L47" s="54">
        <v>435</v>
      </c>
      <c r="M47" s="54">
        <v>435</v>
      </c>
      <c r="N47" s="54">
        <v>435</v>
      </c>
      <c r="O47" s="54">
        <v>435</v>
      </c>
      <c r="P47" s="54">
        <v>435</v>
      </c>
      <c r="Q47" s="54">
        <v>435</v>
      </c>
      <c r="R47" s="54">
        <v>435</v>
      </c>
      <c r="S47" s="54">
        <v>435</v>
      </c>
      <c r="T47" s="54">
        <v>435</v>
      </c>
      <c r="U47" s="54">
        <v>435</v>
      </c>
      <c r="V47" s="54">
        <v>435</v>
      </c>
      <c r="W47" s="56">
        <v>435</v>
      </c>
      <c r="X47" s="2">
        <f t="shared" ca="1" si="17"/>
        <v>0</v>
      </c>
      <c r="Y47" s="2">
        <f t="shared" ca="1" si="17"/>
        <v>0</v>
      </c>
      <c r="Z47" s="2">
        <f t="shared" ca="1" si="14"/>
        <v>0</v>
      </c>
      <c r="AA47" s="2">
        <f t="shared" ca="1" si="14"/>
        <v>0</v>
      </c>
      <c r="AB47" s="2">
        <f t="shared" ca="1" si="14"/>
        <v>0</v>
      </c>
      <c r="AC47" s="2">
        <f t="shared" ca="1" si="14"/>
        <v>0</v>
      </c>
      <c r="AD47" s="2">
        <f t="shared" ca="1" si="14"/>
        <v>0</v>
      </c>
      <c r="AE47" s="2">
        <f t="shared" ca="1" si="14"/>
        <v>0</v>
      </c>
      <c r="AF47" s="2">
        <f t="shared" ca="1" si="14"/>
        <v>0</v>
      </c>
      <c r="AG47" s="2">
        <f t="shared" ca="1" si="14"/>
        <v>0</v>
      </c>
      <c r="AH47" s="2">
        <f t="shared" ca="1" si="14"/>
        <v>0</v>
      </c>
      <c r="AI47" s="2">
        <f t="shared" ca="1" si="14"/>
        <v>0</v>
      </c>
      <c r="AJ47" s="2">
        <f t="shared" ca="1" si="14"/>
        <v>0</v>
      </c>
      <c r="AK47" s="2">
        <f t="shared" ca="1" si="14"/>
        <v>0</v>
      </c>
      <c r="AL47" s="55">
        <v>435</v>
      </c>
      <c r="AM47" s="55">
        <v>435</v>
      </c>
      <c r="AN47" s="55">
        <v>435</v>
      </c>
      <c r="AO47" s="55">
        <v>435</v>
      </c>
      <c r="AP47" s="55">
        <v>435</v>
      </c>
      <c r="AQ47" s="55">
        <v>435</v>
      </c>
      <c r="AR47" s="55">
        <v>435</v>
      </c>
      <c r="AS47" s="55">
        <v>435</v>
      </c>
      <c r="AT47" s="55">
        <v>435</v>
      </c>
      <c r="AU47" s="55">
        <v>435</v>
      </c>
      <c r="AV47" s="55">
        <v>435</v>
      </c>
      <c r="AW47" s="55">
        <v>435</v>
      </c>
      <c r="AX47" s="55">
        <v>435</v>
      </c>
      <c r="AY47" s="55">
        <v>435</v>
      </c>
      <c r="AZ47" s="2">
        <f t="shared" ca="1" si="18"/>
        <v>0</v>
      </c>
      <c r="BA47" s="2">
        <f t="shared" ca="1" si="18"/>
        <v>0</v>
      </c>
      <c r="BB47" s="2">
        <f t="shared" ca="1" si="15"/>
        <v>0</v>
      </c>
      <c r="BC47" s="2">
        <f t="shared" ca="1" si="15"/>
        <v>0</v>
      </c>
      <c r="BD47" s="2">
        <f t="shared" ca="1" si="15"/>
        <v>0</v>
      </c>
      <c r="BE47" s="2">
        <f t="shared" ca="1" si="15"/>
        <v>0</v>
      </c>
      <c r="BF47" s="2">
        <f t="shared" ca="1" si="15"/>
        <v>0</v>
      </c>
      <c r="BG47" s="2">
        <f t="shared" ca="1" si="15"/>
        <v>0</v>
      </c>
      <c r="BH47" s="2">
        <f t="shared" ca="1" si="15"/>
        <v>0</v>
      </c>
      <c r="BI47" s="2">
        <f t="shared" ca="1" si="15"/>
        <v>0</v>
      </c>
      <c r="BJ47" s="2">
        <f t="shared" ca="1" si="15"/>
        <v>0</v>
      </c>
      <c r="BK47" s="2">
        <f t="shared" ca="1" si="15"/>
        <v>0</v>
      </c>
      <c r="BL47" s="2">
        <f t="shared" ca="1" si="15"/>
        <v>0</v>
      </c>
      <c r="BM47" s="2">
        <f t="shared" ca="1" si="15"/>
        <v>0</v>
      </c>
      <c r="BN47" s="2" t="str">
        <f t="shared" si="8"/>
        <v>TP</v>
      </c>
      <c r="BO47" s="2">
        <f t="shared" si="16"/>
        <v>0</v>
      </c>
      <c r="BP47" s="2">
        <f t="shared" si="13"/>
        <v>1</v>
      </c>
      <c r="BR47" s="2">
        <f t="shared" si="20"/>
        <v>0</v>
      </c>
      <c r="BS47" s="2">
        <f t="shared" si="20"/>
        <v>0</v>
      </c>
      <c r="BT47" s="2">
        <f t="shared" si="20"/>
        <v>0</v>
      </c>
      <c r="BU47" s="2">
        <f t="shared" si="20"/>
        <v>0</v>
      </c>
      <c r="BV47" s="2">
        <f t="shared" si="20"/>
        <v>0</v>
      </c>
      <c r="BW47" s="2">
        <f t="shared" si="20"/>
        <v>0</v>
      </c>
      <c r="BX47" s="2">
        <f t="shared" si="20"/>
        <v>0</v>
      </c>
      <c r="BY47" s="2">
        <f t="shared" si="20"/>
        <v>0</v>
      </c>
      <c r="BZ47" s="2">
        <f t="shared" si="20"/>
        <v>0</v>
      </c>
      <c r="CA47" s="2">
        <f t="shared" si="20"/>
        <v>0</v>
      </c>
      <c r="CB47" s="2">
        <f t="shared" si="20"/>
        <v>0</v>
      </c>
      <c r="CC47" s="2">
        <f t="shared" si="20"/>
        <v>0</v>
      </c>
      <c r="CD47" s="2">
        <f t="shared" si="20"/>
        <v>0</v>
      </c>
      <c r="CE47" s="2">
        <f t="shared" si="20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ТА-3  -  Т₀</v>
      </c>
      <c r="B48" s="10" t="s">
        <v>2619</v>
      </c>
      <c r="C48" s="18">
        <v>440</v>
      </c>
      <c r="D48" s="18">
        <v>425</v>
      </c>
      <c r="E48" s="22" t="s">
        <v>117</v>
      </c>
      <c r="F48" s="22">
        <v>3</v>
      </c>
      <c r="G48" s="22"/>
      <c r="H48" s="20">
        <f t="shared" ca="1" si="4"/>
        <v>0</v>
      </c>
      <c r="I48" s="16" t="str">
        <f t="shared" si="5"/>
        <v>03T002TP0013</v>
      </c>
      <c r="J48" s="54">
        <v>435</v>
      </c>
      <c r="K48" s="54">
        <v>435</v>
      </c>
      <c r="L48" s="54">
        <v>435</v>
      </c>
      <c r="M48" s="54">
        <v>435</v>
      </c>
      <c r="N48" s="54">
        <v>435</v>
      </c>
      <c r="O48" s="54">
        <v>435</v>
      </c>
      <c r="P48" s="54">
        <v>435</v>
      </c>
      <c r="Q48" s="54">
        <v>435</v>
      </c>
      <c r="R48" s="54">
        <v>435</v>
      </c>
      <c r="S48" s="54">
        <v>435</v>
      </c>
      <c r="T48" s="54">
        <v>435</v>
      </c>
      <c r="U48" s="54">
        <v>435</v>
      </c>
      <c r="V48" s="54">
        <v>435</v>
      </c>
      <c r="W48" s="56">
        <v>435</v>
      </c>
      <c r="X48" s="2">
        <f t="shared" ca="1" si="17"/>
        <v>0</v>
      </c>
      <c r="Y48" s="2">
        <f t="shared" ca="1" si="17"/>
        <v>0</v>
      </c>
      <c r="Z48" s="2">
        <f t="shared" ca="1" si="14"/>
        <v>0</v>
      </c>
      <c r="AA48" s="2">
        <f t="shared" ca="1" si="14"/>
        <v>0</v>
      </c>
      <c r="AB48" s="2">
        <f t="shared" ca="1" si="14"/>
        <v>0</v>
      </c>
      <c r="AC48" s="2">
        <f t="shared" ca="1" si="14"/>
        <v>0</v>
      </c>
      <c r="AD48" s="2">
        <f t="shared" ca="1" si="14"/>
        <v>0</v>
      </c>
      <c r="AE48" s="2">
        <f t="shared" ca="1" si="14"/>
        <v>0</v>
      </c>
      <c r="AF48" s="2">
        <f t="shared" ca="1" si="14"/>
        <v>0</v>
      </c>
      <c r="AG48" s="2">
        <f t="shared" ca="1" si="14"/>
        <v>0</v>
      </c>
      <c r="AH48" s="2">
        <f t="shared" ca="1" si="14"/>
        <v>0</v>
      </c>
      <c r="AI48" s="2">
        <f t="shared" ca="1" si="14"/>
        <v>0</v>
      </c>
      <c r="AJ48" s="2">
        <f t="shared" ca="1" si="14"/>
        <v>0</v>
      </c>
      <c r="AK48" s="2">
        <f t="shared" ca="1" si="14"/>
        <v>0</v>
      </c>
      <c r="AL48" s="55">
        <v>435</v>
      </c>
      <c r="AM48" s="55">
        <v>435</v>
      </c>
      <c r="AN48" s="55">
        <v>435</v>
      </c>
      <c r="AO48" s="55">
        <v>435</v>
      </c>
      <c r="AP48" s="55">
        <v>435</v>
      </c>
      <c r="AQ48" s="55">
        <v>435</v>
      </c>
      <c r="AR48" s="55">
        <v>435</v>
      </c>
      <c r="AS48" s="55">
        <v>435</v>
      </c>
      <c r="AT48" s="55">
        <v>435</v>
      </c>
      <c r="AU48" s="55">
        <v>435</v>
      </c>
      <c r="AV48" s="55">
        <v>435</v>
      </c>
      <c r="AW48" s="55">
        <v>435</v>
      </c>
      <c r="AX48" s="55">
        <v>435</v>
      </c>
      <c r="AY48" s="55">
        <v>435</v>
      </c>
      <c r="AZ48" s="2">
        <f t="shared" ca="1" si="18"/>
        <v>0</v>
      </c>
      <c r="BA48" s="2">
        <f t="shared" ca="1" si="18"/>
        <v>0</v>
      </c>
      <c r="BB48" s="2">
        <f t="shared" ca="1" si="15"/>
        <v>0</v>
      </c>
      <c r="BC48" s="2">
        <f t="shared" ca="1" si="15"/>
        <v>0</v>
      </c>
      <c r="BD48" s="2">
        <f t="shared" ca="1" si="15"/>
        <v>0</v>
      </c>
      <c r="BE48" s="2">
        <f t="shared" ca="1" si="15"/>
        <v>0</v>
      </c>
      <c r="BF48" s="2">
        <f t="shared" ca="1" si="15"/>
        <v>0</v>
      </c>
      <c r="BG48" s="2">
        <f t="shared" ca="1" si="15"/>
        <v>0</v>
      </c>
      <c r="BH48" s="2">
        <f t="shared" ca="1" si="15"/>
        <v>0</v>
      </c>
      <c r="BI48" s="2">
        <f t="shared" ca="1" si="15"/>
        <v>0</v>
      </c>
      <c r="BJ48" s="2">
        <f t="shared" ca="1" si="15"/>
        <v>0</v>
      </c>
      <c r="BK48" s="2">
        <f t="shared" ca="1" si="15"/>
        <v>0</v>
      </c>
      <c r="BL48" s="2">
        <f t="shared" ca="1" si="15"/>
        <v>0</v>
      </c>
      <c r="BM48" s="2">
        <f t="shared" ca="1" si="15"/>
        <v>0</v>
      </c>
      <c r="BN48" s="2" t="str">
        <f t="shared" si="8"/>
        <v>TP</v>
      </c>
      <c r="BO48" s="2">
        <f t="shared" si="16"/>
        <v>0</v>
      </c>
      <c r="BP48" s="2">
        <f t="shared" si="13"/>
        <v>1</v>
      </c>
      <c r="BR48" s="2">
        <f t="shared" si="20"/>
        <v>0</v>
      </c>
      <c r="BS48" s="2">
        <f t="shared" si="20"/>
        <v>0</v>
      </c>
      <c r="BT48" s="2">
        <f t="shared" si="20"/>
        <v>0</v>
      </c>
      <c r="BU48" s="2">
        <f t="shared" si="20"/>
        <v>0</v>
      </c>
      <c r="BV48" s="2">
        <f t="shared" si="20"/>
        <v>0</v>
      </c>
      <c r="BW48" s="2">
        <f t="shared" si="20"/>
        <v>0</v>
      </c>
      <c r="BX48" s="2">
        <f t="shared" si="20"/>
        <v>0</v>
      </c>
      <c r="BY48" s="2">
        <f t="shared" si="20"/>
        <v>0</v>
      </c>
      <c r="BZ48" s="2">
        <f t="shared" si="20"/>
        <v>0</v>
      </c>
      <c r="CA48" s="2">
        <f t="shared" si="20"/>
        <v>0</v>
      </c>
      <c r="CB48" s="2">
        <f t="shared" si="20"/>
        <v>0</v>
      </c>
      <c r="CC48" s="2">
        <f t="shared" si="20"/>
        <v>0</v>
      </c>
      <c r="CD48" s="2">
        <f t="shared" si="20"/>
        <v>0</v>
      </c>
      <c r="CE48" s="2">
        <f t="shared" si="20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ТА-1  -  δt_конд</v>
      </c>
      <c r="B49" s="12" t="s">
        <v>2620</v>
      </c>
      <c r="C49" s="18">
        <v>15</v>
      </c>
      <c r="D49" s="18">
        <v>5</v>
      </c>
      <c r="E49" s="22" t="s">
        <v>608</v>
      </c>
      <c r="F49" s="22">
        <v>3</v>
      </c>
      <c r="G49" s="22"/>
      <c r="H49" s="20">
        <f t="shared" ca="1" si="4"/>
        <v>0</v>
      </c>
      <c r="I49" s="16" t="str">
        <f t="shared" si="5"/>
        <v>01T002TA0013</v>
      </c>
      <c r="J49" s="54">
        <v>9.8249771966667172</v>
      </c>
      <c r="K49" s="54">
        <v>9.8249771966667172</v>
      </c>
      <c r="L49" s="54">
        <v>9.7624771966667172</v>
      </c>
      <c r="M49" s="54">
        <v>9.4083105300000511</v>
      </c>
      <c r="N49" s="54">
        <v>10.554743156666669</v>
      </c>
      <c r="O49" s="54">
        <v>10.658909823333337</v>
      </c>
      <c r="P49" s="54">
        <v>10.513076490000003</v>
      </c>
      <c r="Q49" s="54">
        <v>9.3880764900000031</v>
      </c>
      <c r="R49" s="54">
        <v>9.8672431566666692</v>
      </c>
      <c r="S49" s="54">
        <v>9.7005764900000031</v>
      </c>
      <c r="T49" s="54">
        <v>9.6797431566666692</v>
      </c>
      <c r="U49" s="54">
        <v>9.5130764900000031</v>
      </c>
      <c r="V49" s="54">
        <v>9.158909823333337</v>
      </c>
      <c r="W49" s="56">
        <v>11.367243156666669</v>
      </c>
      <c r="X49" s="2">
        <f t="shared" ca="1" si="17"/>
        <v>0</v>
      </c>
      <c r="Y49" s="2">
        <f t="shared" ca="1" si="17"/>
        <v>0</v>
      </c>
      <c r="Z49" s="2">
        <f t="shared" ca="1" si="14"/>
        <v>0</v>
      </c>
      <c r="AA49" s="2">
        <f t="shared" ca="1" si="14"/>
        <v>0</v>
      </c>
      <c r="AB49" s="2">
        <f t="shared" ca="1" si="14"/>
        <v>0</v>
      </c>
      <c r="AC49" s="2">
        <f t="shared" ca="1" si="14"/>
        <v>0</v>
      </c>
      <c r="AD49" s="2">
        <f t="shared" ca="1" si="14"/>
        <v>0</v>
      </c>
      <c r="AE49" s="2">
        <f t="shared" ca="1" si="14"/>
        <v>0</v>
      </c>
      <c r="AF49" s="2">
        <f t="shared" ca="1" si="14"/>
        <v>0</v>
      </c>
      <c r="AG49" s="2">
        <f t="shared" ca="1" si="14"/>
        <v>0</v>
      </c>
      <c r="AH49" s="2">
        <f t="shared" ca="1" si="14"/>
        <v>0</v>
      </c>
      <c r="AI49" s="2">
        <f t="shared" ca="1" si="14"/>
        <v>0</v>
      </c>
      <c r="AJ49" s="2">
        <f t="shared" ca="1" si="14"/>
        <v>0</v>
      </c>
      <c r="AK49" s="2">
        <f t="shared" ca="1" si="14"/>
        <v>0</v>
      </c>
      <c r="AL49" s="55">
        <v>10.72129698659648</v>
      </c>
      <c r="AM49" s="55">
        <v>10.798455625896759</v>
      </c>
      <c r="AN49" s="55">
        <v>10.586135371486437</v>
      </c>
      <c r="AO49" s="55">
        <v>10.551810727581882</v>
      </c>
      <c r="AP49" s="55">
        <v>10.58467160787453</v>
      </c>
      <c r="AQ49" s="55">
        <v>10.768486540165034</v>
      </c>
      <c r="AR49" s="55">
        <v>10.605636277267241</v>
      </c>
      <c r="AS49" s="55">
        <v>10.30043528339912</v>
      </c>
      <c r="AT49" s="55">
        <v>10.365764904317151</v>
      </c>
      <c r="AU49" s="55">
        <v>10.439769175769047</v>
      </c>
      <c r="AV49" s="55">
        <v>10.596034002993258</v>
      </c>
      <c r="AW49" s="55">
        <v>10.27749600937482</v>
      </c>
      <c r="AX49" s="55">
        <v>10.711006128061676</v>
      </c>
      <c r="AY49" s="55">
        <v>10.975238117286587</v>
      </c>
      <c r="AZ49" s="2">
        <f t="shared" ca="1" si="18"/>
        <v>0</v>
      </c>
      <c r="BA49" s="2">
        <f t="shared" ca="1" si="18"/>
        <v>0</v>
      </c>
      <c r="BB49" s="2">
        <f t="shared" ca="1" si="15"/>
        <v>0</v>
      </c>
      <c r="BC49" s="2">
        <f t="shared" ca="1" si="15"/>
        <v>0</v>
      </c>
      <c r="BD49" s="2">
        <f t="shared" ca="1" si="15"/>
        <v>0</v>
      </c>
      <c r="BE49" s="2">
        <f t="shared" ca="1" si="15"/>
        <v>0</v>
      </c>
      <c r="BF49" s="2">
        <f t="shared" ca="1" si="15"/>
        <v>0</v>
      </c>
      <c r="BG49" s="2">
        <f t="shared" ca="1" si="15"/>
        <v>0</v>
      </c>
      <c r="BH49" s="2">
        <f t="shared" ca="1" si="15"/>
        <v>0</v>
      </c>
      <c r="BI49" s="2">
        <f t="shared" ca="1" si="15"/>
        <v>0</v>
      </c>
      <c r="BJ49" s="2">
        <f t="shared" ca="1" si="15"/>
        <v>0</v>
      </c>
      <c r="BK49" s="2">
        <f t="shared" ca="1" si="15"/>
        <v>0</v>
      </c>
      <c r="BL49" s="2">
        <f t="shared" ca="1" si="15"/>
        <v>0</v>
      </c>
      <c r="BM49" s="2">
        <f t="shared" ca="1" si="15"/>
        <v>0</v>
      </c>
      <c r="BN49" s="2" t="str">
        <f t="shared" si="8"/>
        <v>TA</v>
      </c>
      <c r="BO49" s="2">
        <f t="shared" si="16"/>
        <v>0</v>
      </c>
      <c r="BP49" s="2">
        <f t="shared" si="13"/>
        <v>1</v>
      </c>
      <c r="BR49" s="2">
        <f t="shared" ref="BR49:CE49" si="21">IF(AND(J58 &gt;0,J49&gt;$C49,J49&gt;0.1),1,0)</f>
        <v>0</v>
      </c>
      <c r="BS49" s="2">
        <f t="shared" si="21"/>
        <v>0</v>
      </c>
      <c r="BT49" s="2">
        <f t="shared" si="21"/>
        <v>0</v>
      </c>
      <c r="BU49" s="2">
        <f t="shared" si="21"/>
        <v>0</v>
      </c>
      <c r="BV49" s="2">
        <f t="shared" si="21"/>
        <v>0</v>
      </c>
      <c r="BW49" s="2">
        <f t="shared" si="21"/>
        <v>0</v>
      </c>
      <c r="BX49" s="2">
        <f t="shared" si="21"/>
        <v>0</v>
      </c>
      <c r="BY49" s="2">
        <f t="shared" si="21"/>
        <v>0</v>
      </c>
      <c r="BZ49" s="2">
        <f t="shared" si="21"/>
        <v>0</v>
      </c>
      <c r="CA49" s="2">
        <f t="shared" si="21"/>
        <v>0</v>
      </c>
      <c r="CB49" s="2">
        <f t="shared" si="21"/>
        <v>0</v>
      </c>
      <c r="CC49" s="2">
        <f t="shared" si="21"/>
        <v>0</v>
      </c>
      <c r="CD49" s="2">
        <f t="shared" si="21"/>
        <v>0</v>
      </c>
      <c r="CE49" s="2">
        <f t="shared" si="21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ТА-1  -  W</v>
      </c>
      <c r="B50" s="10" t="s">
        <v>2621</v>
      </c>
      <c r="C50" s="18">
        <v>98</v>
      </c>
      <c r="D50" s="18">
        <v>80</v>
      </c>
      <c r="E50" s="22" t="s">
        <v>118</v>
      </c>
      <c r="F50" s="22">
        <v>3</v>
      </c>
      <c r="G50" s="22"/>
      <c r="H50" s="20">
        <f t="shared" ca="1" si="4"/>
        <v>0</v>
      </c>
      <c r="I50" s="16" t="str">
        <f t="shared" si="5"/>
        <v>01T002KV0013</v>
      </c>
      <c r="J50" s="54">
        <v>97.673735725938002</v>
      </c>
      <c r="K50" s="54">
        <v>97.673735725938002</v>
      </c>
      <c r="L50" s="54">
        <v>97.673735725938002</v>
      </c>
      <c r="M50" s="54">
        <v>97.673735725938002</v>
      </c>
      <c r="N50" s="54">
        <v>97.537792278412169</v>
      </c>
      <c r="O50" s="54">
        <v>97.537792278412169</v>
      </c>
      <c r="P50" s="54">
        <v>97.537792278412169</v>
      </c>
      <c r="Q50" s="54">
        <v>97.537792278412169</v>
      </c>
      <c r="R50" s="54">
        <v>97.537792278412169</v>
      </c>
      <c r="S50" s="54">
        <v>97.537792278412169</v>
      </c>
      <c r="T50" s="54">
        <v>97.537792278412169</v>
      </c>
      <c r="U50" s="54">
        <v>97.537792278412169</v>
      </c>
      <c r="V50" s="54">
        <v>97.537792278412169</v>
      </c>
      <c r="W50" s="56">
        <v>97.537792278412169</v>
      </c>
      <c r="X50" s="2">
        <f t="shared" ca="1" si="17"/>
        <v>0</v>
      </c>
      <c r="Y50" s="2">
        <f t="shared" ca="1" si="17"/>
        <v>0</v>
      </c>
      <c r="Z50" s="2">
        <f t="shared" ca="1" si="14"/>
        <v>0</v>
      </c>
      <c r="AA50" s="2">
        <f t="shared" ca="1" si="14"/>
        <v>0</v>
      </c>
      <c r="AB50" s="2">
        <f t="shared" ca="1" si="14"/>
        <v>0</v>
      </c>
      <c r="AC50" s="2">
        <f t="shared" ca="1" si="14"/>
        <v>0</v>
      </c>
      <c r="AD50" s="2">
        <f t="shared" ca="1" si="14"/>
        <v>0</v>
      </c>
      <c r="AE50" s="2">
        <f t="shared" ca="1" si="14"/>
        <v>0</v>
      </c>
      <c r="AF50" s="2">
        <f t="shared" ca="1" si="14"/>
        <v>0</v>
      </c>
      <c r="AG50" s="2">
        <f t="shared" ca="1" si="14"/>
        <v>0</v>
      </c>
      <c r="AH50" s="2">
        <f t="shared" ca="1" si="14"/>
        <v>0</v>
      </c>
      <c r="AI50" s="2">
        <f t="shared" ca="1" si="14"/>
        <v>0</v>
      </c>
      <c r="AJ50" s="2">
        <f t="shared" ca="1" si="14"/>
        <v>0</v>
      </c>
      <c r="AK50" s="2">
        <f t="shared" ca="1" si="14"/>
        <v>0</v>
      </c>
      <c r="AL50" s="55">
        <v>97.589051451778232</v>
      </c>
      <c r="AM50" s="55">
        <v>97.648834649871176</v>
      </c>
      <c r="AN50" s="55">
        <v>97.609674371720672</v>
      </c>
      <c r="AO50" s="55">
        <v>97.524389242038382</v>
      </c>
      <c r="AP50" s="55">
        <v>97.539809337529846</v>
      </c>
      <c r="AQ50" s="55">
        <v>97.466921660123603</v>
      </c>
      <c r="AR50" s="55">
        <v>97.506406103372868</v>
      </c>
      <c r="AS50" s="55">
        <v>97.278608751891312</v>
      </c>
      <c r="AT50" s="55">
        <v>97.390396352650058</v>
      </c>
      <c r="AU50" s="55">
        <v>97.415788532971845</v>
      </c>
      <c r="AV50" s="55">
        <v>97.449401716830025</v>
      </c>
      <c r="AW50" s="55">
        <v>97.33433878385209</v>
      </c>
      <c r="AX50" s="55">
        <v>97.009977377061745</v>
      </c>
      <c r="AY50" s="55">
        <v>97.0576253599084</v>
      </c>
      <c r="AZ50" s="2">
        <f t="shared" ca="1" si="18"/>
        <v>0</v>
      </c>
      <c r="BA50" s="2">
        <f t="shared" ca="1" si="18"/>
        <v>0</v>
      </c>
      <c r="BB50" s="2">
        <f t="shared" ca="1" si="15"/>
        <v>0</v>
      </c>
      <c r="BC50" s="2">
        <f t="shared" ca="1" si="15"/>
        <v>0</v>
      </c>
      <c r="BD50" s="2">
        <f t="shared" ca="1" si="15"/>
        <v>0</v>
      </c>
      <c r="BE50" s="2">
        <f t="shared" ca="1" si="15"/>
        <v>0</v>
      </c>
      <c r="BF50" s="2">
        <f t="shared" ca="1" si="15"/>
        <v>0</v>
      </c>
      <c r="BG50" s="2">
        <f t="shared" ca="1" si="15"/>
        <v>0</v>
      </c>
      <c r="BH50" s="2">
        <f t="shared" ca="1" si="15"/>
        <v>0</v>
      </c>
      <c r="BI50" s="2">
        <f t="shared" ca="1" si="15"/>
        <v>0</v>
      </c>
      <c r="BJ50" s="2">
        <f t="shared" ca="1" si="15"/>
        <v>0</v>
      </c>
      <c r="BK50" s="2">
        <f t="shared" ca="1" si="15"/>
        <v>0</v>
      </c>
      <c r="BL50" s="2">
        <f t="shared" ca="1" si="15"/>
        <v>0</v>
      </c>
      <c r="BM50" s="2">
        <f t="shared" ca="1" si="15"/>
        <v>0</v>
      </c>
      <c r="BN50" s="2" t="str">
        <f t="shared" si="8"/>
        <v>KV</v>
      </c>
      <c r="BO50" s="2">
        <f t="shared" si="16"/>
        <v>0</v>
      </c>
      <c r="BP50" s="2">
        <f t="shared" si="13"/>
        <v>1</v>
      </c>
      <c r="BR50" s="2">
        <f t="shared" ref="BR50:CE50" si="22">IF(AND(J58 &gt;0,J50 &gt;0,J50&lt;$D50),1,0)</f>
        <v>0</v>
      </c>
      <c r="BS50" s="2">
        <f t="shared" si="22"/>
        <v>0</v>
      </c>
      <c r="BT50" s="2">
        <f t="shared" si="22"/>
        <v>0</v>
      </c>
      <c r="BU50" s="2">
        <f t="shared" si="22"/>
        <v>0</v>
      </c>
      <c r="BV50" s="2">
        <f t="shared" si="22"/>
        <v>0</v>
      </c>
      <c r="BW50" s="2">
        <f t="shared" si="22"/>
        <v>0</v>
      </c>
      <c r="BX50" s="2">
        <f t="shared" si="22"/>
        <v>0</v>
      </c>
      <c r="BY50" s="2">
        <f t="shared" si="22"/>
        <v>0</v>
      </c>
      <c r="BZ50" s="2">
        <f t="shared" si="22"/>
        <v>0</v>
      </c>
      <c r="CA50" s="2">
        <f t="shared" si="22"/>
        <v>0</v>
      </c>
      <c r="CB50" s="2">
        <f t="shared" si="22"/>
        <v>0</v>
      </c>
      <c r="CC50" s="2">
        <f t="shared" si="22"/>
        <v>0</v>
      </c>
      <c r="CD50" s="2">
        <f t="shared" si="22"/>
        <v>0</v>
      </c>
      <c r="CE50" s="2">
        <f t="shared" si="22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КА-1  -  ЧЧР</v>
      </c>
      <c r="B51" s="10" t="s">
        <v>2622</v>
      </c>
      <c r="C51" s="18"/>
      <c r="D51" s="10"/>
      <c r="E51" s="22"/>
      <c r="F51" s="22"/>
      <c r="G51" s="22"/>
      <c r="H51" s="20">
        <f t="shared" ca="1" si="4"/>
        <v>0</v>
      </c>
      <c r="I51" s="16" t="str">
        <f t="shared" si="5"/>
        <v>01K002LH0013</v>
      </c>
      <c r="J51" s="54">
        <v>24</v>
      </c>
      <c r="K51" s="54">
        <v>24</v>
      </c>
      <c r="L51" s="54">
        <v>24</v>
      </c>
      <c r="M51" s="54">
        <v>24</v>
      </c>
      <c r="N51" s="54">
        <v>24</v>
      </c>
      <c r="O51" s="54">
        <v>24</v>
      </c>
      <c r="P51" s="54">
        <v>24</v>
      </c>
      <c r="Q51" s="54">
        <v>24</v>
      </c>
      <c r="R51" s="54">
        <v>24</v>
      </c>
      <c r="S51" s="54">
        <v>24</v>
      </c>
      <c r="T51" s="54">
        <v>24</v>
      </c>
      <c r="U51" s="54">
        <v>24</v>
      </c>
      <c r="V51" s="54">
        <v>24</v>
      </c>
      <c r="W51" s="56">
        <v>24</v>
      </c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2">
        <f t="shared" ca="1" si="18"/>
        <v>0</v>
      </c>
      <c r="BA51" s="2">
        <f t="shared" ca="1" si="18"/>
        <v>0</v>
      </c>
      <c r="BB51" s="2">
        <f t="shared" ca="1" si="15"/>
        <v>0</v>
      </c>
      <c r="BC51" s="2">
        <f t="shared" ca="1" si="15"/>
        <v>0</v>
      </c>
      <c r="BD51" s="2">
        <f t="shared" ca="1" si="15"/>
        <v>0</v>
      </c>
      <c r="BE51" s="2">
        <f t="shared" ca="1" si="15"/>
        <v>0</v>
      </c>
      <c r="BF51" s="2">
        <f t="shared" ca="1" si="15"/>
        <v>0</v>
      </c>
      <c r="BG51" s="2">
        <f t="shared" ca="1" si="15"/>
        <v>0</v>
      </c>
      <c r="BH51" s="2">
        <f t="shared" ca="1" si="15"/>
        <v>0</v>
      </c>
      <c r="BI51" s="2">
        <f t="shared" ca="1" si="15"/>
        <v>0</v>
      </c>
      <c r="BJ51" s="2">
        <f t="shared" ca="1" si="15"/>
        <v>0</v>
      </c>
      <c r="BK51" s="2">
        <f t="shared" ca="1" si="15"/>
        <v>0</v>
      </c>
      <c r="BL51" s="2">
        <f t="shared" ca="1" si="15"/>
        <v>0</v>
      </c>
      <c r="BM51" s="2">
        <f t="shared" ca="1" si="15"/>
        <v>0</v>
      </c>
      <c r="BN51" s="2" t="str">
        <f t="shared" si="8"/>
        <v>LH</v>
      </c>
      <c r="BO51" s="2">
        <f t="shared" si="16"/>
        <v>0</v>
      </c>
      <c r="BP51" s="2">
        <f t="shared" si="13"/>
        <v>0</v>
      </c>
      <c r="BR51" s="2">
        <f t="shared" ref="BR51:BR60" si="23">IF(W51=24,1,IF(AND(V51=24,W51=0),1,IF(AND(U51=24,V51=0),1,IF(AND(T51=24,U51=0),1,IF(AND(S51=24,T51=0),1,IF(AND(R51=24,S51=0),1,IF(AND(Q51=24,R51=0),1,IF(AND(P51=24,Q51=0),1,IF(AND(O51=24,P51=0),1,IF(AND(N51=24,O51=0),1,IF(AND(M51=24,N51=0),1,IF(AND(L51=24,M51=0),1,IF(AND(K51=24,L51=0),1,IF(AND(J51=24,K51=0),1,0))))))))))))))</f>
        <v>1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КА-2  -  ЧЧР</v>
      </c>
      <c r="B52" s="12" t="s">
        <v>2623</v>
      </c>
      <c r="C52" s="18"/>
      <c r="D52" s="12"/>
      <c r="E52" s="22"/>
      <c r="F52" s="22"/>
      <c r="G52" s="22"/>
      <c r="H52" s="20">
        <f t="shared" ca="1" si="4"/>
        <v>0</v>
      </c>
      <c r="I52" s="16" t="str">
        <f t="shared" si="5"/>
        <v>02K002LH0013</v>
      </c>
      <c r="J52" s="54">
        <v>5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6">
        <v>0</v>
      </c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2">
        <f t="shared" ca="1" si="18"/>
        <v>0</v>
      </c>
      <c r="BA52" s="2">
        <f t="shared" ca="1" si="18"/>
        <v>0</v>
      </c>
      <c r="BB52" s="2">
        <f t="shared" ca="1" si="15"/>
        <v>0</v>
      </c>
      <c r="BC52" s="2">
        <f t="shared" ca="1" si="15"/>
        <v>0</v>
      </c>
      <c r="BD52" s="2">
        <f t="shared" ca="1" si="15"/>
        <v>0</v>
      </c>
      <c r="BE52" s="2">
        <f t="shared" ca="1" si="15"/>
        <v>0</v>
      </c>
      <c r="BF52" s="2">
        <f t="shared" ca="1" si="15"/>
        <v>0</v>
      </c>
      <c r="BG52" s="2">
        <f t="shared" ca="1" si="15"/>
        <v>0</v>
      </c>
      <c r="BH52" s="2">
        <f t="shared" ca="1" si="15"/>
        <v>0</v>
      </c>
      <c r="BI52" s="2">
        <f t="shared" ca="1" si="15"/>
        <v>0</v>
      </c>
      <c r="BJ52" s="2">
        <f t="shared" ca="1" si="15"/>
        <v>0</v>
      </c>
      <c r="BK52" s="2">
        <f t="shared" ca="1" si="15"/>
        <v>0</v>
      </c>
      <c r="BL52" s="2">
        <f t="shared" ca="1" si="15"/>
        <v>0</v>
      </c>
      <c r="BM52" s="2">
        <f t="shared" ca="1" si="15"/>
        <v>0</v>
      </c>
      <c r="BN52" s="2" t="str">
        <f t="shared" si="8"/>
        <v>LH</v>
      </c>
      <c r="BP52" s="2">
        <f t="shared" si="13"/>
        <v>0</v>
      </c>
      <c r="BR52" s="2">
        <f t="shared" si="23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КА-3  -  ЧЧР</v>
      </c>
      <c r="B53" s="10" t="s">
        <v>2624</v>
      </c>
      <c r="C53" s="18"/>
      <c r="D53" s="10"/>
      <c r="E53" s="22"/>
      <c r="F53" s="22"/>
      <c r="G53" s="22"/>
      <c r="H53" s="20">
        <f t="shared" ca="1" si="4"/>
        <v>0</v>
      </c>
      <c r="I53" s="16" t="str">
        <f t="shared" si="5"/>
        <v>03K002LH0013</v>
      </c>
      <c r="J53" s="54">
        <v>24</v>
      </c>
      <c r="K53" s="54">
        <v>24</v>
      </c>
      <c r="L53" s="54">
        <v>24</v>
      </c>
      <c r="M53" s="54">
        <v>24</v>
      </c>
      <c r="N53" s="54">
        <v>9</v>
      </c>
      <c r="O53" s="54">
        <v>0</v>
      </c>
      <c r="P53" s="54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2">
        <f t="shared" ca="1" si="18"/>
        <v>0</v>
      </c>
      <c r="BA53" s="2">
        <f t="shared" ca="1" si="18"/>
        <v>0</v>
      </c>
      <c r="BB53" s="2">
        <f t="shared" ca="1" si="15"/>
        <v>0</v>
      </c>
      <c r="BC53" s="2">
        <f t="shared" ca="1" si="15"/>
        <v>0</v>
      </c>
      <c r="BD53" s="2">
        <f t="shared" ca="1" si="15"/>
        <v>0</v>
      </c>
      <c r="BE53" s="2">
        <f t="shared" ca="1" si="15"/>
        <v>0</v>
      </c>
      <c r="BF53" s="2">
        <f t="shared" ca="1" si="15"/>
        <v>0</v>
      </c>
      <c r="BG53" s="2">
        <f t="shared" ca="1" si="15"/>
        <v>0</v>
      </c>
      <c r="BH53" s="2">
        <f t="shared" ca="1" si="15"/>
        <v>0</v>
      </c>
      <c r="BI53" s="2">
        <f t="shared" ca="1" si="15"/>
        <v>0</v>
      </c>
      <c r="BJ53" s="2">
        <f t="shared" ca="1" si="15"/>
        <v>0</v>
      </c>
      <c r="BK53" s="2">
        <f t="shared" ca="1" si="15"/>
        <v>0</v>
      </c>
      <c r="BL53" s="2">
        <f t="shared" ca="1" si="15"/>
        <v>0</v>
      </c>
      <c r="BM53" s="2">
        <f t="shared" ca="1" si="15"/>
        <v>0</v>
      </c>
      <c r="BN53" s="2" t="str">
        <f t="shared" si="8"/>
        <v>LH</v>
      </c>
      <c r="BP53" s="2">
        <f t="shared" si="13"/>
        <v>0</v>
      </c>
      <c r="BR53" s="2">
        <f t="shared" si="23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КА-4  -  ЧЧР</v>
      </c>
      <c r="B54" s="10" t="s">
        <v>2625</v>
      </c>
      <c r="C54" s="18"/>
      <c r="D54" s="10"/>
      <c r="E54" s="22"/>
      <c r="F54" s="22"/>
      <c r="G54" s="22"/>
      <c r="H54" s="20">
        <f t="shared" ca="1" si="4"/>
        <v>0</v>
      </c>
      <c r="I54" s="16" t="str">
        <f t="shared" si="5"/>
        <v>04K002LH0013</v>
      </c>
      <c r="J54" s="54">
        <v>24</v>
      </c>
      <c r="K54" s="54">
        <v>24</v>
      </c>
      <c r="L54" s="54">
        <v>24</v>
      </c>
      <c r="M54" s="54">
        <v>24</v>
      </c>
      <c r="N54" s="54">
        <v>24</v>
      </c>
      <c r="O54" s="54">
        <v>24</v>
      </c>
      <c r="P54" s="54">
        <v>24</v>
      </c>
      <c r="Q54" s="54">
        <v>24</v>
      </c>
      <c r="R54" s="54">
        <v>24</v>
      </c>
      <c r="S54" s="54">
        <v>24</v>
      </c>
      <c r="T54" s="54">
        <v>24</v>
      </c>
      <c r="U54" s="54">
        <v>24</v>
      </c>
      <c r="V54" s="54">
        <v>24</v>
      </c>
      <c r="W54" s="56">
        <v>24</v>
      </c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2">
        <f t="shared" ca="1" si="18"/>
        <v>0</v>
      </c>
      <c r="BA54" s="2">
        <f t="shared" ca="1" si="18"/>
        <v>0</v>
      </c>
      <c r="BB54" s="2">
        <f t="shared" ca="1" si="15"/>
        <v>0</v>
      </c>
      <c r="BC54" s="2">
        <f t="shared" ca="1" si="15"/>
        <v>0</v>
      </c>
      <c r="BD54" s="2">
        <f t="shared" ca="1" si="15"/>
        <v>0</v>
      </c>
      <c r="BE54" s="2">
        <f t="shared" ca="1" si="15"/>
        <v>0</v>
      </c>
      <c r="BF54" s="2">
        <f t="shared" ca="1" si="15"/>
        <v>0</v>
      </c>
      <c r="BG54" s="2">
        <f t="shared" ca="1" si="15"/>
        <v>0</v>
      </c>
      <c r="BH54" s="2">
        <f t="shared" ca="1" si="15"/>
        <v>0</v>
      </c>
      <c r="BI54" s="2">
        <f t="shared" ca="1" si="15"/>
        <v>0</v>
      </c>
      <c r="BJ54" s="2">
        <f t="shared" ca="1" si="15"/>
        <v>0</v>
      </c>
      <c r="BK54" s="2">
        <f t="shared" ca="1" si="15"/>
        <v>0</v>
      </c>
      <c r="BL54" s="2">
        <f t="shared" ca="1" si="15"/>
        <v>0</v>
      </c>
      <c r="BM54" s="2">
        <f t="shared" ca="1" si="15"/>
        <v>0</v>
      </c>
      <c r="BN54" s="2" t="str">
        <f t="shared" si="8"/>
        <v>LH</v>
      </c>
      <c r="BO54" s="2">
        <f>IF(AND(COUNTIF(J54:W54,"&gt;0")&gt;6,COUNTIF(J54:W54,"&gt;0")=SUM(BR54:CE54)),SUM(BR54:CE54),0)</f>
        <v>0</v>
      </c>
      <c r="BP54" s="2">
        <f t="shared" si="13"/>
        <v>0</v>
      </c>
      <c r="BR54" s="2">
        <f t="shared" si="23"/>
        <v>1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КА-5  -  ЧЧР</v>
      </c>
      <c r="B55" s="10" t="s">
        <v>2626</v>
      </c>
      <c r="C55" s="18"/>
      <c r="D55" s="10"/>
      <c r="E55" s="22"/>
      <c r="F55" s="22"/>
      <c r="G55" s="22"/>
      <c r="H55" s="20">
        <f t="shared" ca="1" si="4"/>
        <v>0</v>
      </c>
      <c r="I55" s="16" t="str">
        <f t="shared" si="5"/>
        <v>05K002LH0013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14</v>
      </c>
      <c r="R55" s="54">
        <v>24</v>
      </c>
      <c r="S55" s="54">
        <v>24</v>
      </c>
      <c r="T55" s="54">
        <v>24</v>
      </c>
      <c r="U55" s="54">
        <v>24</v>
      </c>
      <c r="V55" s="54">
        <v>8</v>
      </c>
      <c r="W55" s="56">
        <v>0</v>
      </c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2">
        <f t="shared" ca="1" si="18"/>
        <v>0</v>
      </c>
      <c r="BA55" s="2">
        <f t="shared" ca="1" si="18"/>
        <v>0</v>
      </c>
      <c r="BB55" s="2">
        <f t="shared" ca="1" si="15"/>
        <v>0</v>
      </c>
      <c r="BC55" s="2">
        <f t="shared" ca="1" si="15"/>
        <v>0</v>
      </c>
      <c r="BD55" s="2">
        <f t="shared" ca="1" si="15"/>
        <v>0</v>
      </c>
      <c r="BE55" s="2">
        <f t="shared" ca="1" si="15"/>
        <v>0</v>
      </c>
      <c r="BF55" s="2">
        <f t="shared" ca="1" si="15"/>
        <v>0</v>
      </c>
      <c r="BG55" s="2">
        <f t="shared" ca="1" si="15"/>
        <v>0</v>
      </c>
      <c r="BH55" s="2">
        <f t="shared" ca="1" si="15"/>
        <v>0</v>
      </c>
      <c r="BI55" s="2">
        <f t="shared" ca="1" si="15"/>
        <v>0</v>
      </c>
      <c r="BJ55" s="2">
        <f t="shared" ca="1" si="15"/>
        <v>0</v>
      </c>
      <c r="BK55" s="2">
        <f t="shared" ca="1" si="15"/>
        <v>0</v>
      </c>
      <c r="BL55" s="2">
        <f t="shared" ca="1" si="15"/>
        <v>0</v>
      </c>
      <c r="BM55" s="2">
        <f t="shared" ca="1" si="15"/>
        <v>0</v>
      </c>
      <c r="BN55" s="2" t="str">
        <f t="shared" si="8"/>
        <v>LH</v>
      </c>
      <c r="BP55" s="2">
        <f t="shared" si="13"/>
        <v>0</v>
      </c>
      <c r="BR55" s="2">
        <f t="shared" si="23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КА-6  -  ЧЧР</v>
      </c>
      <c r="B56" s="10" t="s">
        <v>2627</v>
      </c>
      <c r="C56" s="18"/>
      <c r="D56" s="10"/>
      <c r="E56" s="22"/>
      <c r="F56" s="22"/>
      <c r="G56" s="22"/>
      <c r="H56" s="20">
        <f t="shared" ca="1" si="4"/>
        <v>0</v>
      </c>
      <c r="I56" s="16" t="str">
        <f t="shared" si="5"/>
        <v>06K002LH0013</v>
      </c>
      <c r="J56" s="54">
        <v>24</v>
      </c>
      <c r="K56" s="54">
        <v>24</v>
      </c>
      <c r="L56" s="54">
        <v>24</v>
      </c>
      <c r="M56" s="54">
        <v>24</v>
      </c>
      <c r="N56" s="54">
        <v>24</v>
      </c>
      <c r="O56" s="54">
        <v>24</v>
      </c>
      <c r="P56" s="54">
        <v>24</v>
      </c>
      <c r="Q56" s="54">
        <v>24</v>
      </c>
      <c r="R56" s="54">
        <v>24</v>
      </c>
      <c r="S56" s="54">
        <v>24</v>
      </c>
      <c r="T56" s="54">
        <v>24</v>
      </c>
      <c r="U56" s="54">
        <v>24</v>
      </c>
      <c r="V56" s="54">
        <v>24</v>
      </c>
      <c r="W56" s="56">
        <v>24</v>
      </c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2">
        <f t="shared" ca="1" si="18"/>
        <v>0</v>
      </c>
      <c r="BA56" s="2">
        <f t="shared" ca="1" si="18"/>
        <v>0</v>
      </c>
      <c r="BB56" s="2">
        <f t="shared" ca="1" si="15"/>
        <v>0</v>
      </c>
      <c r="BC56" s="2">
        <f t="shared" ca="1" si="15"/>
        <v>0</v>
      </c>
      <c r="BD56" s="2">
        <f t="shared" ca="1" si="15"/>
        <v>0</v>
      </c>
      <c r="BE56" s="2">
        <f t="shared" ca="1" si="15"/>
        <v>0</v>
      </c>
      <c r="BF56" s="2">
        <f t="shared" ca="1" si="15"/>
        <v>0</v>
      </c>
      <c r="BG56" s="2">
        <f t="shared" ca="1" si="15"/>
        <v>0</v>
      </c>
      <c r="BH56" s="2">
        <f t="shared" ca="1" si="15"/>
        <v>0</v>
      </c>
      <c r="BI56" s="2">
        <f t="shared" ca="1" si="15"/>
        <v>0</v>
      </c>
      <c r="BJ56" s="2">
        <f t="shared" ca="1" si="15"/>
        <v>0</v>
      </c>
      <c r="BK56" s="2">
        <f t="shared" ca="1" si="15"/>
        <v>0</v>
      </c>
      <c r="BL56" s="2">
        <f t="shared" ca="1" si="15"/>
        <v>0</v>
      </c>
      <c r="BM56" s="2">
        <f t="shared" ca="1" si="15"/>
        <v>0</v>
      </c>
      <c r="BN56" s="2" t="str">
        <f t="shared" si="8"/>
        <v>LH</v>
      </c>
      <c r="BO56" s="2">
        <f>IF(AND(COUNTIF(J56:W56,"&gt;0")&gt;6,COUNTIF(J56:W56,"&gt;0")=SUM(BR56:CE56)),SUM(BR56:CE56),0)</f>
        <v>0</v>
      </c>
      <c r="BP56" s="2">
        <f t="shared" si="13"/>
        <v>0</v>
      </c>
      <c r="BR56" s="2">
        <f t="shared" si="23"/>
        <v>1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КА-7  -  ЧЧР</v>
      </c>
      <c r="B57" s="10" t="s">
        <v>2628</v>
      </c>
      <c r="C57" s="18"/>
      <c r="D57" s="10"/>
      <c r="E57" s="22"/>
      <c r="F57" s="22"/>
      <c r="G57" s="22"/>
      <c r="H57" s="20">
        <f t="shared" ca="1" si="4"/>
        <v>0</v>
      </c>
      <c r="I57" s="16" t="str">
        <f t="shared" si="5"/>
        <v>07K002LH0013</v>
      </c>
      <c r="J57" s="54">
        <v>24</v>
      </c>
      <c r="K57" s="54">
        <v>24</v>
      </c>
      <c r="L57" s="54">
        <v>24</v>
      </c>
      <c r="M57" s="54">
        <v>24</v>
      </c>
      <c r="N57" s="54">
        <v>24</v>
      </c>
      <c r="O57" s="54">
        <v>24</v>
      </c>
      <c r="P57" s="54">
        <v>24</v>
      </c>
      <c r="Q57" s="54">
        <v>24</v>
      </c>
      <c r="R57" s="54">
        <v>24</v>
      </c>
      <c r="S57" s="54">
        <v>24</v>
      </c>
      <c r="T57" s="54">
        <v>24</v>
      </c>
      <c r="U57" s="54">
        <v>24</v>
      </c>
      <c r="V57" s="54">
        <v>24</v>
      </c>
      <c r="W57" s="56">
        <v>24</v>
      </c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2">
        <f t="shared" ca="1" si="18"/>
        <v>0</v>
      </c>
      <c r="BA57" s="2">
        <f t="shared" ca="1" si="18"/>
        <v>0</v>
      </c>
      <c r="BB57" s="2">
        <f t="shared" ca="1" si="15"/>
        <v>0</v>
      </c>
      <c r="BC57" s="2">
        <f t="shared" ca="1" si="15"/>
        <v>0</v>
      </c>
      <c r="BD57" s="2">
        <f t="shared" ca="1" si="15"/>
        <v>0</v>
      </c>
      <c r="BE57" s="2">
        <f t="shared" ca="1" si="15"/>
        <v>0</v>
      </c>
      <c r="BF57" s="2">
        <f t="shared" ca="1" si="15"/>
        <v>0</v>
      </c>
      <c r="BG57" s="2">
        <f t="shared" ca="1" si="15"/>
        <v>0</v>
      </c>
      <c r="BH57" s="2">
        <f t="shared" ca="1" si="15"/>
        <v>0</v>
      </c>
      <c r="BI57" s="2">
        <f t="shared" ca="1" si="15"/>
        <v>0</v>
      </c>
      <c r="BJ57" s="2">
        <f t="shared" ca="1" si="15"/>
        <v>0</v>
      </c>
      <c r="BK57" s="2">
        <f t="shared" ca="1" si="15"/>
        <v>0</v>
      </c>
      <c r="BL57" s="2">
        <f t="shared" ca="1" si="15"/>
        <v>0</v>
      </c>
      <c r="BM57" s="2">
        <f t="shared" ca="1" si="15"/>
        <v>0</v>
      </c>
      <c r="BN57" s="2" t="str">
        <f t="shared" si="8"/>
        <v>LH</v>
      </c>
      <c r="BO57" s="2">
        <f>IF(AND(COUNTIF(J57:W57,"&gt;0")&gt;6,COUNTIF(J57:W57,"&gt;0")=SUM(BR57:CE57)),SUM(BR57:CE57),0)</f>
        <v>0</v>
      </c>
      <c r="BP57" s="2">
        <f t="shared" si="13"/>
        <v>0</v>
      </c>
      <c r="BR57" s="2">
        <f t="shared" si="23"/>
        <v>1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ТА-1  -  ЧЧР</v>
      </c>
      <c r="B58" s="10" t="s">
        <v>2629</v>
      </c>
      <c r="C58" s="18"/>
      <c r="D58" s="10"/>
      <c r="E58" s="22"/>
      <c r="F58" s="22"/>
      <c r="G58" s="22"/>
      <c r="H58" s="20">
        <f t="shared" ca="1" si="4"/>
        <v>0</v>
      </c>
      <c r="I58" s="16" t="str">
        <f t="shared" si="5"/>
        <v>01T002LH0013</v>
      </c>
      <c r="J58" s="54">
        <v>24</v>
      </c>
      <c r="K58" s="54">
        <v>24</v>
      </c>
      <c r="L58" s="54">
        <v>24</v>
      </c>
      <c r="M58" s="54">
        <v>24</v>
      </c>
      <c r="N58" s="54">
        <v>24</v>
      </c>
      <c r="O58" s="54">
        <v>24</v>
      </c>
      <c r="P58" s="54">
        <v>24</v>
      </c>
      <c r="Q58" s="54">
        <v>24</v>
      </c>
      <c r="R58" s="54">
        <v>24</v>
      </c>
      <c r="S58" s="54">
        <v>24</v>
      </c>
      <c r="T58" s="54">
        <v>24</v>
      </c>
      <c r="U58" s="54">
        <v>24</v>
      </c>
      <c r="V58" s="54">
        <v>24</v>
      </c>
      <c r="W58" s="56">
        <v>24</v>
      </c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2">
        <f t="shared" ca="1" si="18"/>
        <v>0</v>
      </c>
      <c r="BA58" s="2">
        <f t="shared" ca="1" si="18"/>
        <v>0</v>
      </c>
      <c r="BB58" s="2">
        <f t="shared" ca="1" si="15"/>
        <v>0</v>
      </c>
      <c r="BC58" s="2">
        <f t="shared" ca="1" si="15"/>
        <v>0</v>
      </c>
      <c r="BD58" s="2">
        <f t="shared" ca="1" si="15"/>
        <v>0</v>
      </c>
      <c r="BE58" s="2">
        <f t="shared" ca="1" si="15"/>
        <v>0</v>
      </c>
      <c r="BF58" s="2">
        <f t="shared" ca="1" si="15"/>
        <v>0</v>
      </c>
      <c r="BG58" s="2">
        <f t="shared" ca="1" si="15"/>
        <v>0</v>
      </c>
      <c r="BH58" s="2">
        <f t="shared" ca="1" si="15"/>
        <v>0</v>
      </c>
      <c r="BI58" s="2">
        <f t="shared" ca="1" si="15"/>
        <v>0</v>
      </c>
      <c r="BJ58" s="2">
        <f t="shared" ca="1" si="15"/>
        <v>0</v>
      </c>
      <c r="BK58" s="2">
        <f t="shared" ca="1" si="15"/>
        <v>0</v>
      </c>
      <c r="BL58" s="2">
        <f t="shared" ca="1" si="15"/>
        <v>0</v>
      </c>
      <c r="BM58" s="2">
        <f t="shared" ca="1" si="15"/>
        <v>0</v>
      </c>
      <c r="BN58" s="2" t="str">
        <f t="shared" si="8"/>
        <v>LH</v>
      </c>
      <c r="BO58" s="2">
        <f>IF(AND(COUNTIF(J58:W58,"&gt;0")&gt;6,COUNTIF(J58:W58,"&gt;0")=SUM(BR58:CE58)),SUM(BR58:CE58),0)</f>
        <v>0</v>
      </c>
      <c r="BP58" s="2">
        <f t="shared" si="13"/>
        <v>0</v>
      </c>
      <c r="BR58" s="2">
        <f t="shared" si="23"/>
        <v>1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ТА-2  -  ЧЧР</v>
      </c>
      <c r="B59" s="10" t="s">
        <v>2630</v>
      </c>
      <c r="C59" s="18"/>
      <c r="D59" s="10"/>
      <c r="E59" s="22"/>
      <c r="F59" s="22"/>
      <c r="G59" s="22"/>
      <c r="H59" s="20">
        <f t="shared" ca="1" si="4"/>
        <v>0</v>
      </c>
      <c r="I59" s="16" t="str">
        <f t="shared" si="5"/>
        <v>02T002LH0013</v>
      </c>
      <c r="J59" s="54">
        <v>24</v>
      </c>
      <c r="K59" s="54">
        <v>24</v>
      </c>
      <c r="L59" s="54">
        <v>24</v>
      </c>
      <c r="M59" s="54">
        <v>24</v>
      </c>
      <c r="N59" s="54">
        <v>24</v>
      </c>
      <c r="O59" s="54">
        <v>24</v>
      </c>
      <c r="P59" s="54">
        <v>24</v>
      </c>
      <c r="Q59" s="54">
        <v>24</v>
      </c>
      <c r="R59" s="54">
        <v>24</v>
      </c>
      <c r="S59" s="54">
        <v>24</v>
      </c>
      <c r="T59" s="54">
        <v>24</v>
      </c>
      <c r="U59" s="54">
        <v>24</v>
      </c>
      <c r="V59" s="54">
        <v>24</v>
      </c>
      <c r="W59" s="56">
        <v>24</v>
      </c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2">
        <f t="shared" ca="1" si="18"/>
        <v>0</v>
      </c>
      <c r="BA59" s="2">
        <f t="shared" ca="1" si="18"/>
        <v>0</v>
      </c>
      <c r="BB59" s="2">
        <f t="shared" ca="1" si="15"/>
        <v>0</v>
      </c>
      <c r="BC59" s="2">
        <f t="shared" ca="1" si="15"/>
        <v>0</v>
      </c>
      <c r="BD59" s="2">
        <f t="shared" ca="1" si="15"/>
        <v>0</v>
      </c>
      <c r="BE59" s="2">
        <f t="shared" ca="1" si="15"/>
        <v>0</v>
      </c>
      <c r="BF59" s="2">
        <f t="shared" ca="1" si="15"/>
        <v>0</v>
      </c>
      <c r="BG59" s="2">
        <f t="shared" ca="1" si="15"/>
        <v>0</v>
      </c>
      <c r="BH59" s="2">
        <f t="shared" ca="1" si="15"/>
        <v>0</v>
      </c>
      <c r="BI59" s="2">
        <f t="shared" ca="1" si="15"/>
        <v>0</v>
      </c>
      <c r="BJ59" s="2">
        <f t="shared" ca="1" si="15"/>
        <v>0</v>
      </c>
      <c r="BK59" s="2">
        <f t="shared" ca="1" si="15"/>
        <v>0</v>
      </c>
      <c r="BL59" s="2">
        <f t="shared" ca="1" si="15"/>
        <v>0</v>
      </c>
      <c r="BM59" s="2">
        <f t="shared" ca="1" si="15"/>
        <v>0</v>
      </c>
      <c r="BN59" s="2" t="str">
        <f t="shared" si="8"/>
        <v>LH</v>
      </c>
      <c r="BO59" s="2">
        <f>IF(AND(COUNTIF(J59:W59,"&gt;0")&gt;6,COUNTIF(J59:W59,"&gt;0")=SUM(BR59:CE59)),SUM(BR59:CE59),0)</f>
        <v>0</v>
      </c>
      <c r="BP59" s="2">
        <f t="shared" si="13"/>
        <v>0</v>
      </c>
      <c r="BR59" s="2">
        <f t="shared" si="23"/>
        <v>1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ТА-3  -  ЧЧР</v>
      </c>
      <c r="B60" s="10" t="s">
        <v>2631</v>
      </c>
      <c r="C60" s="18"/>
      <c r="D60" s="10"/>
      <c r="E60" s="22"/>
      <c r="F60" s="22"/>
      <c r="G60" s="22"/>
      <c r="H60" s="20">
        <f t="shared" ca="1" si="4"/>
        <v>0</v>
      </c>
      <c r="I60" s="16" t="str">
        <f t="shared" si="5"/>
        <v>03T002LH0013</v>
      </c>
      <c r="J60" s="54">
        <v>24</v>
      </c>
      <c r="K60" s="54">
        <v>24</v>
      </c>
      <c r="L60" s="54">
        <v>24</v>
      </c>
      <c r="M60" s="54">
        <v>24</v>
      </c>
      <c r="N60" s="54">
        <v>24</v>
      </c>
      <c r="O60" s="54">
        <v>24</v>
      </c>
      <c r="P60" s="54">
        <v>24</v>
      </c>
      <c r="Q60" s="54">
        <v>24</v>
      </c>
      <c r="R60" s="54">
        <v>24</v>
      </c>
      <c r="S60" s="54">
        <v>24</v>
      </c>
      <c r="T60" s="54">
        <v>24</v>
      </c>
      <c r="U60" s="54">
        <v>24</v>
      </c>
      <c r="V60" s="54">
        <v>24</v>
      </c>
      <c r="W60" s="56">
        <v>24</v>
      </c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2">
        <f t="shared" ca="1" si="18"/>
        <v>0</v>
      </c>
      <c r="BA60" s="2">
        <f t="shared" ca="1" si="18"/>
        <v>0</v>
      </c>
      <c r="BB60" s="2">
        <f t="shared" ca="1" si="15"/>
        <v>0</v>
      </c>
      <c r="BC60" s="2">
        <f t="shared" ca="1" si="15"/>
        <v>0</v>
      </c>
      <c r="BD60" s="2">
        <f t="shared" ca="1" si="15"/>
        <v>0</v>
      </c>
      <c r="BE60" s="2">
        <f t="shared" ca="1" si="15"/>
        <v>0</v>
      </c>
      <c r="BF60" s="2">
        <f t="shared" ca="1" si="15"/>
        <v>0</v>
      </c>
      <c r="BG60" s="2">
        <f t="shared" ca="1" si="15"/>
        <v>0</v>
      </c>
      <c r="BH60" s="2">
        <f t="shared" ca="1" si="15"/>
        <v>0</v>
      </c>
      <c r="BI60" s="2">
        <f t="shared" ca="1" si="15"/>
        <v>0</v>
      </c>
      <c r="BJ60" s="2">
        <f t="shared" ca="1" si="15"/>
        <v>0</v>
      </c>
      <c r="BK60" s="2">
        <f t="shared" ca="1" si="15"/>
        <v>0</v>
      </c>
      <c r="BL60" s="2">
        <f t="shared" ca="1" si="15"/>
        <v>0</v>
      </c>
      <c r="BM60" s="2">
        <f t="shared" ca="1" si="15"/>
        <v>0</v>
      </c>
      <c r="BN60" s="2" t="str">
        <f t="shared" si="8"/>
        <v>LH</v>
      </c>
      <c r="BO60" s="2">
        <f>IF(AND(COUNTIF(J60:W60,"&gt;0")&gt;6,COUNTIF(J60:W60,"&gt;0")=SUM(BR60:CE60)),SUM(BR60:CE60),0)</f>
        <v>0</v>
      </c>
      <c r="BP60" s="2">
        <f t="shared" si="13"/>
        <v>0</v>
      </c>
      <c r="BR60" s="2">
        <f t="shared" si="23"/>
        <v>1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Gпв</v>
      </c>
      <c r="B61" s="15" t="s">
        <v>2632</v>
      </c>
      <c r="C61" s="18"/>
      <c r="D61" s="18"/>
      <c r="E61" s="22"/>
      <c r="F61" s="22"/>
      <c r="G61" s="22"/>
      <c r="H61" s="20">
        <f t="shared" ca="1" si="4"/>
        <v>0</v>
      </c>
      <c r="I61" s="16" t="str">
        <f t="shared" si="5"/>
        <v>00K002GW0013</v>
      </c>
      <c r="J61" s="54">
        <v>7061.2994921316849</v>
      </c>
      <c r="K61" s="54">
        <v>7075.1671009509591</v>
      </c>
      <c r="L61" s="54">
        <v>7015.9430946954226</v>
      </c>
      <c r="M61" s="54">
        <v>7017.3948273050555</v>
      </c>
      <c r="N61" s="54">
        <v>5996.8069056490185</v>
      </c>
      <c r="O61" s="54">
        <v>5561.3699051019794</v>
      </c>
      <c r="P61" s="54">
        <v>5488.9017207814659</v>
      </c>
      <c r="Q61" s="54">
        <v>6500.39285017166</v>
      </c>
      <c r="R61" s="54">
        <v>6923.5517694665978</v>
      </c>
      <c r="S61" s="54">
        <v>7040.3254113978028</v>
      </c>
      <c r="T61" s="54">
        <v>7008.1591014576425</v>
      </c>
      <c r="U61" s="54">
        <v>6851.9994202178141</v>
      </c>
      <c r="V61" s="54">
        <v>5422.2568478043577</v>
      </c>
      <c r="W61" s="56">
        <v>5079.5902840513163</v>
      </c>
      <c r="X61" s="2" t="e">
        <f t="shared" ca="1" si="17"/>
        <v>#VALUE!</v>
      </c>
      <c r="Y61" s="2" t="e">
        <f t="shared" ca="1" si="17"/>
        <v>#VALUE!</v>
      </c>
      <c r="Z61" s="2" t="e">
        <f t="shared" ca="1" si="14"/>
        <v>#VALUE!</v>
      </c>
      <c r="AA61" s="2" t="e">
        <f t="shared" ca="1" si="14"/>
        <v>#VALUE!</v>
      </c>
      <c r="AB61" s="2" t="e">
        <f t="shared" ca="1" si="14"/>
        <v>#VALUE!</v>
      </c>
      <c r="AC61" s="2" t="e">
        <f t="shared" ca="1" si="14"/>
        <v>#VALUE!</v>
      </c>
      <c r="AD61" s="2" t="e">
        <f t="shared" ca="1" si="14"/>
        <v>#VALUE!</v>
      </c>
      <c r="AE61" s="2" t="e">
        <f t="shared" ca="1" si="14"/>
        <v>#VALUE!</v>
      </c>
      <c r="AF61" s="2" t="e">
        <f t="shared" ca="1" si="14"/>
        <v>#VALUE!</v>
      </c>
      <c r="AG61" s="2" t="e">
        <f t="shared" ca="1" si="14"/>
        <v>#VALUE!</v>
      </c>
      <c r="AH61" s="2" t="e">
        <f t="shared" ca="1" si="14"/>
        <v>#VALUE!</v>
      </c>
      <c r="AI61" s="2" t="e">
        <f t="shared" ca="1" si="14"/>
        <v>#VALUE!</v>
      </c>
      <c r="AJ61" s="2" t="e">
        <f t="shared" ca="1" si="14"/>
        <v>#VALUE!</v>
      </c>
      <c r="AK61" s="2" t="e">
        <f t="shared" ca="1" si="14"/>
        <v>#VALUE!</v>
      </c>
      <c r="AL61" s="55">
        <v>9656.25</v>
      </c>
      <c r="AM61" s="55">
        <v>9270</v>
      </c>
      <c r="AN61" s="55">
        <v>9270</v>
      </c>
      <c r="AO61" s="55">
        <v>9270</v>
      </c>
      <c r="AP61" s="55">
        <v>8111.25</v>
      </c>
      <c r="AQ61" s="55">
        <v>7416</v>
      </c>
      <c r="AR61" s="55">
        <v>7416</v>
      </c>
      <c r="AS61" s="55">
        <v>8497.5</v>
      </c>
      <c r="AT61" s="55">
        <v>9270</v>
      </c>
      <c r="AU61" s="55">
        <v>9270</v>
      </c>
      <c r="AV61" s="55">
        <v>9270</v>
      </c>
      <c r="AW61" s="55">
        <v>9270</v>
      </c>
      <c r="AX61" s="55">
        <v>8034</v>
      </c>
      <c r="AY61" s="55">
        <v>7416</v>
      </c>
      <c r="AZ61" s="2">
        <f t="shared" ca="1" si="18"/>
        <v>0</v>
      </c>
      <c r="BA61" s="2">
        <f t="shared" ca="1" si="18"/>
        <v>0</v>
      </c>
      <c r="BB61" s="2">
        <f t="shared" ca="1" si="15"/>
        <v>0</v>
      </c>
      <c r="BC61" s="2">
        <f t="shared" ca="1" si="15"/>
        <v>0</v>
      </c>
      <c r="BD61" s="2">
        <f t="shared" ca="1" si="15"/>
        <v>0</v>
      </c>
      <c r="BE61" s="2">
        <f t="shared" ca="1" si="15"/>
        <v>0</v>
      </c>
      <c r="BF61" s="2">
        <f t="shared" ca="1" si="15"/>
        <v>0</v>
      </c>
      <c r="BG61" s="2">
        <f t="shared" ca="1" si="15"/>
        <v>0</v>
      </c>
      <c r="BH61" s="2">
        <f t="shared" ca="1" si="15"/>
        <v>0</v>
      </c>
      <c r="BI61" s="2">
        <f t="shared" ca="1" si="15"/>
        <v>0</v>
      </c>
      <c r="BJ61" s="2">
        <f t="shared" ca="1" si="15"/>
        <v>0</v>
      </c>
      <c r="BK61" s="2">
        <f t="shared" ca="1" si="15"/>
        <v>0</v>
      </c>
      <c r="BL61" s="2">
        <f t="shared" ca="1" si="15"/>
        <v>0</v>
      </c>
      <c r="BM61" s="2">
        <f t="shared" ca="1" si="15"/>
        <v>0</v>
      </c>
      <c r="BN61" s="2" t="str">
        <f t="shared" si="8"/>
        <v>GW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Потери пара и конденсата</v>
      </c>
      <c r="B62" s="15" t="s">
        <v>2633</v>
      </c>
      <c r="C62" s="22">
        <v>50</v>
      </c>
      <c r="D62" s="110" t="s">
        <v>2977</v>
      </c>
      <c r="E62" s="22">
        <v>51</v>
      </c>
      <c r="F62" s="110" t="s">
        <v>3000</v>
      </c>
      <c r="G62" s="22"/>
      <c r="H62" s="20">
        <f>IFERROR(IF(AND(MID(D62,1,1)*MID(F62,1,1)=1,RIGHT(F62,LEN(F62)-1)-RIGHT(D62,LEN(D62)-1)&gt;1),1,0),"-")</f>
        <v>0</v>
      </c>
      <c r="I62" s="16" t="str">
        <f t="shared" si="5"/>
        <v>00S102MK0013</v>
      </c>
      <c r="J62" s="54">
        <v>5.1109999999999998</v>
      </c>
      <c r="K62" s="54">
        <v>4.5019999999999998</v>
      </c>
      <c r="L62" s="54">
        <v>4.5369999999999999</v>
      </c>
      <c r="M62" s="54">
        <v>4.5359999999999996</v>
      </c>
      <c r="N62" s="54">
        <v>4.6959999999999997</v>
      </c>
      <c r="O62" s="54">
        <v>4.4050000000000002</v>
      </c>
      <c r="P62" s="54">
        <v>4.6379999999999999</v>
      </c>
      <c r="Q62" s="54">
        <v>5.0119999999999996</v>
      </c>
      <c r="R62" s="54">
        <v>4.4050000000000002</v>
      </c>
      <c r="S62" s="54">
        <v>4.3360000000000003</v>
      </c>
      <c r="T62" s="54">
        <v>4.3559999999999999</v>
      </c>
      <c r="U62" s="54">
        <v>4.4480000000000004</v>
      </c>
      <c r="V62" s="54">
        <v>5.101</v>
      </c>
      <c r="W62" s="56">
        <v>5.03</v>
      </c>
      <c r="X62" s="2" t="e">
        <f t="shared" ca="1" si="17"/>
        <v>#N/A</v>
      </c>
      <c r="Y62" s="2" t="e">
        <f t="shared" ca="1" si="17"/>
        <v>#N/A</v>
      </c>
      <c r="Z62" s="2" t="e">
        <f t="shared" ca="1" si="14"/>
        <v>#N/A</v>
      </c>
      <c r="AA62" s="2" t="e">
        <f t="shared" ca="1" si="14"/>
        <v>#N/A</v>
      </c>
      <c r="AB62" s="2" t="e">
        <f t="shared" ca="1" si="14"/>
        <v>#N/A</v>
      </c>
      <c r="AC62" s="2" t="e">
        <f t="shared" ca="1" si="14"/>
        <v>#N/A</v>
      </c>
      <c r="AD62" s="2" t="e">
        <f t="shared" ca="1" si="14"/>
        <v>#N/A</v>
      </c>
      <c r="AE62" s="2" t="e">
        <f t="shared" ca="1" si="14"/>
        <v>#N/A</v>
      </c>
      <c r="AF62" s="2" t="e">
        <f t="shared" ca="1" si="14"/>
        <v>#N/A</v>
      </c>
      <c r="AG62" s="2" t="e">
        <f t="shared" ca="1" si="14"/>
        <v>#N/A</v>
      </c>
      <c r="AH62" s="2" t="e">
        <f t="shared" ca="1" si="14"/>
        <v>#N/A</v>
      </c>
      <c r="AI62" s="2" t="e">
        <f t="shared" ca="1" si="14"/>
        <v>#N/A</v>
      </c>
      <c r="AJ62" s="2" t="e">
        <f t="shared" ca="1" si="14"/>
        <v>#N/A</v>
      </c>
      <c r="AK62" s="2" t="e">
        <f t="shared" ca="1" si="14"/>
        <v>#N/A</v>
      </c>
      <c r="AL62" s="55">
        <v>4.7519999999999998</v>
      </c>
      <c r="AM62" s="55">
        <v>4.6420000000000003</v>
      </c>
      <c r="AN62" s="55">
        <v>4.6630000000000003</v>
      </c>
      <c r="AO62" s="55">
        <v>4.6630000000000003</v>
      </c>
      <c r="AP62" s="55">
        <v>4.7309999999999999</v>
      </c>
      <c r="AQ62" s="55">
        <v>4.6980000000000004</v>
      </c>
      <c r="AR62" s="55">
        <v>4.7809999999999997</v>
      </c>
      <c r="AS62" s="55">
        <v>5.1879999999999997</v>
      </c>
      <c r="AT62" s="55">
        <v>4.7370000000000001</v>
      </c>
      <c r="AU62" s="55">
        <v>4.6920000000000002</v>
      </c>
      <c r="AV62" s="55">
        <v>4.7039999999999997</v>
      </c>
      <c r="AW62" s="55">
        <v>4.7640000000000002</v>
      </c>
      <c r="AX62" s="55">
        <v>5.0339999999999998</v>
      </c>
      <c r="AY62" s="55">
        <v>5</v>
      </c>
      <c r="AZ62" s="2">
        <f t="shared" ca="1" si="18"/>
        <v>0</v>
      </c>
      <c r="BA62" s="2">
        <f t="shared" ca="1" si="18"/>
        <v>0</v>
      </c>
      <c r="BB62" s="2">
        <f t="shared" ca="1" si="15"/>
        <v>0</v>
      </c>
      <c r="BC62" s="2">
        <f t="shared" ca="1" si="15"/>
        <v>0</v>
      </c>
      <c r="BD62" s="2">
        <f t="shared" ca="1" si="15"/>
        <v>0</v>
      </c>
      <c r="BE62" s="2">
        <f t="shared" ref="BE62:BM62" ca="1" si="24">COUNTIF(OFFSET(M62,,$D$2+2,COUNTIF(OFFSET($H62,1-ROW($H62),2+4*$D$2,62),"="&amp;OFFSET($H62,,2+4*$D$2))),"&gt;20")</f>
        <v>0</v>
      </c>
      <c r="BF62" s="2">
        <f t="shared" ca="1" si="24"/>
        <v>0</v>
      </c>
      <c r="BG62" s="2">
        <f t="shared" ca="1" si="24"/>
        <v>0</v>
      </c>
      <c r="BH62" s="2">
        <f t="shared" ca="1" si="24"/>
        <v>0</v>
      </c>
      <c r="BI62" s="2">
        <f t="shared" ca="1" si="24"/>
        <v>0</v>
      </c>
      <c r="BJ62" s="2">
        <f t="shared" ca="1" si="24"/>
        <v>0</v>
      </c>
      <c r="BK62" s="2">
        <f t="shared" ca="1" si="24"/>
        <v>0</v>
      </c>
      <c r="BL62" s="2">
        <f t="shared" ca="1" si="24"/>
        <v>0</v>
      </c>
      <c r="BM62" s="2">
        <f t="shared" ca="1" si="24"/>
        <v>0</v>
      </c>
      <c r="BN62" s="2" t="str">
        <f t="shared" si="8"/>
        <v>MK</v>
      </c>
    </row>
    <row r="63" spans="1:83" x14ac:dyDescent="0.25">
      <c r="A63"/>
      <c r="B63"/>
      <c r="C63"/>
      <c r="D63"/>
    </row>
    <row r="64" spans="1:83" x14ac:dyDescent="0.25">
      <c r="A64" s="98"/>
      <c r="B64"/>
      <c r="C64"/>
      <c r="D64"/>
    </row>
    <row r="65" spans="1:4" x14ac:dyDescent="0.25">
      <c r="A65" s="98"/>
      <c r="B65"/>
      <c r="C65"/>
      <c r="D65"/>
    </row>
    <row r="66" spans="1:4" x14ac:dyDescent="0.25">
      <c r="A66" s="98"/>
      <c r="B66"/>
      <c r="C66"/>
      <c r="D66"/>
    </row>
    <row r="67" spans="1:4" x14ac:dyDescent="0.25">
      <c r="A67" s="98"/>
    </row>
    <row r="68" spans="1:4" x14ac:dyDescent="0.25">
      <c r="A68" s="98"/>
    </row>
    <row r="69" spans="1:4" x14ac:dyDescent="0.25">
      <c r="A69" s="98"/>
    </row>
    <row r="70" spans="1:4" x14ac:dyDescent="0.25">
      <c r="A70" s="98"/>
    </row>
    <row r="71" spans="1:4" x14ac:dyDescent="0.25">
      <c r="A71" s="98"/>
    </row>
    <row r="72" spans="1:4" x14ac:dyDescent="0.25">
      <c r="A72" s="98"/>
    </row>
    <row r="73" spans="1:4" x14ac:dyDescent="0.25">
      <c r="A73" s="98"/>
    </row>
    <row r="74" spans="1:4" x14ac:dyDescent="0.25">
      <c r="A74" s="98"/>
    </row>
    <row r="75" spans="1:4" x14ac:dyDescent="0.25">
      <c r="A75" s="98"/>
    </row>
    <row r="76" spans="1:4" x14ac:dyDescent="0.25">
      <c r="A76" s="98"/>
    </row>
    <row r="77" spans="1:4" x14ac:dyDescent="0.25">
      <c r="A77" s="98"/>
    </row>
  </sheetData>
  <mergeCells count="5">
    <mergeCell ref="E3:F3"/>
    <mergeCell ref="E4:F4"/>
    <mergeCell ref="C6:F6"/>
    <mergeCell ref="G6:G7"/>
    <mergeCell ref="C7:D7"/>
  </mergeCells>
  <conditionalFormatting sqref="H8:W62">
    <cfRule type="expression" dxfId="98" priority="2" stopIfTrue="1">
      <formula>H8=0</formula>
    </cfRule>
  </conditionalFormatting>
  <conditionalFormatting sqref="I8:W62">
    <cfRule type="expression" dxfId="97" priority="6" stopIfTrue="1">
      <formula>OFFSET(I8,,$D$2)=42</formula>
    </cfRule>
    <cfRule type="expression" dxfId="96" priority="7">
      <formula>OR(OFFSET(I8,,$D$2)=1,OFFSET(I8,,$D$2)=2,MOD(OFFSET(I8,,$D$2),10)=1,MOD(OFFSET(I8,,$D$2),10)=2)</formula>
    </cfRule>
  </conditionalFormatting>
  <conditionalFormatting sqref="H4">
    <cfRule type="expression" dxfId="95" priority="4">
      <formula>$H$4="НА СТАНЦИИ"</formula>
    </cfRule>
    <cfRule type="expression" dxfId="94" priority="5">
      <formula>$H$4="ОФИЦИАЛЬНО"</formula>
    </cfRule>
  </conditionalFormatting>
  <conditionalFormatting sqref="AL8:AY62">
    <cfRule type="expression" dxfId="93" priority="8" stopIfTrue="1">
      <formula>AL8=0</formula>
    </cfRule>
  </conditionalFormatting>
  <conditionalFormatting sqref="J8:W62">
    <cfRule type="expression" dxfId="92" priority="1" stopIfTrue="1">
      <formula>AND(OFFSET(J8,MATCH(MID($A8,1,SEARCH(" ",$A8)-1)&amp;"  -  ЧЧР",$A:$A,0)-ROW(J8),)*1&gt;0,OR(J8="",J8=0))</formula>
    </cfRule>
    <cfRule type="expression" dxfId="91" priority="3">
      <formula>OFFSET(J8,MATCH(MID($A8,1,SEARCH(" ",$A8)-1)&amp;"  -  ЧЧР",$A:$A,0)-ROW(J8),)&lt;&gt;24</formula>
    </cfRule>
  </conditionalFormatting>
  <conditionalFormatting sqref="X8:AK62">
    <cfRule type="expression" dxfId="90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8209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10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11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12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13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14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15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16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A1:CW88"/>
  <sheetViews>
    <sheetView zoomScale="90" zoomScaleNormal="90" workbookViewId="0">
      <pane xSplit="8" ySplit="7" topLeftCell="J35" activePane="bottomRight" state="frozen"/>
      <selection pane="topRight" activeCell="H1" sqref="H1"/>
      <selection pane="bottomLeft" activeCell="A8" sqref="A8"/>
      <selection pane="bottomRight" activeCell="D45" sqref="D45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77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1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1992</v>
      </c>
      <c r="C8" s="18">
        <v>180</v>
      </c>
      <c r="D8" s="18">
        <v>130</v>
      </c>
      <c r="E8" s="22" t="s">
        <v>114</v>
      </c>
      <c r="F8" s="22">
        <v>3</v>
      </c>
      <c r="G8" s="18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01K002TU0014</v>
      </c>
      <c r="J8" s="54">
        <v>185</v>
      </c>
      <c r="K8" s="54">
        <v>162</v>
      </c>
      <c r="L8" s="54">
        <v>164</v>
      </c>
      <c r="M8" s="54">
        <v>163</v>
      </c>
      <c r="N8" s="54">
        <v>162</v>
      </c>
      <c r="O8" s="54">
        <v>163</v>
      </c>
      <c r="P8" s="54">
        <v>163</v>
      </c>
      <c r="Q8" s="54">
        <v>165</v>
      </c>
      <c r="R8" s="54">
        <v>163</v>
      </c>
      <c r="S8" s="54">
        <v>162</v>
      </c>
      <c r="T8" s="54">
        <v>164</v>
      </c>
      <c r="U8" s="54">
        <v>0</v>
      </c>
      <c r="V8" s="54">
        <v>0</v>
      </c>
      <c r="W8" s="56">
        <v>0</v>
      </c>
      <c r="X8" s="2">
        <f ca="1">IF(J8&lt;&gt;"",IF(LEFT($E8,2)="+-",IF(OR(J8&lt;MIN($C8:$D8),J8&gt;MAX($C8:$D8)),1,0),IF(AND(1*$E8&gt;0,J8&gt;MAX($C8:$D8)),1,IF(AND(1*$E8&lt;0,J8&lt;MIN($C8:$D8)),1,0)))+10*IF(SUM(OFFSET($A$60,MATCH(MID($A8,1,SEARCH(" ",$A8)-1)&amp;"  -  ЧЧР",$A$60:$A$71,0)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$60,IFERROR(MATCH("КА-"&amp;MID($A8,4,2)*1&amp;"А  -  ЧЧР",$A$60:$A$71,0),MATCH("КА-"&amp;MID($A8,4,2)*1&amp;"  -  ЧЧР",$A$60:$A$71,0))-1,COLUMN(J8)-1,,)+OFFSET($A$60,IFERROR(MATCH("КА-"&amp;MID($A8,4,2)*1&amp;"Б  -  ЧЧР",$A$60:$A$71,0),MATCH("КА-"&amp;MID($A8,4,2)*1&amp;"  -  ЧЧР",$A$60:$A$71,0))-1,COLUMN(J8)-1,,)=48,1,0),1),1)),0),0)*IF($G8&gt;0,IF(COLUMN(T$7)-COLUMN($J$7)&gt;=$D$2+$G8,IF(SUM(OFFSET(T8,,-1,,-$G8))&gt;=$G8*21,2,1),1),2)</f>
        <v>2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IF(K8&lt;&gt;"",IF(LEFT($E8,2)="+-",IF(OR(K8&lt;MIN($C8:$D8),K8&gt;MAX($C8:$D8)),1,0),IF(AND(1*$E8&gt;0,K8&gt;MAX($C8:$D8)),1,IF(AND(1*$E8&lt;0,K8&lt;MIN($C8:$D8)),1,0)))+10*IF(SUM(OFFSET($A$60,MATCH(MID($A8,1,SEARCH(" ",$A8)-1)&amp;"  -  ЧЧР",$A$60:$A$71,0)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$60,IFERROR(MATCH("КА-"&amp;MID($A8,4,2)*1&amp;"А  -  ЧЧР",$A$60:$A$71,0),MATCH("КА-"&amp;MID($A8,4,2)*1&amp;"  -  ЧЧР",$A$60:$A$71,0))-1,COLUMN(K8)-1,,)+OFFSET($A$60,IFERROR(MATCH("КА-"&amp;MID($A8,4,2)*1&amp;"Б  -  ЧЧР",$A$60:$A$71,0),MATCH("КА-"&amp;MID($A8,4,2)*1&amp;"  -  ЧЧР",$A$60:$A$71,0))-1,COLUMN(K8)-1,,)=48,1,0),1),1)),0),0)*IF($G8&gt;0,IF(COLUMN(U$7)-COLUMN($J$7)&gt;=$D$2+$G8,IF(SUM(OFFSET(U8,,-1,,-$G8))&gt;=$G8*21,2,1),1),2)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184.70600448731417</v>
      </c>
      <c r="AM8" s="55">
        <v>152.26038204</v>
      </c>
      <c r="AN8" s="55">
        <v>154.34466913225808</v>
      </c>
      <c r="AO8" s="55">
        <v>154.42042321047029</v>
      </c>
      <c r="AP8" s="55">
        <v>151.93244292258063</v>
      </c>
      <c r="AQ8" s="55">
        <v>152.38999847612902</v>
      </c>
      <c r="AR8" s="55">
        <v>152.51700764933122</v>
      </c>
      <c r="AS8" s="55">
        <v>153.61335616129031</v>
      </c>
      <c r="AT8" s="55">
        <v>155.54503972749998</v>
      </c>
      <c r="AU8" s="55">
        <v>155.972087614375</v>
      </c>
      <c r="AV8" s="55">
        <v>152.00026811061414</v>
      </c>
      <c r="AW8" s="55">
        <v>0</v>
      </c>
      <c r="AX8" s="55">
        <v>0</v>
      </c>
      <c r="AY8" s="55">
        <v>0</v>
      </c>
      <c r="AZ8" s="2">
        <f ca="1">COUNTIF(OFFSET(H8,,$D$2+2,COUNTIF(OFFSET($H8,1-ROW($H8),2+4*$D$2,73),"="&amp;OFFSET($H8,,2+4*$D$2))),"&gt;20")</f>
        <v>0</v>
      </c>
      <c r="BA8" s="2">
        <f t="shared" ref="BA8:BM23" ca="1" si="1">COUNTIF(OFFSET(I8,,$D$2+2,COUNTIF(OFFSET($H8,1-ROW($H8),2+4*$D$2,73),"="&amp;OFFSET($H8,,2+4*$D$2))),"&gt;20")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P8" s="2">
        <f t="shared" ref="BP8:BP39" si="2">IF(AND(COUNTIF(J8:W8,"&gt;0")&gt;6,SUM(BR8:CE8)=0),1,0)</f>
        <v>0</v>
      </c>
      <c r="BR8" s="2">
        <f t="shared" ref="BR8:CE15" si="3">IF(AND(J60 &gt;0,J8&gt;$C8,J8 &gt;20),1,0)</f>
        <v>1</v>
      </c>
      <c r="BS8" s="2">
        <f t="shared" si="3"/>
        <v>0</v>
      </c>
      <c r="BT8" s="2">
        <f t="shared" si="3"/>
        <v>0</v>
      </c>
      <c r="BU8" s="2">
        <f t="shared" si="3"/>
        <v>0</v>
      </c>
      <c r="BV8" s="2">
        <f t="shared" si="3"/>
        <v>0</v>
      </c>
      <c r="BW8" s="2">
        <f t="shared" si="3"/>
        <v>0</v>
      </c>
      <c r="BX8" s="2">
        <f t="shared" si="3"/>
        <v>0</v>
      </c>
      <c r="BY8" s="2">
        <f t="shared" si="3"/>
        <v>0</v>
      </c>
      <c r="BZ8" s="2">
        <f t="shared" si="3"/>
        <v>0</v>
      </c>
      <c r="CA8" s="2">
        <f t="shared" si="3"/>
        <v>0</v>
      </c>
      <c r="CB8" s="2">
        <f t="shared" si="3"/>
        <v>0</v>
      </c>
      <c r="CC8" s="2">
        <f t="shared" si="3"/>
        <v>0</v>
      </c>
      <c r="CD8" s="2">
        <f t="shared" si="3"/>
        <v>0</v>
      </c>
      <c r="CE8" s="2">
        <f t="shared" si="3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КА-5  -  Тух</v>
      </c>
      <c r="B9" s="10" t="s">
        <v>1993</v>
      </c>
      <c r="C9" s="18">
        <v>180</v>
      </c>
      <c r="D9" s="18">
        <v>130</v>
      </c>
      <c r="E9" s="22" t="s">
        <v>114</v>
      </c>
      <c r="F9" s="22">
        <v>3</v>
      </c>
      <c r="G9" s="18"/>
      <c r="H9" s="20">
        <f t="shared" ref="H9:H72" ca="1" si="4">IF(COUNTIF(OFFSET(H9,,2+$D$2+$B$3-$B$2,,$C$3-$B$3+1),"=42")+COUNTIF(OFFSET(H9,,2+$D$2+$B$3-$B$2,,$C$3-$B$3+1),"=21")&gt;0,1,0)</f>
        <v>0</v>
      </c>
      <c r="I9" s="16" t="str">
        <f t="shared" ref="I9:I72" si="5">IF(MID(B9,7,2)="MX",REPLACE(B9,5,2,"01"),IF(AND(MID(B9,11,2)="20",MID(B9,7,2)="KV"),REPLACE(B9,5,2,"12"),IF(MID(B9,7,2)="MK",IF(MID(B9,11,2)="26",REPLACE(B9,5,2,"02"),IF(MID(B9,11,2)="06",REPLACE(B9,3,4,"S002"),REPLACE(B9,6,1,"2"))),REPLACE(B9,6,1,"2"))))</f>
        <v>05K002TU0014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6">
        <v>0</v>
      </c>
      <c r="X9" s="2">
        <f t="shared" ref="X9:AK41" ca="1" si="6">IF(J9&lt;&gt;"",IF(LEFT($E9,2)="+-",IF(OR(J9&lt;MIN($C9:$D9),J9&gt;MAX($C9:$D9)),1,0),IF(AND(1*$E9&gt;0,J9&gt;MAX($C9:$D9)),1,IF(AND(1*$E9&lt;0,J9&lt;MIN($C9:$D9)),1,0)))+10*IF(SUM(OFFSET($A$60,MATCH(MID($A9,1,SEARCH(" ",$A9)-1)&amp;"  -  ЧЧР",$A$60:$A$71,0)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$60,IFERROR(MATCH("КА-"&amp;MID($A9,4,2)*1&amp;"А  -  ЧЧР",$A$60:$A$71,0),MATCH("КА-"&amp;MID($A9,4,2)*1&amp;"  -  ЧЧР",$A$60:$A$71,0))-1,COLUMN(J9)-1,,)+OFFSET($A$60,IFERROR(MATCH("КА-"&amp;MID($A9,4,2)*1&amp;"Б  -  ЧЧР",$A$60:$A$71,0),MATCH("КА-"&amp;MID($A9,4,2)*1&amp;"  -  ЧЧР",$A$60:$A$71,0))-1,COLUMN(J9)-1,,)=48,1,0),1),1)),0),0)*IF($G9&gt;0,IF(COLUMN(T$7)-COLUMN($J$7)&gt;=$D$2+$G9,IF(SUM(OFFSET(T9,,-1,,-$G9))&gt;=$G9*21,2,1),1),2)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0</v>
      </c>
      <c r="AM9" s="55">
        <v>0</v>
      </c>
      <c r="AN9" s="55">
        <v>0</v>
      </c>
      <c r="AO9" s="55">
        <v>0</v>
      </c>
      <c r="AP9" s="55">
        <v>0</v>
      </c>
      <c r="AQ9" s="55">
        <v>0</v>
      </c>
      <c r="AR9" s="55">
        <v>0</v>
      </c>
      <c r="AS9" s="55">
        <v>0</v>
      </c>
      <c r="AT9" s="55">
        <v>0</v>
      </c>
      <c r="AU9" s="55">
        <v>0</v>
      </c>
      <c r="AV9" s="55">
        <v>0</v>
      </c>
      <c r="AW9" s="55">
        <v>0</v>
      </c>
      <c r="AX9" s="55">
        <v>0</v>
      </c>
      <c r="AY9" s="55">
        <v>0</v>
      </c>
      <c r="AZ9" s="2">
        <f t="shared" ref="AZ9:BM41" ca="1" si="7">COUNTIF(OFFSET(H9,,$D$2+2,COUNTIF(OFFSET($H9,1-ROW($H9),2+4*$D$2,73),"="&amp;OFFSET($H9,,2+4*$D$2))),"&gt;20")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8">MID(B9,7,2)</f>
        <v>TU</v>
      </c>
      <c r="BP9" s="2">
        <f t="shared" si="2"/>
        <v>0</v>
      </c>
      <c r="BR9" s="2">
        <f t="shared" si="3"/>
        <v>0</v>
      </c>
      <c r="BS9" s="2">
        <f t="shared" si="3"/>
        <v>0</v>
      </c>
      <c r="BT9" s="2">
        <f t="shared" si="3"/>
        <v>0</v>
      </c>
      <c r="BU9" s="2">
        <f t="shared" si="3"/>
        <v>0</v>
      </c>
      <c r="BV9" s="2">
        <f t="shared" si="3"/>
        <v>0</v>
      </c>
      <c r="BW9" s="2">
        <f t="shared" si="3"/>
        <v>0</v>
      </c>
      <c r="BX9" s="2">
        <f t="shared" si="3"/>
        <v>0</v>
      </c>
      <c r="BY9" s="2">
        <f t="shared" si="3"/>
        <v>0</v>
      </c>
      <c r="BZ9" s="2">
        <f t="shared" si="3"/>
        <v>0</v>
      </c>
      <c r="CA9" s="2">
        <f t="shared" si="3"/>
        <v>0</v>
      </c>
      <c r="CB9" s="2">
        <f t="shared" si="3"/>
        <v>0</v>
      </c>
      <c r="CC9" s="2">
        <f t="shared" si="3"/>
        <v>0</v>
      </c>
      <c r="CD9" s="2">
        <f t="shared" si="3"/>
        <v>0</v>
      </c>
      <c r="CE9" s="2">
        <f t="shared" si="3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КА-6  -  Тух</v>
      </c>
      <c r="B10" s="10" t="s">
        <v>1994</v>
      </c>
      <c r="C10" s="18">
        <v>180</v>
      </c>
      <c r="D10" s="18">
        <v>130</v>
      </c>
      <c r="E10" s="22" t="s">
        <v>114</v>
      </c>
      <c r="F10" s="22">
        <v>3</v>
      </c>
      <c r="G10" s="18"/>
      <c r="H10" s="20">
        <f t="shared" ca="1" si="4"/>
        <v>0</v>
      </c>
      <c r="I10" s="16" t="str">
        <f t="shared" si="5"/>
        <v>06K002TU0014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6">
        <v>0</v>
      </c>
      <c r="X10" s="2">
        <f t="shared" ca="1" si="6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0</v>
      </c>
      <c r="AM10" s="55">
        <v>0</v>
      </c>
      <c r="AN10" s="55">
        <v>0</v>
      </c>
      <c r="AO10" s="55">
        <v>0</v>
      </c>
      <c r="AP10" s="55">
        <v>0</v>
      </c>
      <c r="AQ10" s="55">
        <v>0</v>
      </c>
      <c r="AR10" s="55">
        <v>0</v>
      </c>
      <c r="AS10" s="55">
        <v>0</v>
      </c>
      <c r="AT10" s="55">
        <v>0</v>
      </c>
      <c r="AU10" s="55">
        <v>0</v>
      </c>
      <c r="AV10" s="55">
        <v>0</v>
      </c>
      <c r="AW10" s="55">
        <v>0</v>
      </c>
      <c r="AX10" s="55">
        <v>0</v>
      </c>
      <c r="AY10" s="55">
        <v>0</v>
      </c>
      <c r="AZ10" s="2">
        <f t="shared" ca="1" si="7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8"/>
        <v>TU</v>
      </c>
      <c r="BP10" s="2">
        <f t="shared" si="2"/>
        <v>0</v>
      </c>
      <c r="BR10" s="2">
        <f t="shared" si="3"/>
        <v>0</v>
      </c>
      <c r="BS10" s="2">
        <f t="shared" si="3"/>
        <v>0</v>
      </c>
      <c r="BT10" s="2">
        <f t="shared" si="3"/>
        <v>0</v>
      </c>
      <c r="BU10" s="2">
        <f t="shared" si="3"/>
        <v>0</v>
      </c>
      <c r="BV10" s="2">
        <f t="shared" si="3"/>
        <v>0</v>
      </c>
      <c r="BW10" s="2">
        <f t="shared" si="3"/>
        <v>0</v>
      </c>
      <c r="BX10" s="2">
        <f t="shared" si="3"/>
        <v>0</v>
      </c>
      <c r="BY10" s="2">
        <f t="shared" si="3"/>
        <v>0</v>
      </c>
      <c r="BZ10" s="2">
        <f t="shared" si="3"/>
        <v>0</v>
      </c>
      <c r="CA10" s="2">
        <f t="shared" si="3"/>
        <v>0</v>
      </c>
      <c r="CB10" s="2">
        <f t="shared" si="3"/>
        <v>0</v>
      </c>
      <c r="CC10" s="2">
        <f t="shared" si="3"/>
        <v>0</v>
      </c>
      <c r="CD10" s="2">
        <f t="shared" si="3"/>
        <v>0</v>
      </c>
      <c r="CE10" s="2">
        <f t="shared" si="3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КА-7  -  Тух</v>
      </c>
      <c r="B11" s="10" t="s">
        <v>1995</v>
      </c>
      <c r="C11" s="18">
        <v>180</v>
      </c>
      <c r="D11" s="18">
        <v>130</v>
      </c>
      <c r="E11" s="22" t="s">
        <v>114</v>
      </c>
      <c r="F11" s="22">
        <v>3</v>
      </c>
      <c r="G11" s="18"/>
      <c r="H11" s="20">
        <f t="shared" ca="1" si="4"/>
        <v>0</v>
      </c>
      <c r="I11" s="16" t="str">
        <f t="shared" si="5"/>
        <v>07K002TU0014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6">
        <v>0</v>
      </c>
      <c r="X11" s="2">
        <f t="shared" ca="1" si="6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0</v>
      </c>
      <c r="AM11" s="55">
        <v>0</v>
      </c>
      <c r="AN11" s="55">
        <v>0</v>
      </c>
      <c r="AO11" s="55">
        <v>0</v>
      </c>
      <c r="AP11" s="55">
        <v>0</v>
      </c>
      <c r="AQ11" s="55">
        <v>0</v>
      </c>
      <c r="AR11" s="55">
        <v>0</v>
      </c>
      <c r="AS11" s="55">
        <v>0</v>
      </c>
      <c r="AT11" s="55">
        <v>0</v>
      </c>
      <c r="AU11" s="55">
        <v>0</v>
      </c>
      <c r="AV11" s="55">
        <v>0</v>
      </c>
      <c r="AW11" s="55">
        <v>0</v>
      </c>
      <c r="AX11" s="55">
        <v>0</v>
      </c>
      <c r="AY11" s="55">
        <v>0</v>
      </c>
      <c r="AZ11" s="2">
        <f t="shared" ca="1" si="7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8"/>
        <v>TU</v>
      </c>
      <c r="BP11" s="2">
        <f t="shared" si="2"/>
        <v>0</v>
      </c>
      <c r="BR11" s="2">
        <f t="shared" si="3"/>
        <v>0</v>
      </c>
      <c r="BS11" s="2">
        <f t="shared" si="3"/>
        <v>0</v>
      </c>
      <c r="BT11" s="2">
        <f t="shared" si="3"/>
        <v>0</v>
      </c>
      <c r="BU11" s="2">
        <f t="shared" si="3"/>
        <v>0</v>
      </c>
      <c r="BV11" s="2">
        <f t="shared" si="3"/>
        <v>0</v>
      </c>
      <c r="BW11" s="2">
        <f t="shared" si="3"/>
        <v>0</v>
      </c>
      <c r="BX11" s="2">
        <f t="shared" si="3"/>
        <v>0</v>
      </c>
      <c r="BY11" s="2">
        <f t="shared" si="3"/>
        <v>0</v>
      </c>
      <c r="BZ11" s="2">
        <f t="shared" si="3"/>
        <v>0</v>
      </c>
      <c r="CA11" s="2">
        <f t="shared" si="3"/>
        <v>0</v>
      </c>
      <c r="CB11" s="2">
        <f t="shared" si="3"/>
        <v>0</v>
      </c>
      <c r="CC11" s="2">
        <f t="shared" si="3"/>
        <v>0</v>
      </c>
      <c r="CD11" s="2">
        <f t="shared" si="3"/>
        <v>0</v>
      </c>
      <c r="CE11" s="2">
        <f t="shared" si="3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КА-8  -  Тух</v>
      </c>
      <c r="B12" s="10" t="s">
        <v>1996</v>
      </c>
      <c r="C12" s="18">
        <v>180</v>
      </c>
      <c r="D12" s="18">
        <v>130</v>
      </c>
      <c r="E12" s="22" t="s">
        <v>114</v>
      </c>
      <c r="F12" s="22">
        <v>3</v>
      </c>
      <c r="G12" s="18"/>
      <c r="H12" s="20">
        <f t="shared" ca="1" si="4"/>
        <v>0</v>
      </c>
      <c r="I12" s="16" t="str">
        <f t="shared" si="5"/>
        <v>08K002TU0014</v>
      </c>
      <c r="J12" s="54">
        <v>166</v>
      </c>
      <c r="K12" s="54">
        <v>0</v>
      </c>
      <c r="L12" s="54">
        <v>0</v>
      </c>
      <c r="M12" s="54">
        <v>0</v>
      </c>
      <c r="N12" s="54">
        <v>0</v>
      </c>
      <c r="O12" s="54">
        <v>175</v>
      </c>
      <c r="P12" s="54">
        <v>162</v>
      </c>
      <c r="Q12" s="54">
        <v>163</v>
      </c>
      <c r="R12" s="54">
        <v>160</v>
      </c>
      <c r="S12" s="54">
        <v>162</v>
      </c>
      <c r="T12" s="54">
        <v>160</v>
      </c>
      <c r="U12" s="54">
        <v>162</v>
      </c>
      <c r="V12" s="54">
        <v>163</v>
      </c>
      <c r="W12" s="56">
        <v>161</v>
      </c>
      <c r="X12" s="2">
        <f t="shared" ca="1" si="6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148.23446051895618</v>
      </c>
      <c r="AM12" s="55">
        <v>0</v>
      </c>
      <c r="AN12" s="55">
        <v>0</v>
      </c>
      <c r="AO12" s="55">
        <v>0</v>
      </c>
      <c r="AP12" s="55">
        <v>0</v>
      </c>
      <c r="AQ12" s="55">
        <v>167.53833676178627</v>
      </c>
      <c r="AR12" s="55">
        <v>137.89014058300538</v>
      </c>
      <c r="AS12" s="55">
        <v>154.47686101234143</v>
      </c>
      <c r="AT12" s="55">
        <v>148.41720126082674</v>
      </c>
      <c r="AU12" s="55">
        <v>145.39078306946831</v>
      </c>
      <c r="AV12" s="55">
        <v>150.41258297978652</v>
      </c>
      <c r="AW12" s="55">
        <v>146.50971032208551</v>
      </c>
      <c r="AX12" s="55">
        <v>149.01072547697925</v>
      </c>
      <c r="AY12" s="55">
        <v>146.62380413698165</v>
      </c>
      <c r="AZ12" s="2">
        <f t="shared" ca="1" si="7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8"/>
        <v>TU</v>
      </c>
      <c r="BO12" s="2">
        <f>IF(AND(COUNTIF(J12:W12,"&gt;0")&gt;6,COUNTIF(J12:W12,"&gt;0")=SUM(BR12:CE12)),SUM(BR12:CE12),0)</f>
        <v>0</v>
      </c>
      <c r="BP12" s="2">
        <f t="shared" si="2"/>
        <v>1</v>
      </c>
      <c r="BR12" s="2">
        <f t="shared" si="3"/>
        <v>0</v>
      </c>
      <c r="BS12" s="2">
        <f t="shared" si="3"/>
        <v>0</v>
      </c>
      <c r="BT12" s="2">
        <f t="shared" si="3"/>
        <v>0</v>
      </c>
      <c r="BU12" s="2">
        <f t="shared" si="3"/>
        <v>0</v>
      </c>
      <c r="BV12" s="2">
        <f t="shared" si="3"/>
        <v>0</v>
      </c>
      <c r="BW12" s="2">
        <f t="shared" si="3"/>
        <v>0</v>
      </c>
      <c r="BX12" s="2">
        <f t="shared" si="3"/>
        <v>0</v>
      </c>
      <c r="BY12" s="2">
        <f t="shared" si="3"/>
        <v>0</v>
      </c>
      <c r="BZ12" s="2">
        <f t="shared" si="3"/>
        <v>0</v>
      </c>
      <c r="CA12" s="2">
        <f t="shared" si="3"/>
        <v>0</v>
      </c>
      <c r="CB12" s="2">
        <f t="shared" si="3"/>
        <v>0</v>
      </c>
      <c r="CC12" s="2">
        <f t="shared" si="3"/>
        <v>0</v>
      </c>
      <c r="CD12" s="2">
        <f t="shared" si="3"/>
        <v>0</v>
      </c>
      <c r="CE12" s="2">
        <f t="shared" si="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КА-9  -  Тух</v>
      </c>
      <c r="B13" s="10" t="s">
        <v>1997</v>
      </c>
      <c r="C13" s="18">
        <v>180</v>
      </c>
      <c r="D13" s="18">
        <v>130</v>
      </c>
      <c r="E13" s="22" t="s">
        <v>114</v>
      </c>
      <c r="F13" s="22">
        <v>3</v>
      </c>
      <c r="G13" s="18"/>
      <c r="H13" s="20">
        <f t="shared" ca="1" si="4"/>
        <v>0</v>
      </c>
      <c r="I13" s="16" t="str">
        <f t="shared" si="5"/>
        <v>09K002TU0014</v>
      </c>
      <c r="J13" s="54">
        <v>165</v>
      </c>
      <c r="K13" s="54">
        <v>166</v>
      </c>
      <c r="L13" s="54">
        <v>163</v>
      </c>
      <c r="M13" s="54">
        <v>164</v>
      </c>
      <c r="N13" s="54">
        <v>164</v>
      </c>
      <c r="O13" s="54">
        <v>165</v>
      </c>
      <c r="P13" s="54">
        <v>0</v>
      </c>
      <c r="Q13" s="54">
        <v>0</v>
      </c>
      <c r="R13" s="54">
        <v>0</v>
      </c>
      <c r="S13" s="54">
        <v>0</v>
      </c>
      <c r="T13" s="54">
        <v>0</v>
      </c>
      <c r="U13" s="54">
        <v>0</v>
      </c>
      <c r="V13" s="54">
        <v>0</v>
      </c>
      <c r="W13" s="56">
        <v>0</v>
      </c>
      <c r="X13" s="2">
        <f t="shared" ca="1" si="6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152.30025259058834</v>
      </c>
      <c r="AM13" s="55">
        <v>157.15732813561701</v>
      </c>
      <c r="AN13" s="55">
        <v>157.30392694186787</v>
      </c>
      <c r="AO13" s="55">
        <v>159.19907738587023</v>
      </c>
      <c r="AP13" s="55">
        <v>159.2357399167814</v>
      </c>
      <c r="AQ13" s="55">
        <v>164.99999999999997</v>
      </c>
      <c r="AR13" s="55">
        <v>0</v>
      </c>
      <c r="AS13" s="55">
        <v>0</v>
      </c>
      <c r="AT13" s="55">
        <v>0</v>
      </c>
      <c r="AU13" s="55">
        <v>0</v>
      </c>
      <c r="AV13" s="55">
        <v>0</v>
      </c>
      <c r="AW13" s="55">
        <v>0</v>
      </c>
      <c r="AX13" s="55">
        <v>0</v>
      </c>
      <c r="AY13" s="55">
        <v>0</v>
      </c>
      <c r="AZ13" s="2">
        <f t="shared" ca="1" si="7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8"/>
        <v>TU</v>
      </c>
      <c r="BP13" s="2">
        <f t="shared" si="2"/>
        <v>0</v>
      </c>
      <c r="BR13" s="2">
        <f t="shared" si="3"/>
        <v>0</v>
      </c>
      <c r="BS13" s="2">
        <f t="shared" si="3"/>
        <v>0</v>
      </c>
      <c r="BT13" s="2">
        <f t="shared" si="3"/>
        <v>0</v>
      </c>
      <c r="BU13" s="2">
        <f t="shared" si="3"/>
        <v>0</v>
      </c>
      <c r="BV13" s="2">
        <f t="shared" si="3"/>
        <v>0</v>
      </c>
      <c r="BW13" s="2">
        <f t="shared" si="3"/>
        <v>0</v>
      </c>
      <c r="BX13" s="2">
        <f t="shared" si="3"/>
        <v>0</v>
      </c>
      <c r="BY13" s="2">
        <f t="shared" si="3"/>
        <v>0</v>
      </c>
      <c r="BZ13" s="2">
        <f t="shared" si="3"/>
        <v>0</v>
      </c>
      <c r="CA13" s="2">
        <f t="shared" si="3"/>
        <v>0</v>
      </c>
      <c r="CB13" s="2">
        <f t="shared" si="3"/>
        <v>0</v>
      </c>
      <c r="CC13" s="2">
        <f t="shared" si="3"/>
        <v>0</v>
      </c>
      <c r="CD13" s="2">
        <f t="shared" si="3"/>
        <v>0</v>
      </c>
      <c r="CE13" s="2">
        <f t="shared" si="3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КА-10  -  Тух</v>
      </c>
      <c r="B14" s="10" t="s">
        <v>1998</v>
      </c>
      <c r="C14" s="18">
        <v>180</v>
      </c>
      <c r="D14" s="18">
        <v>130</v>
      </c>
      <c r="E14" s="22" t="s">
        <v>114</v>
      </c>
      <c r="F14" s="22">
        <v>3</v>
      </c>
      <c r="G14" s="18"/>
      <c r="H14" s="20">
        <f t="shared" ca="1" si="4"/>
        <v>0</v>
      </c>
      <c r="I14" s="16" t="str">
        <f t="shared" si="5"/>
        <v>10K002TU0014</v>
      </c>
      <c r="J14" s="54">
        <v>167</v>
      </c>
      <c r="K14" s="54">
        <v>164</v>
      </c>
      <c r="L14" s="54">
        <v>168</v>
      </c>
      <c r="M14" s="54">
        <v>166</v>
      </c>
      <c r="N14" s="54">
        <v>162</v>
      </c>
      <c r="O14" s="54">
        <v>167</v>
      </c>
      <c r="P14" s="54">
        <v>160</v>
      </c>
      <c r="Q14" s="54">
        <v>162</v>
      </c>
      <c r="R14" s="54">
        <v>160</v>
      </c>
      <c r="S14" s="54">
        <v>163</v>
      </c>
      <c r="T14" s="54">
        <v>164</v>
      </c>
      <c r="U14" s="54">
        <v>160</v>
      </c>
      <c r="V14" s="54">
        <v>161</v>
      </c>
      <c r="W14" s="56">
        <v>160</v>
      </c>
      <c r="X14" s="2">
        <f t="shared" ca="1" si="6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151.12746789239031</v>
      </c>
      <c r="AM14" s="55">
        <v>156.26155434373356</v>
      </c>
      <c r="AN14" s="55">
        <v>158.39485607790792</v>
      </c>
      <c r="AO14" s="55">
        <v>144.88490278136436</v>
      </c>
      <c r="AP14" s="55">
        <v>142.5030188339498</v>
      </c>
      <c r="AQ14" s="55">
        <v>135.90466987321275</v>
      </c>
      <c r="AR14" s="55">
        <v>138.78681951337077</v>
      </c>
      <c r="AS14" s="55">
        <v>133.39488994336173</v>
      </c>
      <c r="AT14" s="55">
        <v>156.8548668864442</v>
      </c>
      <c r="AU14" s="55">
        <v>163</v>
      </c>
      <c r="AV14" s="55">
        <v>163.99999999999997</v>
      </c>
      <c r="AW14" s="55">
        <v>139.91518154199969</v>
      </c>
      <c r="AX14" s="55">
        <v>147.55635479886399</v>
      </c>
      <c r="AY14" s="55">
        <v>144.58092015223792</v>
      </c>
      <c r="AZ14" s="2">
        <f t="shared" ca="1" si="7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8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3"/>
        <v>0</v>
      </c>
      <c r="BT14" s="2">
        <f t="shared" si="3"/>
        <v>0</v>
      </c>
      <c r="BU14" s="2">
        <f t="shared" si="3"/>
        <v>0</v>
      </c>
      <c r="BV14" s="2">
        <f t="shared" si="3"/>
        <v>0</v>
      </c>
      <c r="BW14" s="2">
        <f t="shared" si="3"/>
        <v>0</v>
      </c>
      <c r="BX14" s="2">
        <f t="shared" si="3"/>
        <v>0</v>
      </c>
      <c r="BY14" s="2">
        <f t="shared" si="3"/>
        <v>0</v>
      </c>
      <c r="BZ14" s="2">
        <f t="shared" si="3"/>
        <v>0</v>
      </c>
      <c r="CA14" s="2">
        <f t="shared" si="3"/>
        <v>0</v>
      </c>
      <c r="CB14" s="2">
        <f t="shared" si="3"/>
        <v>0</v>
      </c>
      <c r="CC14" s="2">
        <f t="shared" si="3"/>
        <v>0</v>
      </c>
      <c r="CD14" s="2">
        <f t="shared" si="3"/>
        <v>0</v>
      </c>
      <c r="CE14" s="2">
        <f t="shared" si="3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КА-11  -  Тух</v>
      </c>
      <c r="B15" s="10" t="s">
        <v>1999</v>
      </c>
      <c r="C15" s="18">
        <v>180</v>
      </c>
      <c r="D15" s="18">
        <v>130</v>
      </c>
      <c r="E15" s="22" t="s">
        <v>114</v>
      </c>
      <c r="F15" s="22">
        <v>3</v>
      </c>
      <c r="G15" s="18"/>
      <c r="H15" s="20">
        <f t="shared" ca="1" si="4"/>
        <v>0</v>
      </c>
      <c r="I15" s="16" t="str">
        <f t="shared" si="5"/>
        <v>11K002TU0014</v>
      </c>
      <c r="J15" s="54">
        <v>168</v>
      </c>
      <c r="K15" s="54">
        <v>169</v>
      </c>
      <c r="L15" s="54">
        <v>170</v>
      </c>
      <c r="M15" s="54">
        <v>175</v>
      </c>
      <c r="N15" s="54">
        <v>169</v>
      </c>
      <c r="O15" s="54">
        <v>170</v>
      </c>
      <c r="P15" s="54">
        <v>165</v>
      </c>
      <c r="Q15" s="54">
        <v>164</v>
      </c>
      <c r="R15" s="54">
        <v>162</v>
      </c>
      <c r="S15" s="54">
        <v>165</v>
      </c>
      <c r="T15" s="54">
        <v>163</v>
      </c>
      <c r="U15" s="54">
        <v>162</v>
      </c>
      <c r="V15" s="54">
        <v>164</v>
      </c>
      <c r="W15" s="56">
        <v>163</v>
      </c>
      <c r="X15" s="2">
        <f t="shared" ca="1" si="6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163.13877580411747</v>
      </c>
      <c r="AM15" s="55">
        <v>166.56520664707963</v>
      </c>
      <c r="AN15" s="55">
        <v>167.88109191255083</v>
      </c>
      <c r="AO15" s="55">
        <v>175.00000000000003</v>
      </c>
      <c r="AP15" s="55">
        <v>169</v>
      </c>
      <c r="AQ15" s="55">
        <v>169.99999999999997</v>
      </c>
      <c r="AR15" s="55">
        <v>151.62824530614938</v>
      </c>
      <c r="AS15" s="55">
        <v>153.96974802597771</v>
      </c>
      <c r="AT15" s="55">
        <v>155.7262782258627</v>
      </c>
      <c r="AU15" s="55">
        <v>153.63897132492932</v>
      </c>
      <c r="AV15" s="55">
        <v>149.08367415997239</v>
      </c>
      <c r="AW15" s="55">
        <v>156.97413067579362</v>
      </c>
      <c r="AX15" s="55">
        <v>154.48615022187505</v>
      </c>
      <c r="AY15" s="55">
        <v>157.75370567894581</v>
      </c>
      <c r="AZ15" s="2">
        <f t="shared" ca="1" si="7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8"/>
        <v>TU</v>
      </c>
      <c r="BO15" s="2">
        <f>IF(AND(COUNTIF(J15:W15,"&gt;0")&gt;6,COUNTIF(J15:W15,"&gt;0")=SUM(BR15:CE15)),SUM(BR15:CE15),0)</f>
        <v>0</v>
      </c>
      <c r="BP15" s="2">
        <f t="shared" si="2"/>
        <v>1</v>
      </c>
      <c r="BR15" s="2">
        <f t="shared" si="3"/>
        <v>0</v>
      </c>
      <c r="BS15" s="2">
        <f t="shared" si="3"/>
        <v>0</v>
      </c>
      <c r="BT15" s="2">
        <f t="shared" si="3"/>
        <v>0</v>
      </c>
      <c r="BU15" s="2">
        <f t="shared" si="3"/>
        <v>0</v>
      </c>
      <c r="BV15" s="2">
        <f t="shared" si="3"/>
        <v>0</v>
      </c>
      <c r="BW15" s="2">
        <f t="shared" si="3"/>
        <v>0</v>
      </c>
      <c r="BX15" s="2">
        <f t="shared" si="3"/>
        <v>0</v>
      </c>
      <c r="BY15" s="2">
        <f t="shared" si="3"/>
        <v>0</v>
      </c>
      <c r="BZ15" s="2">
        <f t="shared" si="3"/>
        <v>0</v>
      </c>
      <c r="CA15" s="2">
        <f t="shared" si="3"/>
        <v>0</v>
      </c>
      <c r="CB15" s="2">
        <f t="shared" si="3"/>
        <v>0</v>
      </c>
      <c r="CC15" s="2">
        <f t="shared" si="3"/>
        <v>0</v>
      </c>
      <c r="CD15" s="2">
        <f t="shared" si="3"/>
        <v>0</v>
      </c>
      <c r="CE15" s="2">
        <f t="shared" si="3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КА-1  -  α_рс</v>
      </c>
      <c r="B16" s="10" t="s">
        <v>2000</v>
      </c>
      <c r="C16" s="18">
        <v>1.5</v>
      </c>
      <c r="D16" s="18">
        <v>1.1499999999999999</v>
      </c>
      <c r="E16" s="22" t="s">
        <v>116</v>
      </c>
      <c r="F16" s="22">
        <v>3</v>
      </c>
      <c r="G16" s="18"/>
      <c r="H16" s="20">
        <f t="shared" ca="1" si="4"/>
        <v>0</v>
      </c>
      <c r="I16" s="16" t="str">
        <f t="shared" si="5"/>
        <v>01K002KI0014</v>
      </c>
      <c r="J16" s="54">
        <v>1.1599999999999999</v>
      </c>
      <c r="K16" s="54">
        <v>1.18</v>
      </c>
      <c r="L16" s="54">
        <v>1.1819999999999999</v>
      </c>
      <c r="M16" s="54">
        <v>1.1830000000000001</v>
      </c>
      <c r="N16" s="54">
        <v>1.1850000000000001</v>
      </c>
      <c r="O16" s="54">
        <v>1.18</v>
      </c>
      <c r="P16" s="54">
        <v>1.1839999999999999</v>
      </c>
      <c r="Q16" s="54">
        <v>1.1859999999999999</v>
      </c>
      <c r="R16" s="54">
        <v>1.1819999999999999</v>
      </c>
      <c r="S16" s="54">
        <v>1.1879999999999999</v>
      </c>
      <c r="T16" s="54">
        <v>1.1970000000000001</v>
      </c>
      <c r="U16" s="54">
        <v>0</v>
      </c>
      <c r="V16" s="54">
        <v>0</v>
      </c>
      <c r="W16" s="56">
        <v>0</v>
      </c>
      <c r="X16" s="2">
        <f t="shared" ca="1" si="6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1.1663494044018057</v>
      </c>
      <c r="AM16" s="55">
        <v>1.6341200000000002</v>
      </c>
      <c r="AN16" s="55">
        <v>1.4382161290322577</v>
      </c>
      <c r="AO16" s="55">
        <v>1.3449299496033376</v>
      </c>
      <c r="AP16" s="55">
        <v>1.6268322580645165</v>
      </c>
      <c r="AQ16" s="55">
        <v>1.5603316129032259</v>
      </c>
      <c r="AR16" s="55">
        <v>1.5580830984866445</v>
      </c>
      <c r="AS16" s="55">
        <v>1.5175161290322579</v>
      </c>
      <c r="AT16" s="55">
        <v>1.3664224999999999</v>
      </c>
      <c r="AU16" s="55">
        <v>1.339873125</v>
      </c>
      <c r="AV16" s="55">
        <v>1.614287263833835</v>
      </c>
      <c r="AW16" s="55">
        <v>0</v>
      </c>
      <c r="AX16" s="55">
        <v>0</v>
      </c>
      <c r="AY16" s="55">
        <v>0</v>
      </c>
      <c r="AZ16" s="2">
        <f t="shared" ca="1" si="7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8"/>
        <v>KI</v>
      </c>
      <c r="BP16" s="2">
        <f t="shared" si="2"/>
        <v>1</v>
      </c>
      <c r="BR16" s="2">
        <f t="shared" ref="BR16:CE23" si="9">IF(AND(J60 &gt;0,J16&gt;$C16,J16 &gt;0.5),1,0)</f>
        <v>0</v>
      </c>
      <c r="BS16" s="2">
        <f t="shared" si="9"/>
        <v>0</v>
      </c>
      <c r="BT16" s="2">
        <f t="shared" si="9"/>
        <v>0</v>
      </c>
      <c r="BU16" s="2">
        <f t="shared" si="9"/>
        <v>0</v>
      </c>
      <c r="BV16" s="2">
        <f t="shared" si="9"/>
        <v>0</v>
      </c>
      <c r="BW16" s="2">
        <f t="shared" si="9"/>
        <v>0</v>
      </c>
      <c r="BX16" s="2">
        <f t="shared" si="9"/>
        <v>0</v>
      </c>
      <c r="BY16" s="2">
        <f t="shared" si="9"/>
        <v>0</v>
      </c>
      <c r="BZ16" s="2">
        <f t="shared" si="9"/>
        <v>0</v>
      </c>
      <c r="CA16" s="2">
        <f t="shared" si="9"/>
        <v>0</v>
      </c>
      <c r="CB16" s="2">
        <f t="shared" si="9"/>
        <v>0</v>
      </c>
      <c r="CC16" s="2">
        <f t="shared" si="9"/>
        <v>0</v>
      </c>
      <c r="CD16" s="2">
        <f t="shared" si="9"/>
        <v>0</v>
      </c>
      <c r="CE16" s="2">
        <f t="shared" si="9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КА-5  -  α_рс</v>
      </c>
      <c r="B17" s="10" t="s">
        <v>2001</v>
      </c>
      <c r="C17" s="18">
        <v>1.5</v>
      </c>
      <c r="D17" s="18">
        <v>1.1499999999999999</v>
      </c>
      <c r="E17" s="22" t="s">
        <v>116</v>
      </c>
      <c r="F17" s="22">
        <v>3</v>
      </c>
      <c r="G17" s="18"/>
      <c r="H17" s="20">
        <f t="shared" ca="1" si="4"/>
        <v>0</v>
      </c>
      <c r="I17" s="16" t="str">
        <f t="shared" si="5"/>
        <v>05K002KI0014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6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0</v>
      </c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5">
        <v>0</v>
      </c>
      <c r="AX17" s="55">
        <v>0</v>
      </c>
      <c r="AY17" s="55">
        <v>0</v>
      </c>
      <c r="AZ17" s="2">
        <f t="shared" ca="1" si="7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8"/>
        <v>KI</v>
      </c>
      <c r="BP17" s="2">
        <f t="shared" si="2"/>
        <v>0</v>
      </c>
      <c r="BR17" s="2">
        <f t="shared" si="9"/>
        <v>0</v>
      </c>
      <c r="BS17" s="2">
        <f t="shared" si="9"/>
        <v>0</v>
      </c>
      <c r="BT17" s="2">
        <f t="shared" si="9"/>
        <v>0</v>
      </c>
      <c r="BU17" s="2">
        <f t="shared" si="9"/>
        <v>0</v>
      </c>
      <c r="BV17" s="2">
        <f t="shared" si="9"/>
        <v>0</v>
      </c>
      <c r="BW17" s="2">
        <f t="shared" si="9"/>
        <v>0</v>
      </c>
      <c r="BX17" s="2">
        <f t="shared" si="9"/>
        <v>0</v>
      </c>
      <c r="BY17" s="2">
        <f t="shared" si="9"/>
        <v>0</v>
      </c>
      <c r="BZ17" s="2">
        <f t="shared" si="9"/>
        <v>0</v>
      </c>
      <c r="CA17" s="2">
        <f t="shared" si="9"/>
        <v>0</v>
      </c>
      <c r="CB17" s="2">
        <f t="shared" si="9"/>
        <v>0</v>
      </c>
      <c r="CC17" s="2">
        <f t="shared" si="9"/>
        <v>0</v>
      </c>
      <c r="CD17" s="2">
        <f t="shared" si="9"/>
        <v>0</v>
      </c>
      <c r="CE17" s="2">
        <f t="shared" si="9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КА-6  -  α_рс</v>
      </c>
      <c r="B18" s="10" t="s">
        <v>2002</v>
      </c>
      <c r="C18" s="18">
        <v>1.5</v>
      </c>
      <c r="D18" s="18">
        <v>1.1499999999999999</v>
      </c>
      <c r="E18" s="22" t="s">
        <v>116</v>
      </c>
      <c r="F18" s="22">
        <v>3</v>
      </c>
      <c r="G18" s="18"/>
      <c r="H18" s="20">
        <f t="shared" ca="1" si="4"/>
        <v>0</v>
      </c>
      <c r="I18" s="16" t="str">
        <f t="shared" si="5"/>
        <v>06K002KI0014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54">
        <v>0</v>
      </c>
      <c r="T18" s="54">
        <v>0</v>
      </c>
      <c r="U18" s="54">
        <v>0</v>
      </c>
      <c r="V18" s="54">
        <v>0</v>
      </c>
      <c r="W18" s="56">
        <v>0</v>
      </c>
      <c r="X18" s="2">
        <f t="shared" ca="1" si="6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0</v>
      </c>
      <c r="AM18" s="55">
        <v>0</v>
      </c>
      <c r="AN18" s="55">
        <v>0</v>
      </c>
      <c r="AO18" s="55">
        <v>0</v>
      </c>
      <c r="AP18" s="55">
        <v>0</v>
      </c>
      <c r="AQ18" s="55">
        <v>0</v>
      </c>
      <c r="AR18" s="55">
        <v>0</v>
      </c>
      <c r="AS18" s="55">
        <v>0</v>
      </c>
      <c r="AT18" s="55">
        <v>0</v>
      </c>
      <c r="AU18" s="55">
        <v>0</v>
      </c>
      <c r="AV18" s="55">
        <v>0</v>
      </c>
      <c r="AW18" s="55">
        <v>0</v>
      </c>
      <c r="AX18" s="55">
        <v>0</v>
      </c>
      <c r="AY18" s="55">
        <v>0</v>
      </c>
      <c r="AZ18" s="2">
        <f t="shared" ca="1" si="7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8"/>
        <v>KI</v>
      </c>
      <c r="BP18" s="2">
        <f t="shared" si="2"/>
        <v>0</v>
      </c>
      <c r="BR18" s="2">
        <f t="shared" si="9"/>
        <v>0</v>
      </c>
      <c r="BS18" s="2">
        <f t="shared" si="9"/>
        <v>0</v>
      </c>
      <c r="BT18" s="2">
        <f t="shared" si="9"/>
        <v>0</v>
      </c>
      <c r="BU18" s="2">
        <f t="shared" si="9"/>
        <v>0</v>
      </c>
      <c r="BV18" s="2">
        <f t="shared" si="9"/>
        <v>0</v>
      </c>
      <c r="BW18" s="2">
        <f t="shared" si="9"/>
        <v>0</v>
      </c>
      <c r="BX18" s="2">
        <f t="shared" si="9"/>
        <v>0</v>
      </c>
      <c r="BY18" s="2">
        <f t="shared" si="9"/>
        <v>0</v>
      </c>
      <c r="BZ18" s="2">
        <f t="shared" si="9"/>
        <v>0</v>
      </c>
      <c r="CA18" s="2">
        <f t="shared" si="9"/>
        <v>0</v>
      </c>
      <c r="CB18" s="2">
        <f t="shared" si="9"/>
        <v>0</v>
      </c>
      <c r="CC18" s="2">
        <f t="shared" si="9"/>
        <v>0</v>
      </c>
      <c r="CD18" s="2">
        <f t="shared" si="9"/>
        <v>0</v>
      </c>
      <c r="CE18" s="2">
        <f t="shared" si="9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КА-7  -  α_рс</v>
      </c>
      <c r="B19" s="10" t="s">
        <v>2003</v>
      </c>
      <c r="C19" s="18">
        <v>1.5</v>
      </c>
      <c r="D19" s="18">
        <v>1.1499999999999999</v>
      </c>
      <c r="E19" s="22" t="s">
        <v>116</v>
      </c>
      <c r="F19" s="22">
        <v>3</v>
      </c>
      <c r="G19" s="18"/>
      <c r="H19" s="20">
        <f t="shared" ca="1" si="4"/>
        <v>0</v>
      </c>
      <c r="I19" s="16" t="str">
        <f t="shared" si="5"/>
        <v>07K002KI0014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6">
        <v>0</v>
      </c>
      <c r="X19" s="2">
        <f t="shared" ca="1" si="6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0</v>
      </c>
      <c r="AM19" s="55">
        <v>0</v>
      </c>
      <c r="AN19" s="55">
        <v>0</v>
      </c>
      <c r="AO19" s="55">
        <v>0</v>
      </c>
      <c r="AP19" s="55">
        <v>0</v>
      </c>
      <c r="AQ19" s="55">
        <v>0</v>
      </c>
      <c r="AR19" s="55">
        <v>0</v>
      </c>
      <c r="AS19" s="55">
        <v>0</v>
      </c>
      <c r="AT19" s="55">
        <v>0</v>
      </c>
      <c r="AU19" s="55">
        <v>0</v>
      </c>
      <c r="AV19" s="55">
        <v>0</v>
      </c>
      <c r="AW19" s="55">
        <v>0</v>
      </c>
      <c r="AX19" s="55">
        <v>0</v>
      </c>
      <c r="AY19" s="55">
        <v>0</v>
      </c>
      <c r="AZ19" s="2">
        <f t="shared" ca="1" si="7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8"/>
        <v>KI</v>
      </c>
      <c r="BP19" s="2">
        <f t="shared" si="2"/>
        <v>0</v>
      </c>
      <c r="BR19" s="2">
        <f t="shared" si="9"/>
        <v>0</v>
      </c>
      <c r="BS19" s="2">
        <f t="shared" si="9"/>
        <v>0</v>
      </c>
      <c r="BT19" s="2">
        <f t="shared" si="9"/>
        <v>0</v>
      </c>
      <c r="BU19" s="2">
        <f t="shared" si="9"/>
        <v>0</v>
      </c>
      <c r="BV19" s="2">
        <f t="shared" si="9"/>
        <v>0</v>
      </c>
      <c r="BW19" s="2">
        <f t="shared" si="9"/>
        <v>0</v>
      </c>
      <c r="BX19" s="2">
        <f t="shared" si="9"/>
        <v>0</v>
      </c>
      <c r="BY19" s="2">
        <f t="shared" si="9"/>
        <v>0</v>
      </c>
      <c r="BZ19" s="2">
        <f t="shared" si="9"/>
        <v>0</v>
      </c>
      <c r="CA19" s="2">
        <f t="shared" si="9"/>
        <v>0</v>
      </c>
      <c r="CB19" s="2">
        <f t="shared" si="9"/>
        <v>0</v>
      </c>
      <c r="CC19" s="2">
        <f t="shared" si="9"/>
        <v>0</v>
      </c>
      <c r="CD19" s="2">
        <f t="shared" si="9"/>
        <v>0</v>
      </c>
      <c r="CE19" s="2">
        <f t="shared" si="9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КА-8  -  α_рс</v>
      </c>
      <c r="B20" s="10" t="s">
        <v>2004</v>
      </c>
      <c r="C20" s="18">
        <v>1.5</v>
      </c>
      <c r="D20" s="18">
        <v>1.1499999999999999</v>
      </c>
      <c r="E20" s="22" t="s">
        <v>116</v>
      </c>
      <c r="F20" s="22">
        <v>3</v>
      </c>
      <c r="G20" s="18"/>
      <c r="H20" s="20">
        <f t="shared" ca="1" si="4"/>
        <v>0</v>
      </c>
      <c r="I20" s="16" t="str">
        <f t="shared" si="5"/>
        <v>08K002KI0014</v>
      </c>
      <c r="J20" s="54">
        <v>1.2360211889346675</v>
      </c>
      <c r="K20" s="54">
        <v>0</v>
      </c>
      <c r="L20" s="54">
        <v>0</v>
      </c>
      <c r="M20" s="54">
        <v>0</v>
      </c>
      <c r="N20" s="54">
        <v>0</v>
      </c>
      <c r="O20" s="54">
        <v>1.174496644295302</v>
      </c>
      <c r="P20" s="54">
        <v>1.1804384485666106</v>
      </c>
      <c r="Q20" s="54">
        <v>1.1797752808988764</v>
      </c>
      <c r="R20" s="54">
        <v>1.1851015801354403</v>
      </c>
      <c r="S20" s="54">
        <v>1.1817670230725943</v>
      </c>
      <c r="T20" s="54">
        <v>1.187111362351611</v>
      </c>
      <c r="U20" s="54">
        <v>1.1837655016910935</v>
      </c>
      <c r="V20" s="54">
        <v>1.2013729977116705</v>
      </c>
      <c r="W20" s="56">
        <v>1.165371809100999</v>
      </c>
      <c r="X20" s="2">
        <f t="shared" ca="1" si="6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1.3135234311686985</v>
      </c>
      <c r="AM20" s="55">
        <v>0</v>
      </c>
      <c r="AN20" s="55">
        <v>0</v>
      </c>
      <c r="AO20" s="55">
        <v>0</v>
      </c>
      <c r="AP20" s="55">
        <v>0</v>
      </c>
      <c r="AQ20" s="55">
        <v>1.229249679324671</v>
      </c>
      <c r="AR20" s="55">
        <v>1.3336611384329466</v>
      </c>
      <c r="AS20" s="55">
        <v>1.2888285281510936</v>
      </c>
      <c r="AT20" s="55">
        <v>1.3146336697382508</v>
      </c>
      <c r="AU20" s="55">
        <v>1.3098448109212655</v>
      </c>
      <c r="AV20" s="55">
        <v>1.3092416893717354</v>
      </c>
      <c r="AW20" s="55">
        <v>1.3031521246385167</v>
      </c>
      <c r="AX20" s="55">
        <v>1.3180684258290556</v>
      </c>
      <c r="AY20" s="55">
        <v>1.3101764732142975</v>
      </c>
      <c r="AZ20" s="2">
        <f t="shared" ca="1" si="7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8"/>
        <v>KI</v>
      </c>
      <c r="BO20" s="2">
        <f>IF(AND(COUNTIF(J20:W20,"&gt;0")&gt;6,COUNTIF(J20:W20,"&gt;0")=SUM(BR20:CE20)),SUM(BR20:CE20),0)</f>
        <v>0</v>
      </c>
      <c r="BP20" s="2">
        <f t="shared" si="2"/>
        <v>1</v>
      </c>
      <c r="BR20" s="2">
        <f t="shared" si="9"/>
        <v>0</v>
      </c>
      <c r="BS20" s="2">
        <f t="shared" si="9"/>
        <v>0</v>
      </c>
      <c r="BT20" s="2">
        <f t="shared" si="9"/>
        <v>0</v>
      </c>
      <c r="BU20" s="2">
        <f t="shared" si="9"/>
        <v>0</v>
      </c>
      <c r="BV20" s="2">
        <f t="shared" si="9"/>
        <v>0</v>
      </c>
      <c r="BW20" s="2">
        <f t="shared" si="9"/>
        <v>0</v>
      </c>
      <c r="BX20" s="2">
        <f t="shared" si="9"/>
        <v>0</v>
      </c>
      <c r="BY20" s="2">
        <f t="shared" si="9"/>
        <v>0</v>
      </c>
      <c r="BZ20" s="2">
        <f t="shared" si="9"/>
        <v>0</v>
      </c>
      <c r="CA20" s="2">
        <f t="shared" si="9"/>
        <v>0</v>
      </c>
      <c r="CB20" s="2">
        <f t="shared" si="9"/>
        <v>0</v>
      </c>
      <c r="CC20" s="2">
        <f t="shared" si="9"/>
        <v>0</v>
      </c>
      <c r="CD20" s="2">
        <f t="shared" si="9"/>
        <v>0</v>
      </c>
      <c r="CE20" s="2">
        <f t="shared" si="9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КА-9  -  α_рс</v>
      </c>
      <c r="B21" s="10" t="s">
        <v>2005</v>
      </c>
      <c r="C21" s="18">
        <v>1.5</v>
      </c>
      <c r="D21" s="18">
        <v>1.1499999999999999</v>
      </c>
      <c r="E21" s="22" t="s">
        <v>116</v>
      </c>
      <c r="F21" s="22">
        <v>3</v>
      </c>
      <c r="G21" s="18"/>
      <c r="H21" s="20">
        <f t="shared" ca="1" si="4"/>
        <v>0</v>
      </c>
      <c r="I21" s="16" t="str">
        <f t="shared" si="5"/>
        <v>09K002KI0014</v>
      </c>
      <c r="J21" s="54">
        <v>1.2180974477958235</v>
      </c>
      <c r="K21" s="54">
        <v>1.2295081967213115</v>
      </c>
      <c r="L21" s="54">
        <v>1.2331180270111568</v>
      </c>
      <c r="M21" s="54">
        <v>1.2316715542521994</v>
      </c>
      <c r="N21" s="54">
        <v>1.1589403973509933</v>
      </c>
      <c r="O21" s="54">
        <v>1.2345679012345678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6">
        <v>0</v>
      </c>
      <c r="X21" s="2">
        <f t="shared" ca="1" si="6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1.3332926388990456</v>
      </c>
      <c r="AM21" s="55">
        <v>1.3065441125466042</v>
      </c>
      <c r="AN21" s="55">
        <v>1.3068085492721642</v>
      </c>
      <c r="AO21" s="55">
        <v>1.3083181301020437</v>
      </c>
      <c r="AP21" s="55">
        <v>1.3066510149863955</v>
      </c>
      <c r="AQ21" s="55">
        <v>1.2345679012345681</v>
      </c>
      <c r="AR21" s="55">
        <v>0</v>
      </c>
      <c r="AS21" s="55">
        <v>0</v>
      </c>
      <c r="AT21" s="55">
        <v>0</v>
      </c>
      <c r="AU21" s="55">
        <v>0</v>
      </c>
      <c r="AV21" s="55">
        <v>0</v>
      </c>
      <c r="AW21" s="55">
        <v>0</v>
      </c>
      <c r="AX21" s="55">
        <v>0</v>
      </c>
      <c r="AY21" s="55">
        <v>0</v>
      </c>
      <c r="AZ21" s="2">
        <f t="shared" ca="1" si="7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8"/>
        <v>KI</v>
      </c>
      <c r="BP21" s="2">
        <f t="shared" si="2"/>
        <v>0</v>
      </c>
      <c r="BR21" s="2">
        <f t="shared" si="9"/>
        <v>0</v>
      </c>
      <c r="BS21" s="2">
        <f t="shared" si="9"/>
        <v>0</v>
      </c>
      <c r="BT21" s="2">
        <f t="shared" si="9"/>
        <v>0</v>
      </c>
      <c r="BU21" s="2">
        <f t="shared" si="9"/>
        <v>0</v>
      </c>
      <c r="BV21" s="2">
        <f t="shared" si="9"/>
        <v>0</v>
      </c>
      <c r="BW21" s="2">
        <f t="shared" si="9"/>
        <v>0</v>
      </c>
      <c r="BX21" s="2">
        <f t="shared" si="9"/>
        <v>0</v>
      </c>
      <c r="BY21" s="2">
        <f t="shared" si="9"/>
        <v>0</v>
      </c>
      <c r="BZ21" s="2">
        <f t="shared" si="9"/>
        <v>0</v>
      </c>
      <c r="CA21" s="2">
        <f t="shared" si="9"/>
        <v>0</v>
      </c>
      <c r="CB21" s="2">
        <f t="shared" si="9"/>
        <v>0</v>
      </c>
      <c r="CC21" s="2">
        <f t="shared" si="9"/>
        <v>0</v>
      </c>
      <c r="CD21" s="2">
        <f t="shared" si="9"/>
        <v>0</v>
      </c>
      <c r="CE21" s="2">
        <f t="shared" si="9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КА-10  -  α_рс</v>
      </c>
      <c r="B22" s="10" t="s">
        <v>2006</v>
      </c>
      <c r="C22" s="18">
        <v>1.5</v>
      </c>
      <c r="D22" s="18">
        <v>1.1499999999999999</v>
      </c>
      <c r="E22" s="22" t="s">
        <v>116</v>
      </c>
      <c r="F22" s="22">
        <v>3</v>
      </c>
      <c r="G22" s="18"/>
      <c r="H22" s="20">
        <f t="shared" ca="1" si="4"/>
        <v>0</v>
      </c>
      <c r="I22" s="16" t="str">
        <f t="shared" si="5"/>
        <v>10K002KI0014</v>
      </c>
      <c r="J22" s="54">
        <v>1.2316715542521994</v>
      </c>
      <c r="K22" s="54">
        <v>1.2360211889346673</v>
      </c>
      <c r="L22" s="54">
        <v>1.2223515715948778</v>
      </c>
      <c r="M22" s="54">
        <v>1.2202208018593841</v>
      </c>
      <c r="N22" s="54">
        <v>1.1784511784511784</v>
      </c>
      <c r="O22" s="54">
        <v>1.2237762237762237</v>
      </c>
      <c r="P22" s="54">
        <v>1.2216404886561953</v>
      </c>
      <c r="Q22" s="54">
        <v>1.2295081967213115</v>
      </c>
      <c r="R22" s="54">
        <v>1.2027491408934707</v>
      </c>
      <c r="S22" s="54">
        <v>1.2316715542521994</v>
      </c>
      <c r="T22" s="54">
        <v>1.2338425381903644</v>
      </c>
      <c r="U22" s="54">
        <v>1.2507444907683145</v>
      </c>
      <c r="V22" s="54">
        <v>1.2522361359570662</v>
      </c>
      <c r="W22" s="56">
        <v>1.2537313432835822</v>
      </c>
      <c r="X22" s="2">
        <f t="shared" ca="1" si="6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1.2826765451155528</v>
      </c>
      <c r="AM22" s="55">
        <v>1.2451650372310472</v>
      </c>
      <c r="AN22" s="55">
        <v>1.2368321825573001</v>
      </c>
      <c r="AO22" s="55">
        <v>1.3173371769227367</v>
      </c>
      <c r="AP22" s="55">
        <v>1.306509658917625</v>
      </c>
      <c r="AQ22" s="55">
        <v>1.5201430101433284</v>
      </c>
      <c r="AR22" s="55">
        <v>1.5087044915506704</v>
      </c>
      <c r="AS22" s="55">
        <v>1.574007174262128</v>
      </c>
      <c r="AT22" s="55">
        <v>1.2067082847766091</v>
      </c>
      <c r="AU22" s="55">
        <v>1.2316715542521994</v>
      </c>
      <c r="AV22" s="55">
        <v>1.2338425381903644</v>
      </c>
      <c r="AW22" s="55">
        <v>1.5239494854154669</v>
      </c>
      <c r="AX22" s="55">
        <v>1.3325924303273633</v>
      </c>
      <c r="AY22" s="55">
        <v>1.3916143630385003</v>
      </c>
      <c r="AZ22" s="2">
        <f t="shared" ca="1" si="7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8"/>
        <v>KI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si="9"/>
        <v>0</v>
      </c>
      <c r="BS22" s="2">
        <f t="shared" si="9"/>
        <v>0</v>
      </c>
      <c r="BT22" s="2">
        <f t="shared" si="9"/>
        <v>0</v>
      </c>
      <c r="BU22" s="2">
        <f t="shared" si="9"/>
        <v>0</v>
      </c>
      <c r="BV22" s="2">
        <f t="shared" si="9"/>
        <v>0</v>
      </c>
      <c r="BW22" s="2">
        <f t="shared" si="9"/>
        <v>0</v>
      </c>
      <c r="BX22" s="2">
        <f t="shared" si="9"/>
        <v>0</v>
      </c>
      <c r="BY22" s="2">
        <f t="shared" si="9"/>
        <v>0</v>
      </c>
      <c r="BZ22" s="2">
        <f t="shared" si="9"/>
        <v>0</v>
      </c>
      <c r="CA22" s="2">
        <f t="shared" si="9"/>
        <v>0</v>
      </c>
      <c r="CB22" s="2">
        <f t="shared" si="9"/>
        <v>0</v>
      </c>
      <c r="CC22" s="2">
        <f t="shared" si="9"/>
        <v>0</v>
      </c>
      <c r="CD22" s="2">
        <f t="shared" si="9"/>
        <v>0</v>
      </c>
      <c r="CE22" s="2">
        <f t="shared" si="9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КА-11  -  α_рс</v>
      </c>
      <c r="B23" s="10" t="s">
        <v>2007</v>
      </c>
      <c r="C23" s="18">
        <v>1.5</v>
      </c>
      <c r="D23" s="18">
        <v>1.1499999999999999</v>
      </c>
      <c r="E23" s="22" t="s">
        <v>116</v>
      </c>
      <c r="F23" s="22">
        <v>3</v>
      </c>
      <c r="G23" s="18"/>
      <c r="H23" s="20">
        <f t="shared" ca="1" si="4"/>
        <v>0</v>
      </c>
      <c r="I23" s="16" t="str">
        <f t="shared" si="5"/>
        <v>11K002KI0014</v>
      </c>
      <c r="J23" s="54">
        <v>1.2082853855005755</v>
      </c>
      <c r="K23" s="54">
        <v>1.2195121951219512</v>
      </c>
      <c r="L23" s="54">
        <v>1.2223515715948778</v>
      </c>
      <c r="M23" s="54">
        <v>1.2273524254821742</v>
      </c>
      <c r="N23" s="54">
        <v>1.1811023622047243</v>
      </c>
      <c r="O23" s="54">
        <v>1.2309495896834701</v>
      </c>
      <c r="P23" s="54">
        <v>1.2345679012345681</v>
      </c>
      <c r="Q23" s="54">
        <v>1.2360211889346673</v>
      </c>
      <c r="R23" s="54">
        <v>1.2374779021803184</v>
      </c>
      <c r="S23" s="54">
        <v>1.2331180270111568</v>
      </c>
      <c r="T23" s="54">
        <v>1.2367491166077738</v>
      </c>
      <c r="U23" s="54">
        <v>1.2374779021803184</v>
      </c>
      <c r="V23" s="54">
        <v>1.2360211889346673</v>
      </c>
      <c r="W23" s="56">
        <v>1.2396694214876032</v>
      </c>
      <c r="X23" s="2">
        <f t="shared" ca="1" si="6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1.2979026393611766</v>
      </c>
      <c r="AM23" s="55">
        <v>1.2442396892159908</v>
      </c>
      <c r="AN23" s="55">
        <v>1.2369552160502677</v>
      </c>
      <c r="AO23" s="55">
        <v>1.2273524254821742</v>
      </c>
      <c r="AP23" s="55">
        <v>1.1811023622047241</v>
      </c>
      <c r="AQ23" s="55">
        <v>1.2309495896834701</v>
      </c>
      <c r="AR23" s="55">
        <v>1.4741879169196896</v>
      </c>
      <c r="AS23" s="55">
        <v>1.3520012471345386</v>
      </c>
      <c r="AT23" s="55">
        <v>1.2719152441679475</v>
      </c>
      <c r="AU23" s="55">
        <v>1.3176503076960353</v>
      </c>
      <c r="AV23" s="55">
        <v>1.3937487491980844</v>
      </c>
      <c r="AW23" s="55">
        <v>1.3103135325082853</v>
      </c>
      <c r="AX23" s="55">
        <v>1.4336463471951222</v>
      </c>
      <c r="AY23" s="55">
        <v>1.3173277666639056</v>
      </c>
      <c r="AZ23" s="2">
        <f t="shared" ca="1" si="7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8"/>
        <v>KI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9"/>
        <v>0</v>
      </c>
      <c r="BS23" s="2">
        <f t="shared" si="9"/>
        <v>0</v>
      </c>
      <c r="BT23" s="2">
        <f t="shared" si="9"/>
        <v>0</v>
      </c>
      <c r="BU23" s="2">
        <f t="shared" si="9"/>
        <v>0</v>
      </c>
      <c r="BV23" s="2">
        <f t="shared" si="9"/>
        <v>0</v>
      </c>
      <c r="BW23" s="2">
        <f t="shared" si="9"/>
        <v>0</v>
      </c>
      <c r="BX23" s="2">
        <f t="shared" si="9"/>
        <v>0</v>
      </c>
      <c r="BY23" s="2">
        <f t="shared" si="9"/>
        <v>0</v>
      </c>
      <c r="BZ23" s="2">
        <f t="shared" si="9"/>
        <v>0</v>
      </c>
      <c r="CA23" s="2">
        <f t="shared" si="9"/>
        <v>0</v>
      </c>
      <c r="CB23" s="2">
        <f t="shared" si="9"/>
        <v>0</v>
      </c>
      <c r="CC23" s="2">
        <f t="shared" si="9"/>
        <v>0</v>
      </c>
      <c r="CD23" s="2">
        <f t="shared" si="9"/>
        <v>0</v>
      </c>
      <c r="CE23" s="2">
        <f t="shared" si="9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КА-1  -  Гшл</v>
      </c>
      <c r="B24" s="10" t="s">
        <v>2008</v>
      </c>
      <c r="C24" s="18">
        <v>3</v>
      </c>
      <c r="D24" s="18">
        <v>0.5</v>
      </c>
      <c r="E24" s="22" t="s">
        <v>726</v>
      </c>
      <c r="F24" s="22">
        <v>1</v>
      </c>
      <c r="G24" s="18">
        <v>1</v>
      </c>
      <c r="H24" s="20">
        <f t="shared" ca="1" si="4"/>
        <v>0</v>
      </c>
      <c r="I24" s="16" t="str">
        <f t="shared" si="5"/>
        <v>01K002SH0014</v>
      </c>
      <c r="J24" s="54">
        <v>2</v>
      </c>
      <c r="K24" s="54">
        <v>2</v>
      </c>
      <c r="L24" s="54">
        <v>2</v>
      </c>
      <c r="M24" s="54">
        <v>2</v>
      </c>
      <c r="N24" s="54">
        <v>2</v>
      </c>
      <c r="O24" s="54">
        <v>2</v>
      </c>
      <c r="P24" s="54">
        <v>2</v>
      </c>
      <c r="Q24" s="54">
        <v>2</v>
      </c>
      <c r="R24" s="54">
        <v>2</v>
      </c>
      <c r="S24" s="54">
        <v>2</v>
      </c>
      <c r="T24" s="54">
        <v>2</v>
      </c>
      <c r="U24" s="54">
        <v>0</v>
      </c>
      <c r="V24" s="54">
        <v>0</v>
      </c>
      <c r="W24" s="56">
        <v>0</v>
      </c>
      <c r="X24" s="2">
        <f t="shared" ca="1" si="6"/>
        <v>0</v>
      </c>
      <c r="Y24" s="2">
        <f t="shared" ca="1" si="6"/>
        <v>0</v>
      </c>
      <c r="Z24" s="2">
        <f t="shared" ca="1" si="6"/>
        <v>0</v>
      </c>
      <c r="AA24" s="2">
        <f t="shared" ca="1" si="6"/>
        <v>0</v>
      </c>
      <c r="AB24" s="2">
        <f t="shared" ca="1" si="6"/>
        <v>0</v>
      </c>
      <c r="AC24" s="2">
        <f t="shared" ca="1" si="6"/>
        <v>0</v>
      </c>
      <c r="AD24" s="2">
        <f t="shared" ca="1" si="6"/>
        <v>0</v>
      </c>
      <c r="AE24" s="2">
        <f t="shared" ca="1" si="6"/>
        <v>0</v>
      </c>
      <c r="AF24" s="2">
        <f t="shared" ca="1" si="6"/>
        <v>0</v>
      </c>
      <c r="AG24" s="2">
        <f t="shared" ca="1" si="6"/>
        <v>0</v>
      </c>
      <c r="AH24" s="2">
        <f t="shared" ca="1" si="6"/>
        <v>0</v>
      </c>
      <c r="AI24" s="2">
        <f t="shared" ca="1" si="6"/>
        <v>0</v>
      </c>
      <c r="AJ24" s="2">
        <f t="shared" ca="1" si="6"/>
        <v>0</v>
      </c>
      <c r="AK24" s="2">
        <f t="shared" ca="1" si="6"/>
        <v>0</v>
      </c>
      <c r="AL24" s="55">
        <v>2</v>
      </c>
      <c r="AM24" s="55">
        <v>2</v>
      </c>
      <c r="AN24" s="55">
        <v>2</v>
      </c>
      <c r="AO24" s="55">
        <v>2</v>
      </c>
      <c r="AP24" s="55">
        <v>2</v>
      </c>
      <c r="AQ24" s="55">
        <v>2</v>
      </c>
      <c r="AR24" s="55">
        <v>2</v>
      </c>
      <c r="AS24" s="55">
        <v>2</v>
      </c>
      <c r="AT24" s="55">
        <v>2</v>
      </c>
      <c r="AU24" s="55">
        <v>2</v>
      </c>
      <c r="AV24" s="55">
        <v>2</v>
      </c>
      <c r="AW24" s="55">
        <v>0</v>
      </c>
      <c r="AX24" s="55">
        <v>0</v>
      </c>
      <c r="AY24" s="55">
        <v>0</v>
      </c>
      <c r="AZ24" s="2">
        <f t="shared" ca="1" si="7"/>
        <v>0</v>
      </c>
      <c r="BA24" s="2">
        <f t="shared" ca="1" si="7"/>
        <v>0</v>
      </c>
      <c r="BB24" s="2">
        <f t="shared" ca="1" si="7"/>
        <v>0</v>
      </c>
      <c r="BC24" s="2">
        <f t="shared" ca="1" si="7"/>
        <v>0</v>
      </c>
      <c r="BD24" s="2">
        <f t="shared" ca="1" si="7"/>
        <v>0</v>
      </c>
      <c r="BE24" s="2">
        <f t="shared" ca="1" si="7"/>
        <v>0</v>
      </c>
      <c r="BF24" s="2">
        <f t="shared" ca="1" si="7"/>
        <v>0</v>
      </c>
      <c r="BG24" s="2">
        <f t="shared" ca="1" si="7"/>
        <v>0</v>
      </c>
      <c r="BH24" s="2">
        <f t="shared" ca="1" si="7"/>
        <v>0</v>
      </c>
      <c r="BI24" s="2">
        <f t="shared" ca="1" si="7"/>
        <v>0</v>
      </c>
      <c r="BJ24" s="2">
        <f t="shared" ca="1" si="7"/>
        <v>0</v>
      </c>
      <c r="BK24" s="2">
        <f t="shared" ca="1" si="7"/>
        <v>0</v>
      </c>
      <c r="BL24" s="2">
        <f t="shared" ca="1" si="7"/>
        <v>0</v>
      </c>
      <c r="BM24" s="2">
        <f t="shared" ca="1" si="7"/>
        <v>0</v>
      </c>
      <c r="BN24" s="2" t="str">
        <f t="shared" si="8"/>
        <v>SH</v>
      </c>
      <c r="BP24" s="2">
        <f t="shared" si="2"/>
        <v>1</v>
      </c>
      <c r="BR24" s="2">
        <f t="shared" ref="BR24:CE31" si="10">IF(AND(J60 &gt;0,J24&gt;$C24,J24 &gt;0.1),1,0)</f>
        <v>0</v>
      </c>
      <c r="BS24" s="2">
        <f t="shared" si="10"/>
        <v>0</v>
      </c>
      <c r="BT24" s="2">
        <f t="shared" si="10"/>
        <v>0</v>
      </c>
      <c r="BU24" s="2">
        <f t="shared" si="10"/>
        <v>0</v>
      </c>
      <c r="BV24" s="2">
        <f t="shared" si="10"/>
        <v>0</v>
      </c>
      <c r="BW24" s="2">
        <f t="shared" si="10"/>
        <v>0</v>
      </c>
      <c r="BX24" s="2">
        <f t="shared" si="10"/>
        <v>0</v>
      </c>
      <c r="BY24" s="2">
        <f t="shared" si="10"/>
        <v>0</v>
      </c>
      <c r="BZ24" s="2">
        <f t="shared" si="10"/>
        <v>0</v>
      </c>
      <c r="CA24" s="2">
        <f t="shared" si="10"/>
        <v>0</v>
      </c>
      <c r="CB24" s="2">
        <f t="shared" si="10"/>
        <v>0</v>
      </c>
      <c r="CC24" s="2">
        <f t="shared" si="10"/>
        <v>0</v>
      </c>
      <c r="CD24" s="2">
        <f t="shared" si="10"/>
        <v>0</v>
      </c>
      <c r="CE24" s="2">
        <f t="shared" si="10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КА-5  -  Гшл</v>
      </c>
      <c r="B25" s="10" t="s">
        <v>2009</v>
      </c>
      <c r="C25" s="18">
        <v>3</v>
      </c>
      <c r="D25" s="18">
        <v>0.5</v>
      </c>
      <c r="E25" s="22" t="s">
        <v>726</v>
      </c>
      <c r="F25" s="22">
        <v>1</v>
      </c>
      <c r="G25" s="18">
        <v>1</v>
      </c>
      <c r="H25" s="20">
        <f t="shared" ca="1" si="4"/>
        <v>0</v>
      </c>
      <c r="I25" s="16" t="str">
        <f t="shared" si="5"/>
        <v>05K002SH0014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54">
        <v>0</v>
      </c>
      <c r="T25" s="54">
        <v>0</v>
      </c>
      <c r="U25" s="54">
        <v>0</v>
      </c>
      <c r="V25" s="54">
        <v>0</v>
      </c>
      <c r="W25" s="56">
        <v>0</v>
      </c>
      <c r="X25" s="2">
        <f t="shared" ca="1" si="6"/>
        <v>0</v>
      </c>
      <c r="Y25" s="2">
        <f t="shared" ca="1" si="6"/>
        <v>0</v>
      </c>
      <c r="Z25" s="2">
        <f t="shared" ca="1" si="6"/>
        <v>0</v>
      </c>
      <c r="AA25" s="2">
        <f t="shared" ca="1" si="6"/>
        <v>0</v>
      </c>
      <c r="AB25" s="2">
        <f t="shared" ca="1" si="6"/>
        <v>0</v>
      </c>
      <c r="AC25" s="2">
        <f t="shared" ca="1" si="6"/>
        <v>0</v>
      </c>
      <c r="AD25" s="2">
        <f t="shared" ca="1" si="6"/>
        <v>0</v>
      </c>
      <c r="AE25" s="2">
        <f t="shared" ca="1" si="6"/>
        <v>0</v>
      </c>
      <c r="AF25" s="2">
        <f t="shared" ca="1" si="6"/>
        <v>0</v>
      </c>
      <c r="AG25" s="2">
        <f t="shared" ca="1" si="6"/>
        <v>0</v>
      </c>
      <c r="AH25" s="2">
        <f t="shared" ca="1" si="6"/>
        <v>0</v>
      </c>
      <c r="AI25" s="2">
        <f t="shared" ca="1" si="6"/>
        <v>0</v>
      </c>
      <c r="AJ25" s="2">
        <f t="shared" ca="1" si="6"/>
        <v>0</v>
      </c>
      <c r="AK25" s="2">
        <f t="shared" ca="1" si="6"/>
        <v>0</v>
      </c>
      <c r="AL25" s="55">
        <v>0</v>
      </c>
      <c r="AM25" s="55">
        <v>0</v>
      </c>
      <c r="AN25" s="55">
        <v>0</v>
      </c>
      <c r="AO25" s="55">
        <v>0</v>
      </c>
      <c r="AP25" s="55">
        <v>0</v>
      </c>
      <c r="AQ25" s="55">
        <v>0</v>
      </c>
      <c r="AR25" s="55">
        <v>0</v>
      </c>
      <c r="AS25" s="55">
        <v>0</v>
      </c>
      <c r="AT25" s="55">
        <v>0</v>
      </c>
      <c r="AU25" s="55">
        <v>0</v>
      </c>
      <c r="AV25" s="55">
        <v>0</v>
      </c>
      <c r="AW25" s="55">
        <v>0</v>
      </c>
      <c r="AX25" s="55">
        <v>0</v>
      </c>
      <c r="AY25" s="55">
        <v>0</v>
      </c>
      <c r="AZ25" s="2">
        <f t="shared" ca="1" si="7"/>
        <v>0</v>
      </c>
      <c r="BA25" s="2">
        <f t="shared" ca="1" si="7"/>
        <v>0</v>
      </c>
      <c r="BB25" s="2">
        <f t="shared" ca="1" si="7"/>
        <v>0</v>
      </c>
      <c r="BC25" s="2">
        <f t="shared" ca="1" si="7"/>
        <v>0</v>
      </c>
      <c r="BD25" s="2">
        <f t="shared" ca="1" si="7"/>
        <v>0</v>
      </c>
      <c r="BE25" s="2">
        <f t="shared" ca="1" si="7"/>
        <v>0</v>
      </c>
      <c r="BF25" s="2">
        <f t="shared" ca="1" si="7"/>
        <v>0</v>
      </c>
      <c r="BG25" s="2">
        <f t="shared" ca="1" si="7"/>
        <v>0</v>
      </c>
      <c r="BH25" s="2">
        <f t="shared" ca="1" si="7"/>
        <v>0</v>
      </c>
      <c r="BI25" s="2">
        <f t="shared" ca="1" si="7"/>
        <v>0</v>
      </c>
      <c r="BJ25" s="2">
        <f t="shared" ca="1" si="7"/>
        <v>0</v>
      </c>
      <c r="BK25" s="2">
        <f t="shared" ca="1" si="7"/>
        <v>0</v>
      </c>
      <c r="BL25" s="2">
        <f t="shared" ca="1" si="7"/>
        <v>0</v>
      </c>
      <c r="BM25" s="2">
        <f t="shared" ca="1" si="7"/>
        <v>0</v>
      </c>
      <c r="BN25" s="2" t="str">
        <f t="shared" si="8"/>
        <v>SH</v>
      </c>
      <c r="BP25" s="2">
        <f t="shared" si="2"/>
        <v>0</v>
      </c>
      <c r="BR25" s="2">
        <f t="shared" si="10"/>
        <v>0</v>
      </c>
      <c r="BS25" s="2">
        <f t="shared" si="10"/>
        <v>0</v>
      </c>
      <c r="BT25" s="2">
        <f t="shared" si="10"/>
        <v>0</v>
      </c>
      <c r="BU25" s="2">
        <f t="shared" si="10"/>
        <v>0</v>
      </c>
      <c r="BV25" s="2">
        <f t="shared" si="10"/>
        <v>0</v>
      </c>
      <c r="BW25" s="2">
        <f t="shared" si="10"/>
        <v>0</v>
      </c>
      <c r="BX25" s="2">
        <f t="shared" si="10"/>
        <v>0</v>
      </c>
      <c r="BY25" s="2">
        <f t="shared" si="10"/>
        <v>0</v>
      </c>
      <c r="BZ25" s="2">
        <f t="shared" si="10"/>
        <v>0</v>
      </c>
      <c r="CA25" s="2">
        <f t="shared" si="10"/>
        <v>0</v>
      </c>
      <c r="CB25" s="2">
        <f t="shared" si="10"/>
        <v>0</v>
      </c>
      <c r="CC25" s="2">
        <f t="shared" si="10"/>
        <v>0</v>
      </c>
      <c r="CD25" s="2">
        <f t="shared" si="10"/>
        <v>0</v>
      </c>
      <c r="CE25" s="2">
        <f t="shared" si="10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КА-6  -  Гшл</v>
      </c>
      <c r="B26" s="10" t="s">
        <v>2010</v>
      </c>
      <c r="C26" s="18">
        <v>3</v>
      </c>
      <c r="D26" s="18">
        <v>0.5</v>
      </c>
      <c r="E26" s="22" t="s">
        <v>726</v>
      </c>
      <c r="F26" s="22">
        <v>1</v>
      </c>
      <c r="G26" s="18">
        <v>1</v>
      </c>
      <c r="H26" s="20">
        <f t="shared" ca="1" si="4"/>
        <v>0</v>
      </c>
      <c r="I26" s="16" t="str">
        <f t="shared" si="5"/>
        <v>06K002SH0014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6">
        <v>0</v>
      </c>
      <c r="X26" s="2">
        <f t="shared" ca="1" si="6"/>
        <v>0</v>
      </c>
      <c r="Y26" s="2">
        <f t="shared" ca="1" si="6"/>
        <v>0</v>
      </c>
      <c r="Z26" s="2">
        <f t="shared" ca="1" si="6"/>
        <v>0</v>
      </c>
      <c r="AA26" s="2">
        <f t="shared" ca="1" si="6"/>
        <v>0</v>
      </c>
      <c r="AB26" s="2">
        <f t="shared" ca="1" si="6"/>
        <v>0</v>
      </c>
      <c r="AC26" s="2">
        <f t="shared" ca="1" si="6"/>
        <v>0</v>
      </c>
      <c r="AD26" s="2">
        <f t="shared" ca="1" si="6"/>
        <v>0</v>
      </c>
      <c r="AE26" s="2">
        <f t="shared" ca="1" si="6"/>
        <v>0</v>
      </c>
      <c r="AF26" s="2">
        <f t="shared" ca="1" si="6"/>
        <v>0</v>
      </c>
      <c r="AG26" s="2">
        <f t="shared" ca="1" si="6"/>
        <v>0</v>
      </c>
      <c r="AH26" s="2">
        <f t="shared" ca="1" si="6"/>
        <v>0</v>
      </c>
      <c r="AI26" s="2">
        <f t="shared" ca="1" si="6"/>
        <v>0</v>
      </c>
      <c r="AJ26" s="2">
        <f t="shared" ca="1" si="6"/>
        <v>0</v>
      </c>
      <c r="AK26" s="2">
        <f t="shared" ca="1" si="6"/>
        <v>0</v>
      </c>
      <c r="AL26" s="55">
        <v>0</v>
      </c>
      <c r="AM26" s="55">
        <v>0</v>
      </c>
      <c r="AN26" s="55">
        <v>0</v>
      </c>
      <c r="AO26" s="55">
        <v>0</v>
      </c>
      <c r="AP26" s="55">
        <v>0</v>
      </c>
      <c r="AQ26" s="55">
        <v>0</v>
      </c>
      <c r="AR26" s="55">
        <v>0</v>
      </c>
      <c r="AS26" s="55">
        <v>0</v>
      </c>
      <c r="AT26" s="55">
        <v>0</v>
      </c>
      <c r="AU26" s="55">
        <v>0</v>
      </c>
      <c r="AV26" s="55">
        <v>0</v>
      </c>
      <c r="AW26" s="55">
        <v>0</v>
      </c>
      <c r="AX26" s="55">
        <v>0</v>
      </c>
      <c r="AY26" s="55">
        <v>0</v>
      </c>
      <c r="AZ26" s="2">
        <f t="shared" ca="1" si="7"/>
        <v>0</v>
      </c>
      <c r="BA26" s="2">
        <f t="shared" ca="1" si="7"/>
        <v>0</v>
      </c>
      <c r="BB26" s="2">
        <f t="shared" ca="1" si="7"/>
        <v>0</v>
      </c>
      <c r="BC26" s="2">
        <f t="shared" ca="1" si="7"/>
        <v>0</v>
      </c>
      <c r="BD26" s="2">
        <f t="shared" ca="1" si="7"/>
        <v>0</v>
      </c>
      <c r="BE26" s="2">
        <f t="shared" ca="1" si="7"/>
        <v>0</v>
      </c>
      <c r="BF26" s="2">
        <f t="shared" ca="1" si="7"/>
        <v>0</v>
      </c>
      <c r="BG26" s="2">
        <f t="shared" ca="1" si="7"/>
        <v>0</v>
      </c>
      <c r="BH26" s="2">
        <f t="shared" ca="1" si="7"/>
        <v>0</v>
      </c>
      <c r="BI26" s="2">
        <f t="shared" ca="1" si="7"/>
        <v>0</v>
      </c>
      <c r="BJ26" s="2">
        <f t="shared" ca="1" si="7"/>
        <v>0</v>
      </c>
      <c r="BK26" s="2">
        <f t="shared" ca="1" si="7"/>
        <v>0</v>
      </c>
      <c r="BL26" s="2">
        <f t="shared" ca="1" si="7"/>
        <v>0</v>
      </c>
      <c r="BM26" s="2">
        <f t="shared" ca="1" si="7"/>
        <v>0</v>
      </c>
      <c r="BN26" s="2" t="str">
        <f t="shared" si="8"/>
        <v>SH</v>
      </c>
      <c r="BP26" s="2">
        <f t="shared" si="2"/>
        <v>0</v>
      </c>
      <c r="BR26" s="2">
        <f t="shared" si="10"/>
        <v>0</v>
      </c>
      <c r="BS26" s="2">
        <f t="shared" si="10"/>
        <v>0</v>
      </c>
      <c r="BT26" s="2">
        <f t="shared" si="10"/>
        <v>0</v>
      </c>
      <c r="BU26" s="2">
        <f t="shared" si="10"/>
        <v>0</v>
      </c>
      <c r="BV26" s="2">
        <f t="shared" si="10"/>
        <v>0</v>
      </c>
      <c r="BW26" s="2">
        <f t="shared" si="10"/>
        <v>0</v>
      </c>
      <c r="BX26" s="2">
        <f t="shared" si="10"/>
        <v>0</v>
      </c>
      <c r="BY26" s="2">
        <f t="shared" si="10"/>
        <v>0</v>
      </c>
      <c r="BZ26" s="2">
        <f t="shared" si="10"/>
        <v>0</v>
      </c>
      <c r="CA26" s="2">
        <f t="shared" si="10"/>
        <v>0</v>
      </c>
      <c r="CB26" s="2">
        <f t="shared" si="10"/>
        <v>0</v>
      </c>
      <c r="CC26" s="2">
        <f t="shared" si="10"/>
        <v>0</v>
      </c>
      <c r="CD26" s="2">
        <f t="shared" si="10"/>
        <v>0</v>
      </c>
      <c r="CE26" s="2">
        <f t="shared" si="10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КА-7  -  Гшл</v>
      </c>
      <c r="B27" s="10" t="s">
        <v>2011</v>
      </c>
      <c r="C27" s="18">
        <v>3</v>
      </c>
      <c r="D27" s="18">
        <v>0.5</v>
      </c>
      <c r="E27" s="22" t="s">
        <v>726</v>
      </c>
      <c r="F27" s="22">
        <v>1</v>
      </c>
      <c r="G27" s="18">
        <v>1</v>
      </c>
      <c r="H27" s="20">
        <f t="shared" ca="1" si="4"/>
        <v>0</v>
      </c>
      <c r="I27" s="16" t="str">
        <f t="shared" si="5"/>
        <v>07K002SH0014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6">
        <v>0</v>
      </c>
      <c r="X27" s="2">
        <f t="shared" ca="1" si="6"/>
        <v>0</v>
      </c>
      <c r="Y27" s="2">
        <f t="shared" ca="1" si="6"/>
        <v>0</v>
      </c>
      <c r="Z27" s="2">
        <f t="shared" ca="1" si="6"/>
        <v>0</v>
      </c>
      <c r="AA27" s="2">
        <f t="shared" ca="1" si="6"/>
        <v>0</v>
      </c>
      <c r="AB27" s="2">
        <f t="shared" ca="1" si="6"/>
        <v>0</v>
      </c>
      <c r="AC27" s="2">
        <f t="shared" ca="1" si="6"/>
        <v>0</v>
      </c>
      <c r="AD27" s="2">
        <f t="shared" ca="1" si="6"/>
        <v>0</v>
      </c>
      <c r="AE27" s="2">
        <f t="shared" ca="1" si="6"/>
        <v>0</v>
      </c>
      <c r="AF27" s="2">
        <f t="shared" ca="1" si="6"/>
        <v>0</v>
      </c>
      <c r="AG27" s="2">
        <f t="shared" ca="1" si="6"/>
        <v>0</v>
      </c>
      <c r="AH27" s="2">
        <f t="shared" ca="1" si="6"/>
        <v>0</v>
      </c>
      <c r="AI27" s="2">
        <f t="shared" ca="1" si="6"/>
        <v>0</v>
      </c>
      <c r="AJ27" s="2">
        <f t="shared" ca="1" si="6"/>
        <v>0</v>
      </c>
      <c r="AK27" s="2">
        <f t="shared" ca="1" si="6"/>
        <v>0</v>
      </c>
      <c r="AL27" s="55">
        <v>0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5">
        <v>0</v>
      </c>
      <c r="AU27" s="55">
        <v>0</v>
      </c>
      <c r="AV27" s="55">
        <v>0</v>
      </c>
      <c r="AW27" s="55">
        <v>0</v>
      </c>
      <c r="AX27" s="55">
        <v>0</v>
      </c>
      <c r="AY27" s="55">
        <v>0</v>
      </c>
      <c r="AZ27" s="2">
        <f t="shared" ca="1" si="7"/>
        <v>0</v>
      </c>
      <c r="BA27" s="2">
        <f t="shared" ca="1" si="7"/>
        <v>0</v>
      </c>
      <c r="BB27" s="2">
        <f t="shared" ca="1" si="7"/>
        <v>0</v>
      </c>
      <c r="BC27" s="2">
        <f t="shared" ca="1" si="7"/>
        <v>0</v>
      </c>
      <c r="BD27" s="2">
        <f t="shared" ca="1" si="7"/>
        <v>0</v>
      </c>
      <c r="BE27" s="2">
        <f t="shared" ca="1" si="7"/>
        <v>0</v>
      </c>
      <c r="BF27" s="2">
        <f t="shared" ca="1" si="7"/>
        <v>0</v>
      </c>
      <c r="BG27" s="2">
        <f t="shared" ca="1" si="7"/>
        <v>0</v>
      </c>
      <c r="BH27" s="2">
        <f t="shared" ca="1" si="7"/>
        <v>0</v>
      </c>
      <c r="BI27" s="2">
        <f t="shared" ca="1" si="7"/>
        <v>0</v>
      </c>
      <c r="BJ27" s="2">
        <f t="shared" ca="1" si="7"/>
        <v>0</v>
      </c>
      <c r="BK27" s="2">
        <f t="shared" ca="1" si="7"/>
        <v>0</v>
      </c>
      <c r="BL27" s="2">
        <f t="shared" ca="1" si="7"/>
        <v>0</v>
      </c>
      <c r="BM27" s="2">
        <f t="shared" ca="1" si="7"/>
        <v>0</v>
      </c>
      <c r="BN27" s="2" t="str">
        <f t="shared" si="8"/>
        <v>SH</v>
      </c>
      <c r="BP27" s="2">
        <f t="shared" si="2"/>
        <v>0</v>
      </c>
      <c r="BR27" s="2">
        <f t="shared" si="10"/>
        <v>0</v>
      </c>
      <c r="BS27" s="2">
        <f t="shared" si="10"/>
        <v>0</v>
      </c>
      <c r="BT27" s="2">
        <f t="shared" si="10"/>
        <v>0</v>
      </c>
      <c r="BU27" s="2">
        <f t="shared" si="10"/>
        <v>0</v>
      </c>
      <c r="BV27" s="2">
        <f t="shared" si="10"/>
        <v>0</v>
      </c>
      <c r="BW27" s="2">
        <f t="shared" si="10"/>
        <v>0</v>
      </c>
      <c r="BX27" s="2">
        <f t="shared" si="10"/>
        <v>0</v>
      </c>
      <c r="BY27" s="2">
        <f t="shared" si="10"/>
        <v>0</v>
      </c>
      <c r="BZ27" s="2">
        <f t="shared" si="10"/>
        <v>0</v>
      </c>
      <c r="CA27" s="2">
        <f t="shared" si="10"/>
        <v>0</v>
      </c>
      <c r="CB27" s="2">
        <f t="shared" si="10"/>
        <v>0</v>
      </c>
      <c r="CC27" s="2">
        <f t="shared" si="10"/>
        <v>0</v>
      </c>
      <c r="CD27" s="2">
        <f t="shared" si="10"/>
        <v>0</v>
      </c>
      <c r="CE27" s="2">
        <f t="shared" si="10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КА-8  -  Гшл</v>
      </c>
      <c r="B28" s="10" t="s">
        <v>2012</v>
      </c>
      <c r="C28" s="18">
        <v>3</v>
      </c>
      <c r="D28" s="18">
        <v>0.5</v>
      </c>
      <c r="E28" s="22" t="s">
        <v>726</v>
      </c>
      <c r="F28" s="22">
        <v>1</v>
      </c>
      <c r="G28" s="18">
        <v>1</v>
      </c>
      <c r="H28" s="20">
        <f t="shared" ca="1" si="4"/>
        <v>0</v>
      </c>
      <c r="I28" s="16" t="str">
        <f t="shared" si="5"/>
        <v>08K002SH0014</v>
      </c>
      <c r="J28" s="54">
        <v>2</v>
      </c>
      <c r="K28" s="54">
        <v>0</v>
      </c>
      <c r="L28" s="54">
        <v>0</v>
      </c>
      <c r="M28" s="54">
        <v>0</v>
      </c>
      <c r="N28" s="54">
        <v>0</v>
      </c>
      <c r="O28" s="54">
        <v>2</v>
      </c>
      <c r="P28" s="54">
        <v>2</v>
      </c>
      <c r="Q28" s="54">
        <v>2</v>
      </c>
      <c r="R28" s="54">
        <v>2</v>
      </c>
      <c r="S28" s="54">
        <v>2</v>
      </c>
      <c r="T28" s="54">
        <v>2</v>
      </c>
      <c r="U28" s="54">
        <v>2</v>
      </c>
      <c r="V28" s="54">
        <v>2</v>
      </c>
      <c r="W28" s="56">
        <v>2</v>
      </c>
      <c r="X28" s="2">
        <f t="shared" ca="1" si="6"/>
        <v>0</v>
      </c>
      <c r="Y28" s="2">
        <f t="shared" ca="1" si="6"/>
        <v>0</v>
      </c>
      <c r="Z28" s="2">
        <f t="shared" ca="1" si="6"/>
        <v>0</v>
      </c>
      <c r="AA28" s="2">
        <f t="shared" ca="1" si="6"/>
        <v>0</v>
      </c>
      <c r="AB28" s="2">
        <f t="shared" ca="1" si="6"/>
        <v>0</v>
      </c>
      <c r="AC28" s="2">
        <f t="shared" ca="1" si="6"/>
        <v>0</v>
      </c>
      <c r="AD28" s="2">
        <f t="shared" ca="1" si="6"/>
        <v>0</v>
      </c>
      <c r="AE28" s="2">
        <f t="shared" ca="1" si="6"/>
        <v>0</v>
      </c>
      <c r="AF28" s="2">
        <f t="shared" ca="1" si="6"/>
        <v>0</v>
      </c>
      <c r="AG28" s="2">
        <f t="shared" ca="1" si="6"/>
        <v>0</v>
      </c>
      <c r="AH28" s="2">
        <f t="shared" ca="1" si="6"/>
        <v>0</v>
      </c>
      <c r="AI28" s="2">
        <f t="shared" ca="1" si="6"/>
        <v>0</v>
      </c>
      <c r="AJ28" s="2">
        <f t="shared" ca="1" si="6"/>
        <v>0</v>
      </c>
      <c r="AK28" s="2">
        <f t="shared" ca="1" si="6"/>
        <v>0</v>
      </c>
      <c r="AL28" s="55">
        <v>2</v>
      </c>
      <c r="AM28" s="55">
        <v>0</v>
      </c>
      <c r="AN28" s="55">
        <v>0</v>
      </c>
      <c r="AO28" s="55">
        <v>0</v>
      </c>
      <c r="AP28" s="55">
        <v>0</v>
      </c>
      <c r="AQ28" s="55">
        <v>2</v>
      </c>
      <c r="AR28" s="55">
        <v>2</v>
      </c>
      <c r="AS28" s="55">
        <v>2</v>
      </c>
      <c r="AT28" s="55">
        <v>2</v>
      </c>
      <c r="AU28" s="55">
        <v>2</v>
      </c>
      <c r="AV28" s="55">
        <v>2</v>
      </c>
      <c r="AW28" s="55">
        <v>2</v>
      </c>
      <c r="AX28" s="55">
        <v>2</v>
      </c>
      <c r="AY28" s="55">
        <v>2</v>
      </c>
      <c r="AZ28" s="2">
        <f t="shared" ca="1" si="7"/>
        <v>0</v>
      </c>
      <c r="BA28" s="2">
        <f t="shared" ca="1" si="7"/>
        <v>0</v>
      </c>
      <c r="BB28" s="2">
        <f t="shared" ca="1" si="7"/>
        <v>0</v>
      </c>
      <c r="BC28" s="2">
        <f t="shared" ca="1" si="7"/>
        <v>0</v>
      </c>
      <c r="BD28" s="2">
        <f t="shared" ca="1" si="7"/>
        <v>0</v>
      </c>
      <c r="BE28" s="2">
        <f t="shared" ca="1" si="7"/>
        <v>0</v>
      </c>
      <c r="BF28" s="2">
        <f t="shared" ca="1" si="7"/>
        <v>0</v>
      </c>
      <c r="BG28" s="2">
        <f t="shared" ca="1" si="7"/>
        <v>0</v>
      </c>
      <c r="BH28" s="2">
        <f t="shared" ca="1" si="7"/>
        <v>0</v>
      </c>
      <c r="BI28" s="2">
        <f t="shared" ca="1" si="7"/>
        <v>0</v>
      </c>
      <c r="BJ28" s="2">
        <f t="shared" ca="1" si="7"/>
        <v>0</v>
      </c>
      <c r="BK28" s="2">
        <f t="shared" ca="1" si="7"/>
        <v>0</v>
      </c>
      <c r="BL28" s="2">
        <f t="shared" ca="1" si="7"/>
        <v>0</v>
      </c>
      <c r="BM28" s="2">
        <f t="shared" ca="1" si="7"/>
        <v>0</v>
      </c>
      <c r="BN28" s="2" t="str">
        <f t="shared" si="8"/>
        <v>SH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si="10"/>
        <v>0</v>
      </c>
      <c r="BS28" s="2">
        <f t="shared" si="10"/>
        <v>0</v>
      </c>
      <c r="BT28" s="2">
        <f t="shared" si="10"/>
        <v>0</v>
      </c>
      <c r="BU28" s="2">
        <f t="shared" si="10"/>
        <v>0</v>
      </c>
      <c r="BV28" s="2">
        <f t="shared" si="10"/>
        <v>0</v>
      </c>
      <c r="BW28" s="2">
        <f t="shared" si="10"/>
        <v>0</v>
      </c>
      <c r="BX28" s="2">
        <f t="shared" si="10"/>
        <v>0</v>
      </c>
      <c r="BY28" s="2">
        <f t="shared" si="10"/>
        <v>0</v>
      </c>
      <c r="BZ28" s="2">
        <f t="shared" si="10"/>
        <v>0</v>
      </c>
      <c r="CA28" s="2">
        <f t="shared" si="10"/>
        <v>0</v>
      </c>
      <c r="CB28" s="2">
        <f t="shared" si="10"/>
        <v>0</v>
      </c>
      <c r="CC28" s="2">
        <f t="shared" si="10"/>
        <v>0</v>
      </c>
      <c r="CD28" s="2">
        <f t="shared" si="10"/>
        <v>0</v>
      </c>
      <c r="CE28" s="2">
        <f t="shared" si="10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КА-9  -  Гшл</v>
      </c>
      <c r="B29" s="10" t="s">
        <v>2013</v>
      </c>
      <c r="C29" s="18">
        <v>3</v>
      </c>
      <c r="D29" s="18">
        <v>0.5</v>
      </c>
      <c r="E29" s="22" t="s">
        <v>726</v>
      </c>
      <c r="F29" s="22">
        <v>1</v>
      </c>
      <c r="G29" s="18">
        <v>1</v>
      </c>
      <c r="H29" s="20">
        <f t="shared" ca="1" si="4"/>
        <v>0</v>
      </c>
      <c r="I29" s="16" t="str">
        <f t="shared" si="5"/>
        <v>09K002SH0014</v>
      </c>
      <c r="J29" s="54">
        <v>2</v>
      </c>
      <c r="K29" s="54">
        <v>2</v>
      </c>
      <c r="L29" s="54">
        <v>2</v>
      </c>
      <c r="M29" s="54">
        <v>2</v>
      </c>
      <c r="N29" s="54">
        <v>2</v>
      </c>
      <c r="O29" s="54">
        <v>2</v>
      </c>
      <c r="P29" s="54">
        <v>0</v>
      </c>
      <c r="Q29" s="54">
        <v>0</v>
      </c>
      <c r="R29" s="54">
        <v>0</v>
      </c>
      <c r="S29" s="54">
        <v>0</v>
      </c>
      <c r="T29" s="54">
        <v>0</v>
      </c>
      <c r="U29" s="54">
        <v>0</v>
      </c>
      <c r="V29" s="54">
        <v>0</v>
      </c>
      <c r="W29" s="56">
        <v>0</v>
      </c>
      <c r="X29" s="2">
        <f t="shared" ca="1" si="6"/>
        <v>0</v>
      </c>
      <c r="Y29" s="2">
        <f t="shared" ca="1" si="6"/>
        <v>0</v>
      </c>
      <c r="Z29" s="2">
        <f t="shared" ca="1" si="6"/>
        <v>0</v>
      </c>
      <c r="AA29" s="2">
        <f t="shared" ca="1" si="6"/>
        <v>0</v>
      </c>
      <c r="AB29" s="2">
        <f t="shared" ca="1" si="6"/>
        <v>0</v>
      </c>
      <c r="AC29" s="2">
        <f t="shared" ca="1" si="6"/>
        <v>0</v>
      </c>
      <c r="AD29" s="2">
        <f t="shared" ca="1" si="6"/>
        <v>0</v>
      </c>
      <c r="AE29" s="2">
        <f t="shared" ca="1" si="6"/>
        <v>0</v>
      </c>
      <c r="AF29" s="2">
        <f t="shared" ca="1" si="6"/>
        <v>0</v>
      </c>
      <c r="AG29" s="2">
        <f t="shared" ca="1" si="6"/>
        <v>0</v>
      </c>
      <c r="AH29" s="2">
        <f t="shared" ca="1" si="6"/>
        <v>0</v>
      </c>
      <c r="AI29" s="2">
        <f t="shared" ca="1" si="6"/>
        <v>0</v>
      </c>
      <c r="AJ29" s="2">
        <f t="shared" ca="1" si="6"/>
        <v>0</v>
      </c>
      <c r="AK29" s="2">
        <f t="shared" ca="1" si="6"/>
        <v>0</v>
      </c>
      <c r="AL29" s="55">
        <v>2</v>
      </c>
      <c r="AM29" s="55">
        <v>2</v>
      </c>
      <c r="AN29" s="55">
        <v>2</v>
      </c>
      <c r="AO29" s="55">
        <v>2</v>
      </c>
      <c r="AP29" s="55">
        <v>2</v>
      </c>
      <c r="AQ29" s="55">
        <v>2</v>
      </c>
      <c r="AR29" s="55">
        <v>0</v>
      </c>
      <c r="AS29" s="55">
        <v>0</v>
      </c>
      <c r="AT29" s="55">
        <v>0</v>
      </c>
      <c r="AU29" s="55">
        <v>0</v>
      </c>
      <c r="AV29" s="55">
        <v>0</v>
      </c>
      <c r="AW29" s="55">
        <v>0</v>
      </c>
      <c r="AX29" s="55">
        <v>0</v>
      </c>
      <c r="AY29" s="55">
        <v>0</v>
      </c>
      <c r="AZ29" s="2">
        <f t="shared" ca="1" si="7"/>
        <v>0</v>
      </c>
      <c r="BA29" s="2">
        <f t="shared" ca="1" si="7"/>
        <v>0</v>
      </c>
      <c r="BB29" s="2">
        <f t="shared" ca="1" si="7"/>
        <v>0</v>
      </c>
      <c r="BC29" s="2">
        <f t="shared" ca="1" si="7"/>
        <v>0</v>
      </c>
      <c r="BD29" s="2">
        <f t="shared" ca="1" si="7"/>
        <v>0</v>
      </c>
      <c r="BE29" s="2">
        <f t="shared" ca="1" si="7"/>
        <v>0</v>
      </c>
      <c r="BF29" s="2">
        <f t="shared" ca="1" si="7"/>
        <v>0</v>
      </c>
      <c r="BG29" s="2">
        <f t="shared" ca="1" si="7"/>
        <v>0</v>
      </c>
      <c r="BH29" s="2">
        <f t="shared" ca="1" si="7"/>
        <v>0</v>
      </c>
      <c r="BI29" s="2">
        <f t="shared" ca="1" si="7"/>
        <v>0</v>
      </c>
      <c r="BJ29" s="2">
        <f t="shared" ca="1" si="7"/>
        <v>0</v>
      </c>
      <c r="BK29" s="2">
        <f t="shared" ca="1" si="7"/>
        <v>0</v>
      </c>
      <c r="BL29" s="2">
        <f t="shared" ca="1" si="7"/>
        <v>0</v>
      </c>
      <c r="BM29" s="2">
        <f t="shared" ca="1" si="7"/>
        <v>0</v>
      </c>
      <c r="BN29" s="2" t="str">
        <f t="shared" si="8"/>
        <v>SH</v>
      </c>
      <c r="BP29" s="2">
        <f t="shared" si="2"/>
        <v>0</v>
      </c>
      <c r="BR29" s="2">
        <f t="shared" si="10"/>
        <v>0</v>
      </c>
      <c r="BS29" s="2">
        <f t="shared" si="10"/>
        <v>0</v>
      </c>
      <c r="BT29" s="2">
        <f t="shared" si="10"/>
        <v>0</v>
      </c>
      <c r="BU29" s="2">
        <f t="shared" si="10"/>
        <v>0</v>
      </c>
      <c r="BV29" s="2">
        <f t="shared" si="10"/>
        <v>0</v>
      </c>
      <c r="BW29" s="2">
        <f t="shared" si="10"/>
        <v>0</v>
      </c>
      <c r="BX29" s="2">
        <f t="shared" si="10"/>
        <v>0</v>
      </c>
      <c r="BY29" s="2">
        <f t="shared" si="10"/>
        <v>0</v>
      </c>
      <c r="BZ29" s="2">
        <f t="shared" si="10"/>
        <v>0</v>
      </c>
      <c r="CA29" s="2">
        <f t="shared" si="10"/>
        <v>0</v>
      </c>
      <c r="CB29" s="2">
        <f t="shared" si="10"/>
        <v>0</v>
      </c>
      <c r="CC29" s="2">
        <f t="shared" si="10"/>
        <v>0</v>
      </c>
      <c r="CD29" s="2">
        <f t="shared" si="10"/>
        <v>0</v>
      </c>
      <c r="CE29" s="2">
        <f t="shared" si="10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КА-10  -  Гшл</v>
      </c>
      <c r="B30" s="10" t="s">
        <v>2014</v>
      </c>
      <c r="C30" s="18">
        <v>23</v>
      </c>
      <c r="D30" s="18">
        <v>0.5</v>
      </c>
      <c r="E30" s="22" t="s">
        <v>726</v>
      </c>
      <c r="F30" s="22">
        <v>1</v>
      </c>
      <c r="G30" s="18">
        <v>1</v>
      </c>
      <c r="H30" s="20">
        <f t="shared" ca="1" si="4"/>
        <v>0</v>
      </c>
      <c r="I30" s="16" t="str">
        <f t="shared" si="5"/>
        <v>10K002SH0014</v>
      </c>
      <c r="J30" s="54">
        <v>22</v>
      </c>
      <c r="K30" s="54">
        <v>22</v>
      </c>
      <c r="L30" s="54">
        <v>22</v>
      </c>
      <c r="M30" s="54">
        <v>22</v>
      </c>
      <c r="N30" s="54">
        <v>22</v>
      </c>
      <c r="O30" s="54">
        <v>22</v>
      </c>
      <c r="P30" s="54">
        <v>22</v>
      </c>
      <c r="Q30" s="54">
        <v>22</v>
      </c>
      <c r="R30" s="54">
        <v>22</v>
      </c>
      <c r="S30" s="54">
        <v>22</v>
      </c>
      <c r="T30" s="54">
        <v>22</v>
      </c>
      <c r="U30" s="54">
        <v>22</v>
      </c>
      <c r="V30" s="54">
        <v>22</v>
      </c>
      <c r="W30" s="56">
        <v>22</v>
      </c>
      <c r="X30" s="2">
        <f t="shared" ca="1" si="6"/>
        <v>0</v>
      </c>
      <c r="Y30" s="2">
        <f t="shared" ca="1" si="6"/>
        <v>0</v>
      </c>
      <c r="Z30" s="2">
        <f t="shared" ca="1" si="6"/>
        <v>0</v>
      </c>
      <c r="AA30" s="2">
        <f t="shared" ca="1" si="6"/>
        <v>0</v>
      </c>
      <c r="AB30" s="2">
        <f t="shared" ca="1" si="6"/>
        <v>0</v>
      </c>
      <c r="AC30" s="2">
        <f t="shared" ca="1" si="6"/>
        <v>0</v>
      </c>
      <c r="AD30" s="2">
        <f t="shared" ca="1" si="6"/>
        <v>0</v>
      </c>
      <c r="AE30" s="2">
        <f t="shared" ca="1" si="6"/>
        <v>0</v>
      </c>
      <c r="AF30" s="2">
        <f t="shared" ca="1" si="6"/>
        <v>0</v>
      </c>
      <c r="AG30" s="2">
        <f t="shared" ca="1" si="6"/>
        <v>0</v>
      </c>
      <c r="AH30" s="2">
        <f t="shared" ca="1" si="6"/>
        <v>0</v>
      </c>
      <c r="AI30" s="2">
        <f t="shared" ca="1" si="6"/>
        <v>0</v>
      </c>
      <c r="AJ30" s="2">
        <f t="shared" ca="1" si="6"/>
        <v>0</v>
      </c>
      <c r="AK30" s="2">
        <f t="shared" ca="1" si="6"/>
        <v>0</v>
      </c>
      <c r="AL30" s="55">
        <v>22</v>
      </c>
      <c r="AM30" s="55">
        <v>22</v>
      </c>
      <c r="AN30" s="55">
        <v>22</v>
      </c>
      <c r="AO30" s="55">
        <v>22</v>
      </c>
      <c r="AP30" s="55">
        <v>22</v>
      </c>
      <c r="AQ30" s="55">
        <v>22</v>
      </c>
      <c r="AR30" s="55">
        <v>22</v>
      </c>
      <c r="AS30" s="55">
        <v>22</v>
      </c>
      <c r="AT30" s="55">
        <v>22</v>
      </c>
      <c r="AU30" s="55">
        <v>22</v>
      </c>
      <c r="AV30" s="55">
        <v>22</v>
      </c>
      <c r="AW30" s="55">
        <v>22</v>
      </c>
      <c r="AX30" s="55">
        <v>22</v>
      </c>
      <c r="AY30" s="55">
        <v>22</v>
      </c>
      <c r="AZ30" s="2">
        <f t="shared" ca="1" si="7"/>
        <v>0</v>
      </c>
      <c r="BA30" s="2">
        <f t="shared" ca="1" si="7"/>
        <v>0</v>
      </c>
      <c r="BB30" s="2">
        <f t="shared" ca="1" si="7"/>
        <v>0</v>
      </c>
      <c r="BC30" s="2">
        <f t="shared" ca="1" si="7"/>
        <v>0</v>
      </c>
      <c r="BD30" s="2">
        <f t="shared" ca="1" si="7"/>
        <v>0</v>
      </c>
      <c r="BE30" s="2">
        <f t="shared" ca="1" si="7"/>
        <v>0</v>
      </c>
      <c r="BF30" s="2">
        <f t="shared" ca="1" si="7"/>
        <v>0</v>
      </c>
      <c r="BG30" s="2">
        <f t="shared" ca="1" si="7"/>
        <v>0</v>
      </c>
      <c r="BH30" s="2">
        <f t="shared" ca="1" si="7"/>
        <v>0</v>
      </c>
      <c r="BI30" s="2">
        <f t="shared" ca="1" si="7"/>
        <v>0</v>
      </c>
      <c r="BJ30" s="2">
        <f t="shared" ca="1" si="7"/>
        <v>0</v>
      </c>
      <c r="BK30" s="2">
        <f t="shared" ca="1" si="7"/>
        <v>0</v>
      </c>
      <c r="BL30" s="2">
        <f t="shared" ca="1" si="7"/>
        <v>0</v>
      </c>
      <c r="BM30" s="2">
        <f t="shared" ca="1" si="7"/>
        <v>0</v>
      </c>
      <c r="BN30" s="2" t="str">
        <f t="shared" si="8"/>
        <v>SH</v>
      </c>
      <c r="BO30" s="2">
        <f>IF(AND(COUNTIF(J30:W30,"&gt;0")&gt;6,COUNTIF(J30:W30,"&gt;0")=SUM(BR30:CE30)),SUM(BR30:CE30),0)</f>
        <v>0</v>
      </c>
      <c r="BP30" s="2">
        <f t="shared" si="2"/>
        <v>1</v>
      </c>
      <c r="BR30" s="2">
        <f t="shared" si="10"/>
        <v>0</v>
      </c>
      <c r="BS30" s="2">
        <f t="shared" si="10"/>
        <v>0</v>
      </c>
      <c r="BT30" s="2">
        <f t="shared" si="10"/>
        <v>0</v>
      </c>
      <c r="BU30" s="2">
        <f t="shared" si="10"/>
        <v>0</v>
      </c>
      <c r="BV30" s="2">
        <f t="shared" si="10"/>
        <v>0</v>
      </c>
      <c r="BW30" s="2">
        <f t="shared" si="10"/>
        <v>0</v>
      </c>
      <c r="BX30" s="2">
        <f t="shared" si="10"/>
        <v>0</v>
      </c>
      <c r="BY30" s="2">
        <f t="shared" si="10"/>
        <v>0</v>
      </c>
      <c r="BZ30" s="2">
        <f t="shared" si="10"/>
        <v>0</v>
      </c>
      <c r="CA30" s="2">
        <f t="shared" si="10"/>
        <v>0</v>
      </c>
      <c r="CB30" s="2">
        <f t="shared" si="10"/>
        <v>0</v>
      </c>
      <c r="CC30" s="2">
        <f t="shared" si="10"/>
        <v>0</v>
      </c>
      <c r="CD30" s="2">
        <f t="shared" si="10"/>
        <v>0</v>
      </c>
      <c r="CE30" s="2">
        <f t="shared" si="10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КА-11  -  Гшл</v>
      </c>
      <c r="B31" s="10" t="s">
        <v>2015</v>
      </c>
      <c r="C31" s="18">
        <v>23</v>
      </c>
      <c r="D31" s="18">
        <v>0.5</v>
      </c>
      <c r="E31" s="22" t="s">
        <v>726</v>
      </c>
      <c r="F31" s="22">
        <v>1</v>
      </c>
      <c r="G31" s="18">
        <v>1</v>
      </c>
      <c r="H31" s="20">
        <f t="shared" ca="1" si="4"/>
        <v>0</v>
      </c>
      <c r="I31" s="16" t="str">
        <f t="shared" si="5"/>
        <v>11K002SH0014</v>
      </c>
      <c r="J31" s="54">
        <v>22</v>
      </c>
      <c r="K31" s="54">
        <v>22</v>
      </c>
      <c r="L31" s="54">
        <v>22</v>
      </c>
      <c r="M31" s="54">
        <v>22</v>
      </c>
      <c r="N31" s="54">
        <v>22</v>
      </c>
      <c r="O31" s="54">
        <v>22</v>
      </c>
      <c r="P31" s="54">
        <v>22</v>
      </c>
      <c r="Q31" s="54">
        <v>22</v>
      </c>
      <c r="R31" s="54">
        <v>22</v>
      </c>
      <c r="S31" s="54">
        <v>22</v>
      </c>
      <c r="T31" s="54">
        <v>22</v>
      </c>
      <c r="U31" s="54">
        <v>22</v>
      </c>
      <c r="V31" s="54">
        <v>22</v>
      </c>
      <c r="W31" s="56">
        <v>22</v>
      </c>
      <c r="X31" s="2">
        <f t="shared" ca="1" si="6"/>
        <v>0</v>
      </c>
      <c r="Y31" s="2">
        <f t="shared" ca="1" si="6"/>
        <v>0</v>
      </c>
      <c r="Z31" s="2">
        <f t="shared" ca="1" si="6"/>
        <v>0</v>
      </c>
      <c r="AA31" s="2">
        <f t="shared" ca="1" si="6"/>
        <v>0</v>
      </c>
      <c r="AB31" s="2">
        <f t="shared" ca="1" si="6"/>
        <v>0</v>
      </c>
      <c r="AC31" s="2">
        <f t="shared" ca="1" si="6"/>
        <v>0</v>
      </c>
      <c r="AD31" s="2">
        <f t="shared" ca="1" si="6"/>
        <v>0</v>
      </c>
      <c r="AE31" s="2">
        <f t="shared" ca="1" si="6"/>
        <v>0</v>
      </c>
      <c r="AF31" s="2">
        <f t="shared" ca="1" si="6"/>
        <v>0</v>
      </c>
      <c r="AG31" s="2">
        <f t="shared" ca="1" si="6"/>
        <v>0</v>
      </c>
      <c r="AH31" s="2">
        <f t="shared" ca="1" si="6"/>
        <v>0</v>
      </c>
      <c r="AI31" s="2">
        <f t="shared" ca="1" si="6"/>
        <v>0</v>
      </c>
      <c r="AJ31" s="2">
        <f t="shared" ca="1" si="6"/>
        <v>0</v>
      </c>
      <c r="AK31" s="2">
        <f t="shared" ca="1" si="6"/>
        <v>0</v>
      </c>
      <c r="AL31" s="55">
        <v>22</v>
      </c>
      <c r="AM31" s="55">
        <v>22</v>
      </c>
      <c r="AN31" s="55">
        <v>22</v>
      </c>
      <c r="AO31" s="55">
        <v>22</v>
      </c>
      <c r="AP31" s="55">
        <v>22</v>
      </c>
      <c r="AQ31" s="55">
        <v>22</v>
      </c>
      <c r="AR31" s="55">
        <v>22</v>
      </c>
      <c r="AS31" s="55">
        <v>22</v>
      </c>
      <c r="AT31" s="55">
        <v>22</v>
      </c>
      <c r="AU31" s="55">
        <v>22</v>
      </c>
      <c r="AV31" s="55">
        <v>22</v>
      </c>
      <c r="AW31" s="55">
        <v>22</v>
      </c>
      <c r="AX31" s="55">
        <v>22</v>
      </c>
      <c r="AY31" s="55">
        <v>22</v>
      </c>
      <c r="AZ31" s="2">
        <f t="shared" ca="1" si="7"/>
        <v>0</v>
      </c>
      <c r="BA31" s="2">
        <f t="shared" ca="1" si="7"/>
        <v>0</v>
      </c>
      <c r="BB31" s="2">
        <f t="shared" ca="1" si="7"/>
        <v>0</v>
      </c>
      <c r="BC31" s="2">
        <f t="shared" ca="1" si="7"/>
        <v>0</v>
      </c>
      <c r="BD31" s="2">
        <f t="shared" ca="1" si="7"/>
        <v>0</v>
      </c>
      <c r="BE31" s="2">
        <f t="shared" ca="1" si="7"/>
        <v>0</v>
      </c>
      <c r="BF31" s="2">
        <f t="shared" ca="1" si="7"/>
        <v>0</v>
      </c>
      <c r="BG31" s="2">
        <f t="shared" ca="1" si="7"/>
        <v>0</v>
      </c>
      <c r="BH31" s="2">
        <f t="shared" ca="1" si="7"/>
        <v>0</v>
      </c>
      <c r="BI31" s="2">
        <f t="shared" ca="1" si="7"/>
        <v>0</v>
      </c>
      <c r="BJ31" s="2">
        <f t="shared" ca="1" si="7"/>
        <v>0</v>
      </c>
      <c r="BK31" s="2">
        <f t="shared" ca="1" si="7"/>
        <v>0</v>
      </c>
      <c r="BL31" s="2">
        <f t="shared" ca="1" si="7"/>
        <v>0</v>
      </c>
      <c r="BM31" s="2">
        <f t="shared" ca="1" si="7"/>
        <v>0</v>
      </c>
      <c r="BN31" s="2" t="str">
        <f t="shared" si="8"/>
        <v>SH</v>
      </c>
      <c r="BO31" s="2">
        <f>IF(AND(COUNTIF(J31:W31,"&gt;0")&gt;6,COUNTIF(J31:W31,"&gt;0")=SUM(BR31:CE31)),SUM(BR31:CE31),0)</f>
        <v>0</v>
      </c>
      <c r="BP31" s="2">
        <f t="shared" si="2"/>
        <v>1</v>
      </c>
      <c r="BR31" s="2">
        <f t="shared" si="10"/>
        <v>0</v>
      </c>
      <c r="BS31" s="2">
        <f t="shared" si="10"/>
        <v>0</v>
      </c>
      <c r="BT31" s="2">
        <f t="shared" si="10"/>
        <v>0</v>
      </c>
      <c r="BU31" s="2">
        <f t="shared" si="10"/>
        <v>0</v>
      </c>
      <c r="BV31" s="2">
        <f t="shared" si="10"/>
        <v>0</v>
      </c>
      <c r="BW31" s="2">
        <f t="shared" si="10"/>
        <v>0</v>
      </c>
      <c r="BX31" s="2">
        <f t="shared" si="10"/>
        <v>0</v>
      </c>
      <c r="BY31" s="2">
        <f t="shared" si="10"/>
        <v>0</v>
      </c>
      <c r="BZ31" s="2">
        <f t="shared" si="10"/>
        <v>0</v>
      </c>
      <c r="CA31" s="2">
        <f t="shared" si="10"/>
        <v>0</v>
      </c>
      <c r="CB31" s="2">
        <f t="shared" si="10"/>
        <v>0</v>
      </c>
      <c r="CC31" s="2">
        <f t="shared" si="10"/>
        <v>0</v>
      </c>
      <c r="CD31" s="2">
        <f t="shared" si="10"/>
        <v>0</v>
      </c>
      <c r="CE31" s="2">
        <f t="shared" si="10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КА-1  -  Гун</v>
      </c>
      <c r="B32" s="10" t="s">
        <v>2016</v>
      </c>
      <c r="C32" s="18">
        <v>8</v>
      </c>
      <c r="D32" s="18">
        <v>0.2</v>
      </c>
      <c r="E32" s="22" t="s">
        <v>726</v>
      </c>
      <c r="F32" s="22">
        <v>1</v>
      </c>
      <c r="G32" s="18">
        <v>1</v>
      </c>
      <c r="H32" s="20">
        <f t="shared" ca="1" si="4"/>
        <v>0</v>
      </c>
      <c r="I32" s="16" t="str">
        <f t="shared" si="5"/>
        <v>01K002SG0014</v>
      </c>
      <c r="J32" s="54">
        <v>0</v>
      </c>
      <c r="K32" s="54">
        <v>7.05</v>
      </c>
      <c r="L32" s="54">
        <v>3.35</v>
      </c>
      <c r="M32" s="54">
        <v>1.75</v>
      </c>
      <c r="N32" s="54">
        <v>1.25</v>
      </c>
      <c r="O32" s="54">
        <v>1.5</v>
      </c>
      <c r="P32" s="54">
        <v>5.8</v>
      </c>
      <c r="Q32" s="54">
        <v>5.9</v>
      </c>
      <c r="R32" s="54">
        <v>0.2</v>
      </c>
      <c r="S32" s="54">
        <v>0.2</v>
      </c>
      <c r="T32" s="54">
        <v>0.75</v>
      </c>
      <c r="U32" s="54">
        <v>0</v>
      </c>
      <c r="V32" s="54">
        <v>0</v>
      </c>
      <c r="W32" s="56">
        <v>0</v>
      </c>
      <c r="X32" s="2">
        <f t="shared" ca="1" si="6"/>
        <v>0</v>
      </c>
      <c r="Y32" s="2">
        <f t="shared" ca="1" si="6"/>
        <v>0</v>
      </c>
      <c r="Z32" s="2">
        <f t="shared" ca="1" si="6"/>
        <v>0</v>
      </c>
      <c r="AA32" s="2">
        <f t="shared" ca="1" si="6"/>
        <v>0</v>
      </c>
      <c r="AB32" s="2">
        <f t="shared" ca="1" si="6"/>
        <v>0</v>
      </c>
      <c r="AC32" s="2">
        <f t="shared" ca="1" si="6"/>
        <v>0</v>
      </c>
      <c r="AD32" s="2">
        <f t="shared" ca="1" si="6"/>
        <v>20</v>
      </c>
      <c r="AE32" s="2">
        <f t="shared" ca="1" si="6"/>
        <v>0</v>
      </c>
      <c r="AF32" s="2">
        <f t="shared" ca="1" si="6"/>
        <v>0</v>
      </c>
      <c r="AG32" s="2">
        <f t="shared" ca="1" si="6"/>
        <v>0</v>
      </c>
      <c r="AH32" s="2">
        <f t="shared" ca="1" si="6"/>
        <v>0</v>
      </c>
      <c r="AI32" s="2">
        <f t="shared" ca="1" si="6"/>
        <v>0</v>
      </c>
      <c r="AJ32" s="2">
        <f t="shared" ca="1" si="6"/>
        <v>0</v>
      </c>
      <c r="AK32" s="2">
        <f t="shared" ca="1" si="6"/>
        <v>0</v>
      </c>
      <c r="AL32" s="55">
        <v>6.86</v>
      </c>
      <c r="AM32" s="55">
        <v>6.86</v>
      </c>
      <c r="AN32" s="55">
        <v>6.86</v>
      </c>
      <c r="AO32" s="55">
        <v>6.86</v>
      </c>
      <c r="AP32" s="55">
        <v>6.86</v>
      </c>
      <c r="AQ32" s="55">
        <v>6.86</v>
      </c>
      <c r="AR32" s="55">
        <v>6.86</v>
      </c>
      <c r="AS32" s="55">
        <v>6.86</v>
      </c>
      <c r="AT32" s="55">
        <v>6.86</v>
      </c>
      <c r="AU32" s="55">
        <v>6.86</v>
      </c>
      <c r="AV32" s="55">
        <v>6.86</v>
      </c>
      <c r="AW32" s="55">
        <v>0</v>
      </c>
      <c r="AX32" s="55">
        <v>0</v>
      </c>
      <c r="AY32" s="55">
        <v>0</v>
      </c>
      <c r="AZ32" s="2">
        <f t="shared" ca="1" si="7"/>
        <v>0</v>
      </c>
      <c r="BA32" s="2">
        <f t="shared" ca="1" si="7"/>
        <v>0</v>
      </c>
      <c r="BB32" s="2">
        <f t="shared" ca="1" si="7"/>
        <v>0</v>
      </c>
      <c r="BC32" s="2">
        <f t="shared" ca="1" si="7"/>
        <v>0</v>
      </c>
      <c r="BD32" s="2">
        <f t="shared" ca="1" si="7"/>
        <v>0</v>
      </c>
      <c r="BE32" s="2">
        <f t="shared" ca="1" si="7"/>
        <v>0</v>
      </c>
      <c r="BF32" s="2">
        <f t="shared" ca="1" si="7"/>
        <v>0</v>
      </c>
      <c r="BG32" s="2">
        <f t="shared" ca="1" si="7"/>
        <v>0</v>
      </c>
      <c r="BH32" s="2">
        <f t="shared" ca="1" si="7"/>
        <v>0</v>
      </c>
      <c r="BI32" s="2">
        <f t="shared" ca="1" si="7"/>
        <v>0</v>
      </c>
      <c r="BJ32" s="2">
        <f t="shared" ca="1" si="7"/>
        <v>0</v>
      </c>
      <c r="BK32" s="2">
        <f t="shared" ca="1" si="7"/>
        <v>0</v>
      </c>
      <c r="BL32" s="2">
        <f t="shared" ca="1" si="7"/>
        <v>0</v>
      </c>
      <c r="BM32" s="2">
        <f t="shared" ca="1" si="7"/>
        <v>0</v>
      </c>
      <c r="BN32" s="2" t="str">
        <f t="shared" si="8"/>
        <v>SG</v>
      </c>
      <c r="BP32" s="2">
        <f t="shared" si="2"/>
        <v>1</v>
      </c>
      <c r="BR32" s="2">
        <f t="shared" ref="BR32:CE39" si="11">IF(AND(J60 &gt;0,J32&gt;$C32,J32 &gt;0.1),1,0)</f>
        <v>0</v>
      </c>
      <c r="BS32" s="2">
        <f t="shared" si="11"/>
        <v>0</v>
      </c>
      <c r="BT32" s="2">
        <f t="shared" si="11"/>
        <v>0</v>
      </c>
      <c r="BU32" s="2">
        <f t="shared" si="11"/>
        <v>0</v>
      </c>
      <c r="BV32" s="2">
        <f t="shared" si="11"/>
        <v>0</v>
      </c>
      <c r="BW32" s="2">
        <f t="shared" si="11"/>
        <v>0</v>
      </c>
      <c r="BX32" s="2">
        <f t="shared" si="11"/>
        <v>0</v>
      </c>
      <c r="BY32" s="2">
        <f t="shared" si="11"/>
        <v>0</v>
      </c>
      <c r="BZ32" s="2">
        <f t="shared" si="11"/>
        <v>0</v>
      </c>
      <c r="CA32" s="2">
        <f t="shared" si="11"/>
        <v>0</v>
      </c>
      <c r="CB32" s="2">
        <f t="shared" si="11"/>
        <v>0</v>
      </c>
      <c r="CC32" s="2">
        <f t="shared" si="11"/>
        <v>0</v>
      </c>
      <c r="CD32" s="2">
        <f t="shared" si="11"/>
        <v>0</v>
      </c>
      <c r="CE32" s="2">
        <f t="shared" si="11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КА-5  -  Гун</v>
      </c>
      <c r="B33" s="10" t="s">
        <v>2017</v>
      </c>
      <c r="C33" s="18">
        <v>8</v>
      </c>
      <c r="D33" s="18">
        <v>0.2</v>
      </c>
      <c r="E33" s="22" t="s">
        <v>726</v>
      </c>
      <c r="F33" s="22">
        <v>1</v>
      </c>
      <c r="G33" s="18">
        <v>1</v>
      </c>
      <c r="H33" s="20">
        <f t="shared" ca="1" si="4"/>
        <v>0</v>
      </c>
      <c r="I33" s="16" t="str">
        <f t="shared" si="5"/>
        <v>05K002SG0014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6">
        <v>0</v>
      </c>
      <c r="X33" s="2">
        <f t="shared" ca="1" si="6"/>
        <v>0</v>
      </c>
      <c r="Y33" s="2">
        <f t="shared" ca="1" si="6"/>
        <v>0</v>
      </c>
      <c r="Z33" s="2">
        <f t="shared" ca="1" si="6"/>
        <v>0</v>
      </c>
      <c r="AA33" s="2">
        <f t="shared" ca="1" si="6"/>
        <v>0</v>
      </c>
      <c r="AB33" s="2">
        <f t="shared" ca="1" si="6"/>
        <v>0</v>
      </c>
      <c r="AC33" s="2">
        <f t="shared" ca="1" si="6"/>
        <v>0</v>
      </c>
      <c r="AD33" s="2">
        <f t="shared" ca="1" si="6"/>
        <v>0</v>
      </c>
      <c r="AE33" s="2">
        <f t="shared" ca="1" si="6"/>
        <v>0</v>
      </c>
      <c r="AF33" s="2">
        <f t="shared" ca="1" si="6"/>
        <v>0</v>
      </c>
      <c r="AG33" s="2">
        <f t="shared" ca="1" si="6"/>
        <v>0</v>
      </c>
      <c r="AH33" s="2">
        <f t="shared" ca="1" si="6"/>
        <v>0</v>
      </c>
      <c r="AI33" s="2">
        <f t="shared" ca="1" si="6"/>
        <v>0</v>
      </c>
      <c r="AJ33" s="2">
        <f t="shared" ca="1" si="6"/>
        <v>0</v>
      </c>
      <c r="AK33" s="2">
        <f t="shared" ca="1" si="6"/>
        <v>0</v>
      </c>
      <c r="AL33" s="55">
        <v>0</v>
      </c>
      <c r="AM33" s="55">
        <v>0</v>
      </c>
      <c r="AN33" s="55">
        <v>0</v>
      </c>
      <c r="AO33" s="55">
        <v>0</v>
      </c>
      <c r="AP33" s="55">
        <v>0</v>
      </c>
      <c r="AQ33" s="55">
        <v>0</v>
      </c>
      <c r="AR33" s="55">
        <v>0</v>
      </c>
      <c r="AS33" s="55">
        <v>0</v>
      </c>
      <c r="AT33" s="55">
        <v>0</v>
      </c>
      <c r="AU33" s="55">
        <v>0</v>
      </c>
      <c r="AV33" s="55">
        <v>0</v>
      </c>
      <c r="AW33" s="55">
        <v>0</v>
      </c>
      <c r="AX33" s="55">
        <v>0</v>
      </c>
      <c r="AY33" s="55">
        <v>0</v>
      </c>
      <c r="AZ33" s="2">
        <f t="shared" ca="1" si="7"/>
        <v>0</v>
      </c>
      <c r="BA33" s="2">
        <f t="shared" ca="1" si="7"/>
        <v>0</v>
      </c>
      <c r="BB33" s="2">
        <f t="shared" ca="1" si="7"/>
        <v>0</v>
      </c>
      <c r="BC33" s="2">
        <f t="shared" ca="1" si="7"/>
        <v>0</v>
      </c>
      <c r="BD33" s="2">
        <f t="shared" ca="1" si="7"/>
        <v>0</v>
      </c>
      <c r="BE33" s="2">
        <f t="shared" ca="1" si="7"/>
        <v>0</v>
      </c>
      <c r="BF33" s="2">
        <f t="shared" ca="1" si="7"/>
        <v>0</v>
      </c>
      <c r="BG33" s="2">
        <f t="shared" ca="1" si="7"/>
        <v>0</v>
      </c>
      <c r="BH33" s="2">
        <f t="shared" ca="1" si="7"/>
        <v>0</v>
      </c>
      <c r="BI33" s="2">
        <f t="shared" ca="1" si="7"/>
        <v>0</v>
      </c>
      <c r="BJ33" s="2">
        <f t="shared" ca="1" si="7"/>
        <v>0</v>
      </c>
      <c r="BK33" s="2">
        <f t="shared" ca="1" si="7"/>
        <v>0</v>
      </c>
      <c r="BL33" s="2">
        <f t="shared" ca="1" si="7"/>
        <v>0</v>
      </c>
      <c r="BM33" s="2">
        <f t="shared" ca="1" si="7"/>
        <v>0</v>
      </c>
      <c r="BN33" s="2" t="str">
        <f t="shared" si="8"/>
        <v>SG</v>
      </c>
      <c r="BP33" s="2">
        <f t="shared" si="2"/>
        <v>0</v>
      </c>
      <c r="BR33" s="2">
        <f t="shared" si="11"/>
        <v>0</v>
      </c>
      <c r="BS33" s="2">
        <f t="shared" si="11"/>
        <v>0</v>
      </c>
      <c r="BT33" s="2">
        <f t="shared" si="11"/>
        <v>0</v>
      </c>
      <c r="BU33" s="2">
        <f t="shared" si="11"/>
        <v>0</v>
      </c>
      <c r="BV33" s="2">
        <f t="shared" si="11"/>
        <v>0</v>
      </c>
      <c r="BW33" s="2">
        <f t="shared" si="11"/>
        <v>0</v>
      </c>
      <c r="BX33" s="2">
        <f t="shared" si="11"/>
        <v>0</v>
      </c>
      <c r="BY33" s="2">
        <f t="shared" si="11"/>
        <v>0</v>
      </c>
      <c r="BZ33" s="2">
        <f t="shared" si="11"/>
        <v>0</v>
      </c>
      <c r="CA33" s="2">
        <f t="shared" si="11"/>
        <v>0</v>
      </c>
      <c r="CB33" s="2">
        <f t="shared" si="11"/>
        <v>0</v>
      </c>
      <c r="CC33" s="2">
        <f t="shared" si="11"/>
        <v>0</v>
      </c>
      <c r="CD33" s="2">
        <f t="shared" si="11"/>
        <v>0</v>
      </c>
      <c r="CE33" s="2">
        <f t="shared" si="11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КА-6  -  Гун</v>
      </c>
      <c r="B34" s="10" t="s">
        <v>2018</v>
      </c>
      <c r="C34" s="18">
        <v>8</v>
      </c>
      <c r="D34" s="18">
        <v>0.2</v>
      </c>
      <c r="E34" s="22" t="s">
        <v>726</v>
      </c>
      <c r="F34" s="22">
        <v>1</v>
      </c>
      <c r="G34" s="18">
        <v>1</v>
      </c>
      <c r="H34" s="20">
        <f t="shared" ca="1" si="4"/>
        <v>0</v>
      </c>
      <c r="I34" s="16" t="str">
        <f t="shared" si="5"/>
        <v>06K002SG0014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6">
        <v>0</v>
      </c>
      <c r="X34" s="2">
        <f t="shared" ca="1" si="6"/>
        <v>0</v>
      </c>
      <c r="Y34" s="2">
        <f t="shared" ca="1" si="6"/>
        <v>0</v>
      </c>
      <c r="Z34" s="2">
        <f t="shared" ca="1" si="6"/>
        <v>0</v>
      </c>
      <c r="AA34" s="2">
        <f t="shared" ca="1" si="6"/>
        <v>0</v>
      </c>
      <c r="AB34" s="2">
        <f t="shared" ca="1" si="6"/>
        <v>0</v>
      </c>
      <c r="AC34" s="2">
        <f t="shared" ca="1" si="6"/>
        <v>0</v>
      </c>
      <c r="AD34" s="2">
        <f t="shared" ca="1" si="6"/>
        <v>0</v>
      </c>
      <c r="AE34" s="2">
        <f t="shared" ca="1" si="6"/>
        <v>0</v>
      </c>
      <c r="AF34" s="2">
        <f t="shared" ca="1" si="6"/>
        <v>0</v>
      </c>
      <c r="AG34" s="2">
        <f t="shared" ca="1" si="6"/>
        <v>0</v>
      </c>
      <c r="AH34" s="2">
        <f t="shared" ca="1" si="6"/>
        <v>0</v>
      </c>
      <c r="AI34" s="2">
        <f t="shared" ca="1" si="6"/>
        <v>0</v>
      </c>
      <c r="AJ34" s="2">
        <f t="shared" ca="1" si="6"/>
        <v>0</v>
      </c>
      <c r="AK34" s="2">
        <f t="shared" ca="1" si="6"/>
        <v>0</v>
      </c>
      <c r="AL34" s="55">
        <v>0</v>
      </c>
      <c r="AM34" s="55">
        <v>0</v>
      </c>
      <c r="AN34" s="55">
        <v>0</v>
      </c>
      <c r="AO34" s="55">
        <v>0</v>
      </c>
      <c r="AP34" s="55">
        <v>0</v>
      </c>
      <c r="AQ34" s="55">
        <v>0</v>
      </c>
      <c r="AR34" s="55">
        <v>0</v>
      </c>
      <c r="AS34" s="55">
        <v>0</v>
      </c>
      <c r="AT34" s="55">
        <v>0</v>
      </c>
      <c r="AU34" s="55">
        <v>0</v>
      </c>
      <c r="AV34" s="55">
        <v>0</v>
      </c>
      <c r="AW34" s="55">
        <v>0</v>
      </c>
      <c r="AX34" s="55">
        <v>0</v>
      </c>
      <c r="AY34" s="55">
        <v>0</v>
      </c>
      <c r="AZ34" s="2">
        <f t="shared" ca="1" si="7"/>
        <v>0</v>
      </c>
      <c r="BA34" s="2">
        <f t="shared" ca="1" si="7"/>
        <v>0</v>
      </c>
      <c r="BB34" s="2">
        <f t="shared" ca="1" si="7"/>
        <v>0</v>
      </c>
      <c r="BC34" s="2">
        <f t="shared" ca="1" si="7"/>
        <v>0</v>
      </c>
      <c r="BD34" s="2">
        <f t="shared" ca="1" si="7"/>
        <v>0</v>
      </c>
      <c r="BE34" s="2">
        <f t="shared" ca="1" si="7"/>
        <v>0</v>
      </c>
      <c r="BF34" s="2">
        <f t="shared" ca="1" si="7"/>
        <v>0</v>
      </c>
      <c r="BG34" s="2">
        <f t="shared" ca="1" si="7"/>
        <v>0</v>
      </c>
      <c r="BH34" s="2">
        <f t="shared" ca="1" si="7"/>
        <v>0</v>
      </c>
      <c r="BI34" s="2">
        <f t="shared" ca="1" si="7"/>
        <v>0</v>
      </c>
      <c r="BJ34" s="2">
        <f t="shared" ca="1" si="7"/>
        <v>0</v>
      </c>
      <c r="BK34" s="2">
        <f t="shared" ca="1" si="7"/>
        <v>0</v>
      </c>
      <c r="BL34" s="2">
        <f t="shared" ca="1" si="7"/>
        <v>0</v>
      </c>
      <c r="BM34" s="2">
        <f t="shared" ca="1" si="7"/>
        <v>0</v>
      </c>
      <c r="BN34" s="2" t="str">
        <f t="shared" si="8"/>
        <v>SG</v>
      </c>
      <c r="BP34" s="2">
        <f t="shared" si="2"/>
        <v>0</v>
      </c>
      <c r="BR34" s="2">
        <f t="shared" si="11"/>
        <v>0</v>
      </c>
      <c r="BS34" s="2">
        <f t="shared" si="11"/>
        <v>0</v>
      </c>
      <c r="BT34" s="2">
        <f t="shared" si="11"/>
        <v>0</v>
      </c>
      <c r="BU34" s="2">
        <f t="shared" si="11"/>
        <v>0</v>
      </c>
      <c r="BV34" s="2">
        <f t="shared" si="11"/>
        <v>0</v>
      </c>
      <c r="BW34" s="2">
        <f t="shared" si="11"/>
        <v>0</v>
      </c>
      <c r="BX34" s="2">
        <f t="shared" si="11"/>
        <v>0</v>
      </c>
      <c r="BY34" s="2">
        <f t="shared" si="11"/>
        <v>0</v>
      </c>
      <c r="BZ34" s="2">
        <f t="shared" si="11"/>
        <v>0</v>
      </c>
      <c r="CA34" s="2">
        <f t="shared" si="11"/>
        <v>0</v>
      </c>
      <c r="CB34" s="2">
        <f t="shared" si="11"/>
        <v>0</v>
      </c>
      <c r="CC34" s="2">
        <f t="shared" si="11"/>
        <v>0</v>
      </c>
      <c r="CD34" s="2">
        <f t="shared" si="11"/>
        <v>0</v>
      </c>
      <c r="CE34" s="2">
        <f t="shared" si="11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КА-7  -  Гун</v>
      </c>
      <c r="B35" s="10" t="s">
        <v>2019</v>
      </c>
      <c r="C35" s="18">
        <v>8</v>
      </c>
      <c r="D35" s="18">
        <v>0.2</v>
      </c>
      <c r="E35" s="22" t="s">
        <v>726</v>
      </c>
      <c r="F35" s="22">
        <v>1</v>
      </c>
      <c r="G35" s="18">
        <v>1</v>
      </c>
      <c r="H35" s="20">
        <f t="shared" ca="1" si="4"/>
        <v>0</v>
      </c>
      <c r="I35" s="16" t="str">
        <f t="shared" si="5"/>
        <v>07K002SG0014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6">
        <v>0</v>
      </c>
      <c r="X35" s="2">
        <f t="shared" ca="1" si="6"/>
        <v>0</v>
      </c>
      <c r="Y35" s="2">
        <f t="shared" ca="1" si="6"/>
        <v>0</v>
      </c>
      <c r="Z35" s="2">
        <f t="shared" ca="1" si="6"/>
        <v>0</v>
      </c>
      <c r="AA35" s="2">
        <f t="shared" ca="1" si="6"/>
        <v>0</v>
      </c>
      <c r="AB35" s="2">
        <f t="shared" ca="1" si="6"/>
        <v>0</v>
      </c>
      <c r="AC35" s="2">
        <f t="shared" ca="1" si="6"/>
        <v>0</v>
      </c>
      <c r="AD35" s="2">
        <f t="shared" ca="1" si="6"/>
        <v>0</v>
      </c>
      <c r="AE35" s="2">
        <f t="shared" ca="1" si="6"/>
        <v>0</v>
      </c>
      <c r="AF35" s="2">
        <f t="shared" ca="1" si="6"/>
        <v>0</v>
      </c>
      <c r="AG35" s="2">
        <f t="shared" ca="1" si="6"/>
        <v>0</v>
      </c>
      <c r="AH35" s="2">
        <f t="shared" ca="1" si="6"/>
        <v>0</v>
      </c>
      <c r="AI35" s="2">
        <f t="shared" ca="1" si="6"/>
        <v>0</v>
      </c>
      <c r="AJ35" s="2">
        <f t="shared" ca="1" si="6"/>
        <v>0</v>
      </c>
      <c r="AK35" s="2">
        <f t="shared" ca="1" si="6"/>
        <v>0</v>
      </c>
      <c r="AL35" s="55">
        <v>0</v>
      </c>
      <c r="AM35" s="55">
        <v>0</v>
      </c>
      <c r="AN35" s="55">
        <v>0</v>
      </c>
      <c r="AO35" s="55">
        <v>0</v>
      </c>
      <c r="AP35" s="55">
        <v>0</v>
      </c>
      <c r="AQ35" s="55">
        <v>0</v>
      </c>
      <c r="AR35" s="55">
        <v>0</v>
      </c>
      <c r="AS35" s="55">
        <v>0</v>
      </c>
      <c r="AT35" s="55">
        <v>0</v>
      </c>
      <c r="AU35" s="55">
        <v>0</v>
      </c>
      <c r="AV35" s="55">
        <v>0</v>
      </c>
      <c r="AW35" s="55">
        <v>0</v>
      </c>
      <c r="AX35" s="55">
        <v>0</v>
      </c>
      <c r="AY35" s="55">
        <v>0</v>
      </c>
      <c r="AZ35" s="2">
        <f t="shared" ca="1" si="7"/>
        <v>0</v>
      </c>
      <c r="BA35" s="2">
        <f t="shared" ca="1" si="7"/>
        <v>0</v>
      </c>
      <c r="BB35" s="2">
        <f t="shared" ca="1" si="7"/>
        <v>0</v>
      </c>
      <c r="BC35" s="2">
        <f t="shared" ca="1" si="7"/>
        <v>0</v>
      </c>
      <c r="BD35" s="2">
        <f t="shared" ca="1" si="7"/>
        <v>0</v>
      </c>
      <c r="BE35" s="2">
        <f t="shared" ca="1" si="7"/>
        <v>0</v>
      </c>
      <c r="BF35" s="2">
        <f t="shared" ca="1" si="7"/>
        <v>0</v>
      </c>
      <c r="BG35" s="2">
        <f t="shared" ca="1" si="7"/>
        <v>0</v>
      </c>
      <c r="BH35" s="2">
        <f t="shared" ca="1" si="7"/>
        <v>0</v>
      </c>
      <c r="BI35" s="2">
        <f t="shared" ca="1" si="7"/>
        <v>0</v>
      </c>
      <c r="BJ35" s="2">
        <f t="shared" ca="1" si="7"/>
        <v>0</v>
      </c>
      <c r="BK35" s="2">
        <f t="shared" ca="1" si="7"/>
        <v>0</v>
      </c>
      <c r="BL35" s="2">
        <f t="shared" ca="1" si="7"/>
        <v>0</v>
      </c>
      <c r="BM35" s="2">
        <f t="shared" ca="1" si="7"/>
        <v>0</v>
      </c>
      <c r="BN35" s="2" t="str">
        <f t="shared" si="8"/>
        <v>SG</v>
      </c>
      <c r="BP35" s="2">
        <f t="shared" si="2"/>
        <v>0</v>
      </c>
      <c r="BR35" s="2">
        <f t="shared" si="11"/>
        <v>0</v>
      </c>
      <c r="BS35" s="2">
        <f t="shared" si="11"/>
        <v>0</v>
      </c>
      <c r="BT35" s="2">
        <f t="shared" si="11"/>
        <v>0</v>
      </c>
      <c r="BU35" s="2">
        <f t="shared" si="11"/>
        <v>0</v>
      </c>
      <c r="BV35" s="2">
        <f t="shared" si="11"/>
        <v>0</v>
      </c>
      <c r="BW35" s="2">
        <f t="shared" si="11"/>
        <v>0</v>
      </c>
      <c r="BX35" s="2">
        <f t="shared" si="11"/>
        <v>0</v>
      </c>
      <c r="BY35" s="2">
        <f t="shared" si="11"/>
        <v>0</v>
      </c>
      <c r="BZ35" s="2">
        <f t="shared" si="11"/>
        <v>0</v>
      </c>
      <c r="CA35" s="2">
        <f t="shared" si="11"/>
        <v>0</v>
      </c>
      <c r="CB35" s="2">
        <f t="shared" si="11"/>
        <v>0</v>
      </c>
      <c r="CC35" s="2">
        <f t="shared" si="11"/>
        <v>0</v>
      </c>
      <c r="CD35" s="2">
        <f t="shared" si="11"/>
        <v>0</v>
      </c>
      <c r="CE35" s="2">
        <f t="shared" si="11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КА-8  -  Гун</v>
      </c>
      <c r="B36" s="10" t="s">
        <v>2020</v>
      </c>
      <c r="C36" s="18">
        <v>8</v>
      </c>
      <c r="D36" s="18">
        <v>0.2</v>
      </c>
      <c r="E36" s="22" t="s">
        <v>726</v>
      </c>
      <c r="F36" s="22">
        <v>1</v>
      </c>
      <c r="G36" s="18">
        <v>1</v>
      </c>
      <c r="H36" s="20">
        <f t="shared" ca="1" si="4"/>
        <v>0</v>
      </c>
      <c r="I36" s="16" t="str">
        <f t="shared" si="5"/>
        <v>08K002SG0014</v>
      </c>
      <c r="J36" s="54">
        <v>1.65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1.2</v>
      </c>
      <c r="Q36" s="54">
        <v>0.9</v>
      </c>
      <c r="R36" s="54">
        <v>2.2000000000000002</v>
      </c>
      <c r="S36" s="54">
        <v>3.85</v>
      </c>
      <c r="T36" s="54">
        <v>3.55</v>
      </c>
      <c r="U36" s="54">
        <v>3.85</v>
      </c>
      <c r="V36" s="54">
        <v>3.1</v>
      </c>
      <c r="W36" s="56">
        <v>3.2</v>
      </c>
      <c r="X36" s="2">
        <f t="shared" ca="1" si="6"/>
        <v>0</v>
      </c>
      <c r="Y36" s="2">
        <f t="shared" ca="1" si="6"/>
        <v>0</v>
      </c>
      <c r="Z36" s="2">
        <f t="shared" ca="1" si="6"/>
        <v>0</v>
      </c>
      <c r="AA36" s="2">
        <f t="shared" ca="1" si="6"/>
        <v>0</v>
      </c>
      <c r="AB36" s="2">
        <f t="shared" ca="1" si="6"/>
        <v>0</v>
      </c>
      <c r="AC36" s="2">
        <f t="shared" ca="1" si="6"/>
        <v>0</v>
      </c>
      <c r="AD36" s="2">
        <f t="shared" ca="1" si="6"/>
        <v>0</v>
      </c>
      <c r="AE36" s="2">
        <f t="shared" ca="1" si="6"/>
        <v>0</v>
      </c>
      <c r="AF36" s="2">
        <f t="shared" ca="1" si="6"/>
        <v>20</v>
      </c>
      <c r="AG36" s="2">
        <f t="shared" ca="1" si="6"/>
        <v>20</v>
      </c>
      <c r="AH36" s="2">
        <f t="shared" ca="1" si="6"/>
        <v>0</v>
      </c>
      <c r="AI36" s="2">
        <f t="shared" ca="1" si="6"/>
        <v>0</v>
      </c>
      <c r="AJ36" s="2">
        <f t="shared" ca="1" si="6"/>
        <v>0</v>
      </c>
      <c r="AK36" s="2">
        <f t="shared" ca="1" si="6"/>
        <v>0</v>
      </c>
      <c r="AL36" s="55">
        <v>2.59</v>
      </c>
      <c r="AM36" s="55">
        <v>0</v>
      </c>
      <c r="AN36" s="55">
        <v>0</v>
      </c>
      <c r="AO36" s="55">
        <v>0</v>
      </c>
      <c r="AP36" s="55">
        <v>0</v>
      </c>
      <c r="AQ36" s="55">
        <v>3.03</v>
      </c>
      <c r="AR36" s="55">
        <v>2.59</v>
      </c>
      <c r="AS36" s="55">
        <v>2.92</v>
      </c>
      <c r="AT36" s="55">
        <v>2.76</v>
      </c>
      <c r="AU36" s="55">
        <v>2.79</v>
      </c>
      <c r="AV36" s="55">
        <v>2.79</v>
      </c>
      <c r="AW36" s="55">
        <v>2.81</v>
      </c>
      <c r="AX36" s="55">
        <v>2.74</v>
      </c>
      <c r="AY36" s="55">
        <v>2.79</v>
      </c>
      <c r="AZ36" s="2">
        <f t="shared" ca="1" si="7"/>
        <v>0</v>
      </c>
      <c r="BA36" s="2">
        <f t="shared" ca="1" si="7"/>
        <v>0</v>
      </c>
      <c r="BB36" s="2">
        <f t="shared" ca="1" si="7"/>
        <v>0</v>
      </c>
      <c r="BC36" s="2">
        <f t="shared" ca="1" si="7"/>
        <v>0</v>
      </c>
      <c r="BD36" s="2">
        <f t="shared" ca="1" si="7"/>
        <v>0</v>
      </c>
      <c r="BE36" s="2">
        <f t="shared" ca="1" si="7"/>
        <v>0</v>
      </c>
      <c r="BF36" s="2">
        <f t="shared" ca="1" si="7"/>
        <v>0</v>
      </c>
      <c r="BG36" s="2">
        <f t="shared" ca="1" si="7"/>
        <v>0</v>
      </c>
      <c r="BH36" s="2">
        <f t="shared" ca="1" si="7"/>
        <v>0</v>
      </c>
      <c r="BI36" s="2">
        <f t="shared" ca="1" si="7"/>
        <v>0</v>
      </c>
      <c r="BJ36" s="2">
        <f t="shared" ca="1" si="7"/>
        <v>0</v>
      </c>
      <c r="BK36" s="2">
        <f t="shared" ca="1" si="7"/>
        <v>0</v>
      </c>
      <c r="BL36" s="2">
        <f t="shared" ca="1" si="7"/>
        <v>0</v>
      </c>
      <c r="BM36" s="2">
        <f t="shared" ca="1" si="7"/>
        <v>0</v>
      </c>
      <c r="BN36" s="2" t="str">
        <f t="shared" si="8"/>
        <v>SG</v>
      </c>
      <c r="BO36" s="2">
        <f>IF(AND(COUNTIF(J36:W36,"&gt;0")&gt;6,COUNTIF(J36:W36,"&gt;0")=SUM(BR36:CE36)),SUM(BR36:CE36),0)</f>
        <v>0</v>
      </c>
      <c r="BP36" s="2">
        <f t="shared" si="2"/>
        <v>1</v>
      </c>
      <c r="BR36" s="2">
        <f t="shared" si="11"/>
        <v>0</v>
      </c>
      <c r="BS36" s="2">
        <f t="shared" si="11"/>
        <v>0</v>
      </c>
      <c r="BT36" s="2">
        <f t="shared" si="11"/>
        <v>0</v>
      </c>
      <c r="BU36" s="2">
        <f t="shared" si="11"/>
        <v>0</v>
      </c>
      <c r="BV36" s="2">
        <f t="shared" si="11"/>
        <v>0</v>
      </c>
      <c r="BW36" s="2">
        <f t="shared" si="11"/>
        <v>0</v>
      </c>
      <c r="BX36" s="2">
        <f t="shared" si="11"/>
        <v>0</v>
      </c>
      <c r="BY36" s="2">
        <f t="shared" si="11"/>
        <v>0</v>
      </c>
      <c r="BZ36" s="2">
        <f t="shared" si="11"/>
        <v>0</v>
      </c>
      <c r="CA36" s="2">
        <f t="shared" si="11"/>
        <v>0</v>
      </c>
      <c r="CB36" s="2">
        <f t="shared" si="11"/>
        <v>0</v>
      </c>
      <c r="CC36" s="2">
        <f t="shared" si="11"/>
        <v>0</v>
      </c>
      <c r="CD36" s="2">
        <f t="shared" si="11"/>
        <v>0</v>
      </c>
      <c r="CE36" s="2">
        <f t="shared" si="11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КА-9  -  Гун</v>
      </c>
      <c r="B37" s="10" t="s">
        <v>2021</v>
      </c>
      <c r="C37" s="18">
        <v>8</v>
      </c>
      <c r="D37" s="18">
        <v>0.2</v>
      </c>
      <c r="E37" s="22" t="s">
        <v>726</v>
      </c>
      <c r="F37" s="22">
        <v>1</v>
      </c>
      <c r="G37" s="18">
        <v>1</v>
      </c>
      <c r="H37" s="20">
        <f t="shared" ca="1" si="4"/>
        <v>0</v>
      </c>
      <c r="I37" s="16" t="str">
        <f t="shared" si="5"/>
        <v>09K002SG0014</v>
      </c>
      <c r="J37" s="54">
        <v>4.5999999999999996</v>
      </c>
      <c r="K37" s="54">
        <v>7.25</v>
      </c>
      <c r="L37" s="54">
        <v>6.3</v>
      </c>
      <c r="M37" s="54">
        <v>6.9</v>
      </c>
      <c r="N37" s="54">
        <v>6.2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6"/>
        <v>0</v>
      </c>
      <c r="Y37" s="2">
        <f t="shared" ca="1" si="6"/>
        <v>20</v>
      </c>
      <c r="Z37" s="2">
        <f t="shared" ca="1" si="6"/>
        <v>0</v>
      </c>
      <c r="AA37" s="2">
        <f t="shared" ca="1" si="6"/>
        <v>0</v>
      </c>
      <c r="AB37" s="2">
        <f t="shared" ca="1" si="6"/>
        <v>0</v>
      </c>
      <c r="AC37" s="2">
        <f t="shared" ca="1" si="6"/>
        <v>0</v>
      </c>
      <c r="AD37" s="2">
        <f t="shared" ca="1" si="6"/>
        <v>0</v>
      </c>
      <c r="AE37" s="2">
        <f t="shared" ca="1" si="6"/>
        <v>0</v>
      </c>
      <c r="AF37" s="2">
        <f t="shared" ca="1" si="6"/>
        <v>0</v>
      </c>
      <c r="AG37" s="2">
        <f t="shared" ca="1" si="6"/>
        <v>0</v>
      </c>
      <c r="AH37" s="2">
        <f t="shared" ca="1" si="6"/>
        <v>0</v>
      </c>
      <c r="AI37" s="2">
        <f t="shared" ca="1" si="6"/>
        <v>0</v>
      </c>
      <c r="AJ37" s="2">
        <f t="shared" ca="1" si="6"/>
        <v>0</v>
      </c>
      <c r="AK37" s="2">
        <f t="shared" ca="1" si="6"/>
        <v>0</v>
      </c>
      <c r="AL37" s="55">
        <v>2.65</v>
      </c>
      <c r="AM37" s="55">
        <v>2.81</v>
      </c>
      <c r="AN37" s="55">
        <v>2.81</v>
      </c>
      <c r="AO37" s="55">
        <v>2.8</v>
      </c>
      <c r="AP37" s="55">
        <v>2.81</v>
      </c>
      <c r="AQ37" s="55">
        <v>0</v>
      </c>
      <c r="AR37" s="55">
        <v>0</v>
      </c>
      <c r="AS37" s="55">
        <v>0</v>
      </c>
      <c r="AT37" s="55">
        <v>0</v>
      </c>
      <c r="AU37" s="55">
        <v>0</v>
      </c>
      <c r="AV37" s="55">
        <v>0</v>
      </c>
      <c r="AW37" s="55">
        <v>0</v>
      </c>
      <c r="AX37" s="55">
        <v>0</v>
      </c>
      <c r="AY37" s="55">
        <v>0</v>
      </c>
      <c r="AZ37" s="2">
        <f t="shared" ca="1" si="7"/>
        <v>0</v>
      </c>
      <c r="BA37" s="2">
        <f t="shared" ca="1" si="7"/>
        <v>0</v>
      </c>
      <c r="BB37" s="2">
        <f t="shared" ca="1" si="7"/>
        <v>0</v>
      </c>
      <c r="BC37" s="2">
        <f t="shared" ca="1" si="7"/>
        <v>0</v>
      </c>
      <c r="BD37" s="2">
        <f t="shared" ca="1" si="7"/>
        <v>0</v>
      </c>
      <c r="BE37" s="2">
        <f t="shared" ca="1" si="7"/>
        <v>0</v>
      </c>
      <c r="BF37" s="2">
        <f t="shared" ca="1" si="7"/>
        <v>0</v>
      </c>
      <c r="BG37" s="2">
        <f t="shared" ca="1" si="7"/>
        <v>0</v>
      </c>
      <c r="BH37" s="2">
        <f t="shared" ca="1" si="7"/>
        <v>0</v>
      </c>
      <c r="BI37" s="2">
        <f t="shared" ca="1" si="7"/>
        <v>0</v>
      </c>
      <c r="BJ37" s="2">
        <f t="shared" ca="1" si="7"/>
        <v>0</v>
      </c>
      <c r="BK37" s="2">
        <f t="shared" ca="1" si="7"/>
        <v>0</v>
      </c>
      <c r="BL37" s="2">
        <f t="shared" ca="1" si="7"/>
        <v>0</v>
      </c>
      <c r="BM37" s="2">
        <f t="shared" ca="1" si="7"/>
        <v>0</v>
      </c>
      <c r="BN37" s="2" t="str">
        <f t="shared" si="8"/>
        <v>SG</v>
      </c>
      <c r="BP37" s="2">
        <f t="shared" si="2"/>
        <v>0</v>
      </c>
      <c r="BR37" s="2">
        <f t="shared" si="11"/>
        <v>0</v>
      </c>
      <c r="BS37" s="2">
        <f t="shared" si="11"/>
        <v>0</v>
      </c>
      <c r="BT37" s="2">
        <f t="shared" si="11"/>
        <v>0</v>
      </c>
      <c r="BU37" s="2">
        <f t="shared" si="11"/>
        <v>0</v>
      </c>
      <c r="BV37" s="2">
        <f t="shared" si="11"/>
        <v>0</v>
      </c>
      <c r="BW37" s="2">
        <f t="shared" si="11"/>
        <v>0</v>
      </c>
      <c r="BX37" s="2">
        <f t="shared" si="11"/>
        <v>0</v>
      </c>
      <c r="BY37" s="2">
        <f t="shared" si="11"/>
        <v>0</v>
      </c>
      <c r="BZ37" s="2">
        <f t="shared" si="11"/>
        <v>0</v>
      </c>
      <c r="CA37" s="2">
        <f t="shared" si="11"/>
        <v>0</v>
      </c>
      <c r="CB37" s="2">
        <f t="shared" si="11"/>
        <v>0</v>
      </c>
      <c r="CC37" s="2">
        <f t="shared" si="11"/>
        <v>0</v>
      </c>
      <c r="CD37" s="2">
        <f t="shared" si="11"/>
        <v>0</v>
      </c>
      <c r="CE37" s="2">
        <f t="shared" si="11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КА-10  -  Гун</v>
      </c>
      <c r="B38" s="10" t="s">
        <v>2022</v>
      </c>
      <c r="C38" s="18">
        <v>8</v>
      </c>
      <c r="D38" s="18">
        <v>0.2</v>
      </c>
      <c r="E38" s="22" t="s">
        <v>726</v>
      </c>
      <c r="F38" s="22">
        <v>1</v>
      </c>
      <c r="G38" s="18">
        <v>1</v>
      </c>
      <c r="H38" s="20">
        <f t="shared" ca="1" si="4"/>
        <v>0</v>
      </c>
      <c r="I38" s="16" t="str">
        <f t="shared" si="5"/>
        <v>10K002SG0014</v>
      </c>
      <c r="J38" s="54">
        <v>0.8</v>
      </c>
      <c r="K38" s="54">
        <v>3.8</v>
      </c>
      <c r="L38" s="54">
        <v>0.9</v>
      </c>
      <c r="M38" s="54">
        <v>0.5</v>
      </c>
      <c r="N38" s="54">
        <v>0.4</v>
      </c>
      <c r="O38" s="54">
        <v>0.4</v>
      </c>
      <c r="P38" s="54">
        <v>0.75</v>
      </c>
      <c r="Q38" s="54">
        <v>0.5</v>
      </c>
      <c r="R38" s="54">
        <v>0.65</v>
      </c>
      <c r="S38" s="54">
        <v>0.8</v>
      </c>
      <c r="T38" s="54">
        <v>0.8</v>
      </c>
      <c r="U38" s="54">
        <v>0.75</v>
      </c>
      <c r="V38" s="54">
        <v>0.9</v>
      </c>
      <c r="W38" s="56">
        <v>1.2</v>
      </c>
      <c r="X38" s="2">
        <f t="shared" ca="1" si="6"/>
        <v>0</v>
      </c>
      <c r="Y38" s="2">
        <f t="shared" ca="1" si="6"/>
        <v>20</v>
      </c>
      <c r="Z38" s="2">
        <f t="shared" ca="1" si="6"/>
        <v>0</v>
      </c>
      <c r="AA38" s="2">
        <f t="shared" ca="1" si="6"/>
        <v>0</v>
      </c>
      <c r="AB38" s="2">
        <f t="shared" ca="1" si="6"/>
        <v>0</v>
      </c>
      <c r="AC38" s="2">
        <f t="shared" ca="1" si="6"/>
        <v>0</v>
      </c>
      <c r="AD38" s="2">
        <f t="shared" ca="1" si="6"/>
        <v>0</v>
      </c>
      <c r="AE38" s="2">
        <f t="shared" ca="1" si="6"/>
        <v>0</v>
      </c>
      <c r="AF38" s="2">
        <f t="shared" ca="1" si="6"/>
        <v>0</v>
      </c>
      <c r="AG38" s="2">
        <f t="shared" ca="1" si="6"/>
        <v>0</v>
      </c>
      <c r="AH38" s="2">
        <f t="shared" ca="1" si="6"/>
        <v>0</v>
      </c>
      <c r="AI38" s="2">
        <f t="shared" ca="1" si="6"/>
        <v>0</v>
      </c>
      <c r="AJ38" s="2">
        <f t="shared" ca="1" si="6"/>
        <v>0</v>
      </c>
      <c r="AK38" s="2">
        <f t="shared" ca="1" si="6"/>
        <v>0</v>
      </c>
      <c r="AL38" s="55">
        <v>3.5</v>
      </c>
      <c r="AM38" s="55">
        <v>3.5</v>
      </c>
      <c r="AN38" s="55">
        <v>3.5</v>
      </c>
      <c r="AO38" s="55">
        <v>3.5</v>
      </c>
      <c r="AP38" s="55">
        <v>3.5</v>
      </c>
      <c r="AQ38" s="55">
        <v>3.47</v>
      </c>
      <c r="AR38" s="55">
        <v>3.5</v>
      </c>
      <c r="AS38" s="55">
        <v>3.5</v>
      </c>
      <c r="AT38" s="55">
        <v>0.65</v>
      </c>
      <c r="AU38" s="55">
        <v>0.81</v>
      </c>
      <c r="AV38" s="55">
        <v>0.8</v>
      </c>
      <c r="AW38" s="55">
        <v>3.5</v>
      </c>
      <c r="AX38" s="55">
        <v>3.5</v>
      </c>
      <c r="AY38" s="55">
        <v>3.5</v>
      </c>
      <c r="AZ38" s="2">
        <f t="shared" ca="1" si="7"/>
        <v>0</v>
      </c>
      <c r="BA38" s="2">
        <f t="shared" ca="1" si="7"/>
        <v>0</v>
      </c>
      <c r="BB38" s="2">
        <f t="shared" ca="1" si="7"/>
        <v>0</v>
      </c>
      <c r="BC38" s="2">
        <f t="shared" ca="1" si="7"/>
        <v>0</v>
      </c>
      <c r="BD38" s="2">
        <f t="shared" ca="1" si="7"/>
        <v>0</v>
      </c>
      <c r="BE38" s="2">
        <f t="shared" ca="1" si="7"/>
        <v>0</v>
      </c>
      <c r="BF38" s="2">
        <f t="shared" ca="1" si="7"/>
        <v>0</v>
      </c>
      <c r="BG38" s="2">
        <f t="shared" ca="1" si="7"/>
        <v>0</v>
      </c>
      <c r="BH38" s="2">
        <f t="shared" ca="1" si="7"/>
        <v>0</v>
      </c>
      <c r="BI38" s="2">
        <f t="shared" ca="1" si="7"/>
        <v>0</v>
      </c>
      <c r="BJ38" s="2">
        <f t="shared" ca="1" si="7"/>
        <v>0</v>
      </c>
      <c r="BK38" s="2">
        <f t="shared" ca="1" si="7"/>
        <v>0</v>
      </c>
      <c r="BL38" s="2">
        <f t="shared" ca="1" si="7"/>
        <v>0</v>
      </c>
      <c r="BM38" s="2">
        <f t="shared" ca="1" si="7"/>
        <v>0</v>
      </c>
      <c r="BN38" s="2" t="str">
        <f t="shared" si="8"/>
        <v>SG</v>
      </c>
      <c r="BO38" s="2">
        <f>IF(AND(COUNTIF(J38:W38,"&gt;0")&gt;6,COUNTIF(J38:W38,"&gt;0")=SUM(BR38:CE38)),SUM(BR38:CE38),0)</f>
        <v>0</v>
      </c>
      <c r="BP38" s="2">
        <f t="shared" si="2"/>
        <v>1</v>
      </c>
      <c r="BR38" s="2">
        <f t="shared" si="11"/>
        <v>0</v>
      </c>
      <c r="BS38" s="2">
        <f t="shared" si="11"/>
        <v>0</v>
      </c>
      <c r="BT38" s="2">
        <f t="shared" si="11"/>
        <v>0</v>
      </c>
      <c r="BU38" s="2">
        <f t="shared" si="11"/>
        <v>0</v>
      </c>
      <c r="BV38" s="2">
        <f t="shared" si="11"/>
        <v>0</v>
      </c>
      <c r="BW38" s="2">
        <f t="shared" si="11"/>
        <v>0</v>
      </c>
      <c r="BX38" s="2">
        <f t="shared" si="11"/>
        <v>0</v>
      </c>
      <c r="BY38" s="2">
        <f t="shared" si="11"/>
        <v>0</v>
      </c>
      <c r="BZ38" s="2">
        <f t="shared" si="11"/>
        <v>0</v>
      </c>
      <c r="CA38" s="2">
        <f t="shared" si="11"/>
        <v>0</v>
      </c>
      <c r="CB38" s="2">
        <f t="shared" si="11"/>
        <v>0</v>
      </c>
      <c r="CC38" s="2">
        <f t="shared" si="11"/>
        <v>0</v>
      </c>
      <c r="CD38" s="2">
        <f t="shared" si="11"/>
        <v>0</v>
      </c>
      <c r="CE38" s="2">
        <f t="shared" si="11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КА-11  -  Гун</v>
      </c>
      <c r="B39" s="10" t="s">
        <v>2023</v>
      </c>
      <c r="C39" s="18">
        <v>8</v>
      </c>
      <c r="D39" s="18">
        <v>0.2</v>
      </c>
      <c r="E39" s="22" t="s">
        <v>726</v>
      </c>
      <c r="F39" s="22">
        <v>1</v>
      </c>
      <c r="G39" s="18">
        <v>1</v>
      </c>
      <c r="H39" s="20">
        <f t="shared" ca="1" si="4"/>
        <v>0</v>
      </c>
      <c r="I39" s="16" t="str">
        <f t="shared" si="5"/>
        <v>11K002SG0014</v>
      </c>
      <c r="J39" s="54">
        <v>0.5</v>
      </c>
      <c r="K39" s="54">
        <v>0.5</v>
      </c>
      <c r="L39" s="54">
        <v>1</v>
      </c>
      <c r="M39" s="54">
        <v>1.2</v>
      </c>
      <c r="N39" s="54">
        <v>2.6</v>
      </c>
      <c r="O39" s="54">
        <v>0.3</v>
      </c>
      <c r="P39" s="54">
        <v>2</v>
      </c>
      <c r="Q39" s="54">
        <v>0.8</v>
      </c>
      <c r="R39" s="54">
        <v>0.55000000000000004</v>
      </c>
      <c r="S39" s="54">
        <v>1.5</v>
      </c>
      <c r="T39" s="54">
        <v>0.5</v>
      </c>
      <c r="U39" s="54">
        <v>0.5</v>
      </c>
      <c r="V39" s="54">
        <v>0.5</v>
      </c>
      <c r="W39" s="56">
        <v>0.7</v>
      </c>
      <c r="X39" s="2">
        <f t="shared" ca="1" si="6"/>
        <v>0</v>
      </c>
      <c r="Y39" s="2">
        <f t="shared" ca="1" si="6"/>
        <v>0</v>
      </c>
      <c r="Z39" s="2">
        <f t="shared" ca="1" si="6"/>
        <v>0</v>
      </c>
      <c r="AA39" s="2">
        <f t="shared" ca="1" si="6"/>
        <v>0</v>
      </c>
      <c r="AB39" s="2">
        <f t="shared" ca="1" si="6"/>
        <v>20</v>
      </c>
      <c r="AC39" s="2">
        <f t="shared" ca="1" si="6"/>
        <v>0</v>
      </c>
      <c r="AD39" s="2">
        <f t="shared" ca="1" si="6"/>
        <v>20</v>
      </c>
      <c r="AE39" s="2">
        <f t="shared" ca="1" si="6"/>
        <v>0</v>
      </c>
      <c r="AF39" s="2">
        <f t="shared" ca="1" si="6"/>
        <v>0</v>
      </c>
      <c r="AG39" s="2">
        <f t="shared" ca="1" si="6"/>
        <v>0</v>
      </c>
      <c r="AH39" s="2">
        <f t="shared" ca="1" si="6"/>
        <v>0</v>
      </c>
      <c r="AI39" s="2">
        <f t="shared" ca="1" si="6"/>
        <v>0</v>
      </c>
      <c r="AJ39" s="2">
        <f t="shared" ca="1" si="6"/>
        <v>0</v>
      </c>
      <c r="AK39" s="2">
        <f t="shared" ca="1" si="6"/>
        <v>0</v>
      </c>
      <c r="AL39" s="55">
        <v>3.5</v>
      </c>
      <c r="AM39" s="55">
        <v>3.5</v>
      </c>
      <c r="AN39" s="55">
        <v>3.5</v>
      </c>
      <c r="AO39" s="55">
        <v>1.2</v>
      </c>
      <c r="AP39" s="55">
        <v>2.6</v>
      </c>
      <c r="AQ39" s="55">
        <v>0.3</v>
      </c>
      <c r="AR39" s="55">
        <v>3.5</v>
      </c>
      <c r="AS39" s="55">
        <v>3.5</v>
      </c>
      <c r="AT39" s="55">
        <v>3.5</v>
      </c>
      <c r="AU39" s="55">
        <v>3.5</v>
      </c>
      <c r="AV39" s="55">
        <v>3.5</v>
      </c>
      <c r="AW39" s="55">
        <v>3.5</v>
      </c>
      <c r="AX39" s="55">
        <v>3.5</v>
      </c>
      <c r="AY39" s="55">
        <v>3.5</v>
      </c>
      <c r="AZ39" s="2">
        <f t="shared" ca="1" si="7"/>
        <v>0</v>
      </c>
      <c r="BA39" s="2">
        <f t="shared" ca="1" si="7"/>
        <v>0</v>
      </c>
      <c r="BB39" s="2">
        <f t="shared" ca="1" si="7"/>
        <v>0</v>
      </c>
      <c r="BC39" s="2">
        <f t="shared" ca="1" si="7"/>
        <v>0</v>
      </c>
      <c r="BD39" s="2">
        <f t="shared" ca="1" si="7"/>
        <v>0</v>
      </c>
      <c r="BE39" s="2">
        <f t="shared" ca="1" si="7"/>
        <v>0</v>
      </c>
      <c r="BF39" s="2">
        <f t="shared" ca="1" si="7"/>
        <v>0</v>
      </c>
      <c r="BG39" s="2">
        <f t="shared" ca="1" si="7"/>
        <v>0</v>
      </c>
      <c r="BH39" s="2">
        <f t="shared" ca="1" si="7"/>
        <v>0</v>
      </c>
      <c r="BI39" s="2">
        <f t="shared" ca="1" si="7"/>
        <v>0</v>
      </c>
      <c r="BJ39" s="2">
        <f t="shared" ca="1" si="7"/>
        <v>0</v>
      </c>
      <c r="BK39" s="2">
        <f t="shared" ca="1" si="7"/>
        <v>0</v>
      </c>
      <c r="BL39" s="2">
        <f t="shared" ca="1" si="7"/>
        <v>0</v>
      </c>
      <c r="BM39" s="2">
        <f t="shared" ca="1" si="7"/>
        <v>0</v>
      </c>
      <c r="BN39" s="2" t="str">
        <f t="shared" si="8"/>
        <v>SG</v>
      </c>
      <c r="BO39" s="2">
        <f>IF(AND(COUNTIF(J39:W39,"&gt;0")&gt;6,COUNTIF(J39:W39,"&gt;0")=SUM(BR39:CE39)),SUM(BR39:CE39),0)</f>
        <v>0</v>
      </c>
      <c r="BP39" s="2">
        <f t="shared" si="2"/>
        <v>1</v>
      </c>
      <c r="BR39" s="2">
        <f t="shared" si="11"/>
        <v>0</v>
      </c>
      <c r="BS39" s="2">
        <f t="shared" si="11"/>
        <v>0</v>
      </c>
      <c r="BT39" s="2">
        <f t="shared" si="11"/>
        <v>0</v>
      </c>
      <c r="BU39" s="2">
        <f t="shared" si="11"/>
        <v>0</v>
      </c>
      <c r="BV39" s="2">
        <f t="shared" si="11"/>
        <v>0</v>
      </c>
      <c r="BW39" s="2">
        <f t="shared" si="11"/>
        <v>0</v>
      </c>
      <c r="BX39" s="2">
        <f t="shared" si="11"/>
        <v>0</v>
      </c>
      <c r="BY39" s="2">
        <f t="shared" si="11"/>
        <v>0</v>
      </c>
      <c r="BZ39" s="2">
        <f t="shared" si="11"/>
        <v>0</v>
      </c>
      <c r="CA39" s="2">
        <f t="shared" si="11"/>
        <v>0</v>
      </c>
      <c r="CB39" s="2">
        <f t="shared" si="11"/>
        <v>0</v>
      </c>
      <c r="CC39" s="2">
        <f t="shared" si="11"/>
        <v>0</v>
      </c>
      <c r="CD39" s="2">
        <f t="shared" si="11"/>
        <v>0</v>
      </c>
      <c r="CE39" s="2">
        <f t="shared" si="11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КА-1  -  Δα_рс</v>
      </c>
      <c r="B40" s="10" t="s">
        <v>2024</v>
      </c>
      <c r="C40" s="18">
        <v>0.3</v>
      </c>
      <c r="D40" s="18">
        <v>0.04</v>
      </c>
      <c r="E40" s="22" t="s">
        <v>2044</v>
      </c>
      <c r="F40" s="22">
        <v>1</v>
      </c>
      <c r="G40" s="18"/>
      <c r="H40" s="20">
        <f t="shared" ca="1" si="4"/>
        <v>0</v>
      </c>
      <c r="I40" s="16" t="str">
        <f t="shared" si="5"/>
        <v>01K002SV0014</v>
      </c>
      <c r="J40" s="54">
        <v>4.9000000000000002E-2</v>
      </c>
      <c r="K40" s="54">
        <v>5.1999999999999998E-2</v>
      </c>
      <c r="L40" s="54">
        <v>4.9000000000000002E-2</v>
      </c>
      <c r="M40" s="54">
        <v>4.8000000000000001E-2</v>
      </c>
      <c r="N40" s="54">
        <v>5.1999999999999998E-2</v>
      </c>
      <c r="O40" s="54">
        <v>5.0999999999999997E-2</v>
      </c>
      <c r="P40" s="54">
        <v>5.0999999999999997E-2</v>
      </c>
      <c r="Q40" s="54">
        <v>0.05</v>
      </c>
      <c r="R40" s="54">
        <v>4.8000000000000001E-2</v>
      </c>
      <c r="S40" s="54">
        <v>4.8000000000000001E-2</v>
      </c>
      <c r="T40" s="54">
        <v>5.1999999999999998E-2</v>
      </c>
      <c r="U40" s="54">
        <v>0</v>
      </c>
      <c r="V40" s="54">
        <v>0</v>
      </c>
      <c r="W40" s="56">
        <v>0</v>
      </c>
      <c r="X40" s="2">
        <f t="shared" ca="1" si="6"/>
        <v>0</v>
      </c>
      <c r="Y40" s="2">
        <f t="shared" ca="1" si="6"/>
        <v>0</v>
      </c>
      <c r="Z40" s="2">
        <f t="shared" ca="1" si="6"/>
        <v>0</v>
      </c>
      <c r="AA40" s="2">
        <f t="shared" ca="1" si="6"/>
        <v>0</v>
      </c>
      <c r="AB40" s="2">
        <f t="shared" ca="1" si="6"/>
        <v>0</v>
      </c>
      <c r="AC40" s="2">
        <f t="shared" ca="1" si="6"/>
        <v>0</v>
      </c>
      <c r="AD40" s="2">
        <f t="shared" ca="1" si="6"/>
        <v>0</v>
      </c>
      <c r="AE40" s="2">
        <f t="shared" ca="1" si="6"/>
        <v>0</v>
      </c>
      <c r="AF40" s="2">
        <f t="shared" ca="1" si="6"/>
        <v>0</v>
      </c>
      <c r="AG40" s="2">
        <f t="shared" ca="1" si="6"/>
        <v>0</v>
      </c>
      <c r="AH40" s="2">
        <f t="shared" ca="1" si="6"/>
        <v>0</v>
      </c>
      <c r="AI40" s="2">
        <f t="shared" ca="1" si="6"/>
        <v>0</v>
      </c>
      <c r="AJ40" s="2">
        <f t="shared" ca="1" si="6"/>
        <v>0</v>
      </c>
      <c r="AK40" s="2">
        <f t="shared" ca="1" si="6"/>
        <v>0</v>
      </c>
      <c r="AL40" s="55">
        <v>7.8381851015801349E-2</v>
      </c>
      <c r="AM40" s="55">
        <v>0.14199999999999999</v>
      </c>
      <c r="AN40" s="55">
        <v>0.13400000000000001</v>
      </c>
      <c r="AO40" s="55">
        <v>0.13115249063659226</v>
      </c>
      <c r="AP40" s="55">
        <v>0.14199999999999999</v>
      </c>
      <c r="AQ40" s="55">
        <v>0.13900000000000001</v>
      </c>
      <c r="AR40" s="55">
        <v>0.13900000000000001</v>
      </c>
      <c r="AS40" s="55">
        <v>0.13700000000000001</v>
      </c>
      <c r="AT40" s="55">
        <v>0.13100000000000001</v>
      </c>
      <c r="AU40" s="55">
        <v>0.129</v>
      </c>
      <c r="AV40" s="55">
        <v>0.14089961329972722</v>
      </c>
      <c r="AW40" s="55">
        <v>0</v>
      </c>
      <c r="AX40" s="55">
        <v>0</v>
      </c>
      <c r="AY40" s="55">
        <v>0</v>
      </c>
      <c r="AZ40" s="2">
        <f t="shared" ca="1" si="7"/>
        <v>0</v>
      </c>
      <c r="BA40" s="2">
        <f t="shared" ca="1" si="7"/>
        <v>0</v>
      </c>
      <c r="BB40" s="2">
        <f t="shared" ca="1" si="7"/>
        <v>0</v>
      </c>
      <c r="BC40" s="2">
        <f t="shared" ca="1" si="7"/>
        <v>0</v>
      </c>
      <c r="BD40" s="2">
        <f t="shared" ca="1" si="7"/>
        <v>0</v>
      </c>
      <c r="BE40" s="2">
        <f t="shared" ca="1" si="7"/>
        <v>0</v>
      </c>
      <c r="BF40" s="2">
        <f t="shared" ca="1" si="7"/>
        <v>0</v>
      </c>
      <c r="BG40" s="2">
        <f t="shared" ca="1" si="7"/>
        <v>0</v>
      </c>
      <c r="BH40" s="2">
        <f t="shared" ca="1" si="7"/>
        <v>0</v>
      </c>
      <c r="BI40" s="2">
        <f t="shared" ca="1" si="7"/>
        <v>0</v>
      </c>
      <c r="BJ40" s="2">
        <f t="shared" ca="1" si="7"/>
        <v>0</v>
      </c>
      <c r="BK40" s="2">
        <f t="shared" ca="1" si="7"/>
        <v>0</v>
      </c>
      <c r="BL40" s="2">
        <f t="shared" ca="1" si="7"/>
        <v>0</v>
      </c>
      <c r="BM40" s="2">
        <f t="shared" ca="1" si="7"/>
        <v>0</v>
      </c>
      <c r="BN40" s="2" t="str">
        <f t="shared" si="8"/>
        <v>SV</v>
      </c>
      <c r="BP40" s="2">
        <f t="shared" ref="BP40:BP71" si="12">IF(AND(COUNTIF(J40:W40,"&gt;0")&gt;6,SUM(BR40:CE40)=0),1,0)</f>
        <v>1</v>
      </c>
      <c r="BR40" s="2">
        <f t="shared" ref="BR40:CE47" si="13">IF(AND(J60 &gt;0,J40&gt;$C40,J40 &gt;1),1,0)</f>
        <v>0</v>
      </c>
      <c r="BS40" s="2">
        <f t="shared" si="13"/>
        <v>0</v>
      </c>
      <c r="BT40" s="2">
        <f t="shared" si="13"/>
        <v>0</v>
      </c>
      <c r="BU40" s="2">
        <f t="shared" si="13"/>
        <v>0</v>
      </c>
      <c r="BV40" s="2">
        <f t="shared" si="13"/>
        <v>0</v>
      </c>
      <c r="BW40" s="2">
        <f t="shared" si="13"/>
        <v>0</v>
      </c>
      <c r="BX40" s="2">
        <f t="shared" si="13"/>
        <v>0</v>
      </c>
      <c r="BY40" s="2">
        <f t="shared" si="13"/>
        <v>0</v>
      </c>
      <c r="BZ40" s="2">
        <f t="shared" si="13"/>
        <v>0</v>
      </c>
      <c r="CA40" s="2">
        <f t="shared" si="13"/>
        <v>0</v>
      </c>
      <c r="CB40" s="2">
        <f t="shared" si="13"/>
        <v>0</v>
      </c>
      <c r="CC40" s="2">
        <f t="shared" si="13"/>
        <v>0</v>
      </c>
      <c r="CD40" s="2">
        <f t="shared" si="13"/>
        <v>0</v>
      </c>
      <c r="CE40" s="2">
        <f t="shared" si="13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КА-5  -  Δα_рс</v>
      </c>
      <c r="B41" s="10" t="s">
        <v>2025</v>
      </c>
      <c r="C41" s="18">
        <v>0.3</v>
      </c>
      <c r="D41" s="18">
        <v>0.04</v>
      </c>
      <c r="E41" s="22" t="s">
        <v>2044</v>
      </c>
      <c r="F41" s="22">
        <v>1</v>
      </c>
      <c r="G41" s="18"/>
      <c r="H41" s="20">
        <f t="shared" ca="1" si="4"/>
        <v>0</v>
      </c>
      <c r="I41" s="16" t="str">
        <f t="shared" si="5"/>
        <v>05K002SV0014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6">
        <v>0</v>
      </c>
      <c r="X41" s="2">
        <f t="shared" ca="1" si="6"/>
        <v>0</v>
      </c>
      <c r="Y41" s="2">
        <f t="shared" ca="1" si="6"/>
        <v>0</v>
      </c>
      <c r="Z41" s="2">
        <f t="shared" ref="Z41:AK73" ca="1" si="14">IF(L41&lt;&gt;"",IF(LEFT($E41,2)="+-",IF(OR(L41&lt;MIN($C41:$D41),L41&gt;MAX($C41:$D41)),1,0),IF(AND(1*$E41&gt;0,L41&gt;MAX($C41:$D41)),1,IF(AND(1*$E41&lt;0,L41&lt;MIN($C41:$D41)),1,0)))+10*IF(SUM(OFFSET($A$60,MATCH(MID($A41,1,SEARCH(" ",$A41)-1)&amp;"  -  ЧЧР",$A$60:$A$71,0)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$60,IFERROR(MATCH("КА-"&amp;MID($A41,4,2)*1&amp;"А  -  ЧЧР",$A$60:$A$71,0),MATCH("КА-"&amp;MID($A41,4,2)*1&amp;"  -  ЧЧР",$A$60:$A$71,0))-1,COLUMN(L41)-1,,)+OFFSET($A$60,IFERROR(MATCH("КА-"&amp;MID($A41,4,2)*1&amp;"Б  -  ЧЧР",$A$60:$A$71,0),MATCH("КА-"&amp;MID($A41,4,2)*1&amp;"  -  ЧЧР",$A$60:$A$71,0))-1,COLUMN(L41)-1,,)=48,1,0),1),1)),0),0)*IF($G41&gt;0,IF(COLUMN(V$7)-COLUMN($J$7)&gt;=$D$2+$G41,IF(SUM(OFFSET(V41,,-1,,-$G41))&gt;=$G41*21,2,1),1),2)</f>
        <v>0</v>
      </c>
      <c r="AA41" s="2">
        <f t="shared" ca="1" si="14"/>
        <v>0</v>
      </c>
      <c r="AB41" s="2">
        <f t="shared" ca="1" si="14"/>
        <v>0</v>
      </c>
      <c r="AC41" s="2">
        <f t="shared" ca="1" si="14"/>
        <v>0</v>
      </c>
      <c r="AD41" s="2">
        <f t="shared" ca="1" si="14"/>
        <v>0</v>
      </c>
      <c r="AE41" s="2">
        <f t="shared" ca="1" si="14"/>
        <v>0</v>
      </c>
      <c r="AF41" s="2">
        <f t="shared" ca="1" si="14"/>
        <v>0</v>
      </c>
      <c r="AG41" s="2">
        <f t="shared" ca="1" si="14"/>
        <v>0</v>
      </c>
      <c r="AH41" s="2">
        <f t="shared" ca="1" si="14"/>
        <v>0</v>
      </c>
      <c r="AI41" s="2">
        <f t="shared" ca="1" si="14"/>
        <v>0</v>
      </c>
      <c r="AJ41" s="2">
        <f t="shared" ca="1" si="14"/>
        <v>0</v>
      </c>
      <c r="AK41" s="2">
        <f t="shared" ca="1" si="14"/>
        <v>0</v>
      </c>
      <c r="AL41" s="55">
        <v>0</v>
      </c>
      <c r="AM41" s="55">
        <v>0</v>
      </c>
      <c r="AN41" s="55">
        <v>0</v>
      </c>
      <c r="AO41" s="55">
        <v>0</v>
      </c>
      <c r="AP41" s="55">
        <v>0</v>
      </c>
      <c r="AQ41" s="55">
        <v>0</v>
      </c>
      <c r="AR41" s="55">
        <v>0</v>
      </c>
      <c r="AS41" s="55">
        <v>0</v>
      </c>
      <c r="AT41" s="55">
        <v>0</v>
      </c>
      <c r="AU41" s="55">
        <v>0</v>
      </c>
      <c r="AV41" s="55">
        <v>0</v>
      </c>
      <c r="AW41" s="55">
        <v>0</v>
      </c>
      <c r="AX41" s="55">
        <v>0</v>
      </c>
      <c r="AY41" s="55">
        <v>0</v>
      </c>
      <c r="AZ41" s="2">
        <f t="shared" ca="1" si="7"/>
        <v>0</v>
      </c>
      <c r="BA41" s="2">
        <f t="shared" ca="1" si="7"/>
        <v>0</v>
      </c>
      <c r="BB41" s="2">
        <f t="shared" ref="BB41:BM62" ca="1" si="15">COUNTIF(OFFSET(J41,,$D$2+2,COUNTIF(OFFSET($H41,1-ROW($H41),2+4*$D$2,73),"="&amp;OFFSET($H41,,2+4*$D$2))),"&gt;20")</f>
        <v>0</v>
      </c>
      <c r="BC41" s="2">
        <f t="shared" ca="1" si="15"/>
        <v>0</v>
      </c>
      <c r="BD41" s="2">
        <f t="shared" ca="1" si="15"/>
        <v>0</v>
      </c>
      <c r="BE41" s="2">
        <f t="shared" ca="1" si="15"/>
        <v>0</v>
      </c>
      <c r="BF41" s="2">
        <f t="shared" ca="1" si="15"/>
        <v>0</v>
      </c>
      <c r="BG41" s="2">
        <f t="shared" ca="1" si="15"/>
        <v>0</v>
      </c>
      <c r="BH41" s="2">
        <f t="shared" ca="1" si="15"/>
        <v>0</v>
      </c>
      <c r="BI41" s="2">
        <f t="shared" ca="1" si="15"/>
        <v>0</v>
      </c>
      <c r="BJ41" s="2">
        <f t="shared" ca="1" si="15"/>
        <v>0</v>
      </c>
      <c r="BK41" s="2">
        <f t="shared" ca="1" si="15"/>
        <v>0</v>
      </c>
      <c r="BL41" s="2">
        <f t="shared" ca="1" si="15"/>
        <v>0</v>
      </c>
      <c r="BM41" s="2">
        <f t="shared" ca="1" si="15"/>
        <v>0</v>
      </c>
      <c r="BN41" s="2" t="str">
        <f t="shared" si="8"/>
        <v>SV</v>
      </c>
      <c r="BP41" s="2">
        <f t="shared" si="12"/>
        <v>0</v>
      </c>
      <c r="BR41" s="2">
        <f t="shared" si="13"/>
        <v>0</v>
      </c>
      <c r="BS41" s="2">
        <f t="shared" si="13"/>
        <v>0</v>
      </c>
      <c r="BT41" s="2">
        <f t="shared" si="13"/>
        <v>0</v>
      </c>
      <c r="BU41" s="2">
        <f t="shared" si="13"/>
        <v>0</v>
      </c>
      <c r="BV41" s="2">
        <f t="shared" si="13"/>
        <v>0</v>
      </c>
      <c r="BW41" s="2">
        <f t="shared" si="13"/>
        <v>0</v>
      </c>
      <c r="BX41" s="2">
        <f t="shared" si="13"/>
        <v>0</v>
      </c>
      <c r="BY41" s="2">
        <f t="shared" si="13"/>
        <v>0</v>
      </c>
      <c r="BZ41" s="2">
        <f t="shared" si="13"/>
        <v>0</v>
      </c>
      <c r="CA41" s="2">
        <f t="shared" si="13"/>
        <v>0</v>
      </c>
      <c r="CB41" s="2">
        <f t="shared" si="13"/>
        <v>0</v>
      </c>
      <c r="CC41" s="2">
        <f t="shared" si="13"/>
        <v>0</v>
      </c>
      <c r="CD41" s="2">
        <f t="shared" si="13"/>
        <v>0</v>
      </c>
      <c r="CE41" s="2">
        <f t="shared" si="13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КА-6  -  Δα_рс</v>
      </c>
      <c r="B42" s="10" t="s">
        <v>2026</v>
      </c>
      <c r="C42" s="18">
        <v>0.3</v>
      </c>
      <c r="D42" s="18">
        <v>0.04</v>
      </c>
      <c r="E42" s="22" t="s">
        <v>2044</v>
      </c>
      <c r="F42" s="22">
        <v>1</v>
      </c>
      <c r="G42" s="18"/>
      <c r="H42" s="20">
        <f t="shared" ca="1" si="4"/>
        <v>0</v>
      </c>
      <c r="I42" s="16" t="str">
        <f t="shared" si="5"/>
        <v>06K002SV0014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54">
        <v>0</v>
      </c>
      <c r="T42" s="54">
        <v>0</v>
      </c>
      <c r="U42" s="54">
        <v>0</v>
      </c>
      <c r="V42" s="54">
        <v>0</v>
      </c>
      <c r="W42" s="56">
        <v>0</v>
      </c>
      <c r="X42" s="2">
        <f t="shared" ref="X42:Y73" ca="1" si="16">IF(J42&lt;&gt;"",IF(LEFT($E42,2)="+-",IF(OR(J42&lt;MIN($C42:$D42),J42&gt;MAX($C42:$D42)),1,0),IF(AND(1*$E42&gt;0,J42&gt;MAX($C42:$D42)),1,IF(AND(1*$E42&lt;0,J42&lt;MIN($C42:$D42)),1,0)))+10*IF(SUM(OFFSET($A$60,MATCH(MID($A42,1,SEARCH(" ",$A42)-1)&amp;"  -  ЧЧР",$A$60:$A$71,0)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$60,IFERROR(MATCH("КА-"&amp;MID($A42,4,2)*1&amp;"А  -  ЧЧР",$A$60:$A$71,0),MATCH("КА-"&amp;MID($A42,4,2)*1&amp;"  -  ЧЧР",$A$60:$A$71,0))-1,COLUMN(J42)-1,,)+OFFSET($A$60,IFERROR(MATCH("КА-"&amp;MID($A42,4,2)*1&amp;"Б  -  ЧЧР",$A$60:$A$71,0),MATCH("КА-"&amp;MID($A42,4,2)*1&amp;"  -  ЧЧР",$A$60:$A$71,0))-1,COLUMN(J42)-1,,)=48,1,0),1),1)),0),0)*IF($G42&gt;0,IF(COLUMN(T$7)-COLUMN($J$7)&gt;=$D$2+$G42,IF(SUM(OFFSET(T42,,-1,,-$G42))&gt;=$G42*21,2,1),1),2)</f>
        <v>0</v>
      </c>
      <c r="Y42" s="2">
        <f t="shared" ca="1" si="16"/>
        <v>0</v>
      </c>
      <c r="Z42" s="2">
        <f t="shared" ca="1" si="14"/>
        <v>0</v>
      </c>
      <c r="AA42" s="2">
        <f t="shared" ca="1" si="14"/>
        <v>0</v>
      </c>
      <c r="AB42" s="2">
        <f t="shared" ca="1" si="14"/>
        <v>0</v>
      </c>
      <c r="AC42" s="2">
        <f t="shared" ca="1" si="14"/>
        <v>0</v>
      </c>
      <c r="AD42" s="2">
        <f t="shared" ca="1" si="14"/>
        <v>0</v>
      </c>
      <c r="AE42" s="2">
        <f t="shared" ca="1" si="14"/>
        <v>0</v>
      </c>
      <c r="AF42" s="2">
        <f t="shared" ca="1" si="14"/>
        <v>0</v>
      </c>
      <c r="AG42" s="2">
        <f t="shared" ca="1" si="14"/>
        <v>0</v>
      </c>
      <c r="AH42" s="2">
        <f t="shared" ca="1" si="14"/>
        <v>0</v>
      </c>
      <c r="AI42" s="2">
        <f t="shared" ca="1" si="14"/>
        <v>0</v>
      </c>
      <c r="AJ42" s="2">
        <f t="shared" ca="1" si="14"/>
        <v>0</v>
      </c>
      <c r="AK42" s="2">
        <f t="shared" ca="1" si="14"/>
        <v>0</v>
      </c>
      <c r="AL42" s="55">
        <v>0</v>
      </c>
      <c r="AM42" s="55">
        <v>0</v>
      </c>
      <c r="AN42" s="55">
        <v>0</v>
      </c>
      <c r="AO42" s="55">
        <v>0</v>
      </c>
      <c r="AP42" s="55">
        <v>0</v>
      </c>
      <c r="AQ42" s="55">
        <v>0</v>
      </c>
      <c r="AR42" s="55">
        <v>0</v>
      </c>
      <c r="AS42" s="55">
        <v>0</v>
      </c>
      <c r="AT42" s="55">
        <v>0</v>
      </c>
      <c r="AU42" s="55">
        <v>0</v>
      </c>
      <c r="AV42" s="55">
        <v>0</v>
      </c>
      <c r="AW42" s="55">
        <v>0</v>
      </c>
      <c r="AX42" s="55">
        <v>0</v>
      </c>
      <c r="AY42" s="55">
        <v>0</v>
      </c>
      <c r="AZ42" s="2">
        <f t="shared" ref="AZ42:BD73" ca="1" si="17">COUNTIF(OFFSET(H42,,$D$2+2,COUNTIF(OFFSET($H42,1-ROW($H42),2+4*$D$2,73),"="&amp;OFFSET($H42,,2+4*$D$2))),"&gt;20")</f>
        <v>0</v>
      </c>
      <c r="BA42" s="2">
        <f t="shared" ca="1" si="17"/>
        <v>0</v>
      </c>
      <c r="BB42" s="2">
        <f t="shared" ca="1" si="15"/>
        <v>0</v>
      </c>
      <c r="BC42" s="2">
        <f t="shared" ca="1" si="15"/>
        <v>0</v>
      </c>
      <c r="BD42" s="2">
        <f t="shared" ca="1" si="15"/>
        <v>0</v>
      </c>
      <c r="BE42" s="2">
        <f t="shared" ca="1" si="15"/>
        <v>0</v>
      </c>
      <c r="BF42" s="2">
        <f t="shared" ca="1" si="15"/>
        <v>0</v>
      </c>
      <c r="BG42" s="2">
        <f t="shared" ca="1" si="15"/>
        <v>0</v>
      </c>
      <c r="BH42" s="2">
        <f t="shared" ca="1" si="15"/>
        <v>0</v>
      </c>
      <c r="BI42" s="2">
        <f t="shared" ca="1" si="15"/>
        <v>0</v>
      </c>
      <c r="BJ42" s="2">
        <f t="shared" ca="1" si="15"/>
        <v>0</v>
      </c>
      <c r="BK42" s="2">
        <f t="shared" ca="1" si="15"/>
        <v>0</v>
      </c>
      <c r="BL42" s="2">
        <f t="shared" ca="1" si="15"/>
        <v>0</v>
      </c>
      <c r="BM42" s="2">
        <f t="shared" ca="1" si="15"/>
        <v>0</v>
      </c>
      <c r="BN42" s="2" t="str">
        <f t="shared" si="8"/>
        <v>SV</v>
      </c>
      <c r="BP42" s="2">
        <f t="shared" si="12"/>
        <v>0</v>
      </c>
      <c r="BR42" s="2">
        <f t="shared" si="13"/>
        <v>0</v>
      </c>
      <c r="BS42" s="2">
        <f t="shared" si="13"/>
        <v>0</v>
      </c>
      <c r="BT42" s="2">
        <f t="shared" si="13"/>
        <v>0</v>
      </c>
      <c r="BU42" s="2">
        <f t="shared" si="13"/>
        <v>0</v>
      </c>
      <c r="BV42" s="2">
        <f t="shared" si="13"/>
        <v>0</v>
      </c>
      <c r="BW42" s="2">
        <f t="shared" si="13"/>
        <v>0</v>
      </c>
      <c r="BX42" s="2">
        <f t="shared" si="13"/>
        <v>0</v>
      </c>
      <c r="BY42" s="2">
        <f t="shared" si="13"/>
        <v>0</v>
      </c>
      <c r="BZ42" s="2">
        <f t="shared" si="13"/>
        <v>0</v>
      </c>
      <c r="CA42" s="2">
        <f t="shared" si="13"/>
        <v>0</v>
      </c>
      <c r="CB42" s="2">
        <f t="shared" si="13"/>
        <v>0</v>
      </c>
      <c r="CC42" s="2">
        <f t="shared" si="13"/>
        <v>0</v>
      </c>
      <c r="CD42" s="2">
        <f t="shared" si="13"/>
        <v>0</v>
      </c>
      <c r="CE42" s="2">
        <f t="shared" si="13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КА-7  -  Δα_рс</v>
      </c>
      <c r="B43" s="10" t="s">
        <v>2027</v>
      </c>
      <c r="C43" s="18">
        <v>0.3</v>
      </c>
      <c r="D43" s="18">
        <v>0.04</v>
      </c>
      <c r="E43" s="22" t="s">
        <v>2044</v>
      </c>
      <c r="F43" s="22">
        <v>1</v>
      </c>
      <c r="G43" s="18"/>
      <c r="H43" s="20">
        <f t="shared" ca="1" si="4"/>
        <v>0</v>
      </c>
      <c r="I43" s="16" t="str">
        <f t="shared" si="5"/>
        <v>07K002SV0014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6">
        <v>0</v>
      </c>
      <c r="X43" s="2">
        <f t="shared" ca="1" si="16"/>
        <v>0</v>
      </c>
      <c r="Y43" s="2">
        <f t="shared" ca="1" si="16"/>
        <v>0</v>
      </c>
      <c r="Z43" s="2">
        <f t="shared" ca="1" si="14"/>
        <v>0</v>
      </c>
      <c r="AA43" s="2">
        <f t="shared" ca="1" si="14"/>
        <v>0</v>
      </c>
      <c r="AB43" s="2">
        <f t="shared" ca="1" si="14"/>
        <v>0</v>
      </c>
      <c r="AC43" s="2">
        <f t="shared" ca="1" si="14"/>
        <v>0</v>
      </c>
      <c r="AD43" s="2">
        <f t="shared" ca="1" si="14"/>
        <v>0</v>
      </c>
      <c r="AE43" s="2">
        <f t="shared" ca="1" si="14"/>
        <v>0</v>
      </c>
      <c r="AF43" s="2">
        <f t="shared" ca="1" si="14"/>
        <v>0</v>
      </c>
      <c r="AG43" s="2">
        <f t="shared" ca="1" si="14"/>
        <v>0</v>
      </c>
      <c r="AH43" s="2">
        <f t="shared" ca="1" si="14"/>
        <v>0</v>
      </c>
      <c r="AI43" s="2">
        <f t="shared" ca="1" si="14"/>
        <v>0</v>
      </c>
      <c r="AJ43" s="2">
        <f t="shared" ca="1" si="14"/>
        <v>0</v>
      </c>
      <c r="AK43" s="2">
        <f t="shared" ca="1" si="14"/>
        <v>0</v>
      </c>
      <c r="AL43" s="55">
        <v>0</v>
      </c>
      <c r="AM43" s="55">
        <v>0</v>
      </c>
      <c r="AN43" s="55">
        <v>0</v>
      </c>
      <c r="AO43" s="55">
        <v>0</v>
      </c>
      <c r="AP43" s="55">
        <v>0</v>
      </c>
      <c r="AQ43" s="55">
        <v>0</v>
      </c>
      <c r="AR43" s="55">
        <v>0</v>
      </c>
      <c r="AS43" s="55">
        <v>0</v>
      </c>
      <c r="AT43" s="55">
        <v>0</v>
      </c>
      <c r="AU43" s="55">
        <v>0</v>
      </c>
      <c r="AV43" s="55">
        <v>0</v>
      </c>
      <c r="AW43" s="55">
        <v>0</v>
      </c>
      <c r="AX43" s="55">
        <v>0</v>
      </c>
      <c r="AY43" s="55">
        <v>0</v>
      </c>
      <c r="AZ43" s="2">
        <f t="shared" ca="1" si="17"/>
        <v>0</v>
      </c>
      <c r="BA43" s="2">
        <f t="shared" ca="1" si="17"/>
        <v>0</v>
      </c>
      <c r="BB43" s="2">
        <f t="shared" ca="1" si="15"/>
        <v>0</v>
      </c>
      <c r="BC43" s="2">
        <f t="shared" ca="1" si="15"/>
        <v>0</v>
      </c>
      <c r="BD43" s="2">
        <f t="shared" ca="1" si="15"/>
        <v>0</v>
      </c>
      <c r="BE43" s="2">
        <f t="shared" ca="1" si="15"/>
        <v>0</v>
      </c>
      <c r="BF43" s="2">
        <f t="shared" ca="1" si="15"/>
        <v>0</v>
      </c>
      <c r="BG43" s="2">
        <f t="shared" ca="1" si="15"/>
        <v>0</v>
      </c>
      <c r="BH43" s="2">
        <f t="shared" ca="1" si="15"/>
        <v>0</v>
      </c>
      <c r="BI43" s="2">
        <f t="shared" ca="1" si="15"/>
        <v>0</v>
      </c>
      <c r="BJ43" s="2">
        <f t="shared" ca="1" si="15"/>
        <v>0</v>
      </c>
      <c r="BK43" s="2">
        <f t="shared" ca="1" si="15"/>
        <v>0</v>
      </c>
      <c r="BL43" s="2">
        <f t="shared" ca="1" si="15"/>
        <v>0</v>
      </c>
      <c r="BM43" s="2">
        <f t="shared" ca="1" si="15"/>
        <v>0</v>
      </c>
      <c r="BN43" s="2" t="str">
        <f t="shared" si="8"/>
        <v>SV</v>
      </c>
      <c r="BP43" s="2">
        <f t="shared" si="12"/>
        <v>0</v>
      </c>
      <c r="BR43" s="2">
        <f t="shared" si="13"/>
        <v>0</v>
      </c>
      <c r="BS43" s="2">
        <f t="shared" si="13"/>
        <v>0</v>
      </c>
      <c r="BT43" s="2">
        <f t="shared" si="13"/>
        <v>0</v>
      </c>
      <c r="BU43" s="2">
        <f t="shared" si="13"/>
        <v>0</v>
      </c>
      <c r="BV43" s="2">
        <f t="shared" si="13"/>
        <v>0</v>
      </c>
      <c r="BW43" s="2">
        <f t="shared" si="13"/>
        <v>0</v>
      </c>
      <c r="BX43" s="2">
        <f t="shared" si="13"/>
        <v>0</v>
      </c>
      <c r="BY43" s="2">
        <f t="shared" si="13"/>
        <v>0</v>
      </c>
      <c r="BZ43" s="2">
        <f t="shared" si="13"/>
        <v>0</v>
      </c>
      <c r="CA43" s="2">
        <f t="shared" si="13"/>
        <v>0</v>
      </c>
      <c r="CB43" s="2">
        <f t="shared" si="13"/>
        <v>0</v>
      </c>
      <c r="CC43" s="2">
        <f t="shared" si="13"/>
        <v>0</v>
      </c>
      <c r="CD43" s="2">
        <f t="shared" si="13"/>
        <v>0</v>
      </c>
      <c r="CE43" s="2">
        <f t="shared" si="13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КА-8  -  Δα_рс</v>
      </c>
      <c r="B44" s="10" t="s">
        <v>2028</v>
      </c>
      <c r="C44" s="18">
        <v>0.3</v>
      </c>
      <c r="D44" s="18">
        <v>0.04</v>
      </c>
      <c r="E44" s="22" t="s">
        <v>2044</v>
      </c>
      <c r="F44" s="22">
        <v>1</v>
      </c>
      <c r="G44" s="18"/>
      <c r="H44" s="20">
        <f t="shared" ca="1" si="4"/>
        <v>0</v>
      </c>
      <c r="I44" s="16" t="str">
        <f t="shared" si="5"/>
        <v>08K002SV0014</v>
      </c>
      <c r="J44" s="54">
        <v>5.2709717802291937E-2</v>
      </c>
      <c r="K44" s="54">
        <v>0</v>
      </c>
      <c r="L44" s="54">
        <v>0</v>
      </c>
      <c r="M44" s="54">
        <v>0</v>
      </c>
      <c r="N44" s="54">
        <v>0</v>
      </c>
      <c r="O44" s="54">
        <v>4.4613434426386621E-2</v>
      </c>
      <c r="P44" s="54">
        <v>5.2690967235087018E-2</v>
      </c>
      <c r="Q44" s="54">
        <v>4.6265468585280717E-2</v>
      </c>
      <c r="R44" s="54">
        <v>4.9020550864843561E-2</v>
      </c>
      <c r="S44" s="54">
        <v>4.8468640384875625E-2</v>
      </c>
      <c r="T44" s="54">
        <v>4.8486153895974611E-2</v>
      </c>
      <c r="U44" s="54">
        <v>4.8285886982848622E-2</v>
      </c>
      <c r="V44" s="54">
        <v>4.9461028911358909E-2</v>
      </c>
      <c r="W44" s="56">
        <v>4.8582818730102319E-2</v>
      </c>
      <c r="X44" s="2">
        <f t="shared" ca="1" si="16"/>
        <v>0</v>
      </c>
      <c r="Y44" s="2">
        <f t="shared" ca="1" si="16"/>
        <v>0</v>
      </c>
      <c r="Z44" s="2">
        <f t="shared" ca="1" si="14"/>
        <v>0</v>
      </c>
      <c r="AA44" s="2">
        <f t="shared" ca="1" si="14"/>
        <v>0</v>
      </c>
      <c r="AB44" s="2">
        <f t="shared" ca="1" si="14"/>
        <v>0</v>
      </c>
      <c r="AC44" s="2">
        <f t="shared" ca="1" si="14"/>
        <v>0</v>
      </c>
      <c r="AD44" s="2">
        <f t="shared" ca="1" si="14"/>
        <v>0</v>
      </c>
      <c r="AE44" s="2">
        <f t="shared" ca="1" si="14"/>
        <v>0</v>
      </c>
      <c r="AF44" s="2">
        <f t="shared" ca="1" si="14"/>
        <v>0</v>
      </c>
      <c r="AG44" s="2">
        <f t="shared" ca="1" si="14"/>
        <v>0</v>
      </c>
      <c r="AH44" s="2">
        <f t="shared" ca="1" si="14"/>
        <v>0</v>
      </c>
      <c r="AI44" s="2">
        <f t="shared" ca="1" si="14"/>
        <v>0</v>
      </c>
      <c r="AJ44" s="2">
        <f t="shared" ca="1" si="14"/>
        <v>0</v>
      </c>
      <c r="AK44" s="2">
        <f t="shared" ca="1" si="14"/>
        <v>0</v>
      </c>
      <c r="AL44" s="55">
        <v>6.3746897249983683E-2</v>
      </c>
      <c r="AM44" s="55">
        <v>0</v>
      </c>
      <c r="AN44" s="55">
        <v>0</v>
      </c>
      <c r="AO44" s="55">
        <v>0</v>
      </c>
      <c r="AP44" s="55">
        <v>0</v>
      </c>
      <c r="AQ44" s="55">
        <v>4.921549369040993E-2</v>
      </c>
      <c r="AR44" s="55">
        <v>6.3908830680268772E-2</v>
      </c>
      <c r="AS44" s="55">
        <v>5.5999999999999994E-2</v>
      </c>
      <c r="AT44" s="55">
        <v>0.06</v>
      </c>
      <c r="AU44" s="55">
        <v>5.8999999999999997E-2</v>
      </c>
      <c r="AV44" s="55">
        <v>5.9000000000000004E-2</v>
      </c>
      <c r="AW44" s="55">
        <v>5.8999999999999997E-2</v>
      </c>
      <c r="AX44" s="55">
        <v>5.9999999999999991E-2</v>
      </c>
      <c r="AY44" s="55">
        <v>5.8999999999999997E-2</v>
      </c>
      <c r="AZ44" s="2">
        <f t="shared" ca="1" si="17"/>
        <v>0</v>
      </c>
      <c r="BA44" s="2">
        <f t="shared" ca="1" si="17"/>
        <v>0</v>
      </c>
      <c r="BB44" s="2">
        <f t="shared" ca="1" si="15"/>
        <v>0</v>
      </c>
      <c r="BC44" s="2">
        <f t="shared" ca="1" si="15"/>
        <v>0</v>
      </c>
      <c r="BD44" s="2">
        <f t="shared" ca="1" si="15"/>
        <v>0</v>
      </c>
      <c r="BE44" s="2">
        <f t="shared" ca="1" si="15"/>
        <v>0</v>
      </c>
      <c r="BF44" s="2">
        <f t="shared" ca="1" si="15"/>
        <v>0</v>
      </c>
      <c r="BG44" s="2">
        <f t="shared" ca="1" si="15"/>
        <v>0</v>
      </c>
      <c r="BH44" s="2">
        <f t="shared" ca="1" si="15"/>
        <v>0</v>
      </c>
      <c r="BI44" s="2">
        <f t="shared" ca="1" si="15"/>
        <v>0</v>
      </c>
      <c r="BJ44" s="2">
        <f t="shared" ca="1" si="15"/>
        <v>0</v>
      </c>
      <c r="BK44" s="2">
        <f t="shared" ca="1" si="15"/>
        <v>0</v>
      </c>
      <c r="BL44" s="2">
        <f t="shared" ca="1" si="15"/>
        <v>0</v>
      </c>
      <c r="BM44" s="2">
        <f t="shared" ca="1" si="15"/>
        <v>0</v>
      </c>
      <c r="BN44" s="2" t="str">
        <f t="shared" si="8"/>
        <v>SV</v>
      </c>
      <c r="BO44" s="2">
        <f>IF(AND(COUNTIF(J44:W44,"&gt;0")&gt;6,COUNTIF(J44:W44,"&gt;0")=SUM(BR44:CE44)),SUM(BR44:CE44),0)</f>
        <v>0</v>
      </c>
      <c r="BP44" s="2">
        <f t="shared" si="12"/>
        <v>1</v>
      </c>
      <c r="BR44" s="2">
        <f t="shared" si="13"/>
        <v>0</v>
      </c>
      <c r="BS44" s="2">
        <f t="shared" si="13"/>
        <v>0</v>
      </c>
      <c r="BT44" s="2">
        <f t="shared" si="13"/>
        <v>0</v>
      </c>
      <c r="BU44" s="2">
        <f t="shared" si="13"/>
        <v>0</v>
      </c>
      <c r="BV44" s="2">
        <f t="shared" si="13"/>
        <v>0</v>
      </c>
      <c r="BW44" s="2">
        <f t="shared" si="13"/>
        <v>0</v>
      </c>
      <c r="BX44" s="2">
        <f t="shared" si="13"/>
        <v>0</v>
      </c>
      <c r="BY44" s="2">
        <f t="shared" si="13"/>
        <v>0</v>
      </c>
      <c r="BZ44" s="2">
        <f t="shared" si="13"/>
        <v>0</v>
      </c>
      <c r="CA44" s="2">
        <f t="shared" si="13"/>
        <v>0</v>
      </c>
      <c r="CB44" s="2">
        <f t="shared" si="13"/>
        <v>0</v>
      </c>
      <c r="CC44" s="2">
        <f t="shared" si="13"/>
        <v>0</v>
      </c>
      <c r="CD44" s="2">
        <f t="shared" si="13"/>
        <v>0</v>
      </c>
      <c r="CE44" s="2">
        <f t="shared" si="13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КА-9  -  Δα_рс</v>
      </c>
      <c r="B45" s="10" t="s">
        <v>2029</v>
      </c>
      <c r="C45" s="18">
        <v>0.3</v>
      </c>
      <c r="D45" s="18">
        <v>0.04</v>
      </c>
      <c r="E45" s="22" t="s">
        <v>2044</v>
      </c>
      <c r="F45" s="22">
        <v>1</v>
      </c>
      <c r="G45" s="18"/>
      <c r="H45" s="20">
        <f t="shared" ca="1" si="4"/>
        <v>0</v>
      </c>
      <c r="I45" s="16" t="str">
        <f t="shared" si="5"/>
        <v>09K002SV0014</v>
      </c>
      <c r="J45" s="54">
        <v>0.136458035507424</v>
      </c>
      <c r="K45" s="54">
        <v>0.12778100705943979</v>
      </c>
      <c r="L45" s="54">
        <v>0.12803184893156863</v>
      </c>
      <c r="M45" s="54">
        <v>0.12846862282425137</v>
      </c>
      <c r="N45" s="54">
        <v>0.12812343109559104</v>
      </c>
      <c r="O45" s="54">
        <v>0.1865676820888332</v>
      </c>
      <c r="P45" s="54">
        <v>0</v>
      </c>
      <c r="Q45" s="54">
        <v>0</v>
      </c>
      <c r="R45" s="54">
        <v>0</v>
      </c>
      <c r="S45" s="54">
        <v>0</v>
      </c>
      <c r="T45" s="54">
        <v>0</v>
      </c>
      <c r="U45" s="54">
        <v>0</v>
      </c>
      <c r="V45" s="54">
        <v>0</v>
      </c>
      <c r="W45" s="56">
        <v>0</v>
      </c>
      <c r="X45" s="2">
        <f t="shared" ca="1" si="16"/>
        <v>0</v>
      </c>
      <c r="Y45" s="2">
        <f t="shared" ca="1" si="16"/>
        <v>0</v>
      </c>
      <c r="Z45" s="2">
        <f t="shared" ca="1" si="14"/>
        <v>0</v>
      </c>
      <c r="AA45" s="2">
        <f t="shared" ca="1" si="14"/>
        <v>0</v>
      </c>
      <c r="AB45" s="2">
        <f t="shared" ca="1" si="14"/>
        <v>0</v>
      </c>
      <c r="AC45" s="2">
        <f t="shared" ca="1" si="14"/>
        <v>0</v>
      </c>
      <c r="AD45" s="2">
        <f t="shared" ca="1" si="14"/>
        <v>0</v>
      </c>
      <c r="AE45" s="2">
        <f t="shared" ca="1" si="14"/>
        <v>0</v>
      </c>
      <c r="AF45" s="2">
        <f t="shared" ca="1" si="14"/>
        <v>0</v>
      </c>
      <c r="AG45" s="2">
        <f t="shared" ca="1" si="14"/>
        <v>0</v>
      </c>
      <c r="AH45" s="2">
        <f t="shared" ca="1" si="14"/>
        <v>0</v>
      </c>
      <c r="AI45" s="2">
        <f t="shared" ca="1" si="14"/>
        <v>0</v>
      </c>
      <c r="AJ45" s="2">
        <f t="shared" ca="1" si="14"/>
        <v>0</v>
      </c>
      <c r="AK45" s="2">
        <f t="shared" ca="1" si="14"/>
        <v>0</v>
      </c>
      <c r="AL45" s="55">
        <v>6.3E-2</v>
      </c>
      <c r="AM45" s="55">
        <v>5.899999999999999E-2</v>
      </c>
      <c r="AN45" s="55">
        <v>5.8999999999999997E-2</v>
      </c>
      <c r="AO45" s="55">
        <v>5.8999999999999997E-2</v>
      </c>
      <c r="AP45" s="55">
        <v>5.8999999999999997E-2</v>
      </c>
      <c r="AQ45" s="55">
        <v>0.18699999999999997</v>
      </c>
      <c r="AR45" s="55">
        <v>0</v>
      </c>
      <c r="AS45" s="55">
        <v>0</v>
      </c>
      <c r="AT45" s="55">
        <v>0</v>
      </c>
      <c r="AU45" s="55">
        <v>0</v>
      </c>
      <c r="AV45" s="55">
        <v>0</v>
      </c>
      <c r="AW45" s="55">
        <v>0</v>
      </c>
      <c r="AX45" s="55">
        <v>0</v>
      </c>
      <c r="AY45" s="55">
        <v>0</v>
      </c>
      <c r="AZ45" s="2">
        <f t="shared" ca="1" si="17"/>
        <v>0</v>
      </c>
      <c r="BA45" s="2">
        <f t="shared" ca="1" si="17"/>
        <v>0</v>
      </c>
      <c r="BB45" s="2">
        <f t="shared" ca="1" si="15"/>
        <v>0</v>
      </c>
      <c r="BC45" s="2">
        <f t="shared" ca="1" si="15"/>
        <v>0</v>
      </c>
      <c r="BD45" s="2">
        <f t="shared" ca="1" si="15"/>
        <v>0</v>
      </c>
      <c r="BE45" s="2">
        <f t="shared" ca="1" si="15"/>
        <v>0</v>
      </c>
      <c r="BF45" s="2">
        <f t="shared" ca="1" si="15"/>
        <v>0</v>
      </c>
      <c r="BG45" s="2">
        <f t="shared" ca="1" si="15"/>
        <v>0</v>
      </c>
      <c r="BH45" s="2">
        <f t="shared" ca="1" si="15"/>
        <v>0</v>
      </c>
      <c r="BI45" s="2">
        <f t="shared" ca="1" si="15"/>
        <v>0</v>
      </c>
      <c r="BJ45" s="2">
        <f t="shared" ca="1" si="15"/>
        <v>0</v>
      </c>
      <c r="BK45" s="2">
        <f t="shared" ca="1" si="15"/>
        <v>0</v>
      </c>
      <c r="BL45" s="2">
        <f t="shared" ca="1" si="15"/>
        <v>0</v>
      </c>
      <c r="BM45" s="2">
        <f t="shared" ca="1" si="15"/>
        <v>0</v>
      </c>
      <c r="BN45" s="2" t="str">
        <f t="shared" si="8"/>
        <v>SV</v>
      </c>
      <c r="BP45" s="2">
        <f t="shared" si="12"/>
        <v>0</v>
      </c>
      <c r="BR45" s="2">
        <f t="shared" si="13"/>
        <v>0</v>
      </c>
      <c r="BS45" s="2">
        <f t="shared" si="13"/>
        <v>0</v>
      </c>
      <c r="BT45" s="2">
        <f t="shared" si="13"/>
        <v>0</v>
      </c>
      <c r="BU45" s="2">
        <f t="shared" si="13"/>
        <v>0</v>
      </c>
      <c r="BV45" s="2">
        <f t="shared" si="13"/>
        <v>0</v>
      </c>
      <c r="BW45" s="2">
        <f t="shared" si="13"/>
        <v>0</v>
      </c>
      <c r="BX45" s="2">
        <f t="shared" si="13"/>
        <v>0</v>
      </c>
      <c r="BY45" s="2">
        <f t="shared" si="13"/>
        <v>0</v>
      </c>
      <c r="BZ45" s="2">
        <f t="shared" si="13"/>
        <v>0</v>
      </c>
      <c r="CA45" s="2">
        <f t="shared" si="13"/>
        <v>0</v>
      </c>
      <c r="CB45" s="2">
        <f t="shared" si="13"/>
        <v>0</v>
      </c>
      <c r="CC45" s="2">
        <f t="shared" si="13"/>
        <v>0</v>
      </c>
      <c r="CD45" s="2">
        <f t="shared" si="13"/>
        <v>0</v>
      </c>
      <c r="CE45" s="2">
        <f t="shared" si="13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КА-10  -  Δα_рс</v>
      </c>
      <c r="B46" s="10" t="s">
        <v>2030</v>
      </c>
      <c r="C46" s="18">
        <v>0.3</v>
      </c>
      <c r="D46" s="18">
        <v>0.04</v>
      </c>
      <c r="E46" s="22" t="s">
        <v>2044</v>
      </c>
      <c r="F46" s="22">
        <v>1</v>
      </c>
      <c r="G46" s="18"/>
      <c r="H46" s="20">
        <f t="shared" ca="1" si="4"/>
        <v>0</v>
      </c>
      <c r="I46" s="16" t="str">
        <f t="shared" si="5"/>
        <v>10K002SV0014</v>
      </c>
      <c r="J46" s="54">
        <v>4.109771960086079E-2</v>
      </c>
      <c r="K46" s="54">
        <v>3.9946293858810787E-2</v>
      </c>
      <c r="L46" s="54">
        <v>3.9711911077600658E-2</v>
      </c>
      <c r="M46" s="54">
        <v>4.1929132758895094E-2</v>
      </c>
      <c r="N46" s="54">
        <v>4.1793072477713772E-2</v>
      </c>
      <c r="O46" s="54">
        <v>4.4829697626288099E-2</v>
      </c>
      <c r="P46" s="54">
        <v>4.3985208475046576E-2</v>
      </c>
      <c r="Q46" s="54">
        <v>4.4444791834933856E-2</v>
      </c>
      <c r="R46" s="54">
        <v>4.4896690985146787E-2</v>
      </c>
      <c r="S46" s="54">
        <v>4.6713465599564005E-2</v>
      </c>
      <c r="T46" s="54">
        <v>4.6751326039872872E-2</v>
      </c>
      <c r="U46" s="54">
        <v>4.4272106220948876E-2</v>
      </c>
      <c r="V46" s="54">
        <v>4.200224376953441E-2</v>
      </c>
      <c r="W46" s="56">
        <v>4.2920278909690884E-2</v>
      </c>
      <c r="X46" s="2">
        <f t="shared" ca="1" si="16"/>
        <v>0</v>
      </c>
      <c r="Y46" s="2">
        <f t="shared" ca="1" si="16"/>
        <v>0</v>
      </c>
      <c r="Z46" s="2">
        <f t="shared" ca="1" si="14"/>
        <v>0</v>
      </c>
      <c r="AA46" s="2">
        <f t="shared" ca="1" si="14"/>
        <v>0</v>
      </c>
      <c r="AB46" s="2">
        <f t="shared" ca="1" si="14"/>
        <v>0</v>
      </c>
      <c r="AC46" s="2">
        <f t="shared" ca="1" si="14"/>
        <v>0</v>
      </c>
      <c r="AD46" s="2">
        <f t="shared" ca="1" si="14"/>
        <v>0</v>
      </c>
      <c r="AE46" s="2">
        <f t="shared" ca="1" si="14"/>
        <v>0</v>
      </c>
      <c r="AF46" s="2">
        <f t="shared" ca="1" si="14"/>
        <v>0</v>
      </c>
      <c r="AG46" s="2">
        <f t="shared" ca="1" si="14"/>
        <v>0</v>
      </c>
      <c r="AH46" s="2">
        <f t="shared" ca="1" si="14"/>
        <v>0</v>
      </c>
      <c r="AI46" s="2">
        <f t="shared" ca="1" si="14"/>
        <v>0</v>
      </c>
      <c r="AJ46" s="2">
        <f t="shared" ca="1" si="14"/>
        <v>0</v>
      </c>
      <c r="AK46" s="2">
        <f t="shared" ca="1" si="14"/>
        <v>0</v>
      </c>
      <c r="AL46" s="55">
        <v>6.3E-2</v>
      </c>
      <c r="AM46" s="55">
        <v>6.0999999999999999E-2</v>
      </c>
      <c r="AN46" s="55">
        <v>6.1000000000000006E-2</v>
      </c>
      <c r="AO46" s="55">
        <v>6.4103510635709696E-2</v>
      </c>
      <c r="AP46" s="55">
        <v>6.3999999999999987E-2</v>
      </c>
      <c r="AQ46" s="55">
        <v>6.8516200205805192E-2</v>
      </c>
      <c r="AR46" s="55">
        <v>6.8000000000000005E-2</v>
      </c>
      <c r="AS46" s="55">
        <v>6.8000000000000005E-2</v>
      </c>
      <c r="AT46" s="55">
        <v>4.6903681758879406E-2</v>
      </c>
      <c r="AU46" s="55">
        <v>4.7E-2</v>
      </c>
      <c r="AV46" s="55">
        <v>4.7E-2</v>
      </c>
      <c r="AW46" s="55">
        <v>6.8000000000000005E-2</v>
      </c>
      <c r="AX46" s="55">
        <v>6.4000000000000001E-2</v>
      </c>
      <c r="AY46" s="55">
        <v>6.598182753011185E-2</v>
      </c>
      <c r="AZ46" s="2">
        <f t="shared" ca="1" si="17"/>
        <v>0</v>
      </c>
      <c r="BA46" s="2">
        <f t="shared" ca="1" si="17"/>
        <v>0</v>
      </c>
      <c r="BB46" s="2">
        <f t="shared" ca="1" si="15"/>
        <v>0</v>
      </c>
      <c r="BC46" s="2">
        <f t="shared" ca="1" si="15"/>
        <v>0</v>
      </c>
      <c r="BD46" s="2">
        <f t="shared" ca="1" si="15"/>
        <v>0</v>
      </c>
      <c r="BE46" s="2">
        <f t="shared" ca="1" si="15"/>
        <v>0</v>
      </c>
      <c r="BF46" s="2">
        <f t="shared" ca="1" si="15"/>
        <v>0</v>
      </c>
      <c r="BG46" s="2">
        <f t="shared" ca="1" si="15"/>
        <v>0</v>
      </c>
      <c r="BH46" s="2">
        <f t="shared" ca="1" si="15"/>
        <v>0</v>
      </c>
      <c r="BI46" s="2">
        <f t="shared" ca="1" si="15"/>
        <v>0</v>
      </c>
      <c r="BJ46" s="2">
        <f t="shared" ca="1" si="15"/>
        <v>0</v>
      </c>
      <c r="BK46" s="2">
        <f t="shared" ca="1" si="15"/>
        <v>0</v>
      </c>
      <c r="BL46" s="2">
        <f t="shared" ca="1" si="15"/>
        <v>0</v>
      </c>
      <c r="BM46" s="2">
        <f t="shared" ca="1" si="15"/>
        <v>0</v>
      </c>
      <c r="BN46" s="2" t="str">
        <f t="shared" si="8"/>
        <v>SV</v>
      </c>
      <c r="BO46" s="2">
        <f>IF(AND(COUNTIF(J46:W46,"&gt;0")&gt;6,COUNTIF(J46:W46,"&gt;0")=SUM(BR46:CE46)),SUM(BR46:CE46),0)</f>
        <v>0</v>
      </c>
      <c r="BP46" s="2">
        <f t="shared" si="12"/>
        <v>1</v>
      </c>
      <c r="BR46" s="2">
        <f t="shared" si="13"/>
        <v>0</v>
      </c>
      <c r="BS46" s="2">
        <f t="shared" si="13"/>
        <v>0</v>
      </c>
      <c r="BT46" s="2">
        <f t="shared" si="13"/>
        <v>0</v>
      </c>
      <c r="BU46" s="2">
        <f t="shared" si="13"/>
        <v>0</v>
      </c>
      <c r="BV46" s="2">
        <f t="shared" si="13"/>
        <v>0</v>
      </c>
      <c r="BW46" s="2">
        <f t="shared" si="13"/>
        <v>0</v>
      </c>
      <c r="BX46" s="2">
        <f t="shared" si="13"/>
        <v>0</v>
      </c>
      <c r="BY46" s="2">
        <f t="shared" si="13"/>
        <v>0</v>
      </c>
      <c r="BZ46" s="2">
        <f t="shared" si="13"/>
        <v>0</v>
      </c>
      <c r="CA46" s="2">
        <f t="shared" si="13"/>
        <v>0</v>
      </c>
      <c r="CB46" s="2">
        <f t="shared" si="13"/>
        <v>0</v>
      </c>
      <c r="CC46" s="2">
        <f t="shared" si="13"/>
        <v>0</v>
      </c>
      <c r="CD46" s="2">
        <f t="shared" si="13"/>
        <v>0</v>
      </c>
      <c r="CE46" s="2">
        <f t="shared" si="13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КА-11  -  Δα_рс</v>
      </c>
      <c r="B47" s="10" t="s">
        <v>2031</v>
      </c>
      <c r="C47" s="18">
        <v>0.3</v>
      </c>
      <c r="D47" s="18">
        <v>0.04</v>
      </c>
      <c r="E47" s="22" t="s">
        <v>2044</v>
      </c>
      <c r="F47" s="22">
        <v>1</v>
      </c>
      <c r="G47" s="18"/>
      <c r="H47" s="20">
        <f t="shared" ca="1" si="4"/>
        <v>0</v>
      </c>
      <c r="I47" s="16" t="str">
        <f t="shared" si="5"/>
        <v>11K002SV0014</v>
      </c>
      <c r="J47" s="54">
        <v>6.0549527324047815E-2</v>
      </c>
      <c r="K47" s="54">
        <v>5.8525181335846471E-2</v>
      </c>
      <c r="L47" s="54">
        <v>5.8171275697025675E-2</v>
      </c>
      <c r="M47" s="54">
        <v>6.7632333185493207E-2</v>
      </c>
      <c r="N47" s="54">
        <v>6.7053143334281903E-2</v>
      </c>
      <c r="O47" s="54">
        <v>6.6120037027230974E-2</v>
      </c>
      <c r="P47" s="54">
        <v>6.3955202939829328E-2</v>
      </c>
      <c r="Q47" s="54">
        <v>6.1758534758521388E-2</v>
      </c>
      <c r="R47" s="54">
        <v>5.9541853127347583E-2</v>
      </c>
      <c r="S47" s="54">
        <v>6.1053308073643467E-2</v>
      </c>
      <c r="T47" s="54">
        <v>6.2671885539054131E-2</v>
      </c>
      <c r="U47" s="54">
        <v>6.0909944360191572E-2</v>
      </c>
      <c r="V47" s="54">
        <v>6.3494178142697991E-2</v>
      </c>
      <c r="W47" s="56">
        <v>6.1105691873991209E-2</v>
      </c>
      <c r="X47" s="2">
        <f t="shared" ca="1" si="16"/>
        <v>0</v>
      </c>
      <c r="Y47" s="2">
        <f t="shared" ca="1" si="16"/>
        <v>0</v>
      </c>
      <c r="Z47" s="2">
        <f t="shared" ca="1" si="14"/>
        <v>0</v>
      </c>
      <c r="AA47" s="2">
        <f t="shared" ca="1" si="14"/>
        <v>0</v>
      </c>
      <c r="AB47" s="2">
        <f t="shared" ca="1" si="14"/>
        <v>0</v>
      </c>
      <c r="AC47" s="2">
        <f t="shared" ca="1" si="14"/>
        <v>0</v>
      </c>
      <c r="AD47" s="2">
        <f t="shared" ca="1" si="14"/>
        <v>0</v>
      </c>
      <c r="AE47" s="2">
        <f t="shared" ca="1" si="14"/>
        <v>0</v>
      </c>
      <c r="AF47" s="2">
        <f t="shared" ca="1" si="14"/>
        <v>0</v>
      </c>
      <c r="AG47" s="2">
        <f t="shared" ca="1" si="14"/>
        <v>0</v>
      </c>
      <c r="AH47" s="2">
        <f t="shared" ca="1" si="14"/>
        <v>0</v>
      </c>
      <c r="AI47" s="2">
        <f t="shared" ca="1" si="14"/>
        <v>0</v>
      </c>
      <c r="AJ47" s="2">
        <f t="shared" ca="1" si="14"/>
        <v>0</v>
      </c>
      <c r="AK47" s="2">
        <f t="shared" ca="1" si="14"/>
        <v>0</v>
      </c>
      <c r="AL47" s="55">
        <v>6.3E-2</v>
      </c>
      <c r="AM47" s="55">
        <v>6.0999999999999999E-2</v>
      </c>
      <c r="AN47" s="55">
        <v>6.0999999999999999E-2</v>
      </c>
      <c r="AO47" s="55">
        <v>6.8000000000000005E-2</v>
      </c>
      <c r="AP47" s="55">
        <v>6.699999999999999E-2</v>
      </c>
      <c r="AQ47" s="55">
        <v>6.6000000000000003E-2</v>
      </c>
      <c r="AR47" s="55">
        <v>6.7000000000000004E-2</v>
      </c>
      <c r="AS47" s="55">
        <v>6.5000000000000002E-2</v>
      </c>
      <c r="AT47" s="55">
        <v>6.3E-2</v>
      </c>
      <c r="AU47" s="55">
        <v>6.4000000000000001E-2</v>
      </c>
      <c r="AV47" s="55">
        <v>6.6000000000000003E-2</v>
      </c>
      <c r="AW47" s="55">
        <v>6.4000000000000001E-2</v>
      </c>
      <c r="AX47" s="55">
        <v>6.6000000000000003E-2</v>
      </c>
      <c r="AY47" s="55">
        <v>6.4000000000000001E-2</v>
      </c>
      <c r="AZ47" s="2">
        <f t="shared" ca="1" si="17"/>
        <v>0</v>
      </c>
      <c r="BA47" s="2">
        <f t="shared" ca="1" si="17"/>
        <v>0</v>
      </c>
      <c r="BB47" s="2">
        <f t="shared" ca="1" si="15"/>
        <v>0</v>
      </c>
      <c r="BC47" s="2">
        <f t="shared" ca="1" si="15"/>
        <v>0</v>
      </c>
      <c r="BD47" s="2">
        <f t="shared" ca="1" si="15"/>
        <v>0</v>
      </c>
      <c r="BE47" s="2">
        <f t="shared" ca="1" si="15"/>
        <v>0</v>
      </c>
      <c r="BF47" s="2">
        <f t="shared" ca="1" si="15"/>
        <v>0</v>
      </c>
      <c r="BG47" s="2">
        <f t="shared" ca="1" si="15"/>
        <v>0</v>
      </c>
      <c r="BH47" s="2">
        <f t="shared" ca="1" si="15"/>
        <v>0</v>
      </c>
      <c r="BI47" s="2">
        <f t="shared" ca="1" si="15"/>
        <v>0</v>
      </c>
      <c r="BJ47" s="2">
        <f t="shared" ca="1" si="15"/>
        <v>0</v>
      </c>
      <c r="BK47" s="2">
        <f t="shared" ca="1" si="15"/>
        <v>0</v>
      </c>
      <c r="BL47" s="2">
        <f t="shared" ca="1" si="15"/>
        <v>0</v>
      </c>
      <c r="BM47" s="2">
        <f t="shared" ca="1" si="15"/>
        <v>0</v>
      </c>
      <c r="BN47" s="2" t="str">
        <f t="shared" si="8"/>
        <v>SV</v>
      </c>
      <c r="BO47" s="2">
        <f>IF(AND(COUNTIF(J47:W47,"&gt;0")&gt;6,COUNTIF(J47:W47,"&gt;0")=SUM(BR47:CE47)),SUM(BR47:CE47),0)</f>
        <v>0</v>
      </c>
      <c r="BP47" s="2">
        <f t="shared" si="12"/>
        <v>1</v>
      </c>
      <c r="BR47" s="2">
        <f t="shared" si="13"/>
        <v>0</v>
      </c>
      <c r="BS47" s="2">
        <f t="shared" si="13"/>
        <v>0</v>
      </c>
      <c r="BT47" s="2">
        <f t="shared" si="13"/>
        <v>0</v>
      </c>
      <c r="BU47" s="2">
        <f t="shared" si="13"/>
        <v>0</v>
      </c>
      <c r="BV47" s="2">
        <f t="shared" si="13"/>
        <v>0</v>
      </c>
      <c r="BW47" s="2">
        <f t="shared" si="13"/>
        <v>0</v>
      </c>
      <c r="BX47" s="2">
        <f t="shared" si="13"/>
        <v>0</v>
      </c>
      <c r="BY47" s="2">
        <f t="shared" si="13"/>
        <v>0</v>
      </c>
      <c r="BZ47" s="2">
        <f t="shared" si="13"/>
        <v>0</v>
      </c>
      <c r="CA47" s="2">
        <f t="shared" si="13"/>
        <v>0</v>
      </c>
      <c r="CB47" s="2">
        <f t="shared" si="13"/>
        <v>0</v>
      </c>
      <c r="CC47" s="2">
        <f t="shared" si="13"/>
        <v>0</v>
      </c>
      <c r="CD47" s="2">
        <f t="shared" si="13"/>
        <v>0</v>
      </c>
      <c r="CE47" s="2">
        <f t="shared" si="13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ТА-2  -  Тпв</v>
      </c>
      <c r="B48" s="10" t="s">
        <v>2032</v>
      </c>
      <c r="C48" s="18">
        <v>150</v>
      </c>
      <c r="D48" s="18">
        <v>110</v>
      </c>
      <c r="E48" s="22" t="s">
        <v>114</v>
      </c>
      <c r="F48" s="22">
        <v>3</v>
      </c>
      <c r="G48" s="18"/>
      <c r="H48" s="20">
        <f t="shared" ca="1" si="4"/>
        <v>0</v>
      </c>
      <c r="I48" s="16" t="str">
        <f t="shared" si="5"/>
        <v>02T002TW0014</v>
      </c>
      <c r="J48" s="54">
        <v>0</v>
      </c>
      <c r="K48" s="54">
        <v>0</v>
      </c>
      <c r="L48" s="54">
        <v>0</v>
      </c>
      <c r="M48" s="54">
        <v>106.9</v>
      </c>
      <c r="N48" s="54">
        <v>105.5</v>
      </c>
      <c r="O48" s="54">
        <v>104.5</v>
      </c>
      <c r="P48" s="54">
        <v>106.1</v>
      </c>
      <c r="Q48" s="54">
        <v>107.9</v>
      </c>
      <c r="R48" s="54">
        <v>108.5</v>
      </c>
      <c r="S48" s="54">
        <v>107.6</v>
      </c>
      <c r="T48" s="54">
        <v>105.8</v>
      </c>
      <c r="U48" s="54">
        <v>105.9</v>
      </c>
      <c r="V48" s="54">
        <v>106.6</v>
      </c>
      <c r="W48" s="56">
        <v>106.6</v>
      </c>
      <c r="X48" s="2">
        <f t="shared" ca="1" si="16"/>
        <v>0</v>
      </c>
      <c r="Y48" s="2">
        <f t="shared" ca="1" si="16"/>
        <v>0</v>
      </c>
      <c r="Z48" s="2">
        <f t="shared" ca="1" si="14"/>
        <v>0</v>
      </c>
      <c r="AA48" s="2">
        <f t="shared" ca="1" si="14"/>
        <v>0</v>
      </c>
      <c r="AB48" s="2">
        <f t="shared" ca="1" si="14"/>
        <v>0</v>
      </c>
      <c r="AC48" s="2">
        <f t="shared" ca="1" si="14"/>
        <v>0</v>
      </c>
      <c r="AD48" s="2">
        <f t="shared" ca="1" si="14"/>
        <v>0</v>
      </c>
      <c r="AE48" s="2">
        <f t="shared" ca="1" si="14"/>
        <v>0</v>
      </c>
      <c r="AF48" s="2">
        <f t="shared" ca="1" si="14"/>
        <v>0</v>
      </c>
      <c r="AG48" s="2">
        <f t="shared" ca="1" si="14"/>
        <v>0</v>
      </c>
      <c r="AH48" s="2">
        <f t="shared" ca="1" si="14"/>
        <v>0</v>
      </c>
      <c r="AI48" s="2">
        <f t="shared" ca="1" si="14"/>
        <v>0</v>
      </c>
      <c r="AJ48" s="2">
        <f t="shared" ca="1" si="14"/>
        <v>0</v>
      </c>
      <c r="AK48" s="2">
        <f t="shared" ca="1" si="14"/>
        <v>0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2">
        <f t="shared" ca="1" si="17"/>
        <v>0</v>
      </c>
      <c r="BA48" s="2">
        <f t="shared" ca="1" si="17"/>
        <v>0</v>
      </c>
      <c r="BB48" s="2">
        <f t="shared" ca="1" si="15"/>
        <v>0</v>
      </c>
      <c r="BC48" s="2">
        <f t="shared" ca="1" si="15"/>
        <v>0</v>
      </c>
      <c r="BD48" s="2">
        <f t="shared" ca="1" si="15"/>
        <v>0</v>
      </c>
      <c r="BE48" s="2">
        <f t="shared" ca="1" si="15"/>
        <v>0</v>
      </c>
      <c r="BF48" s="2">
        <f t="shared" ca="1" si="15"/>
        <v>0</v>
      </c>
      <c r="BG48" s="2">
        <f t="shared" ca="1" si="15"/>
        <v>0</v>
      </c>
      <c r="BH48" s="2">
        <f t="shared" ca="1" si="15"/>
        <v>0</v>
      </c>
      <c r="BI48" s="2">
        <f t="shared" ca="1" si="15"/>
        <v>0</v>
      </c>
      <c r="BJ48" s="2">
        <f t="shared" ca="1" si="15"/>
        <v>0</v>
      </c>
      <c r="BK48" s="2">
        <f t="shared" ca="1" si="15"/>
        <v>0</v>
      </c>
      <c r="BL48" s="2">
        <f t="shared" ca="1" si="15"/>
        <v>0</v>
      </c>
      <c r="BM48" s="2">
        <f t="shared" ca="1" si="15"/>
        <v>0</v>
      </c>
      <c r="BN48" s="2" t="str">
        <f t="shared" si="8"/>
        <v>TW</v>
      </c>
      <c r="BO48" s="2">
        <f>IF(AND(COUNTIF(J48:W48,"&gt;0")&gt;6,COUNTIF(J48:W48,"&gt;0")=SUM(BR48:CE48)),SUM(BR48:CE48),0)</f>
        <v>11</v>
      </c>
      <c r="BP48" s="2">
        <f t="shared" si="12"/>
        <v>0</v>
      </c>
      <c r="BQ48" s="127">
        <v>45792</v>
      </c>
      <c r="BR48" s="2">
        <f t="shared" ref="BR48:CE51" si="18">IF(AND(J68 &gt;0,J48&lt;$D48,J48&gt;50),1,0)</f>
        <v>0</v>
      </c>
      <c r="BS48" s="2">
        <f t="shared" si="18"/>
        <v>0</v>
      </c>
      <c r="BT48" s="2">
        <f t="shared" si="18"/>
        <v>0</v>
      </c>
      <c r="BU48" s="2">
        <f t="shared" si="18"/>
        <v>1</v>
      </c>
      <c r="BV48" s="2">
        <f t="shared" si="18"/>
        <v>1</v>
      </c>
      <c r="BW48" s="2">
        <f t="shared" si="18"/>
        <v>1</v>
      </c>
      <c r="BX48" s="2">
        <f t="shared" si="18"/>
        <v>1</v>
      </c>
      <c r="BY48" s="2">
        <f t="shared" si="18"/>
        <v>1</v>
      </c>
      <c r="BZ48" s="2">
        <f t="shared" si="18"/>
        <v>1</v>
      </c>
      <c r="CA48" s="2">
        <f t="shared" si="18"/>
        <v>1</v>
      </c>
      <c r="CB48" s="2">
        <f t="shared" si="18"/>
        <v>1</v>
      </c>
      <c r="CC48" s="2">
        <f t="shared" si="18"/>
        <v>1</v>
      </c>
      <c r="CD48" s="2">
        <f t="shared" si="18"/>
        <v>1</v>
      </c>
      <c r="CE48" s="2">
        <f t="shared" si="18"/>
        <v>1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ТА-3  -  Тпв</v>
      </c>
      <c r="B49" s="10" t="s">
        <v>2033</v>
      </c>
      <c r="C49" s="18">
        <v>150</v>
      </c>
      <c r="D49" s="18">
        <v>110</v>
      </c>
      <c r="E49" s="22" t="s">
        <v>114</v>
      </c>
      <c r="F49" s="22">
        <v>3</v>
      </c>
      <c r="G49" s="18"/>
      <c r="H49" s="20">
        <f t="shared" ca="1" si="4"/>
        <v>0</v>
      </c>
      <c r="I49" s="16" t="str">
        <f t="shared" si="5"/>
        <v>03T002TW0014</v>
      </c>
      <c r="J49" s="54">
        <v>107.7</v>
      </c>
      <c r="K49" s="54">
        <v>107.3</v>
      </c>
      <c r="L49" s="54">
        <v>107.2</v>
      </c>
      <c r="M49" s="54">
        <v>106.9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6">
        <v>0</v>
      </c>
      <c r="X49" s="2">
        <f t="shared" ca="1" si="16"/>
        <v>0</v>
      </c>
      <c r="Y49" s="2">
        <f t="shared" ca="1" si="16"/>
        <v>0</v>
      </c>
      <c r="Z49" s="2">
        <f t="shared" ca="1" si="14"/>
        <v>0</v>
      </c>
      <c r="AA49" s="2">
        <f t="shared" ca="1" si="14"/>
        <v>0</v>
      </c>
      <c r="AB49" s="2">
        <f t="shared" ca="1" si="14"/>
        <v>0</v>
      </c>
      <c r="AC49" s="2">
        <f t="shared" ca="1" si="14"/>
        <v>0</v>
      </c>
      <c r="AD49" s="2">
        <f t="shared" ca="1" si="14"/>
        <v>0</v>
      </c>
      <c r="AE49" s="2">
        <f t="shared" ca="1" si="14"/>
        <v>0</v>
      </c>
      <c r="AF49" s="2">
        <f t="shared" ca="1" si="14"/>
        <v>0</v>
      </c>
      <c r="AG49" s="2">
        <f t="shared" ca="1" si="14"/>
        <v>0</v>
      </c>
      <c r="AH49" s="2">
        <f t="shared" ca="1" si="14"/>
        <v>0</v>
      </c>
      <c r="AI49" s="2">
        <f t="shared" ca="1" si="14"/>
        <v>0</v>
      </c>
      <c r="AJ49" s="2">
        <f t="shared" ca="1" si="14"/>
        <v>0</v>
      </c>
      <c r="AK49" s="2">
        <f t="shared" ca="1" si="14"/>
        <v>0</v>
      </c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2">
        <f t="shared" ca="1" si="17"/>
        <v>0</v>
      </c>
      <c r="BA49" s="2">
        <f t="shared" ca="1" si="17"/>
        <v>0</v>
      </c>
      <c r="BB49" s="2">
        <f t="shared" ca="1" si="15"/>
        <v>0</v>
      </c>
      <c r="BC49" s="2">
        <f t="shared" ca="1" si="15"/>
        <v>0</v>
      </c>
      <c r="BD49" s="2">
        <f t="shared" ca="1" si="15"/>
        <v>0</v>
      </c>
      <c r="BE49" s="2">
        <f t="shared" ca="1" si="15"/>
        <v>0</v>
      </c>
      <c r="BF49" s="2">
        <f t="shared" ca="1" si="15"/>
        <v>0</v>
      </c>
      <c r="BG49" s="2">
        <f t="shared" ca="1" si="15"/>
        <v>0</v>
      </c>
      <c r="BH49" s="2">
        <f t="shared" ca="1" si="15"/>
        <v>0</v>
      </c>
      <c r="BI49" s="2">
        <f t="shared" ca="1" si="15"/>
        <v>0</v>
      </c>
      <c r="BJ49" s="2">
        <f t="shared" ca="1" si="15"/>
        <v>0</v>
      </c>
      <c r="BK49" s="2">
        <f t="shared" ca="1" si="15"/>
        <v>0</v>
      </c>
      <c r="BL49" s="2">
        <f t="shared" ca="1" si="15"/>
        <v>0</v>
      </c>
      <c r="BM49" s="2">
        <f t="shared" ca="1" si="15"/>
        <v>0</v>
      </c>
      <c r="BN49" s="2" t="str">
        <f t="shared" si="8"/>
        <v>TW</v>
      </c>
      <c r="BP49" s="2">
        <f t="shared" si="12"/>
        <v>0</v>
      </c>
      <c r="BR49" s="2">
        <f t="shared" si="18"/>
        <v>1</v>
      </c>
      <c r="BS49" s="2">
        <f t="shared" si="18"/>
        <v>1</v>
      </c>
      <c r="BT49" s="2">
        <f t="shared" si="18"/>
        <v>1</v>
      </c>
      <c r="BU49" s="2">
        <f t="shared" si="18"/>
        <v>1</v>
      </c>
      <c r="BV49" s="2">
        <f t="shared" si="18"/>
        <v>0</v>
      </c>
      <c r="BW49" s="2">
        <f t="shared" si="18"/>
        <v>0</v>
      </c>
      <c r="BX49" s="2">
        <f t="shared" si="18"/>
        <v>0</v>
      </c>
      <c r="BY49" s="2">
        <f t="shared" si="18"/>
        <v>0</v>
      </c>
      <c r="BZ49" s="2">
        <f t="shared" si="18"/>
        <v>0</v>
      </c>
      <c r="CA49" s="2">
        <f t="shared" si="18"/>
        <v>0</v>
      </c>
      <c r="CB49" s="2">
        <f t="shared" si="18"/>
        <v>0</v>
      </c>
      <c r="CC49" s="2">
        <f t="shared" si="18"/>
        <v>0</v>
      </c>
      <c r="CD49" s="2">
        <f t="shared" si="18"/>
        <v>0</v>
      </c>
      <c r="CE49" s="2">
        <f t="shared" si="18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ТА-4  -  Тпв</v>
      </c>
      <c r="B50" s="10" t="s">
        <v>2034</v>
      </c>
      <c r="C50" s="18">
        <v>150</v>
      </c>
      <c r="D50" s="18">
        <v>110</v>
      </c>
      <c r="E50" s="22" t="s">
        <v>114</v>
      </c>
      <c r="F50" s="22">
        <v>3</v>
      </c>
      <c r="G50" s="18"/>
      <c r="H50" s="20">
        <f t="shared" ca="1" si="4"/>
        <v>0</v>
      </c>
      <c r="I50" s="16" t="str">
        <f t="shared" si="5"/>
        <v>04T002TW0014</v>
      </c>
      <c r="J50" s="54">
        <v>107.7</v>
      </c>
      <c r="K50" s="54">
        <v>107.3</v>
      </c>
      <c r="L50" s="54">
        <v>107.2</v>
      </c>
      <c r="M50" s="54">
        <v>106.9</v>
      </c>
      <c r="N50" s="54">
        <v>105.5</v>
      </c>
      <c r="O50" s="54">
        <v>104.5</v>
      </c>
      <c r="P50" s="54">
        <v>106.1</v>
      </c>
      <c r="Q50" s="54">
        <v>107.9</v>
      </c>
      <c r="R50" s="54">
        <v>108.5</v>
      </c>
      <c r="S50" s="54">
        <v>107.6</v>
      </c>
      <c r="T50" s="54">
        <v>105.8</v>
      </c>
      <c r="U50" s="54">
        <v>105.9</v>
      </c>
      <c r="V50" s="54">
        <v>106.6</v>
      </c>
      <c r="W50" s="56">
        <v>106.6</v>
      </c>
      <c r="X50" s="2">
        <f t="shared" ca="1" si="16"/>
        <v>0</v>
      </c>
      <c r="Y50" s="2">
        <f t="shared" ca="1" si="16"/>
        <v>0</v>
      </c>
      <c r="Z50" s="2">
        <f t="shared" ca="1" si="14"/>
        <v>0</v>
      </c>
      <c r="AA50" s="2">
        <f t="shared" ca="1" si="14"/>
        <v>0</v>
      </c>
      <c r="AB50" s="2">
        <f t="shared" ca="1" si="14"/>
        <v>0</v>
      </c>
      <c r="AC50" s="2">
        <f t="shared" ca="1" si="14"/>
        <v>0</v>
      </c>
      <c r="AD50" s="2">
        <f t="shared" ca="1" si="14"/>
        <v>0</v>
      </c>
      <c r="AE50" s="2">
        <f t="shared" ca="1" si="14"/>
        <v>0</v>
      </c>
      <c r="AF50" s="2">
        <f t="shared" ca="1" si="14"/>
        <v>0</v>
      </c>
      <c r="AG50" s="2">
        <f t="shared" ca="1" si="14"/>
        <v>0</v>
      </c>
      <c r="AH50" s="2">
        <f t="shared" ca="1" si="14"/>
        <v>0</v>
      </c>
      <c r="AI50" s="2">
        <f t="shared" ca="1" si="14"/>
        <v>0</v>
      </c>
      <c r="AJ50" s="2">
        <f t="shared" ca="1" si="14"/>
        <v>0</v>
      </c>
      <c r="AK50" s="2">
        <f t="shared" ca="1" si="14"/>
        <v>0</v>
      </c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2">
        <f t="shared" ca="1" si="17"/>
        <v>0</v>
      </c>
      <c r="BA50" s="2">
        <f t="shared" ca="1" si="17"/>
        <v>0</v>
      </c>
      <c r="BB50" s="2">
        <f t="shared" ca="1" si="15"/>
        <v>0</v>
      </c>
      <c r="BC50" s="2">
        <f t="shared" ca="1" si="15"/>
        <v>0</v>
      </c>
      <c r="BD50" s="2">
        <f t="shared" ca="1" si="15"/>
        <v>0</v>
      </c>
      <c r="BE50" s="2">
        <f t="shared" ca="1" si="15"/>
        <v>0</v>
      </c>
      <c r="BF50" s="2">
        <f t="shared" ca="1" si="15"/>
        <v>0</v>
      </c>
      <c r="BG50" s="2">
        <f t="shared" ca="1" si="15"/>
        <v>0</v>
      </c>
      <c r="BH50" s="2">
        <f t="shared" ca="1" si="15"/>
        <v>0</v>
      </c>
      <c r="BI50" s="2">
        <f t="shared" ca="1" si="15"/>
        <v>0</v>
      </c>
      <c r="BJ50" s="2">
        <f t="shared" ca="1" si="15"/>
        <v>0</v>
      </c>
      <c r="BK50" s="2">
        <f t="shared" ca="1" si="15"/>
        <v>0</v>
      </c>
      <c r="BL50" s="2">
        <f t="shared" ca="1" si="15"/>
        <v>0</v>
      </c>
      <c r="BM50" s="2">
        <f t="shared" ca="1" si="15"/>
        <v>0</v>
      </c>
      <c r="BN50" s="2" t="str">
        <f t="shared" si="8"/>
        <v>TW</v>
      </c>
      <c r="BO50" s="2">
        <f>IF(AND(COUNTIF(J50:W50,"&gt;0")&gt;6,COUNTIF(J50:W50,"&gt;0")=SUM(BR50:CE50)),SUM(BR50:CE50),0)</f>
        <v>14</v>
      </c>
      <c r="BP50" s="2">
        <f t="shared" si="12"/>
        <v>0</v>
      </c>
      <c r="BQ50" s="127">
        <v>45792</v>
      </c>
      <c r="BR50" s="2">
        <f t="shared" si="18"/>
        <v>1</v>
      </c>
      <c r="BS50" s="2">
        <f t="shared" si="18"/>
        <v>1</v>
      </c>
      <c r="BT50" s="2">
        <f t="shared" si="18"/>
        <v>1</v>
      </c>
      <c r="BU50" s="2">
        <f t="shared" si="18"/>
        <v>1</v>
      </c>
      <c r="BV50" s="2">
        <f t="shared" si="18"/>
        <v>1</v>
      </c>
      <c r="BW50" s="2">
        <f t="shared" si="18"/>
        <v>1</v>
      </c>
      <c r="BX50" s="2">
        <f t="shared" si="18"/>
        <v>1</v>
      </c>
      <c r="BY50" s="2">
        <f t="shared" si="18"/>
        <v>1</v>
      </c>
      <c r="BZ50" s="2">
        <f t="shared" si="18"/>
        <v>1</v>
      </c>
      <c r="CA50" s="2">
        <f t="shared" si="18"/>
        <v>1</v>
      </c>
      <c r="CB50" s="2">
        <f t="shared" si="18"/>
        <v>1</v>
      </c>
      <c r="CC50" s="2">
        <f t="shared" si="18"/>
        <v>1</v>
      </c>
      <c r="CD50" s="2">
        <f t="shared" si="18"/>
        <v>1</v>
      </c>
      <c r="CE50" s="2">
        <f t="shared" si="18"/>
        <v>1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ТА-7  -  Тпв</v>
      </c>
      <c r="B51" s="10" t="s">
        <v>2035</v>
      </c>
      <c r="C51" s="18">
        <v>150</v>
      </c>
      <c r="D51" s="18">
        <v>110</v>
      </c>
      <c r="E51" s="22" t="s">
        <v>114</v>
      </c>
      <c r="F51" s="22">
        <v>3</v>
      </c>
      <c r="G51" s="18"/>
      <c r="H51" s="20">
        <f t="shared" ca="1" si="4"/>
        <v>0</v>
      </c>
      <c r="I51" s="16" t="str">
        <f t="shared" si="5"/>
        <v>07T002TW0014</v>
      </c>
      <c r="J51" s="54">
        <v>107.7</v>
      </c>
      <c r="K51" s="54">
        <v>107.3</v>
      </c>
      <c r="L51" s="54">
        <v>107.2</v>
      </c>
      <c r="M51" s="54">
        <v>106.9</v>
      </c>
      <c r="N51" s="54">
        <v>105.5</v>
      </c>
      <c r="O51" s="54">
        <v>104.5</v>
      </c>
      <c r="P51" s="54">
        <v>106.1</v>
      </c>
      <c r="Q51" s="54">
        <v>107.9</v>
      </c>
      <c r="R51" s="54">
        <v>108.5</v>
      </c>
      <c r="S51" s="54">
        <v>107.6</v>
      </c>
      <c r="T51" s="54">
        <v>105.8</v>
      </c>
      <c r="U51" s="54">
        <v>105.9</v>
      </c>
      <c r="V51" s="54">
        <v>106.6</v>
      </c>
      <c r="W51" s="56">
        <v>106.6</v>
      </c>
      <c r="X51" s="2">
        <f t="shared" ca="1" si="16"/>
        <v>0</v>
      </c>
      <c r="Y51" s="2">
        <f t="shared" ca="1" si="16"/>
        <v>0</v>
      </c>
      <c r="Z51" s="2">
        <f t="shared" ca="1" si="14"/>
        <v>0</v>
      </c>
      <c r="AA51" s="2">
        <f t="shared" ca="1" si="14"/>
        <v>0</v>
      </c>
      <c r="AB51" s="2">
        <f t="shared" ca="1" si="14"/>
        <v>0</v>
      </c>
      <c r="AC51" s="2">
        <f t="shared" ca="1" si="14"/>
        <v>0</v>
      </c>
      <c r="AD51" s="2">
        <f t="shared" ca="1" si="14"/>
        <v>0</v>
      </c>
      <c r="AE51" s="2">
        <f t="shared" ca="1" si="14"/>
        <v>0</v>
      </c>
      <c r="AF51" s="2">
        <f t="shared" ca="1" si="14"/>
        <v>0</v>
      </c>
      <c r="AG51" s="2">
        <f t="shared" ca="1" si="14"/>
        <v>0</v>
      </c>
      <c r="AH51" s="2">
        <f t="shared" ca="1" si="14"/>
        <v>0</v>
      </c>
      <c r="AI51" s="2">
        <f t="shared" ca="1" si="14"/>
        <v>0</v>
      </c>
      <c r="AJ51" s="2">
        <f t="shared" ca="1" si="14"/>
        <v>0</v>
      </c>
      <c r="AK51" s="2">
        <f t="shared" ca="1" si="14"/>
        <v>0</v>
      </c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2">
        <f t="shared" ca="1" si="17"/>
        <v>0</v>
      </c>
      <c r="BA51" s="2">
        <f t="shared" ca="1" si="17"/>
        <v>0</v>
      </c>
      <c r="BB51" s="2">
        <f t="shared" ca="1" si="15"/>
        <v>0</v>
      </c>
      <c r="BC51" s="2">
        <f t="shared" ca="1" si="15"/>
        <v>0</v>
      </c>
      <c r="BD51" s="2">
        <f t="shared" ca="1" si="15"/>
        <v>0</v>
      </c>
      <c r="BE51" s="2">
        <f t="shared" ca="1" si="15"/>
        <v>0</v>
      </c>
      <c r="BF51" s="2">
        <f t="shared" ca="1" si="15"/>
        <v>0</v>
      </c>
      <c r="BG51" s="2">
        <f t="shared" ca="1" si="15"/>
        <v>0</v>
      </c>
      <c r="BH51" s="2">
        <f t="shared" ca="1" si="15"/>
        <v>0</v>
      </c>
      <c r="BI51" s="2">
        <f t="shared" ca="1" si="15"/>
        <v>0</v>
      </c>
      <c r="BJ51" s="2">
        <f t="shared" ca="1" si="15"/>
        <v>0</v>
      </c>
      <c r="BK51" s="2">
        <f t="shared" ca="1" si="15"/>
        <v>0</v>
      </c>
      <c r="BL51" s="2">
        <f t="shared" ca="1" si="15"/>
        <v>0</v>
      </c>
      <c r="BM51" s="2">
        <f t="shared" ca="1" si="15"/>
        <v>0</v>
      </c>
      <c r="BN51" s="2" t="str">
        <f t="shared" si="8"/>
        <v>TW</v>
      </c>
      <c r="BO51" s="2">
        <f>IF(AND(COUNTIF(J51:W51,"&gt;0")&gt;6,COUNTIF(J51:W51,"&gt;0")=SUM(BR51:CE51)),SUM(BR51:CE51),0)</f>
        <v>14</v>
      </c>
      <c r="BP51" s="2">
        <f t="shared" si="12"/>
        <v>0</v>
      </c>
      <c r="BQ51" s="127">
        <v>45753</v>
      </c>
      <c r="BR51" s="2">
        <f t="shared" si="18"/>
        <v>1</v>
      </c>
      <c r="BS51" s="2">
        <f t="shared" si="18"/>
        <v>1</v>
      </c>
      <c r="BT51" s="2">
        <f t="shared" si="18"/>
        <v>1</v>
      </c>
      <c r="BU51" s="2">
        <f t="shared" si="18"/>
        <v>1</v>
      </c>
      <c r="BV51" s="2">
        <f t="shared" si="18"/>
        <v>1</v>
      </c>
      <c r="BW51" s="2">
        <f t="shared" si="18"/>
        <v>1</v>
      </c>
      <c r="BX51" s="2">
        <f t="shared" si="18"/>
        <v>1</v>
      </c>
      <c r="BY51" s="2">
        <f t="shared" si="18"/>
        <v>1</v>
      </c>
      <c r="BZ51" s="2">
        <f t="shared" si="18"/>
        <v>1</v>
      </c>
      <c r="CA51" s="2">
        <f t="shared" si="18"/>
        <v>1</v>
      </c>
      <c r="CB51" s="2">
        <f t="shared" si="18"/>
        <v>1</v>
      </c>
      <c r="CC51" s="2">
        <f t="shared" si="18"/>
        <v>1</v>
      </c>
      <c r="CD51" s="2">
        <f t="shared" si="18"/>
        <v>1</v>
      </c>
      <c r="CE51" s="2">
        <f t="shared" si="18"/>
        <v>1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ТА-2  -  Р₀</v>
      </c>
      <c r="B52" s="10" t="s">
        <v>2036</v>
      </c>
      <c r="C52" s="18">
        <v>31</v>
      </c>
      <c r="D52" s="18">
        <v>28</v>
      </c>
      <c r="E52" s="22" t="s">
        <v>2045</v>
      </c>
      <c r="F52" s="22">
        <v>3</v>
      </c>
      <c r="G52" s="18"/>
      <c r="H52" s="20">
        <f t="shared" ca="1" si="4"/>
        <v>0</v>
      </c>
      <c r="I52" s="16" t="str">
        <f t="shared" si="5"/>
        <v>02T002PP0014</v>
      </c>
      <c r="J52" s="54">
        <v>0</v>
      </c>
      <c r="K52" s="54">
        <v>0</v>
      </c>
      <c r="L52" s="54">
        <v>0</v>
      </c>
      <c r="M52" s="54">
        <v>31.6</v>
      </c>
      <c r="N52" s="54">
        <v>32.9</v>
      </c>
      <c r="O52" s="54">
        <v>32.840000000000003</v>
      </c>
      <c r="P52" s="54">
        <v>33.4</v>
      </c>
      <c r="Q52" s="54">
        <v>32.6</v>
      </c>
      <c r="R52" s="54">
        <v>31.6</v>
      </c>
      <c r="S52" s="54">
        <v>31.2</v>
      </c>
      <c r="T52" s="54">
        <v>32.1</v>
      </c>
      <c r="U52" s="54">
        <v>31.42</v>
      </c>
      <c r="V52" s="54">
        <v>32</v>
      </c>
      <c r="W52" s="56">
        <v>31.89</v>
      </c>
      <c r="X52" s="2">
        <f t="shared" ca="1" si="16"/>
        <v>2</v>
      </c>
      <c r="Y52" s="2">
        <f t="shared" ca="1" si="16"/>
        <v>2</v>
      </c>
      <c r="Z52" s="2">
        <f t="shared" ca="1" si="14"/>
        <v>2</v>
      </c>
      <c r="AA52" s="2">
        <f t="shared" ca="1" si="14"/>
        <v>2</v>
      </c>
      <c r="AB52" s="2">
        <f t="shared" ca="1" si="14"/>
        <v>2</v>
      </c>
      <c r="AC52" s="2">
        <f t="shared" ca="1" si="14"/>
        <v>2</v>
      </c>
      <c r="AD52" s="2">
        <f t="shared" ca="1" si="14"/>
        <v>2</v>
      </c>
      <c r="AE52" s="2">
        <f t="shared" ca="1" si="14"/>
        <v>2</v>
      </c>
      <c r="AF52" s="2">
        <f t="shared" ca="1" si="14"/>
        <v>2</v>
      </c>
      <c r="AG52" s="2">
        <f t="shared" ca="1" si="14"/>
        <v>2</v>
      </c>
      <c r="AH52" s="2">
        <f t="shared" ca="1" si="14"/>
        <v>2</v>
      </c>
      <c r="AI52" s="2">
        <f t="shared" ca="1" si="14"/>
        <v>2</v>
      </c>
      <c r="AJ52" s="2">
        <f t="shared" ca="1" si="14"/>
        <v>2</v>
      </c>
      <c r="AK52" s="2">
        <f t="shared" ca="1" si="14"/>
        <v>2</v>
      </c>
      <c r="AL52" s="55">
        <v>0</v>
      </c>
      <c r="AM52" s="55">
        <v>0</v>
      </c>
      <c r="AN52" s="55">
        <v>0</v>
      </c>
      <c r="AO52" s="55">
        <v>30.000000000000004</v>
      </c>
      <c r="AP52" s="55">
        <v>30.000000000000007</v>
      </c>
      <c r="AQ52" s="55">
        <v>30.000000000000004</v>
      </c>
      <c r="AR52" s="55">
        <v>30</v>
      </c>
      <c r="AS52" s="55">
        <v>29.999999999999996</v>
      </c>
      <c r="AT52" s="55">
        <v>30</v>
      </c>
      <c r="AU52" s="55">
        <v>30</v>
      </c>
      <c r="AV52" s="55">
        <v>30.000000000000007</v>
      </c>
      <c r="AW52" s="55">
        <v>30.000000000000007</v>
      </c>
      <c r="AX52" s="55">
        <v>29.999999999999996</v>
      </c>
      <c r="AY52" s="55">
        <v>29.999999999999996</v>
      </c>
      <c r="AZ52" s="2">
        <f t="shared" ca="1" si="17"/>
        <v>0</v>
      </c>
      <c r="BA52" s="2">
        <f t="shared" ca="1" si="17"/>
        <v>0</v>
      </c>
      <c r="BB52" s="2">
        <f t="shared" ca="1" si="15"/>
        <v>0</v>
      </c>
      <c r="BC52" s="2">
        <f t="shared" ca="1" si="15"/>
        <v>0</v>
      </c>
      <c r="BD52" s="2">
        <f t="shared" ca="1" si="15"/>
        <v>0</v>
      </c>
      <c r="BE52" s="2">
        <f t="shared" ca="1" si="15"/>
        <v>0</v>
      </c>
      <c r="BF52" s="2">
        <f t="shared" ca="1" si="15"/>
        <v>0</v>
      </c>
      <c r="BG52" s="2">
        <f t="shared" ca="1" si="15"/>
        <v>0</v>
      </c>
      <c r="BH52" s="2">
        <f t="shared" ca="1" si="15"/>
        <v>0</v>
      </c>
      <c r="BI52" s="2">
        <f t="shared" ca="1" si="15"/>
        <v>0</v>
      </c>
      <c r="BJ52" s="2">
        <f t="shared" ca="1" si="15"/>
        <v>0</v>
      </c>
      <c r="BK52" s="2">
        <f t="shared" ca="1" si="15"/>
        <v>0</v>
      </c>
      <c r="BL52" s="2">
        <f t="shared" ca="1" si="15"/>
        <v>0</v>
      </c>
      <c r="BM52" s="2">
        <f t="shared" ca="1" si="15"/>
        <v>0</v>
      </c>
      <c r="BN52" s="2" t="str">
        <f t="shared" si="8"/>
        <v>PP</v>
      </c>
      <c r="BO52" s="2">
        <f>IF(AND(COUNTIF(J52:W52,"&gt;0")&gt;6,COUNTIF(J52:W52,"&gt;0")=SUM(BR52:CE52)),SUM(BR52:CE52),0)</f>
        <v>0</v>
      </c>
      <c r="BP52" s="2">
        <f t="shared" si="12"/>
        <v>1</v>
      </c>
      <c r="BR52" s="2">
        <f t="shared" ref="BR52:CE55" si="19">IF(AND(J68 &gt;0,J52&lt;$D52,J52 &gt;20),1,0)</f>
        <v>0</v>
      </c>
      <c r="BS52" s="2">
        <f t="shared" si="19"/>
        <v>0</v>
      </c>
      <c r="BT52" s="2">
        <f t="shared" si="19"/>
        <v>0</v>
      </c>
      <c r="BU52" s="2">
        <f t="shared" si="19"/>
        <v>0</v>
      </c>
      <c r="BV52" s="2">
        <f t="shared" si="19"/>
        <v>0</v>
      </c>
      <c r="BW52" s="2">
        <f t="shared" si="19"/>
        <v>0</v>
      </c>
      <c r="BX52" s="2">
        <f t="shared" si="19"/>
        <v>0</v>
      </c>
      <c r="BY52" s="2">
        <f t="shared" si="19"/>
        <v>0</v>
      </c>
      <c r="BZ52" s="2">
        <f t="shared" si="19"/>
        <v>0</v>
      </c>
      <c r="CA52" s="2">
        <f t="shared" si="19"/>
        <v>0</v>
      </c>
      <c r="CB52" s="2">
        <f t="shared" si="19"/>
        <v>0</v>
      </c>
      <c r="CC52" s="2">
        <f t="shared" si="19"/>
        <v>0</v>
      </c>
      <c r="CD52" s="2">
        <f t="shared" si="19"/>
        <v>0</v>
      </c>
      <c r="CE52" s="2">
        <f t="shared" si="19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ТА-3  -  Р₀</v>
      </c>
      <c r="B53" s="10" t="s">
        <v>2037</v>
      </c>
      <c r="C53" s="18">
        <v>31</v>
      </c>
      <c r="D53" s="18">
        <v>28</v>
      </c>
      <c r="E53" s="22" t="s">
        <v>2045</v>
      </c>
      <c r="F53" s="22">
        <v>3</v>
      </c>
      <c r="G53" s="18"/>
      <c r="H53" s="20">
        <f t="shared" ca="1" si="4"/>
        <v>0</v>
      </c>
      <c r="I53" s="16" t="str">
        <f t="shared" si="5"/>
        <v>03T002PP0014</v>
      </c>
      <c r="J53" s="54">
        <v>30</v>
      </c>
      <c r="K53" s="54">
        <v>30</v>
      </c>
      <c r="L53" s="54">
        <v>30</v>
      </c>
      <c r="M53" s="54">
        <v>30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X53" s="2">
        <f t="shared" ca="1" si="16"/>
        <v>0</v>
      </c>
      <c r="Y53" s="2">
        <f t="shared" ca="1" si="16"/>
        <v>0</v>
      </c>
      <c r="Z53" s="2">
        <f t="shared" ca="1" si="14"/>
        <v>0</v>
      </c>
      <c r="AA53" s="2">
        <f t="shared" ca="1" si="14"/>
        <v>0</v>
      </c>
      <c r="AB53" s="2">
        <f t="shared" ca="1" si="14"/>
        <v>2</v>
      </c>
      <c r="AC53" s="2">
        <f t="shared" ca="1" si="14"/>
        <v>2</v>
      </c>
      <c r="AD53" s="2">
        <f t="shared" ca="1" si="14"/>
        <v>2</v>
      </c>
      <c r="AE53" s="2">
        <f t="shared" ca="1" si="14"/>
        <v>2</v>
      </c>
      <c r="AF53" s="2">
        <f t="shared" ca="1" si="14"/>
        <v>2</v>
      </c>
      <c r="AG53" s="2">
        <f t="shared" ca="1" si="14"/>
        <v>2</v>
      </c>
      <c r="AH53" s="2">
        <f t="shared" ca="1" si="14"/>
        <v>2</v>
      </c>
      <c r="AI53" s="2">
        <f t="shared" ca="1" si="14"/>
        <v>2</v>
      </c>
      <c r="AJ53" s="2">
        <f t="shared" ca="1" si="14"/>
        <v>2</v>
      </c>
      <c r="AK53" s="2">
        <f t="shared" ca="1" si="14"/>
        <v>2</v>
      </c>
      <c r="AL53" s="55">
        <v>30</v>
      </c>
      <c r="AM53" s="55">
        <v>30</v>
      </c>
      <c r="AN53" s="55">
        <v>30</v>
      </c>
      <c r="AO53" s="55">
        <v>30</v>
      </c>
      <c r="AP53" s="55">
        <v>0</v>
      </c>
      <c r="AQ53" s="55">
        <v>0</v>
      </c>
      <c r="AR53" s="55">
        <v>0</v>
      </c>
      <c r="AS53" s="55">
        <v>0</v>
      </c>
      <c r="AT53" s="55">
        <v>0</v>
      </c>
      <c r="AU53" s="55">
        <v>0</v>
      </c>
      <c r="AV53" s="55">
        <v>0</v>
      </c>
      <c r="AW53" s="55">
        <v>0</v>
      </c>
      <c r="AX53" s="55">
        <v>0</v>
      </c>
      <c r="AY53" s="55">
        <v>0</v>
      </c>
      <c r="AZ53" s="2">
        <f t="shared" ca="1" si="17"/>
        <v>0</v>
      </c>
      <c r="BA53" s="2">
        <f t="shared" ca="1" si="17"/>
        <v>0</v>
      </c>
      <c r="BB53" s="2">
        <f t="shared" ca="1" si="15"/>
        <v>0</v>
      </c>
      <c r="BC53" s="2">
        <f t="shared" ca="1" si="15"/>
        <v>0</v>
      </c>
      <c r="BD53" s="2">
        <f t="shared" ca="1" si="15"/>
        <v>0</v>
      </c>
      <c r="BE53" s="2">
        <f t="shared" ca="1" si="15"/>
        <v>0</v>
      </c>
      <c r="BF53" s="2">
        <f t="shared" ca="1" si="15"/>
        <v>0</v>
      </c>
      <c r="BG53" s="2">
        <f t="shared" ca="1" si="15"/>
        <v>0</v>
      </c>
      <c r="BH53" s="2">
        <f t="shared" ca="1" si="15"/>
        <v>0</v>
      </c>
      <c r="BI53" s="2">
        <f t="shared" ca="1" si="15"/>
        <v>1</v>
      </c>
      <c r="BJ53" s="2">
        <f t="shared" ca="1" si="15"/>
        <v>0</v>
      </c>
      <c r="BK53" s="2">
        <f t="shared" ca="1" si="15"/>
        <v>0</v>
      </c>
      <c r="BL53" s="2">
        <f t="shared" ca="1" si="15"/>
        <v>0</v>
      </c>
      <c r="BM53" s="2">
        <f t="shared" ca="1" si="15"/>
        <v>0</v>
      </c>
      <c r="BN53" s="2" t="str">
        <f t="shared" si="8"/>
        <v>PP</v>
      </c>
      <c r="BP53" s="2">
        <f t="shared" si="12"/>
        <v>0</v>
      </c>
      <c r="BR53" s="2">
        <f t="shared" si="19"/>
        <v>0</v>
      </c>
      <c r="BS53" s="2">
        <f t="shared" si="19"/>
        <v>0</v>
      </c>
      <c r="BT53" s="2">
        <f t="shared" si="19"/>
        <v>0</v>
      </c>
      <c r="BU53" s="2">
        <f t="shared" si="19"/>
        <v>0</v>
      </c>
      <c r="BV53" s="2">
        <f t="shared" si="19"/>
        <v>0</v>
      </c>
      <c r="BW53" s="2">
        <f t="shared" si="19"/>
        <v>0</v>
      </c>
      <c r="BX53" s="2">
        <f t="shared" si="19"/>
        <v>0</v>
      </c>
      <c r="BY53" s="2">
        <f t="shared" si="19"/>
        <v>0</v>
      </c>
      <c r="BZ53" s="2">
        <f t="shared" si="19"/>
        <v>0</v>
      </c>
      <c r="CA53" s="2">
        <f t="shared" si="19"/>
        <v>0</v>
      </c>
      <c r="CB53" s="2">
        <f t="shared" si="19"/>
        <v>0</v>
      </c>
      <c r="CC53" s="2">
        <f t="shared" si="19"/>
        <v>0</v>
      </c>
      <c r="CD53" s="2">
        <f t="shared" si="19"/>
        <v>0</v>
      </c>
      <c r="CE53" s="2">
        <f t="shared" si="19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ТА-4  -  Р₀</v>
      </c>
      <c r="B54" s="10" t="s">
        <v>2038</v>
      </c>
      <c r="C54" s="18">
        <v>31</v>
      </c>
      <c r="D54" s="18">
        <v>28</v>
      </c>
      <c r="E54" s="22" t="s">
        <v>2045</v>
      </c>
      <c r="F54" s="22">
        <v>3</v>
      </c>
      <c r="G54" s="18"/>
      <c r="H54" s="20">
        <f t="shared" ca="1" si="4"/>
        <v>0</v>
      </c>
      <c r="I54" s="16" t="str">
        <f t="shared" si="5"/>
        <v>04T002PP0014</v>
      </c>
      <c r="J54" s="54">
        <v>30.71</v>
      </c>
      <c r="K54" s="54">
        <v>30.7</v>
      </c>
      <c r="L54" s="54">
        <v>30.65</v>
      </c>
      <c r="M54" s="54">
        <v>31.28</v>
      </c>
      <c r="N54" s="54">
        <v>30.9</v>
      </c>
      <c r="O54" s="54">
        <v>30.95</v>
      </c>
      <c r="P54" s="54">
        <v>31.66</v>
      </c>
      <c r="Q54" s="54">
        <v>30.85</v>
      </c>
      <c r="R54" s="54">
        <v>30.33</v>
      </c>
      <c r="S54" s="54">
        <v>30.65</v>
      </c>
      <c r="T54" s="54">
        <v>31.14</v>
      </c>
      <c r="U54" s="54">
        <v>30.44</v>
      </c>
      <c r="V54" s="54">
        <v>30.42</v>
      </c>
      <c r="W54" s="56">
        <v>30.6</v>
      </c>
      <c r="X54" s="2">
        <f t="shared" ca="1" si="16"/>
        <v>0</v>
      </c>
      <c r="Y54" s="2">
        <f t="shared" ca="1" si="16"/>
        <v>0</v>
      </c>
      <c r="Z54" s="2">
        <f t="shared" ca="1" si="14"/>
        <v>0</v>
      </c>
      <c r="AA54" s="2">
        <f t="shared" ca="1" si="14"/>
        <v>2</v>
      </c>
      <c r="AB54" s="2">
        <f t="shared" ca="1" si="14"/>
        <v>0</v>
      </c>
      <c r="AC54" s="2">
        <f t="shared" ca="1" si="14"/>
        <v>0</v>
      </c>
      <c r="AD54" s="2">
        <f t="shared" ca="1" si="14"/>
        <v>2</v>
      </c>
      <c r="AE54" s="2">
        <f t="shared" ca="1" si="14"/>
        <v>0</v>
      </c>
      <c r="AF54" s="2">
        <f t="shared" ca="1" si="14"/>
        <v>0</v>
      </c>
      <c r="AG54" s="2">
        <f t="shared" ca="1" si="14"/>
        <v>0</v>
      </c>
      <c r="AH54" s="2">
        <f t="shared" ca="1" si="14"/>
        <v>2</v>
      </c>
      <c r="AI54" s="2">
        <f t="shared" ca="1" si="14"/>
        <v>0</v>
      </c>
      <c r="AJ54" s="2">
        <f t="shared" ca="1" si="14"/>
        <v>0</v>
      </c>
      <c r="AK54" s="2">
        <f t="shared" ca="1" si="14"/>
        <v>0</v>
      </c>
      <c r="AL54" s="55">
        <v>29.599999999999998</v>
      </c>
      <c r="AM54" s="55">
        <v>29.599999999999998</v>
      </c>
      <c r="AN54" s="55">
        <v>29.599999999999998</v>
      </c>
      <c r="AO54" s="55">
        <v>29.599999999999998</v>
      </c>
      <c r="AP54" s="55">
        <v>29.599999999999998</v>
      </c>
      <c r="AQ54" s="55">
        <v>29.599999999999998</v>
      </c>
      <c r="AR54" s="55">
        <v>29.599999999999998</v>
      </c>
      <c r="AS54" s="55">
        <v>29.599999999999998</v>
      </c>
      <c r="AT54" s="55">
        <v>29.599999999999998</v>
      </c>
      <c r="AU54" s="55">
        <v>29.599999999999998</v>
      </c>
      <c r="AV54" s="55">
        <v>29.599999999999998</v>
      </c>
      <c r="AW54" s="55">
        <v>29.599999999999998</v>
      </c>
      <c r="AX54" s="55">
        <v>29.599999999999998</v>
      </c>
      <c r="AY54" s="55">
        <v>29.599999999999998</v>
      </c>
      <c r="AZ54" s="2">
        <f t="shared" ca="1" si="17"/>
        <v>0</v>
      </c>
      <c r="BA54" s="2">
        <f t="shared" ca="1" si="17"/>
        <v>0</v>
      </c>
      <c r="BB54" s="2">
        <f t="shared" ca="1" si="15"/>
        <v>0</v>
      </c>
      <c r="BC54" s="2">
        <f t="shared" ca="1" si="15"/>
        <v>0</v>
      </c>
      <c r="BD54" s="2">
        <f t="shared" ca="1" si="15"/>
        <v>0</v>
      </c>
      <c r="BE54" s="2">
        <f t="shared" ca="1" si="15"/>
        <v>0</v>
      </c>
      <c r="BF54" s="2">
        <f t="shared" ca="1" si="15"/>
        <v>0</v>
      </c>
      <c r="BG54" s="2">
        <f t="shared" ca="1" si="15"/>
        <v>0</v>
      </c>
      <c r="BH54" s="2">
        <f t="shared" ca="1" si="15"/>
        <v>0</v>
      </c>
      <c r="BI54" s="2">
        <f t="shared" ca="1" si="15"/>
        <v>1</v>
      </c>
      <c r="BJ54" s="2">
        <f t="shared" ca="1" si="15"/>
        <v>0</v>
      </c>
      <c r="BK54" s="2">
        <f t="shared" ca="1" si="15"/>
        <v>0</v>
      </c>
      <c r="BL54" s="2">
        <f t="shared" ca="1" si="15"/>
        <v>0</v>
      </c>
      <c r="BM54" s="2">
        <f t="shared" ca="1" si="15"/>
        <v>0</v>
      </c>
      <c r="BN54" s="2" t="str">
        <f t="shared" si="8"/>
        <v>PP</v>
      </c>
      <c r="BO54" s="2">
        <f>IF(AND(COUNTIF(J54:W54,"&gt;0")&gt;6,COUNTIF(J54:W54,"&gt;0")=SUM(BR54:CE54)),SUM(BR54:CE54),0)</f>
        <v>0</v>
      </c>
      <c r="BP54" s="2">
        <f t="shared" si="12"/>
        <v>1</v>
      </c>
      <c r="BR54" s="2">
        <f t="shared" si="19"/>
        <v>0</v>
      </c>
      <c r="BS54" s="2">
        <f t="shared" si="19"/>
        <v>0</v>
      </c>
      <c r="BT54" s="2">
        <f t="shared" si="19"/>
        <v>0</v>
      </c>
      <c r="BU54" s="2">
        <f t="shared" si="19"/>
        <v>0</v>
      </c>
      <c r="BV54" s="2">
        <f t="shared" si="19"/>
        <v>0</v>
      </c>
      <c r="BW54" s="2">
        <f t="shared" si="19"/>
        <v>0</v>
      </c>
      <c r="BX54" s="2">
        <f t="shared" si="19"/>
        <v>0</v>
      </c>
      <c r="BY54" s="2">
        <f t="shared" si="19"/>
        <v>0</v>
      </c>
      <c r="BZ54" s="2">
        <f t="shared" si="19"/>
        <v>0</v>
      </c>
      <c r="CA54" s="2">
        <f t="shared" si="19"/>
        <v>0</v>
      </c>
      <c r="CB54" s="2">
        <f t="shared" si="19"/>
        <v>0</v>
      </c>
      <c r="CC54" s="2">
        <f t="shared" si="19"/>
        <v>0</v>
      </c>
      <c r="CD54" s="2">
        <f t="shared" si="19"/>
        <v>0</v>
      </c>
      <c r="CE54" s="2">
        <f t="shared" si="19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ТА-7  -  Р₀</v>
      </c>
      <c r="B55" s="10" t="s">
        <v>2039</v>
      </c>
      <c r="C55" s="18">
        <v>31</v>
      </c>
      <c r="D55" s="18">
        <v>28</v>
      </c>
      <c r="E55" s="22" t="s">
        <v>2045</v>
      </c>
      <c r="F55" s="22">
        <v>3</v>
      </c>
      <c r="G55" s="18"/>
      <c r="H55" s="20">
        <f t="shared" ca="1" si="4"/>
        <v>0</v>
      </c>
      <c r="I55" s="16" t="str">
        <f t="shared" si="5"/>
        <v>07T002PP0014</v>
      </c>
      <c r="J55" s="54">
        <v>31.31</v>
      </c>
      <c r="K55" s="54">
        <v>31.14</v>
      </c>
      <c r="L55" s="54">
        <v>31.01</v>
      </c>
      <c r="M55" s="54">
        <v>31.52</v>
      </c>
      <c r="N55" s="54">
        <v>31.01</v>
      </c>
      <c r="O55" s="54">
        <v>30.96</v>
      </c>
      <c r="P55" s="54">
        <v>31.59</v>
      </c>
      <c r="Q55" s="54">
        <v>30.83</v>
      </c>
      <c r="R55" s="54">
        <v>30.41</v>
      </c>
      <c r="S55" s="54">
        <v>30.77</v>
      </c>
      <c r="T55" s="54">
        <v>31.09</v>
      </c>
      <c r="U55" s="54">
        <v>30.51</v>
      </c>
      <c r="V55" s="54">
        <v>30.74</v>
      </c>
      <c r="W55" s="56">
        <v>30.81</v>
      </c>
      <c r="X55" s="2">
        <f t="shared" ca="1" si="16"/>
        <v>2</v>
      </c>
      <c r="Y55" s="2">
        <f t="shared" ca="1" si="16"/>
        <v>2</v>
      </c>
      <c r="Z55" s="2">
        <f t="shared" ca="1" si="14"/>
        <v>2</v>
      </c>
      <c r="AA55" s="2">
        <f t="shared" ca="1" si="14"/>
        <v>2</v>
      </c>
      <c r="AB55" s="2">
        <f t="shared" ca="1" si="14"/>
        <v>2</v>
      </c>
      <c r="AC55" s="2">
        <f t="shared" ca="1" si="14"/>
        <v>0</v>
      </c>
      <c r="AD55" s="2">
        <f t="shared" ca="1" si="14"/>
        <v>2</v>
      </c>
      <c r="AE55" s="2">
        <f t="shared" ca="1" si="14"/>
        <v>0</v>
      </c>
      <c r="AF55" s="2">
        <f t="shared" ca="1" si="14"/>
        <v>0</v>
      </c>
      <c r="AG55" s="2">
        <f t="shared" ca="1" si="14"/>
        <v>0</v>
      </c>
      <c r="AH55" s="2">
        <f t="shared" ca="1" si="14"/>
        <v>2</v>
      </c>
      <c r="AI55" s="2">
        <f t="shared" ca="1" si="14"/>
        <v>0</v>
      </c>
      <c r="AJ55" s="2">
        <f t="shared" ca="1" si="14"/>
        <v>0</v>
      </c>
      <c r="AK55" s="2">
        <f t="shared" ca="1" si="14"/>
        <v>0</v>
      </c>
      <c r="AL55" s="55">
        <v>29.599999999999998</v>
      </c>
      <c r="AM55" s="55">
        <v>29.599999999999998</v>
      </c>
      <c r="AN55" s="55">
        <v>29.599999999999998</v>
      </c>
      <c r="AO55" s="55">
        <v>29.599999999999998</v>
      </c>
      <c r="AP55" s="55">
        <v>29.599999999999998</v>
      </c>
      <c r="AQ55" s="55">
        <v>29.599999999999998</v>
      </c>
      <c r="AR55" s="55">
        <v>29.599999999999998</v>
      </c>
      <c r="AS55" s="55">
        <v>29.599999999999998</v>
      </c>
      <c r="AT55" s="55">
        <v>29.599999999999998</v>
      </c>
      <c r="AU55" s="55">
        <v>29.599999999999998</v>
      </c>
      <c r="AV55" s="55">
        <v>29.599999999999998</v>
      </c>
      <c r="AW55" s="55">
        <v>29.599999999999998</v>
      </c>
      <c r="AX55" s="55">
        <v>29.599999999999998</v>
      </c>
      <c r="AY55" s="55">
        <v>29.599999999999998</v>
      </c>
      <c r="AZ55" s="2">
        <f t="shared" ca="1" si="17"/>
        <v>0</v>
      </c>
      <c r="BA55" s="2">
        <f t="shared" ca="1" si="17"/>
        <v>0</v>
      </c>
      <c r="BB55" s="2">
        <f t="shared" ca="1" si="15"/>
        <v>0</v>
      </c>
      <c r="BC55" s="2">
        <f t="shared" ca="1" si="15"/>
        <v>0</v>
      </c>
      <c r="BD55" s="2">
        <f t="shared" ca="1" si="15"/>
        <v>0</v>
      </c>
      <c r="BE55" s="2">
        <f t="shared" ca="1" si="15"/>
        <v>0</v>
      </c>
      <c r="BF55" s="2">
        <f t="shared" ca="1" si="15"/>
        <v>0</v>
      </c>
      <c r="BG55" s="2">
        <f t="shared" ca="1" si="15"/>
        <v>0</v>
      </c>
      <c r="BH55" s="2">
        <f t="shared" ca="1" si="15"/>
        <v>0</v>
      </c>
      <c r="BI55" s="2">
        <f t="shared" ca="1" si="15"/>
        <v>1</v>
      </c>
      <c r="BJ55" s="2">
        <f t="shared" ca="1" si="15"/>
        <v>0</v>
      </c>
      <c r="BK55" s="2">
        <f t="shared" ca="1" si="15"/>
        <v>0</v>
      </c>
      <c r="BL55" s="2">
        <f t="shared" ca="1" si="15"/>
        <v>0</v>
      </c>
      <c r="BM55" s="2">
        <f t="shared" ca="1" si="15"/>
        <v>0</v>
      </c>
      <c r="BN55" s="2" t="str">
        <f t="shared" si="8"/>
        <v>PP</v>
      </c>
      <c r="BO55" s="2">
        <f>IF(AND(COUNTIF(J55:W55,"&gt;0")&gt;6,COUNTIF(J55:W55,"&gt;0")=SUM(BR55:CE55)),SUM(BR55:CE55),0)</f>
        <v>0</v>
      </c>
      <c r="BP55" s="2">
        <f t="shared" si="12"/>
        <v>1</v>
      </c>
      <c r="BR55" s="2">
        <f t="shared" si="19"/>
        <v>0</v>
      </c>
      <c r="BS55" s="2">
        <f t="shared" si="19"/>
        <v>0</v>
      </c>
      <c r="BT55" s="2">
        <f t="shared" si="19"/>
        <v>0</v>
      </c>
      <c r="BU55" s="2">
        <f t="shared" si="19"/>
        <v>0</v>
      </c>
      <c r="BV55" s="2">
        <f t="shared" si="19"/>
        <v>0</v>
      </c>
      <c r="BW55" s="2">
        <f t="shared" si="19"/>
        <v>0</v>
      </c>
      <c r="BX55" s="2">
        <f t="shared" si="19"/>
        <v>0</v>
      </c>
      <c r="BY55" s="2">
        <f t="shared" si="19"/>
        <v>0</v>
      </c>
      <c r="BZ55" s="2">
        <f t="shared" si="19"/>
        <v>0</v>
      </c>
      <c r="CA55" s="2">
        <f t="shared" si="19"/>
        <v>0</v>
      </c>
      <c r="CB55" s="2">
        <f t="shared" si="19"/>
        <v>0</v>
      </c>
      <c r="CC55" s="2">
        <f t="shared" si="19"/>
        <v>0</v>
      </c>
      <c r="CD55" s="2">
        <f t="shared" si="19"/>
        <v>0</v>
      </c>
      <c r="CE55" s="2">
        <f t="shared" si="19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ТА-2  -  Т₀</v>
      </c>
      <c r="B56" s="10" t="s">
        <v>2040</v>
      </c>
      <c r="C56" s="18">
        <v>410</v>
      </c>
      <c r="D56" s="18">
        <v>400</v>
      </c>
      <c r="E56" s="22" t="s">
        <v>117</v>
      </c>
      <c r="F56" s="22">
        <v>3</v>
      </c>
      <c r="G56" s="18"/>
      <c r="H56" s="20">
        <f t="shared" ca="1" si="4"/>
        <v>1</v>
      </c>
      <c r="I56" s="16" t="str">
        <f t="shared" si="5"/>
        <v>02T002TP0014</v>
      </c>
      <c r="J56" s="54">
        <v>0</v>
      </c>
      <c r="K56" s="54">
        <v>0</v>
      </c>
      <c r="L56" s="54">
        <v>0</v>
      </c>
      <c r="M56" s="54">
        <v>405</v>
      </c>
      <c r="N56" s="54">
        <v>406</v>
      </c>
      <c r="O56" s="54">
        <v>400</v>
      </c>
      <c r="P56" s="54">
        <v>400</v>
      </c>
      <c r="Q56" s="54">
        <v>410</v>
      </c>
      <c r="R56" s="54">
        <v>409</v>
      </c>
      <c r="S56" s="54">
        <v>413</v>
      </c>
      <c r="T56" s="54">
        <v>404</v>
      </c>
      <c r="U56" s="54">
        <v>411</v>
      </c>
      <c r="V56" s="54">
        <v>408</v>
      </c>
      <c r="W56" s="56">
        <v>405</v>
      </c>
      <c r="X56" s="2">
        <f t="shared" ca="1" si="16"/>
        <v>2</v>
      </c>
      <c r="Y56" s="2">
        <f t="shared" ca="1" si="16"/>
        <v>2</v>
      </c>
      <c r="Z56" s="2">
        <f t="shared" ca="1" si="14"/>
        <v>2</v>
      </c>
      <c r="AA56" s="2">
        <f t="shared" ca="1" si="14"/>
        <v>0</v>
      </c>
      <c r="AB56" s="2">
        <f t="shared" ca="1" si="14"/>
        <v>0</v>
      </c>
      <c r="AC56" s="2">
        <f t="shared" ca="1" si="14"/>
        <v>0</v>
      </c>
      <c r="AD56" s="2">
        <f t="shared" ca="1" si="14"/>
        <v>0</v>
      </c>
      <c r="AE56" s="2">
        <f t="shared" ca="1" si="14"/>
        <v>0</v>
      </c>
      <c r="AF56" s="2">
        <f t="shared" ca="1" si="14"/>
        <v>0</v>
      </c>
      <c r="AG56" s="2">
        <f t="shared" ca="1" si="14"/>
        <v>42</v>
      </c>
      <c r="AH56" s="2">
        <f t="shared" ca="1" si="14"/>
        <v>0</v>
      </c>
      <c r="AI56" s="2">
        <f t="shared" ca="1" si="14"/>
        <v>2</v>
      </c>
      <c r="AJ56" s="2">
        <f t="shared" ca="1" si="14"/>
        <v>0</v>
      </c>
      <c r="AK56" s="2">
        <f t="shared" ca="1" si="14"/>
        <v>0</v>
      </c>
      <c r="AL56" s="55">
        <v>0</v>
      </c>
      <c r="AM56" s="55">
        <v>0</v>
      </c>
      <c r="AN56" s="55">
        <v>0</v>
      </c>
      <c r="AO56" s="55">
        <v>400</v>
      </c>
      <c r="AP56" s="55">
        <v>399.99999999999994</v>
      </c>
      <c r="AQ56" s="55">
        <v>399.99999999999983</v>
      </c>
      <c r="AR56" s="55">
        <v>399.99999999999994</v>
      </c>
      <c r="AS56" s="55">
        <v>400</v>
      </c>
      <c r="AT56" s="55">
        <v>400.00000000000006</v>
      </c>
      <c r="AU56" s="55">
        <v>400</v>
      </c>
      <c r="AV56" s="55">
        <v>399.99999999999994</v>
      </c>
      <c r="AW56" s="55">
        <v>400.00000000000011</v>
      </c>
      <c r="AX56" s="55">
        <v>399.99999999999983</v>
      </c>
      <c r="AY56" s="55">
        <v>400.00000000000006</v>
      </c>
      <c r="AZ56" s="2">
        <f t="shared" ca="1" si="17"/>
        <v>0</v>
      </c>
      <c r="BA56" s="2">
        <f t="shared" ca="1" si="17"/>
        <v>0</v>
      </c>
      <c r="BB56" s="2">
        <f t="shared" ca="1" si="15"/>
        <v>0</v>
      </c>
      <c r="BC56" s="2">
        <f t="shared" ca="1" si="15"/>
        <v>0</v>
      </c>
      <c r="BD56" s="2">
        <f t="shared" ca="1" si="15"/>
        <v>0</v>
      </c>
      <c r="BE56" s="2">
        <f t="shared" ca="1" si="15"/>
        <v>0</v>
      </c>
      <c r="BF56" s="2">
        <f t="shared" ca="1" si="15"/>
        <v>0</v>
      </c>
      <c r="BG56" s="2">
        <f t="shared" ca="1" si="15"/>
        <v>0</v>
      </c>
      <c r="BH56" s="2">
        <f t="shared" ca="1" si="15"/>
        <v>0</v>
      </c>
      <c r="BI56" s="2">
        <f t="shared" ca="1" si="15"/>
        <v>1</v>
      </c>
      <c r="BJ56" s="2">
        <f t="shared" ca="1" si="15"/>
        <v>0</v>
      </c>
      <c r="BK56" s="2">
        <f t="shared" ca="1" si="15"/>
        <v>0</v>
      </c>
      <c r="BL56" s="2">
        <f t="shared" ca="1" si="15"/>
        <v>0</v>
      </c>
      <c r="BM56" s="2">
        <f t="shared" ca="1" si="15"/>
        <v>0</v>
      </c>
      <c r="BN56" s="2" t="str">
        <f t="shared" si="8"/>
        <v>TP</v>
      </c>
      <c r="BO56" s="2">
        <f>IF(AND(COUNTIF(J56:W56,"&gt;0")&gt;6,COUNTIF(J56:W56,"&gt;0")=SUM(BR56:CE56)),SUM(BR56:CE56),0)</f>
        <v>0</v>
      </c>
      <c r="BP56" s="2">
        <f t="shared" si="12"/>
        <v>1</v>
      </c>
      <c r="BR56" s="2">
        <f t="shared" ref="BR56:CE59" si="20">IF(AND(J68 &gt;0,J56&lt;$D56,J56 &gt;50),1,0)</f>
        <v>0</v>
      </c>
      <c r="BS56" s="2">
        <f t="shared" si="20"/>
        <v>0</v>
      </c>
      <c r="BT56" s="2">
        <f t="shared" si="20"/>
        <v>0</v>
      </c>
      <c r="BU56" s="2">
        <f t="shared" si="20"/>
        <v>0</v>
      </c>
      <c r="BV56" s="2">
        <f t="shared" si="20"/>
        <v>0</v>
      </c>
      <c r="BW56" s="2">
        <f t="shared" si="20"/>
        <v>0</v>
      </c>
      <c r="BX56" s="2">
        <f t="shared" si="20"/>
        <v>0</v>
      </c>
      <c r="BY56" s="2">
        <f t="shared" si="20"/>
        <v>0</v>
      </c>
      <c r="BZ56" s="2">
        <f t="shared" si="20"/>
        <v>0</v>
      </c>
      <c r="CA56" s="2">
        <f t="shared" si="20"/>
        <v>0</v>
      </c>
      <c r="CB56" s="2">
        <f t="shared" si="20"/>
        <v>0</v>
      </c>
      <c r="CC56" s="2">
        <f t="shared" si="20"/>
        <v>0</v>
      </c>
      <c r="CD56" s="2">
        <f t="shared" si="20"/>
        <v>0</v>
      </c>
      <c r="CE56" s="2">
        <f t="shared" si="20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ТА-3  -  Т₀</v>
      </c>
      <c r="B57" s="10" t="s">
        <v>2041</v>
      </c>
      <c r="C57" s="18">
        <v>410</v>
      </c>
      <c r="D57" s="18">
        <v>400</v>
      </c>
      <c r="E57" s="22" t="s">
        <v>117</v>
      </c>
      <c r="F57" s="22">
        <v>3</v>
      </c>
      <c r="G57" s="18"/>
      <c r="H57" s="20">
        <f t="shared" ca="1" si="4"/>
        <v>0</v>
      </c>
      <c r="I57" s="16" t="str">
        <f t="shared" si="5"/>
        <v>03T002TP0014</v>
      </c>
      <c r="J57" s="54">
        <v>400</v>
      </c>
      <c r="K57" s="54">
        <v>400</v>
      </c>
      <c r="L57" s="54">
        <v>402</v>
      </c>
      <c r="M57" s="54">
        <v>401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6">
        <v>0</v>
      </c>
      <c r="X57" s="2">
        <f t="shared" ca="1" si="16"/>
        <v>0</v>
      </c>
      <c r="Y57" s="2">
        <f t="shared" ca="1" si="16"/>
        <v>0</v>
      </c>
      <c r="Z57" s="2">
        <f t="shared" ca="1" si="14"/>
        <v>0</v>
      </c>
      <c r="AA57" s="2">
        <f t="shared" ca="1" si="14"/>
        <v>0</v>
      </c>
      <c r="AB57" s="2">
        <f t="shared" ca="1" si="14"/>
        <v>2</v>
      </c>
      <c r="AC57" s="2">
        <f t="shared" ca="1" si="14"/>
        <v>2</v>
      </c>
      <c r="AD57" s="2">
        <f t="shared" ca="1" si="14"/>
        <v>2</v>
      </c>
      <c r="AE57" s="2">
        <f t="shared" ca="1" si="14"/>
        <v>2</v>
      </c>
      <c r="AF57" s="2">
        <f t="shared" ca="1" si="14"/>
        <v>2</v>
      </c>
      <c r="AG57" s="2">
        <f t="shared" ca="1" si="14"/>
        <v>2</v>
      </c>
      <c r="AH57" s="2">
        <f t="shared" ca="1" si="14"/>
        <v>2</v>
      </c>
      <c r="AI57" s="2">
        <f t="shared" ca="1" si="14"/>
        <v>2</v>
      </c>
      <c r="AJ57" s="2">
        <f t="shared" ca="1" si="14"/>
        <v>2</v>
      </c>
      <c r="AK57" s="2">
        <f t="shared" ca="1" si="14"/>
        <v>2</v>
      </c>
      <c r="AL57" s="55">
        <v>400</v>
      </c>
      <c r="AM57" s="55">
        <v>400</v>
      </c>
      <c r="AN57" s="55">
        <v>400</v>
      </c>
      <c r="AO57" s="55">
        <v>400</v>
      </c>
      <c r="AP57" s="55">
        <v>0</v>
      </c>
      <c r="AQ57" s="55">
        <v>0</v>
      </c>
      <c r="AR57" s="55">
        <v>0</v>
      </c>
      <c r="AS57" s="55">
        <v>0</v>
      </c>
      <c r="AT57" s="55">
        <v>0</v>
      </c>
      <c r="AU57" s="55">
        <v>0</v>
      </c>
      <c r="AV57" s="55">
        <v>0</v>
      </c>
      <c r="AW57" s="55">
        <v>0</v>
      </c>
      <c r="AX57" s="55">
        <v>0</v>
      </c>
      <c r="AY57" s="55">
        <v>0</v>
      </c>
      <c r="AZ57" s="2">
        <f t="shared" ca="1" si="17"/>
        <v>0</v>
      </c>
      <c r="BA57" s="2">
        <f t="shared" ca="1" si="17"/>
        <v>0</v>
      </c>
      <c r="BB57" s="2">
        <f t="shared" ca="1" si="15"/>
        <v>0</v>
      </c>
      <c r="BC57" s="2">
        <f t="shared" ca="1" si="15"/>
        <v>0</v>
      </c>
      <c r="BD57" s="2">
        <f t="shared" ca="1" si="15"/>
        <v>0</v>
      </c>
      <c r="BE57" s="2">
        <f t="shared" ca="1" si="15"/>
        <v>0</v>
      </c>
      <c r="BF57" s="2">
        <f t="shared" ca="1" si="15"/>
        <v>0</v>
      </c>
      <c r="BG57" s="2">
        <f t="shared" ca="1" si="15"/>
        <v>0</v>
      </c>
      <c r="BH57" s="2">
        <f t="shared" ca="1" si="15"/>
        <v>0</v>
      </c>
      <c r="BI57" s="2">
        <f t="shared" ca="1" si="15"/>
        <v>0</v>
      </c>
      <c r="BJ57" s="2">
        <f t="shared" ca="1" si="15"/>
        <v>0</v>
      </c>
      <c r="BK57" s="2">
        <f t="shared" ca="1" si="15"/>
        <v>0</v>
      </c>
      <c r="BL57" s="2">
        <f t="shared" ca="1" si="15"/>
        <v>0</v>
      </c>
      <c r="BM57" s="2">
        <f t="shared" ca="1" si="15"/>
        <v>0</v>
      </c>
      <c r="BN57" s="2" t="str">
        <f t="shared" si="8"/>
        <v>TP</v>
      </c>
      <c r="BP57" s="2">
        <f t="shared" si="12"/>
        <v>0</v>
      </c>
      <c r="BR57" s="2">
        <f t="shared" si="20"/>
        <v>0</v>
      </c>
      <c r="BS57" s="2">
        <f t="shared" si="20"/>
        <v>0</v>
      </c>
      <c r="BT57" s="2">
        <f t="shared" si="20"/>
        <v>0</v>
      </c>
      <c r="BU57" s="2">
        <f t="shared" si="20"/>
        <v>0</v>
      </c>
      <c r="BV57" s="2">
        <f t="shared" si="20"/>
        <v>0</v>
      </c>
      <c r="BW57" s="2">
        <f t="shared" si="20"/>
        <v>0</v>
      </c>
      <c r="BX57" s="2">
        <f t="shared" si="20"/>
        <v>0</v>
      </c>
      <c r="BY57" s="2">
        <f t="shared" si="20"/>
        <v>0</v>
      </c>
      <c r="BZ57" s="2">
        <f t="shared" si="20"/>
        <v>0</v>
      </c>
      <c r="CA57" s="2">
        <f t="shared" si="20"/>
        <v>0</v>
      </c>
      <c r="CB57" s="2">
        <f t="shared" si="20"/>
        <v>0</v>
      </c>
      <c r="CC57" s="2">
        <f t="shared" si="20"/>
        <v>0</v>
      </c>
      <c r="CD57" s="2">
        <f t="shared" si="20"/>
        <v>0</v>
      </c>
      <c r="CE57" s="2">
        <f t="shared" si="20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ТА-4  -  Т₀</v>
      </c>
      <c r="B58" s="10" t="s">
        <v>2042</v>
      </c>
      <c r="C58" s="18">
        <v>410</v>
      </c>
      <c r="D58" s="18">
        <v>400</v>
      </c>
      <c r="E58" s="22" t="s">
        <v>117</v>
      </c>
      <c r="F58" s="22">
        <v>3</v>
      </c>
      <c r="G58" s="18"/>
      <c r="H58" s="20">
        <f t="shared" ca="1" si="4"/>
        <v>0</v>
      </c>
      <c r="I58" s="16" t="str">
        <f t="shared" si="5"/>
        <v>04T002TP0014</v>
      </c>
      <c r="J58" s="54">
        <v>400</v>
      </c>
      <c r="K58" s="54">
        <v>403</v>
      </c>
      <c r="L58" s="54">
        <v>404</v>
      </c>
      <c r="M58" s="54">
        <v>401</v>
      </c>
      <c r="N58" s="54">
        <v>401</v>
      </c>
      <c r="O58" s="54">
        <v>403</v>
      </c>
      <c r="P58" s="54">
        <v>402</v>
      </c>
      <c r="Q58" s="54">
        <v>402</v>
      </c>
      <c r="R58" s="54">
        <v>400</v>
      </c>
      <c r="S58" s="54">
        <v>400</v>
      </c>
      <c r="T58" s="54">
        <v>401</v>
      </c>
      <c r="U58" s="54">
        <v>407</v>
      </c>
      <c r="V58" s="54">
        <v>402</v>
      </c>
      <c r="W58" s="56">
        <v>407</v>
      </c>
      <c r="X58" s="2">
        <f t="shared" ca="1" si="16"/>
        <v>0</v>
      </c>
      <c r="Y58" s="2">
        <f t="shared" ca="1" si="16"/>
        <v>0</v>
      </c>
      <c r="Z58" s="2">
        <f t="shared" ca="1" si="14"/>
        <v>0</v>
      </c>
      <c r="AA58" s="2">
        <f t="shared" ca="1" si="14"/>
        <v>0</v>
      </c>
      <c r="AB58" s="2">
        <f t="shared" ca="1" si="14"/>
        <v>0</v>
      </c>
      <c r="AC58" s="2">
        <f t="shared" ca="1" si="14"/>
        <v>0</v>
      </c>
      <c r="AD58" s="2">
        <f t="shared" ca="1" si="14"/>
        <v>0</v>
      </c>
      <c r="AE58" s="2">
        <f t="shared" ca="1" si="14"/>
        <v>0</v>
      </c>
      <c r="AF58" s="2">
        <f t="shared" ca="1" si="14"/>
        <v>0</v>
      </c>
      <c r="AG58" s="2">
        <f t="shared" ca="1" si="14"/>
        <v>0</v>
      </c>
      <c r="AH58" s="2">
        <f t="shared" ca="1" si="14"/>
        <v>0</v>
      </c>
      <c r="AI58" s="2">
        <f t="shared" ca="1" si="14"/>
        <v>0</v>
      </c>
      <c r="AJ58" s="2">
        <f t="shared" ca="1" si="14"/>
        <v>0</v>
      </c>
      <c r="AK58" s="2">
        <f t="shared" ca="1" si="14"/>
        <v>0</v>
      </c>
      <c r="AL58" s="55">
        <v>400</v>
      </c>
      <c r="AM58" s="55">
        <v>400</v>
      </c>
      <c r="AN58" s="55">
        <v>400</v>
      </c>
      <c r="AO58" s="55">
        <v>400</v>
      </c>
      <c r="AP58" s="55">
        <v>400</v>
      </c>
      <c r="AQ58" s="55">
        <v>400</v>
      </c>
      <c r="AR58" s="55">
        <v>400</v>
      </c>
      <c r="AS58" s="55">
        <v>400</v>
      </c>
      <c r="AT58" s="55">
        <v>400</v>
      </c>
      <c r="AU58" s="55">
        <v>400</v>
      </c>
      <c r="AV58" s="55">
        <v>400</v>
      </c>
      <c r="AW58" s="55">
        <v>400</v>
      </c>
      <c r="AX58" s="55">
        <v>400</v>
      </c>
      <c r="AY58" s="55">
        <v>400</v>
      </c>
      <c r="AZ58" s="2">
        <f t="shared" ca="1" si="17"/>
        <v>0</v>
      </c>
      <c r="BA58" s="2">
        <f t="shared" ca="1" si="17"/>
        <v>0</v>
      </c>
      <c r="BB58" s="2">
        <f t="shared" ca="1" si="15"/>
        <v>0</v>
      </c>
      <c r="BC58" s="2">
        <f t="shared" ca="1" si="15"/>
        <v>0</v>
      </c>
      <c r="BD58" s="2">
        <f t="shared" ca="1" si="15"/>
        <v>0</v>
      </c>
      <c r="BE58" s="2">
        <f t="shared" ca="1" si="15"/>
        <v>0</v>
      </c>
      <c r="BF58" s="2">
        <f t="shared" ca="1" si="15"/>
        <v>0</v>
      </c>
      <c r="BG58" s="2">
        <f t="shared" ca="1" si="15"/>
        <v>0</v>
      </c>
      <c r="BH58" s="2">
        <f t="shared" ca="1" si="15"/>
        <v>0</v>
      </c>
      <c r="BI58" s="2">
        <f t="shared" ca="1" si="15"/>
        <v>0</v>
      </c>
      <c r="BJ58" s="2">
        <f t="shared" ca="1" si="15"/>
        <v>0</v>
      </c>
      <c r="BK58" s="2">
        <f t="shared" ca="1" si="15"/>
        <v>0</v>
      </c>
      <c r="BL58" s="2">
        <f t="shared" ca="1" si="15"/>
        <v>0</v>
      </c>
      <c r="BM58" s="2">
        <f t="shared" ca="1" si="15"/>
        <v>0</v>
      </c>
      <c r="BN58" s="2" t="str">
        <f t="shared" si="8"/>
        <v>TP</v>
      </c>
      <c r="BO58" s="2">
        <f>IF(AND(COUNTIF(J58:W58,"&gt;0")&gt;6,COUNTIF(J58:W58,"&gt;0")=SUM(BR58:CE58)),SUM(BR58:CE58),0)</f>
        <v>0</v>
      </c>
      <c r="BP58" s="2">
        <f t="shared" si="12"/>
        <v>1</v>
      </c>
      <c r="BR58" s="2">
        <f t="shared" si="20"/>
        <v>0</v>
      </c>
      <c r="BS58" s="2">
        <f t="shared" si="20"/>
        <v>0</v>
      </c>
      <c r="BT58" s="2">
        <f t="shared" si="20"/>
        <v>0</v>
      </c>
      <c r="BU58" s="2">
        <f t="shared" si="20"/>
        <v>0</v>
      </c>
      <c r="BV58" s="2">
        <f t="shared" si="20"/>
        <v>0</v>
      </c>
      <c r="BW58" s="2">
        <f t="shared" si="20"/>
        <v>0</v>
      </c>
      <c r="BX58" s="2">
        <f t="shared" si="20"/>
        <v>0</v>
      </c>
      <c r="BY58" s="2">
        <f t="shared" si="20"/>
        <v>0</v>
      </c>
      <c r="BZ58" s="2">
        <f t="shared" si="20"/>
        <v>0</v>
      </c>
      <c r="CA58" s="2">
        <f t="shared" si="20"/>
        <v>0</v>
      </c>
      <c r="CB58" s="2">
        <f t="shared" si="20"/>
        <v>0</v>
      </c>
      <c r="CC58" s="2">
        <f t="shared" si="20"/>
        <v>0</v>
      </c>
      <c r="CD58" s="2">
        <f t="shared" si="20"/>
        <v>0</v>
      </c>
      <c r="CE58" s="2">
        <f t="shared" si="20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ТА-7  -  Т₀</v>
      </c>
      <c r="B59" s="10" t="s">
        <v>2043</v>
      </c>
      <c r="C59" s="18">
        <v>410</v>
      </c>
      <c r="D59" s="18">
        <v>400</v>
      </c>
      <c r="E59" s="22" t="s">
        <v>117</v>
      </c>
      <c r="F59" s="22">
        <v>3</v>
      </c>
      <c r="G59" s="18"/>
      <c r="H59" s="20">
        <f t="shared" ca="1" si="4"/>
        <v>0</v>
      </c>
      <c r="I59" s="16" t="str">
        <f t="shared" si="5"/>
        <v>07T002TP0014</v>
      </c>
      <c r="J59" s="54">
        <v>400</v>
      </c>
      <c r="K59" s="54">
        <v>400</v>
      </c>
      <c r="L59" s="54">
        <v>403</v>
      </c>
      <c r="M59" s="54">
        <v>400</v>
      </c>
      <c r="N59" s="54">
        <v>400</v>
      </c>
      <c r="O59" s="54">
        <v>400</v>
      </c>
      <c r="P59" s="54">
        <v>400</v>
      </c>
      <c r="Q59" s="54">
        <v>400</v>
      </c>
      <c r="R59" s="54">
        <v>400</v>
      </c>
      <c r="S59" s="54">
        <v>400</v>
      </c>
      <c r="T59" s="54">
        <v>400</v>
      </c>
      <c r="U59" s="54">
        <v>402</v>
      </c>
      <c r="V59" s="54">
        <v>401</v>
      </c>
      <c r="W59" s="56">
        <v>406</v>
      </c>
      <c r="X59" s="2">
        <f t="shared" ca="1" si="16"/>
        <v>0</v>
      </c>
      <c r="Y59" s="2">
        <f t="shared" ca="1" si="16"/>
        <v>0</v>
      </c>
      <c r="Z59" s="2">
        <f t="shared" ca="1" si="14"/>
        <v>0</v>
      </c>
      <c r="AA59" s="2">
        <f t="shared" ca="1" si="14"/>
        <v>0</v>
      </c>
      <c r="AB59" s="2">
        <f t="shared" ca="1" si="14"/>
        <v>0</v>
      </c>
      <c r="AC59" s="2">
        <f t="shared" ca="1" si="14"/>
        <v>0</v>
      </c>
      <c r="AD59" s="2">
        <f t="shared" ca="1" si="14"/>
        <v>0</v>
      </c>
      <c r="AE59" s="2">
        <f t="shared" ca="1" si="14"/>
        <v>0</v>
      </c>
      <c r="AF59" s="2">
        <f t="shared" ca="1" si="14"/>
        <v>0</v>
      </c>
      <c r="AG59" s="2">
        <f t="shared" ca="1" si="14"/>
        <v>0</v>
      </c>
      <c r="AH59" s="2">
        <f t="shared" ca="1" si="14"/>
        <v>0</v>
      </c>
      <c r="AI59" s="2">
        <f t="shared" ca="1" si="14"/>
        <v>0</v>
      </c>
      <c r="AJ59" s="2">
        <f t="shared" ca="1" si="14"/>
        <v>0</v>
      </c>
      <c r="AK59" s="2">
        <f t="shared" ca="1" si="14"/>
        <v>0</v>
      </c>
      <c r="AL59" s="55">
        <v>400</v>
      </c>
      <c r="AM59" s="55">
        <v>400</v>
      </c>
      <c r="AN59" s="55">
        <v>400</v>
      </c>
      <c r="AO59" s="55">
        <v>400</v>
      </c>
      <c r="AP59" s="55">
        <v>400</v>
      </c>
      <c r="AQ59" s="55">
        <v>400</v>
      </c>
      <c r="AR59" s="55">
        <v>400</v>
      </c>
      <c r="AS59" s="55">
        <v>400</v>
      </c>
      <c r="AT59" s="55">
        <v>400</v>
      </c>
      <c r="AU59" s="55">
        <v>400</v>
      </c>
      <c r="AV59" s="55">
        <v>400</v>
      </c>
      <c r="AW59" s="55">
        <v>400</v>
      </c>
      <c r="AX59" s="55">
        <v>400</v>
      </c>
      <c r="AY59" s="55">
        <v>400</v>
      </c>
      <c r="AZ59" s="2">
        <f t="shared" ca="1" si="17"/>
        <v>0</v>
      </c>
      <c r="BA59" s="2">
        <f t="shared" ca="1" si="17"/>
        <v>0</v>
      </c>
      <c r="BB59" s="2">
        <f t="shared" ca="1" si="15"/>
        <v>0</v>
      </c>
      <c r="BC59" s="2">
        <f t="shared" ca="1" si="15"/>
        <v>0</v>
      </c>
      <c r="BD59" s="2">
        <f t="shared" ca="1" si="15"/>
        <v>0</v>
      </c>
      <c r="BE59" s="2">
        <f t="shared" ca="1" si="15"/>
        <v>0</v>
      </c>
      <c r="BF59" s="2">
        <f t="shared" ca="1" si="15"/>
        <v>0</v>
      </c>
      <c r="BG59" s="2">
        <f t="shared" ca="1" si="15"/>
        <v>0</v>
      </c>
      <c r="BH59" s="2">
        <f t="shared" ca="1" si="15"/>
        <v>0</v>
      </c>
      <c r="BI59" s="2">
        <f t="shared" ca="1" si="15"/>
        <v>0</v>
      </c>
      <c r="BJ59" s="2">
        <f t="shared" ca="1" si="15"/>
        <v>0</v>
      </c>
      <c r="BK59" s="2">
        <f t="shared" ca="1" si="15"/>
        <v>0</v>
      </c>
      <c r="BL59" s="2">
        <f t="shared" ca="1" si="15"/>
        <v>0</v>
      </c>
      <c r="BM59" s="2">
        <f t="shared" ca="1" si="15"/>
        <v>0</v>
      </c>
      <c r="BN59" s="2" t="str">
        <f t="shared" si="8"/>
        <v>TP</v>
      </c>
      <c r="BO59" s="2">
        <f>IF(AND(COUNTIF(J59:W59,"&gt;0")&gt;6,COUNTIF(J59:W59,"&gt;0")=SUM(BR59:CE59)),SUM(BR59:CE59),0)</f>
        <v>0</v>
      </c>
      <c r="BP59" s="2">
        <f t="shared" si="12"/>
        <v>1</v>
      </c>
      <c r="BR59" s="2">
        <f t="shared" si="20"/>
        <v>0</v>
      </c>
      <c r="BS59" s="2">
        <f t="shared" si="20"/>
        <v>0</v>
      </c>
      <c r="BT59" s="2">
        <f t="shared" si="20"/>
        <v>0</v>
      </c>
      <c r="BU59" s="2">
        <f t="shared" si="20"/>
        <v>0</v>
      </c>
      <c r="BV59" s="2">
        <f t="shared" si="20"/>
        <v>0</v>
      </c>
      <c r="BW59" s="2">
        <f t="shared" si="20"/>
        <v>0</v>
      </c>
      <c r="BX59" s="2">
        <f t="shared" si="20"/>
        <v>0</v>
      </c>
      <c r="BY59" s="2">
        <f t="shared" si="20"/>
        <v>0</v>
      </c>
      <c r="BZ59" s="2">
        <f t="shared" si="20"/>
        <v>0</v>
      </c>
      <c r="CA59" s="2">
        <f t="shared" si="20"/>
        <v>0</v>
      </c>
      <c r="CB59" s="2">
        <f t="shared" si="20"/>
        <v>0</v>
      </c>
      <c r="CC59" s="2">
        <f t="shared" si="20"/>
        <v>0</v>
      </c>
      <c r="CD59" s="2">
        <f t="shared" si="20"/>
        <v>0</v>
      </c>
      <c r="CE59" s="2">
        <f t="shared" si="20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КА-1  -  ЧЧР</v>
      </c>
      <c r="B60" s="10" t="s">
        <v>2046</v>
      </c>
      <c r="C60" s="18"/>
      <c r="D60" s="18"/>
      <c r="E60" s="22"/>
      <c r="F60" s="22"/>
      <c r="G60" s="18"/>
      <c r="H60" s="20">
        <f t="shared" ca="1" si="4"/>
        <v>0</v>
      </c>
      <c r="I60" s="16" t="str">
        <f t="shared" si="5"/>
        <v>01K002LH0014</v>
      </c>
      <c r="J60" s="54">
        <v>13</v>
      </c>
      <c r="K60" s="54">
        <v>24</v>
      </c>
      <c r="L60" s="54">
        <v>24</v>
      </c>
      <c r="M60" s="54">
        <v>24</v>
      </c>
      <c r="N60" s="54">
        <v>24</v>
      </c>
      <c r="O60" s="54">
        <v>24</v>
      </c>
      <c r="P60" s="54">
        <v>24</v>
      </c>
      <c r="Q60" s="54">
        <v>24</v>
      </c>
      <c r="R60" s="54">
        <v>24</v>
      </c>
      <c r="S60" s="54">
        <v>24</v>
      </c>
      <c r="T60" s="54">
        <v>19</v>
      </c>
      <c r="U60" s="54">
        <v>0</v>
      </c>
      <c r="V60" s="54">
        <v>0</v>
      </c>
      <c r="W60" s="56">
        <v>0</v>
      </c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2">
        <f t="shared" ca="1" si="17"/>
        <v>0</v>
      </c>
      <c r="BA60" s="2">
        <f t="shared" ca="1" si="17"/>
        <v>0</v>
      </c>
      <c r="BB60" s="2">
        <f t="shared" ca="1" si="15"/>
        <v>0</v>
      </c>
      <c r="BC60" s="2">
        <f t="shared" ca="1" si="15"/>
        <v>0</v>
      </c>
      <c r="BD60" s="2">
        <f t="shared" ca="1" si="15"/>
        <v>0</v>
      </c>
      <c r="BE60" s="2">
        <f t="shared" ca="1" si="15"/>
        <v>0</v>
      </c>
      <c r="BF60" s="2">
        <f t="shared" ca="1" si="15"/>
        <v>0</v>
      </c>
      <c r="BG60" s="2">
        <f t="shared" ca="1" si="15"/>
        <v>0</v>
      </c>
      <c r="BH60" s="2">
        <f t="shared" ca="1" si="15"/>
        <v>0</v>
      </c>
      <c r="BI60" s="2">
        <f t="shared" ca="1" si="15"/>
        <v>0</v>
      </c>
      <c r="BJ60" s="2">
        <f t="shared" ca="1" si="15"/>
        <v>0</v>
      </c>
      <c r="BK60" s="2">
        <f t="shared" ca="1" si="15"/>
        <v>0</v>
      </c>
      <c r="BL60" s="2">
        <f t="shared" ca="1" si="15"/>
        <v>0</v>
      </c>
      <c r="BM60" s="2">
        <f t="shared" ca="1" si="15"/>
        <v>0</v>
      </c>
      <c r="BN60" s="2" t="str">
        <f t="shared" si="8"/>
        <v>LH</v>
      </c>
      <c r="BP60" s="2">
        <f t="shared" si="12"/>
        <v>1</v>
      </c>
      <c r="BR60" s="2">
        <f t="shared" ref="BR60:BR71" si="21">IF(W60=24,1,IF(AND(V60=24,W60=0),1,IF(AND(U60=24,V60=0),1,IF(AND(T60=24,U60=0),1,IF(AND(S60=24,T60=0),1,IF(AND(R60=24,S60=0),1,IF(AND(Q60=24,R60=0),1,IF(AND(P60=24,Q60=0),1,IF(AND(O60=24,P60=0),1,IF(AND(N60=24,O60=0),1,IF(AND(M60=24,N60=0),1,IF(AND(L60=24,M60=0),1,IF(AND(K60=24,L60=0),1,IF(AND(J60=24,K60=0),1,0))))))))))))))</f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КА-5  -  ЧЧР</v>
      </c>
      <c r="B61" s="12" t="s">
        <v>2047</v>
      </c>
      <c r="C61" s="18"/>
      <c r="D61" s="18"/>
      <c r="E61" s="22"/>
      <c r="F61" s="22"/>
      <c r="G61" s="18"/>
      <c r="H61" s="20">
        <f t="shared" ca="1" si="4"/>
        <v>0</v>
      </c>
      <c r="I61" s="16" t="str">
        <f t="shared" si="5"/>
        <v>05K002LH0014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6">
        <v>0</v>
      </c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2">
        <f t="shared" ca="1" si="17"/>
        <v>0</v>
      </c>
      <c r="BA61" s="2">
        <f t="shared" ca="1" si="17"/>
        <v>0</v>
      </c>
      <c r="BB61" s="2">
        <f t="shared" ca="1" si="15"/>
        <v>0</v>
      </c>
      <c r="BC61" s="2">
        <f t="shared" ca="1" si="15"/>
        <v>0</v>
      </c>
      <c r="BD61" s="2">
        <f t="shared" ca="1" si="15"/>
        <v>0</v>
      </c>
      <c r="BE61" s="2">
        <f t="shared" ca="1" si="15"/>
        <v>0</v>
      </c>
      <c r="BF61" s="2">
        <f t="shared" ca="1" si="15"/>
        <v>0</v>
      </c>
      <c r="BG61" s="2">
        <f t="shared" ca="1" si="15"/>
        <v>0</v>
      </c>
      <c r="BH61" s="2">
        <f t="shared" ca="1" si="15"/>
        <v>0</v>
      </c>
      <c r="BI61" s="2">
        <f t="shared" ca="1" si="15"/>
        <v>0</v>
      </c>
      <c r="BJ61" s="2">
        <f t="shared" ca="1" si="15"/>
        <v>0</v>
      </c>
      <c r="BK61" s="2">
        <f t="shared" ca="1" si="15"/>
        <v>0</v>
      </c>
      <c r="BL61" s="2">
        <f t="shared" ca="1" si="15"/>
        <v>0</v>
      </c>
      <c r="BM61" s="2">
        <f t="shared" ca="1" si="15"/>
        <v>0</v>
      </c>
      <c r="BN61" s="2" t="str">
        <f t="shared" si="8"/>
        <v>LH</v>
      </c>
      <c r="BP61" s="2">
        <f t="shared" si="12"/>
        <v>0</v>
      </c>
      <c r="BR61" s="2">
        <f t="shared" si="21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КА-6  -  ЧЧР</v>
      </c>
      <c r="B62" s="10" t="s">
        <v>2048</v>
      </c>
      <c r="C62" s="18"/>
      <c r="D62" s="10"/>
      <c r="E62" s="22"/>
      <c r="F62" s="22"/>
      <c r="G62" s="18"/>
      <c r="H62" s="20">
        <f t="shared" ca="1" si="4"/>
        <v>0</v>
      </c>
      <c r="I62" s="16" t="str">
        <f t="shared" si="5"/>
        <v>06K002LH0014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6">
        <v>0</v>
      </c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2">
        <f t="shared" ca="1" si="17"/>
        <v>0</v>
      </c>
      <c r="BA62" s="2">
        <f t="shared" ca="1" si="17"/>
        <v>0</v>
      </c>
      <c r="BB62" s="2">
        <f t="shared" ca="1" si="15"/>
        <v>0</v>
      </c>
      <c r="BC62" s="2">
        <f t="shared" ca="1" si="15"/>
        <v>0</v>
      </c>
      <c r="BD62" s="2">
        <f t="shared" ca="1" si="15"/>
        <v>0</v>
      </c>
      <c r="BE62" s="2">
        <f t="shared" ref="BE62:BM73" ca="1" si="22">COUNTIF(OFFSET(M62,,$D$2+2,COUNTIF(OFFSET($H62,1-ROW($H62),2+4*$D$2,73),"="&amp;OFFSET($H62,,2+4*$D$2))),"&gt;20")</f>
        <v>0</v>
      </c>
      <c r="BF62" s="2">
        <f t="shared" ca="1" si="22"/>
        <v>0</v>
      </c>
      <c r="BG62" s="2">
        <f t="shared" ca="1" si="22"/>
        <v>0</v>
      </c>
      <c r="BH62" s="2">
        <f t="shared" ca="1" si="22"/>
        <v>0</v>
      </c>
      <c r="BI62" s="2">
        <f t="shared" ca="1" si="22"/>
        <v>0</v>
      </c>
      <c r="BJ62" s="2">
        <f t="shared" ca="1" si="22"/>
        <v>0</v>
      </c>
      <c r="BK62" s="2">
        <f t="shared" ca="1" si="22"/>
        <v>0</v>
      </c>
      <c r="BL62" s="2">
        <f t="shared" ca="1" si="22"/>
        <v>0</v>
      </c>
      <c r="BM62" s="2">
        <f t="shared" ca="1" si="22"/>
        <v>0</v>
      </c>
      <c r="BN62" s="2" t="str">
        <f t="shared" si="8"/>
        <v>LH</v>
      </c>
      <c r="BP62" s="2">
        <f t="shared" si="12"/>
        <v>0</v>
      </c>
      <c r="BR62" s="2">
        <f t="shared" si="21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КА-7  -  ЧЧР</v>
      </c>
      <c r="B63" s="10" t="s">
        <v>2049</v>
      </c>
      <c r="C63" s="18"/>
      <c r="D63" s="10"/>
      <c r="E63" s="22"/>
      <c r="F63" s="22"/>
      <c r="G63" s="18"/>
      <c r="H63" s="20">
        <f t="shared" ca="1" si="4"/>
        <v>0</v>
      </c>
      <c r="I63" s="16" t="str">
        <f t="shared" si="5"/>
        <v>07K002LH0014</v>
      </c>
      <c r="J63" s="54">
        <v>0</v>
      </c>
      <c r="K63" s="54">
        <v>0</v>
      </c>
      <c r="L63" s="54">
        <v>0</v>
      </c>
      <c r="M63" s="54">
        <v>0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0</v>
      </c>
      <c r="W63" s="56">
        <v>0</v>
      </c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2">
        <f t="shared" ca="1" si="17"/>
        <v>0</v>
      </c>
      <c r="BA63" s="2">
        <f t="shared" ca="1" si="17"/>
        <v>0</v>
      </c>
      <c r="BB63" s="2">
        <f t="shared" ca="1" si="17"/>
        <v>0</v>
      </c>
      <c r="BC63" s="2">
        <f t="shared" ca="1" si="17"/>
        <v>0</v>
      </c>
      <c r="BD63" s="2">
        <f t="shared" ca="1" si="17"/>
        <v>0</v>
      </c>
      <c r="BE63" s="2">
        <f t="shared" ca="1" si="22"/>
        <v>0</v>
      </c>
      <c r="BF63" s="2">
        <f t="shared" ca="1" si="22"/>
        <v>0</v>
      </c>
      <c r="BG63" s="2">
        <f t="shared" ca="1" si="22"/>
        <v>0</v>
      </c>
      <c r="BH63" s="2">
        <f t="shared" ca="1" si="22"/>
        <v>0</v>
      </c>
      <c r="BI63" s="2">
        <f t="shared" ca="1" si="22"/>
        <v>0</v>
      </c>
      <c r="BJ63" s="2">
        <f t="shared" ca="1" si="22"/>
        <v>0</v>
      </c>
      <c r="BK63" s="2">
        <f t="shared" ca="1" si="22"/>
        <v>0</v>
      </c>
      <c r="BL63" s="2">
        <f t="shared" ca="1" si="22"/>
        <v>0</v>
      </c>
      <c r="BM63" s="2">
        <f t="shared" ca="1" si="22"/>
        <v>0</v>
      </c>
      <c r="BN63" s="2" t="str">
        <f t="shared" si="8"/>
        <v>LH</v>
      </c>
      <c r="BP63" s="2">
        <f t="shared" si="12"/>
        <v>0</v>
      </c>
      <c r="BR63" s="2">
        <f t="shared" si="21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КА-8  -  ЧЧР</v>
      </c>
      <c r="B64" s="12" t="s">
        <v>2050</v>
      </c>
      <c r="C64" s="18"/>
      <c r="D64" s="12"/>
      <c r="E64" s="22"/>
      <c r="F64" s="22"/>
      <c r="G64" s="18"/>
      <c r="H64" s="20">
        <f t="shared" ca="1" si="4"/>
        <v>0</v>
      </c>
      <c r="I64" s="16" t="str">
        <f t="shared" si="5"/>
        <v>08K002LH0014</v>
      </c>
      <c r="J64" s="54">
        <v>18</v>
      </c>
      <c r="K64" s="54">
        <v>0</v>
      </c>
      <c r="L64" s="54">
        <v>0</v>
      </c>
      <c r="M64" s="54">
        <v>0</v>
      </c>
      <c r="N64" s="54">
        <v>0</v>
      </c>
      <c r="O64" s="54">
        <v>17</v>
      </c>
      <c r="P64" s="54">
        <v>24</v>
      </c>
      <c r="Q64" s="54">
        <v>24</v>
      </c>
      <c r="R64" s="54">
        <v>24</v>
      </c>
      <c r="S64" s="54">
        <v>24</v>
      </c>
      <c r="T64" s="54">
        <v>24</v>
      </c>
      <c r="U64" s="54">
        <v>24</v>
      </c>
      <c r="V64" s="54">
        <v>24</v>
      </c>
      <c r="W64" s="56">
        <v>24</v>
      </c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2">
        <f t="shared" ca="1" si="17"/>
        <v>0</v>
      </c>
      <c r="BA64" s="2">
        <f t="shared" ca="1" si="17"/>
        <v>0</v>
      </c>
      <c r="BB64" s="2">
        <f t="shared" ca="1" si="17"/>
        <v>0</v>
      </c>
      <c r="BC64" s="2">
        <f t="shared" ca="1" si="17"/>
        <v>0</v>
      </c>
      <c r="BD64" s="2">
        <f t="shared" ca="1" si="17"/>
        <v>0</v>
      </c>
      <c r="BE64" s="2">
        <f t="shared" ca="1" si="22"/>
        <v>0</v>
      </c>
      <c r="BF64" s="2">
        <f t="shared" ca="1" si="22"/>
        <v>0</v>
      </c>
      <c r="BG64" s="2">
        <f t="shared" ca="1" si="22"/>
        <v>0</v>
      </c>
      <c r="BH64" s="2">
        <f t="shared" ca="1" si="22"/>
        <v>0</v>
      </c>
      <c r="BI64" s="2">
        <f t="shared" ca="1" si="22"/>
        <v>0</v>
      </c>
      <c r="BJ64" s="2">
        <f t="shared" ca="1" si="22"/>
        <v>0</v>
      </c>
      <c r="BK64" s="2">
        <f t="shared" ca="1" si="22"/>
        <v>0</v>
      </c>
      <c r="BL64" s="2">
        <f t="shared" ca="1" si="22"/>
        <v>0</v>
      </c>
      <c r="BM64" s="2">
        <f t="shared" ca="1" si="22"/>
        <v>0</v>
      </c>
      <c r="BN64" s="2" t="str">
        <f t="shared" si="8"/>
        <v>LH</v>
      </c>
      <c r="BO64" s="2">
        <f>IF(AND(COUNTIF(J64:W64,"&gt;0")&gt;6,COUNTIF(J64:W64,"&gt;0")=SUM(BR64:CE64)),SUM(BR64:CE64),0)</f>
        <v>0</v>
      </c>
      <c r="BP64" s="2">
        <f t="shared" si="12"/>
        <v>0</v>
      </c>
      <c r="BR64" s="2">
        <f t="shared" si="21"/>
        <v>1</v>
      </c>
    </row>
    <row r="65" spans="1:70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КА-9  -  ЧЧР</v>
      </c>
      <c r="B65" s="10" t="s">
        <v>2051</v>
      </c>
      <c r="C65" s="18"/>
      <c r="D65" s="10"/>
      <c r="E65" s="22"/>
      <c r="F65" s="22"/>
      <c r="G65" s="18"/>
      <c r="H65" s="20">
        <f t="shared" ca="1" si="4"/>
        <v>0</v>
      </c>
      <c r="I65" s="16" t="str">
        <f t="shared" si="5"/>
        <v>09K002LH0014</v>
      </c>
      <c r="J65" s="54">
        <v>24</v>
      </c>
      <c r="K65" s="54">
        <v>24</v>
      </c>
      <c r="L65" s="54">
        <v>24</v>
      </c>
      <c r="M65" s="54">
        <v>24</v>
      </c>
      <c r="N65" s="54">
        <v>24</v>
      </c>
      <c r="O65" s="54">
        <v>13</v>
      </c>
      <c r="P65" s="54">
        <v>0</v>
      </c>
      <c r="Q65" s="54">
        <v>0</v>
      </c>
      <c r="R65" s="54">
        <v>0</v>
      </c>
      <c r="S65" s="54">
        <v>0</v>
      </c>
      <c r="T65" s="54">
        <v>0</v>
      </c>
      <c r="U65" s="54">
        <v>0</v>
      </c>
      <c r="V65" s="54">
        <v>0</v>
      </c>
      <c r="W65" s="56">
        <v>0</v>
      </c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2">
        <f t="shared" ca="1" si="17"/>
        <v>0</v>
      </c>
      <c r="BA65" s="2">
        <f t="shared" ca="1" si="17"/>
        <v>0</v>
      </c>
      <c r="BB65" s="2">
        <f t="shared" ca="1" si="17"/>
        <v>0</v>
      </c>
      <c r="BC65" s="2">
        <f t="shared" ca="1" si="17"/>
        <v>0</v>
      </c>
      <c r="BD65" s="2">
        <f t="shared" ca="1" si="17"/>
        <v>0</v>
      </c>
      <c r="BE65" s="2">
        <f t="shared" ca="1" si="22"/>
        <v>0</v>
      </c>
      <c r="BF65" s="2">
        <f t="shared" ca="1" si="22"/>
        <v>0</v>
      </c>
      <c r="BG65" s="2">
        <f t="shared" ca="1" si="22"/>
        <v>0</v>
      </c>
      <c r="BH65" s="2">
        <f t="shared" ca="1" si="22"/>
        <v>0</v>
      </c>
      <c r="BI65" s="2">
        <f t="shared" ca="1" si="22"/>
        <v>0</v>
      </c>
      <c r="BJ65" s="2">
        <f t="shared" ca="1" si="22"/>
        <v>0</v>
      </c>
      <c r="BK65" s="2">
        <f t="shared" ca="1" si="22"/>
        <v>0</v>
      </c>
      <c r="BL65" s="2">
        <f t="shared" ca="1" si="22"/>
        <v>0</v>
      </c>
      <c r="BM65" s="2">
        <f t="shared" ca="1" si="22"/>
        <v>0</v>
      </c>
      <c r="BN65" s="2" t="str">
        <f t="shared" si="8"/>
        <v>LH</v>
      </c>
      <c r="BP65" s="2">
        <f t="shared" si="12"/>
        <v>0</v>
      </c>
      <c r="BR65" s="2">
        <f t="shared" si="21"/>
        <v>0</v>
      </c>
    </row>
    <row r="66" spans="1:70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КА-10  -  ЧЧР</v>
      </c>
      <c r="B66" s="10" t="s">
        <v>2052</v>
      </c>
      <c r="C66" s="18"/>
      <c r="D66" s="10"/>
      <c r="E66" s="22"/>
      <c r="F66" s="22"/>
      <c r="G66" s="18"/>
      <c r="H66" s="20">
        <f t="shared" ca="1" si="4"/>
        <v>0</v>
      </c>
      <c r="I66" s="16" t="str">
        <f t="shared" si="5"/>
        <v>10K002LH0014</v>
      </c>
      <c r="J66" s="54">
        <v>24</v>
      </c>
      <c r="K66" s="54">
        <v>24</v>
      </c>
      <c r="L66" s="54">
        <v>24</v>
      </c>
      <c r="M66" s="54">
        <v>24</v>
      </c>
      <c r="N66" s="54">
        <v>24</v>
      </c>
      <c r="O66" s="54">
        <v>24</v>
      </c>
      <c r="P66" s="54">
        <v>24</v>
      </c>
      <c r="Q66" s="54">
        <v>24</v>
      </c>
      <c r="R66" s="54">
        <v>24</v>
      </c>
      <c r="S66" s="54">
        <v>24</v>
      </c>
      <c r="T66" s="54">
        <v>24</v>
      </c>
      <c r="U66" s="54">
        <v>24</v>
      </c>
      <c r="V66" s="54">
        <v>24</v>
      </c>
      <c r="W66" s="56">
        <v>24</v>
      </c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2">
        <f t="shared" ca="1" si="17"/>
        <v>0</v>
      </c>
      <c r="BA66" s="2">
        <f t="shared" ca="1" si="17"/>
        <v>0</v>
      </c>
      <c r="BB66" s="2">
        <f t="shared" ca="1" si="17"/>
        <v>0</v>
      </c>
      <c r="BC66" s="2">
        <f t="shared" ca="1" si="17"/>
        <v>0</v>
      </c>
      <c r="BD66" s="2">
        <f t="shared" ca="1" si="17"/>
        <v>0</v>
      </c>
      <c r="BE66" s="2">
        <f t="shared" ca="1" si="22"/>
        <v>0</v>
      </c>
      <c r="BF66" s="2">
        <f t="shared" ca="1" si="22"/>
        <v>0</v>
      </c>
      <c r="BG66" s="2">
        <f t="shared" ca="1" si="22"/>
        <v>0</v>
      </c>
      <c r="BH66" s="2">
        <f t="shared" ca="1" si="22"/>
        <v>0</v>
      </c>
      <c r="BI66" s="2">
        <f t="shared" ca="1" si="22"/>
        <v>0</v>
      </c>
      <c r="BJ66" s="2">
        <f t="shared" ca="1" si="22"/>
        <v>0</v>
      </c>
      <c r="BK66" s="2">
        <f t="shared" ca="1" si="22"/>
        <v>0</v>
      </c>
      <c r="BL66" s="2">
        <f t="shared" ca="1" si="22"/>
        <v>0</v>
      </c>
      <c r="BM66" s="2">
        <f t="shared" ca="1" si="22"/>
        <v>0</v>
      </c>
      <c r="BN66" s="2" t="str">
        <f t="shared" si="8"/>
        <v>LH</v>
      </c>
      <c r="BO66" s="2">
        <f>IF(AND(COUNTIF(J66:W66,"&gt;0")&gt;6,COUNTIF(J66:W66,"&gt;0")=SUM(BR66:CE66)),SUM(BR66:CE66),0)</f>
        <v>0</v>
      </c>
      <c r="BP66" s="2">
        <f t="shared" si="12"/>
        <v>0</v>
      </c>
      <c r="BR66" s="2">
        <f t="shared" si="21"/>
        <v>1</v>
      </c>
    </row>
    <row r="67" spans="1:70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КА-11  -  ЧЧР</v>
      </c>
      <c r="B67" s="10" t="s">
        <v>2053</v>
      </c>
      <c r="C67" s="18"/>
      <c r="D67" s="10"/>
      <c r="E67" s="22"/>
      <c r="F67" s="22"/>
      <c r="G67" s="18"/>
      <c r="H67" s="20">
        <f t="shared" ca="1" si="4"/>
        <v>0</v>
      </c>
      <c r="I67" s="16" t="str">
        <f t="shared" si="5"/>
        <v>11K002LH0014</v>
      </c>
      <c r="J67" s="54">
        <v>24</v>
      </c>
      <c r="K67" s="54">
        <v>24</v>
      </c>
      <c r="L67" s="54">
        <v>24</v>
      </c>
      <c r="M67" s="54">
        <v>24</v>
      </c>
      <c r="N67" s="54">
        <v>24</v>
      </c>
      <c r="O67" s="54">
        <v>24</v>
      </c>
      <c r="P67" s="54">
        <v>24</v>
      </c>
      <c r="Q67" s="54">
        <v>24</v>
      </c>
      <c r="R67" s="54">
        <v>24</v>
      </c>
      <c r="S67" s="54">
        <v>24</v>
      </c>
      <c r="T67" s="54">
        <v>24</v>
      </c>
      <c r="U67" s="54">
        <v>24</v>
      </c>
      <c r="V67" s="54">
        <v>24</v>
      </c>
      <c r="W67" s="56">
        <v>24</v>
      </c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  <c r="AX67" s="55"/>
      <c r="AY67" s="55"/>
      <c r="AZ67" s="2">
        <f t="shared" ca="1" si="17"/>
        <v>0</v>
      </c>
      <c r="BA67" s="2">
        <f t="shared" ca="1" si="17"/>
        <v>0</v>
      </c>
      <c r="BB67" s="2">
        <f t="shared" ca="1" si="17"/>
        <v>0</v>
      </c>
      <c r="BC67" s="2">
        <f t="shared" ca="1" si="17"/>
        <v>0</v>
      </c>
      <c r="BD67" s="2">
        <f t="shared" ca="1" si="17"/>
        <v>0</v>
      </c>
      <c r="BE67" s="2">
        <f t="shared" ca="1" si="22"/>
        <v>0</v>
      </c>
      <c r="BF67" s="2">
        <f t="shared" ca="1" si="22"/>
        <v>0</v>
      </c>
      <c r="BG67" s="2">
        <f t="shared" ca="1" si="22"/>
        <v>0</v>
      </c>
      <c r="BH67" s="2">
        <f t="shared" ca="1" si="22"/>
        <v>0</v>
      </c>
      <c r="BI67" s="2">
        <f t="shared" ca="1" si="22"/>
        <v>0</v>
      </c>
      <c r="BJ67" s="2">
        <f t="shared" ca="1" si="22"/>
        <v>0</v>
      </c>
      <c r="BK67" s="2">
        <f t="shared" ca="1" si="22"/>
        <v>0</v>
      </c>
      <c r="BL67" s="2">
        <f t="shared" ca="1" si="22"/>
        <v>0</v>
      </c>
      <c r="BM67" s="2">
        <f t="shared" ca="1" si="22"/>
        <v>0</v>
      </c>
      <c r="BN67" s="2" t="str">
        <f t="shared" si="8"/>
        <v>LH</v>
      </c>
      <c r="BO67" s="2">
        <f>IF(AND(COUNTIF(J67:W67,"&gt;0")&gt;6,COUNTIF(J67:W67,"&gt;0")=SUM(BR67:CE67)),SUM(BR67:CE67),0)</f>
        <v>0</v>
      </c>
      <c r="BP67" s="2">
        <f t="shared" si="12"/>
        <v>0</v>
      </c>
      <c r="BR67" s="2">
        <f t="shared" si="21"/>
        <v>1</v>
      </c>
    </row>
    <row r="68" spans="1:70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ТА-2  -  ЧЧР</v>
      </c>
      <c r="B68" s="10" t="s">
        <v>2054</v>
      </c>
      <c r="C68" s="18"/>
      <c r="D68" s="10"/>
      <c r="E68" s="22"/>
      <c r="F68" s="22"/>
      <c r="G68" s="18"/>
      <c r="H68" s="20">
        <f t="shared" ca="1" si="4"/>
        <v>0</v>
      </c>
      <c r="I68" s="16" t="str">
        <f t="shared" si="5"/>
        <v>02T002LH0014</v>
      </c>
      <c r="J68" s="54">
        <v>0</v>
      </c>
      <c r="K68" s="54">
        <v>0</v>
      </c>
      <c r="L68" s="54">
        <v>0</v>
      </c>
      <c r="M68" s="54">
        <v>15</v>
      </c>
      <c r="N68" s="54">
        <v>24</v>
      </c>
      <c r="O68" s="54">
        <v>24</v>
      </c>
      <c r="P68" s="54">
        <v>24</v>
      </c>
      <c r="Q68" s="54">
        <v>24</v>
      </c>
      <c r="R68" s="54">
        <v>24</v>
      </c>
      <c r="S68" s="54">
        <v>24</v>
      </c>
      <c r="T68" s="54">
        <v>24</v>
      </c>
      <c r="U68" s="54">
        <v>24</v>
      </c>
      <c r="V68" s="54">
        <v>24</v>
      </c>
      <c r="W68" s="56">
        <v>24</v>
      </c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2">
        <f t="shared" ca="1" si="17"/>
        <v>0</v>
      </c>
      <c r="BA68" s="2">
        <f t="shared" ca="1" si="17"/>
        <v>0</v>
      </c>
      <c r="BB68" s="2">
        <f t="shared" ca="1" si="17"/>
        <v>0</v>
      </c>
      <c r="BC68" s="2">
        <f t="shared" ca="1" si="17"/>
        <v>0</v>
      </c>
      <c r="BD68" s="2">
        <f t="shared" ca="1" si="17"/>
        <v>0</v>
      </c>
      <c r="BE68" s="2">
        <f t="shared" ca="1" si="22"/>
        <v>0</v>
      </c>
      <c r="BF68" s="2">
        <f t="shared" ca="1" si="22"/>
        <v>0</v>
      </c>
      <c r="BG68" s="2">
        <f t="shared" ca="1" si="22"/>
        <v>0</v>
      </c>
      <c r="BH68" s="2">
        <f t="shared" ca="1" si="22"/>
        <v>0</v>
      </c>
      <c r="BI68" s="2">
        <f t="shared" ca="1" si="22"/>
        <v>0</v>
      </c>
      <c r="BJ68" s="2">
        <f t="shared" ca="1" si="22"/>
        <v>0</v>
      </c>
      <c r="BK68" s="2">
        <f t="shared" ca="1" si="22"/>
        <v>0</v>
      </c>
      <c r="BL68" s="2">
        <f t="shared" ca="1" si="22"/>
        <v>0</v>
      </c>
      <c r="BM68" s="2">
        <f t="shared" ca="1" si="22"/>
        <v>0</v>
      </c>
      <c r="BN68" s="2" t="str">
        <f t="shared" si="8"/>
        <v>LH</v>
      </c>
      <c r="BO68" s="2">
        <f>IF(AND(COUNTIF(J68:W68,"&gt;0")&gt;6,COUNTIF(J68:W68,"&gt;0")=SUM(BR68:CE68)),SUM(BR68:CE68),0)</f>
        <v>0</v>
      </c>
      <c r="BP68" s="2">
        <f t="shared" si="12"/>
        <v>0</v>
      </c>
      <c r="BR68" s="2">
        <f t="shared" si="21"/>
        <v>1</v>
      </c>
    </row>
    <row r="69" spans="1:70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ТА-3  -  ЧЧР</v>
      </c>
      <c r="B69" s="10" t="s">
        <v>2055</v>
      </c>
      <c r="C69" s="18"/>
      <c r="D69" s="10"/>
      <c r="E69" s="22"/>
      <c r="F69" s="22"/>
      <c r="G69" s="18"/>
      <c r="H69" s="20">
        <f t="shared" ca="1" si="4"/>
        <v>0</v>
      </c>
      <c r="I69" s="16" t="str">
        <f t="shared" si="5"/>
        <v>03T002LH0014</v>
      </c>
      <c r="J69" s="54">
        <v>24</v>
      </c>
      <c r="K69" s="54">
        <v>24</v>
      </c>
      <c r="L69" s="54">
        <v>24</v>
      </c>
      <c r="M69" s="54">
        <v>9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2">
        <f t="shared" ca="1" si="17"/>
        <v>0</v>
      </c>
      <c r="BA69" s="2">
        <f t="shared" ca="1" si="17"/>
        <v>0</v>
      </c>
      <c r="BB69" s="2">
        <f t="shared" ca="1" si="17"/>
        <v>0</v>
      </c>
      <c r="BC69" s="2">
        <f t="shared" ca="1" si="17"/>
        <v>0</v>
      </c>
      <c r="BD69" s="2">
        <f t="shared" ca="1" si="17"/>
        <v>0</v>
      </c>
      <c r="BE69" s="2">
        <f t="shared" ca="1" si="22"/>
        <v>0</v>
      </c>
      <c r="BF69" s="2">
        <f t="shared" ca="1" si="22"/>
        <v>0</v>
      </c>
      <c r="BG69" s="2">
        <f t="shared" ca="1" si="22"/>
        <v>0</v>
      </c>
      <c r="BH69" s="2">
        <f t="shared" ca="1" si="22"/>
        <v>0</v>
      </c>
      <c r="BI69" s="2">
        <f t="shared" ca="1" si="22"/>
        <v>0</v>
      </c>
      <c r="BJ69" s="2">
        <f t="shared" ca="1" si="22"/>
        <v>0</v>
      </c>
      <c r="BK69" s="2">
        <f t="shared" ca="1" si="22"/>
        <v>0</v>
      </c>
      <c r="BL69" s="2">
        <f t="shared" ca="1" si="22"/>
        <v>0</v>
      </c>
      <c r="BM69" s="2">
        <f t="shared" ca="1" si="22"/>
        <v>0</v>
      </c>
      <c r="BN69" s="2" t="str">
        <f t="shared" si="8"/>
        <v>LH</v>
      </c>
      <c r="BP69" s="2">
        <f t="shared" si="12"/>
        <v>0</v>
      </c>
      <c r="BR69" s="2">
        <f t="shared" si="21"/>
        <v>0</v>
      </c>
    </row>
    <row r="70" spans="1:70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ТА-4  -  ЧЧР</v>
      </c>
      <c r="B70" s="10" t="s">
        <v>2056</v>
      </c>
      <c r="C70" s="18"/>
      <c r="D70" s="10"/>
      <c r="E70" s="22"/>
      <c r="F70" s="22"/>
      <c r="G70" s="18"/>
      <c r="H70" s="20">
        <f t="shared" ca="1" si="4"/>
        <v>0</v>
      </c>
      <c r="I70" s="16" t="str">
        <f t="shared" si="5"/>
        <v>04T002LH0014</v>
      </c>
      <c r="J70" s="54">
        <v>24</v>
      </c>
      <c r="K70" s="54">
        <v>24</v>
      </c>
      <c r="L70" s="54">
        <v>24</v>
      </c>
      <c r="M70" s="54">
        <v>24</v>
      </c>
      <c r="N70" s="54">
        <v>24</v>
      </c>
      <c r="O70" s="54">
        <v>24</v>
      </c>
      <c r="P70" s="54">
        <v>24</v>
      </c>
      <c r="Q70" s="54">
        <v>24</v>
      </c>
      <c r="R70" s="54">
        <v>24</v>
      </c>
      <c r="S70" s="54">
        <v>24</v>
      </c>
      <c r="T70" s="54">
        <v>24</v>
      </c>
      <c r="U70" s="54">
        <v>24</v>
      </c>
      <c r="V70" s="54">
        <v>24</v>
      </c>
      <c r="W70" s="56">
        <v>24</v>
      </c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2">
        <f t="shared" ca="1" si="17"/>
        <v>0</v>
      </c>
      <c r="BA70" s="2">
        <f t="shared" ca="1" si="17"/>
        <v>0</v>
      </c>
      <c r="BB70" s="2">
        <f t="shared" ca="1" si="17"/>
        <v>0</v>
      </c>
      <c r="BC70" s="2">
        <f t="shared" ca="1" si="17"/>
        <v>0</v>
      </c>
      <c r="BD70" s="2">
        <f t="shared" ca="1" si="17"/>
        <v>0</v>
      </c>
      <c r="BE70" s="2">
        <f t="shared" ca="1" si="22"/>
        <v>0</v>
      </c>
      <c r="BF70" s="2">
        <f t="shared" ca="1" si="22"/>
        <v>0</v>
      </c>
      <c r="BG70" s="2">
        <f t="shared" ca="1" si="22"/>
        <v>0</v>
      </c>
      <c r="BH70" s="2">
        <f t="shared" ca="1" si="22"/>
        <v>0</v>
      </c>
      <c r="BI70" s="2">
        <f t="shared" ca="1" si="22"/>
        <v>0</v>
      </c>
      <c r="BJ70" s="2">
        <f t="shared" ca="1" si="22"/>
        <v>0</v>
      </c>
      <c r="BK70" s="2">
        <f t="shared" ca="1" si="22"/>
        <v>0</v>
      </c>
      <c r="BL70" s="2">
        <f t="shared" ca="1" si="22"/>
        <v>0</v>
      </c>
      <c r="BM70" s="2">
        <f t="shared" ca="1" si="22"/>
        <v>0</v>
      </c>
      <c r="BN70" s="2" t="str">
        <f t="shared" si="8"/>
        <v>LH</v>
      </c>
      <c r="BO70" s="2">
        <f>IF(AND(COUNTIF(J70:W70,"&gt;0")&gt;6,COUNTIF(J70:W70,"&gt;0")=SUM(BR70:CE70)),SUM(BR70:CE70),0)</f>
        <v>0</v>
      </c>
      <c r="BP70" s="2">
        <f t="shared" si="12"/>
        <v>0</v>
      </c>
      <c r="BR70" s="2">
        <f t="shared" si="21"/>
        <v>1</v>
      </c>
    </row>
    <row r="71" spans="1:70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ТА-7  -  ЧЧР</v>
      </c>
      <c r="B71" s="10" t="s">
        <v>2057</v>
      </c>
      <c r="C71" s="18"/>
      <c r="D71" s="10"/>
      <c r="E71" s="22"/>
      <c r="F71" s="22"/>
      <c r="G71" s="18"/>
      <c r="H71" s="20">
        <f t="shared" ca="1" si="4"/>
        <v>0</v>
      </c>
      <c r="I71" s="16" t="str">
        <f t="shared" si="5"/>
        <v>07T002LH0014</v>
      </c>
      <c r="J71" s="54">
        <v>24</v>
      </c>
      <c r="K71" s="54">
        <v>24</v>
      </c>
      <c r="L71" s="54">
        <v>24</v>
      </c>
      <c r="M71" s="54">
        <v>24</v>
      </c>
      <c r="N71" s="54">
        <v>24</v>
      </c>
      <c r="O71" s="54">
        <v>24</v>
      </c>
      <c r="P71" s="54">
        <v>24</v>
      </c>
      <c r="Q71" s="54">
        <v>24</v>
      </c>
      <c r="R71" s="54">
        <v>24</v>
      </c>
      <c r="S71" s="54">
        <v>24</v>
      </c>
      <c r="T71" s="54">
        <v>24</v>
      </c>
      <c r="U71" s="54">
        <v>24</v>
      </c>
      <c r="V71" s="54">
        <v>24</v>
      </c>
      <c r="W71" s="56">
        <v>24</v>
      </c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2">
        <f t="shared" ca="1" si="17"/>
        <v>0</v>
      </c>
      <c r="BA71" s="2">
        <f t="shared" ca="1" si="17"/>
        <v>0</v>
      </c>
      <c r="BB71" s="2">
        <f t="shared" ca="1" si="17"/>
        <v>0</v>
      </c>
      <c r="BC71" s="2">
        <f t="shared" ca="1" si="17"/>
        <v>0</v>
      </c>
      <c r="BD71" s="2">
        <f t="shared" ca="1" si="17"/>
        <v>0</v>
      </c>
      <c r="BE71" s="2">
        <f t="shared" ca="1" si="22"/>
        <v>0</v>
      </c>
      <c r="BF71" s="2">
        <f t="shared" ca="1" si="22"/>
        <v>0</v>
      </c>
      <c r="BG71" s="2">
        <f t="shared" ca="1" si="22"/>
        <v>0</v>
      </c>
      <c r="BH71" s="2">
        <f t="shared" ca="1" si="22"/>
        <v>0</v>
      </c>
      <c r="BI71" s="2">
        <f t="shared" ca="1" si="22"/>
        <v>0</v>
      </c>
      <c r="BJ71" s="2">
        <f t="shared" ca="1" si="22"/>
        <v>0</v>
      </c>
      <c r="BK71" s="2">
        <f t="shared" ca="1" si="22"/>
        <v>0</v>
      </c>
      <c r="BL71" s="2">
        <f t="shared" ca="1" si="22"/>
        <v>0</v>
      </c>
      <c r="BM71" s="2">
        <f t="shared" ca="1" si="22"/>
        <v>0</v>
      </c>
      <c r="BN71" s="2" t="str">
        <f t="shared" si="8"/>
        <v>LH</v>
      </c>
      <c r="BO71" s="2">
        <f>IF(AND(COUNTIF(J71:W71,"&gt;0")&gt;6,COUNTIF(J71:W71,"&gt;0")=SUM(BR71:CE71)),SUM(BR71:CE71),0)</f>
        <v>0</v>
      </c>
      <c r="BP71" s="2">
        <f t="shared" si="12"/>
        <v>0</v>
      </c>
      <c r="BR71" s="2">
        <f t="shared" si="21"/>
        <v>1</v>
      </c>
    </row>
    <row r="72" spans="1:70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Gпв</v>
      </c>
      <c r="B72" s="10" t="s">
        <v>2058</v>
      </c>
      <c r="C72" s="18"/>
      <c r="D72" s="10"/>
      <c r="E72" s="22"/>
      <c r="F72" s="22"/>
      <c r="G72" s="18"/>
      <c r="H72" s="20">
        <f t="shared" ca="1" si="4"/>
        <v>0</v>
      </c>
      <c r="I72" s="16" t="str">
        <f t="shared" si="5"/>
        <v>00K002GW0014</v>
      </c>
      <c r="J72" s="54">
        <v>9992.2117999999937</v>
      </c>
      <c r="K72" s="54">
        <v>9398.2933999999932</v>
      </c>
      <c r="L72" s="54">
        <v>9617.3600999999999</v>
      </c>
      <c r="M72" s="54">
        <v>8717.037900000003</v>
      </c>
      <c r="N72" s="54">
        <v>8541.8475000000017</v>
      </c>
      <c r="O72" s="54">
        <v>8569.1005999999888</v>
      </c>
      <c r="P72" s="54">
        <v>8081.1612000000005</v>
      </c>
      <c r="Q72" s="54">
        <v>9000.4988999999987</v>
      </c>
      <c r="R72" s="54">
        <v>8917.275100000008</v>
      </c>
      <c r="S72" s="54">
        <v>8731.0729000000083</v>
      </c>
      <c r="T72" s="54">
        <v>8080.1893000000127</v>
      </c>
      <c r="U72" s="54">
        <v>7350.7766000000165</v>
      </c>
      <c r="V72" s="54">
        <v>7269.2114000000147</v>
      </c>
      <c r="W72" s="56">
        <v>7458.6610999999903</v>
      </c>
      <c r="X72" s="2" t="e">
        <f t="shared" ca="1" si="16"/>
        <v>#VALUE!</v>
      </c>
      <c r="Y72" s="2" t="e">
        <f t="shared" ca="1" si="16"/>
        <v>#VALUE!</v>
      </c>
      <c r="Z72" s="2" t="e">
        <f t="shared" ca="1" si="14"/>
        <v>#VALUE!</v>
      </c>
      <c r="AA72" s="2" t="e">
        <f t="shared" ca="1" si="14"/>
        <v>#VALUE!</v>
      </c>
      <c r="AB72" s="2" t="e">
        <f t="shared" ca="1" si="14"/>
        <v>#VALUE!</v>
      </c>
      <c r="AC72" s="2" t="e">
        <f t="shared" ca="1" si="14"/>
        <v>#VALUE!</v>
      </c>
      <c r="AD72" s="2" t="e">
        <f t="shared" ca="1" si="14"/>
        <v>#VALUE!</v>
      </c>
      <c r="AE72" s="2" t="e">
        <f t="shared" ca="1" si="14"/>
        <v>#VALUE!</v>
      </c>
      <c r="AF72" s="2" t="e">
        <f t="shared" ca="1" si="14"/>
        <v>#VALUE!</v>
      </c>
      <c r="AG72" s="2" t="e">
        <f t="shared" ca="1" si="14"/>
        <v>#VALUE!</v>
      </c>
      <c r="AH72" s="2" t="e">
        <f t="shared" ca="1" si="14"/>
        <v>#VALUE!</v>
      </c>
      <c r="AI72" s="2" t="e">
        <f t="shared" ca="1" si="14"/>
        <v>#VALUE!</v>
      </c>
      <c r="AJ72" s="2" t="e">
        <f t="shared" ca="1" si="14"/>
        <v>#VALUE!</v>
      </c>
      <c r="AK72" s="2" t="e">
        <f t="shared" ca="1" si="14"/>
        <v>#VALUE!</v>
      </c>
      <c r="AL72" s="55">
        <v>16871</v>
      </c>
      <c r="AM72" s="55">
        <v>15078</v>
      </c>
      <c r="AN72" s="55">
        <v>15078</v>
      </c>
      <c r="AO72" s="55">
        <v>15078</v>
      </c>
      <c r="AP72" s="55">
        <v>15078</v>
      </c>
      <c r="AQ72" s="55">
        <v>16129</v>
      </c>
      <c r="AR72" s="55">
        <v>15078</v>
      </c>
      <c r="AS72" s="55">
        <v>15078</v>
      </c>
      <c r="AT72" s="55">
        <v>15078</v>
      </c>
      <c r="AU72" s="55">
        <v>15078</v>
      </c>
      <c r="AV72" s="55">
        <v>14460</v>
      </c>
      <c r="AW72" s="55">
        <v>12112</v>
      </c>
      <c r="AX72" s="55">
        <v>12112</v>
      </c>
      <c r="AY72" s="55">
        <v>12112</v>
      </c>
      <c r="AZ72" s="2">
        <f t="shared" ca="1" si="17"/>
        <v>0</v>
      </c>
      <c r="BA72" s="2">
        <f t="shared" ca="1" si="17"/>
        <v>0</v>
      </c>
      <c r="BB72" s="2">
        <f t="shared" ca="1" si="17"/>
        <v>0</v>
      </c>
      <c r="BC72" s="2">
        <f t="shared" ca="1" si="17"/>
        <v>0</v>
      </c>
      <c r="BD72" s="2">
        <f t="shared" ca="1" si="17"/>
        <v>0</v>
      </c>
      <c r="BE72" s="2">
        <f t="shared" ca="1" si="22"/>
        <v>0</v>
      </c>
      <c r="BF72" s="2">
        <f t="shared" ca="1" si="22"/>
        <v>0</v>
      </c>
      <c r="BG72" s="2">
        <f t="shared" ca="1" si="22"/>
        <v>0</v>
      </c>
      <c r="BH72" s="2">
        <f t="shared" ca="1" si="22"/>
        <v>0</v>
      </c>
      <c r="BI72" s="2">
        <f t="shared" ca="1" si="22"/>
        <v>0</v>
      </c>
      <c r="BJ72" s="2">
        <f t="shared" ca="1" si="22"/>
        <v>0</v>
      </c>
      <c r="BK72" s="2">
        <f t="shared" ca="1" si="22"/>
        <v>0</v>
      </c>
      <c r="BL72" s="2">
        <f t="shared" ca="1" si="22"/>
        <v>0</v>
      </c>
      <c r="BM72" s="2">
        <f t="shared" ca="1" si="22"/>
        <v>0</v>
      </c>
      <c r="BN72" s="2" t="str">
        <f t="shared" si="8"/>
        <v>GW</v>
      </c>
    </row>
    <row r="73" spans="1:70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Потери пара и конденсата</v>
      </c>
      <c r="B73" s="10" t="s">
        <v>2059</v>
      </c>
      <c r="C73" s="22">
        <v>50</v>
      </c>
      <c r="D73" s="110" t="s">
        <v>2963</v>
      </c>
      <c r="E73" s="22">
        <v>51</v>
      </c>
      <c r="F73" s="110" t="s">
        <v>3001</v>
      </c>
      <c r="G73" s="18"/>
      <c r="H73" s="20">
        <f>IFERROR(IF(AND(MID(D73,1,1)*MID(F73,1,1)=1,RIGHT(F73,LEN(F73)-1)-RIGHT(D73,LEN(D73)-1)&gt;1),1,0),"-")</f>
        <v>0</v>
      </c>
      <c r="I73" s="16" t="str">
        <f t="shared" ref="I73" si="23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00S202MK0014</v>
      </c>
      <c r="J73" s="54">
        <v>4.78</v>
      </c>
      <c r="K73" s="54">
        <v>4.4800000000000004</v>
      </c>
      <c r="L73" s="54">
        <v>4.63</v>
      </c>
      <c r="M73" s="54">
        <v>4.74</v>
      </c>
      <c r="N73" s="54">
        <v>4.6500000000000004</v>
      </c>
      <c r="O73" s="54">
        <v>4.76</v>
      </c>
      <c r="P73" s="54">
        <v>5.0999999999999996</v>
      </c>
      <c r="Q73" s="54">
        <v>4.91</v>
      </c>
      <c r="R73" s="54">
        <v>4.8600000000000003</v>
      </c>
      <c r="S73" s="54">
        <v>4.82</v>
      </c>
      <c r="T73" s="54">
        <v>5.03</v>
      </c>
      <c r="U73" s="54">
        <v>4.92</v>
      </c>
      <c r="V73" s="54">
        <v>5.07</v>
      </c>
      <c r="W73" s="56">
        <v>5.14</v>
      </c>
      <c r="X73" s="2" t="e">
        <f t="shared" ca="1" si="16"/>
        <v>#N/A</v>
      </c>
      <c r="Y73" s="2" t="e">
        <f t="shared" ca="1" si="16"/>
        <v>#N/A</v>
      </c>
      <c r="Z73" s="2" t="e">
        <f t="shared" ca="1" si="14"/>
        <v>#N/A</v>
      </c>
      <c r="AA73" s="2" t="e">
        <f t="shared" ca="1" si="14"/>
        <v>#N/A</v>
      </c>
      <c r="AB73" s="2" t="e">
        <f t="shared" ca="1" si="14"/>
        <v>#N/A</v>
      </c>
      <c r="AC73" s="2" t="e">
        <f t="shared" ca="1" si="14"/>
        <v>#N/A</v>
      </c>
      <c r="AD73" s="2" t="e">
        <f t="shared" ca="1" si="14"/>
        <v>#N/A</v>
      </c>
      <c r="AE73" s="2" t="e">
        <f t="shared" ca="1" si="14"/>
        <v>#N/A</v>
      </c>
      <c r="AF73" s="2" t="e">
        <f t="shared" ca="1" si="14"/>
        <v>#N/A</v>
      </c>
      <c r="AG73" s="2" t="e">
        <f t="shared" ca="1" si="14"/>
        <v>#N/A</v>
      </c>
      <c r="AH73" s="2" t="e">
        <f t="shared" ca="1" si="14"/>
        <v>#N/A</v>
      </c>
      <c r="AI73" s="2" t="e">
        <f t="shared" ca="1" si="14"/>
        <v>#N/A</v>
      </c>
      <c r="AJ73" s="2" t="e">
        <f t="shared" ca="1" si="14"/>
        <v>#N/A</v>
      </c>
      <c r="AK73" s="2" t="e">
        <f t="shared" ca="1" si="14"/>
        <v>#N/A</v>
      </c>
      <c r="AL73" s="55">
        <v>4.5199999999999996</v>
      </c>
      <c r="AM73" s="55">
        <v>4.33</v>
      </c>
      <c r="AN73" s="55">
        <v>4.32</v>
      </c>
      <c r="AO73" s="55">
        <v>4.4000000000000004</v>
      </c>
      <c r="AP73" s="55">
        <v>4.3499999999999996</v>
      </c>
      <c r="AQ73" s="55">
        <v>4.3600000000000003</v>
      </c>
      <c r="AR73" s="55">
        <v>4.45</v>
      </c>
      <c r="AS73" s="55">
        <v>4.33</v>
      </c>
      <c r="AT73" s="55">
        <v>4.3499999999999996</v>
      </c>
      <c r="AU73" s="55">
        <v>4.3499999999999996</v>
      </c>
      <c r="AV73" s="55">
        <v>4.38</v>
      </c>
      <c r="AW73" s="55">
        <v>4.37</v>
      </c>
      <c r="AX73" s="55">
        <v>4.3899999999999997</v>
      </c>
      <c r="AY73" s="55">
        <v>4.37</v>
      </c>
      <c r="AZ73" s="2">
        <f t="shared" ca="1" si="17"/>
        <v>0</v>
      </c>
      <c r="BA73" s="2">
        <f t="shared" ca="1" si="17"/>
        <v>0</v>
      </c>
      <c r="BB73" s="2">
        <f t="shared" ca="1" si="17"/>
        <v>0</v>
      </c>
      <c r="BC73" s="2">
        <f t="shared" ca="1" si="17"/>
        <v>0</v>
      </c>
      <c r="BD73" s="2">
        <f t="shared" ca="1" si="17"/>
        <v>0</v>
      </c>
      <c r="BE73" s="2">
        <f t="shared" ca="1" si="22"/>
        <v>0</v>
      </c>
      <c r="BF73" s="2">
        <f t="shared" ca="1" si="22"/>
        <v>0</v>
      </c>
      <c r="BG73" s="2">
        <f t="shared" ca="1" si="22"/>
        <v>0</v>
      </c>
      <c r="BH73" s="2">
        <f t="shared" ca="1" si="22"/>
        <v>0</v>
      </c>
      <c r="BI73" s="2">
        <f t="shared" ca="1" si="22"/>
        <v>0</v>
      </c>
      <c r="BJ73" s="2">
        <f t="shared" ca="1" si="22"/>
        <v>0</v>
      </c>
      <c r="BK73" s="2">
        <f t="shared" ca="1" si="22"/>
        <v>0</v>
      </c>
      <c r="BL73" s="2">
        <f t="shared" ca="1" si="22"/>
        <v>0</v>
      </c>
      <c r="BM73" s="2">
        <f t="shared" ca="1" si="22"/>
        <v>0</v>
      </c>
      <c r="BN73" s="2" t="str">
        <f t="shared" ref="BN73" si="24">MID(B73,7,2)</f>
        <v>MK</v>
      </c>
    </row>
    <row r="74" spans="1:70" x14ac:dyDescent="0.25">
      <c r="A74"/>
      <c r="B74"/>
      <c r="C74"/>
      <c r="D74"/>
    </row>
    <row r="75" spans="1:70" x14ac:dyDescent="0.25">
      <c r="A75" s="98"/>
      <c r="B75"/>
      <c r="C75"/>
      <c r="D75"/>
    </row>
    <row r="76" spans="1:70" x14ac:dyDescent="0.25">
      <c r="A76" s="98"/>
      <c r="B76"/>
      <c r="C76"/>
      <c r="D76"/>
    </row>
    <row r="77" spans="1:70" x14ac:dyDescent="0.25">
      <c r="A77" s="98"/>
      <c r="B77"/>
      <c r="C77"/>
      <c r="D77"/>
    </row>
    <row r="78" spans="1:70" x14ac:dyDescent="0.25">
      <c r="A78" s="98"/>
    </row>
    <row r="79" spans="1:70" x14ac:dyDescent="0.25">
      <c r="A79" s="98"/>
    </row>
    <row r="80" spans="1:70" x14ac:dyDescent="0.25">
      <c r="A80" s="98"/>
    </row>
    <row r="81" spans="1:1" x14ac:dyDescent="0.25">
      <c r="A81" s="98"/>
    </row>
    <row r="82" spans="1:1" x14ac:dyDescent="0.25">
      <c r="A82" s="98"/>
    </row>
    <row r="83" spans="1:1" x14ac:dyDescent="0.25">
      <c r="A83" s="98"/>
    </row>
    <row r="84" spans="1:1" x14ac:dyDescent="0.25">
      <c r="A84" s="98"/>
    </row>
    <row r="85" spans="1:1" x14ac:dyDescent="0.25">
      <c r="A85" s="98"/>
    </row>
    <row r="86" spans="1:1" x14ac:dyDescent="0.25">
      <c r="A86" s="98"/>
    </row>
    <row r="87" spans="1:1" x14ac:dyDescent="0.25">
      <c r="A87" s="98"/>
    </row>
    <row r="88" spans="1:1" x14ac:dyDescent="0.25">
      <c r="A88" s="98"/>
    </row>
  </sheetData>
  <mergeCells count="5">
    <mergeCell ref="E3:F3"/>
    <mergeCell ref="E4:F4"/>
    <mergeCell ref="C6:F6"/>
    <mergeCell ref="G6:G7"/>
    <mergeCell ref="C7:D7"/>
  </mergeCells>
  <conditionalFormatting sqref="H8:W73">
    <cfRule type="expression" dxfId="89" priority="2" stopIfTrue="1">
      <formula>H8=0</formula>
    </cfRule>
  </conditionalFormatting>
  <conditionalFormatting sqref="I8:W73">
    <cfRule type="expression" dxfId="88" priority="6" stopIfTrue="1">
      <formula>OFFSET(I8,,$D$2)=42</formula>
    </cfRule>
    <cfRule type="expression" dxfId="87" priority="7">
      <formula>OR(OFFSET(I8,,$D$2)=1,OFFSET(I8,,$D$2)=2,MOD(OFFSET(I8,,$D$2),10)=1,MOD(OFFSET(I8,,$D$2),10)=2)</formula>
    </cfRule>
  </conditionalFormatting>
  <conditionalFormatting sqref="H4">
    <cfRule type="expression" dxfId="86" priority="4">
      <formula>$H$4="НА СТАНЦИИ"</formula>
    </cfRule>
    <cfRule type="expression" dxfId="85" priority="5">
      <formula>$H$4="ОФИЦИАЛЬНО"</formula>
    </cfRule>
  </conditionalFormatting>
  <conditionalFormatting sqref="AL8:AY73">
    <cfRule type="expression" dxfId="84" priority="8" stopIfTrue="1">
      <formula>AL8=0</formula>
    </cfRule>
  </conditionalFormatting>
  <conditionalFormatting sqref="J8:W73">
    <cfRule type="expression" dxfId="83" priority="1" stopIfTrue="1">
      <formula>AND(OFFSET(J8,MATCH(MID($A8,1,SEARCH(" ",$A8)-1)&amp;"  -  ЧЧР",$A:$A,0)-ROW(J8),)*1&gt;0,OR(J8="",J8=0))</formula>
    </cfRule>
    <cfRule type="expression" dxfId="82" priority="3">
      <formula>OFFSET(J8,MATCH(MID($A8,1,SEARCH(" ",$A8)-1)&amp;"  -  ЧЧР",$A:$A,0)-ROW(J8),)&lt;&gt;24</formula>
    </cfRule>
  </conditionalFormatting>
  <conditionalFormatting sqref="X8:AK73">
    <cfRule type="expression" dxfId="81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9233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234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235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236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237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238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239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240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A1:CW131"/>
  <sheetViews>
    <sheetView zoomScale="90" zoomScaleNormal="90" workbookViewId="0">
      <pane xSplit="8" ySplit="7" topLeftCell="BK83" activePane="bottomRight" state="frozen"/>
      <selection pane="topRight" activeCell="H1" sqref="H1"/>
      <selection pane="bottomLeft" activeCell="A8" sqref="A8"/>
      <selection pane="bottomRight" activeCell="C63" sqref="C63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64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1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КА-1А  -  Тух</v>
      </c>
      <c r="B8" s="10" t="s">
        <v>14</v>
      </c>
      <c r="C8" s="18">
        <v>190</v>
      </c>
      <c r="D8" s="18">
        <v>140</v>
      </c>
      <c r="E8" s="22" t="s">
        <v>114</v>
      </c>
      <c r="F8" s="22">
        <v>3</v>
      </c>
      <c r="G8" s="18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01K002TUA015</v>
      </c>
      <c r="J8" s="54">
        <v>169</v>
      </c>
      <c r="K8" s="54">
        <v>171</v>
      </c>
      <c r="L8" s="54">
        <v>168</v>
      </c>
      <c r="M8" s="54">
        <v>170</v>
      </c>
      <c r="N8" s="54">
        <v>170</v>
      </c>
      <c r="O8" s="54">
        <v>174</v>
      </c>
      <c r="P8" s="54">
        <v>170</v>
      </c>
      <c r="Q8" s="54">
        <v>168</v>
      </c>
      <c r="R8" s="54">
        <v>166</v>
      </c>
      <c r="S8" s="54">
        <v>161</v>
      </c>
      <c r="T8" s="54">
        <v>168</v>
      </c>
      <c r="U8" s="54">
        <v>173</v>
      </c>
      <c r="V8" s="54">
        <v>175</v>
      </c>
      <c r="W8" s="56">
        <v>176</v>
      </c>
      <c r="X8" s="2">
        <f ca="1">IF(J8&lt;&gt;"",IF(LEFT($E8,2)="+-",IF(OR(J8&lt;MIN($C8:$D8),J8&gt;MAX($C8:$D8)),1,0),IF(AND(1*$E8&gt;0,J8&gt;MAX($C8:$D8)),1,IF(AND(1*$E8&lt;0,J8&lt;MIN($C8:$D8)),1,0)))+10*IF(SUM(OFFSET($A$98,MATCH(MID($A8,1,SEARCH(" ",$A8)-1)&amp;"  -  ЧЧР",$A$98:$A$115,0)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$98,IFERROR(MATCH("КА-"&amp;MID($A8,4,2)*1&amp;"А  -  ЧЧР",$A$98:$A$115,0),MATCH("КА-"&amp;MID($A8,4,2)*1&amp;"  -  ЧЧР",$A$98:$A$115,0))-1,COLUMN(J8)-1,,)+OFFSET($A$98,IFERROR(MATCH("КА-"&amp;MID($A8,4,2)*1&amp;"Б  -  ЧЧР",$A$98:$A$115,0),MATCH("КА-"&amp;MID($A8,4,2)*1&amp;"  -  ЧЧР",$A$98:$A$115,0))-1,COLUMN(J8)-1,,)=48,1,0),1),1)),0),0)*IF($G8&gt;0,IF(COLUMN(T$7)-COLUMN($J$7)&gt;=$D$2+$G8,IF(SUM(OFFSET(T8,,-1,,-$G8))&gt;=$G8*21,2,1),1),2)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IF(K8&lt;&gt;"",IF(LEFT($E8,2)="+-",IF(OR(K8&lt;MIN($C8:$D8),K8&gt;MAX($C8:$D8)),1,0),IF(AND(1*$E8&gt;0,K8&gt;MAX($C8:$D8)),1,IF(AND(1*$E8&lt;0,K8&lt;MIN($C8:$D8)),1,0)))+10*IF(SUM(OFFSET($A$98,MATCH(MID($A8,1,SEARCH(" ",$A8)-1)&amp;"  -  ЧЧР",$A$98:$A$115,0)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$98,IFERROR(MATCH("КА-"&amp;MID($A8,4,2)*1&amp;"А  -  ЧЧР",$A$98:$A$115,0),MATCH("КА-"&amp;MID($A8,4,2)*1&amp;"  -  ЧЧР",$A$98:$A$115,0))-1,COLUMN(K8)-1,,)+OFFSET($A$98,IFERROR(MATCH("КА-"&amp;MID($A8,4,2)*1&amp;"Б  -  ЧЧР",$A$98:$A$115,0),MATCH("КА-"&amp;MID($A8,4,2)*1&amp;"  -  ЧЧР",$A$98:$A$115,0))-1,COLUMN(K8)-1,,)=48,1,0),1),1)),0),0)*IF($G8&gt;0,IF(COLUMN(U$7)-COLUMN($J$7)&gt;=$D$2+$G8,IF(SUM(OFFSET(U8,,-1,,-$G8))&gt;=$G8*21,2,1),1),2)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177</v>
      </c>
      <c r="AM8" s="55">
        <v>178.7</v>
      </c>
      <c r="AN8" s="55">
        <v>177.5</v>
      </c>
      <c r="AO8" s="55">
        <v>179.99999999999997</v>
      </c>
      <c r="AP8" s="55">
        <v>179.9</v>
      </c>
      <c r="AQ8" s="55">
        <v>179.79999999999998</v>
      </c>
      <c r="AR8" s="55">
        <v>179.10000000000002</v>
      </c>
      <c r="AS8" s="55">
        <v>176.29999999999998</v>
      </c>
      <c r="AT8" s="55">
        <v>173.5</v>
      </c>
      <c r="AU8" s="55">
        <v>170.7</v>
      </c>
      <c r="AV8" s="55">
        <v>180.29999999999998</v>
      </c>
      <c r="AW8" s="55">
        <v>183.20000000000002</v>
      </c>
      <c r="AX8" s="55">
        <v>182.4</v>
      </c>
      <c r="AY8" s="55">
        <v>182.50000000000003</v>
      </c>
      <c r="AZ8" s="2">
        <f ca="1">COUNTIF(OFFSET(H8,,$D$2+2,COUNTIF(OFFSET($H8,1-ROW($H8),2+4*$D$2,116),"="&amp;OFFSET($H8,,2+4*$D$2))),"&gt;20")</f>
        <v>0</v>
      </c>
      <c r="BA8" s="2">
        <f t="shared" ref="BA8:BM23" ca="1" si="1">COUNTIF(OFFSET(I8,,$D$2+2,COUNTIF(OFFSET($H8,1-ROW($H8),2+4*$D$2,116),"="&amp;OFFSET($H8,,2+4*$D$2))),"&gt;20")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1</v>
      </c>
      <c r="BK8" s="2">
        <f t="shared" ca="1" si="1"/>
        <v>1</v>
      </c>
      <c r="BL8" s="2">
        <f t="shared" ca="1" si="1"/>
        <v>1</v>
      </c>
      <c r="BM8" s="2">
        <f t="shared" ca="1" si="1"/>
        <v>0</v>
      </c>
      <c r="BN8" s="2" t="str">
        <f>MID(B8,7,2)</f>
        <v>TU</v>
      </c>
      <c r="BO8" s="2">
        <f t="shared" ref="BO8:BO13" si="2">IF(AND(COUNTIF(J8:W8,"&gt;0")&gt;6,COUNTIF(J8:W8,"&gt;0")=SUM(BR8:CE8)),SUM(BR8:CE8),0)</f>
        <v>0</v>
      </c>
      <c r="BP8" s="2">
        <f t="shared" ref="BP8:BP39" si="3">IF(AND(COUNTIF(J8:W8,"&gt;0")&gt;6,SUM(BR8:CE8)=0),1,0)</f>
        <v>1</v>
      </c>
      <c r="BR8" s="2">
        <f t="shared" ref="BR8:BR19" si="4">IF(AND(J98 &gt;0,J8&gt;$C8,J8 &gt;20),1,0)</f>
        <v>0</v>
      </c>
      <c r="BS8" s="2">
        <f t="shared" ref="BS8:BS19" si="5">IF(AND(K98 &gt;0,K8&gt;$C8,K8 &gt;20),1,0)</f>
        <v>0</v>
      </c>
      <c r="BT8" s="2">
        <f t="shared" ref="BT8:BT19" si="6">IF(AND(L98 &gt;0,L8&gt;$C8,L8 &gt;20),1,0)</f>
        <v>0</v>
      </c>
      <c r="BU8" s="2">
        <f t="shared" ref="BU8:BU19" si="7">IF(AND(M98 &gt;0,M8&gt;$C8,M8 &gt;20),1,0)</f>
        <v>0</v>
      </c>
      <c r="BV8" s="2">
        <f t="shared" ref="BV8:BV19" si="8">IF(AND(N98 &gt;0,N8&gt;$C8,N8 &gt;20),1,0)</f>
        <v>0</v>
      </c>
      <c r="BW8" s="2">
        <f t="shared" ref="BW8:BW19" si="9">IF(AND(O98 &gt;0,O8&gt;$C8,O8 &gt;20),1,0)</f>
        <v>0</v>
      </c>
      <c r="BX8" s="2">
        <f t="shared" ref="BX8:BX19" si="10">IF(AND(P98 &gt;0,P8&gt;$C8,P8 &gt;20),1,0)</f>
        <v>0</v>
      </c>
      <c r="BY8" s="2">
        <f t="shared" ref="BY8:BY19" si="11">IF(AND(Q98 &gt;0,Q8&gt;$C8,Q8 &gt;20),1,0)</f>
        <v>0</v>
      </c>
      <c r="BZ8" s="2">
        <f t="shared" ref="BZ8:BZ19" si="12">IF(AND(R98 &gt;0,R8&gt;$C8,R8 &gt;20),1,0)</f>
        <v>0</v>
      </c>
      <c r="CA8" s="2">
        <f t="shared" ref="CA8:CA19" si="13">IF(AND(S98 &gt;0,S8&gt;$C8,S8 &gt;20),1,0)</f>
        <v>0</v>
      </c>
      <c r="CB8" s="2">
        <f t="shared" ref="CB8:CB19" si="14">IF(AND(T98 &gt;0,T8&gt;$C8,T8 &gt;20),1,0)</f>
        <v>0</v>
      </c>
      <c r="CC8" s="2">
        <f t="shared" ref="CC8:CC19" si="15">IF(AND(U98 &gt;0,U8&gt;$C8,U8 &gt;20),1,0)</f>
        <v>0</v>
      </c>
      <c r="CD8" s="2">
        <f t="shared" ref="CD8:CD19" si="16">IF(AND(V98 &gt;0,V8&gt;$C8,V8 &gt;20),1,0)</f>
        <v>0</v>
      </c>
      <c r="CE8" s="2">
        <f t="shared" ref="CE8:CE19" si="17">IF(AND(W98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КА-1Б  -  Тух</v>
      </c>
      <c r="B9" s="10" t="s">
        <v>15</v>
      </c>
      <c r="C9" s="18">
        <v>190</v>
      </c>
      <c r="D9" s="18">
        <v>140</v>
      </c>
      <c r="E9" s="22" t="s">
        <v>114</v>
      </c>
      <c r="F9" s="22">
        <v>3</v>
      </c>
      <c r="G9" s="18"/>
      <c r="H9" s="20">
        <f t="shared" ref="H9:H72" ca="1" si="18">IF(COUNTIF(OFFSET(H9,,2+$D$2+$B$3-$B$2,,$C$3-$B$3+1),"=42")+COUNTIF(OFFSET(H9,,2+$D$2+$B$3-$B$2,,$C$3-$B$3+1),"=21")&gt;0,1,0)</f>
        <v>0</v>
      </c>
      <c r="I9" s="16" t="str">
        <f t="shared" ref="I9:I72" si="19">IF(MID(B9,7,2)="MX",REPLACE(B9,5,2,"01"),IF(AND(MID(B9,11,2)="20",MID(B9,7,2)="KV"),REPLACE(B9,5,2,"12"),IF(MID(B9,7,2)="MK",IF(MID(B9,11,2)="26",REPLACE(B9,5,2,"02"),IF(MID(B9,11,2)="06",REPLACE(B9,3,4,"S002"),REPLACE(B9,6,1,"2"))),REPLACE(B9,6,1,"2"))))</f>
        <v>01K002TUB015</v>
      </c>
      <c r="J9" s="54">
        <v>173</v>
      </c>
      <c r="K9" s="54">
        <v>176</v>
      </c>
      <c r="L9" s="54">
        <v>178</v>
      </c>
      <c r="M9" s="54">
        <v>180</v>
      </c>
      <c r="N9" s="54">
        <v>185</v>
      </c>
      <c r="O9" s="54">
        <v>188</v>
      </c>
      <c r="P9" s="54">
        <v>186</v>
      </c>
      <c r="Q9" s="54">
        <v>178</v>
      </c>
      <c r="R9" s="54">
        <v>177</v>
      </c>
      <c r="S9" s="54">
        <v>178</v>
      </c>
      <c r="T9" s="54">
        <v>188</v>
      </c>
      <c r="U9" s="54">
        <v>193</v>
      </c>
      <c r="V9" s="54">
        <v>195</v>
      </c>
      <c r="W9" s="56">
        <v>194</v>
      </c>
      <c r="X9" s="2">
        <f t="shared" ref="X9:AK41" ca="1" si="20">IF(J9&lt;&gt;"",IF(LEFT($E9,2)="+-",IF(OR(J9&lt;MIN($C9:$D9),J9&gt;MAX($C9:$D9)),1,0),IF(AND(1*$E9&gt;0,J9&gt;MAX($C9:$D9)),1,IF(AND(1*$E9&lt;0,J9&lt;MIN($C9:$D9)),1,0)))+10*IF(SUM(OFFSET($A$98,MATCH(MID($A9,1,SEARCH(" ",$A9)-1)&amp;"  -  ЧЧР",$A$98:$A$115,0)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$98,IFERROR(MATCH("КА-"&amp;MID($A9,4,2)*1&amp;"А  -  ЧЧР",$A$98:$A$115,0),MATCH("КА-"&amp;MID($A9,4,2)*1&amp;"  -  ЧЧР",$A$98:$A$115,0))-1,COLUMN(J9)-1,,)+OFFSET($A$98,IFERROR(MATCH("КА-"&amp;MID($A9,4,2)*1&amp;"Б  -  ЧЧР",$A$98:$A$115,0),MATCH("КА-"&amp;MID($A9,4,2)*1&amp;"  -  ЧЧР",$A$98:$A$115,0))-1,COLUMN(J9)-1,,)=48,1,0),1),1)),0),0)*IF($G9&gt;0,IF(COLUMN(T$7)-COLUMN($J$7)&gt;=$D$2+$G9,IF(SUM(OFFSET(T9,,-1,,-$G9))&gt;=$G9*21,2,1),1),2)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2</v>
      </c>
      <c r="AJ9" s="2">
        <f t="shared" ca="1" si="0"/>
        <v>2</v>
      </c>
      <c r="AK9" s="2">
        <f t="shared" ca="1" si="0"/>
        <v>2</v>
      </c>
      <c r="AL9" s="55">
        <v>177.6</v>
      </c>
      <c r="AM9" s="55">
        <v>179.29999999999998</v>
      </c>
      <c r="AN9" s="55">
        <v>177.5</v>
      </c>
      <c r="AO9" s="55">
        <v>179.09999999999997</v>
      </c>
      <c r="AP9" s="55">
        <v>180.20000000000002</v>
      </c>
      <c r="AQ9" s="55">
        <v>179.2</v>
      </c>
      <c r="AR9" s="55">
        <v>179.1</v>
      </c>
      <c r="AS9" s="55">
        <v>178.7</v>
      </c>
      <c r="AT9" s="55">
        <v>175.3</v>
      </c>
      <c r="AU9" s="55">
        <v>172.49999999999997</v>
      </c>
      <c r="AV9" s="55">
        <v>181.79999999999998</v>
      </c>
      <c r="AW9" s="55">
        <v>184.4</v>
      </c>
      <c r="AX9" s="55">
        <v>184.5</v>
      </c>
      <c r="AY9" s="55">
        <v>184.3</v>
      </c>
      <c r="AZ9" s="2">
        <f t="shared" ref="AZ9:BM41" ca="1" si="21">COUNTIF(OFFSET(H9,,$D$2+2,COUNTIF(OFFSET($H9,1-ROW($H9),2+4*$D$2,116),"="&amp;OFFSET($H9,,2+4*$D$2))),"&gt;20")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1</v>
      </c>
      <c r="BK9" s="2">
        <f t="shared" ca="1" si="1"/>
        <v>1</v>
      </c>
      <c r="BL9" s="2">
        <f t="shared" ca="1" si="1"/>
        <v>1</v>
      </c>
      <c r="BM9" s="2">
        <f t="shared" ca="1" si="1"/>
        <v>0</v>
      </c>
      <c r="BN9" s="2" t="str">
        <f t="shared" ref="BN9:BN72" si="22">MID(B9,7,2)</f>
        <v>TU</v>
      </c>
      <c r="BO9" s="2">
        <f t="shared" si="2"/>
        <v>0</v>
      </c>
      <c r="BP9" s="2">
        <f t="shared" si="3"/>
        <v>0</v>
      </c>
      <c r="BR9" s="2">
        <f t="shared" si="4"/>
        <v>0</v>
      </c>
      <c r="BS9" s="2">
        <f t="shared" si="5"/>
        <v>0</v>
      </c>
      <c r="BT9" s="2">
        <f t="shared" si="6"/>
        <v>0</v>
      </c>
      <c r="BU9" s="2">
        <f t="shared" si="7"/>
        <v>0</v>
      </c>
      <c r="BV9" s="2">
        <f t="shared" si="8"/>
        <v>0</v>
      </c>
      <c r="BW9" s="2">
        <f t="shared" si="9"/>
        <v>0</v>
      </c>
      <c r="BX9" s="2">
        <f t="shared" si="10"/>
        <v>0</v>
      </c>
      <c r="BY9" s="2">
        <f t="shared" si="11"/>
        <v>0</v>
      </c>
      <c r="BZ9" s="2">
        <f t="shared" si="12"/>
        <v>0</v>
      </c>
      <c r="CA9" s="2">
        <f t="shared" si="13"/>
        <v>0</v>
      </c>
      <c r="CB9" s="2">
        <f t="shared" si="14"/>
        <v>0</v>
      </c>
      <c r="CC9" s="2">
        <f t="shared" si="15"/>
        <v>1</v>
      </c>
      <c r="CD9" s="2">
        <f t="shared" si="16"/>
        <v>1</v>
      </c>
      <c r="CE9" s="2">
        <f t="shared" si="17"/>
        <v>1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КА-2А  -  Тух</v>
      </c>
      <c r="B10" s="10" t="s">
        <v>16</v>
      </c>
      <c r="C10" s="18">
        <v>190</v>
      </c>
      <c r="D10" s="18">
        <v>140</v>
      </c>
      <c r="E10" s="22" t="s">
        <v>114</v>
      </c>
      <c r="F10" s="22">
        <v>3</v>
      </c>
      <c r="G10" s="18"/>
      <c r="H10" s="20">
        <f t="shared" ca="1" si="18"/>
        <v>0</v>
      </c>
      <c r="I10" s="16" t="str">
        <f t="shared" si="19"/>
        <v>02K002TUA015</v>
      </c>
      <c r="J10" s="54">
        <v>157</v>
      </c>
      <c r="K10" s="54">
        <v>0</v>
      </c>
      <c r="L10" s="54">
        <v>178</v>
      </c>
      <c r="M10" s="54">
        <v>186</v>
      </c>
      <c r="N10" s="54">
        <v>185</v>
      </c>
      <c r="O10" s="54">
        <v>192</v>
      </c>
      <c r="P10" s="54">
        <v>192</v>
      </c>
      <c r="Q10" s="54">
        <v>189</v>
      </c>
      <c r="R10" s="54">
        <v>188</v>
      </c>
      <c r="S10" s="54">
        <v>190</v>
      </c>
      <c r="T10" s="54">
        <v>191</v>
      </c>
      <c r="U10" s="54">
        <v>191</v>
      </c>
      <c r="V10" s="54">
        <v>193</v>
      </c>
      <c r="W10" s="56">
        <v>193</v>
      </c>
      <c r="X10" s="2">
        <f t="shared" ca="1" si="20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2</v>
      </c>
      <c r="AD10" s="2">
        <f t="shared" ca="1" si="0"/>
        <v>2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2</v>
      </c>
      <c r="AI10" s="2">
        <f t="shared" ca="1" si="0"/>
        <v>2</v>
      </c>
      <c r="AJ10" s="2">
        <f t="shared" ca="1" si="0"/>
        <v>2</v>
      </c>
      <c r="AK10" s="2">
        <f t="shared" ca="1" si="0"/>
        <v>2</v>
      </c>
      <c r="AL10" s="55">
        <v>169.4</v>
      </c>
      <c r="AM10" s="55">
        <v>0</v>
      </c>
      <c r="AN10" s="55">
        <v>170.5</v>
      </c>
      <c r="AO10" s="55">
        <v>169.8</v>
      </c>
      <c r="AP10" s="55">
        <v>168.60000000000002</v>
      </c>
      <c r="AQ10" s="55">
        <v>180.9</v>
      </c>
      <c r="AR10" s="55">
        <v>182.00000000000003</v>
      </c>
      <c r="AS10" s="55">
        <v>182.60000000000002</v>
      </c>
      <c r="AT10" s="55">
        <v>181.6</v>
      </c>
      <c r="AU10" s="55">
        <v>181.6</v>
      </c>
      <c r="AV10" s="55">
        <v>181</v>
      </c>
      <c r="AW10" s="55">
        <v>181.5</v>
      </c>
      <c r="AX10" s="55">
        <v>182.4</v>
      </c>
      <c r="AY10" s="55">
        <v>181.6</v>
      </c>
      <c r="AZ10" s="2">
        <f t="shared" ca="1" si="21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1</v>
      </c>
      <c r="BK10" s="2">
        <f t="shared" ca="1" si="1"/>
        <v>1</v>
      </c>
      <c r="BL10" s="2">
        <f t="shared" ca="1" si="1"/>
        <v>1</v>
      </c>
      <c r="BM10" s="2">
        <f t="shared" ca="1" si="1"/>
        <v>0</v>
      </c>
      <c r="BN10" s="2" t="str">
        <f t="shared" si="22"/>
        <v>TU</v>
      </c>
      <c r="BO10" s="2">
        <f t="shared" si="2"/>
        <v>0</v>
      </c>
      <c r="BP10" s="2">
        <f t="shared" si="3"/>
        <v>0</v>
      </c>
      <c r="BR10" s="2">
        <f t="shared" si="4"/>
        <v>0</v>
      </c>
      <c r="BS10" s="2">
        <f t="shared" si="5"/>
        <v>0</v>
      </c>
      <c r="BT10" s="2">
        <f t="shared" si="6"/>
        <v>0</v>
      </c>
      <c r="BU10" s="2">
        <f t="shared" si="7"/>
        <v>0</v>
      </c>
      <c r="BV10" s="2">
        <f t="shared" si="8"/>
        <v>0</v>
      </c>
      <c r="BW10" s="2">
        <f t="shared" si="9"/>
        <v>1</v>
      </c>
      <c r="BX10" s="2">
        <f t="shared" si="10"/>
        <v>1</v>
      </c>
      <c r="BY10" s="2">
        <f t="shared" si="11"/>
        <v>0</v>
      </c>
      <c r="BZ10" s="2">
        <f t="shared" si="12"/>
        <v>0</v>
      </c>
      <c r="CA10" s="2">
        <f t="shared" si="13"/>
        <v>0</v>
      </c>
      <c r="CB10" s="2">
        <f t="shared" si="14"/>
        <v>1</v>
      </c>
      <c r="CC10" s="2">
        <f t="shared" si="15"/>
        <v>1</v>
      </c>
      <c r="CD10" s="2">
        <f t="shared" si="16"/>
        <v>1</v>
      </c>
      <c r="CE10" s="2">
        <f t="shared" si="17"/>
        <v>1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КА-2Б  -  Тух</v>
      </c>
      <c r="B11" s="10" t="s">
        <v>17</v>
      </c>
      <c r="C11" s="18">
        <v>190</v>
      </c>
      <c r="D11" s="18">
        <v>140</v>
      </c>
      <c r="E11" s="22" t="s">
        <v>114</v>
      </c>
      <c r="F11" s="22">
        <v>3</v>
      </c>
      <c r="G11" s="18"/>
      <c r="H11" s="20">
        <f t="shared" ca="1" si="18"/>
        <v>0</v>
      </c>
      <c r="I11" s="16" t="str">
        <f t="shared" si="19"/>
        <v>02K002TUB015</v>
      </c>
      <c r="J11" s="54">
        <v>176</v>
      </c>
      <c r="K11" s="54">
        <v>176</v>
      </c>
      <c r="L11" s="54">
        <v>172</v>
      </c>
      <c r="M11" s="54">
        <v>0</v>
      </c>
      <c r="N11" s="54">
        <v>0</v>
      </c>
      <c r="O11" s="54">
        <v>191</v>
      </c>
      <c r="P11" s="54">
        <v>192</v>
      </c>
      <c r="Q11" s="54">
        <v>187</v>
      </c>
      <c r="R11" s="54">
        <v>185</v>
      </c>
      <c r="S11" s="54">
        <v>185</v>
      </c>
      <c r="T11" s="54">
        <v>183</v>
      </c>
      <c r="U11" s="54">
        <v>188</v>
      </c>
      <c r="V11" s="54">
        <v>193</v>
      </c>
      <c r="W11" s="56">
        <v>191</v>
      </c>
      <c r="X11" s="2">
        <f t="shared" ca="1" si="20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2</v>
      </c>
      <c r="AD11" s="2">
        <f t="shared" ca="1" si="0"/>
        <v>2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2</v>
      </c>
      <c r="AK11" s="2">
        <f t="shared" ca="1" si="0"/>
        <v>2</v>
      </c>
      <c r="AL11" s="55">
        <v>172.4</v>
      </c>
      <c r="AM11" s="55">
        <v>171.79999999999998</v>
      </c>
      <c r="AN11" s="55">
        <v>171.7</v>
      </c>
      <c r="AO11" s="55">
        <v>0</v>
      </c>
      <c r="AP11" s="55">
        <v>0</v>
      </c>
      <c r="AQ11" s="55">
        <v>182.4</v>
      </c>
      <c r="AR11" s="55">
        <v>183.8</v>
      </c>
      <c r="AS11" s="55">
        <v>184.70000000000002</v>
      </c>
      <c r="AT11" s="55">
        <v>182.2</v>
      </c>
      <c r="AU11" s="55">
        <v>182.79999999999998</v>
      </c>
      <c r="AV11" s="55">
        <v>183.1</v>
      </c>
      <c r="AW11" s="55">
        <v>183.9</v>
      </c>
      <c r="AX11" s="55">
        <v>184.2</v>
      </c>
      <c r="AY11" s="55">
        <v>183.39999999999998</v>
      </c>
      <c r="AZ11" s="2">
        <f t="shared" ca="1" si="21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1</v>
      </c>
      <c r="BK11" s="2">
        <f t="shared" ca="1" si="1"/>
        <v>1</v>
      </c>
      <c r="BL11" s="2">
        <f t="shared" ca="1" si="1"/>
        <v>1</v>
      </c>
      <c r="BM11" s="2">
        <f t="shared" ca="1" si="1"/>
        <v>0</v>
      </c>
      <c r="BN11" s="2" t="str">
        <f t="shared" si="22"/>
        <v>TU</v>
      </c>
      <c r="BO11" s="2">
        <f t="shared" si="2"/>
        <v>0</v>
      </c>
      <c r="BP11" s="2">
        <f t="shared" si="3"/>
        <v>0</v>
      </c>
      <c r="BR11" s="2">
        <f t="shared" si="4"/>
        <v>0</v>
      </c>
      <c r="BS11" s="2">
        <f t="shared" si="5"/>
        <v>0</v>
      </c>
      <c r="BT11" s="2">
        <f t="shared" si="6"/>
        <v>0</v>
      </c>
      <c r="BU11" s="2">
        <f t="shared" si="7"/>
        <v>0</v>
      </c>
      <c r="BV11" s="2">
        <f t="shared" si="8"/>
        <v>0</v>
      </c>
      <c r="BW11" s="2">
        <f t="shared" si="9"/>
        <v>1</v>
      </c>
      <c r="BX11" s="2">
        <f t="shared" si="10"/>
        <v>1</v>
      </c>
      <c r="BY11" s="2">
        <f t="shared" si="11"/>
        <v>0</v>
      </c>
      <c r="BZ11" s="2">
        <f t="shared" si="12"/>
        <v>0</v>
      </c>
      <c r="CA11" s="2">
        <f t="shared" si="13"/>
        <v>0</v>
      </c>
      <c r="CB11" s="2">
        <f t="shared" si="14"/>
        <v>0</v>
      </c>
      <c r="CC11" s="2">
        <f t="shared" si="15"/>
        <v>0</v>
      </c>
      <c r="CD11" s="2">
        <f t="shared" si="16"/>
        <v>1</v>
      </c>
      <c r="CE11" s="2">
        <f t="shared" si="17"/>
        <v>1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КА-3А  -  Тух</v>
      </c>
      <c r="B12" s="10" t="s">
        <v>18</v>
      </c>
      <c r="C12" s="18">
        <v>190</v>
      </c>
      <c r="D12" s="18">
        <v>140</v>
      </c>
      <c r="E12" s="22" t="s">
        <v>114</v>
      </c>
      <c r="F12" s="22">
        <v>3</v>
      </c>
      <c r="G12" s="18"/>
      <c r="H12" s="20">
        <f t="shared" ca="1" si="18"/>
        <v>0</v>
      </c>
      <c r="I12" s="16" t="str">
        <f t="shared" si="19"/>
        <v>03K002TUA015</v>
      </c>
      <c r="J12" s="54">
        <v>192</v>
      </c>
      <c r="K12" s="54">
        <v>191</v>
      </c>
      <c r="L12" s="54">
        <v>187</v>
      </c>
      <c r="M12" s="54">
        <v>191</v>
      </c>
      <c r="N12" s="54">
        <v>197</v>
      </c>
      <c r="O12" s="54">
        <v>199</v>
      </c>
      <c r="P12" s="54">
        <v>195</v>
      </c>
      <c r="Q12" s="54">
        <v>196</v>
      </c>
      <c r="R12" s="54">
        <v>189</v>
      </c>
      <c r="S12" s="54">
        <v>193</v>
      </c>
      <c r="T12" s="54">
        <v>195</v>
      </c>
      <c r="U12" s="54">
        <v>198</v>
      </c>
      <c r="V12" s="54">
        <v>194</v>
      </c>
      <c r="W12" s="56">
        <v>196</v>
      </c>
      <c r="X12" s="2">
        <f t="shared" ca="1" si="20"/>
        <v>2</v>
      </c>
      <c r="Y12" s="2">
        <f t="shared" ca="1" si="0"/>
        <v>2</v>
      </c>
      <c r="Z12" s="2">
        <f t="shared" ca="1" si="0"/>
        <v>0</v>
      </c>
      <c r="AA12" s="2">
        <f t="shared" ca="1" si="0"/>
        <v>2</v>
      </c>
      <c r="AB12" s="2">
        <f t="shared" ca="1" si="0"/>
        <v>2</v>
      </c>
      <c r="AC12" s="2">
        <f t="shared" ca="1" si="0"/>
        <v>2</v>
      </c>
      <c r="AD12" s="2">
        <f t="shared" ca="1" si="0"/>
        <v>2</v>
      </c>
      <c r="AE12" s="2">
        <f t="shared" ca="1" si="0"/>
        <v>2</v>
      </c>
      <c r="AF12" s="2">
        <f t="shared" ca="1" si="0"/>
        <v>0</v>
      </c>
      <c r="AG12" s="2">
        <f t="shared" ca="1" si="0"/>
        <v>2</v>
      </c>
      <c r="AH12" s="2">
        <f t="shared" ca="1" si="0"/>
        <v>2</v>
      </c>
      <c r="AI12" s="2">
        <f t="shared" ca="1" si="0"/>
        <v>2</v>
      </c>
      <c r="AJ12" s="2">
        <f t="shared" ca="1" si="0"/>
        <v>2</v>
      </c>
      <c r="AK12" s="2">
        <f t="shared" ca="1" si="0"/>
        <v>2</v>
      </c>
      <c r="AL12" s="55">
        <v>177.60000000000002</v>
      </c>
      <c r="AM12" s="55">
        <v>177.9</v>
      </c>
      <c r="AN12" s="55">
        <v>177.4</v>
      </c>
      <c r="AO12" s="55">
        <v>179.1</v>
      </c>
      <c r="AP12" s="55">
        <v>181.09999999999997</v>
      </c>
      <c r="AQ12" s="55">
        <v>184.99999999999997</v>
      </c>
      <c r="AR12" s="55">
        <v>183.1</v>
      </c>
      <c r="AS12" s="55">
        <v>179.90000000000003</v>
      </c>
      <c r="AT12" s="55">
        <v>176.4</v>
      </c>
      <c r="AU12" s="55">
        <v>180</v>
      </c>
      <c r="AV12" s="55">
        <v>184.10000000000002</v>
      </c>
      <c r="AW12" s="55">
        <v>187.2</v>
      </c>
      <c r="AX12" s="55">
        <v>187.9</v>
      </c>
      <c r="AY12" s="55">
        <v>187.4</v>
      </c>
      <c r="AZ12" s="2">
        <f t="shared" ca="1" si="21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1</v>
      </c>
      <c r="BK12" s="2">
        <f t="shared" ca="1" si="1"/>
        <v>1</v>
      </c>
      <c r="BL12" s="2">
        <f t="shared" ca="1" si="1"/>
        <v>1</v>
      </c>
      <c r="BM12" s="2">
        <f t="shared" ca="1" si="1"/>
        <v>0</v>
      </c>
      <c r="BN12" s="2" t="str">
        <f t="shared" si="22"/>
        <v>TU</v>
      </c>
      <c r="BO12" s="2">
        <f t="shared" si="2"/>
        <v>0</v>
      </c>
      <c r="BP12" s="2">
        <f t="shared" si="3"/>
        <v>0</v>
      </c>
      <c r="BR12" s="2">
        <f t="shared" si="4"/>
        <v>1</v>
      </c>
      <c r="BS12" s="2">
        <f t="shared" si="5"/>
        <v>1</v>
      </c>
      <c r="BT12" s="2">
        <f t="shared" si="6"/>
        <v>0</v>
      </c>
      <c r="BU12" s="2">
        <f t="shared" si="7"/>
        <v>1</v>
      </c>
      <c r="BV12" s="2">
        <f t="shared" si="8"/>
        <v>1</v>
      </c>
      <c r="BW12" s="2">
        <f t="shared" si="9"/>
        <v>1</v>
      </c>
      <c r="BX12" s="2">
        <f t="shared" si="10"/>
        <v>1</v>
      </c>
      <c r="BY12" s="2">
        <f t="shared" si="11"/>
        <v>1</v>
      </c>
      <c r="BZ12" s="2">
        <f t="shared" si="12"/>
        <v>0</v>
      </c>
      <c r="CA12" s="2">
        <f t="shared" si="13"/>
        <v>1</v>
      </c>
      <c r="CB12" s="2">
        <f t="shared" si="14"/>
        <v>1</v>
      </c>
      <c r="CC12" s="2">
        <f t="shared" si="15"/>
        <v>1</v>
      </c>
      <c r="CD12" s="2">
        <f t="shared" si="16"/>
        <v>1</v>
      </c>
      <c r="CE12" s="2">
        <f t="shared" si="17"/>
        <v>1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КА-3Б  -  Тух</v>
      </c>
      <c r="B13" s="10" t="s">
        <v>19</v>
      </c>
      <c r="C13" s="18">
        <v>190</v>
      </c>
      <c r="D13" s="18">
        <v>140</v>
      </c>
      <c r="E13" s="22" t="s">
        <v>114</v>
      </c>
      <c r="F13" s="22">
        <v>3</v>
      </c>
      <c r="G13" s="18"/>
      <c r="H13" s="20">
        <f t="shared" ca="1" si="18"/>
        <v>0</v>
      </c>
      <c r="I13" s="16" t="str">
        <f t="shared" si="19"/>
        <v>03K002TUB015</v>
      </c>
      <c r="J13" s="54">
        <v>178</v>
      </c>
      <c r="K13" s="54">
        <v>180</v>
      </c>
      <c r="L13" s="54">
        <v>179</v>
      </c>
      <c r="M13" s="54">
        <v>179</v>
      </c>
      <c r="N13" s="54">
        <v>181</v>
      </c>
      <c r="O13" s="54">
        <v>181</v>
      </c>
      <c r="P13" s="54">
        <v>180</v>
      </c>
      <c r="Q13" s="54">
        <v>181</v>
      </c>
      <c r="R13" s="54">
        <v>178</v>
      </c>
      <c r="S13" s="54">
        <v>181</v>
      </c>
      <c r="T13" s="54">
        <v>181</v>
      </c>
      <c r="U13" s="54">
        <v>186</v>
      </c>
      <c r="V13" s="54">
        <v>187</v>
      </c>
      <c r="W13" s="56">
        <v>184</v>
      </c>
      <c r="X13" s="2">
        <f t="shared" ca="1" si="20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186.3</v>
      </c>
      <c r="AM13" s="55">
        <v>185.4</v>
      </c>
      <c r="AN13" s="55">
        <v>185.8</v>
      </c>
      <c r="AO13" s="55">
        <v>186.3</v>
      </c>
      <c r="AP13" s="55">
        <v>185.3</v>
      </c>
      <c r="AQ13" s="55">
        <v>184.7</v>
      </c>
      <c r="AR13" s="55">
        <v>184.9</v>
      </c>
      <c r="AS13" s="55">
        <v>186.2</v>
      </c>
      <c r="AT13" s="55">
        <v>184.8</v>
      </c>
      <c r="AU13" s="55">
        <v>186.3</v>
      </c>
      <c r="AV13" s="55">
        <v>186.5</v>
      </c>
      <c r="AW13" s="55">
        <v>185.4</v>
      </c>
      <c r="AX13" s="55">
        <v>186.4</v>
      </c>
      <c r="AY13" s="55">
        <v>186.5</v>
      </c>
      <c r="AZ13" s="2">
        <f t="shared" ca="1" si="21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1</v>
      </c>
      <c r="BK13" s="2">
        <f t="shared" ca="1" si="1"/>
        <v>1</v>
      </c>
      <c r="BL13" s="2">
        <f t="shared" ca="1" si="1"/>
        <v>1</v>
      </c>
      <c r="BM13" s="2">
        <f t="shared" ca="1" si="1"/>
        <v>0</v>
      </c>
      <c r="BN13" s="2" t="str">
        <f t="shared" si="22"/>
        <v>TU</v>
      </c>
      <c r="BO13" s="2">
        <f t="shared" si="2"/>
        <v>0</v>
      </c>
      <c r="BP13" s="2">
        <f t="shared" si="3"/>
        <v>1</v>
      </c>
      <c r="BR13" s="2">
        <f t="shared" si="4"/>
        <v>0</v>
      </c>
      <c r="BS13" s="2">
        <f t="shared" si="5"/>
        <v>0</v>
      </c>
      <c r="BT13" s="2">
        <f t="shared" si="6"/>
        <v>0</v>
      </c>
      <c r="BU13" s="2">
        <f t="shared" si="7"/>
        <v>0</v>
      </c>
      <c r="BV13" s="2">
        <f t="shared" si="8"/>
        <v>0</v>
      </c>
      <c r="BW13" s="2">
        <f t="shared" si="9"/>
        <v>0</v>
      </c>
      <c r="BX13" s="2">
        <f t="shared" si="10"/>
        <v>0</v>
      </c>
      <c r="BY13" s="2">
        <f t="shared" si="11"/>
        <v>0</v>
      </c>
      <c r="BZ13" s="2">
        <f t="shared" si="12"/>
        <v>0</v>
      </c>
      <c r="CA13" s="2">
        <f t="shared" si="13"/>
        <v>0</v>
      </c>
      <c r="CB13" s="2">
        <f t="shared" si="14"/>
        <v>0</v>
      </c>
      <c r="CC13" s="2">
        <f t="shared" si="15"/>
        <v>0</v>
      </c>
      <c r="CD13" s="2">
        <f t="shared" si="16"/>
        <v>0</v>
      </c>
      <c r="CE13" s="2">
        <f t="shared" si="17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КА-4А  -  Тух</v>
      </c>
      <c r="B14" s="10" t="s">
        <v>20</v>
      </c>
      <c r="C14" s="18">
        <v>215</v>
      </c>
      <c r="D14" s="18">
        <v>140</v>
      </c>
      <c r="E14" s="22" t="s">
        <v>114</v>
      </c>
      <c r="F14" s="22">
        <v>3</v>
      </c>
      <c r="G14" s="18"/>
      <c r="H14" s="20">
        <f t="shared" ca="1" si="18"/>
        <v>0</v>
      </c>
      <c r="I14" s="16" t="str">
        <f t="shared" si="19"/>
        <v>04K002TUA015</v>
      </c>
      <c r="J14" s="54">
        <v>188</v>
      </c>
      <c r="K14" s="54">
        <v>192</v>
      </c>
      <c r="L14" s="54">
        <v>193</v>
      </c>
      <c r="M14" s="54">
        <v>194</v>
      </c>
      <c r="N14" s="54">
        <v>196</v>
      </c>
      <c r="O14" s="54">
        <v>200</v>
      </c>
      <c r="P14" s="54">
        <v>187</v>
      </c>
      <c r="Q14" s="54">
        <v>173</v>
      </c>
      <c r="R14" s="54">
        <v>0</v>
      </c>
      <c r="S14" s="54">
        <v>0</v>
      </c>
      <c r="T14" s="54">
        <v>0</v>
      </c>
      <c r="U14" s="54">
        <v>0</v>
      </c>
      <c r="V14" s="54">
        <v>0</v>
      </c>
      <c r="W14" s="56">
        <v>0</v>
      </c>
      <c r="X14" s="2">
        <f t="shared" ca="1" si="20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198.9</v>
      </c>
      <c r="AM14" s="55">
        <v>200.29999999999998</v>
      </c>
      <c r="AN14" s="55">
        <v>198.89999999999998</v>
      </c>
      <c r="AO14" s="55">
        <v>199.5</v>
      </c>
      <c r="AP14" s="55">
        <v>201.4</v>
      </c>
      <c r="AQ14" s="55">
        <v>205.20000000000002</v>
      </c>
      <c r="AR14" s="55">
        <v>201.9</v>
      </c>
      <c r="AS14" s="55">
        <v>196.39999999999998</v>
      </c>
      <c r="AT14" s="55">
        <v>0</v>
      </c>
      <c r="AU14" s="55">
        <v>0</v>
      </c>
      <c r="AV14" s="55">
        <v>0</v>
      </c>
      <c r="AW14" s="55">
        <v>0</v>
      </c>
      <c r="AX14" s="55">
        <v>0</v>
      </c>
      <c r="AY14" s="55">
        <v>0</v>
      </c>
      <c r="AZ14" s="2">
        <f t="shared" ca="1" si="21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1</v>
      </c>
      <c r="BK14" s="2">
        <f t="shared" ca="1" si="1"/>
        <v>1</v>
      </c>
      <c r="BL14" s="2">
        <f t="shared" ca="1" si="1"/>
        <v>1</v>
      </c>
      <c r="BM14" s="2">
        <f t="shared" ca="1" si="1"/>
        <v>0</v>
      </c>
      <c r="BN14" s="2" t="str">
        <f t="shared" si="22"/>
        <v>TU</v>
      </c>
      <c r="BP14" s="2">
        <f t="shared" si="3"/>
        <v>1</v>
      </c>
      <c r="BR14" s="2">
        <f t="shared" si="4"/>
        <v>0</v>
      </c>
      <c r="BS14" s="2">
        <f t="shared" si="5"/>
        <v>0</v>
      </c>
      <c r="BT14" s="2">
        <f t="shared" si="6"/>
        <v>0</v>
      </c>
      <c r="BU14" s="2">
        <f t="shared" si="7"/>
        <v>0</v>
      </c>
      <c r="BV14" s="2">
        <f t="shared" si="8"/>
        <v>0</v>
      </c>
      <c r="BW14" s="2">
        <f t="shared" si="9"/>
        <v>0</v>
      </c>
      <c r="BX14" s="2">
        <f t="shared" si="10"/>
        <v>0</v>
      </c>
      <c r="BY14" s="2">
        <f t="shared" si="11"/>
        <v>0</v>
      </c>
      <c r="BZ14" s="2">
        <f t="shared" si="12"/>
        <v>0</v>
      </c>
      <c r="CA14" s="2">
        <f t="shared" si="13"/>
        <v>0</v>
      </c>
      <c r="CB14" s="2">
        <f t="shared" si="14"/>
        <v>0</v>
      </c>
      <c r="CC14" s="2">
        <f t="shared" si="15"/>
        <v>0</v>
      </c>
      <c r="CD14" s="2">
        <f t="shared" si="16"/>
        <v>0</v>
      </c>
      <c r="CE14" s="2">
        <f t="shared" si="17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КА-4Б  -  Тух</v>
      </c>
      <c r="B15" s="10" t="s">
        <v>21</v>
      </c>
      <c r="C15" s="18">
        <v>215</v>
      </c>
      <c r="D15" s="18">
        <v>140</v>
      </c>
      <c r="E15" s="22" t="s">
        <v>114</v>
      </c>
      <c r="F15" s="22">
        <v>3</v>
      </c>
      <c r="G15" s="18"/>
      <c r="H15" s="20">
        <f t="shared" ca="1" si="18"/>
        <v>0</v>
      </c>
      <c r="I15" s="16" t="str">
        <f t="shared" si="19"/>
        <v>04K002TUB015</v>
      </c>
      <c r="J15" s="54">
        <v>192</v>
      </c>
      <c r="K15" s="54">
        <v>194</v>
      </c>
      <c r="L15" s="54">
        <v>193</v>
      </c>
      <c r="M15" s="54">
        <v>196</v>
      </c>
      <c r="N15" s="54">
        <v>198</v>
      </c>
      <c r="O15" s="54">
        <v>202</v>
      </c>
      <c r="P15" s="54">
        <v>202</v>
      </c>
      <c r="Q15" s="54">
        <v>196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6">
        <v>0</v>
      </c>
      <c r="X15" s="2">
        <f t="shared" ca="1" si="20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198</v>
      </c>
      <c r="AM15" s="55">
        <v>198.4</v>
      </c>
      <c r="AN15" s="55">
        <v>196.39999999999998</v>
      </c>
      <c r="AO15" s="55">
        <v>197.4</v>
      </c>
      <c r="AP15" s="55">
        <v>199.3</v>
      </c>
      <c r="AQ15" s="55">
        <v>205.20000000000002</v>
      </c>
      <c r="AR15" s="55">
        <v>201.8</v>
      </c>
      <c r="AS15" s="55">
        <v>195.39999999999998</v>
      </c>
      <c r="AT15" s="55">
        <v>0</v>
      </c>
      <c r="AU15" s="55">
        <v>0</v>
      </c>
      <c r="AV15" s="55">
        <v>0</v>
      </c>
      <c r="AW15" s="55">
        <v>0</v>
      </c>
      <c r="AX15" s="55">
        <v>0</v>
      </c>
      <c r="AY15" s="55">
        <v>0</v>
      </c>
      <c r="AZ15" s="2">
        <f t="shared" ca="1" si="21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1</v>
      </c>
      <c r="BK15" s="2">
        <f t="shared" ca="1" si="1"/>
        <v>1</v>
      </c>
      <c r="BL15" s="2">
        <f t="shared" ca="1" si="1"/>
        <v>1</v>
      </c>
      <c r="BM15" s="2">
        <f t="shared" ca="1" si="1"/>
        <v>0</v>
      </c>
      <c r="BN15" s="2" t="str">
        <f t="shared" si="22"/>
        <v>TU</v>
      </c>
      <c r="BP15" s="2">
        <f t="shared" si="3"/>
        <v>1</v>
      </c>
      <c r="BR15" s="2">
        <f t="shared" si="4"/>
        <v>0</v>
      </c>
      <c r="BS15" s="2">
        <f t="shared" si="5"/>
        <v>0</v>
      </c>
      <c r="BT15" s="2">
        <f t="shared" si="6"/>
        <v>0</v>
      </c>
      <c r="BU15" s="2">
        <f t="shared" si="7"/>
        <v>0</v>
      </c>
      <c r="BV15" s="2">
        <f t="shared" si="8"/>
        <v>0</v>
      </c>
      <c r="BW15" s="2">
        <f t="shared" si="9"/>
        <v>0</v>
      </c>
      <c r="BX15" s="2">
        <f t="shared" si="10"/>
        <v>0</v>
      </c>
      <c r="BY15" s="2">
        <f t="shared" si="11"/>
        <v>0</v>
      </c>
      <c r="BZ15" s="2">
        <f t="shared" si="12"/>
        <v>0</v>
      </c>
      <c r="CA15" s="2">
        <f t="shared" si="13"/>
        <v>0</v>
      </c>
      <c r="CB15" s="2">
        <f t="shared" si="14"/>
        <v>0</v>
      </c>
      <c r="CC15" s="2">
        <f t="shared" si="15"/>
        <v>0</v>
      </c>
      <c r="CD15" s="2">
        <f t="shared" si="16"/>
        <v>0</v>
      </c>
      <c r="CE15" s="2">
        <f t="shared" si="17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КА-5А  -  Тух</v>
      </c>
      <c r="B16" s="10" t="s">
        <v>22</v>
      </c>
      <c r="C16" s="18">
        <v>190</v>
      </c>
      <c r="D16" s="18">
        <v>140</v>
      </c>
      <c r="E16" s="22" t="s">
        <v>114</v>
      </c>
      <c r="F16" s="22">
        <v>3</v>
      </c>
      <c r="G16" s="18"/>
      <c r="H16" s="20">
        <f t="shared" ca="1" si="18"/>
        <v>0</v>
      </c>
      <c r="I16" s="16" t="str">
        <f t="shared" si="19"/>
        <v>05K002TUA015</v>
      </c>
      <c r="J16" s="54">
        <v>179</v>
      </c>
      <c r="K16" s="54">
        <v>181</v>
      </c>
      <c r="L16" s="54">
        <v>180</v>
      </c>
      <c r="M16" s="54">
        <v>186</v>
      </c>
      <c r="N16" s="54">
        <v>184</v>
      </c>
      <c r="O16" s="54">
        <v>186</v>
      </c>
      <c r="P16" s="54">
        <v>186</v>
      </c>
      <c r="Q16" s="54">
        <v>162</v>
      </c>
      <c r="R16" s="54">
        <v>159</v>
      </c>
      <c r="S16" s="54">
        <v>173</v>
      </c>
      <c r="T16" s="54">
        <v>175</v>
      </c>
      <c r="U16" s="54">
        <v>178</v>
      </c>
      <c r="V16" s="54">
        <v>183</v>
      </c>
      <c r="W16" s="56">
        <v>179</v>
      </c>
      <c r="X16" s="2">
        <f t="shared" ca="1" si="20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40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171.50000000000003</v>
      </c>
      <c r="AM16" s="55">
        <v>173.39999999999998</v>
      </c>
      <c r="AN16" s="55">
        <v>172.3</v>
      </c>
      <c r="AO16" s="55">
        <v>176.8</v>
      </c>
      <c r="AP16" s="55">
        <v>177.5</v>
      </c>
      <c r="AQ16" s="55">
        <v>179.79999999999998</v>
      </c>
      <c r="AR16" s="55">
        <v>177.4</v>
      </c>
      <c r="AS16" s="55">
        <v>157.89999999999998</v>
      </c>
      <c r="AT16" s="55">
        <v>147.19999999999999</v>
      </c>
      <c r="AU16" s="55">
        <v>158</v>
      </c>
      <c r="AV16" s="55">
        <v>161.59999999999997</v>
      </c>
      <c r="AW16" s="55">
        <v>167.39999999999998</v>
      </c>
      <c r="AX16" s="55">
        <v>170.39999999999998</v>
      </c>
      <c r="AY16" s="55">
        <v>167.49999999999997</v>
      </c>
      <c r="AZ16" s="2">
        <f t="shared" ca="1" si="21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1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1</v>
      </c>
      <c r="BK16" s="2">
        <f t="shared" ca="1" si="1"/>
        <v>1</v>
      </c>
      <c r="BL16" s="2">
        <f t="shared" ca="1" si="1"/>
        <v>1</v>
      </c>
      <c r="BM16" s="2">
        <f t="shared" ca="1" si="1"/>
        <v>0</v>
      </c>
      <c r="BN16" s="2" t="str">
        <f t="shared" si="22"/>
        <v>TU</v>
      </c>
      <c r="BO16" s="2">
        <f>IF(AND(COUNTIF(J16:W16,"&gt;0")&gt;6,COUNTIF(J16:W16,"&gt;0")=SUM(BR16:CE16)),SUM(BR16:CE16),0)</f>
        <v>0</v>
      </c>
      <c r="BP16" s="2">
        <f t="shared" si="3"/>
        <v>1</v>
      </c>
      <c r="BR16" s="2">
        <f t="shared" si="4"/>
        <v>0</v>
      </c>
      <c r="BS16" s="2">
        <f t="shared" si="5"/>
        <v>0</v>
      </c>
      <c r="BT16" s="2">
        <f t="shared" si="6"/>
        <v>0</v>
      </c>
      <c r="BU16" s="2">
        <f t="shared" si="7"/>
        <v>0</v>
      </c>
      <c r="BV16" s="2">
        <f t="shared" si="8"/>
        <v>0</v>
      </c>
      <c r="BW16" s="2">
        <f t="shared" si="9"/>
        <v>0</v>
      </c>
      <c r="BX16" s="2">
        <f t="shared" si="10"/>
        <v>0</v>
      </c>
      <c r="BY16" s="2">
        <f t="shared" si="11"/>
        <v>0</v>
      </c>
      <c r="BZ16" s="2">
        <f t="shared" si="12"/>
        <v>0</v>
      </c>
      <c r="CA16" s="2">
        <f t="shared" si="13"/>
        <v>0</v>
      </c>
      <c r="CB16" s="2">
        <f t="shared" si="14"/>
        <v>0</v>
      </c>
      <c r="CC16" s="2">
        <f t="shared" si="15"/>
        <v>0</v>
      </c>
      <c r="CD16" s="2">
        <f t="shared" si="16"/>
        <v>0</v>
      </c>
      <c r="CE16" s="2">
        <f t="shared" si="17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КА-5Б  -  Тух</v>
      </c>
      <c r="B17" s="10" t="s">
        <v>23</v>
      </c>
      <c r="C17" s="18">
        <v>190</v>
      </c>
      <c r="D17" s="18">
        <v>140</v>
      </c>
      <c r="E17" s="22" t="s">
        <v>114</v>
      </c>
      <c r="F17" s="22">
        <v>3</v>
      </c>
      <c r="G17" s="18"/>
      <c r="H17" s="20">
        <f t="shared" ca="1" si="18"/>
        <v>0</v>
      </c>
      <c r="I17" s="16" t="str">
        <f t="shared" si="19"/>
        <v>05K002TUB015</v>
      </c>
      <c r="J17" s="54">
        <v>173</v>
      </c>
      <c r="K17" s="54">
        <v>177</v>
      </c>
      <c r="L17" s="54">
        <v>177</v>
      </c>
      <c r="M17" s="54">
        <v>181</v>
      </c>
      <c r="N17" s="54">
        <v>186</v>
      </c>
      <c r="O17" s="54">
        <v>186</v>
      </c>
      <c r="P17" s="54">
        <v>186</v>
      </c>
      <c r="Q17" s="54">
        <v>166</v>
      </c>
      <c r="R17" s="54">
        <v>150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20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173.3</v>
      </c>
      <c r="AM17" s="55">
        <v>175.79999999999998</v>
      </c>
      <c r="AN17" s="55">
        <v>174.70000000000002</v>
      </c>
      <c r="AO17" s="55">
        <v>178.90000000000003</v>
      </c>
      <c r="AP17" s="55">
        <v>182.59999999999997</v>
      </c>
      <c r="AQ17" s="55">
        <v>181.89999999999998</v>
      </c>
      <c r="AR17" s="55">
        <v>181.6</v>
      </c>
      <c r="AS17" s="55">
        <v>162.1</v>
      </c>
      <c r="AT17" s="55">
        <v>146.9</v>
      </c>
      <c r="AU17" s="55">
        <v>171.8</v>
      </c>
      <c r="AV17" s="55">
        <v>171.1</v>
      </c>
      <c r="AW17" s="55">
        <v>171.2</v>
      </c>
      <c r="AX17" s="55">
        <v>170.9</v>
      </c>
      <c r="AY17" s="55">
        <v>171.6</v>
      </c>
      <c r="AZ17" s="2">
        <f t="shared" ca="1" si="21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1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1</v>
      </c>
      <c r="BL17" s="2">
        <f t="shared" ca="1" si="1"/>
        <v>1</v>
      </c>
      <c r="BM17" s="2">
        <f t="shared" ca="1" si="1"/>
        <v>0</v>
      </c>
      <c r="BN17" s="2" t="str">
        <f t="shared" si="22"/>
        <v>TU</v>
      </c>
      <c r="BP17" s="2">
        <f t="shared" si="3"/>
        <v>1</v>
      </c>
      <c r="BR17" s="2">
        <f t="shared" si="4"/>
        <v>0</v>
      </c>
      <c r="BS17" s="2">
        <f t="shared" si="5"/>
        <v>0</v>
      </c>
      <c r="BT17" s="2">
        <f t="shared" si="6"/>
        <v>0</v>
      </c>
      <c r="BU17" s="2">
        <f t="shared" si="7"/>
        <v>0</v>
      </c>
      <c r="BV17" s="2">
        <f t="shared" si="8"/>
        <v>0</v>
      </c>
      <c r="BW17" s="2">
        <f t="shared" si="9"/>
        <v>0</v>
      </c>
      <c r="BX17" s="2">
        <f t="shared" si="10"/>
        <v>0</v>
      </c>
      <c r="BY17" s="2">
        <f t="shared" si="11"/>
        <v>0</v>
      </c>
      <c r="BZ17" s="2">
        <f t="shared" si="12"/>
        <v>0</v>
      </c>
      <c r="CA17" s="2">
        <f t="shared" si="13"/>
        <v>0</v>
      </c>
      <c r="CB17" s="2">
        <f t="shared" si="14"/>
        <v>0</v>
      </c>
      <c r="CC17" s="2">
        <f t="shared" si="15"/>
        <v>0</v>
      </c>
      <c r="CD17" s="2">
        <f t="shared" si="16"/>
        <v>0</v>
      </c>
      <c r="CE17" s="2">
        <f t="shared" si="17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КА-6А  -  Тух</v>
      </c>
      <c r="B18" s="10" t="s">
        <v>24</v>
      </c>
      <c r="C18" s="18">
        <v>215</v>
      </c>
      <c r="D18" s="18">
        <v>140</v>
      </c>
      <c r="E18" s="22" t="s">
        <v>114</v>
      </c>
      <c r="F18" s="22">
        <v>3</v>
      </c>
      <c r="G18" s="18"/>
      <c r="H18" s="20">
        <f t="shared" ca="1" si="18"/>
        <v>0</v>
      </c>
      <c r="I18" s="16" t="str">
        <f t="shared" si="19"/>
        <v>06K002TUA015</v>
      </c>
      <c r="J18" s="54">
        <v>184</v>
      </c>
      <c r="K18" s="54">
        <v>181</v>
      </c>
      <c r="L18" s="54">
        <v>178</v>
      </c>
      <c r="M18" s="54">
        <v>178</v>
      </c>
      <c r="N18" s="54">
        <v>0</v>
      </c>
      <c r="O18" s="54">
        <v>0</v>
      </c>
      <c r="P18" s="54">
        <v>0</v>
      </c>
      <c r="Q18" s="54">
        <v>0</v>
      </c>
      <c r="R18" s="54">
        <v>183</v>
      </c>
      <c r="S18" s="54">
        <v>182</v>
      </c>
      <c r="T18" s="54">
        <v>186</v>
      </c>
      <c r="U18" s="54">
        <v>192</v>
      </c>
      <c r="V18" s="54">
        <v>193</v>
      </c>
      <c r="W18" s="56">
        <v>187</v>
      </c>
      <c r="X18" s="2">
        <f t="shared" ca="1" si="20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194.3</v>
      </c>
      <c r="AM18" s="55">
        <v>196.70000000000002</v>
      </c>
      <c r="AN18" s="55">
        <v>188.1</v>
      </c>
      <c r="AO18" s="55">
        <v>188</v>
      </c>
      <c r="AP18" s="55">
        <v>0</v>
      </c>
      <c r="AQ18" s="55">
        <v>0</v>
      </c>
      <c r="AR18" s="55">
        <v>0</v>
      </c>
      <c r="AS18" s="55">
        <v>0</v>
      </c>
      <c r="AT18" s="55">
        <v>202.5</v>
      </c>
      <c r="AU18" s="55">
        <v>206.10000000000002</v>
      </c>
      <c r="AV18" s="55">
        <v>206.5</v>
      </c>
      <c r="AW18" s="55">
        <v>203.70000000000002</v>
      </c>
      <c r="AX18" s="55">
        <v>204.4</v>
      </c>
      <c r="AY18" s="55">
        <v>205.70000000000002</v>
      </c>
      <c r="AZ18" s="2">
        <f t="shared" ca="1" si="21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1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1</v>
      </c>
      <c r="BL18" s="2">
        <f t="shared" ca="1" si="1"/>
        <v>1</v>
      </c>
      <c r="BM18" s="2">
        <f t="shared" ca="1" si="1"/>
        <v>0</v>
      </c>
      <c r="BN18" s="2" t="str">
        <f t="shared" si="22"/>
        <v>TU</v>
      </c>
      <c r="BO18" s="2">
        <f t="shared" ref="BO18:BO25" si="23">IF(AND(COUNTIF(J18:W18,"&gt;0")&gt;6,COUNTIF(J18:W18,"&gt;0")=SUM(BR18:CE18)),SUM(BR18:CE18),0)</f>
        <v>0</v>
      </c>
      <c r="BP18" s="2">
        <f t="shared" si="3"/>
        <v>1</v>
      </c>
      <c r="BR18" s="2">
        <f t="shared" si="4"/>
        <v>0</v>
      </c>
      <c r="BS18" s="2">
        <f t="shared" si="5"/>
        <v>0</v>
      </c>
      <c r="BT18" s="2">
        <f t="shared" si="6"/>
        <v>0</v>
      </c>
      <c r="BU18" s="2">
        <f t="shared" si="7"/>
        <v>0</v>
      </c>
      <c r="BV18" s="2">
        <f t="shared" si="8"/>
        <v>0</v>
      </c>
      <c r="BW18" s="2">
        <f t="shared" si="9"/>
        <v>0</v>
      </c>
      <c r="BX18" s="2">
        <f t="shared" si="10"/>
        <v>0</v>
      </c>
      <c r="BY18" s="2">
        <f t="shared" si="11"/>
        <v>0</v>
      </c>
      <c r="BZ18" s="2">
        <f t="shared" si="12"/>
        <v>0</v>
      </c>
      <c r="CA18" s="2">
        <f t="shared" si="13"/>
        <v>0</v>
      </c>
      <c r="CB18" s="2">
        <f t="shared" si="14"/>
        <v>0</v>
      </c>
      <c r="CC18" s="2">
        <f t="shared" si="15"/>
        <v>0</v>
      </c>
      <c r="CD18" s="2">
        <f t="shared" si="16"/>
        <v>0</v>
      </c>
      <c r="CE18" s="2">
        <f t="shared" si="17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КА-6Б  -  Тух</v>
      </c>
      <c r="B19" s="10" t="s">
        <v>25</v>
      </c>
      <c r="C19" s="18">
        <v>215</v>
      </c>
      <c r="D19" s="18">
        <v>140</v>
      </c>
      <c r="E19" s="22" t="s">
        <v>114</v>
      </c>
      <c r="F19" s="22">
        <v>3</v>
      </c>
      <c r="G19" s="18"/>
      <c r="H19" s="20">
        <f t="shared" ca="1" si="18"/>
        <v>0</v>
      </c>
      <c r="I19" s="16" t="str">
        <f t="shared" si="19"/>
        <v>06K002TUB015</v>
      </c>
      <c r="J19" s="54">
        <v>201</v>
      </c>
      <c r="K19" s="54">
        <v>203</v>
      </c>
      <c r="L19" s="54">
        <v>198</v>
      </c>
      <c r="M19" s="54">
        <v>187</v>
      </c>
      <c r="N19" s="54">
        <v>0</v>
      </c>
      <c r="O19" s="54">
        <v>0</v>
      </c>
      <c r="P19" s="54">
        <v>0</v>
      </c>
      <c r="Q19" s="54">
        <v>0</v>
      </c>
      <c r="R19" s="54">
        <v>172</v>
      </c>
      <c r="S19" s="54">
        <v>198</v>
      </c>
      <c r="T19" s="54">
        <v>188</v>
      </c>
      <c r="U19" s="54">
        <v>197</v>
      </c>
      <c r="V19" s="54">
        <v>209</v>
      </c>
      <c r="W19" s="56">
        <v>203</v>
      </c>
      <c r="X19" s="2">
        <f t="shared" ca="1" si="20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40</v>
      </c>
      <c r="AJ19" s="2">
        <f t="shared" ca="1" si="0"/>
        <v>40</v>
      </c>
      <c r="AK19" s="2">
        <f t="shared" ca="1" si="0"/>
        <v>0</v>
      </c>
      <c r="AL19" s="55">
        <v>201.5</v>
      </c>
      <c r="AM19" s="55">
        <v>200.3</v>
      </c>
      <c r="AN19" s="55">
        <v>195.79999999999998</v>
      </c>
      <c r="AO19" s="55">
        <v>193.60000000000002</v>
      </c>
      <c r="AP19" s="55">
        <v>0</v>
      </c>
      <c r="AQ19" s="55">
        <v>0</v>
      </c>
      <c r="AR19" s="55">
        <v>0</v>
      </c>
      <c r="AS19" s="55">
        <v>0</v>
      </c>
      <c r="AT19" s="55">
        <v>203.6</v>
      </c>
      <c r="AU19" s="55">
        <v>206.10000000000002</v>
      </c>
      <c r="AV19" s="55">
        <v>207.5</v>
      </c>
      <c r="AW19" s="55">
        <v>205.50000000000003</v>
      </c>
      <c r="AX19" s="55">
        <v>206.9</v>
      </c>
      <c r="AY19" s="55">
        <v>207.90000000000003</v>
      </c>
      <c r="AZ19" s="2">
        <f t="shared" ca="1" si="21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1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1</v>
      </c>
      <c r="BL19" s="2">
        <f t="shared" ca="1" si="1"/>
        <v>1</v>
      </c>
      <c r="BM19" s="2">
        <f t="shared" ca="1" si="1"/>
        <v>0</v>
      </c>
      <c r="BN19" s="2" t="str">
        <f t="shared" si="22"/>
        <v>TU</v>
      </c>
      <c r="BO19" s="2">
        <f t="shared" si="23"/>
        <v>0</v>
      </c>
      <c r="BP19" s="2">
        <f t="shared" si="3"/>
        <v>1</v>
      </c>
      <c r="BR19" s="2">
        <f t="shared" si="4"/>
        <v>0</v>
      </c>
      <c r="BS19" s="2">
        <f t="shared" si="5"/>
        <v>0</v>
      </c>
      <c r="BT19" s="2">
        <f t="shared" si="6"/>
        <v>0</v>
      </c>
      <c r="BU19" s="2">
        <f t="shared" si="7"/>
        <v>0</v>
      </c>
      <c r="BV19" s="2">
        <f t="shared" si="8"/>
        <v>0</v>
      </c>
      <c r="BW19" s="2">
        <f t="shared" si="9"/>
        <v>0</v>
      </c>
      <c r="BX19" s="2">
        <f t="shared" si="10"/>
        <v>0</v>
      </c>
      <c r="BY19" s="2">
        <f t="shared" si="11"/>
        <v>0</v>
      </c>
      <c r="BZ19" s="2">
        <f t="shared" si="12"/>
        <v>0</v>
      </c>
      <c r="CA19" s="2">
        <f t="shared" si="13"/>
        <v>0</v>
      </c>
      <c r="CB19" s="2">
        <f t="shared" si="14"/>
        <v>0</v>
      </c>
      <c r="CC19" s="2">
        <f t="shared" si="15"/>
        <v>0</v>
      </c>
      <c r="CD19" s="2">
        <f t="shared" si="16"/>
        <v>0</v>
      </c>
      <c r="CE19" s="2">
        <f t="shared" si="17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КА-1А  -  α_рс</v>
      </c>
      <c r="B20" s="10" t="s">
        <v>26</v>
      </c>
      <c r="C20" s="18">
        <v>1.4</v>
      </c>
      <c r="D20" s="18">
        <v>1.1499999999999999</v>
      </c>
      <c r="E20" s="22" t="s">
        <v>116</v>
      </c>
      <c r="F20" s="22">
        <v>3</v>
      </c>
      <c r="G20" s="18"/>
      <c r="H20" s="20">
        <f t="shared" ca="1" si="18"/>
        <v>0</v>
      </c>
      <c r="I20" s="16" t="str">
        <f t="shared" si="19"/>
        <v>01K002KIA015</v>
      </c>
      <c r="J20" s="54">
        <v>1.25</v>
      </c>
      <c r="K20" s="54">
        <v>1.27</v>
      </c>
      <c r="L20" s="54">
        <v>1.31</v>
      </c>
      <c r="M20" s="54">
        <v>1.31</v>
      </c>
      <c r="N20" s="54">
        <v>1.34</v>
      </c>
      <c r="O20" s="54">
        <v>1.35</v>
      </c>
      <c r="P20" s="54">
        <v>1.39</v>
      </c>
      <c r="Q20" s="54">
        <v>1.44</v>
      </c>
      <c r="R20" s="54">
        <v>1.31</v>
      </c>
      <c r="S20" s="54">
        <v>1.3</v>
      </c>
      <c r="T20" s="54">
        <v>1.28</v>
      </c>
      <c r="U20" s="54">
        <v>1.26</v>
      </c>
      <c r="V20" s="54">
        <v>1.29</v>
      </c>
      <c r="W20" s="56">
        <v>1.31</v>
      </c>
      <c r="X20" s="2">
        <f t="shared" ca="1" si="20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2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1.2769999999999999</v>
      </c>
      <c r="AM20" s="55">
        <v>1.296</v>
      </c>
      <c r="AN20" s="55">
        <v>1.294</v>
      </c>
      <c r="AO20" s="55">
        <v>1.2989999999999999</v>
      </c>
      <c r="AP20" s="55">
        <v>1.3320000000000001</v>
      </c>
      <c r="AQ20" s="55">
        <v>1.3480000000000001</v>
      </c>
      <c r="AR20" s="55">
        <v>1.3720000000000001</v>
      </c>
      <c r="AS20" s="55">
        <v>1.3979999999999999</v>
      </c>
      <c r="AT20" s="55">
        <v>1.3240000000000001</v>
      </c>
      <c r="AU20" s="55">
        <v>1.288</v>
      </c>
      <c r="AV20" s="55">
        <v>1.2789999999999999</v>
      </c>
      <c r="AW20" s="55">
        <v>1.2829999999999999</v>
      </c>
      <c r="AX20" s="55">
        <v>1.296</v>
      </c>
      <c r="AY20" s="55">
        <v>1.294</v>
      </c>
      <c r="AZ20" s="2">
        <f t="shared" ca="1" si="21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1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22"/>
        <v>KI</v>
      </c>
      <c r="BO20" s="2">
        <f t="shared" si="23"/>
        <v>0</v>
      </c>
      <c r="BP20" s="2">
        <f t="shared" si="3"/>
        <v>0</v>
      </c>
      <c r="BR20" s="2">
        <f t="shared" ref="BR20:BR31" si="24">IF(AND(J98 &gt;0,J20&gt;$C20,J20 &gt;0.5),1,0)</f>
        <v>0</v>
      </c>
      <c r="BS20" s="2">
        <f t="shared" ref="BS20:BS31" si="25">IF(AND(K98 &gt;0,K20&gt;$C20,K20 &gt;0.5),1,0)</f>
        <v>0</v>
      </c>
      <c r="BT20" s="2">
        <f t="shared" ref="BT20:BT31" si="26">IF(AND(L98 &gt;0,L20&gt;$C20,L20 &gt;0.5),1,0)</f>
        <v>0</v>
      </c>
      <c r="BU20" s="2">
        <f t="shared" ref="BU20:BU31" si="27">IF(AND(M98 &gt;0,M20&gt;$C20,M20 &gt;0.5),1,0)</f>
        <v>0</v>
      </c>
      <c r="BV20" s="2">
        <f t="shared" ref="BV20:BV31" si="28">IF(AND(N98 &gt;0,N20&gt;$C20,N20 &gt;0.5),1,0)</f>
        <v>0</v>
      </c>
      <c r="BW20" s="2">
        <f t="shared" ref="BW20:BW31" si="29">IF(AND(O98 &gt;0,O20&gt;$C20,O20 &gt;0.5),1,0)</f>
        <v>0</v>
      </c>
      <c r="BX20" s="2">
        <f t="shared" ref="BX20:BX31" si="30">IF(AND(P98 &gt;0,P20&gt;$C20,P20 &gt;0.5),1,0)</f>
        <v>0</v>
      </c>
      <c r="BY20" s="2">
        <f t="shared" ref="BY20:BY31" si="31">IF(AND(Q98 &gt;0,Q20&gt;$C20,Q20 &gt;0.5),1,0)</f>
        <v>1</v>
      </c>
      <c r="BZ20" s="2">
        <f t="shared" ref="BZ20:BZ31" si="32">IF(AND(R98 &gt;0,R20&gt;$C20,R20 &gt;0.5),1,0)</f>
        <v>0</v>
      </c>
      <c r="CA20" s="2">
        <f t="shared" ref="CA20:CA31" si="33">IF(AND(S98 &gt;0,S20&gt;$C20,S20 &gt;0.5),1,0)</f>
        <v>0</v>
      </c>
      <c r="CB20" s="2">
        <f t="shared" ref="CB20:CB31" si="34">IF(AND(T98 &gt;0,T20&gt;$C20,T20 &gt;0.5),1,0)</f>
        <v>0</v>
      </c>
      <c r="CC20" s="2">
        <f t="shared" ref="CC20:CC31" si="35">IF(AND(U98 &gt;0,U20&gt;$C20,U20 &gt;0.5),1,0)</f>
        <v>0</v>
      </c>
      <c r="CD20" s="2">
        <f t="shared" ref="CD20:CD31" si="36">IF(AND(V98 &gt;0,V20&gt;$C20,V20 &gt;0.5),1,0)</f>
        <v>0</v>
      </c>
      <c r="CE20" s="2">
        <f t="shared" ref="CE20:CE31" si="37">IF(AND(W98 &gt;0,W20&gt;$C20,W20 &gt;0.5),1,0)</f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КА-1Б  -  α_рс</v>
      </c>
      <c r="B21" s="10" t="s">
        <v>27</v>
      </c>
      <c r="C21" s="18">
        <v>1.4</v>
      </c>
      <c r="D21" s="18">
        <v>1.1499999999999999</v>
      </c>
      <c r="E21" s="22" t="s">
        <v>116</v>
      </c>
      <c r="F21" s="22">
        <v>3</v>
      </c>
      <c r="G21" s="18"/>
      <c r="H21" s="20">
        <f t="shared" ca="1" si="18"/>
        <v>0</v>
      </c>
      <c r="I21" s="16" t="str">
        <f t="shared" si="19"/>
        <v>01K002KIB015</v>
      </c>
      <c r="J21" s="54">
        <v>1.18</v>
      </c>
      <c r="K21" s="54">
        <v>1.25</v>
      </c>
      <c r="L21" s="54">
        <v>1.21</v>
      </c>
      <c r="M21" s="54">
        <v>1.22</v>
      </c>
      <c r="N21" s="54">
        <v>1.25</v>
      </c>
      <c r="O21" s="54">
        <v>1.27</v>
      </c>
      <c r="P21" s="54">
        <v>1.29</v>
      </c>
      <c r="Q21" s="54">
        <v>1.35</v>
      </c>
      <c r="R21" s="54">
        <v>1.25</v>
      </c>
      <c r="S21" s="54">
        <v>1.22</v>
      </c>
      <c r="T21" s="54">
        <v>1.19</v>
      </c>
      <c r="U21" s="54">
        <v>1.19</v>
      </c>
      <c r="V21" s="54">
        <v>1.2</v>
      </c>
      <c r="W21" s="56">
        <v>1.2</v>
      </c>
      <c r="X21" s="2">
        <f t="shared" ca="1" si="20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1.2769999999999999</v>
      </c>
      <c r="AM21" s="55">
        <v>1.296</v>
      </c>
      <c r="AN21" s="55">
        <v>1.294</v>
      </c>
      <c r="AO21" s="55">
        <v>1.2989999999999999</v>
      </c>
      <c r="AP21" s="55">
        <v>1.3320000000000001</v>
      </c>
      <c r="AQ21" s="55">
        <v>1.3480000000000001</v>
      </c>
      <c r="AR21" s="55">
        <v>1.3720000000000001</v>
      </c>
      <c r="AS21" s="55">
        <v>1.3979999999999999</v>
      </c>
      <c r="AT21" s="55">
        <v>1.3240000000000001</v>
      </c>
      <c r="AU21" s="55">
        <v>1.288</v>
      </c>
      <c r="AV21" s="55">
        <v>1.2789999999999999</v>
      </c>
      <c r="AW21" s="55">
        <v>1.2829999999999999</v>
      </c>
      <c r="AX21" s="55">
        <v>1.296</v>
      </c>
      <c r="AY21" s="55">
        <v>1.294</v>
      </c>
      <c r="AZ21" s="2">
        <f t="shared" ca="1" si="21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1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22"/>
        <v>KI</v>
      </c>
      <c r="BO21" s="2">
        <f t="shared" si="23"/>
        <v>0</v>
      </c>
      <c r="BP21" s="2">
        <f t="shared" si="3"/>
        <v>1</v>
      </c>
      <c r="BR21" s="2">
        <f t="shared" si="24"/>
        <v>0</v>
      </c>
      <c r="BS21" s="2">
        <f t="shared" si="25"/>
        <v>0</v>
      </c>
      <c r="BT21" s="2">
        <f t="shared" si="26"/>
        <v>0</v>
      </c>
      <c r="BU21" s="2">
        <f t="shared" si="27"/>
        <v>0</v>
      </c>
      <c r="BV21" s="2">
        <f t="shared" si="28"/>
        <v>0</v>
      </c>
      <c r="BW21" s="2">
        <f t="shared" si="29"/>
        <v>0</v>
      </c>
      <c r="BX21" s="2">
        <f t="shared" si="30"/>
        <v>0</v>
      </c>
      <c r="BY21" s="2">
        <f t="shared" si="31"/>
        <v>0</v>
      </c>
      <c r="BZ21" s="2">
        <f t="shared" si="32"/>
        <v>0</v>
      </c>
      <c r="CA21" s="2">
        <f t="shared" si="33"/>
        <v>0</v>
      </c>
      <c r="CB21" s="2">
        <f t="shared" si="34"/>
        <v>0</v>
      </c>
      <c r="CC21" s="2">
        <f t="shared" si="35"/>
        <v>0</v>
      </c>
      <c r="CD21" s="2">
        <f t="shared" si="36"/>
        <v>0</v>
      </c>
      <c r="CE21" s="2">
        <f t="shared" si="37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КА-2А  -  α_рс</v>
      </c>
      <c r="B22" s="10" t="s">
        <v>28</v>
      </c>
      <c r="C22" s="18">
        <v>1.4</v>
      </c>
      <c r="D22" s="18">
        <v>1.1499999999999999</v>
      </c>
      <c r="E22" s="22" t="s">
        <v>116</v>
      </c>
      <c r="F22" s="22">
        <v>3</v>
      </c>
      <c r="G22" s="18"/>
      <c r="H22" s="20">
        <f t="shared" ca="1" si="18"/>
        <v>0</v>
      </c>
      <c r="I22" s="16" t="str">
        <f t="shared" si="19"/>
        <v>02K002KIA015</v>
      </c>
      <c r="J22" s="54">
        <v>1.22</v>
      </c>
      <c r="K22" s="54">
        <v>0</v>
      </c>
      <c r="L22" s="54">
        <v>1.42</v>
      </c>
      <c r="M22" s="54">
        <v>1.48</v>
      </c>
      <c r="N22" s="54">
        <v>1.51</v>
      </c>
      <c r="O22" s="54">
        <v>1.38</v>
      </c>
      <c r="P22" s="54">
        <v>1.4</v>
      </c>
      <c r="Q22" s="54">
        <v>1.37</v>
      </c>
      <c r="R22" s="54">
        <v>1.32</v>
      </c>
      <c r="S22" s="54">
        <v>1.36</v>
      </c>
      <c r="T22" s="54">
        <v>1.38</v>
      </c>
      <c r="U22" s="54">
        <v>1.37</v>
      </c>
      <c r="V22" s="54">
        <v>1.33</v>
      </c>
      <c r="W22" s="56">
        <v>1.4</v>
      </c>
      <c r="X22" s="2">
        <f t="shared" ca="1" si="20"/>
        <v>0</v>
      </c>
      <c r="Y22" s="2">
        <f t="shared" ca="1" si="0"/>
        <v>0</v>
      </c>
      <c r="Z22" s="2">
        <f t="shared" ca="1" si="0"/>
        <v>2</v>
      </c>
      <c r="AA22" s="2">
        <f t="shared" ca="1" si="0"/>
        <v>2</v>
      </c>
      <c r="AB22" s="2">
        <f t="shared" ca="1" si="0"/>
        <v>2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1.3640000000000001</v>
      </c>
      <c r="AM22" s="55">
        <v>0</v>
      </c>
      <c r="AN22" s="55">
        <v>1.405</v>
      </c>
      <c r="AO22" s="55">
        <v>1.4650000000000001</v>
      </c>
      <c r="AP22" s="55">
        <v>1.526</v>
      </c>
      <c r="AQ22" s="55">
        <v>1.357</v>
      </c>
      <c r="AR22" s="55">
        <v>1.355</v>
      </c>
      <c r="AS22" s="55">
        <v>1.3220000000000001</v>
      </c>
      <c r="AT22" s="55">
        <v>1.294</v>
      </c>
      <c r="AU22" s="55">
        <v>1.296</v>
      </c>
      <c r="AV22" s="55">
        <v>1.32</v>
      </c>
      <c r="AW22" s="55">
        <v>1.323</v>
      </c>
      <c r="AX22" s="55">
        <v>1.3029999999999999</v>
      </c>
      <c r="AY22" s="55">
        <v>1.341</v>
      </c>
      <c r="AZ22" s="2">
        <f t="shared" ca="1" si="21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1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22"/>
        <v>KI</v>
      </c>
      <c r="BO22" s="2">
        <f t="shared" si="23"/>
        <v>0</v>
      </c>
      <c r="BP22" s="2">
        <f t="shared" si="3"/>
        <v>0</v>
      </c>
      <c r="BR22" s="2">
        <f t="shared" si="24"/>
        <v>0</v>
      </c>
      <c r="BS22" s="2">
        <f t="shared" si="25"/>
        <v>0</v>
      </c>
      <c r="BT22" s="2">
        <f t="shared" si="26"/>
        <v>1</v>
      </c>
      <c r="BU22" s="2">
        <f t="shared" si="27"/>
        <v>1</v>
      </c>
      <c r="BV22" s="2">
        <f t="shared" si="28"/>
        <v>1</v>
      </c>
      <c r="BW22" s="2">
        <f t="shared" si="29"/>
        <v>0</v>
      </c>
      <c r="BX22" s="2">
        <f t="shared" si="30"/>
        <v>0</v>
      </c>
      <c r="BY22" s="2">
        <f t="shared" si="31"/>
        <v>0</v>
      </c>
      <c r="BZ22" s="2">
        <f t="shared" si="32"/>
        <v>0</v>
      </c>
      <c r="CA22" s="2">
        <f t="shared" si="33"/>
        <v>0</v>
      </c>
      <c r="CB22" s="2">
        <f t="shared" si="34"/>
        <v>0</v>
      </c>
      <c r="CC22" s="2">
        <f t="shared" si="35"/>
        <v>0</v>
      </c>
      <c r="CD22" s="2">
        <f t="shared" si="36"/>
        <v>0</v>
      </c>
      <c r="CE22" s="2">
        <f t="shared" si="37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КА-2Б  -  α_рс</v>
      </c>
      <c r="B23" s="10" t="s">
        <v>29</v>
      </c>
      <c r="C23" s="18">
        <v>1.4</v>
      </c>
      <c r="D23" s="18">
        <v>1.1499999999999999</v>
      </c>
      <c r="E23" s="22" t="s">
        <v>116</v>
      </c>
      <c r="F23" s="22">
        <v>3</v>
      </c>
      <c r="G23" s="18"/>
      <c r="H23" s="20">
        <f t="shared" ca="1" si="18"/>
        <v>0</v>
      </c>
      <c r="I23" s="16" t="str">
        <f t="shared" si="19"/>
        <v>02K002KIB015</v>
      </c>
      <c r="J23" s="54">
        <v>1.1399999999999999</v>
      </c>
      <c r="K23" s="54">
        <v>1.19</v>
      </c>
      <c r="L23" s="54">
        <v>1.1599999999999999</v>
      </c>
      <c r="M23" s="54">
        <v>0</v>
      </c>
      <c r="N23" s="54">
        <v>0</v>
      </c>
      <c r="O23" s="54">
        <v>1.27</v>
      </c>
      <c r="P23" s="54">
        <v>1.27</v>
      </c>
      <c r="Q23" s="54">
        <v>1.27</v>
      </c>
      <c r="R23" s="54">
        <v>1.24</v>
      </c>
      <c r="S23" s="54">
        <v>1.26</v>
      </c>
      <c r="T23" s="54">
        <v>1.28</v>
      </c>
      <c r="U23" s="54">
        <v>1.26</v>
      </c>
      <c r="V23" s="54">
        <v>1.24</v>
      </c>
      <c r="W23" s="56">
        <v>1.3</v>
      </c>
      <c r="X23" s="2">
        <f t="shared" ca="1" si="20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1.3640000000000001</v>
      </c>
      <c r="AM23" s="55">
        <v>1.38</v>
      </c>
      <c r="AN23" s="55">
        <v>1.405</v>
      </c>
      <c r="AO23" s="55">
        <v>0</v>
      </c>
      <c r="AP23" s="55">
        <v>0</v>
      </c>
      <c r="AQ23" s="55">
        <v>1.357</v>
      </c>
      <c r="AR23" s="55">
        <v>1.355</v>
      </c>
      <c r="AS23" s="55">
        <v>1.3220000000000001</v>
      </c>
      <c r="AT23" s="55">
        <v>1.294</v>
      </c>
      <c r="AU23" s="55">
        <v>1.296</v>
      </c>
      <c r="AV23" s="55">
        <v>1.32</v>
      </c>
      <c r="AW23" s="55">
        <v>1.323</v>
      </c>
      <c r="AX23" s="55">
        <v>1.3029999999999999</v>
      </c>
      <c r="AY23" s="55">
        <v>1.341</v>
      </c>
      <c r="AZ23" s="2">
        <f t="shared" ca="1" si="21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1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2"/>
        <v>KI</v>
      </c>
      <c r="BO23" s="2">
        <f t="shared" si="23"/>
        <v>0</v>
      </c>
      <c r="BP23" s="2">
        <f t="shared" si="3"/>
        <v>1</v>
      </c>
      <c r="BR23" s="2">
        <f t="shared" si="24"/>
        <v>0</v>
      </c>
      <c r="BS23" s="2">
        <f t="shared" si="25"/>
        <v>0</v>
      </c>
      <c r="BT23" s="2">
        <f t="shared" si="26"/>
        <v>0</v>
      </c>
      <c r="BU23" s="2">
        <f t="shared" si="27"/>
        <v>0</v>
      </c>
      <c r="BV23" s="2">
        <f t="shared" si="28"/>
        <v>0</v>
      </c>
      <c r="BW23" s="2">
        <f t="shared" si="29"/>
        <v>0</v>
      </c>
      <c r="BX23" s="2">
        <f t="shared" si="30"/>
        <v>0</v>
      </c>
      <c r="BY23" s="2">
        <f t="shared" si="31"/>
        <v>0</v>
      </c>
      <c r="BZ23" s="2">
        <f t="shared" si="32"/>
        <v>0</v>
      </c>
      <c r="CA23" s="2">
        <f t="shared" si="33"/>
        <v>0</v>
      </c>
      <c r="CB23" s="2">
        <f t="shared" si="34"/>
        <v>0</v>
      </c>
      <c r="CC23" s="2">
        <f t="shared" si="35"/>
        <v>0</v>
      </c>
      <c r="CD23" s="2">
        <f t="shared" si="36"/>
        <v>0</v>
      </c>
      <c r="CE23" s="2">
        <f t="shared" si="37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КА-3А  -  α_рс</v>
      </c>
      <c r="B24" s="10" t="s">
        <v>30</v>
      </c>
      <c r="C24" s="18">
        <v>1.4</v>
      </c>
      <c r="D24" s="18">
        <v>1.1499999999999999</v>
      </c>
      <c r="E24" s="22" t="s">
        <v>116</v>
      </c>
      <c r="F24" s="22">
        <v>3</v>
      </c>
      <c r="G24" s="18"/>
      <c r="H24" s="20">
        <f t="shared" ca="1" si="18"/>
        <v>0</v>
      </c>
      <c r="I24" s="16" t="str">
        <f t="shared" si="19"/>
        <v>03K002KIA015</v>
      </c>
      <c r="J24" s="54">
        <v>1.37</v>
      </c>
      <c r="K24" s="54">
        <v>1.39</v>
      </c>
      <c r="L24" s="54">
        <v>1.35</v>
      </c>
      <c r="M24" s="54">
        <v>1.37</v>
      </c>
      <c r="N24" s="54">
        <v>1.38</v>
      </c>
      <c r="O24" s="54">
        <v>1.4</v>
      </c>
      <c r="P24" s="54">
        <v>1.36</v>
      </c>
      <c r="Q24" s="54">
        <v>1.38</v>
      </c>
      <c r="R24" s="54">
        <v>1.31</v>
      </c>
      <c r="S24" s="54">
        <v>1.36</v>
      </c>
      <c r="T24" s="54">
        <v>1.37</v>
      </c>
      <c r="U24" s="54">
        <v>1.38</v>
      </c>
      <c r="V24" s="54">
        <v>1.33</v>
      </c>
      <c r="W24" s="56">
        <v>1.34</v>
      </c>
      <c r="X24" s="2">
        <f t="shared" ca="1" si="20"/>
        <v>0</v>
      </c>
      <c r="Y24" s="2">
        <f t="shared" ca="1" si="20"/>
        <v>0</v>
      </c>
      <c r="Z24" s="2">
        <f t="shared" ca="1" si="20"/>
        <v>0</v>
      </c>
      <c r="AA24" s="2">
        <f t="shared" ca="1" si="20"/>
        <v>0</v>
      </c>
      <c r="AB24" s="2">
        <f t="shared" ca="1" si="20"/>
        <v>0</v>
      </c>
      <c r="AC24" s="2">
        <f t="shared" ca="1" si="20"/>
        <v>0</v>
      </c>
      <c r="AD24" s="2">
        <f t="shared" ca="1" si="20"/>
        <v>0</v>
      </c>
      <c r="AE24" s="2">
        <f t="shared" ca="1" si="20"/>
        <v>0</v>
      </c>
      <c r="AF24" s="2">
        <f t="shared" ca="1" si="20"/>
        <v>0</v>
      </c>
      <c r="AG24" s="2">
        <f t="shared" ca="1" si="20"/>
        <v>0</v>
      </c>
      <c r="AH24" s="2">
        <f t="shared" ca="1" si="20"/>
        <v>0</v>
      </c>
      <c r="AI24" s="2">
        <f t="shared" ca="1" si="20"/>
        <v>0</v>
      </c>
      <c r="AJ24" s="2">
        <f t="shared" ca="1" si="20"/>
        <v>0</v>
      </c>
      <c r="AK24" s="2">
        <f t="shared" ca="1" si="20"/>
        <v>0</v>
      </c>
      <c r="AL24" s="55">
        <v>1.254</v>
      </c>
      <c r="AM24" s="55">
        <v>1.2789999999999999</v>
      </c>
      <c r="AN24" s="55">
        <v>1.2769999999999999</v>
      </c>
      <c r="AO24" s="55">
        <v>1.2769999999999999</v>
      </c>
      <c r="AP24" s="55">
        <v>1.2809999999999999</v>
      </c>
      <c r="AQ24" s="55">
        <v>1.2809999999999999</v>
      </c>
      <c r="AR24" s="55">
        <v>1.2909999999999999</v>
      </c>
      <c r="AS24" s="55">
        <v>1.28</v>
      </c>
      <c r="AT24" s="55">
        <v>1.254</v>
      </c>
      <c r="AU24" s="55">
        <v>1.2529999999999999</v>
      </c>
      <c r="AV24" s="55">
        <v>1.264</v>
      </c>
      <c r="AW24" s="55">
        <v>1.294</v>
      </c>
      <c r="AX24" s="55">
        <v>1.276</v>
      </c>
      <c r="AY24" s="55">
        <v>1.2689999999999999</v>
      </c>
      <c r="AZ24" s="2">
        <f t="shared" ca="1" si="21"/>
        <v>0</v>
      </c>
      <c r="BA24" s="2">
        <f t="shared" ca="1" si="21"/>
        <v>0</v>
      </c>
      <c r="BB24" s="2">
        <f t="shared" ca="1" si="21"/>
        <v>0</v>
      </c>
      <c r="BC24" s="2">
        <f t="shared" ca="1" si="21"/>
        <v>0</v>
      </c>
      <c r="BD24" s="2">
        <f t="shared" ca="1" si="21"/>
        <v>0</v>
      </c>
      <c r="BE24" s="2">
        <f t="shared" ca="1" si="21"/>
        <v>0</v>
      </c>
      <c r="BF24" s="2">
        <f t="shared" ca="1" si="21"/>
        <v>1</v>
      </c>
      <c r="BG24" s="2">
        <f t="shared" ca="1" si="21"/>
        <v>0</v>
      </c>
      <c r="BH24" s="2">
        <f t="shared" ca="1" si="21"/>
        <v>0</v>
      </c>
      <c r="BI24" s="2">
        <f t="shared" ca="1" si="21"/>
        <v>0</v>
      </c>
      <c r="BJ24" s="2">
        <f t="shared" ca="1" si="21"/>
        <v>0</v>
      </c>
      <c r="BK24" s="2">
        <f t="shared" ca="1" si="21"/>
        <v>0</v>
      </c>
      <c r="BL24" s="2">
        <f t="shared" ca="1" si="21"/>
        <v>0</v>
      </c>
      <c r="BM24" s="2">
        <f t="shared" ca="1" si="21"/>
        <v>0</v>
      </c>
      <c r="BN24" s="2" t="str">
        <f t="shared" si="22"/>
        <v>KI</v>
      </c>
      <c r="BO24" s="2">
        <f t="shared" si="23"/>
        <v>0</v>
      </c>
      <c r="BP24" s="2">
        <f t="shared" si="3"/>
        <v>1</v>
      </c>
      <c r="BR24" s="2">
        <f t="shared" si="24"/>
        <v>0</v>
      </c>
      <c r="BS24" s="2">
        <f t="shared" si="25"/>
        <v>0</v>
      </c>
      <c r="BT24" s="2">
        <f t="shared" si="26"/>
        <v>0</v>
      </c>
      <c r="BU24" s="2">
        <f t="shared" si="27"/>
        <v>0</v>
      </c>
      <c r="BV24" s="2">
        <f t="shared" si="28"/>
        <v>0</v>
      </c>
      <c r="BW24" s="2">
        <f t="shared" si="29"/>
        <v>0</v>
      </c>
      <c r="BX24" s="2">
        <f t="shared" si="30"/>
        <v>0</v>
      </c>
      <c r="BY24" s="2">
        <f t="shared" si="31"/>
        <v>0</v>
      </c>
      <c r="BZ24" s="2">
        <f t="shared" si="32"/>
        <v>0</v>
      </c>
      <c r="CA24" s="2">
        <f t="shared" si="33"/>
        <v>0</v>
      </c>
      <c r="CB24" s="2">
        <f t="shared" si="34"/>
        <v>0</v>
      </c>
      <c r="CC24" s="2">
        <f t="shared" si="35"/>
        <v>0</v>
      </c>
      <c r="CD24" s="2">
        <f t="shared" si="36"/>
        <v>0</v>
      </c>
      <c r="CE24" s="2">
        <f t="shared" si="37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КА-3Б  -  α_рс</v>
      </c>
      <c r="B25" s="10" t="s">
        <v>31</v>
      </c>
      <c r="C25" s="18">
        <v>1.4</v>
      </c>
      <c r="D25" s="18">
        <v>1.1499999999999999</v>
      </c>
      <c r="E25" s="22" t="s">
        <v>116</v>
      </c>
      <c r="F25" s="22">
        <v>3</v>
      </c>
      <c r="G25" s="18"/>
      <c r="H25" s="20">
        <f t="shared" ca="1" si="18"/>
        <v>0</v>
      </c>
      <c r="I25" s="16" t="str">
        <f t="shared" si="19"/>
        <v>03K002KIB015</v>
      </c>
      <c r="J25" s="54">
        <v>1.24</v>
      </c>
      <c r="K25" s="54">
        <v>1.25</v>
      </c>
      <c r="L25" s="54">
        <v>1.27</v>
      </c>
      <c r="M25" s="54">
        <v>1.27</v>
      </c>
      <c r="N25" s="54">
        <v>1.28</v>
      </c>
      <c r="O25" s="54">
        <v>1.29</v>
      </c>
      <c r="P25" s="54">
        <v>1.28</v>
      </c>
      <c r="Q25" s="54">
        <v>1.27</v>
      </c>
      <c r="R25" s="54">
        <v>1.24</v>
      </c>
      <c r="S25" s="54">
        <v>1.27</v>
      </c>
      <c r="T25" s="54">
        <v>1.27</v>
      </c>
      <c r="U25" s="54">
        <v>1.29</v>
      </c>
      <c r="V25" s="54">
        <v>1.27</v>
      </c>
      <c r="W25" s="56">
        <v>1.27</v>
      </c>
      <c r="X25" s="2">
        <f t="shared" ca="1" si="20"/>
        <v>0</v>
      </c>
      <c r="Y25" s="2">
        <f t="shared" ca="1" si="20"/>
        <v>0</v>
      </c>
      <c r="Z25" s="2">
        <f t="shared" ca="1" si="20"/>
        <v>0</v>
      </c>
      <c r="AA25" s="2">
        <f t="shared" ca="1" si="20"/>
        <v>0</v>
      </c>
      <c r="AB25" s="2">
        <f t="shared" ca="1" si="20"/>
        <v>0</v>
      </c>
      <c r="AC25" s="2">
        <f t="shared" ca="1" si="20"/>
        <v>0</v>
      </c>
      <c r="AD25" s="2">
        <f t="shared" ca="1" si="20"/>
        <v>0</v>
      </c>
      <c r="AE25" s="2">
        <f t="shared" ca="1" si="20"/>
        <v>0</v>
      </c>
      <c r="AF25" s="2">
        <f t="shared" ca="1" si="20"/>
        <v>0</v>
      </c>
      <c r="AG25" s="2">
        <f t="shared" ca="1" si="20"/>
        <v>0</v>
      </c>
      <c r="AH25" s="2">
        <f t="shared" ca="1" si="20"/>
        <v>0</v>
      </c>
      <c r="AI25" s="2">
        <f t="shared" ca="1" si="20"/>
        <v>0</v>
      </c>
      <c r="AJ25" s="2">
        <f t="shared" ca="1" si="20"/>
        <v>0</v>
      </c>
      <c r="AK25" s="2">
        <f t="shared" ca="1" si="20"/>
        <v>0</v>
      </c>
      <c r="AL25" s="55">
        <v>1.254</v>
      </c>
      <c r="AM25" s="55">
        <v>1.2789999999999999</v>
      </c>
      <c r="AN25" s="55">
        <v>1.2769999999999999</v>
      </c>
      <c r="AO25" s="55">
        <v>1.2769999999999999</v>
      </c>
      <c r="AP25" s="55">
        <v>1.2809999999999999</v>
      </c>
      <c r="AQ25" s="55">
        <v>1.2809999999999999</v>
      </c>
      <c r="AR25" s="55">
        <v>1.2909999999999999</v>
      </c>
      <c r="AS25" s="55">
        <v>1.28</v>
      </c>
      <c r="AT25" s="55">
        <v>1.254</v>
      </c>
      <c r="AU25" s="55">
        <v>1.2529999999999999</v>
      </c>
      <c r="AV25" s="55">
        <v>1.264</v>
      </c>
      <c r="AW25" s="55">
        <v>1.294</v>
      </c>
      <c r="AX25" s="55">
        <v>1.276</v>
      </c>
      <c r="AY25" s="55">
        <v>1.2689999999999999</v>
      </c>
      <c r="AZ25" s="2">
        <f t="shared" ca="1" si="21"/>
        <v>0</v>
      </c>
      <c r="BA25" s="2">
        <f t="shared" ca="1" si="21"/>
        <v>0</v>
      </c>
      <c r="BB25" s="2">
        <f t="shared" ca="1" si="21"/>
        <v>0</v>
      </c>
      <c r="BC25" s="2">
        <f t="shared" ca="1" si="21"/>
        <v>0</v>
      </c>
      <c r="BD25" s="2">
        <f t="shared" ca="1" si="21"/>
        <v>0</v>
      </c>
      <c r="BE25" s="2">
        <f t="shared" ca="1" si="21"/>
        <v>0</v>
      </c>
      <c r="BF25" s="2">
        <f t="shared" ca="1" si="21"/>
        <v>1</v>
      </c>
      <c r="BG25" s="2">
        <f t="shared" ca="1" si="21"/>
        <v>0</v>
      </c>
      <c r="BH25" s="2">
        <f t="shared" ca="1" si="21"/>
        <v>0</v>
      </c>
      <c r="BI25" s="2">
        <f t="shared" ca="1" si="21"/>
        <v>0</v>
      </c>
      <c r="BJ25" s="2">
        <f t="shared" ca="1" si="21"/>
        <v>0</v>
      </c>
      <c r="BK25" s="2">
        <f t="shared" ca="1" si="21"/>
        <v>0</v>
      </c>
      <c r="BL25" s="2">
        <f t="shared" ca="1" si="21"/>
        <v>0</v>
      </c>
      <c r="BM25" s="2">
        <f t="shared" ca="1" si="21"/>
        <v>0</v>
      </c>
      <c r="BN25" s="2" t="str">
        <f t="shared" si="22"/>
        <v>KI</v>
      </c>
      <c r="BO25" s="2">
        <f t="shared" si="23"/>
        <v>0</v>
      </c>
      <c r="BP25" s="2">
        <f t="shared" si="3"/>
        <v>1</v>
      </c>
      <c r="BR25" s="2">
        <f t="shared" si="24"/>
        <v>0</v>
      </c>
      <c r="BS25" s="2">
        <f t="shared" si="25"/>
        <v>0</v>
      </c>
      <c r="BT25" s="2">
        <f t="shared" si="26"/>
        <v>0</v>
      </c>
      <c r="BU25" s="2">
        <f t="shared" si="27"/>
        <v>0</v>
      </c>
      <c r="BV25" s="2">
        <f t="shared" si="28"/>
        <v>0</v>
      </c>
      <c r="BW25" s="2">
        <f t="shared" si="29"/>
        <v>0</v>
      </c>
      <c r="BX25" s="2">
        <f t="shared" si="30"/>
        <v>0</v>
      </c>
      <c r="BY25" s="2">
        <f t="shared" si="31"/>
        <v>0</v>
      </c>
      <c r="BZ25" s="2">
        <f t="shared" si="32"/>
        <v>0</v>
      </c>
      <c r="CA25" s="2">
        <f t="shared" si="33"/>
        <v>0</v>
      </c>
      <c r="CB25" s="2">
        <f t="shared" si="34"/>
        <v>0</v>
      </c>
      <c r="CC25" s="2">
        <f t="shared" si="35"/>
        <v>0</v>
      </c>
      <c r="CD25" s="2">
        <f t="shared" si="36"/>
        <v>0</v>
      </c>
      <c r="CE25" s="2">
        <f t="shared" si="37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КА-4А  -  α_рс</v>
      </c>
      <c r="B26" s="10" t="s">
        <v>32</v>
      </c>
      <c r="C26" s="18">
        <v>1.4</v>
      </c>
      <c r="D26" s="18">
        <v>1.1499999999999999</v>
      </c>
      <c r="E26" s="22" t="s">
        <v>116</v>
      </c>
      <c r="F26" s="22">
        <v>3</v>
      </c>
      <c r="G26" s="18"/>
      <c r="H26" s="20">
        <f t="shared" ca="1" si="18"/>
        <v>0</v>
      </c>
      <c r="I26" s="16" t="str">
        <f t="shared" si="19"/>
        <v>04K002KIA015</v>
      </c>
      <c r="J26" s="54">
        <v>1.26</v>
      </c>
      <c r="K26" s="54">
        <v>1.29</v>
      </c>
      <c r="L26" s="54">
        <v>1.26</v>
      </c>
      <c r="M26" s="54">
        <v>1.25</v>
      </c>
      <c r="N26" s="54">
        <v>1.32</v>
      </c>
      <c r="O26" s="54">
        <v>1.25</v>
      </c>
      <c r="P26" s="54">
        <v>1.39</v>
      </c>
      <c r="Q26" s="54">
        <v>1.72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6">
        <v>0</v>
      </c>
      <c r="X26" s="2">
        <f t="shared" ca="1" si="20"/>
        <v>0</v>
      </c>
      <c r="Y26" s="2">
        <f t="shared" ca="1" si="20"/>
        <v>0</v>
      </c>
      <c r="Z26" s="2">
        <f t="shared" ca="1" si="20"/>
        <v>0</v>
      </c>
      <c r="AA26" s="2">
        <f t="shared" ca="1" si="20"/>
        <v>0</v>
      </c>
      <c r="AB26" s="2">
        <f t="shared" ca="1" si="20"/>
        <v>0</v>
      </c>
      <c r="AC26" s="2">
        <f t="shared" ca="1" si="20"/>
        <v>0</v>
      </c>
      <c r="AD26" s="2">
        <f t="shared" ca="1" si="20"/>
        <v>0</v>
      </c>
      <c r="AE26" s="2">
        <f t="shared" ca="1" si="20"/>
        <v>2</v>
      </c>
      <c r="AF26" s="2">
        <f t="shared" ca="1" si="20"/>
        <v>0</v>
      </c>
      <c r="AG26" s="2">
        <f t="shared" ca="1" si="20"/>
        <v>0</v>
      </c>
      <c r="AH26" s="2">
        <f t="shared" ca="1" si="20"/>
        <v>0</v>
      </c>
      <c r="AI26" s="2">
        <f t="shared" ca="1" si="20"/>
        <v>0</v>
      </c>
      <c r="AJ26" s="2">
        <f t="shared" ca="1" si="20"/>
        <v>0</v>
      </c>
      <c r="AK26" s="2">
        <f t="shared" ca="1" si="20"/>
        <v>0</v>
      </c>
      <c r="AL26" s="55">
        <v>1.31</v>
      </c>
      <c r="AM26" s="55">
        <v>1.32</v>
      </c>
      <c r="AN26" s="55">
        <v>1.31</v>
      </c>
      <c r="AO26" s="55">
        <v>1.31</v>
      </c>
      <c r="AP26" s="55">
        <v>1.33</v>
      </c>
      <c r="AQ26" s="55">
        <v>1.31</v>
      </c>
      <c r="AR26" s="55">
        <v>1.38</v>
      </c>
      <c r="AS26" s="55">
        <v>1.63</v>
      </c>
      <c r="AT26" s="55">
        <v>0</v>
      </c>
      <c r="AU26" s="55">
        <v>0</v>
      </c>
      <c r="AV26" s="55">
        <v>0</v>
      </c>
      <c r="AW26" s="55">
        <v>0</v>
      </c>
      <c r="AX26" s="55">
        <v>0</v>
      </c>
      <c r="AY26" s="55">
        <v>0</v>
      </c>
      <c r="AZ26" s="2">
        <f t="shared" ca="1" si="21"/>
        <v>0</v>
      </c>
      <c r="BA26" s="2">
        <f t="shared" ca="1" si="21"/>
        <v>0</v>
      </c>
      <c r="BB26" s="2">
        <f t="shared" ca="1" si="21"/>
        <v>0</v>
      </c>
      <c r="BC26" s="2">
        <f t="shared" ca="1" si="21"/>
        <v>0</v>
      </c>
      <c r="BD26" s="2">
        <f t="shared" ca="1" si="21"/>
        <v>0</v>
      </c>
      <c r="BE26" s="2">
        <f t="shared" ca="1" si="21"/>
        <v>0</v>
      </c>
      <c r="BF26" s="2">
        <f t="shared" ca="1" si="21"/>
        <v>1</v>
      </c>
      <c r="BG26" s="2">
        <f t="shared" ca="1" si="21"/>
        <v>0</v>
      </c>
      <c r="BH26" s="2">
        <f t="shared" ca="1" si="21"/>
        <v>0</v>
      </c>
      <c r="BI26" s="2">
        <f t="shared" ca="1" si="21"/>
        <v>0</v>
      </c>
      <c r="BJ26" s="2">
        <f t="shared" ca="1" si="21"/>
        <v>0</v>
      </c>
      <c r="BK26" s="2">
        <f t="shared" ca="1" si="21"/>
        <v>0</v>
      </c>
      <c r="BL26" s="2">
        <f t="shared" ca="1" si="21"/>
        <v>0</v>
      </c>
      <c r="BM26" s="2">
        <f t="shared" ca="1" si="21"/>
        <v>0</v>
      </c>
      <c r="BN26" s="2" t="str">
        <f t="shared" si="22"/>
        <v>KI</v>
      </c>
      <c r="BP26" s="2">
        <f t="shared" si="3"/>
        <v>0</v>
      </c>
      <c r="BR26" s="2">
        <f t="shared" si="24"/>
        <v>0</v>
      </c>
      <c r="BS26" s="2">
        <f t="shared" si="25"/>
        <v>0</v>
      </c>
      <c r="BT26" s="2">
        <f t="shared" si="26"/>
        <v>0</v>
      </c>
      <c r="BU26" s="2">
        <f t="shared" si="27"/>
        <v>0</v>
      </c>
      <c r="BV26" s="2">
        <f t="shared" si="28"/>
        <v>0</v>
      </c>
      <c r="BW26" s="2">
        <f t="shared" si="29"/>
        <v>0</v>
      </c>
      <c r="BX26" s="2">
        <f t="shared" si="30"/>
        <v>0</v>
      </c>
      <c r="BY26" s="2">
        <f t="shared" si="31"/>
        <v>1</v>
      </c>
      <c r="BZ26" s="2">
        <f t="shared" si="32"/>
        <v>0</v>
      </c>
      <c r="CA26" s="2">
        <f t="shared" si="33"/>
        <v>0</v>
      </c>
      <c r="CB26" s="2">
        <f t="shared" si="34"/>
        <v>0</v>
      </c>
      <c r="CC26" s="2">
        <f t="shared" si="35"/>
        <v>0</v>
      </c>
      <c r="CD26" s="2">
        <f t="shared" si="36"/>
        <v>0</v>
      </c>
      <c r="CE26" s="2">
        <f t="shared" si="37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КА-4Б  -  α_рс</v>
      </c>
      <c r="B27" s="10" t="s">
        <v>33</v>
      </c>
      <c r="C27" s="18">
        <v>1.4</v>
      </c>
      <c r="D27" s="18">
        <v>1.1499999999999999</v>
      </c>
      <c r="E27" s="22" t="s">
        <v>116</v>
      </c>
      <c r="F27" s="22">
        <v>3</v>
      </c>
      <c r="G27" s="18"/>
      <c r="H27" s="20">
        <f t="shared" ca="1" si="18"/>
        <v>0</v>
      </c>
      <c r="I27" s="16" t="str">
        <f t="shared" si="19"/>
        <v>04K002KIB015</v>
      </c>
      <c r="J27" s="54">
        <v>1.35</v>
      </c>
      <c r="K27" s="54">
        <v>1.4</v>
      </c>
      <c r="L27" s="54">
        <v>1.39</v>
      </c>
      <c r="M27" s="54">
        <v>1.37</v>
      </c>
      <c r="N27" s="54">
        <v>1.46</v>
      </c>
      <c r="O27" s="54">
        <v>1.35</v>
      </c>
      <c r="P27" s="54">
        <v>1.57</v>
      </c>
      <c r="Q27" s="54">
        <v>2.12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6">
        <v>0</v>
      </c>
      <c r="X27" s="2">
        <f t="shared" ca="1" si="20"/>
        <v>0</v>
      </c>
      <c r="Y27" s="2">
        <f t="shared" ca="1" si="20"/>
        <v>0</v>
      </c>
      <c r="Z27" s="2">
        <f t="shared" ca="1" si="20"/>
        <v>0</v>
      </c>
      <c r="AA27" s="2">
        <f t="shared" ca="1" si="20"/>
        <v>0</v>
      </c>
      <c r="AB27" s="2">
        <f t="shared" ca="1" si="20"/>
        <v>2</v>
      </c>
      <c r="AC27" s="2">
        <f t="shared" ca="1" si="20"/>
        <v>0</v>
      </c>
      <c r="AD27" s="2">
        <f t="shared" ca="1" si="20"/>
        <v>42</v>
      </c>
      <c r="AE27" s="2">
        <f t="shared" ca="1" si="20"/>
        <v>2</v>
      </c>
      <c r="AF27" s="2">
        <f t="shared" ca="1" si="20"/>
        <v>0</v>
      </c>
      <c r="AG27" s="2">
        <f t="shared" ca="1" si="20"/>
        <v>0</v>
      </c>
      <c r="AH27" s="2">
        <f t="shared" ca="1" si="20"/>
        <v>0</v>
      </c>
      <c r="AI27" s="2">
        <f t="shared" ca="1" si="20"/>
        <v>0</v>
      </c>
      <c r="AJ27" s="2">
        <f t="shared" ca="1" si="20"/>
        <v>0</v>
      </c>
      <c r="AK27" s="2">
        <f t="shared" ca="1" si="20"/>
        <v>0</v>
      </c>
      <c r="AL27" s="55">
        <v>1.31</v>
      </c>
      <c r="AM27" s="55">
        <v>1.32</v>
      </c>
      <c r="AN27" s="55">
        <v>1.31</v>
      </c>
      <c r="AO27" s="55">
        <v>1.31</v>
      </c>
      <c r="AP27" s="55">
        <v>1.33</v>
      </c>
      <c r="AQ27" s="55">
        <v>1.31</v>
      </c>
      <c r="AR27" s="55">
        <v>1.38</v>
      </c>
      <c r="AS27" s="55">
        <v>1.63</v>
      </c>
      <c r="AT27" s="55">
        <v>0</v>
      </c>
      <c r="AU27" s="55">
        <v>0</v>
      </c>
      <c r="AV27" s="55">
        <v>0</v>
      </c>
      <c r="AW27" s="55">
        <v>0</v>
      </c>
      <c r="AX27" s="55">
        <v>0</v>
      </c>
      <c r="AY27" s="55">
        <v>0</v>
      </c>
      <c r="AZ27" s="2">
        <f t="shared" ca="1" si="21"/>
        <v>0</v>
      </c>
      <c r="BA27" s="2">
        <f t="shared" ca="1" si="21"/>
        <v>0</v>
      </c>
      <c r="BB27" s="2">
        <f t="shared" ca="1" si="21"/>
        <v>0</v>
      </c>
      <c r="BC27" s="2">
        <f t="shared" ca="1" si="21"/>
        <v>0</v>
      </c>
      <c r="BD27" s="2">
        <f t="shared" ca="1" si="21"/>
        <v>0</v>
      </c>
      <c r="BE27" s="2">
        <f t="shared" ca="1" si="21"/>
        <v>0</v>
      </c>
      <c r="BF27" s="2">
        <f t="shared" ca="1" si="21"/>
        <v>1</v>
      </c>
      <c r="BG27" s="2">
        <f t="shared" ca="1" si="21"/>
        <v>0</v>
      </c>
      <c r="BH27" s="2">
        <f t="shared" ca="1" si="21"/>
        <v>0</v>
      </c>
      <c r="BI27" s="2">
        <f t="shared" ca="1" si="21"/>
        <v>0</v>
      </c>
      <c r="BJ27" s="2">
        <f t="shared" ca="1" si="21"/>
        <v>0</v>
      </c>
      <c r="BK27" s="2">
        <f t="shared" ca="1" si="21"/>
        <v>0</v>
      </c>
      <c r="BL27" s="2">
        <f t="shared" ca="1" si="21"/>
        <v>0</v>
      </c>
      <c r="BM27" s="2">
        <f t="shared" ca="1" si="21"/>
        <v>0</v>
      </c>
      <c r="BN27" s="2" t="str">
        <f t="shared" si="22"/>
        <v>KI</v>
      </c>
      <c r="BP27" s="2">
        <f t="shared" si="3"/>
        <v>0</v>
      </c>
      <c r="BR27" s="2">
        <f t="shared" si="24"/>
        <v>0</v>
      </c>
      <c r="BS27" s="2">
        <f t="shared" si="25"/>
        <v>0</v>
      </c>
      <c r="BT27" s="2">
        <f t="shared" si="26"/>
        <v>0</v>
      </c>
      <c r="BU27" s="2">
        <f t="shared" si="27"/>
        <v>0</v>
      </c>
      <c r="BV27" s="2">
        <f t="shared" si="28"/>
        <v>1</v>
      </c>
      <c r="BW27" s="2">
        <f t="shared" si="29"/>
        <v>0</v>
      </c>
      <c r="BX27" s="2">
        <f t="shared" si="30"/>
        <v>1</v>
      </c>
      <c r="BY27" s="2">
        <f t="shared" si="31"/>
        <v>1</v>
      </c>
      <c r="BZ27" s="2">
        <f t="shared" si="32"/>
        <v>0</v>
      </c>
      <c r="CA27" s="2">
        <f t="shared" si="33"/>
        <v>0</v>
      </c>
      <c r="CB27" s="2">
        <f t="shared" si="34"/>
        <v>0</v>
      </c>
      <c r="CC27" s="2">
        <f t="shared" si="35"/>
        <v>0</v>
      </c>
      <c r="CD27" s="2">
        <f t="shared" si="36"/>
        <v>0</v>
      </c>
      <c r="CE27" s="2">
        <f t="shared" si="37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КА-5А  -  α_рс</v>
      </c>
      <c r="B28" s="10" t="s">
        <v>34</v>
      </c>
      <c r="C28" s="18">
        <v>1.4</v>
      </c>
      <c r="D28" s="18">
        <v>1.1499999999999999</v>
      </c>
      <c r="E28" s="22" t="s">
        <v>116</v>
      </c>
      <c r="F28" s="22">
        <v>3</v>
      </c>
      <c r="G28" s="18"/>
      <c r="H28" s="20">
        <f t="shared" ca="1" si="18"/>
        <v>0</v>
      </c>
      <c r="I28" s="16" t="str">
        <f t="shared" si="19"/>
        <v>05K002KIA015</v>
      </c>
      <c r="J28" s="54">
        <v>1.28</v>
      </c>
      <c r="K28" s="54">
        <v>1.29</v>
      </c>
      <c r="L28" s="54">
        <v>1.3</v>
      </c>
      <c r="M28" s="54">
        <v>1.27</v>
      </c>
      <c r="N28" s="54">
        <v>1.3</v>
      </c>
      <c r="O28" s="54">
        <v>1.3</v>
      </c>
      <c r="P28" s="54">
        <v>1.28</v>
      </c>
      <c r="Q28" s="54">
        <v>1.3</v>
      </c>
      <c r="R28" s="54">
        <v>1.37</v>
      </c>
      <c r="S28" s="54">
        <v>1.37</v>
      </c>
      <c r="T28" s="54">
        <v>1.41</v>
      </c>
      <c r="U28" s="54">
        <v>1.37</v>
      </c>
      <c r="V28" s="54">
        <v>1.39</v>
      </c>
      <c r="W28" s="56">
        <v>1.37</v>
      </c>
      <c r="X28" s="2">
        <f t="shared" ca="1" si="20"/>
        <v>0</v>
      </c>
      <c r="Y28" s="2">
        <f t="shared" ca="1" si="20"/>
        <v>0</v>
      </c>
      <c r="Z28" s="2">
        <f t="shared" ca="1" si="20"/>
        <v>0</v>
      </c>
      <c r="AA28" s="2">
        <f t="shared" ca="1" si="20"/>
        <v>0</v>
      </c>
      <c r="AB28" s="2">
        <f t="shared" ca="1" si="20"/>
        <v>0</v>
      </c>
      <c r="AC28" s="2">
        <f t="shared" ca="1" si="20"/>
        <v>0</v>
      </c>
      <c r="AD28" s="2">
        <f t="shared" ca="1" si="20"/>
        <v>0</v>
      </c>
      <c r="AE28" s="2">
        <f t="shared" ca="1" si="20"/>
        <v>0</v>
      </c>
      <c r="AF28" s="2">
        <f t="shared" ca="1" si="20"/>
        <v>0</v>
      </c>
      <c r="AG28" s="2">
        <f t="shared" ca="1" si="20"/>
        <v>0</v>
      </c>
      <c r="AH28" s="2">
        <f t="shared" ca="1" si="20"/>
        <v>2</v>
      </c>
      <c r="AI28" s="2">
        <f t="shared" ca="1" si="20"/>
        <v>0</v>
      </c>
      <c r="AJ28" s="2">
        <f t="shared" ca="1" si="20"/>
        <v>0</v>
      </c>
      <c r="AK28" s="2">
        <f t="shared" ca="1" si="20"/>
        <v>0</v>
      </c>
      <c r="AL28" s="55">
        <v>1.2889999999999999</v>
      </c>
      <c r="AM28" s="55">
        <v>1.3089999999999999</v>
      </c>
      <c r="AN28" s="55">
        <v>1.2989999999999999</v>
      </c>
      <c r="AO28" s="55">
        <v>1.3029999999999999</v>
      </c>
      <c r="AP28" s="55">
        <v>1.3180000000000001</v>
      </c>
      <c r="AQ28" s="55">
        <v>1.333</v>
      </c>
      <c r="AR28" s="55">
        <v>1.3120000000000001</v>
      </c>
      <c r="AS28" s="55">
        <v>1.296</v>
      </c>
      <c r="AT28" s="55">
        <v>1.46</v>
      </c>
      <c r="AU28" s="55">
        <v>1.41</v>
      </c>
      <c r="AV28" s="55">
        <v>1.4350000000000001</v>
      </c>
      <c r="AW28" s="55">
        <v>1.429</v>
      </c>
      <c r="AX28" s="55">
        <v>1.4379999999999999</v>
      </c>
      <c r="AY28" s="55">
        <v>1.413</v>
      </c>
      <c r="AZ28" s="2">
        <f t="shared" ca="1" si="21"/>
        <v>0</v>
      </c>
      <c r="BA28" s="2">
        <f t="shared" ca="1" si="21"/>
        <v>0</v>
      </c>
      <c r="BB28" s="2">
        <f t="shared" ca="1" si="21"/>
        <v>0</v>
      </c>
      <c r="BC28" s="2">
        <f t="shared" ca="1" si="21"/>
        <v>0</v>
      </c>
      <c r="BD28" s="2">
        <f t="shared" ca="1" si="21"/>
        <v>0</v>
      </c>
      <c r="BE28" s="2">
        <f t="shared" ca="1" si="21"/>
        <v>0</v>
      </c>
      <c r="BF28" s="2">
        <f t="shared" ca="1" si="21"/>
        <v>0</v>
      </c>
      <c r="BG28" s="2">
        <f t="shared" ca="1" si="21"/>
        <v>0</v>
      </c>
      <c r="BH28" s="2">
        <f t="shared" ca="1" si="21"/>
        <v>0</v>
      </c>
      <c r="BI28" s="2">
        <f t="shared" ca="1" si="21"/>
        <v>0</v>
      </c>
      <c r="BJ28" s="2">
        <f t="shared" ca="1" si="21"/>
        <v>0</v>
      </c>
      <c r="BK28" s="2">
        <f t="shared" ca="1" si="21"/>
        <v>0</v>
      </c>
      <c r="BL28" s="2">
        <f t="shared" ca="1" si="21"/>
        <v>0</v>
      </c>
      <c r="BM28" s="2">
        <f t="shared" ca="1" si="21"/>
        <v>0</v>
      </c>
      <c r="BN28" s="2" t="str">
        <f t="shared" si="22"/>
        <v>KI</v>
      </c>
      <c r="BO28" s="2">
        <f>IF(AND(COUNTIF(J28:W28,"&gt;0")&gt;6,COUNTIF(J28:W28,"&gt;0")=SUM(BR28:CE28)),SUM(BR28:CE28),0)</f>
        <v>0</v>
      </c>
      <c r="BP28" s="2">
        <f t="shared" si="3"/>
        <v>0</v>
      </c>
      <c r="BR28" s="2">
        <f t="shared" si="24"/>
        <v>0</v>
      </c>
      <c r="BS28" s="2">
        <f t="shared" si="25"/>
        <v>0</v>
      </c>
      <c r="BT28" s="2">
        <f t="shared" si="26"/>
        <v>0</v>
      </c>
      <c r="BU28" s="2">
        <f t="shared" si="27"/>
        <v>0</v>
      </c>
      <c r="BV28" s="2">
        <f t="shared" si="28"/>
        <v>0</v>
      </c>
      <c r="BW28" s="2">
        <f t="shared" si="29"/>
        <v>0</v>
      </c>
      <c r="BX28" s="2">
        <f t="shared" si="30"/>
        <v>0</v>
      </c>
      <c r="BY28" s="2">
        <f t="shared" si="31"/>
        <v>0</v>
      </c>
      <c r="BZ28" s="2">
        <f t="shared" si="32"/>
        <v>0</v>
      </c>
      <c r="CA28" s="2">
        <f t="shared" si="33"/>
        <v>0</v>
      </c>
      <c r="CB28" s="2">
        <f t="shared" si="34"/>
        <v>1</v>
      </c>
      <c r="CC28" s="2">
        <f t="shared" si="35"/>
        <v>0</v>
      </c>
      <c r="CD28" s="2">
        <f t="shared" si="36"/>
        <v>0</v>
      </c>
      <c r="CE28" s="2">
        <f t="shared" si="37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КА-5Б  -  α_рс</v>
      </c>
      <c r="B29" s="10" t="s">
        <v>35</v>
      </c>
      <c r="C29" s="18">
        <v>1.4</v>
      </c>
      <c r="D29" s="18">
        <v>1.1499999999999999</v>
      </c>
      <c r="E29" s="22" t="s">
        <v>116</v>
      </c>
      <c r="F29" s="22">
        <v>3</v>
      </c>
      <c r="G29" s="18"/>
      <c r="H29" s="20">
        <f t="shared" ca="1" si="18"/>
        <v>0</v>
      </c>
      <c r="I29" s="16" t="str">
        <f t="shared" si="19"/>
        <v>05K002KIB015</v>
      </c>
      <c r="J29" s="54">
        <v>1.32</v>
      </c>
      <c r="K29" s="54">
        <v>1.34</v>
      </c>
      <c r="L29" s="54">
        <v>1.33</v>
      </c>
      <c r="M29" s="54">
        <v>1.31</v>
      </c>
      <c r="N29" s="54">
        <v>1.36</v>
      </c>
      <c r="O29" s="54">
        <v>1.42</v>
      </c>
      <c r="P29" s="54">
        <v>1.37</v>
      </c>
      <c r="Q29" s="54">
        <v>1.36</v>
      </c>
      <c r="R29" s="54">
        <v>1.33</v>
      </c>
      <c r="S29" s="54">
        <v>0</v>
      </c>
      <c r="T29" s="54">
        <v>0</v>
      </c>
      <c r="U29" s="54">
        <v>0</v>
      </c>
      <c r="V29" s="54">
        <v>0</v>
      </c>
      <c r="W29" s="56">
        <v>0</v>
      </c>
      <c r="X29" s="2">
        <f t="shared" ca="1" si="20"/>
        <v>0</v>
      </c>
      <c r="Y29" s="2">
        <f t="shared" ca="1" si="20"/>
        <v>0</v>
      </c>
      <c r="Z29" s="2">
        <f t="shared" ca="1" si="20"/>
        <v>0</v>
      </c>
      <c r="AA29" s="2">
        <f t="shared" ca="1" si="20"/>
        <v>0</v>
      </c>
      <c r="AB29" s="2">
        <f t="shared" ca="1" si="20"/>
        <v>0</v>
      </c>
      <c r="AC29" s="2">
        <f t="shared" ca="1" si="20"/>
        <v>2</v>
      </c>
      <c r="AD29" s="2">
        <f t="shared" ca="1" si="20"/>
        <v>0</v>
      </c>
      <c r="AE29" s="2">
        <f t="shared" ca="1" si="20"/>
        <v>0</v>
      </c>
      <c r="AF29" s="2">
        <f t="shared" ca="1" si="20"/>
        <v>0</v>
      </c>
      <c r="AG29" s="2">
        <f t="shared" ca="1" si="20"/>
        <v>0</v>
      </c>
      <c r="AH29" s="2">
        <f t="shared" ca="1" si="20"/>
        <v>0</v>
      </c>
      <c r="AI29" s="2">
        <f t="shared" ca="1" si="20"/>
        <v>0</v>
      </c>
      <c r="AJ29" s="2">
        <f t="shared" ca="1" si="20"/>
        <v>0</v>
      </c>
      <c r="AK29" s="2">
        <f t="shared" ca="1" si="20"/>
        <v>0</v>
      </c>
      <c r="AL29" s="55">
        <v>1.2889999999999999</v>
      </c>
      <c r="AM29" s="55">
        <v>1.3089999999999999</v>
      </c>
      <c r="AN29" s="55">
        <v>1.2989999999999999</v>
      </c>
      <c r="AO29" s="55">
        <v>1.3029999999999999</v>
      </c>
      <c r="AP29" s="55">
        <v>1.3180000000000001</v>
      </c>
      <c r="AQ29" s="55">
        <v>1.333</v>
      </c>
      <c r="AR29" s="55">
        <v>1.3120000000000001</v>
      </c>
      <c r="AS29" s="55">
        <v>1.296</v>
      </c>
      <c r="AT29" s="55">
        <v>1.46</v>
      </c>
      <c r="AU29" s="55">
        <v>0</v>
      </c>
      <c r="AV29" s="55">
        <v>0</v>
      </c>
      <c r="AW29" s="55">
        <v>0</v>
      </c>
      <c r="AX29" s="55">
        <v>0</v>
      </c>
      <c r="AY29" s="55">
        <v>0</v>
      </c>
      <c r="AZ29" s="2">
        <f t="shared" ca="1" si="21"/>
        <v>0</v>
      </c>
      <c r="BA29" s="2">
        <f t="shared" ca="1" si="21"/>
        <v>0</v>
      </c>
      <c r="BB29" s="2">
        <f t="shared" ca="1" si="21"/>
        <v>0</v>
      </c>
      <c r="BC29" s="2">
        <f t="shared" ca="1" si="21"/>
        <v>0</v>
      </c>
      <c r="BD29" s="2">
        <f t="shared" ca="1" si="21"/>
        <v>0</v>
      </c>
      <c r="BE29" s="2">
        <f t="shared" ca="1" si="21"/>
        <v>0</v>
      </c>
      <c r="BF29" s="2">
        <f t="shared" ca="1" si="21"/>
        <v>0</v>
      </c>
      <c r="BG29" s="2">
        <f t="shared" ca="1" si="21"/>
        <v>0</v>
      </c>
      <c r="BH29" s="2">
        <f t="shared" ca="1" si="21"/>
        <v>0</v>
      </c>
      <c r="BI29" s="2">
        <f t="shared" ca="1" si="21"/>
        <v>0</v>
      </c>
      <c r="BJ29" s="2">
        <f t="shared" ca="1" si="21"/>
        <v>0</v>
      </c>
      <c r="BK29" s="2">
        <f t="shared" ca="1" si="21"/>
        <v>0</v>
      </c>
      <c r="BL29" s="2">
        <f t="shared" ca="1" si="21"/>
        <v>0</v>
      </c>
      <c r="BM29" s="2">
        <f t="shared" ca="1" si="21"/>
        <v>0</v>
      </c>
      <c r="BN29" s="2" t="str">
        <f t="shared" si="22"/>
        <v>KI</v>
      </c>
      <c r="BP29" s="2">
        <f t="shared" si="3"/>
        <v>0</v>
      </c>
      <c r="BR29" s="2">
        <f t="shared" si="24"/>
        <v>0</v>
      </c>
      <c r="BS29" s="2">
        <f t="shared" si="25"/>
        <v>0</v>
      </c>
      <c r="BT29" s="2">
        <f t="shared" si="26"/>
        <v>0</v>
      </c>
      <c r="BU29" s="2">
        <f t="shared" si="27"/>
        <v>0</v>
      </c>
      <c r="BV29" s="2">
        <f t="shared" si="28"/>
        <v>0</v>
      </c>
      <c r="BW29" s="2">
        <f t="shared" si="29"/>
        <v>1</v>
      </c>
      <c r="BX29" s="2">
        <f t="shared" si="30"/>
        <v>0</v>
      </c>
      <c r="BY29" s="2">
        <f t="shared" si="31"/>
        <v>0</v>
      </c>
      <c r="BZ29" s="2">
        <f t="shared" si="32"/>
        <v>0</v>
      </c>
      <c r="CA29" s="2">
        <f t="shared" si="33"/>
        <v>0</v>
      </c>
      <c r="CB29" s="2">
        <f t="shared" si="34"/>
        <v>0</v>
      </c>
      <c r="CC29" s="2">
        <f t="shared" si="35"/>
        <v>0</v>
      </c>
      <c r="CD29" s="2">
        <f t="shared" si="36"/>
        <v>0</v>
      </c>
      <c r="CE29" s="2">
        <f t="shared" si="37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КА-6А  -  α_рс</v>
      </c>
      <c r="B30" s="10" t="s">
        <v>36</v>
      </c>
      <c r="C30" s="18">
        <v>1.4</v>
      </c>
      <c r="D30" s="18">
        <v>1.1499999999999999</v>
      </c>
      <c r="E30" s="22" t="s">
        <v>116</v>
      </c>
      <c r="F30" s="22">
        <v>3</v>
      </c>
      <c r="G30" s="18"/>
      <c r="H30" s="20">
        <f t="shared" ca="1" si="18"/>
        <v>0</v>
      </c>
      <c r="I30" s="16" t="str">
        <f t="shared" si="19"/>
        <v>06K002KIA015</v>
      </c>
      <c r="J30" s="54">
        <v>1.3</v>
      </c>
      <c r="K30" s="54">
        <v>1.37</v>
      </c>
      <c r="L30" s="54">
        <v>1.37</v>
      </c>
      <c r="M30" s="54">
        <v>1.47</v>
      </c>
      <c r="N30" s="54">
        <v>0</v>
      </c>
      <c r="O30" s="54">
        <v>0</v>
      </c>
      <c r="P30" s="54">
        <v>0</v>
      </c>
      <c r="Q30" s="54">
        <v>0</v>
      </c>
      <c r="R30" s="54">
        <v>1.3</v>
      </c>
      <c r="S30" s="54">
        <v>1.36</v>
      </c>
      <c r="T30" s="54">
        <v>1.32</v>
      </c>
      <c r="U30" s="54">
        <v>1.31</v>
      </c>
      <c r="V30" s="54">
        <v>1.25</v>
      </c>
      <c r="W30" s="56">
        <v>1.29</v>
      </c>
      <c r="X30" s="2">
        <f t="shared" ca="1" si="20"/>
        <v>0</v>
      </c>
      <c r="Y30" s="2">
        <f t="shared" ca="1" si="20"/>
        <v>0</v>
      </c>
      <c r="Z30" s="2">
        <f t="shared" ca="1" si="20"/>
        <v>0</v>
      </c>
      <c r="AA30" s="2">
        <f t="shared" ca="1" si="20"/>
        <v>2</v>
      </c>
      <c r="AB30" s="2">
        <f t="shared" ca="1" si="20"/>
        <v>0</v>
      </c>
      <c r="AC30" s="2">
        <f t="shared" ca="1" si="20"/>
        <v>0</v>
      </c>
      <c r="AD30" s="2">
        <f t="shared" ca="1" si="20"/>
        <v>0</v>
      </c>
      <c r="AE30" s="2">
        <f t="shared" ca="1" si="20"/>
        <v>0</v>
      </c>
      <c r="AF30" s="2">
        <f t="shared" ca="1" si="20"/>
        <v>0</v>
      </c>
      <c r="AG30" s="2">
        <f t="shared" ca="1" si="20"/>
        <v>0</v>
      </c>
      <c r="AH30" s="2">
        <f t="shared" ca="1" si="20"/>
        <v>0</v>
      </c>
      <c r="AI30" s="2">
        <f t="shared" ca="1" si="20"/>
        <v>0</v>
      </c>
      <c r="AJ30" s="2">
        <f t="shared" ca="1" si="20"/>
        <v>0</v>
      </c>
      <c r="AK30" s="2">
        <f t="shared" ca="1" si="20"/>
        <v>0</v>
      </c>
      <c r="AL30" s="55">
        <v>1.31</v>
      </c>
      <c r="AM30" s="55">
        <v>1.32</v>
      </c>
      <c r="AN30" s="55">
        <v>1.33</v>
      </c>
      <c r="AO30" s="55">
        <v>1.39</v>
      </c>
      <c r="AP30" s="55">
        <v>0</v>
      </c>
      <c r="AQ30" s="55">
        <v>0</v>
      </c>
      <c r="AR30" s="55">
        <v>0</v>
      </c>
      <c r="AS30" s="55">
        <v>0</v>
      </c>
      <c r="AT30" s="55">
        <v>1.38</v>
      </c>
      <c r="AU30" s="55">
        <v>1.31</v>
      </c>
      <c r="AV30" s="55">
        <v>1.31</v>
      </c>
      <c r="AW30" s="55">
        <v>1.31</v>
      </c>
      <c r="AX30" s="55">
        <v>1.31</v>
      </c>
      <c r="AY30" s="55">
        <v>1.31</v>
      </c>
      <c r="AZ30" s="2">
        <f t="shared" ca="1" si="21"/>
        <v>0</v>
      </c>
      <c r="BA30" s="2">
        <f t="shared" ca="1" si="21"/>
        <v>0</v>
      </c>
      <c r="BB30" s="2">
        <f t="shared" ca="1" si="21"/>
        <v>0</v>
      </c>
      <c r="BC30" s="2">
        <f t="shared" ca="1" si="21"/>
        <v>0</v>
      </c>
      <c r="BD30" s="2">
        <f t="shared" ca="1" si="21"/>
        <v>0</v>
      </c>
      <c r="BE30" s="2">
        <f t="shared" ca="1" si="21"/>
        <v>0</v>
      </c>
      <c r="BF30" s="2">
        <f t="shared" ca="1" si="21"/>
        <v>0</v>
      </c>
      <c r="BG30" s="2">
        <f t="shared" ca="1" si="21"/>
        <v>0</v>
      </c>
      <c r="BH30" s="2">
        <f t="shared" ca="1" si="21"/>
        <v>0</v>
      </c>
      <c r="BI30" s="2">
        <f t="shared" ca="1" si="21"/>
        <v>0</v>
      </c>
      <c r="BJ30" s="2">
        <f t="shared" ca="1" si="21"/>
        <v>0</v>
      </c>
      <c r="BK30" s="2">
        <f t="shared" ca="1" si="21"/>
        <v>0</v>
      </c>
      <c r="BL30" s="2">
        <f t="shared" ca="1" si="21"/>
        <v>0</v>
      </c>
      <c r="BM30" s="2">
        <f t="shared" ca="1" si="21"/>
        <v>0</v>
      </c>
      <c r="BN30" s="2" t="str">
        <f t="shared" si="22"/>
        <v>KI</v>
      </c>
      <c r="BO30" s="2">
        <f t="shared" ref="BO30:BO37" si="38">IF(AND(COUNTIF(J30:W30,"&gt;0")&gt;6,COUNTIF(J30:W30,"&gt;0")=SUM(BR30:CE30)),SUM(BR30:CE30),0)</f>
        <v>0</v>
      </c>
      <c r="BP30" s="2">
        <f t="shared" si="3"/>
        <v>0</v>
      </c>
      <c r="BR30" s="2">
        <f t="shared" si="24"/>
        <v>0</v>
      </c>
      <c r="BS30" s="2">
        <f t="shared" si="25"/>
        <v>0</v>
      </c>
      <c r="BT30" s="2">
        <f t="shared" si="26"/>
        <v>0</v>
      </c>
      <c r="BU30" s="2">
        <f t="shared" si="27"/>
        <v>1</v>
      </c>
      <c r="BV30" s="2">
        <f t="shared" si="28"/>
        <v>0</v>
      </c>
      <c r="BW30" s="2">
        <f t="shared" si="29"/>
        <v>0</v>
      </c>
      <c r="BX30" s="2">
        <f t="shared" si="30"/>
        <v>0</v>
      </c>
      <c r="BY30" s="2">
        <f t="shared" si="31"/>
        <v>0</v>
      </c>
      <c r="BZ30" s="2">
        <f t="shared" si="32"/>
        <v>0</v>
      </c>
      <c r="CA30" s="2">
        <f t="shared" si="33"/>
        <v>0</v>
      </c>
      <c r="CB30" s="2">
        <f t="shared" si="34"/>
        <v>0</v>
      </c>
      <c r="CC30" s="2">
        <f t="shared" si="35"/>
        <v>0</v>
      </c>
      <c r="CD30" s="2">
        <f t="shared" si="36"/>
        <v>0</v>
      </c>
      <c r="CE30" s="2">
        <f t="shared" si="37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КА-6Б  -  α_рс</v>
      </c>
      <c r="B31" s="10" t="s">
        <v>37</v>
      </c>
      <c r="C31" s="18">
        <v>1.4</v>
      </c>
      <c r="D31" s="18">
        <v>1.1499999999999999</v>
      </c>
      <c r="E31" s="22" t="s">
        <v>116</v>
      </c>
      <c r="F31" s="22">
        <v>3</v>
      </c>
      <c r="G31" s="18"/>
      <c r="H31" s="20">
        <f t="shared" ca="1" si="18"/>
        <v>0</v>
      </c>
      <c r="I31" s="16" t="str">
        <f t="shared" si="19"/>
        <v>06K002KIB015</v>
      </c>
      <c r="J31" s="54">
        <v>1.46</v>
      </c>
      <c r="K31" s="54">
        <v>1.49</v>
      </c>
      <c r="L31" s="54">
        <v>1.58</v>
      </c>
      <c r="M31" s="54">
        <v>1.64</v>
      </c>
      <c r="N31" s="54">
        <v>0</v>
      </c>
      <c r="O31" s="54">
        <v>0</v>
      </c>
      <c r="P31" s="54">
        <v>0</v>
      </c>
      <c r="Q31" s="54">
        <v>0</v>
      </c>
      <c r="R31" s="54">
        <v>1.59</v>
      </c>
      <c r="S31" s="54">
        <v>1.45</v>
      </c>
      <c r="T31" s="54">
        <v>1.39</v>
      </c>
      <c r="U31" s="54">
        <v>1.37</v>
      </c>
      <c r="V31" s="54">
        <v>1.33</v>
      </c>
      <c r="W31" s="56">
        <v>1.37</v>
      </c>
      <c r="X31" s="2">
        <f t="shared" ca="1" si="20"/>
        <v>2</v>
      </c>
      <c r="Y31" s="2">
        <f t="shared" ca="1" si="20"/>
        <v>2</v>
      </c>
      <c r="Z31" s="2">
        <f t="shared" ca="1" si="20"/>
        <v>2</v>
      </c>
      <c r="AA31" s="2">
        <f t="shared" ca="1" si="20"/>
        <v>2</v>
      </c>
      <c r="AB31" s="2">
        <f t="shared" ca="1" si="20"/>
        <v>0</v>
      </c>
      <c r="AC31" s="2">
        <f t="shared" ca="1" si="20"/>
        <v>0</v>
      </c>
      <c r="AD31" s="2">
        <f t="shared" ca="1" si="20"/>
        <v>0</v>
      </c>
      <c r="AE31" s="2">
        <f t="shared" ca="1" si="20"/>
        <v>0</v>
      </c>
      <c r="AF31" s="2">
        <f t="shared" ca="1" si="20"/>
        <v>2</v>
      </c>
      <c r="AG31" s="2">
        <f t="shared" ca="1" si="20"/>
        <v>2</v>
      </c>
      <c r="AH31" s="2">
        <f t="shared" ca="1" si="20"/>
        <v>0</v>
      </c>
      <c r="AI31" s="2">
        <f t="shared" ca="1" si="20"/>
        <v>0</v>
      </c>
      <c r="AJ31" s="2">
        <f t="shared" ca="1" si="20"/>
        <v>0</v>
      </c>
      <c r="AK31" s="2">
        <f t="shared" ca="1" si="20"/>
        <v>0</v>
      </c>
      <c r="AL31" s="55">
        <v>1.31</v>
      </c>
      <c r="AM31" s="55">
        <v>1.32</v>
      </c>
      <c r="AN31" s="55">
        <v>1.33</v>
      </c>
      <c r="AO31" s="55">
        <v>1.39</v>
      </c>
      <c r="AP31" s="55">
        <v>0</v>
      </c>
      <c r="AQ31" s="55">
        <v>0</v>
      </c>
      <c r="AR31" s="55">
        <v>0</v>
      </c>
      <c r="AS31" s="55">
        <v>0</v>
      </c>
      <c r="AT31" s="55">
        <v>1.38</v>
      </c>
      <c r="AU31" s="55">
        <v>1.31</v>
      </c>
      <c r="AV31" s="55">
        <v>1.31</v>
      </c>
      <c r="AW31" s="55">
        <v>1.31</v>
      </c>
      <c r="AX31" s="55">
        <v>1.31</v>
      </c>
      <c r="AY31" s="55">
        <v>1.31</v>
      </c>
      <c r="AZ31" s="2">
        <f t="shared" ca="1" si="21"/>
        <v>0</v>
      </c>
      <c r="BA31" s="2">
        <f t="shared" ca="1" si="21"/>
        <v>0</v>
      </c>
      <c r="BB31" s="2">
        <f t="shared" ca="1" si="21"/>
        <v>0</v>
      </c>
      <c r="BC31" s="2">
        <f t="shared" ca="1" si="21"/>
        <v>0</v>
      </c>
      <c r="BD31" s="2">
        <f t="shared" ca="1" si="21"/>
        <v>0</v>
      </c>
      <c r="BE31" s="2">
        <f t="shared" ca="1" si="21"/>
        <v>0</v>
      </c>
      <c r="BF31" s="2">
        <f t="shared" ca="1" si="21"/>
        <v>0</v>
      </c>
      <c r="BG31" s="2">
        <f t="shared" ca="1" si="21"/>
        <v>0</v>
      </c>
      <c r="BH31" s="2">
        <f t="shared" ca="1" si="21"/>
        <v>0</v>
      </c>
      <c r="BI31" s="2">
        <f t="shared" ca="1" si="21"/>
        <v>0</v>
      </c>
      <c r="BJ31" s="2">
        <f t="shared" ca="1" si="21"/>
        <v>0</v>
      </c>
      <c r="BK31" s="2">
        <f t="shared" ca="1" si="21"/>
        <v>0</v>
      </c>
      <c r="BL31" s="2">
        <f t="shared" ca="1" si="21"/>
        <v>0</v>
      </c>
      <c r="BM31" s="2">
        <f t="shared" ca="1" si="21"/>
        <v>0</v>
      </c>
      <c r="BN31" s="2" t="str">
        <f t="shared" si="22"/>
        <v>KI</v>
      </c>
      <c r="BO31" s="2">
        <f t="shared" si="38"/>
        <v>0</v>
      </c>
      <c r="BP31" s="2">
        <f t="shared" si="3"/>
        <v>0</v>
      </c>
      <c r="BR31" s="2">
        <f t="shared" si="24"/>
        <v>1</v>
      </c>
      <c r="BS31" s="2">
        <f t="shared" si="25"/>
        <v>1</v>
      </c>
      <c r="BT31" s="2">
        <f t="shared" si="26"/>
        <v>1</v>
      </c>
      <c r="BU31" s="2">
        <f t="shared" si="27"/>
        <v>1</v>
      </c>
      <c r="BV31" s="2">
        <f t="shared" si="28"/>
        <v>0</v>
      </c>
      <c r="BW31" s="2">
        <f t="shared" si="29"/>
        <v>0</v>
      </c>
      <c r="BX31" s="2">
        <f t="shared" si="30"/>
        <v>0</v>
      </c>
      <c r="BY31" s="2">
        <f t="shared" si="31"/>
        <v>0</v>
      </c>
      <c r="BZ31" s="2">
        <f t="shared" si="32"/>
        <v>1</v>
      </c>
      <c r="CA31" s="2">
        <f t="shared" si="33"/>
        <v>1</v>
      </c>
      <c r="CB31" s="2">
        <f t="shared" si="34"/>
        <v>0</v>
      </c>
      <c r="CC31" s="2">
        <f t="shared" si="35"/>
        <v>0</v>
      </c>
      <c r="CD31" s="2">
        <f t="shared" si="36"/>
        <v>0</v>
      </c>
      <c r="CE31" s="2">
        <f t="shared" si="37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КА-1А  -  Гшл</v>
      </c>
      <c r="B32" s="10" t="s">
        <v>1070</v>
      </c>
      <c r="C32" s="18">
        <v>0.25</v>
      </c>
      <c r="D32" s="18">
        <v>0.05</v>
      </c>
      <c r="E32" s="22" t="s">
        <v>792</v>
      </c>
      <c r="F32" s="22">
        <v>1</v>
      </c>
      <c r="G32" s="18">
        <v>1</v>
      </c>
      <c r="H32" s="20">
        <f t="shared" ca="1" si="18"/>
        <v>0</v>
      </c>
      <c r="I32" s="16" t="str">
        <f t="shared" si="19"/>
        <v>01K002SHA015</v>
      </c>
      <c r="J32" s="54">
        <v>0.15</v>
      </c>
      <c r="K32" s="54">
        <v>0.15</v>
      </c>
      <c r="L32" s="54">
        <v>0.15</v>
      </c>
      <c r="M32" s="54">
        <v>0.15</v>
      </c>
      <c r="N32" s="54">
        <v>0.15</v>
      </c>
      <c r="O32" s="54">
        <v>0.15</v>
      </c>
      <c r="P32" s="54">
        <v>0.15</v>
      </c>
      <c r="Q32" s="54">
        <v>0.15</v>
      </c>
      <c r="R32" s="54">
        <v>0.15</v>
      </c>
      <c r="S32" s="54">
        <v>0.15</v>
      </c>
      <c r="T32" s="54">
        <v>0.15</v>
      </c>
      <c r="U32" s="54">
        <v>0.15</v>
      </c>
      <c r="V32" s="54">
        <v>0.15</v>
      </c>
      <c r="W32" s="56">
        <v>0.15</v>
      </c>
      <c r="X32" s="2">
        <f t="shared" ca="1" si="20"/>
        <v>0</v>
      </c>
      <c r="Y32" s="2">
        <f t="shared" ca="1" si="20"/>
        <v>0</v>
      </c>
      <c r="Z32" s="2">
        <f t="shared" ca="1" si="20"/>
        <v>0</v>
      </c>
      <c r="AA32" s="2">
        <f t="shared" ca="1" si="20"/>
        <v>0</v>
      </c>
      <c r="AB32" s="2">
        <f t="shared" ca="1" si="20"/>
        <v>0</v>
      </c>
      <c r="AC32" s="2">
        <f t="shared" ca="1" si="20"/>
        <v>0</v>
      </c>
      <c r="AD32" s="2">
        <f t="shared" ca="1" si="20"/>
        <v>0</v>
      </c>
      <c r="AE32" s="2">
        <f t="shared" ca="1" si="20"/>
        <v>0</v>
      </c>
      <c r="AF32" s="2">
        <f t="shared" ca="1" si="20"/>
        <v>0</v>
      </c>
      <c r="AG32" s="2">
        <f t="shared" ca="1" si="20"/>
        <v>0</v>
      </c>
      <c r="AH32" s="2">
        <f t="shared" ca="1" si="20"/>
        <v>0</v>
      </c>
      <c r="AI32" s="2">
        <f t="shared" ca="1" si="20"/>
        <v>0</v>
      </c>
      <c r="AJ32" s="2">
        <f t="shared" ca="1" si="20"/>
        <v>0</v>
      </c>
      <c r="AK32" s="2">
        <f t="shared" ca="1" si="20"/>
        <v>0</v>
      </c>
      <c r="AL32" s="55">
        <v>0.15</v>
      </c>
      <c r="AM32" s="55">
        <v>0.15</v>
      </c>
      <c r="AN32" s="55">
        <v>0.15</v>
      </c>
      <c r="AO32" s="55">
        <v>0.15</v>
      </c>
      <c r="AP32" s="55">
        <v>0.15</v>
      </c>
      <c r="AQ32" s="55">
        <v>0.15</v>
      </c>
      <c r="AR32" s="55">
        <v>0.15</v>
      </c>
      <c r="AS32" s="55">
        <v>0.15</v>
      </c>
      <c r="AT32" s="55">
        <v>0.15</v>
      </c>
      <c r="AU32" s="55">
        <v>0.15</v>
      </c>
      <c r="AV32" s="55">
        <v>0.15</v>
      </c>
      <c r="AW32" s="55">
        <v>0.15</v>
      </c>
      <c r="AX32" s="55">
        <v>0.15</v>
      </c>
      <c r="AY32" s="55">
        <v>0.15</v>
      </c>
      <c r="AZ32" s="2">
        <f t="shared" ca="1" si="21"/>
        <v>0</v>
      </c>
      <c r="BA32" s="2">
        <f t="shared" ca="1" si="21"/>
        <v>0</v>
      </c>
      <c r="BB32" s="2">
        <f t="shared" ca="1" si="21"/>
        <v>0</v>
      </c>
      <c r="BC32" s="2">
        <f t="shared" ca="1" si="21"/>
        <v>0</v>
      </c>
      <c r="BD32" s="2">
        <f t="shared" ca="1" si="21"/>
        <v>0</v>
      </c>
      <c r="BE32" s="2">
        <f t="shared" ca="1" si="21"/>
        <v>0</v>
      </c>
      <c r="BF32" s="2">
        <f t="shared" ca="1" si="21"/>
        <v>0</v>
      </c>
      <c r="BG32" s="2">
        <f t="shared" ca="1" si="21"/>
        <v>0</v>
      </c>
      <c r="BH32" s="2">
        <f t="shared" ca="1" si="21"/>
        <v>0</v>
      </c>
      <c r="BI32" s="2">
        <f t="shared" ca="1" si="21"/>
        <v>0</v>
      </c>
      <c r="BJ32" s="2">
        <f t="shared" ca="1" si="21"/>
        <v>0</v>
      </c>
      <c r="BK32" s="2">
        <f t="shared" ca="1" si="21"/>
        <v>0</v>
      </c>
      <c r="BL32" s="2">
        <f t="shared" ca="1" si="21"/>
        <v>0</v>
      </c>
      <c r="BM32" s="2">
        <f t="shared" ca="1" si="21"/>
        <v>0</v>
      </c>
      <c r="BN32" s="2" t="str">
        <f t="shared" si="22"/>
        <v>SH</v>
      </c>
      <c r="BO32" s="2">
        <f t="shared" si="38"/>
        <v>0</v>
      </c>
      <c r="BP32" s="2">
        <f t="shared" si="3"/>
        <v>1</v>
      </c>
      <c r="BR32" s="2">
        <f t="shared" ref="BR32:BR43" si="39">IF(AND(J98 &gt;0,J32&gt;$C32,J32 &gt;0.1),1,0)</f>
        <v>0</v>
      </c>
      <c r="BS32" s="2">
        <f t="shared" ref="BS32:BS43" si="40">IF(AND(K98 &gt;0,K32&gt;$C32,K32 &gt;0.1),1,0)</f>
        <v>0</v>
      </c>
      <c r="BT32" s="2">
        <f t="shared" ref="BT32:BT43" si="41">IF(AND(L98 &gt;0,L32&gt;$C32,L32 &gt;0.1),1,0)</f>
        <v>0</v>
      </c>
      <c r="BU32" s="2">
        <f t="shared" ref="BU32:BU43" si="42">IF(AND(M98 &gt;0,M32&gt;$C32,M32 &gt;0.1),1,0)</f>
        <v>0</v>
      </c>
      <c r="BV32" s="2">
        <f t="shared" ref="BV32:BV43" si="43">IF(AND(N98 &gt;0,N32&gt;$C32,N32 &gt;0.1),1,0)</f>
        <v>0</v>
      </c>
      <c r="BW32" s="2">
        <f t="shared" ref="BW32:BW43" si="44">IF(AND(O98 &gt;0,O32&gt;$C32,O32 &gt;0.1),1,0)</f>
        <v>0</v>
      </c>
      <c r="BX32" s="2">
        <f t="shared" ref="BX32:BX43" si="45">IF(AND(P98 &gt;0,P32&gt;$C32,P32 &gt;0.1),1,0)</f>
        <v>0</v>
      </c>
      <c r="BY32" s="2">
        <f t="shared" ref="BY32:BY43" si="46">IF(AND(Q98 &gt;0,Q32&gt;$C32,Q32 &gt;0.1),1,0)</f>
        <v>0</v>
      </c>
      <c r="BZ32" s="2">
        <f t="shared" ref="BZ32:BZ43" si="47">IF(AND(R98 &gt;0,R32&gt;$C32,R32 &gt;0.1),1,0)</f>
        <v>0</v>
      </c>
      <c r="CA32" s="2">
        <f t="shared" ref="CA32:CA43" si="48">IF(AND(S98 &gt;0,S32&gt;$C32,S32 &gt;0.1),1,0)</f>
        <v>0</v>
      </c>
      <c r="CB32" s="2">
        <f t="shared" ref="CB32:CB43" si="49">IF(AND(T98 &gt;0,T32&gt;$C32,T32 &gt;0.1),1,0)</f>
        <v>0</v>
      </c>
      <c r="CC32" s="2">
        <f t="shared" ref="CC32:CC43" si="50">IF(AND(U98 &gt;0,U32&gt;$C32,U32 &gt;0.1),1,0)</f>
        <v>0</v>
      </c>
      <c r="CD32" s="2">
        <f t="shared" ref="CD32:CD43" si="51">IF(AND(V98 &gt;0,V32&gt;$C32,V32 &gt;0.1),1,0)</f>
        <v>0</v>
      </c>
      <c r="CE32" s="2">
        <f t="shared" ref="CE32:CE43" si="52">IF(AND(W98 &gt;0,W32&gt;$C32,W32 &gt;0.1),1,0)</f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КА-1Б  -  Гшл</v>
      </c>
      <c r="B33" s="10" t="s">
        <v>1072</v>
      </c>
      <c r="C33" s="18">
        <v>0.25</v>
      </c>
      <c r="D33" s="18">
        <v>0.05</v>
      </c>
      <c r="E33" s="22" t="s">
        <v>792</v>
      </c>
      <c r="F33" s="22">
        <v>1</v>
      </c>
      <c r="G33" s="18">
        <v>1</v>
      </c>
      <c r="H33" s="20">
        <f t="shared" ca="1" si="18"/>
        <v>0</v>
      </c>
      <c r="I33" s="16" t="str">
        <f t="shared" si="19"/>
        <v>01K002SHB015</v>
      </c>
      <c r="J33" s="54">
        <v>0.15</v>
      </c>
      <c r="K33" s="54">
        <v>0.15</v>
      </c>
      <c r="L33" s="54">
        <v>0.15</v>
      </c>
      <c r="M33" s="54">
        <v>0.15</v>
      </c>
      <c r="N33" s="54">
        <v>0.15</v>
      </c>
      <c r="O33" s="54">
        <v>0.15</v>
      </c>
      <c r="P33" s="54">
        <v>0.15</v>
      </c>
      <c r="Q33" s="54">
        <v>0.15</v>
      </c>
      <c r="R33" s="54">
        <v>0.15</v>
      </c>
      <c r="S33" s="54">
        <v>0.15</v>
      </c>
      <c r="T33" s="54">
        <v>0.15</v>
      </c>
      <c r="U33" s="54">
        <v>0.15</v>
      </c>
      <c r="V33" s="54">
        <v>0.15</v>
      </c>
      <c r="W33" s="56">
        <v>0.15</v>
      </c>
      <c r="X33" s="2">
        <f t="shared" ca="1" si="20"/>
        <v>0</v>
      </c>
      <c r="Y33" s="2">
        <f t="shared" ca="1" si="20"/>
        <v>0</v>
      </c>
      <c r="Z33" s="2">
        <f t="shared" ca="1" si="20"/>
        <v>0</v>
      </c>
      <c r="AA33" s="2">
        <f t="shared" ca="1" si="20"/>
        <v>0</v>
      </c>
      <c r="AB33" s="2">
        <f t="shared" ca="1" si="20"/>
        <v>0</v>
      </c>
      <c r="AC33" s="2">
        <f t="shared" ca="1" si="20"/>
        <v>0</v>
      </c>
      <c r="AD33" s="2">
        <f t="shared" ca="1" si="20"/>
        <v>0</v>
      </c>
      <c r="AE33" s="2">
        <f t="shared" ca="1" si="20"/>
        <v>0</v>
      </c>
      <c r="AF33" s="2">
        <f t="shared" ca="1" si="20"/>
        <v>0</v>
      </c>
      <c r="AG33" s="2">
        <f t="shared" ca="1" si="20"/>
        <v>0</v>
      </c>
      <c r="AH33" s="2">
        <f t="shared" ca="1" si="20"/>
        <v>0</v>
      </c>
      <c r="AI33" s="2">
        <f t="shared" ca="1" si="20"/>
        <v>0</v>
      </c>
      <c r="AJ33" s="2">
        <f t="shared" ca="1" si="20"/>
        <v>0</v>
      </c>
      <c r="AK33" s="2">
        <f t="shared" ca="1" si="20"/>
        <v>0</v>
      </c>
      <c r="AL33" s="55">
        <v>0.15</v>
      </c>
      <c r="AM33" s="55">
        <v>0.15</v>
      </c>
      <c r="AN33" s="55">
        <v>0.15</v>
      </c>
      <c r="AO33" s="55">
        <v>0.15</v>
      </c>
      <c r="AP33" s="55">
        <v>0.15</v>
      </c>
      <c r="AQ33" s="55">
        <v>0.15</v>
      </c>
      <c r="AR33" s="55">
        <v>0.15</v>
      </c>
      <c r="AS33" s="55">
        <v>0.15</v>
      </c>
      <c r="AT33" s="55">
        <v>0.15</v>
      </c>
      <c r="AU33" s="55">
        <v>0.15</v>
      </c>
      <c r="AV33" s="55">
        <v>0.15</v>
      </c>
      <c r="AW33" s="55">
        <v>0.15</v>
      </c>
      <c r="AX33" s="55">
        <v>0.15</v>
      </c>
      <c r="AY33" s="55">
        <v>0.15</v>
      </c>
      <c r="AZ33" s="2">
        <f t="shared" ca="1" si="21"/>
        <v>0</v>
      </c>
      <c r="BA33" s="2">
        <f t="shared" ca="1" si="21"/>
        <v>0</v>
      </c>
      <c r="BB33" s="2">
        <f t="shared" ca="1" si="21"/>
        <v>0</v>
      </c>
      <c r="BC33" s="2">
        <f t="shared" ca="1" si="21"/>
        <v>0</v>
      </c>
      <c r="BD33" s="2">
        <f t="shared" ca="1" si="21"/>
        <v>0</v>
      </c>
      <c r="BE33" s="2">
        <f t="shared" ca="1" si="21"/>
        <v>0</v>
      </c>
      <c r="BF33" s="2">
        <f t="shared" ca="1" si="21"/>
        <v>0</v>
      </c>
      <c r="BG33" s="2">
        <f t="shared" ca="1" si="21"/>
        <v>0</v>
      </c>
      <c r="BH33" s="2">
        <f t="shared" ca="1" si="21"/>
        <v>0</v>
      </c>
      <c r="BI33" s="2">
        <f t="shared" ca="1" si="21"/>
        <v>0</v>
      </c>
      <c r="BJ33" s="2">
        <f t="shared" ca="1" si="21"/>
        <v>0</v>
      </c>
      <c r="BK33" s="2">
        <f t="shared" ca="1" si="21"/>
        <v>0</v>
      </c>
      <c r="BL33" s="2">
        <f t="shared" ca="1" si="21"/>
        <v>0</v>
      </c>
      <c r="BM33" s="2">
        <f t="shared" ca="1" si="21"/>
        <v>0</v>
      </c>
      <c r="BN33" s="2" t="str">
        <f t="shared" si="22"/>
        <v>SH</v>
      </c>
      <c r="BO33" s="2">
        <f t="shared" si="38"/>
        <v>0</v>
      </c>
      <c r="BP33" s="2">
        <f t="shared" si="3"/>
        <v>1</v>
      </c>
      <c r="BR33" s="2">
        <f t="shared" si="39"/>
        <v>0</v>
      </c>
      <c r="BS33" s="2">
        <f t="shared" si="40"/>
        <v>0</v>
      </c>
      <c r="BT33" s="2">
        <f t="shared" si="41"/>
        <v>0</v>
      </c>
      <c r="BU33" s="2">
        <f t="shared" si="42"/>
        <v>0</v>
      </c>
      <c r="BV33" s="2">
        <f t="shared" si="43"/>
        <v>0</v>
      </c>
      <c r="BW33" s="2">
        <f t="shared" si="44"/>
        <v>0</v>
      </c>
      <c r="BX33" s="2">
        <f t="shared" si="45"/>
        <v>0</v>
      </c>
      <c r="BY33" s="2">
        <f t="shared" si="46"/>
        <v>0</v>
      </c>
      <c r="BZ33" s="2">
        <f t="shared" si="47"/>
        <v>0</v>
      </c>
      <c r="CA33" s="2">
        <f t="shared" si="48"/>
        <v>0</v>
      </c>
      <c r="CB33" s="2">
        <f t="shared" si="49"/>
        <v>0</v>
      </c>
      <c r="CC33" s="2">
        <f t="shared" si="50"/>
        <v>0</v>
      </c>
      <c r="CD33" s="2">
        <f t="shared" si="51"/>
        <v>0</v>
      </c>
      <c r="CE33" s="2">
        <f t="shared" si="52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КА-2А  -  Гшл</v>
      </c>
      <c r="B34" s="10" t="s">
        <v>1073</v>
      </c>
      <c r="C34" s="18">
        <v>0.25</v>
      </c>
      <c r="D34" s="18">
        <v>0.05</v>
      </c>
      <c r="E34" s="22" t="s">
        <v>792</v>
      </c>
      <c r="F34" s="22">
        <v>1</v>
      </c>
      <c r="G34" s="18">
        <v>1</v>
      </c>
      <c r="H34" s="20">
        <f t="shared" ca="1" si="18"/>
        <v>0</v>
      </c>
      <c r="I34" s="16" t="str">
        <f t="shared" si="19"/>
        <v>02K002SHA015</v>
      </c>
      <c r="J34" s="54">
        <v>0.15</v>
      </c>
      <c r="K34" s="54">
        <v>0</v>
      </c>
      <c r="L34" s="54">
        <v>0.15</v>
      </c>
      <c r="M34" s="54">
        <v>0.15</v>
      </c>
      <c r="N34" s="54">
        <v>0.15</v>
      </c>
      <c r="O34" s="54">
        <v>0.15</v>
      </c>
      <c r="P34" s="54">
        <v>0.15</v>
      </c>
      <c r="Q34" s="54">
        <v>0.15</v>
      </c>
      <c r="R34" s="54">
        <v>0.15</v>
      </c>
      <c r="S34" s="54">
        <v>0.15</v>
      </c>
      <c r="T34" s="54">
        <v>0.15</v>
      </c>
      <c r="U34" s="54">
        <v>0.15</v>
      </c>
      <c r="V34" s="54">
        <v>0.15</v>
      </c>
      <c r="W34" s="56">
        <v>0.15</v>
      </c>
      <c r="X34" s="2">
        <f t="shared" ca="1" si="20"/>
        <v>0</v>
      </c>
      <c r="Y34" s="2">
        <f t="shared" ca="1" si="20"/>
        <v>0</v>
      </c>
      <c r="Z34" s="2">
        <f t="shared" ca="1" si="20"/>
        <v>0</v>
      </c>
      <c r="AA34" s="2">
        <f t="shared" ca="1" si="20"/>
        <v>0</v>
      </c>
      <c r="AB34" s="2">
        <f t="shared" ca="1" si="20"/>
        <v>0</v>
      </c>
      <c r="AC34" s="2">
        <f t="shared" ca="1" si="20"/>
        <v>0</v>
      </c>
      <c r="AD34" s="2">
        <f t="shared" ca="1" si="20"/>
        <v>0</v>
      </c>
      <c r="AE34" s="2">
        <f t="shared" ca="1" si="20"/>
        <v>0</v>
      </c>
      <c r="AF34" s="2">
        <f t="shared" ca="1" si="20"/>
        <v>0</v>
      </c>
      <c r="AG34" s="2">
        <f t="shared" ca="1" si="20"/>
        <v>0</v>
      </c>
      <c r="AH34" s="2">
        <f t="shared" ca="1" si="20"/>
        <v>0</v>
      </c>
      <c r="AI34" s="2">
        <f t="shared" ca="1" si="20"/>
        <v>0</v>
      </c>
      <c r="AJ34" s="2">
        <f t="shared" ca="1" si="20"/>
        <v>0</v>
      </c>
      <c r="AK34" s="2">
        <f t="shared" ca="1" si="20"/>
        <v>0</v>
      </c>
      <c r="AL34" s="55">
        <v>0.15</v>
      </c>
      <c r="AM34" s="55">
        <v>0</v>
      </c>
      <c r="AN34" s="55">
        <v>0.15</v>
      </c>
      <c r="AO34" s="55">
        <v>0.14968152866242038</v>
      </c>
      <c r="AP34" s="55">
        <v>0.14887780548628429</v>
      </c>
      <c r="AQ34" s="55">
        <v>0.15</v>
      </c>
      <c r="AR34" s="55">
        <v>0.15</v>
      </c>
      <c r="AS34" s="55">
        <v>0.15</v>
      </c>
      <c r="AT34" s="55">
        <v>0.15</v>
      </c>
      <c r="AU34" s="55">
        <v>0.15</v>
      </c>
      <c r="AV34" s="55">
        <v>0.15</v>
      </c>
      <c r="AW34" s="55">
        <v>0.15</v>
      </c>
      <c r="AX34" s="55">
        <v>0.15</v>
      </c>
      <c r="AY34" s="55">
        <v>0.15</v>
      </c>
      <c r="AZ34" s="2">
        <f t="shared" ca="1" si="21"/>
        <v>0</v>
      </c>
      <c r="BA34" s="2">
        <f t="shared" ca="1" si="21"/>
        <v>0</v>
      </c>
      <c r="BB34" s="2">
        <f t="shared" ca="1" si="21"/>
        <v>0</v>
      </c>
      <c r="BC34" s="2">
        <f t="shared" ca="1" si="21"/>
        <v>0</v>
      </c>
      <c r="BD34" s="2">
        <f t="shared" ca="1" si="21"/>
        <v>0</v>
      </c>
      <c r="BE34" s="2">
        <f t="shared" ca="1" si="21"/>
        <v>0</v>
      </c>
      <c r="BF34" s="2">
        <f t="shared" ca="1" si="21"/>
        <v>0</v>
      </c>
      <c r="BG34" s="2">
        <f t="shared" ca="1" si="21"/>
        <v>0</v>
      </c>
      <c r="BH34" s="2">
        <f t="shared" ca="1" si="21"/>
        <v>0</v>
      </c>
      <c r="BI34" s="2">
        <f t="shared" ca="1" si="21"/>
        <v>0</v>
      </c>
      <c r="BJ34" s="2">
        <f t="shared" ca="1" si="21"/>
        <v>0</v>
      </c>
      <c r="BK34" s="2">
        <f t="shared" ca="1" si="21"/>
        <v>0</v>
      </c>
      <c r="BL34" s="2">
        <f t="shared" ca="1" si="21"/>
        <v>0</v>
      </c>
      <c r="BM34" s="2">
        <f t="shared" ca="1" si="21"/>
        <v>0</v>
      </c>
      <c r="BN34" s="2" t="str">
        <f t="shared" si="22"/>
        <v>SH</v>
      </c>
      <c r="BO34" s="2">
        <f t="shared" si="38"/>
        <v>0</v>
      </c>
      <c r="BP34" s="2">
        <f t="shared" si="3"/>
        <v>1</v>
      </c>
      <c r="BR34" s="2">
        <f t="shared" si="39"/>
        <v>0</v>
      </c>
      <c r="BS34" s="2">
        <f t="shared" si="40"/>
        <v>0</v>
      </c>
      <c r="BT34" s="2">
        <f t="shared" si="41"/>
        <v>0</v>
      </c>
      <c r="BU34" s="2">
        <f t="shared" si="42"/>
        <v>0</v>
      </c>
      <c r="BV34" s="2">
        <f t="shared" si="43"/>
        <v>0</v>
      </c>
      <c r="BW34" s="2">
        <f t="shared" si="44"/>
        <v>0</v>
      </c>
      <c r="BX34" s="2">
        <f t="shared" si="45"/>
        <v>0</v>
      </c>
      <c r="BY34" s="2">
        <f t="shared" si="46"/>
        <v>0</v>
      </c>
      <c r="BZ34" s="2">
        <f t="shared" si="47"/>
        <v>0</v>
      </c>
      <c r="CA34" s="2">
        <f t="shared" si="48"/>
        <v>0</v>
      </c>
      <c r="CB34" s="2">
        <f t="shared" si="49"/>
        <v>0</v>
      </c>
      <c r="CC34" s="2">
        <f t="shared" si="50"/>
        <v>0</v>
      </c>
      <c r="CD34" s="2">
        <f t="shared" si="51"/>
        <v>0</v>
      </c>
      <c r="CE34" s="2">
        <f t="shared" si="52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КА-2Б  -  Гшл</v>
      </c>
      <c r="B35" s="10" t="s">
        <v>1071</v>
      </c>
      <c r="C35" s="18">
        <v>0.25</v>
      </c>
      <c r="D35" s="18">
        <v>0.05</v>
      </c>
      <c r="E35" s="22" t="s">
        <v>792</v>
      </c>
      <c r="F35" s="22">
        <v>1</v>
      </c>
      <c r="G35" s="18">
        <v>1</v>
      </c>
      <c r="H35" s="20">
        <f t="shared" ca="1" si="18"/>
        <v>0</v>
      </c>
      <c r="I35" s="16" t="str">
        <f t="shared" si="19"/>
        <v>02K002SHB015</v>
      </c>
      <c r="J35" s="54">
        <v>0.15</v>
      </c>
      <c r="K35" s="54">
        <v>0.15</v>
      </c>
      <c r="L35" s="54">
        <v>0.15</v>
      </c>
      <c r="M35" s="54">
        <v>0</v>
      </c>
      <c r="N35" s="54">
        <v>0</v>
      </c>
      <c r="O35" s="54">
        <v>0.15</v>
      </c>
      <c r="P35" s="54">
        <v>0.15</v>
      </c>
      <c r="Q35" s="54">
        <v>0.15</v>
      </c>
      <c r="R35" s="54">
        <v>0.15</v>
      </c>
      <c r="S35" s="54">
        <v>0.15</v>
      </c>
      <c r="T35" s="54">
        <v>0.15</v>
      </c>
      <c r="U35" s="54">
        <v>0.15</v>
      </c>
      <c r="V35" s="54">
        <v>0.15</v>
      </c>
      <c r="W35" s="56">
        <v>0.15</v>
      </c>
      <c r="X35" s="2">
        <f t="shared" ca="1" si="20"/>
        <v>0</v>
      </c>
      <c r="Y35" s="2">
        <f t="shared" ca="1" si="20"/>
        <v>0</v>
      </c>
      <c r="Z35" s="2">
        <f t="shared" ca="1" si="20"/>
        <v>0</v>
      </c>
      <c r="AA35" s="2">
        <f t="shared" ca="1" si="20"/>
        <v>0</v>
      </c>
      <c r="AB35" s="2">
        <f t="shared" ca="1" si="20"/>
        <v>0</v>
      </c>
      <c r="AC35" s="2">
        <f t="shared" ca="1" si="20"/>
        <v>0</v>
      </c>
      <c r="AD35" s="2">
        <f t="shared" ca="1" si="20"/>
        <v>0</v>
      </c>
      <c r="AE35" s="2">
        <f t="shared" ca="1" si="20"/>
        <v>0</v>
      </c>
      <c r="AF35" s="2">
        <f t="shared" ca="1" si="20"/>
        <v>0</v>
      </c>
      <c r="AG35" s="2">
        <f t="shared" ca="1" si="20"/>
        <v>0</v>
      </c>
      <c r="AH35" s="2">
        <f t="shared" ca="1" si="20"/>
        <v>0</v>
      </c>
      <c r="AI35" s="2">
        <f t="shared" ca="1" si="20"/>
        <v>0</v>
      </c>
      <c r="AJ35" s="2">
        <f t="shared" ca="1" si="20"/>
        <v>0</v>
      </c>
      <c r="AK35" s="2">
        <f t="shared" ca="1" si="20"/>
        <v>0</v>
      </c>
      <c r="AL35" s="55">
        <v>0.15</v>
      </c>
      <c r="AM35" s="55">
        <v>0.14912033014769766</v>
      </c>
      <c r="AN35" s="55">
        <v>0.15</v>
      </c>
      <c r="AO35" s="55">
        <v>0</v>
      </c>
      <c r="AP35" s="55">
        <v>0</v>
      </c>
      <c r="AQ35" s="55">
        <v>0.15</v>
      </c>
      <c r="AR35" s="55">
        <v>0.15</v>
      </c>
      <c r="AS35" s="55">
        <v>0.15</v>
      </c>
      <c r="AT35" s="55">
        <v>0.15</v>
      </c>
      <c r="AU35" s="55">
        <v>0.15</v>
      </c>
      <c r="AV35" s="55">
        <v>0.15</v>
      </c>
      <c r="AW35" s="55">
        <v>0.15</v>
      </c>
      <c r="AX35" s="55">
        <v>0.15</v>
      </c>
      <c r="AY35" s="55">
        <v>0.15</v>
      </c>
      <c r="AZ35" s="2">
        <f t="shared" ca="1" si="21"/>
        <v>0</v>
      </c>
      <c r="BA35" s="2">
        <f t="shared" ca="1" si="21"/>
        <v>0</v>
      </c>
      <c r="BB35" s="2">
        <f t="shared" ca="1" si="21"/>
        <v>0</v>
      </c>
      <c r="BC35" s="2">
        <f t="shared" ca="1" si="21"/>
        <v>0</v>
      </c>
      <c r="BD35" s="2">
        <f t="shared" ca="1" si="21"/>
        <v>0</v>
      </c>
      <c r="BE35" s="2">
        <f t="shared" ca="1" si="21"/>
        <v>0</v>
      </c>
      <c r="BF35" s="2">
        <f t="shared" ca="1" si="21"/>
        <v>0</v>
      </c>
      <c r="BG35" s="2">
        <f t="shared" ca="1" si="21"/>
        <v>0</v>
      </c>
      <c r="BH35" s="2">
        <f t="shared" ca="1" si="21"/>
        <v>0</v>
      </c>
      <c r="BI35" s="2">
        <f t="shared" ca="1" si="21"/>
        <v>0</v>
      </c>
      <c r="BJ35" s="2">
        <f t="shared" ca="1" si="21"/>
        <v>0</v>
      </c>
      <c r="BK35" s="2">
        <f t="shared" ca="1" si="21"/>
        <v>0</v>
      </c>
      <c r="BL35" s="2">
        <f t="shared" ca="1" si="21"/>
        <v>0</v>
      </c>
      <c r="BM35" s="2">
        <f t="shared" ca="1" si="21"/>
        <v>0</v>
      </c>
      <c r="BN35" s="2" t="str">
        <f t="shared" si="22"/>
        <v>SH</v>
      </c>
      <c r="BO35" s="2">
        <f t="shared" si="38"/>
        <v>0</v>
      </c>
      <c r="BP35" s="2">
        <f t="shared" si="3"/>
        <v>1</v>
      </c>
      <c r="BR35" s="2">
        <f t="shared" si="39"/>
        <v>0</v>
      </c>
      <c r="BS35" s="2">
        <f t="shared" si="40"/>
        <v>0</v>
      </c>
      <c r="BT35" s="2">
        <f t="shared" si="41"/>
        <v>0</v>
      </c>
      <c r="BU35" s="2">
        <f t="shared" si="42"/>
        <v>0</v>
      </c>
      <c r="BV35" s="2">
        <f t="shared" si="43"/>
        <v>0</v>
      </c>
      <c r="BW35" s="2">
        <f t="shared" si="44"/>
        <v>0</v>
      </c>
      <c r="BX35" s="2">
        <f t="shared" si="45"/>
        <v>0</v>
      </c>
      <c r="BY35" s="2">
        <f t="shared" si="46"/>
        <v>0</v>
      </c>
      <c r="BZ35" s="2">
        <f t="shared" si="47"/>
        <v>0</v>
      </c>
      <c r="CA35" s="2">
        <f t="shared" si="48"/>
        <v>0</v>
      </c>
      <c r="CB35" s="2">
        <f t="shared" si="49"/>
        <v>0</v>
      </c>
      <c r="CC35" s="2">
        <f t="shared" si="50"/>
        <v>0</v>
      </c>
      <c r="CD35" s="2">
        <f t="shared" si="51"/>
        <v>0</v>
      </c>
      <c r="CE35" s="2">
        <f t="shared" si="52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КА-3А  -  Гшл</v>
      </c>
      <c r="B36" s="10" t="s">
        <v>1074</v>
      </c>
      <c r="C36" s="18">
        <v>0.25</v>
      </c>
      <c r="D36" s="18">
        <v>0.05</v>
      </c>
      <c r="E36" s="22" t="s">
        <v>792</v>
      </c>
      <c r="F36" s="22">
        <v>1</v>
      </c>
      <c r="G36" s="18">
        <v>1</v>
      </c>
      <c r="H36" s="20">
        <f t="shared" ca="1" si="18"/>
        <v>0</v>
      </c>
      <c r="I36" s="16" t="str">
        <f t="shared" si="19"/>
        <v>03K002SHA015</v>
      </c>
      <c r="J36" s="54">
        <v>0.15</v>
      </c>
      <c r="K36" s="54">
        <v>0.15</v>
      </c>
      <c r="L36" s="54">
        <v>0.15</v>
      </c>
      <c r="M36" s="54">
        <v>0.15</v>
      </c>
      <c r="N36" s="54">
        <v>0.15</v>
      </c>
      <c r="O36" s="54">
        <v>0.15</v>
      </c>
      <c r="P36" s="54">
        <v>0.15</v>
      </c>
      <c r="Q36" s="54">
        <v>0.15</v>
      </c>
      <c r="R36" s="54">
        <v>0.15</v>
      </c>
      <c r="S36" s="54">
        <v>0.15</v>
      </c>
      <c r="T36" s="54">
        <v>0.15</v>
      </c>
      <c r="U36" s="54">
        <v>0.15</v>
      </c>
      <c r="V36" s="54">
        <v>0.15</v>
      </c>
      <c r="W36" s="56">
        <v>0.15</v>
      </c>
      <c r="X36" s="2">
        <f t="shared" ca="1" si="20"/>
        <v>0</v>
      </c>
      <c r="Y36" s="2">
        <f t="shared" ca="1" si="20"/>
        <v>0</v>
      </c>
      <c r="Z36" s="2">
        <f t="shared" ca="1" si="20"/>
        <v>0</v>
      </c>
      <c r="AA36" s="2">
        <f t="shared" ca="1" si="20"/>
        <v>0</v>
      </c>
      <c r="AB36" s="2">
        <f t="shared" ca="1" si="20"/>
        <v>0</v>
      </c>
      <c r="AC36" s="2">
        <f t="shared" ca="1" si="20"/>
        <v>0</v>
      </c>
      <c r="AD36" s="2">
        <f t="shared" ca="1" si="20"/>
        <v>0</v>
      </c>
      <c r="AE36" s="2">
        <f t="shared" ca="1" si="20"/>
        <v>0</v>
      </c>
      <c r="AF36" s="2">
        <f t="shared" ca="1" si="20"/>
        <v>0</v>
      </c>
      <c r="AG36" s="2">
        <f t="shared" ca="1" si="20"/>
        <v>0</v>
      </c>
      <c r="AH36" s="2">
        <f t="shared" ca="1" si="20"/>
        <v>0</v>
      </c>
      <c r="AI36" s="2">
        <f t="shared" ca="1" si="20"/>
        <v>0</v>
      </c>
      <c r="AJ36" s="2">
        <f t="shared" ca="1" si="20"/>
        <v>0</v>
      </c>
      <c r="AK36" s="2">
        <f t="shared" ca="1" si="20"/>
        <v>0</v>
      </c>
      <c r="AL36" s="55">
        <v>0.15</v>
      </c>
      <c r="AM36" s="55">
        <v>0.15</v>
      </c>
      <c r="AN36" s="55">
        <v>0.15</v>
      </c>
      <c r="AO36" s="55">
        <v>0.15</v>
      </c>
      <c r="AP36" s="55">
        <v>0.15</v>
      </c>
      <c r="AQ36" s="55">
        <v>0.15</v>
      </c>
      <c r="AR36" s="55">
        <v>0.15</v>
      </c>
      <c r="AS36" s="55">
        <v>0.15</v>
      </c>
      <c r="AT36" s="55">
        <v>0.15</v>
      </c>
      <c r="AU36" s="55">
        <v>0.15</v>
      </c>
      <c r="AV36" s="55">
        <v>0.15</v>
      </c>
      <c r="AW36" s="55">
        <v>0.15</v>
      </c>
      <c r="AX36" s="55">
        <v>0.15</v>
      </c>
      <c r="AY36" s="55">
        <v>0.15</v>
      </c>
      <c r="AZ36" s="2">
        <f t="shared" ca="1" si="21"/>
        <v>0</v>
      </c>
      <c r="BA36" s="2">
        <f t="shared" ca="1" si="21"/>
        <v>0</v>
      </c>
      <c r="BB36" s="2">
        <f t="shared" ca="1" si="21"/>
        <v>0</v>
      </c>
      <c r="BC36" s="2">
        <f t="shared" ca="1" si="21"/>
        <v>0</v>
      </c>
      <c r="BD36" s="2">
        <f t="shared" ca="1" si="21"/>
        <v>0</v>
      </c>
      <c r="BE36" s="2">
        <f t="shared" ca="1" si="21"/>
        <v>0</v>
      </c>
      <c r="BF36" s="2">
        <f t="shared" ca="1" si="21"/>
        <v>0</v>
      </c>
      <c r="BG36" s="2">
        <f t="shared" ca="1" si="21"/>
        <v>0</v>
      </c>
      <c r="BH36" s="2">
        <f t="shared" ca="1" si="21"/>
        <v>0</v>
      </c>
      <c r="BI36" s="2">
        <f t="shared" ca="1" si="21"/>
        <v>0</v>
      </c>
      <c r="BJ36" s="2">
        <f t="shared" ca="1" si="21"/>
        <v>0</v>
      </c>
      <c r="BK36" s="2">
        <f t="shared" ca="1" si="21"/>
        <v>0</v>
      </c>
      <c r="BL36" s="2">
        <f t="shared" ca="1" si="21"/>
        <v>0</v>
      </c>
      <c r="BM36" s="2">
        <f t="shared" ca="1" si="21"/>
        <v>0</v>
      </c>
      <c r="BN36" s="2" t="str">
        <f t="shared" si="22"/>
        <v>SH</v>
      </c>
      <c r="BO36" s="2">
        <f t="shared" si="38"/>
        <v>0</v>
      </c>
      <c r="BP36" s="2">
        <f t="shared" si="3"/>
        <v>1</v>
      </c>
      <c r="BR36" s="2">
        <f t="shared" si="39"/>
        <v>0</v>
      </c>
      <c r="BS36" s="2">
        <f t="shared" si="40"/>
        <v>0</v>
      </c>
      <c r="BT36" s="2">
        <f t="shared" si="41"/>
        <v>0</v>
      </c>
      <c r="BU36" s="2">
        <f t="shared" si="42"/>
        <v>0</v>
      </c>
      <c r="BV36" s="2">
        <f t="shared" si="43"/>
        <v>0</v>
      </c>
      <c r="BW36" s="2">
        <f t="shared" si="44"/>
        <v>0</v>
      </c>
      <c r="BX36" s="2">
        <f t="shared" si="45"/>
        <v>0</v>
      </c>
      <c r="BY36" s="2">
        <f t="shared" si="46"/>
        <v>0</v>
      </c>
      <c r="BZ36" s="2">
        <f t="shared" si="47"/>
        <v>0</v>
      </c>
      <c r="CA36" s="2">
        <f t="shared" si="48"/>
        <v>0</v>
      </c>
      <c r="CB36" s="2">
        <f t="shared" si="49"/>
        <v>0</v>
      </c>
      <c r="CC36" s="2">
        <f t="shared" si="50"/>
        <v>0</v>
      </c>
      <c r="CD36" s="2">
        <f t="shared" si="51"/>
        <v>0</v>
      </c>
      <c r="CE36" s="2">
        <f t="shared" si="52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КА-3Б  -  Гшл</v>
      </c>
      <c r="B37" s="10" t="s">
        <v>1075</v>
      </c>
      <c r="C37" s="18">
        <v>0.25</v>
      </c>
      <c r="D37" s="18">
        <v>0.05</v>
      </c>
      <c r="E37" s="22" t="s">
        <v>792</v>
      </c>
      <c r="F37" s="22">
        <v>1</v>
      </c>
      <c r="G37" s="18">
        <v>1</v>
      </c>
      <c r="H37" s="20">
        <f t="shared" ca="1" si="18"/>
        <v>0</v>
      </c>
      <c r="I37" s="16" t="str">
        <f t="shared" si="19"/>
        <v>03K002SHB015</v>
      </c>
      <c r="J37" s="54">
        <v>0.15</v>
      </c>
      <c r="K37" s="54">
        <v>0.15</v>
      </c>
      <c r="L37" s="54">
        <v>0.15</v>
      </c>
      <c r="M37" s="54">
        <v>0.15</v>
      </c>
      <c r="N37" s="54">
        <v>0.15</v>
      </c>
      <c r="O37" s="54">
        <v>0.15</v>
      </c>
      <c r="P37" s="54">
        <v>0.15</v>
      </c>
      <c r="Q37" s="54">
        <v>0.15</v>
      </c>
      <c r="R37" s="54">
        <v>0.15</v>
      </c>
      <c r="S37" s="54">
        <v>0.15</v>
      </c>
      <c r="T37" s="54">
        <v>0.15</v>
      </c>
      <c r="U37" s="54">
        <v>0.15</v>
      </c>
      <c r="V37" s="54">
        <v>0.15</v>
      </c>
      <c r="W37" s="56">
        <v>0.15</v>
      </c>
      <c r="X37" s="2">
        <f t="shared" ca="1" si="20"/>
        <v>0</v>
      </c>
      <c r="Y37" s="2">
        <f t="shared" ca="1" si="20"/>
        <v>0</v>
      </c>
      <c r="Z37" s="2">
        <f t="shared" ca="1" si="20"/>
        <v>0</v>
      </c>
      <c r="AA37" s="2">
        <f t="shared" ca="1" si="20"/>
        <v>0</v>
      </c>
      <c r="AB37" s="2">
        <f t="shared" ca="1" si="20"/>
        <v>0</v>
      </c>
      <c r="AC37" s="2">
        <f t="shared" ca="1" si="20"/>
        <v>0</v>
      </c>
      <c r="AD37" s="2">
        <f t="shared" ca="1" si="20"/>
        <v>0</v>
      </c>
      <c r="AE37" s="2">
        <f t="shared" ca="1" si="20"/>
        <v>0</v>
      </c>
      <c r="AF37" s="2">
        <f t="shared" ca="1" si="20"/>
        <v>0</v>
      </c>
      <c r="AG37" s="2">
        <f t="shared" ca="1" si="20"/>
        <v>0</v>
      </c>
      <c r="AH37" s="2">
        <f t="shared" ca="1" si="20"/>
        <v>0</v>
      </c>
      <c r="AI37" s="2">
        <f t="shared" ca="1" si="20"/>
        <v>0</v>
      </c>
      <c r="AJ37" s="2">
        <f t="shared" ca="1" si="20"/>
        <v>0</v>
      </c>
      <c r="AK37" s="2">
        <f t="shared" ca="1" si="20"/>
        <v>0</v>
      </c>
      <c r="AL37" s="55">
        <v>0.15</v>
      </c>
      <c r="AM37" s="55">
        <v>0.15</v>
      </c>
      <c r="AN37" s="55">
        <v>0.15</v>
      </c>
      <c r="AO37" s="55">
        <v>0.15</v>
      </c>
      <c r="AP37" s="55">
        <v>0.15</v>
      </c>
      <c r="AQ37" s="55">
        <v>0.15</v>
      </c>
      <c r="AR37" s="55">
        <v>0.15</v>
      </c>
      <c r="AS37" s="55">
        <v>0.15</v>
      </c>
      <c r="AT37" s="55">
        <v>0.15</v>
      </c>
      <c r="AU37" s="55">
        <v>0.15</v>
      </c>
      <c r="AV37" s="55">
        <v>0.15</v>
      </c>
      <c r="AW37" s="55">
        <v>0.15</v>
      </c>
      <c r="AX37" s="55">
        <v>0.15</v>
      </c>
      <c r="AY37" s="55">
        <v>0.15</v>
      </c>
      <c r="AZ37" s="2">
        <f t="shared" ca="1" si="21"/>
        <v>0</v>
      </c>
      <c r="BA37" s="2">
        <f t="shared" ca="1" si="21"/>
        <v>0</v>
      </c>
      <c r="BB37" s="2">
        <f t="shared" ca="1" si="21"/>
        <v>0</v>
      </c>
      <c r="BC37" s="2">
        <f t="shared" ca="1" si="21"/>
        <v>0</v>
      </c>
      <c r="BD37" s="2">
        <f t="shared" ca="1" si="21"/>
        <v>0</v>
      </c>
      <c r="BE37" s="2">
        <f t="shared" ca="1" si="21"/>
        <v>0</v>
      </c>
      <c r="BF37" s="2">
        <f t="shared" ca="1" si="21"/>
        <v>0</v>
      </c>
      <c r="BG37" s="2">
        <f t="shared" ca="1" si="21"/>
        <v>0</v>
      </c>
      <c r="BH37" s="2">
        <f t="shared" ca="1" si="21"/>
        <v>0</v>
      </c>
      <c r="BI37" s="2">
        <f t="shared" ca="1" si="21"/>
        <v>0</v>
      </c>
      <c r="BJ37" s="2">
        <f t="shared" ca="1" si="21"/>
        <v>0</v>
      </c>
      <c r="BK37" s="2">
        <f t="shared" ca="1" si="21"/>
        <v>0</v>
      </c>
      <c r="BL37" s="2">
        <f t="shared" ca="1" si="21"/>
        <v>0</v>
      </c>
      <c r="BM37" s="2">
        <f t="shared" ca="1" si="21"/>
        <v>0</v>
      </c>
      <c r="BN37" s="2" t="str">
        <f t="shared" si="22"/>
        <v>SH</v>
      </c>
      <c r="BO37" s="2">
        <f t="shared" si="38"/>
        <v>0</v>
      </c>
      <c r="BP37" s="2">
        <f t="shared" si="3"/>
        <v>1</v>
      </c>
      <c r="BR37" s="2">
        <f t="shared" si="39"/>
        <v>0</v>
      </c>
      <c r="BS37" s="2">
        <f t="shared" si="40"/>
        <v>0</v>
      </c>
      <c r="BT37" s="2">
        <f t="shared" si="41"/>
        <v>0</v>
      </c>
      <c r="BU37" s="2">
        <f t="shared" si="42"/>
        <v>0</v>
      </c>
      <c r="BV37" s="2">
        <f t="shared" si="43"/>
        <v>0</v>
      </c>
      <c r="BW37" s="2">
        <f t="shared" si="44"/>
        <v>0</v>
      </c>
      <c r="BX37" s="2">
        <f t="shared" si="45"/>
        <v>0</v>
      </c>
      <c r="BY37" s="2">
        <f t="shared" si="46"/>
        <v>0</v>
      </c>
      <c r="BZ37" s="2">
        <f t="shared" si="47"/>
        <v>0</v>
      </c>
      <c r="CA37" s="2">
        <f t="shared" si="48"/>
        <v>0</v>
      </c>
      <c r="CB37" s="2">
        <f t="shared" si="49"/>
        <v>0</v>
      </c>
      <c r="CC37" s="2">
        <f t="shared" si="50"/>
        <v>0</v>
      </c>
      <c r="CD37" s="2">
        <f t="shared" si="51"/>
        <v>0</v>
      </c>
      <c r="CE37" s="2">
        <f t="shared" si="52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КА-4А  -  Гшл</v>
      </c>
      <c r="B38" s="10" t="s">
        <v>1076</v>
      </c>
      <c r="C38" s="18">
        <v>25</v>
      </c>
      <c r="D38" s="18">
        <v>5</v>
      </c>
      <c r="E38" s="22" t="s">
        <v>608</v>
      </c>
      <c r="F38" s="22">
        <v>1</v>
      </c>
      <c r="G38" s="18">
        <v>1</v>
      </c>
      <c r="H38" s="20">
        <f t="shared" ca="1" si="18"/>
        <v>0</v>
      </c>
      <c r="I38" s="16" t="str">
        <f t="shared" si="19"/>
        <v>04K002SHA015</v>
      </c>
      <c r="J38" s="54">
        <v>14.21734</v>
      </c>
      <c r="K38" s="54">
        <v>13.59576</v>
      </c>
      <c r="L38" s="54">
        <v>13.944800000000001</v>
      </c>
      <c r="M38" s="54">
        <v>13.83164</v>
      </c>
      <c r="N38" s="54">
        <v>13.028320000000001</v>
      </c>
      <c r="O38" s="54">
        <v>14.08586</v>
      </c>
      <c r="P38" s="54">
        <v>11.738960000000001</v>
      </c>
      <c r="Q38" s="54">
        <v>6.7471800000000002</v>
      </c>
      <c r="R38" s="54">
        <v>0</v>
      </c>
      <c r="S38" s="54">
        <v>0</v>
      </c>
      <c r="T38" s="54">
        <v>0</v>
      </c>
      <c r="U38" s="54">
        <v>0</v>
      </c>
      <c r="V38" s="54">
        <v>0</v>
      </c>
      <c r="W38" s="56">
        <v>0</v>
      </c>
      <c r="X38" s="2">
        <f t="shared" ca="1" si="20"/>
        <v>0</v>
      </c>
      <c r="Y38" s="2">
        <f t="shared" ca="1" si="20"/>
        <v>0</v>
      </c>
      <c r="Z38" s="2">
        <f t="shared" ca="1" si="20"/>
        <v>0</v>
      </c>
      <c r="AA38" s="2">
        <f t="shared" ca="1" si="20"/>
        <v>0</v>
      </c>
      <c r="AB38" s="2">
        <f t="shared" ca="1" si="20"/>
        <v>0</v>
      </c>
      <c r="AC38" s="2">
        <f t="shared" ca="1" si="20"/>
        <v>0</v>
      </c>
      <c r="AD38" s="2">
        <f t="shared" ca="1" si="20"/>
        <v>0</v>
      </c>
      <c r="AE38" s="2">
        <f t="shared" ca="1" si="20"/>
        <v>0</v>
      </c>
      <c r="AF38" s="2">
        <f t="shared" ca="1" si="20"/>
        <v>0</v>
      </c>
      <c r="AG38" s="2">
        <f t="shared" ca="1" si="20"/>
        <v>0</v>
      </c>
      <c r="AH38" s="2">
        <f t="shared" ca="1" si="20"/>
        <v>0</v>
      </c>
      <c r="AI38" s="2">
        <f t="shared" ca="1" si="20"/>
        <v>0</v>
      </c>
      <c r="AJ38" s="2">
        <f t="shared" ca="1" si="20"/>
        <v>0</v>
      </c>
      <c r="AK38" s="2">
        <f t="shared" ca="1" si="20"/>
        <v>0</v>
      </c>
      <c r="AL38" s="55">
        <v>14.564776119402985</v>
      </c>
      <c r="AM38" s="55">
        <v>14.046119402985072</v>
      </c>
      <c r="AN38" s="55">
        <v>14.350895522388058</v>
      </c>
      <c r="AO38" s="55">
        <v>14.279253731343283</v>
      </c>
      <c r="AP38" s="55">
        <v>13.554179104477612</v>
      </c>
      <c r="AQ38" s="55">
        <v>14.486417910447761</v>
      </c>
      <c r="AR38" s="55">
        <v>12.239180327868851</v>
      </c>
      <c r="AS38" s="55">
        <v>6.3161116812948128</v>
      </c>
      <c r="AT38" s="55">
        <v>0</v>
      </c>
      <c r="AU38" s="55">
        <v>0</v>
      </c>
      <c r="AV38" s="55">
        <v>0</v>
      </c>
      <c r="AW38" s="55">
        <v>0</v>
      </c>
      <c r="AX38" s="55">
        <v>0</v>
      </c>
      <c r="AY38" s="55">
        <v>0</v>
      </c>
      <c r="AZ38" s="2">
        <f t="shared" ca="1" si="21"/>
        <v>0</v>
      </c>
      <c r="BA38" s="2">
        <f t="shared" ca="1" si="21"/>
        <v>0</v>
      </c>
      <c r="BB38" s="2">
        <f t="shared" ca="1" si="21"/>
        <v>0</v>
      </c>
      <c r="BC38" s="2">
        <f t="shared" ca="1" si="21"/>
        <v>0</v>
      </c>
      <c r="BD38" s="2">
        <f t="shared" ca="1" si="21"/>
        <v>0</v>
      </c>
      <c r="BE38" s="2">
        <f t="shared" ca="1" si="21"/>
        <v>0</v>
      </c>
      <c r="BF38" s="2">
        <f t="shared" ca="1" si="21"/>
        <v>0</v>
      </c>
      <c r="BG38" s="2">
        <f t="shared" ca="1" si="21"/>
        <v>0</v>
      </c>
      <c r="BH38" s="2">
        <f t="shared" ca="1" si="21"/>
        <v>0</v>
      </c>
      <c r="BI38" s="2">
        <f t="shared" ca="1" si="21"/>
        <v>0</v>
      </c>
      <c r="BJ38" s="2">
        <f t="shared" ca="1" si="21"/>
        <v>0</v>
      </c>
      <c r="BK38" s="2">
        <f t="shared" ca="1" si="21"/>
        <v>0</v>
      </c>
      <c r="BL38" s="2">
        <f t="shared" ca="1" si="21"/>
        <v>0</v>
      </c>
      <c r="BM38" s="2">
        <f t="shared" ca="1" si="21"/>
        <v>0</v>
      </c>
      <c r="BN38" s="2" t="str">
        <f t="shared" si="22"/>
        <v>SH</v>
      </c>
      <c r="BP38" s="2">
        <f t="shared" si="3"/>
        <v>1</v>
      </c>
      <c r="BR38" s="2">
        <f t="shared" si="39"/>
        <v>0</v>
      </c>
      <c r="BS38" s="2">
        <f t="shared" si="40"/>
        <v>0</v>
      </c>
      <c r="BT38" s="2">
        <f t="shared" si="41"/>
        <v>0</v>
      </c>
      <c r="BU38" s="2">
        <f t="shared" si="42"/>
        <v>0</v>
      </c>
      <c r="BV38" s="2">
        <f t="shared" si="43"/>
        <v>0</v>
      </c>
      <c r="BW38" s="2">
        <f t="shared" si="44"/>
        <v>0</v>
      </c>
      <c r="BX38" s="2">
        <f t="shared" si="45"/>
        <v>0</v>
      </c>
      <c r="BY38" s="2">
        <f t="shared" si="46"/>
        <v>0</v>
      </c>
      <c r="BZ38" s="2">
        <f t="shared" si="47"/>
        <v>0</v>
      </c>
      <c r="CA38" s="2">
        <f t="shared" si="48"/>
        <v>0</v>
      </c>
      <c r="CB38" s="2">
        <f t="shared" si="49"/>
        <v>0</v>
      </c>
      <c r="CC38" s="2">
        <f t="shared" si="50"/>
        <v>0</v>
      </c>
      <c r="CD38" s="2">
        <f t="shared" si="51"/>
        <v>0</v>
      </c>
      <c r="CE38" s="2">
        <f t="shared" si="52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КА-4Б  -  Гшл</v>
      </c>
      <c r="B39" s="10" t="s">
        <v>1077</v>
      </c>
      <c r="C39" s="18">
        <v>25</v>
      </c>
      <c r="D39" s="18">
        <v>5</v>
      </c>
      <c r="E39" s="22" t="s">
        <v>608</v>
      </c>
      <c r="F39" s="22">
        <v>1</v>
      </c>
      <c r="G39" s="18">
        <v>1</v>
      </c>
      <c r="H39" s="20">
        <f t="shared" ca="1" si="18"/>
        <v>0</v>
      </c>
      <c r="I39" s="16" t="str">
        <f t="shared" si="19"/>
        <v>04K002SHB015</v>
      </c>
      <c r="J39" s="54">
        <v>14.1799</v>
      </c>
      <c r="K39" s="54">
        <v>13.59576</v>
      </c>
      <c r="L39" s="54">
        <v>13.991820000000001</v>
      </c>
      <c r="M39" s="54">
        <v>13.944800000000001</v>
      </c>
      <c r="N39" s="54">
        <v>13.17976</v>
      </c>
      <c r="O39" s="54">
        <v>14.13288</v>
      </c>
      <c r="P39" s="54">
        <v>11.63458</v>
      </c>
      <c r="Q39" s="54">
        <v>3.8351399999999982</v>
      </c>
      <c r="R39" s="54">
        <v>0</v>
      </c>
      <c r="S39" s="54">
        <v>0</v>
      </c>
      <c r="T39" s="54">
        <v>0</v>
      </c>
      <c r="U39" s="54">
        <v>0</v>
      </c>
      <c r="V39" s="54">
        <v>0</v>
      </c>
      <c r="W39" s="56">
        <v>0</v>
      </c>
      <c r="X39" s="2">
        <f t="shared" ca="1" si="20"/>
        <v>0</v>
      </c>
      <c r="Y39" s="2">
        <f t="shared" ca="1" si="20"/>
        <v>0</v>
      </c>
      <c r="Z39" s="2">
        <f t="shared" ca="1" si="20"/>
        <v>0</v>
      </c>
      <c r="AA39" s="2">
        <f t="shared" ca="1" si="20"/>
        <v>0</v>
      </c>
      <c r="AB39" s="2">
        <f t="shared" ca="1" si="20"/>
        <v>0</v>
      </c>
      <c r="AC39" s="2">
        <f t="shared" ca="1" si="20"/>
        <v>0</v>
      </c>
      <c r="AD39" s="2">
        <f t="shared" ca="1" si="20"/>
        <v>0</v>
      </c>
      <c r="AE39" s="2">
        <f t="shared" ca="1" si="20"/>
        <v>0</v>
      </c>
      <c r="AF39" s="2">
        <f t="shared" ca="1" si="20"/>
        <v>0</v>
      </c>
      <c r="AG39" s="2">
        <f t="shared" ca="1" si="20"/>
        <v>0</v>
      </c>
      <c r="AH39" s="2">
        <f t="shared" ca="1" si="20"/>
        <v>0</v>
      </c>
      <c r="AI39" s="2">
        <f t="shared" ca="1" si="20"/>
        <v>0</v>
      </c>
      <c r="AJ39" s="2">
        <f t="shared" ca="1" si="20"/>
        <v>0</v>
      </c>
      <c r="AK39" s="2">
        <f t="shared" ca="1" si="20"/>
        <v>0</v>
      </c>
      <c r="AL39" s="55">
        <v>14.564776119402985</v>
      </c>
      <c r="AM39" s="55">
        <v>14.046119402985072</v>
      </c>
      <c r="AN39" s="55">
        <v>14.350895522388058</v>
      </c>
      <c r="AO39" s="55">
        <v>14.279253731343283</v>
      </c>
      <c r="AP39" s="55">
        <v>13.554179104477612</v>
      </c>
      <c r="AQ39" s="55">
        <v>14.486417910447761</v>
      </c>
      <c r="AR39" s="55">
        <v>12.239180327868851</v>
      </c>
      <c r="AS39" s="55">
        <v>6.3161116812948128</v>
      </c>
      <c r="AT39" s="55">
        <v>0</v>
      </c>
      <c r="AU39" s="55">
        <v>0</v>
      </c>
      <c r="AV39" s="55">
        <v>0</v>
      </c>
      <c r="AW39" s="55">
        <v>0</v>
      </c>
      <c r="AX39" s="55">
        <v>0</v>
      </c>
      <c r="AY39" s="55">
        <v>0</v>
      </c>
      <c r="AZ39" s="2">
        <f t="shared" ca="1" si="21"/>
        <v>0</v>
      </c>
      <c r="BA39" s="2">
        <f t="shared" ca="1" si="21"/>
        <v>0</v>
      </c>
      <c r="BB39" s="2">
        <f t="shared" ca="1" si="21"/>
        <v>0</v>
      </c>
      <c r="BC39" s="2">
        <f t="shared" ca="1" si="21"/>
        <v>0</v>
      </c>
      <c r="BD39" s="2">
        <f t="shared" ca="1" si="21"/>
        <v>0</v>
      </c>
      <c r="BE39" s="2">
        <f t="shared" ca="1" si="21"/>
        <v>0</v>
      </c>
      <c r="BF39" s="2">
        <f t="shared" ca="1" si="21"/>
        <v>0</v>
      </c>
      <c r="BG39" s="2">
        <f t="shared" ca="1" si="21"/>
        <v>0</v>
      </c>
      <c r="BH39" s="2">
        <f t="shared" ca="1" si="21"/>
        <v>0</v>
      </c>
      <c r="BI39" s="2">
        <f t="shared" ca="1" si="21"/>
        <v>0</v>
      </c>
      <c r="BJ39" s="2">
        <f t="shared" ca="1" si="21"/>
        <v>0</v>
      </c>
      <c r="BK39" s="2">
        <f t="shared" ca="1" si="21"/>
        <v>0</v>
      </c>
      <c r="BL39" s="2">
        <f t="shared" ca="1" si="21"/>
        <v>0</v>
      </c>
      <c r="BM39" s="2">
        <f t="shared" ca="1" si="21"/>
        <v>0</v>
      </c>
      <c r="BN39" s="2" t="str">
        <f t="shared" si="22"/>
        <v>SH</v>
      </c>
      <c r="BP39" s="2">
        <f t="shared" si="3"/>
        <v>1</v>
      </c>
      <c r="BR39" s="2">
        <f t="shared" si="39"/>
        <v>0</v>
      </c>
      <c r="BS39" s="2">
        <f t="shared" si="40"/>
        <v>0</v>
      </c>
      <c r="BT39" s="2">
        <f t="shared" si="41"/>
        <v>0</v>
      </c>
      <c r="BU39" s="2">
        <f t="shared" si="42"/>
        <v>0</v>
      </c>
      <c r="BV39" s="2">
        <f t="shared" si="43"/>
        <v>0</v>
      </c>
      <c r="BW39" s="2">
        <f t="shared" si="44"/>
        <v>0</v>
      </c>
      <c r="BX39" s="2">
        <f t="shared" si="45"/>
        <v>0</v>
      </c>
      <c r="BY39" s="2">
        <f t="shared" si="46"/>
        <v>0</v>
      </c>
      <c r="BZ39" s="2">
        <f t="shared" si="47"/>
        <v>0</v>
      </c>
      <c r="CA39" s="2">
        <f t="shared" si="48"/>
        <v>0</v>
      </c>
      <c r="CB39" s="2">
        <f t="shared" si="49"/>
        <v>0</v>
      </c>
      <c r="CC39" s="2">
        <f t="shared" si="50"/>
        <v>0</v>
      </c>
      <c r="CD39" s="2">
        <f t="shared" si="51"/>
        <v>0</v>
      </c>
      <c r="CE39" s="2">
        <f t="shared" si="52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КА-5А  -  Гшл</v>
      </c>
      <c r="B40" s="10" t="s">
        <v>1078</v>
      </c>
      <c r="C40" s="18">
        <v>0.25</v>
      </c>
      <c r="D40" s="18">
        <v>0.05</v>
      </c>
      <c r="E40" s="22" t="s">
        <v>792</v>
      </c>
      <c r="F40" s="22">
        <v>1</v>
      </c>
      <c r="G40" s="18">
        <v>1</v>
      </c>
      <c r="H40" s="20">
        <f t="shared" ca="1" si="18"/>
        <v>0</v>
      </c>
      <c r="I40" s="16" t="str">
        <f t="shared" si="19"/>
        <v>05K002SHA015</v>
      </c>
      <c r="J40" s="54">
        <v>0.15</v>
      </c>
      <c r="K40" s="54">
        <v>0.15</v>
      </c>
      <c r="L40" s="54">
        <v>0.15</v>
      </c>
      <c r="M40" s="54">
        <v>0.15</v>
      </c>
      <c r="N40" s="54">
        <v>0.15</v>
      </c>
      <c r="O40" s="54">
        <v>0.15</v>
      </c>
      <c r="P40" s="54">
        <v>0.15</v>
      </c>
      <c r="Q40" s="54">
        <v>0.15</v>
      </c>
      <c r="R40" s="54">
        <v>0.15</v>
      </c>
      <c r="S40" s="54">
        <v>0.15</v>
      </c>
      <c r="T40" s="54">
        <v>0.15</v>
      </c>
      <c r="U40" s="54">
        <v>0.15</v>
      </c>
      <c r="V40" s="54">
        <v>0.15</v>
      </c>
      <c r="W40" s="56">
        <v>0.15</v>
      </c>
      <c r="X40" s="2">
        <f t="shared" ca="1" si="20"/>
        <v>0</v>
      </c>
      <c r="Y40" s="2">
        <f t="shared" ca="1" si="20"/>
        <v>0</v>
      </c>
      <c r="Z40" s="2">
        <f t="shared" ca="1" si="20"/>
        <v>0</v>
      </c>
      <c r="AA40" s="2">
        <f t="shared" ca="1" si="20"/>
        <v>0</v>
      </c>
      <c r="AB40" s="2">
        <f t="shared" ca="1" si="20"/>
        <v>0</v>
      </c>
      <c r="AC40" s="2">
        <f t="shared" ca="1" si="20"/>
        <v>0</v>
      </c>
      <c r="AD40" s="2">
        <f t="shared" ca="1" si="20"/>
        <v>0</v>
      </c>
      <c r="AE40" s="2">
        <f t="shared" ca="1" si="20"/>
        <v>0</v>
      </c>
      <c r="AF40" s="2">
        <f t="shared" ca="1" si="20"/>
        <v>0</v>
      </c>
      <c r="AG40" s="2">
        <f t="shared" ca="1" si="20"/>
        <v>0</v>
      </c>
      <c r="AH40" s="2">
        <f t="shared" ca="1" si="20"/>
        <v>0</v>
      </c>
      <c r="AI40" s="2">
        <f t="shared" ca="1" si="20"/>
        <v>0</v>
      </c>
      <c r="AJ40" s="2">
        <f t="shared" ca="1" si="20"/>
        <v>0</v>
      </c>
      <c r="AK40" s="2">
        <f t="shared" ca="1" si="20"/>
        <v>0</v>
      </c>
      <c r="AL40" s="55">
        <v>0.15</v>
      </c>
      <c r="AM40" s="55">
        <v>0.15</v>
      </c>
      <c r="AN40" s="55">
        <v>0.15</v>
      </c>
      <c r="AO40" s="55">
        <v>0.15</v>
      </c>
      <c r="AP40" s="55">
        <v>0.15</v>
      </c>
      <c r="AQ40" s="55">
        <v>0.15</v>
      </c>
      <c r="AR40" s="55">
        <v>0.15</v>
      </c>
      <c r="AS40" s="55">
        <v>0.15</v>
      </c>
      <c r="AT40" s="55">
        <v>0.15</v>
      </c>
      <c r="AU40" s="55">
        <v>0.1513687959047407</v>
      </c>
      <c r="AV40" s="55">
        <v>0.15116571428571429</v>
      </c>
      <c r="AW40" s="55">
        <v>0.15108991825613077</v>
      </c>
      <c r="AX40" s="55">
        <v>0.15082323347816143</v>
      </c>
      <c r="AY40" s="55">
        <v>0.15104026845637583</v>
      </c>
      <c r="AZ40" s="2">
        <f t="shared" ca="1" si="21"/>
        <v>0</v>
      </c>
      <c r="BA40" s="2">
        <f t="shared" ca="1" si="21"/>
        <v>0</v>
      </c>
      <c r="BB40" s="2">
        <f t="shared" ca="1" si="21"/>
        <v>0</v>
      </c>
      <c r="BC40" s="2">
        <f t="shared" ca="1" si="21"/>
        <v>0</v>
      </c>
      <c r="BD40" s="2">
        <f t="shared" ca="1" si="21"/>
        <v>0</v>
      </c>
      <c r="BE40" s="2">
        <f t="shared" ca="1" si="21"/>
        <v>0</v>
      </c>
      <c r="BF40" s="2">
        <f t="shared" ca="1" si="21"/>
        <v>0</v>
      </c>
      <c r="BG40" s="2">
        <f t="shared" ca="1" si="21"/>
        <v>0</v>
      </c>
      <c r="BH40" s="2">
        <f t="shared" ca="1" si="21"/>
        <v>0</v>
      </c>
      <c r="BI40" s="2">
        <f t="shared" ca="1" si="21"/>
        <v>0</v>
      </c>
      <c r="BJ40" s="2">
        <f t="shared" ca="1" si="21"/>
        <v>0</v>
      </c>
      <c r="BK40" s="2">
        <f t="shared" ca="1" si="21"/>
        <v>0</v>
      </c>
      <c r="BL40" s="2">
        <f t="shared" ca="1" si="21"/>
        <v>0</v>
      </c>
      <c r="BM40" s="2">
        <f t="shared" ca="1" si="21"/>
        <v>0</v>
      </c>
      <c r="BN40" s="2" t="str">
        <f t="shared" si="22"/>
        <v>SH</v>
      </c>
      <c r="BO40" s="2">
        <f>IF(AND(COUNTIF(J40:W40,"&gt;0")&gt;6,COUNTIF(J40:W40,"&gt;0")=SUM(BR40:CE40)),SUM(BR40:CE40),0)</f>
        <v>0</v>
      </c>
      <c r="BP40" s="2">
        <f t="shared" ref="BP40:BP71" si="53">IF(AND(COUNTIF(J40:W40,"&gt;0")&gt;6,SUM(BR40:CE40)=0),1,0)</f>
        <v>1</v>
      </c>
      <c r="BR40" s="2">
        <f t="shared" si="39"/>
        <v>0</v>
      </c>
      <c r="BS40" s="2">
        <f t="shared" si="40"/>
        <v>0</v>
      </c>
      <c r="BT40" s="2">
        <f t="shared" si="41"/>
        <v>0</v>
      </c>
      <c r="BU40" s="2">
        <f t="shared" si="42"/>
        <v>0</v>
      </c>
      <c r="BV40" s="2">
        <f t="shared" si="43"/>
        <v>0</v>
      </c>
      <c r="BW40" s="2">
        <f t="shared" si="44"/>
        <v>0</v>
      </c>
      <c r="BX40" s="2">
        <f t="shared" si="45"/>
        <v>0</v>
      </c>
      <c r="BY40" s="2">
        <f t="shared" si="46"/>
        <v>0</v>
      </c>
      <c r="BZ40" s="2">
        <f t="shared" si="47"/>
        <v>0</v>
      </c>
      <c r="CA40" s="2">
        <f t="shared" si="48"/>
        <v>0</v>
      </c>
      <c r="CB40" s="2">
        <f t="shared" si="49"/>
        <v>0</v>
      </c>
      <c r="CC40" s="2">
        <f t="shared" si="50"/>
        <v>0</v>
      </c>
      <c r="CD40" s="2">
        <f t="shared" si="51"/>
        <v>0</v>
      </c>
      <c r="CE40" s="2">
        <f t="shared" si="52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КА-5Б  -  Гшл</v>
      </c>
      <c r="B41" s="10" t="s">
        <v>1079</v>
      </c>
      <c r="C41" s="18">
        <v>0.25</v>
      </c>
      <c r="D41" s="18">
        <v>0.05</v>
      </c>
      <c r="E41" s="22" t="s">
        <v>792</v>
      </c>
      <c r="F41" s="22">
        <v>1</v>
      </c>
      <c r="G41" s="18">
        <v>1</v>
      </c>
      <c r="H41" s="20">
        <f t="shared" ca="1" si="18"/>
        <v>0</v>
      </c>
      <c r="I41" s="16" t="str">
        <f t="shared" si="19"/>
        <v>05K002SHB015</v>
      </c>
      <c r="J41" s="54">
        <v>0.15</v>
      </c>
      <c r="K41" s="54">
        <v>0.15</v>
      </c>
      <c r="L41" s="54">
        <v>0.15</v>
      </c>
      <c r="M41" s="54">
        <v>0.15</v>
      </c>
      <c r="N41" s="54">
        <v>0.15</v>
      </c>
      <c r="O41" s="54">
        <v>0.15</v>
      </c>
      <c r="P41" s="54">
        <v>0.15</v>
      </c>
      <c r="Q41" s="54">
        <v>0.15</v>
      </c>
      <c r="R41" s="54">
        <v>0.15</v>
      </c>
      <c r="S41" s="54">
        <v>0</v>
      </c>
      <c r="T41" s="54">
        <v>0</v>
      </c>
      <c r="U41" s="54">
        <v>0</v>
      </c>
      <c r="V41" s="54">
        <v>0</v>
      </c>
      <c r="W41" s="56">
        <v>0</v>
      </c>
      <c r="X41" s="2">
        <f t="shared" ca="1" si="20"/>
        <v>0</v>
      </c>
      <c r="Y41" s="2">
        <f t="shared" ca="1" si="20"/>
        <v>0</v>
      </c>
      <c r="Z41" s="2">
        <f t="shared" ref="Z41:AK62" ca="1" si="54">IF(L41&lt;&gt;"",IF(LEFT($E41,2)="+-",IF(OR(L41&lt;MIN($C41:$D41),L41&gt;MAX($C41:$D41)),1,0),IF(AND(1*$E41&gt;0,L41&gt;MAX($C41:$D41)),1,IF(AND(1*$E41&lt;0,L41&lt;MIN($C41:$D41)),1,0)))+10*IF(SUM(OFFSET($A$98,MATCH(MID($A41,1,SEARCH(" ",$A41)-1)&amp;"  -  ЧЧР",$A$98:$A$115,0)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$98,IFERROR(MATCH("КА-"&amp;MID($A41,4,2)*1&amp;"А  -  ЧЧР",$A$98:$A$115,0),MATCH("КА-"&amp;MID($A41,4,2)*1&amp;"  -  ЧЧР",$A$98:$A$115,0))-1,COLUMN(L41)-1,,)+OFFSET($A$98,IFERROR(MATCH("КА-"&amp;MID($A41,4,2)*1&amp;"Б  -  ЧЧР",$A$98:$A$115,0),MATCH("КА-"&amp;MID($A41,4,2)*1&amp;"  -  ЧЧР",$A$98:$A$115,0))-1,COLUMN(L41)-1,,)=48,1,0),1),1)),0),0)*IF($G41&gt;0,IF(COLUMN(V$7)-COLUMN($J$7)&gt;=$D$2+$G41,IF(SUM(OFFSET(V41,,-1,,-$G41))&gt;=$G41*21,2,1),1),2)</f>
        <v>0</v>
      </c>
      <c r="AA41" s="2">
        <f t="shared" ca="1" si="54"/>
        <v>0</v>
      </c>
      <c r="AB41" s="2">
        <f t="shared" ca="1" si="54"/>
        <v>0</v>
      </c>
      <c r="AC41" s="2">
        <f t="shared" ca="1" si="54"/>
        <v>0</v>
      </c>
      <c r="AD41" s="2">
        <f t="shared" ca="1" si="54"/>
        <v>0</v>
      </c>
      <c r="AE41" s="2">
        <f t="shared" ca="1" si="54"/>
        <v>0</v>
      </c>
      <c r="AF41" s="2">
        <f t="shared" ca="1" si="54"/>
        <v>0</v>
      </c>
      <c r="AG41" s="2">
        <f t="shared" ca="1" si="54"/>
        <v>0</v>
      </c>
      <c r="AH41" s="2">
        <f t="shared" ca="1" si="54"/>
        <v>0</v>
      </c>
      <c r="AI41" s="2">
        <f t="shared" ca="1" si="54"/>
        <v>0</v>
      </c>
      <c r="AJ41" s="2">
        <f t="shared" ca="1" si="54"/>
        <v>0</v>
      </c>
      <c r="AK41" s="2">
        <f t="shared" ca="1" si="54"/>
        <v>0</v>
      </c>
      <c r="AL41" s="55">
        <v>0.15</v>
      </c>
      <c r="AM41" s="55">
        <v>0.15</v>
      </c>
      <c r="AN41" s="55">
        <v>0.15</v>
      </c>
      <c r="AO41" s="55">
        <v>0.15</v>
      </c>
      <c r="AP41" s="55">
        <v>0.15</v>
      </c>
      <c r="AQ41" s="55">
        <v>0.15</v>
      </c>
      <c r="AR41" s="55">
        <v>0.15</v>
      </c>
      <c r="AS41" s="55">
        <v>0.15</v>
      </c>
      <c r="AT41" s="55">
        <v>0.15</v>
      </c>
      <c r="AU41" s="55">
        <v>0</v>
      </c>
      <c r="AV41" s="55">
        <v>0</v>
      </c>
      <c r="AW41" s="55">
        <v>0</v>
      </c>
      <c r="AX41" s="55">
        <v>0</v>
      </c>
      <c r="AY41" s="55">
        <v>0</v>
      </c>
      <c r="AZ41" s="2">
        <f t="shared" ca="1" si="21"/>
        <v>0</v>
      </c>
      <c r="BA41" s="2">
        <f t="shared" ca="1" si="21"/>
        <v>0</v>
      </c>
      <c r="BB41" s="2">
        <f t="shared" ref="BB41:BM62" ca="1" si="55">COUNTIF(OFFSET(J41,,$D$2+2,COUNTIF(OFFSET($H41,1-ROW($H41),2+4*$D$2,116),"="&amp;OFFSET($H41,,2+4*$D$2))),"&gt;20")</f>
        <v>0</v>
      </c>
      <c r="BC41" s="2">
        <f t="shared" ca="1" si="55"/>
        <v>0</v>
      </c>
      <c r="BD41" s="2">
        <f t="shared" ca="1" si="55"/>
        <v>0</v>
      </c>
      <c r="BE41" s="2">
        <f t="shared" ca="1" si="55"/>
        <v>0</v>
      </c>
      <c r="BF41" s="2">
        <f t="shared" ca="1" si="55"/>
        <v>0</v>
      </c>
      <c r="BG41" s="2">
        <f t="shared" ca="1" si="55"/>
        <v>0</v>
      </c>
      <c r="BH41" s="2">
        <f t="shared" ca="1" si="55"/>
        <v>0</v>
      </c>
      <c r="BI41" s="2">
        <f t="shared" ca="1" si="55"/>
        <v>0</v>
      </c>
      <c r="BJ41" s="2">
        <f t="shared" ca="1" si="55"/>
        <v>0</v>
      </c>
      <c r="BK41" s="2">
        <f t="shared" ca="1" si="55"/>
        <v>0</v>
      </c>
      <c r="BL41" s="2">
        <f t="shared" ca="1" si="55"/>
        <v>0</v>
      </c>
      <c r="BM41" s="2">
        <f t="shared" ca="1" si="55"/>
        <v>0</v>
      </c>
      <c r="BN41" s="2" t="str">
        <f t="shared" si="22"/>
        <v>SH</v>
      </c>
      <c r="BP41" s="2">
        <f t="shared" si="53"/>
        <v>1</v>
      </c>
      <c r="BR41" s="2">
        <f t="shared" si="39"/>
        <v>0</v>
      </c>
      <c r="BS41" s="2">
        <f t="shared" si="40"/>
        <v>0</v>
      </c>
      <c r="BT41" s="2">
        <f t="shared" si="41"/>
        <v>0</v>
      </c>
      <c r="BU41" s="2">
        <f t="shared" si="42"/>
        <v>0</v>
      </c>
      <c r="BV41" s="2">
        <f t="shared" si="43"/>
        <v>0</v>
      </c>
      <c r="BW41" s="2">
        <f t="shared" si="44"/>
        <v>0</v>
      </c>
      <c r="BX41" s="2">
        <f t="shared" si="45"/>
        <v>0</v>
      </c>
      <c r="BY41" s="2">
        <f t="shared" si="46"/>
        <v>0</v>
      </c>
      <c r="BZ41" s="2">
        <f t="shared" si="47"/>
        <v>0</v>
      </c>
      <c r="CA41" s="2">
        <f t="shared" si="48"/>
        <v>0</v>
      </c>
      <c r="CB41" s="2">
        <f t="shared" si="49"/>
        <v>0</v>
      </c>
      <c r="CC41" s="2">
        <f t="shared" si="50"/>
        <v>0</v>
      </c>
      <c r="CD41" s="2">
        <f t="shared" si="51"/>
        <v>0</v>
      </c>
      <c r="CE41" s="2">
        <f t="shared" si="52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КА-6А  -  Гшл</v>
      </c>
      <c r="B42" s="10" t="s">
        <v>1080</v>
      </c>
      <c r="C42" s="18">
        <v>25</v>
      </c>
      <c r="D42" s="18">
        <v>5</v>
      </c>
      <c r="E42" s="22" t="s">
        <v>608</v>
      </c>
      <c r="F42" s="22">
        <v>1</v>
      </c>
      <c r="G42" s="18">
        <v>1</v>
      </c>
      <c r="H42" s="20">
        <f t="shared" ca="1" si="18"/>
        <v>0</v>
      </c>
      <c r="I42" s="16" t="str">
        <f t="shared" si="19"/>
        <v>06K002SHA015</v>
      </c>
      <c r="J42" s="54">
        <v>14.4229</v>
      </c>
      <c r="K42" s="54">
        <v>13.77506</v>
      </c>
      <c r="L42" s="54">
        <v>13.463480000000001</v>
      </c>
      <c r="M42" s="54">
        <v>11.63458</v>
      </c>
      <c r="N42" s="54">
        <v>0</v>
      </c>
      <c r="O42" s="54">
        <v>0</v>
      </c>
      <c r="P42" s="54">
        <v>0</v>
      </c>
      <c r="Q42" s="54">
        <v>0</v>
      </c>
      <c r="R42" s="54">
        <v>14.25478</v>
      </c>
      <c r="S42" s="54">
        <v>14.03884</v>
      </c>
      <c r="T42" s="54">
        <v>14.367100000000001</v>
      </c>
      <c r="U42" s="54">
        <v>14.329660000000001</v>
      </c>
      <c r="V42" s="54">
        <v>14.4787</v>
      </c>
      <c r="W42" s="56">
        <v>14.4787</v>
      </c>
      <c r="X42" s="2">
        <f t="shared" ref="X42:AE97" ca="1" si="56">IF(J42&lt;&gt;"",IF(LEFT($E42,2)="+-",IF(OR(J42&lt;MIN($C42:$D42),J42&gt;MAX($C42:$D42)),1,0),IF(AND(1*$E42&gt;0,J42&gt;MAX($C42:$D42)),1,IF(AND(1*$E42&lt;0,J42&lt;MIN($C42:$D42)),1,0)))+10*IF(SUM(OFFSET($A$98,MATCH(MID($A42,1,SEARCH(" ",$A42)-1)&amp;"  -  ЧЧР",$A$98:$A$115,0)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$98,IFERROR(MATCH("КА-"&amp;MID($A42,4,2)*1&amp;"А  -  ЧЧР",$A$98:$A$115,0),MATCH("КА-"&amp;MID($A42,4,2)*1&amp;"  -  ЧЧР",$A$98:$A$115,0))-1,COLUMN(J42)-1,,)+OFFSET($A$98,IFERROR(MATCH("КА-"&amp;MID($A42,4,2)*1&amp;"Б  -  ЧЧР",$A$98:$A$115,0),MATCH("КА-"&amp;MID($A42,4,2)*1&amp;"  -  ЧЧР",$A$98:$A$115,0))-1,COLUMN(J42)-1,,)=48,1,0),1),1)),0),0)*IF($G42&gt;0,IF(COLUMN(T$7)-COLUMN($J$7)&gt;=$D$2+$G42,IF(SUM(OFFSET(T42,,-1,,-$G42))&gt;=$G42*21,2,1),1),2)</f>
        <v>0</v>
      </c>
      <c r="Y42" s="2">
        <f t="shared" ca="1" si="56"/>
        <v>0</v>
      </c>
      <c r="Z42" s="2">
        <f t="shared" ca="1" si="54"/>
        <v>0</v>
      </c>
      <c r="AA42" s="2">
        <f t="shared" ca="1" si="54"/>
        <v>0</v>
      </c>
      <c r="AB42" s="2">
        <f t="shared" ca="1" si="54"/>
        <v>0</v>
      </c>
      <c r="AC42" s="2">
        <f t="shared" ca="1" si="54"/>
        <v>0</v>
      </c>
      <c r="AD42" s="2">
        <f t="shared" ca="1" si="54"/>
        <v>0</v>
      </c>
      <c r="AE42" s="2">
        <f t="shared" ca="1" si="54"/>
        <v>0</v>
      </c>
      <c r="AF42" s="2">
        <f t="shared" ca="1" si="54"/>
        <v>0</v>
      </c>
      <c r="AG42" s="2">
        <f t="shared" ca="1" si="54"/>
        <v>0</v>
      </c>
      <c r="AH42" s="2">
        <f t="shared" ca="1" si="54"/>
        <v>0</v>
      </c>
      <c r="AI42" s="2">
        <f t="shared" ca="1" si="54"/>
        <v>0</v>
      </c>
      <c r="AJ42" s="2">
        <f t="shared" ca="1" si="54"/>
        <v>0</v>
      </c>
      <c r="AK42" s="2">
        <f t="shared" ca="1" si="54"/>
        <v>0</v>
      </c>
      <c r="AL42" s="55">
        <v>14.63641791044776</v>
      </c>
      <c r="AM42" s="55">
        <v>14.18044776119403</v>
      </c>
      <c r="AN42" s="55">
        <v>13.860746268656717</v>
      </c>
      <c r="AO42" s="55">
        <v>11.893892564402812</v>
      </c>
      <c r="AP42" s="55">
        <v>0</v>
      </c>
      <c r="AQ42" s="55">
        <v>0</v>
      </c>
      <c r="AR42" s="55">
        <v>0</v>
      </c>
      <c r="AS42" s="55">
        <v>0</v>
      </c>
      <c r="AT42" s="55">
        <v>12.72344801184915</v>
      </c>
      <c r="AU42" s="55">
        <v>14.441641791044773</v>
      </c>
      <c r="AV42" s="55">
        <v>14.712727272727271</v>
      </c>
      <c r="AW42" s="55">
        <v>14.636417910447761</v>
      </c>
      <c r="AX42" s="55">
        <v>14.815151515151516</v>
      </c>
      <c r="AY42" s="55">
        <v>14.803030303030305</v>
      </c>
      <c r="AZ42" s="2">
        <f t="shared" ref="AZ42:BG100" ca="1" si="57">COUNTIF(OFFSET(H42,,$D$2+2,COUNTIF(OFFSET($H42,1-ROW($H42),2+4*$D$2,116),"="&amp;OFFSET($H42,,2+4*$D$2))),"&gt;20")</f>
        <v>0</v>
      </c>
      <c r="BA42" s="2">
        <f t="shared" ca="1" si="57"/>
        <v>0</v>
      </c>
      <c r="BB42" s="2">
        <f t="shared" ca="1" si="55"/>
        <v>0</v>
      </c>
      <c r="BC42" s="2">
        <f t="shared" ca="1" si="55"/>
        <v>0</v>
      </c>
      <c r="BD42" s="2">
        <f t="shared" ca="1" si="55"/>
        <v>0</v>
      </c>
      <c r="BE42" s="2">
        <f t="shared" ca="1" si="55"/>
        <v>0</v>
      </c>
      <c r="BF42" s="2">
        <f t="shared" ca="1" si="55"/>
        <v>0</v>
      </c>
      <c r="BG42" s="2">
        <f t="shared" ca="1" si="55"/>
        <v>0</v>
      </c>
      <c r="BH42" s="2">
        <f t="shared" ca="1" si="55"/>
        <v>0</v>
      </c>
      <c r="BI42" s="2">
        <f t="shared" ca="1" si="55"/>
        <v>0</v>
      </c>
      <c r="BJ42" s="2">
        <f t="shared" ca="1" si="55"/>
        <v>0</v>
      </c>
      <c r="BK42" s="2">
        <f t="shared" ca="1" si="55"/>
        <v>0</v>
      </c>
      <c r="BL42" s="2">
        <f t="shared" ca="1" si="55"/>
        <v>0</v>
      </c>
      <c r="BM42" s="2">
        <f t="shared" ca="1" si="55"/>
        <v>0</v>
      </c>
      <c r="BN42" s="2" t="str">
        <f t="shared" si="22"/>
        <v>SH</v>
      </c>
      <c r="BO42" s="2">
        <f t="shared" ref="BO42:BO49" si="58">IF(AND(COUNTIF(J42:W42,"&gt;0")&gt;6,COUNTIF(J42:W42,"&gt;0")=SUM(BR42:CE42)),SUM(BR42:CE42),0)</f>
        <v>0</v>
      </c>
      <c r="BP42" s="2">
        <f t="shared" si="53"/>
        <v>1</v>
      </c>
      <c r="BR42" s="2">
        <f t="shared" si="39"/>
        <v>0</v>
      </c>
      <c r="BS42" s="2">
        <f t="shared" si="40"/>
        <v>0</v>
      </c>
      <c r="BT42" s="2">
        <f t="shared" si="41"/>
        <v>0</v>
      </c>
      <c r="BU42" s="2">
        <f t="shared" si="42"/>
        <v>0</v>
      </c>
      <c r="BV42" s="2">
        <f t="shared" si="43"/>
        <v>0</v>
      </c>
      <c r="BW42" s="2">
        <f t="shared" si="44"/>
        <v>0</v>
      </c>
      <c r="BX42" s="2">
        <f t="shared" si="45"/>
        <v>0</v>
      </c>
      <c r="BY42" s="2">
        <f t="shared" si="46"/>
        <v>0</v>
      </c>
      <c r="BZ42" s="2">
        <f t="shared" si="47"/>
        <v>0</v>
      </c>
      <c r="CA42" s="2">
        <f t="shared" si="48"/>
        <v>0</v>
      </c>
      <c r="CB42" s="2">
        <f t="shared" si="49"/>
        <v>0</v>
      </c>
      <c r="CC42" s="2">
        <f t="shared" si="50"/>
        <v>0</v>
      </c>
      <c r="CD42" s="2">
        <f t="shared" si="51"/>
        <v>0</v>
      </c>
      <c r="CE42" s="2">
        <f t="shared" si="52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КА-6Б  -  Гшл</v>
      </c>
      <c r="B43" s="10" t="s">
        <v>1081</v>
      </c>
      <c r="C43" s="18">
        <v>25</v>
      </c>
      <c r="D43" s="18">
        <v>5</v>
      </c>
      <c r="E43" s="22" t="s">
        <v>608</v>
      </c>
      <c r="F43" s="22">
        <v>1</v>
      </c>
      <c r="G43" s="18">
        <v>1</v>
      </c>
      <c r="H43" s="20">
        <f t="shared" ca="1" si="18"/>
        <v>0</v>
      </c>
      <c r="I43" s="16" t="str">
        <f t="shared" si="19"/>
        <v>06K002SHB015</v>
      </c>
      <c r="J43" s="54">
        <v>14.08586</v>
      </c>
      <c r="K43" s="54">
        <v>13.77506</v>
      </c>
      <c r="L43" s="54">
        <v>13.39734</v>
      </c>
      <c r="M43" s="54">
        <v>11.63458</v>
      </c>
      <c r="N43" s="54">
        <v>0</v>
      </c>
      <c r="O43" s="54">
        <v>0</v>
      </c>
      <c r="P43" s="54">
        <v>0</v>
      </c>
      <c r="Q43" s="54">
        <v>0</v>
      </c>
      <c r="R43" s="54">
        <v>11.63458</v>
      </c>
      <c r="S43" s="54">
        <v>14.08586</v>
      </c>
      <c r="T43" s="54">
        <v>14.367100000000001</v>
      </c>
      <c r="U43" s="54">
        <v>14.21734</v>
      </c>
      <c r="V43" s="54">
        <v>14.4787</v>
      </c>
      <c r="W43" s="56">
        <v>14.450800000000001</v>
      </c>
      <c r="X43" s="2">
        <f t="shared" ca="1" si="56"/>
        <v>0</v>
      </c>
      <c r="Y43" s="2">
        <f t="shared" ca="1" si="56"/>
        <v>0</v>
      </c>
      <c r="Z43" s="2">
        <f t="shared" ca="1" si="54"/>
        <v>0</v>
      </c>
      <c r="AA43" s="2">
        <f t="shared" ca="1" si="54"/>
        <v>0</v>
      </c>
      <c r="AB43" s="2">
        <f t="shared" ca="1" si="54"/>
        <v>0</v>
      </c>
      <c r="AC43" s="2">
        <f t="shared" ca="1" si="54"/>
        <v>0</v>
      </c>
      <c r="AD43" s="2">
        <f t="shared" ca="1" si="54"/>
        <v>0</v>
      </c>
      <c r="AE43" s="2">
        <f t="shared" ca="1" si="54"/>
        <v>0</v>
      </c>
      <c r="AF43" s="2">
        <f t="shared" ca="1" si="54"/>
        <v>0</v>
      </c>
      <c r="AG43" s="2">
        <f t="shared" ca="1" si="54"/>
        <v>0</v>
      </c>
      <c r="AH43" s="2">
        <f t="shared" ca="1" si="54"/>
        <v>0</v>
      </c>
      <c r="AI43" s="2">
        <f t="shared" ca="1" si="54"/>
        <v>0</v>
      </c>
      <c r="AJ43" s="2">
        <f t="shared" ca="1" si="54"/>
        <v>0</v>
      </c>
      <c r="AK43" s="2">
        <f t="shared" ca="1" si="54"/>
        <v>0</v>
      </c>
      <c r="AL43" s="55">
        <v>14.63641791044776</v>
      </c>
      <c r="AM43" s="55">
        <v>14.18044776119403</v>
      </c>
      <c r="AN43" s="55">
        <v>13.860746268656717</v>
      </c>
      <c r="AO43" s="55">
        <v>11.893892564402812</v>
      </c>
      <c r="AP43" s="55">
        <v>0</v>
      </c>
      <c r="AQ43" s="55">
        <v>0</v>
      </c>
      <c r="AR43" s="55">
        <v>0</v>
      </c>
      <c r="AS43" s="55">
        <v>0</v>
      </c>
      <c r="AT43" s="55">
        <v>12.72344801184915</v>
      </c>
      <c r="AU43" s="55">
        <v>14.441641791044773</v>
      </c>
      <c r="AV43" s="55">
        <v>14.712727272727271</v>
      </c>
      <c r="AW43" s="55">
        <v>14.636417910447761</v>
      </c>
      <c r="AX43" s="55">
        <v>14.815151515151516</v>
      </c>
      <c r="AY43" s="55">
        <v>14.803030303030305</v>
      </c>
      <c r="AZ43" s="2">
        <f t="shared" ca="1" si="57"/>
        <v>0</v>
      </c>
      <c r="BA43" s="2">
        <f t="shared" ca="1" si="57"/>
        <v>0</v>
      </c>
      <c r="BB43" s="2">
        <f t="shared" ca="1" si="55"/>
        <v>0</v>
      </c>
      <c r="BC43" s="2">
        <f t="shared" ca="1" si="55"/>
        <v>0</v>
      </c>
      <c r="BD43" s="2">
        <f t="shared" ca="1" si="55"/>
        <v>0</v>
      </c>
      <c r="BE43" s="2">
        <f t="shared" ca="1" si="55"/>
        <v>0</v>
      </c>
      <c r="BF43" s="2">
        <f t="shared" ca="1" si="55"/>
        <v>0</v>
      </c>
      <c r="BG43" s="2">
        <f t="shared" ca="1" si="55"/>
        <v>0</v>
      </c>
      <c r="BH43" s="2">
        <f t="shared" ca="1" si="55"/>
        <v>0</v>
      </c>
      <c r="BI43" s="2">
        <f t="shared" ca="1" si="55"/>
        <v>0</v>
      </c>
      <c r="BJ43" s="2">
        <f t="shared" ca="1" si="55"/>
        <v>0</v>
      </c>
      <c r="BK43" s="2">
        <f t="shared" ca="1" si="55"/>
        <v>0</v>
      </c>
      <c r="BL43" s="2">
        <f t="shared" ca="1" si="55"/>
        <v>0</v>
      </c>
      <c r="BM43" s="2">
        <f t="shared" ca="1" si="55"/>
        <v>0</v>
      </c>
      <c r="BN43" s="2" t="str">
        <f t="shared" si="22"/>
        <v>SH</v>
      </c>
      <c r="BO43" s="2">
        <f t="shared" si="58"/>
        <v>0</v>
      </c>
      <c r="BP43" s="2">
        <f t="shared" si="53"/>
        <v>1</v>
      </c>
      <c r="BR43" s="2">
        <f t="shared" si="39"/>
        <v>0</v>
      </c>
      <c r="BS43" s="2">
        <f t="shared" si="40"/>
        <v>0</v>
      </c>
      <c r="BT43" s="2">
        <f t="shared" si="41"/>
        <v>0</v>
      </c>
      <c r="BU43" s="2">
        <f t="shared" si="42"/>
        <v>0</v>
      </c>
      <c r="BV43" s="2">
        <f t="shared" si="43"/>
        <v>0</v>
      </c>
      <c r="BW43" s="2">
        <f t="shared" si="44"/>
        <v>0</v>
      </c>
      <c r="BX43" s="2">
        <f t="shared" si="45"/>
        <v>0</v>
      </c>
      <c r="BY43" s="2">
        <f t="shared" si="46"/>
        <v>0</v>
      </c>
      <c r="BZ43" s="2">
        <f t="shared" si="47"/>
        <v>0</v>
      </c>
      <c r="CA43" s="2">
        <f t="shared" si="48"/>
        <v>0</v>
      </c>
      <c r="CB43" s="2">
        <f t="shared" si="49"/>
        <v>0</v>
      </c>
      <c r="CC43" s="2">
        <f t="shared" si="50"/>
        <v>0</v>
      </c>
      <c r="CD43" s="2">
        <f t="shared" si="51"/>
        <v>0</v>
      </c>
      <c r="CE43" s="2">
        <f t="shared" si="52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КА-1А  -  Гун</v>
      </c>
      <c r="B44" s="10" t="s">
        <v>1082</v>
      </c>
      <c r="C44" s="18">
        <v>8</v>
      </c>
      <c r="D44" s="18">
        <v>0</v>
      </c>
      <c r="E44" s="22" t="s">
        <v>726</v>
      </c>
      <c r="F44" s="22">
        <v>1</v>
      </c>
      <c r="G44" s="18">
        <v>1</v>
      </c>
      <c r="H44" s="20">
        <f t="shared" ca="1" si="18"/>
        <v>0</v>
      </c>
      <c r="I44" s="16" t="str">
        <f t="shared" si="19"/>
        <v>01K002SGA015</v>
      </c>
      <c r="J44" s="54">
        <v>3.5</v>
      </c>
      <c r="K44" s="54">
        <v>3.8</v>
      </c>
      <c r="L44" s="54">
        <v>3.4</v>
      </c>
      <c r="M44" s="54">
        <v>3.1</v>
      </c>
      <c r="N44" s="54">
        <v>3.6</v>
      </c>
      <c r="O44" s="54">
        <v>3.2</v>
      </c>
      <c r="P44" s="54">
        <v>3.4</v>
      </c>
      <c r="Q44" s="54">
        <v>3.4</v>
      </c>
      <c r="R44" s="54">
        <v>3.4</v>
      </c>
      <c r="S44" s="54">
        <v>4</v>
      </c>
      <c r="T44" s="54">
        <v>4.0999999999999996</v>
      </c>
      <c r="U44" s="54">
        <v>3.7</v>
      </c>
      <c r="V44" s="54">
        <v>3.75</v>
      </c>
      <c r="W44" s="56">
        <v>3.7</v>
      </c>
      <c r="X44" s="2">
        <f t="shared" ca="1" si="56"/>
        <v>0</v>
      </c>
      <c r="Y44" s="2">
        <f t="shared" ca="1" si="56"/>
        <v>0</v>
      </c>
      <c r="Z44" s="2">
        <f t="shared" ca="1" si="54"/>
        <v>0</v>
      </c>
      <c r="AA44" s="2">
        <f t="shared" ca="1" si="54"/>
        <v>0</v>
      </c>
      <c r="AB44" s="2">
        <f t="shared" ca="1" si="54"/>
        <v>0</v>
      </c>
      <c r="AC44" s="2">
        <f t="shared" ca="1" si="54"/>
        <v>0</v>
      </c>
      <c r="AD44" s="2">
        <f t="shared" ca="1" si="54"/>
        <v>0</v>
      </c>
      <c r="AE44" s="2">
        <f t="shared" ca="1" si="54"/>
        <v>0</v>
      </c>
      <c r="AF44" s="2">
        <f t="shared" ca="1" si="54"/>
        <v>0</v>
      </c>
      <c r="AG44" s="2">
        <f t="shared" ca="1" si="54"/>
        <v>0</v>
      </c>
      <c r="AH44" s="2">
        <f t="shared" ca="1" si="54"/>
        <v>0</v>
      </c>
      <c r="AI44" s="2">
        <f t="shared" ca="1" si="54"/>
        <v>0</v>
      </c>
      <c r="AJ44" s="2">
        <f t="shared" ca="1" si="54"/>
        <v>0</v>
      </c>
      <c r="AK44" s="2">
        <f t="shared" ca="1" si="54"/>
        <v>0</v>
      </c>
      <c r="AL44" s="55">
        <v>3.6</v>
      </c>
      <c r="AM44" s="55">
        <v>3.5999999999999996</v>
      </c>
      <c r="AN44" s="55">
        <v>3.6</v>
      </c>
      <c r="AO44" s="55">
        <v>3.6</v>
      </c>
      <c r="AP44" s="55">
        <v>3.5999999999999996</v>
      </c>
      <c r="AQ44" s="55">
        <v>3.6</v>
      </c>
      <c r="AR44" s="55">
        <v>3.6</v>
      </c>
      <c r="AS44" s="55">
        <v>3.6</v>
      </c>
      <c r="AT44" s="55">
        <v>3.6</v>
      </c>
      <c r="AU44" s="55">
        <v>3.6</v>
      </c>
      <c r="AV44" s="55">
        <v>3.6000000000000005</v>
      </c>
      <c r="AW44" s="55">
        <v>3.6</v>
      </c>
      <c r="AX44" s="55">
        <v>3.5999999999999996</v>
      </c>
      <c r="AY44" s="55">
        <v>3.6000000000000005</v>
      </c>
      <c r="AZ44" s="2">
        <f t="shared" ca="1" si="57"/>
        <v>0</v>
      </c>
      <c r="BA44" s="2">
        <f t="shared" ca="1" si="57"/>
        <v>0</v>
      </c>
      <c r="BB44" s="2">
        <f t="shared" ca="1" si="55"/>
        <v>0</v>
      </c>
      <c r="BC44" s="2">
        <f t="shared" ca="1" si="55"/>
        <v>0</v>
      </c>
      <c r="BD44" s="2">
        <f t="shared" ca="1" si="55"/>
        <v>0</v>
      </c>
      <c r="BE44" s="2">
        <f t="shared" ca="1" si="55"/>
        <v>0</v>
      </c>
      <c r="BF44" s="2">
        <f t="shared" ca="1" si="55"/>
        <v>0</v>
      </c>
      <c r="BG44" s="2">
        <f t="shared" ca="1" si="55"/>
        <v>0</v>
      </c>
      <c r="BH44" s="2">
        <f t="shared" ca="1" si="55"/>
        <v>0</v>
      </c>
      <c r="BI44" s="2">
        <f t="shared" ca="1" si="55"/>
        <v>0</v>
      </c>
      <c r="BJ44" s="2">
        <f t="shared" ca="1" si="55"/>
        <v>0</v>
      </c>
      <c r="BK44" s="2">
        <f t="shared" ca="1" si="55"/>
        <v>0</v>
      </c>
      <c r="BL44" s="2">
        <f t="shared" ca="1" si="55"/>
        <v>0</v>
      </c>
      <c r="BM44" s="2">
        <f t="shared" ca="1" si="55"/>
        <v>0</v>
      </c>
      <c r="BN44" s="2" t="str">
        <f t="shared" si="22"/>
        <v>SG</v>
      </c>
      <c r="BO44" s="2">
        <f t="shared" si="58"/>
        <v>0</v>
      </c>
      <c r="BP44" s="2">
        <f t="shared" si="53"/>
        <v>1</v>
      </c>
      <c r="BR44" s="2">
        <f t="shared" ref="BR44:BR55" si="59">IF(AND(J98 &gt;0,J44&gt;$C44,J44 &gt;0.1),1,0)</f>
        <v>0</v>
      </c>
      <c r="BS44" s="2">
        <f t="shared" ref="BS44:BS55" si="60">IF(AND(K98 &gt;0,K44&gt;$C44,K44 &gt;0.1),1,0)</f>
        <v>0</v>
      </c>
      <c r="BT44" s="2">
        <f t="shared" ref="BT44:BT55" si="61">IF(AND(L98 &gt;0,L44&gt;$C44,L44 &gt;0.1),1,0)</f>
        <v>0</v>
      </c>
      <c r="BU44" s="2">
        <f t="shared" ref="BU44:BU55" si="62">IF(AND(M98 &gt;0,M44&gt;$C44,M44 &gt;0.1),1,0)</f>
        <v>0</v>
      </c>
      <c r="BV44" s="2">
        <f t="shared" ref="BV44:BV55" si="63">IF(AND(N98 &gt;0,N44&gt;$C44,N44 &gt;0.1),1,0)</f>
        <v>0</v>
      </c>
      <c r="BW44" s="2">
        <f t="shared" ref="BW44:BW55" si="64">IF(AND(O98 &gt;0,O44&gt;$C44,O44 &gt;0.1),1,0)</f>
        <v>0</v>
      </c>
      <c r="BX44" s="2">
        <f t="shared" ref="BX44:BX55" si="65">IF(AND(P98 &gt;0,P44&gt;$C44,P44 &gt;0.1),1,0)</f>
        <v>0</v>
      </c>
      <c r="BY44" s="2">
        <f t="shared" ref="BY44:BY55" si="66">IF(AND(Q98 &gt;0,Q44&gt;$C44,Q44 &gt;0.1),1,0)</f>
        <v>0</v>
      </c>
      <c r="BZ44" s="2">
        <f t="shared" ref="BZ44:BZ55" si="67">IF(AND(R98 &gt;0,R44&gt;$C44,R44 &gt;0.1),1,0)</f>
        <v>0</v>
      </c>
      <c r="CA44" s="2">
        <f t="shared" ref="CA44:CA55" si="68">IF(AND(S98 &gt;0,S44&gt;$C44,S44 &gt;0.1),1,0)</f>
        <v>0</v>
      </c>
      <c r="CB44" s="2">
        <f t="shared" ref="CB44:CB55" si="69">IF(AND(T98 &gt;0,T44&gt;$C44,T44 &gt;0.1),1,0)</f>
        <v>0</v>
      </c>
      <c r="CC44" s="2">
        <f t="shared" ref="CC44:CC55" si="70">IF(AND(U98 &gt;0,U44&gt;$C44,U44 &gt;0.1),1,0)</f>
        <v>0</v>
      </c>
      <c r="CD44" s="2">
        <f t="shared" ref="CD44:CD55" si="71">IF(AND(V98 &gt;0,V44&gt;$C44,V44 &gt;0.1),1,0)</f>
        <v>0</v>
      </c>
      <c r="CE44" s="2">
        <f t="shared" ref="CE44:CE55" si="72">IF(AND(W98 &gt;0,W44&gt;$C44,W44 &gt;0.1),1,0)</f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КА-1Б  -  Гун</v>
      </c>
      <c r="B45" s="10" t="s">
        <v>1083</v>
      </c>
      <c r="C45" s="18">
        <v>8</v>
      </c>
      <c r="D45" s="18">
        <v>0</v>
      </c>
      <c r="E45" s="22" t="s">
        <v>726</v>
      </c>
      <c r="F45" s="22">
        <v>1</v>
      </c>
      <c r="G45" s="18">
        <v>1</v>
      </c>
      <c r="H45" s="20">
        <f t="shared" ca="1" si="18"/>
        <v>0</v>
      </c>
      <c r="I45" s="16" t="str">
        <f t="shared" si="19"/>
        <v>01K002SGB015</v>
      </c>
      <c r="J45" s="54">
        <v>2.8</v>
      </c>
      <c r="K45" s="54">
        <v>2.85</v>
      </c>
      <c r="L45" s="54">
        <v>2.8</v>
      </c>
      <c r="M45" s="54">
        <v>2.9</v>
      </c>
      <c r="N45" s="54">
        <v>3.15</v>
      </c>
      <c r="O45" s="54">
        <v>3.35</v>
      </c>
      <c r="P45" s="54">
        <v>3.2</v>
      </c>
      <c r="Q45" s="54">
        <v>2.9</v>
      </c>
      <c r="R45" s="54">
        <v>3.1</v>
      </c>
      <c r="S45" s="54">
        <v>3.65</v>
      </c>
      <c r="T45" s="54">
        <v>3.5</v>
      </c>
      <c r="U45" s="54">
        <v>3.3</v>
      </c>
      <c r="V45" s="54">
        <v>3.2</v>
      </c>
      <c r="W45" s="56">
        <v>3.15</v>
      </c>
      <c r="X45" s="2">
        <f t="shared" ca="1" si="56"/>
        <v>0</v>
      </c>
      <c r="Y45" s="2">
        <f t="shared" ca="1" si="56"/>
        <v>0</v>
      </c>
      <c r="Z45" s="2">
        <f t="shared" ca="1" si="54"/>
        <v>0</v>
      </c>
      <c r="AA45" s="2">
        <f t="shared" ca="1" si="54"/>
        <v>0</v>
      </c>
      <c r="AB45" s="2">
        <f t="shared" ca="1" si="54"/>
        <v>0</v>
      </c>
      <c r="AC45" s="2">
        <f t="shared" ca="1" si="54"/>
        <v>0</v>
      </c>
      <c r="AD45" s="2">
        <f t="shared" ca="1" si="54"/>
        <v>0</v>
      </c>
      <c r="AE45" s="2">
        <f t="shared" ca="1" si="54"/>
        <v>0</v>
      </c>
      <c r="AF45" s="2">
        <f t="shared" ca="1" si="54"/>
        <v>0</v>
      </c>
      <c r="AG45" s="2">
        <f t="shared" ca="1" si="54"/>
        <v>0</v>
      </c>
      <c r="AH45" s="2">
        <f t="shared" ca="1" si="54"/>
        <v>0</v>
      </c>
      <c r="AI45" s="2">
        <f t="shared" ca="1" si="54"/>
        <v>0</v>
      </c>
      <c r="AJ45" s="2">
        <f t="shared" ca="1" si="54"/>
        <v>0</v>
      </c>
      <c r="AK45" s="2">
        <f t="shared" ca="1" si="54"/>
        <v>0</v>
      </c>
      <c r="AL45" s="55">
        <v>3.6</v>
      </c>
      <c r="AM45" s="55">
        <v>3.5999999999999996</v>
      </c>
      <c r="AN45" s="55">
        <v>3.6</v>
      </c>
      <c r="AO45" s="55">
        <v>3.6</v>
      </c>
      <c r="AP45" s="55">
        <v>3.5999999999999996</v>
      </c>
      <c r="AQ45" s="55">
        <v>3.6</v>
      </c>
      <c r="AR45" s="55">
        <v>3.6</v>
      </c>
      <c r="AS45" s="55">
        <v>3.6</v>
      </c>
      <c r="AT45" s="55">
        <v>3.6</v>
      </c>
      <c r="AU45" s="55">
        <v>3.6</v>
      </c>
      <c r="AV45" s="55">
        <v>3.6000000000000005</v>
      </c>
      <c r="AW45" s="55">
        <v>3.6</v>
      </c>
      <c r="AX45" s="55">
        <v>3.5999999999999996</v>
      </c>
      <c r="AY45" s="55">
        <v>3.6000000000000005</v>
      </c>
      <c r="AZ45" s="2">
        <f t="shared" ca="1" si="57"/>
        <v>0</v>
      </c>
      <c r="BA45" s="2">
        <f t="shared" ca="1" si="57"/>
        <v>0</v>
      </c>
      <c r="BB45" s="2">
        <f t="shared" ca="1" si="55"/>
        <v>0</v>
      </c>
      <c r="BC45" s="2">
        <f t="shared" ca="1" si="55"/>
        <v>0</v>
      </c>
      <c r="BD45" s="2">
        <f t="shared" ca="1" si="55"/>
        <v>0</v>
      </c>
      <c r="BE45" s="2">
        <f t="shared" ca="1" si="55"/>
        <v>0</v>
      </c>
      <c r="BF45" s="2">
        <f t="shared" ca="1" si="55"/>
        <v>0</v>
      </c>
      <c r="BG45" s="2">
        <f t="shared" ca="1" si="55"/>
        <v>0</v>
      </c>
      <c r="BH45" s="2">
        <f t="shared" ca="1" si="55"/>
        <v>0</v>
      </c>
      <c r="BI45" s="2">
        <f t="shared" ca="1" si="55"/>
        <v>0</v>
      </c>
      <c r="BJ45" s="2">
        <f t="shared" ca="1" si="55"/>
        <v>0</v>
      </c>
      <c r="BK45" s="2">
        <f t="shared" ca="1" si="55"/>
        <v>0</v>
      </c>
      <c r="BL45" s="2">
        <f t="shared" ca="1" si="55"/>
        <v>0</v>
      </c>
      <c r="BM45" s="2">
        <f t="shared" ca="1" si="55"/>
        <v>0</v>
      </c>
      <c r="BN45" s="2" t="str">
        <f t="shared" si="22"/>
        <v>SG</v>
      </c>
      <c r="BO45" s="2">
        <f t="shared" si="58"/>
        <v>0</v>
      </c>
      <c r="BP45" s="2">
        <f t="shared" si="53"/>
        <v>1</v>
      </c>
      <c r="BR45" s="2">
        <f t="shared" si="59"/>
        <v>0</v>
      </c>
      <c r="BS45" s="2">
        <f t="shared" si="60"/>
        <v>0</v>
      </c>
      <c r="BT45" s="2">
        <f t="shared" si="61"/>
        <v>0</v>
      </c>
      <c r="BU45" s="2">
        <f t="shared" si="62"/>
        <v>0</v>
      </c>
      <c r="BV45" s="2">
        <f t="shared" si="63"/>
        <v>0</v>
      </c>
      <c r="BW45" s="2">
        <f t="shared" si="64"/>
        <v>0</v>
      </c>
      <c r="BX45" s="2">
        <f t="shared" si="65"/>
        <v>0</v>
      </c>
      <c r="BY45" s="2">
        <f t="shared" si="66"/>
        <v>0</v>
      </c>
      <c r="BZ45" s="2">
        <f t="shared" si="67"/>
        <v>0</v>
      </c>
      <c r="CA45" s="2">
        <f t="shared" si="68"/>
        <v>0</v>
      </c>
      <c r="CB45" s="2">
        <f t="shared" si="69"/>
        <v>0</v>
      </c>
      <c r="CC45" s="2">
        <f t="shared" si="70"/>
        <v>0</v>
      </c>
      <c r="CD45" s="2">
        <f t="shared" si="71"/>
        <v>0</v>
      </c>
      <c r="CE45" s="2">
        <f t="shared" si="72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КА-2А  -  Гун</v>
      </c>
      <c r="B46" s="10" t="s">
        <v>1084</v>
      </c>
      <c r="C46" s="18">
        <v>8</v>
      </c>
      <c r="D46" s="18">
        <v>0</v>
      </c>
      <c r="E46" s="22" t="s">
        <v>726</v>
      </c>
      <c r="F46" s="22">
        <v>1</v>
      </c>
      <c r="G46" s="18">
        <v>1</v>
      </c>
      <c r="H46" s="20">
        <f t="shared" ca="1" si="18"/>
        <v>0</v>
      </c>
      <c r="I46" s="16" t="str">
        <f t="shared" si="19"/>
        <v>02K002SGA015</v>
      </c>
      <c r="J46" s="54">
        <v>3.1</v>
      </c>
      <c r="K46" s="54">
        <v>0</v>
      </c>
      <c r="L46" s="54">
        <v>3.6</v>
      </c>
      <c r="M46" s="54">
        <v>2.9</v>
      </c>
      <c r="N46" s="54">
        <v>3</v>
      </c>
      <c r="O46" s="54">
        <v>2.4</v>
      </c>
      <c r="P46" s="54">
        <v>2.7</v>
      </c>
      <c r="Q46" s="54">
        <v>2.9</v>
      </c>
      <c r="R46" s="54">
        <v>2.9</v>
      </c>
      <c r="S46" s="54">
        <v>3.5</v>
      </c>
      <c r="T46" s="54">
        <v>3.2</v>
      </c>
      <c r="U46" s="54">
        <v>2.9</v>
      </c>
      <c r="V46" s="54">
        <v>2.7</v>
      </c>
      <c r="W46" s="56">
        <v>2.9</v>
      </c>
      <c r="X46" s="2">
        <f t="shared" ca="1" si="56"/>
        <v>0</v>
      </c>
      <c r="Y46" s="2">
        <f t="shared" ca="1" si="56"/>
        <v>0</v>
      </c>
      <c r="Z46" s="2">
        <f t="shared" ca="1" si="54"/>
        <v>0</v>
      </c>
      <c r="AA46" s="2">
        <f t="shared" ca="1" si="54"/>
        <v>0</v>
      </c>
      <c r="AB46" s="2">
        <f t="shared" ca="1" si="54"/>
        <v>0</v>
      </c>
      <c r="AC46" s="2">
        <f t="shared" ca="1" si="54"/>
        <v>0</v>
      </c>
      <c r="AD46" s="2">
        <f t="shared" ca="1" si="54"/>
        <v>0</v>
      </c>
      <c r="AE46" s="2">
        <f t="shared" ca="1" si="54"/>
        <v>0</v>
      </c>
      <c r="AF46" s="2">
        <f t="shared" ca="1" si="54"/>
        <v>0</v>
      </c>
      <c r="AG46" s="2">
        <f t="shared" ca="1" si="54"/>
        <v>0</v>
      </c>
      <c r="AH46" s="2">
        <f t="shared" ca="1" si="54"/>
        <v>0</v>
      </c>
      <c r="AI46" s="2">
        <f t="shared" ca="1" si="54"/>
        <v>0</v>
      </c>
      <c r="AJ46" s="2">
        <f t="shared" ca="1" si="54"/>
        <v>0</v>
      </c>
      <c r="AK46" s="2">
        <f t="shared" ca="1" si="54"/>
        <v>0</v>
      </c>
      <c r="AL46" s="55">
        <v>3.6</v>
      </c>
      <c r="AM46" s="55">
        <v>0</v>
      </c>
      <c r="AN46" s="55">
        <v>3.6</v>
      </c>
      <c r="AO46" s="55">
        <v>3.5923566878980893</v>
      </c>
      <c r="AP46" s="55">
        <v>3.5730673316708228</v>
      </c>
      <c r="AQ46" s="55">
        <v>3.6</v>
      </c>
      <c r="AR46" s="55">
        <v>3.6</v>
      </c>
      <c r="AS46" s="55">
        <v>3.6</v>
      </c>
      <c r="AT46" s="55">
        <v>3.6000000000000005</v>
      </c>
      <c r="AU46" s="55">
        <v>3.6</v>
      </c>
      <c r="AV46" s="55">
        <v>3.5999999999999996</v>
      </c>
      <c r="AW46" s="55">
        <v>3.5999999999999996</v>
      </c>
      <c r="AX46" s="55">
        <v>3.6000000000000005</v>
      </c>
      <c r="AY46" s="55">
        <v>3.6</v>
      </c>
      <c r="AZ46" s="2">
        <f t="shared" ca="1" si="57"/>
        <v>0</v>
      </c>
      <c r="BA46" s="2">
        <f t="shared" ca="1" si="57"/>
        <v>0</v>
      </c>
      <c r="BB46" s="2">
        <f t="shared" ca="1" si="55"/>
        <v>0</v>
      </c>
      <c r="BC46" s="2">
        <f t="shared" ca="1" si="55"/>
        <v>0</v>
      </c>
      <c r="BD46" s="2">
        <f t="shared" ca="1" si="55"/>
        <v>0</v>
      </c>
      <c r="BE46" s="2">
        <f t="shared" ca="1" si="55"/>
        <v>0</v>
      </c>
      <c r="BF46" s="2">
        <f t="shared" ca="1" si="55"/>
        <v>0</v>
      </c>
      <c r="BG46" s="2">
        <f t="shared" ca="1" si="55"/>
        <v>0</v>
      </c>
      <c r="BH46" s="2">
        <f t="shared" ca="1" si="55"/>
        <v>0</v>
      </c>
      <c r="BI46" s="2">
        <f t="shared" ca="1" si="55"/>
        <v>0</v>
      </c>
      <c r="BJ46" s="2">
        <f t="shared" ca="1" si="55"/>
        <v>0</v>
      </c>
      <c r="BK46" s="2">
        <f t="shared" ca="1" si="55"/>
        <v>0</v>
      </c>
      <c r="BL46" s="2">
        <f t="shared" ca="1" si="55"/>
        <v>0</v>
      </c>
      <c r="BM46" s="2">
        <f t="shared" ca="1" si="55"/>
        <v>0</v>
      </c>
      <c r="BN46" s="2" t="str">
        <f t="shared" si="22"/>
        <v>SG</v>
      </c>
      <c r="BO46" s="2">
        <f t="shared" si="58"/>
        <v>0</v>
      </c>
      <c r="BP46" s="2">
        <f t="shared" si="53"/>
        <v>1</v>
      </c>
      <c r="BR46" s="2">
        <f t="shared" si="59"/>
        <v>0</v>
      </c>
      <c r="BS46" s="2">
        <f t="shared" si="60"/>
        <v>0</v>
      </c>
      <c r="BT46" s="2">
        <f t="shared" si="61"/>
        <v>0</v>
      </c>
      <c r="BU46" s="2">
        <f t="shared" si="62"/>
        <v>0</v>
      </c>
      <c r="BV46" s="2">
        <f t="shared" si="63"/>
        <v>0</v>
      </c>
      <c r="BW46" s="2">
        <f t="shared" si="64"/>
        <v>0</v>
      </c>
      <c r="BX46" s="2">
        <f t="shared" si="65"/>
        <v>0</v>
      </c>
      <c r="BY46" s="2">
        <f t="shared" si="66"/>
        <v>0</v>
      </c>
      <c r="BZ46" s="2">
        <f t="shared" si="67"/>
        <v>0</v>
      </c>
      <c r="CA46" s="2">
        <f t="shared" si="68"/>
        <v>0</v>
      </c>
      <c r="CB46" s="2">
        <f t="shared" si="69"/>
        <v>0</v>
      </c>
      <c r="CC46" s="2">
        <f t="shared" si="70"/>
        <v>0</v>
      </c>
      <c r="CD46" s="2">
        <f t="shared" si="71"/>
        <v>0</v>
      </c>
      <c r="CE46" s="2">
        <f t="shared" si="72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КА-2Б  -  Гун</v>
      </c>
      <c r="B47" s="10" t="s">
        <v>1085</v>
      </c>
      <c r="C47" s="18">
        <v>8</v>
      </c>
      <c r="D47" s="18">
        <v>0</v>
      </c>
      <c r="E47" s="22" t="s">
        <v>726</v>
      </c>
      <c r="F47" s="22">
        <v>1</v>
      </c>
      <c r="G47" s="18">
        <v>1</v>
      </c>
      <c r="H47" s="20">
        <f t="shared" ca="1" si="18"/>
        <v>0</v>
      </c>
      <c r="I47" s="16" t="str">
        <f t="shared" si="19"/>
        <v>02K002SGB015</v>
      </c>
      <c r="J47" s="54">
        <v>3</v>
      </c>
      <c r="K47" s="54">
        <v>3.25</v>
      </c>
      <c r="L47" s="54">
        <v>3.2</v>
      </c>
      <c r="M47" s="54">
        <v>0</v>
      </c>
      <c r="N47" s="54">
        <v>0</v>
      </c>
      <c r="O47" s="54">
        <v>2.75</v>
      </c>
      <c r="P47" s="54">
        <v>2.95</v>
      </c>
      <c r="Q47" s="54">
        <v>2.95</v>
      </c>
      <c r="R47" s="54">
        <v>3.1</v>
      </c>
      <c r="S47" s="54">
        <v>3.65</v>
      </c>
      <c r="T47" s="54">
        <v>3.25</v>
      </c>
      <c r="U47" s="54">
        <v>3.1</v>
      </c>
      <c r="V47" s="54">
        <v>3.3</v>
      </c>
      <c r="W47" s="56">
        <v>3.2</v>
      </c>
      <c r="X47" s="2">
        <f t="shared" ca="1" si="56"/>
        <v>0</v>
      </c>
      <c r="Y47" s="2">
        <f t="shared" ca="1" si="56"/>
        <v>0</v>
      </c>
      <c r="Z47" s="2">
        <f t="shared" ca="1" si="54"/>
        <v>0</v>
      </c>
      <c r="AA47" s="2">
        <f t="shared" ca="1" si="54"/>
        <v>0</v>
      </c>
      <c r="AB47" s="2">
        <f t="shared" ca="1" si="54"/>
        <v>0</v>
      </c>
      <c r="AC47" s="2">
        <f t="shared" ca="1" si="54"/>
        <v>0</v>
      </c>
      <c r="AD47" s="2">
        <f t="shared" ca="1" si="54"/>
        <v>0</v>
      </c>
      <c r="AE47" s="2">
        <f t="shared" ca="1" si="54"/>
        <v>0</v>
      </c>
      <c r="AF47" s="2">
        <f t="shared" ca="1" si="54"/>
        <v>0</v>
      </c>
      <c r="AG47" s="2">
        <f t="shared" ca="1" si="54"/>
        <v>0</v>
      </c>
      <c r="AH47" s="2">
        <f t="shared" ca="1" si="54"/>
        <v>0</v>
      </c>
      <c r="AI47" s="2">
        <f t="shared" ca="1" si="54"/>
        <v>0</v>
      </c>
      <c r="AJ47" s="2">
        <f t="shared" ca="1" si="54"/>
        <v>0</v>
      </c>
      <c r="AK47" s="2">
        <f t="shared" ca="1" si="54"/>
        <v>0</v>
      </c>
      <c r="AL47" s="55">
        <v>3.6</v>
      </c>
      <c r="AM47" s="55">
        <v>3.5788879235447437</v>
      </c>
      <c r="AN47" s="55">
        <v>3.6</v>
      </c>
      <c r="AO47" s="55">
        <v>0</v>
      </c>
      <c r="AP47" s="55">
        <v>0</v>
      </c>
      <c r="AQ47" s="55">
        <v>3.6</v>
      </c>
      <c r="AR47" s="55">
        <v>3.6</v>
      </c>
      <c r="AS47" s="55">
        <v>3.6</v>
      </c>
      <c r="AT47" s="55">
        <v>3.6000000000000005</v>
      </c>
      <c r="AU47" s="55">
        <v>3.6</v>
      </c>
      <c r="AV47" s="55">
        <v>3.5999999999999996</v>
      </c>
      <c r="AW47" s="55">
        <v>3.5999999999999996</v>
      </c>
      <c r="AX47" s="55">
        <v>3.6000000000000005</v>
      </c>
      <c r="AY47" s="55">
        <v>3.6</v>
      </c>
      <c r="AZ47" s="2">
        <f t="shared" ca="1" si="57"/>
        <v>0</v>
      </c>
      <c r="BA47" s="2">
        <f t="shared" ca="1" si="57"/>
        <v>0</v>
      </c>
      <c r="BB47" s="2">
        <f t="shared" ca="1" si="55"/>
        <v>0</v>
      </c>
      <c r="BC47" s="2">
        <f t="shared" ca="1" si="55"/>
        <v>0</v>
      </c>
      <c r="BD47" s="2">
        <f t="shared" ca="1" si="55"/>
        <v>0</v>
      </c>
      <c r="BE47" s="2">
        <f t="shared" ca="1" si="55"/>
        <v>0</v>
      </c>
      <c r="BF47" s="2">
        <f t="shared" ca="1" si="55"/>
        <v>0</v>
      </c>
      <c r="BG47" s="2">
        <f t="shared" ca="1" si="55"/>
        <v>0</v>
      </c>
      <c r="BH47" s="2">
        <f t="shared" ca="1" si="55"/>
        <v>0</v>
      </c>
      <c r="BI47" s="2">
        <f t="shared" ca="1" si="55"/>
        <v>0</v>
      </c>
      <c r="BJ47" s="2">
        <f t="shared" ca="1" si="55"/>
        <v>0</v>
      </c>
      <c r="BK47" s="2">
        <f t="shared" ca="1" si="55"/>
        <v>0</v>
      </c>
      <c r="BL47" s="2">
        <f t="shared" ca="1" si="55"/>
        <v>0</v>
      </c>
      <c r="BM47" s="2">
        <f t="shared" ca="1" si="55"/>
        <v>0</v>
      </c>
      <c r="BN47" s="2" t="str">
        <f t="shared" si="22"/>
        <v>SG</v>
      </c>
      <c r="BO47" s="2">
        <f t="shared" si="58"/>
        <v>0</v>
      </c>
      <c r="BP47" s="2">
        <f t="shared" si="53"/>
        <v>1</v>
      </c>
      <c r="BR47" s="2">
        <f t="shared" si="59"/>
        <v>0</v>
      </c>
      <c r="BS47" s="2">
        <f t="shared" si="60"/>
        <v>0</v>
      </c>
      <c r="BT47" s="2">
        <f t="shared" si="61"/>
        <v>0</v>
      </c>
      <c r="BU47" s="2">
        <f t="shared" si="62"/>
        <v>0</v>
      </c>
      <c r="BV47" s="2">
        <f t="shared" si="63"/>
        <v>0</v>
      </c>
      <c r="BW47" s="2">
        <f t="shared" si="64"/>
        <v>0</v>
      </c>
      <c r="BX47" s="2">
        <f t="shared" si="65"/>
        <v>0</v>
      </c>
      <c r="BY47" s="2">
        <f t="shared" si="66"/>
        <v>0</v>
      </c>
      <c r="BZ47" s="2">
        <f t="shared" si="67"/>
        <v>0</v>
      </c>
      <c r="CA47" s="2">
        <f t="shared" si="68"/>
        <v>0</v>
      </c>
      <c r="CB47" s="2">
        <f t="shared" si="69"/>
        <v>0</v>
      </c>
      <c r="CC47" s="2">
        <f t="shared" si="70"/>
        <v>0</v>
      </c>
      <c r="CD47" s="2">
        <f t="shared" si="71"/>
        <v>0</v>
      </c>
      <c r="CE47" s="2">
        <f t="shared" si="72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КА-3А  -  Гун</v>
      </c>
      <c r="B48" s="10" t="s">
        <v>1086</v>
      </c>
      <c r="C48" s="18">
        <v>8</v>
      </c>
      <c r="D48" s="18">
        <v>0</v>
      </c>
      <c r="E48" s="22" t="s">
        <v>726</v>
      </c>
      <c r="F48" s="22">
        <v>1</v>
      </c>
      <c r="G48" s="18">
        <v>1</v>
      </c>
      <c r="H48" s="20">
        <f t="shared" ca="1" si="18"/>
        <v>0</v>
      </c>
      <c r="I48" s="16" t="str">
        <f t="shared" si="19"/>
        <v>03K002SGA015</v>
      </c>
      <c r="J48" s="54">
        <v>2</v>
      </c>
      <c r="K48" s="54">
        <v>2.0499999999999998</v>
      </c>
      <c r="L48" s="54">
        <v>2.2999999999999998</v>
      </c>
      <c r="M48" s="54">
        <v>3</v>
      </c>
      <c r="N48" s="54">
        <v>2.8</v>
      </c>
      <c r="O48" s="54">
        <v>3</v>
      </c>
      <c r="P48" s="54">
        <v>2.9</v>
      </c>
      <c r="Q48" s="54">
        <v>2.7</v>
      </c>
      <c r="R48" s="54">
        <v>2.65</v>
      </c>
      <c r="S48" s="54">
        <v>2.4500000000000002</v>
      </c>
      <c r="T48" s="54">
        <v>2.4</v>
      </c>
      <c r="U48" s="54">
        <v>2.4</v>
      </c>
      <c r="V48" s="54">
        <v>2.65</v>
      </c>
      <c r="W48" s="56">
        <v>2.6</v>
      </c>
      <c r="X48" s="2">
        <f t="shared" ca="1" si="56"/>
        <v>0</v>
      </c>
      <c r="Y48" s="2">
        <f t="shared" ca="1" si="56"/>
        <v>0</v>
      </c>
      <c r="Z48" s="2">
        <f t="shared" ca="1" si="54"/>
        <v>0</v>
      </c>
      <c r="AA48" s="2">
        <f t="shared" ca="1" si="54"/>
        <v>0</v>
      </c>
      <c r="AB48" s="2">
        <f t="shared" ca="1" si="54"/>
        <v>0</v>
      </c>
      <c r="AC48" s="2">
        <f t="shared" ca="1" si="54"/>
        <v>0</v>
      </c>
      <c r="AD48" s="2">
        <f t="shared" ca="1" si="54"/>
        <v>0</v>
      </c>
      <c r="AE48" s="2">
        <f t="shared" ca="1" si="54"/>
        <v>0</v>
      </c>
      <c r="AF48" s="2">
        <f t="shared" ca="1" si="54"/>
        <v>0</v>
      </c>
      <c r="AG48" s="2">
        <f t="shared" ca="1" si="54"/>
        <v>0</v>
      </c>
      <c r="AH48" s="2">
        <f t="shared" ca="1" si="54"/>
        <v>0</v>
      </c>
      <c r="AI48" s="2">
        <f t="shared" ca="1" si="54"/>
        <v>0</v>
      </c>
      <c r="AJ48" s="2">
        <f t="shared" ca="1" si="54"/>
        <v>0</v>
      </c>
      <c r="AK48" s="2">
        <f t="shared" ca="1" si="54"/>
        <v>0</v>
      </c>
      <c r="AL48" s="55">
        <v>3.6000000000000005</v>
      </c>
      <c r="AM48" s="55">
        <v>3.5999999999999996</v>
      </c>
      <c r="AN48" s="55">
        <v>3.5999999999999996</v>
      </c>
      <c r="AO48" s="55">
        <v>3.6000000000000005</v>
      </c>
      <c r="AP48" s="55">
        <v>3.5999999999999996</v>
      </c>
      <c r="AQ48" s="55">
        <v>3.6</v>
      </c>
      <c r="AR48" s="55">
        <v>3.6</v>
      </c>
      <c r="AS48" s="55">
        <v>3.6</v>
      </c>
      <c r="AT48" s="55">
        <v>3.6000000000000005</v>
      </c>
      <c r="AU48" s="55">
        <v>3.6</v>
      </c>
      <c r="AV48" s="55">
        <v>3.6</v>
      </c>
      <c r="AW48" s="55">
        <v>3.6</v>
      </c>
      <c r="AX48" s="55">
        <v>3.6000000000000005</v>
      </c>
      <c r="AY48" s="55">
        <v>3.6000000000000005</v>
      </c>
      <c r="AZ48" s="2">
        <f t="shared" ca="1" si="57"/>
        <v>0</v>
      </c>
      <c r="BA48" s="2">
        <f t="shared" ca="1" si="57"/>
        <v>0</v>
      </c>
      <c r="BB48" s="2">
        <f t="shared" ca="1" si="55"/>
        <v>0</v>
      </c>
      <c r="BC48" s="2">
        <f t="shared" ca="1" si="55"/>
        <v>0</v>
      </c>
      <c r="BD48" s="2">
        <f t="shared" ca="1" si="55"/>
        <v>0</v>
      </c>
      <c r="BE48" s="2">
        <f t="shared" ca="1" si="55"/>
        <v>0</v>
      </c>
      <c r="BF48" s="2">
        <f t="shared" ca="1" si="55"/>
        <v>0</v>
      </c>
      <c r="BG48" s="2">
        <f t="shared" ca="1" si="55"/>
        <v>0</v>
      </c>
      <c r="BH48" s="2">
        <f t="shared" ca="1" si="55"/>
        <v>0</v>
      </c>
      <c r="BI48" s="2">
        <f t="shared" ca="1" si="55"/>
        <v>0</v>
      </c>
      <c r="BJ48" s="2">
        <f t="shared" ca="1" si="55"/>
        <v>0</v>
      </c>
      <c r="BK48" s="2">
        <f t="shared" ca="1" si="55"/>
        <v>0</v>
      </c>
      <c r="BL48" s="2">
        <f t="shared" ca="1" si="55"/>
        <v>0</v>
      </c>
      <c r="BM48" s="2">
        <f t="shared" ca="1" si="55"/>
        <v>0</v>
      </c>
      <c r="BN48" s="2" t="str">
        <f t="shared" si="22"/>
        <v>SG</v>
      </c>
      <c r="BO48" s="2">
        <f t="shared" si="58"/>
        <v>0</v>
      </c>
      <c r="BP48" s="2">
        <f t="shared" si="53"/>
        <v>1</v>
      </c>
      <c r="BR48" s="2">
        <f t="shared" si="59"/>
        <v>0</v>
      </c>
      <c r="BS48" s="2">
        <f t="shared" si="60"/>
        <v>0</v>
      </c>
      <c r="BT48" s="2">
        <f t="shared" si="61"/>
        <v>0</v>
      </c>
      <c r="BU48" s="2">
        <f t="shared" si="62"/>
        <v>0</v>
      </c>
      <c r="BV48" s="2">
        <f t="shared" si="63"/>
        <v>0</v>
      </c>
      <c r="BW48" s="2">
        <f t="shared" si="64"/>
        <v>0</v>
      </c>
      <c r="BX48" s="2">
        <f t="shared" si="65"/>
        <v>0</v>
      </c>
      <c r="BY48" s="2">
        <f t="shared" si="66"/>
        <v>0</v>
      </c>
      <c r="BZ48" s="2">
        <f t="shared" si="67"/>
        <v>0</v>
      </c>
      <c r="CA48" s="2">
        <f t="shared" si="68"/>
        <v>0</v>
      </c>
      <c r="CB48" s="2">
        <f t="shared" si="69"/>
        <v>0</v>
      </c>
      <c r="CC48" s="2">
        <f t="shared" si="70"/>
        <v>0</v>
      </c>
      <c r="CD48" s="2">
        <f t="shared" si="71"/>
        <v>0</v>
      </c>
      <c r="CE48" s="2">
        <f t="shared" si="72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КА-3Б  -  Гун</v>
      </c>
      <c r="B49" s="10" t="s">
        <v>1087</v>
      </c>
      <c r="C49" s="18">
        <v>8</v>
      </c>
      <c r="D49" s="18">
        <v>0</v>
      </c>
      <c r="E49" s="22" t="s">
        <v>726</v>
      </c>
      <c r="F49" s="22">
        <v>1</v>
      </c>
      <c r="G49" s="18">
        <v>1</v>
      </c>
      <c r="H49" s="20">
        <f t="shared" ca="1" si="18"/>
        <v>0</v>
      </c>
      <c r="I49" s="16" t="str">
        <f t="shared" si="19"/>
        <v>03K002SGB015</v>
      </c>
      <c r="J49" s="54">
        <v>2.6</v>
      </c>
      <c r="K49" s="54">
        <v>3.05</v>
      </c>
      <c r="L49" s="54">
        <v>2.75</v>
      </c>
      <c r="M49" s="54">
        <v>2.4</v>
      </c>
      <c r="N49" s="54">
        <v>2.5499999999999998</v>
      </c>
      <c r="O49" s="54">
        <v>2.4500000000000002</v>
      </c>
      <c r="P49" s="54">
        <v>2.7</v>
      </c>
      <c r="Q49" s="54">
        <v>3.2</v>
      </c>
      <c r="R49" s="54">
        <v>3.3</v>
      </c>
      <c r="S49" s="54">
        <v>2.7</v>
      </c>
      <c r="T49" s="54">
        <v>2.85</v>
      </c>
      <c r="U49" s="54">
        <v>3.55</v>
      </c>
      <c r="V49" s="54">
        <v>3.4</v>
      </c>
      <c r="W49" s="56">
        <v>3.2</v>
      </c>
      <c r="X49" s="2">
        <f t="shared" ca="1" si="56"/>
        <v>0</v>
      </c>
      <c r="Y49" s="2">
        <f t="shared" ca="1" si="56"/>
        <v>0</v>
      </c>
      <c r="Z49" s="2">
        <f t="shared" ca="1" si="54"/>
        <v>0</v>
      </c>
      <c r="AA49" s="2">
        <f t="shared" ca="1" si="54"/>
        <v>0</v>
      </c>
      <c r="AB49" s="2">
        <f t="shared" ca="1" si="54"/>
        <v>0</v>
      </c>
      <c r="AC49" s="2">
        <f t="shared" ca="1" si="54"/>
        <v>0</v>
      </c>
      <c r="AD49" s="2">
        <f t="shared" ca="1" si="54"/>
        <v>0</v>
      </c>
      <c r="AE49" s="2">
        <f t="shared" ca="1" si="54"/>
        <v>0</v>
      </c>
      <c r="AF49" s="2">
        <f t="shared" ca="1" si="54"/>
        <v>0</v>
      </c>
      <c r="AG49" s="2">
        <f t="shared" ca="1" si="54"/>
        <v>0</v>
      </c>
      <c r="AH49" s="2">
        <f t="shared" ca="1" si="54"/>
        <v>0</v>
      </c>
      <c r="AI49" s="2">
        <f t="shared" ca="1" si="54"/>
        <v>0</v>
      </c>
      <c r="AJ49" s="2">
        <f t="shared" ca="1" si="54"/>
        <v>0</v>
      </c>
      <c r="AK49" s="2">
        <f t="shared" ca="1" si="54"/>
        <v>0</v>
      </c>
      <c r="AL49" s="55">
        <v>3.6000000000000005</v>
      </c>
      <c r="AM49" s="55">
        <v>3.5999999999999996</v>
      </c>
      <c r="AN49" s="55">
        <v>3.5999999999999996</v>
      </c>
      <c r="AO49" s="55">
        <v>3.6000000000000005</v>
      </c>
      <c r="AP49" s="55">
        <v>3.5999999999999996</v>
      </c>
      <c r="AQ49" s="55">
        <v>3.6</v>
      </c>
      <c r="AR49" s="55">
        <v>3.6</v>
      </c>
      <c r="AS49" s="55">
        <v>3.6</v>
      </c>
      <c r="AT49" s="55">
        <v>3.6000000000000005</v>
      </c>
      <c r="AU49" s="55">
        <v>3.6</v>
      </c>
      <c r="AV49" s="55">
        <v>3.6</v>
      </c>
      <c r="AW49" s="55">
        <v>3.6</v>
      </c>
      <c r="AX49" s="55">
        <v>3.6000000000000005</v>
      </c>
      <c r="AY49" s="55">
        <v>3.6000000000000005</v>
      </c>
      <c r="AZ49" s="2">
        <f t="shared" ca="1" si="57"/>
        <v>0</v>
      </c>
      <c r="BA49" s="2">
        <f t="shared" ca="1" si="57"/>
        <v>0</v>
      </c>
      <c r="BB49" s="2">
        <f t="shared" ca="1" si="55"/>
        <v>0</v>
      </c>
      <c r="BC49" s="2">
        <f t="shared" ca="1" si="55"/>
        <v>0</v>
      </c>
      <c r="BD49" s="2">
        <f t="shared" ca="1" si="55"/>
        <v>0</v>
      </c>
      <c r="BE49" s="2">
        <f t="shared" ca="1" si="55"/>
        <v>0</v>
      </c>
      <c r="BF49" s="2">
        <f t="shared" ca="1" si="55"/>
        <v>0</v>
      </c>
      <c r="BG49" s="2">
        <f t="shared" ca="1" si="55"/>
        <v>0</v>
      </c>
      <c r="BH49" s="2">
        <f t="shared" ca="1" si="55"/>
        <v>0</v>
      </c>
      <c r="BI49" s="2">
        <f t="shared" ca="1" si="55"/>
        <v>0</v>
      </c>
      <c r="BJ49" s="2">
        <f t="shared" ca="1" si="55"/>
        <v>0</v>
      </c>
      <c r="BK49" s="2">
        <f t="shared" ca="1" si="55"/>
        <v>0</v>
      </c>
      <c r="BL49" s="2">
        <f t="shared" ca="1" si="55"/>
        <v>0</v>
      </c>
      <c r="BM49" s="2">
        <f t="shared" ca="1" si="55"/>
        <v>0</v>
      </c>
      <c r="BN49" s="2" t="str">
        <f t="shared" si="22"/>
        <v>SG</v>
      </c>
      <c r="BO49" s="2">
        <f t="shared" si="58"/>
        <v>0</v>
      </c>
      <c r="BP49" s="2">
        <f t="shared" si="53"/>
        <v>1</v>
      </c>
      <c r="BR49" s="2">
        <f t="shared" si="59"/>
        <v>0</v>
      </c>
      <c r="BS49" s="2">
        <f t="shared" si="60"/>
        <v>0</v>
      </c>
      <c r="BT49" s="2">
        <f t="shared" si="61"/>
        <v>0</v>
      </c>
      <c r="BU49" s="2">
        <f t="shared" si="62"/>
        <v>0</v>
      </c>
      <c r="BV49" s="2">
        <f t="shared" si="63"/>
        <v>0</v>
      </c>
      <c r="BW49" s="2">
        <f t="shared" si="64"/>
        <v>0</v>
      </c>
      <c r="BX49" s="2">
        <f t="shared" si="65"/>
        <v>0</v>
      </c>
      <c r="BY49" s="2">
        <f t="shared" si="66"/>
        <v>0</v>
      </c>
      <c r="BZ49" s="2">
        <f t="shared" si="67"/>
        <v>0</v>
      </c>
      <c r="CA49" s="2">
        <f t="shared" si="68"/>
        <v>0</v>
      </c>
      <c r="CB49" s="2">
        <f t="shared" si="69"/>
        <v>0</v>
      </c>
      <c r="CC49" s="2">
        <f t="shared" si="70"/>
        <v>0</v>
      </c>
      <c r="CD49" s="2">
        <f t="shared" si="71"/>
        <v>0</v>
      </c>
      <c r="CE49" s="2">
        <f t="shared" si="72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КА-4А  -  Гун</v>
      </c>
      <c r="B50" s="10" t="s">
        <v>1088</v>
      </c>
      <c r="C50" s="18">
        <v>8</v>
      </c>
      <c r="D50" s="18">
        <v>0</v>
      </c>
      <c r="E50" s="22" t="s">
        <v>726</v>
      </c>
      <c r="F50" s="22">
        <v>1</v>
      </c>
      <c r="G50" s="18">
        <v>1</v>
      </c>
      <c r="H50" s="20">
        <f t="shared" ca="1" si="18"/>
        <v>0</v>
      </c>
      <c r="I50" s="16" t="str">
        <f t="shared" si="19"/>
        <v>04K002SGA015</v>
      </c>
      <c r="J50" s="54">
        <v>1.7</v>
      </c>
      <c r="K50" s="54">
        <v>1.9</v>
      </c>
      <c r="L50" s="54">
        <v>2.2999999999999998</v>
      </c>
      <c r="M50" s="54">
        <v>2</v>
      </c>
      <c r="N50" s="54">
        <v>1.7</v>
      </c>
      <c r="O50" s="54">
        <v>1.9</v>
      </c>
      <c r="P50" s="54">
        <v>2.2000000000000002</v>
      </c>
      <c r="Q50" s="54">
        <v>2.11</v>
      </c>
      <c r="R50" s="54">
        <v>0</v>
      </c>
      <c r="S50" s="54">
        <v>0</v>
      </c>
      <c r="T50" s="54">
        <v>0</v>
      </c>
      <c r="U50" s="54">
        <v>0</v>
      </c>
      <c r="V50" s="54">
        <v>0</v>
      </c>
      <c r="W50" s="56">
        <v>0</v>
      </c>
      <c r="X50" s="2">
        <f t="shared" ca="1" si="56"/>
        <v>0</v>
      </c>
      <c r="Y50" s="2">
        <f t="shared" ca="1" si="56"/>
        <v>0</v>
      </c>
      <c r="Z50" s="2">
        <f t="shared" ca="1" si="54"/>
        <v>0</v>
      </c>
      <c r="AA50" s="2">
        <f t="shared" ca="1" si="54"/>
        <v>0</v>
      </c>
      <c r="AB50" s="2">
        <f t="shared" ca="1" si="54"/>
        <v>0</v>
      </c>
      <c r="AC50" s="2">
        <f t="shared" ca="1" si="54"/>
        <v>0</v>
      </c>
      <c r="AD50" s="2">
        <f t="shared" ca="1" si="54"/>
        <v>0</v>
      </c>
      <c r="AE50" s="2">
        <f t="shared" ca="1" si="54"/>
        <v>0</v>
      </c>
      <c r="AF50" s="2">
        <f t="shared" ca="1" si="54"/>
        <v>0</v>
      </c>
      <c r="AG50" s="2">
        <f t="shared" ca="1" si="54"/>
        <v>0</v>
      </c>
      <c r="AH50" s="2">
        <f t="shared" ca="1" si="54"/>
        <v>0</v>
      </c>
      <c r="AI50" s="2">
        <f t="shared" ca="1" si="54"/>
        <v>0</v>
      </c>
      <c r="AJ50" s="2">
        <f t="shared" ca="1" si="54"/>
        <v>0</v>
      </c>
      <c r="AK50" s="2">
        <f t="shared" ca="1" si="54"/>
        <v>0</v>
      </c>
      <c r="AL50" s="55">
        <v>3.0052686567164177</v>
      </c>
      <c r="AM50" s="55">
        <v>2.8286567164179104</v>
      </c>
      <c r="AN50" s="55">
        <v>2.9226716417910446</v>
      </c>
      <c r="AO50" s="55">
        <v>2.8989402985074624</v>
      </c>
      <c r="AP50" s="55">
        <v>2.7150298507462689</v>
      </c>
      <c r="AQ50" s="55">
        <v>2.9716865671641792</v>
      </c>
      <c r="AR50" s="55">
        <v>2.5274262295081966</v>
      </c>
      <c r="AS50" s="55">
        <v>2.1158142397869577</v>
      </c>
      <c r="AT50" s="55">
        <v>0</v>
      </c>
      <c r="AU50" s="55">
        <v>0</v>
      </c>
      <c r="AV50" s="55">
        <v>0</v>
      </c>
      <c r="AW50" s="55">
        <v>0</v>
      </c>
      <c r="AX50" s="55">
        <v>0</v>
      </c>
      <c r="AY50" s="55">
        <v>0</v>
      </c>
      <c r="AZ50" s="2">
        <f t="shared" ca="1" si="57"/>
        <v>0</v>
      </c>
      <c r="BA50" s="2">
        <f t="shared" ca="1" si="57"/>
        <v>0</v>
      </c>
      <c r="BB50" s="2">
        <f t="shared" ca="1" si="55"/>
        <v>0</v>
      </c>
      <c r="BC50" s="2">
        <f t="shared" ca="1" si="55"/>
        <v>0</v>
      </c>
      <c r="BD50" s="2">
        <f t="shared" ca="1" si="55"/>
        <v>0</v>
      </c>
      <c r="BE50" s="2">
        <f t="shared" ca="1" si="55"/>
        <v>0</v>
      </c>
      <c r="BF50" s="2">
        <f t="shared" ca="1" si="55"/>
        <v>0</v>
      </c>
      <c r="BG50" s="2">
        <f t="shared" ca="1" si="55"/>
        <v>0</v>
      </c>
      <c r="BH50" s="2">
        <f t="shared" ca="1" si="55"/>
        <v>0</v>
      </c>
      <c r="BI50" s="2">
        <f t="shared" ca="1" si="55"/>
        <v>0</v>
      </c>
      <c r="BJ50" s="2">
        <f t="shared" ca="1" si="55"/>
        <v>0</v>
      </c>
      <c r="BK50" s="2">
        <f t="shared" ca="1" si="55"/>
        <v>0</v>
      </c>
      <c r="BL50" s="2">
        <f t="shared" ca="1" si="55"/>
        <v>0</v>
      </c>
      <c r="BM50" s="2">
        <f t="shared" ca="1" si="55"/>
        <v>0</v>
      </c>
      <c r="BN50" s="2" t="str">
        <f t="shared" si="22"/>
        <v>SG</v>
      </c>
      <c r="BP50" s="2">
        <f t="shared" si="53"/>
        <v>1</v>
      </c>
      <c r="BR50" s="2">
        <f t="shared" si="59"/>
        <v>0</v>
      </c>
      <c r="BS50" s="2">
        <f t="shared" si="60"/>
        <v>0</v>
      </c>
      <c r="BT50" s="2">
        <f t="shared" si="61"/>
        <v>0</v>
      </c>
      <c r="BU50" s="2">
        <f t="shared" si="62"/>
        <v>0</v>
      </c>
      <c r="BV50" s="2">
        <f t="shared" si="63"/>
        <v>0</v>
      </c>
      <c r="BW50" s="2">
        <f t="shared" si="64"/>
        <v>0</v>
      </c>
      <c r="BX50" s="2">
        <f t="shared" si="65"/>
        <v>0</v>
      </c>
      <c r="BY50" s="2">
        <f t="shared" si="66"/>
        <v>0</v>
      </c>
      <c r="BZ50" s="2">
        <f t="shared" si="67"/>
        <v>0</v>
      </c>
      <c r="CA50" s="2">
        <f t="shared" si="68"/>
        <v>0</v>
      </c>
      <c r="CB50" s="2">
        <f t="shared" si="69"/>
        <v>0</v>
      </c>
      <c r="CC50" s="2">
        <f t="shared" si="70"/>
        <v>0</v>
      </c>
      <c r="CD50" s="2">
        <f t="shared" si="71"/>
        <v>0</v>
      </c>
      <c r="CE50" s="2">
        <f t="shared" si="72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КА-4Б  -  Гун</v>
      </c>
      <c r="B51" s="10" t="s">
        <v>1089</v>
      </c>
      <c r="C51" s="18">
        <v>8</v>
      </c>
      <c r="D51" s="18">
        <v>0</v>
      </c>
      <c r="E51" s="22" t="s">
        <v>726</v>
      </c>
      <c r="F51" s="22">
        <v>1</v>
      </c>
      <c r="G51" s="18">
        <v>1</v>
      </c>
      <c r="H51" s="20">
        <f t="shared" ca="1" si="18"/>
        <v>0</v>
      </c>
      <c r="I51" s="16" t="str">
        <f t="shared" si="19"/>
        <v>04K002SGB015</v>
      </c>
      <c r="J51" s="54">
        <v>2.1</v>
      </c>
      <c r="K51" s="54">
        <v>2.9</v>
      </c>
      <c r="L51" s="54">
        <v>2.4</v>
      </c>
      <c r="M51" s="54">
        <v>2.9</v>
      </c>
      <c r="N51" s="54">
        <v>2.4</v>
      </c>
      <c r="O51" s="54">
        <v>2.5</v>
      </c>
      <c r="P51" s="54">
        <v>2.1</v>
      </c>
      <c r="Q51" s="54">
        <v>2.11</v>
      </c>
      <c r="R51" s="54">
        <v>0</v>
      </c>
      <c r="S51" s="54">
        <v>0</v>
      </c>
      <c r="T51" s="54">
        <v>0</v>
      </c>
      <c r="U51" s="54">
        <v>0</v>
      </c>
      <c r="V51" s="54">
        <v>0</v>
      </c>
      <c r="W51" s="56">
        <v>0</v>
      </c>
      <c r="X51" s="2">
        <f t="shared" ca="1" si="56"/>
        <v>0</v>
      </c>
      <c r="Y51" s="2">
        <f t="shared" ca="1" si="56"/>
        <v>0</v>
      </c>
      <c r="Z51" s="2">
        <f t="shared" ca="1" si="54"/>
        <v>0</v>
      </c>
      <c r="AA51" s="2">
        <f t="shared" ca="1" si="54"/>
        <v>0</v>
      </c>
      <c r="AB51" s="2">
        <f t="shared" ca="1" si="54"/>
        <v>0</v>
      </c>
      <c r="AC51" s="2">
        <f t="shared" ca="1" si="54"/>
        <v>0</v>
      </c>
      <c r="AD51" s="2">
        <f t="shared" ca="1" si="54"/>
        <v>0</v>
      </c>
      <c r="AE51" s="2">
        <f t="shared" ca="1" si="54"/>
        <v>0</v>
      </c>
      <c r="AF51" s="2">
        <f t="shared" ca="1" si="54"/>
        <v>0</v>
      </c>
      <c r="AG51" s="2">
        <f t="shared" ca="1" si="54"/>
        <v>0</v>
      </c>
      <c r="AH51" s="2">
        <f t="shared" ca="1" si="54"/>
        <v>0</v>
      </c>
      <c r="AI51" s="2">
        <f t="shared" ca="1" si="54"/>
        <v>0</v>
      </c>
      <c r="AJ51" s="2">
        <f t="shared" ca="1" si="54"/>
        <v>0</v>
      </c>
      <c r="AK51" s="2">
        <f t="shared" ca="1" si="54"/>
        <v>0</v>
      </c>
      <c r="AL51" s="55">
        <v>3.0052686567164177</v>
      </c>
      <c r="AM51" s="55">
        <v>2.8286567164179104</v>
      </c>
      <c r="AN51" s="55">
        <v>2.9226716417910446</v>
      </c>
      <c r="AO51" s="55">
        <v>2.8989402985074624</v>
      </c>
      <c r="AP51" s="55">
        <v>2.7150298507462689</v>
      </c>
      <c r="AQ51" s="55">
        <v>2.9716865671641792</v>
      </c>
      <c r="AR51" s="55">
        <v>2.5274262295081966</v>
      </c>
      <c r="AS51" s="55">
        <v>2.1158142397869577</v>
      </c>
      <c r="AT51" s="55">
        <v>0</v>
      </c>
      <c r="AU51" s="55">
        <v>0</v>
      </c>
      <c r="AV51" s="55">
        <v>0</v>
      </c>
      <c r="AW51" s="55">
        <v>0</v>
      </c>
      <c r="AX51" s="55">
        <v>0</v>
      </c>
      <c r="AY51" s="55">
        <v>0</v>
      </c>
      <c r="AZ51" s="2">
        <f t="shared" ca="1" si="57"/>
        <v>0</v>
      </c>
      <c r="BA51" s="2">
        <f t="shared" ca="1" si="57"/>
        <v>0</v>
      </c>
      <c r="BB51" s="2">
        <f t="shared" ca="1" si="55"/>
        <v>0</v>
      </c>
      <c r="BC51" s="2">
        <f t="shared" ca="1" si="55"/>
        <v>0</v>
      </c>
      <c r="BD51" s="2">
        <f t="shared" ca="1" si="55"/>
        <v>0</v>
      </c>
      <c r="BE51" s="2">
        <f t="shared" ca="1" si="55"/>
        <v>0</v>
      </c>
      <c r="BF51" s="2">
        <f t="shared" ca="1" si="55"/>
        <v>0</v>
      </c>
      <c r="BG51" s="2">
        <f t="shared" ca="1" si="55"/>
        <v>0</v>
      </c>
      <c r="BH51" s="2">
        <f t="shared" ca="1" si="55"/>
        <v>0</v>
      </c>
      <c r="BI51" s="2">
        <f t="shared" ca="1" si="55"/>
        <v>0</v>
      </c>
      <c r="BJ51" s="2">
        <f t="shared" ca="1" si="55"/>
        <v>0</v>
      </c>
      <c r="BK51" s="2">
        <f t="shared" ca="1" si="55"/>
        <v>0</v>
      </c>
      <c r="BL51" s="2">
        <f t="shared" ca="1" si="55"/>
        <v>0</v>
      </c>
      <c r="BM51" s="2">
        <f t="shared" ca="1" si="55"/>
        <v>0</v>
      </c>
      <c r="BN51" s="2" t="str">
        <f t="shared" si="22"/>
        <v>SG</v>
      </c>
      <c r="BP51" s="2">
        <f t="shared" si="53"/>
        <v>1</v>
      </c>
      <c r="BR51" s="2">
        <f t="shared" si="59"/>
        <v>0</v>
      </c>
      <c r="BS51" s="2">
        <f t="shared" si="60"/>
        <v>0</v>
      </c>
      <c r="BT51" s="2">
        <f t="shared" si="61"/>
        <v>0</v>
      </c>
      <c r="BU51" s="2">
        <f t="shared" si="62"/>
        <v>0</v>
      </c>
      <c r="BV51" s="2">
        <f t="shared" si="63"/>
        <v>0</v>
      </c>
      <c r="BW51" s="2">
        <f t="shared" si="64"/>
        <v>0</v>
      </c>
      <c r="BX51" s="2">
        <f t="shared" si="65"/>
        <v>0</v>
      </c>
      <c r="BY51" s="2">
        <f t="shared" si="66"/>
        <v>0</v>
      </c>
      <c r="BZ51" s="2">
        <f t="shared" si="67"/>
        <v>0</v>
      </c>
      <c r="CA51" s="2">
        <f t="shared" si="68"/>
        <v>0</v>
      </c>
      <c r="CB51" s="2">
        <f t="shared" si="69"/>
        <v>0</v>
      </c>
      <c r="CC51" s="2">
        <f t="shared" si="70"/>
        <v>0</v>
      </c>
      <c r="CD51" s="2">
        <f t="shared" si="71"/>
        <v>0</v>
      </c>
      <c r="CE51" s="2">
        <f t="shared" si="72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КА-5А  -  Гун</v>
      </c>
      <c r="B52" s="10" t="s">
        <v>1090</v>
      </c>
      <c r="C52" s="18">
        <v>8</v>
      </c>
      <c r="D52" s="18">
        <v>0</v>
      </c>
      <c r="E52" s="22" t="s">
        <v>726</v>
      </c>
      <c r="F52" s="22">
        <v>1</v>
      </c>
      <c r="G52" s="18">
        <v>1</v>
      </c>
      <c r="H52" s="20">
        <f t="shared" ca="1" si="18"/>
        <v>0</v>
      </c>
      <c r="I52" s="16" t="str">
        <f t="shared" si="19"/>
        <v>05K002SGA015</v>
      </c>
      <c r="J52" s="54">
        <v>2.1</v>
      </c>
      <c r="K52" s="54">
        <v>2.7</v>
      </c>
      <c r="L52" s="54">
        <v>2.9</v>
      </c>
      <c r="M52" s="54">
        <v>3.4</v>
      </c>
      <c r="N52" s="54">
        <v>3.1</v>
      </c>
      <c r="O52" s="54">
        <v>3</v>
      </c>
      <c r="P52" s="54">
        <v>2.8</v>
      </c>
      <c r="Q52" s="54">
        <v>3</v>
      </c>
      <c r="R52" s="54">
        <v>2.8</v>
      </c>
      <c r="S52" s="54">
        <v>3.4</v>
      </c>
      <c r="T52" s="54">
        <v>3.1</v>
      </c>
      <c r="U52" s="54">
        <v>3.1</v>
      </c>
      <c r="V52" s="54">
        <v>3.3</v>
      </c>
      <c r="W52" s="56">
        <v>3.5</v>
      </c>
      <c r="X52" s="2">
        <f t="shared" ca="1" si="56"/>
        <v>0</v>
      </c>
      <c r="Y52" s="2">
        <f t="shared" ca="1" si="56"/>
        <v>0</v>
      </c>
      <c r="Z52" s="2">
        <f t="shared" ca="1" si="54"/>
        <v>0</v>
      </c>
      <c r="AA52" s="2">
        <f t="shared" ca="1" si="54"/>
        <v>0</v>
      </c>
      <c r="AB52" s="2">
        <f t="shared" ca="1" si="54"/>
        <v>0</v>
      </c>
      <c r="AC52" s="2">
        <f t="shared" ca="1" si="54"/>
        <v>0</v>
      </c>
      <c r="AD52" s="2">
        <f t="shared" ca="1" si="54"/>
        <v>0</v>
      </c>
      <c r="AE52" s="2">
        <f t="shared" ca="1" si="54"/>
        <v>0</v>
      </c>
      <c r="AF52" s="2">
        <f t="shared" ca="1" si="54"/>
        <v>0</v>
      </c>
      <c r="AG52" s="2">
        <f t="shared" ca="1" si="54"/>
        <v>0</v>
      </c>
      <c r="AH52" s="2">
        <f t="shared" ca="1" si="54"/>
        <v>0</v>
      </c>
      <c r="AI52" s="2">
        <f t="shared" ca="1" si="54"/>
        <v>0</v>
      </c>
      <c r="AJ52" s="2">
        <f t="shared" ca="1" si="54"/>
        <v>0</v>
      </c>
      <c r="AK52" s="2">
        <f t="shared" ca="1" si="54"/>
        <v>0</v>
      </c>
      <c r="AL52" s="55">
        <v>3.6000000000000005</v>
      </c>
      <c r="AM52" s="55">
        <v>3.6</v>
      </c>
      <c r="AN52" s="55">
        <v>3.6</v>
      </c>
      <c r="AO52" s="55">
        <v>3.6000000000000005</v>
      </c>
      <c r="AP52" s="55">
        <v>3.5999999999999996</v>
      </c>
      <c r="AQ52" s="55">
        <v>3.6000000000000005</v>
      </c>
      <c r="AR52" s="55">
        <v>3.5999999999999996</v>
      </c>
      <c r="AS52" s="55">
        <v>3.5999999999999996</v>
      </c>
      <c r="AT52" s="55">
        <v>3.6</v>
      </c>
      <c r="AU52" s="55">
        <v>3.632851101713777</v>
      </c>
      <c r="AV52" s="55">
        <v>3.6279771428571426</v>
      </c>
      <c r="AW52" s="55">
        <v>3.626158038147139</v>
      </c>
      <c r="AX52" s="55">
        <v>3.6197576034758749</v>
      </c>
      <c r="AY52" s="55">
        <v>3.6249664429530202</v>
      </c>
      <c r="AZ52" s="2">
        <f t="shared" ca="1" si="57"/>
        <v>0</v>
      </c>
      <c r="BA52" s="2">
        <f t="shared" ca="1" si="57"/>
        <v>0</v>
      </c>
      <c r="BB52" s="2">
        <f t="shared" ca="1" si="55"/>
        <v>0</v>
      </c>
      <c r="BC52" s="2">
        <f t="shared" ca="1" si="55"/>
        <v>0</v>
      </c>
      <c r="BD52" s="2">
        <f t="shared" ca="1" si="55"/>
        <v>0</v>
      </c>
      <c r="BE52" s="2">
        <f t="shared" ca="1" si="55"/>
        <v>0</v>
      </c>
      <c r="BF52" s="2">
        <f t="shared" ca="1" si="55"/>
        <v>0</v>
      </c>
      <c r="BG52" s="2">
        <f t="shared" ca="1" si="55"/>
        <v>0</v>
      </c>
      <c r="BH52" s="2">
        <f t="shared" ca="1" si="55"/>
        <v>0</v>
      </c>
      <c r="BI52" s="2">
        <f t="shared" ca="1" si="55"/>
        <v>0</v>
      </c>
      <c r="BJ52" s="2">
        <f t="shared" ca="1" si="55"/>
        <v>0</v>
      </c>
      <c r="BK52" s="2">
        <f t="shared" ca="1" si="55"/>
        <v>0</v>
      </c>
      <c r="BL52" s="2">
        <f t="shared" ca="1" si="55"/>
        <v>0</v>
      </c>
      <c r="BM52" s="2">
        <f t="shared" ca="1" si="55"/>
        <v>0</v>
      </c>
      <c r="BN52" s="2" t="str">
        <f t="shared" si="22"/>
        <v>SG</v>
      </c>
      <c r="BO52" s="2">
        <f>IF(AND(COUNTIF(J52:W52,"&gt;0")&gt;6,COUNTIF(J52:W52,"&gt;0")=SUM(BR52:CE52)),SUM(BR52:CE52),0)</f>
        <v>0</v>
      </c>
      <c r="BP52" s="2">
        <f t="shared" si="53"/>
        <v>1</v>
      </c>
      <c r="BR52" s="2">
        <f t="shared" si="59"/>
        <v>0</v>
      </c>
      <c r="BS52" s="2">
        <f t="shared" si="60"/>
        <v>0</v>
      </c>
      <c r="BT52" s="2">
        <f t="shared" si="61"/>
        <v>0</v>
      </c>
      <c r="BU52" s="2">
        <f t="shared" si="62"/>
        <v>0</v>
      </c>
      <c r="BV52" s="2">
        <f t="shared" si="63"/>
        <v>0</v>
      </c>
      <c r="BW52" s="2">
        <f t="shared" si="64"/>
        <v>0</v>
      </c>
      <c r="BX52" s="2">
        <f t="shared" si="65"/>
        <v>0</v>
      </c>
      <c r="BY52" s="2">
        <f t="shared" si="66"/>
        <v>0</v>
      </c>
      <c r="BZ52" s="2">
        <f t="shared" si="67"/>
        <v>0</v>
      </c>
      <c r="CA52" s="2">
        <f t="shared" si="68"/>
        <v>0</v>
      </c>
      <c r="CB52" s="2">
        <f t="shared" si="69"/>
        <v>0</v>
      </c>
      <c r="CC52" s="2">
        <f t="shared" si="70"/>
        <v>0</v>
      </c>
      <c r="CD52" s="2">
        <f t="shared" si="71"/>
        <v>0</v>
      </c>
      <c r="CE52" s="2">
        <f t="shared" si="72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КА-5Б  -  Гун</v>
      </c>
      <c r="B53" s="10" t="s">
        <v>1091</v>
      </c>
      <c r="C53" s="18">
        <v>8</v>
      </c>
      <c r="D53" s="18">
        <v>0</v>
      </c>
      <c r="E53" s="22" t="s">
        <v>726</v>
      </c>
      <c r="F53" s="22">
        <v>1</v>
      </c>
      <c r="G53" s="18">
        <v>1</v>
      </c>
      <c r="H53" s="20">
        <f t="shared" ca="1" si="18"/>
        <v>0</v>
      </c>
      <c r="I53" s="16" t="str">
        <f t="shared" si="19"/>
        <v>05K002SGB015</v>
      </c>
      <c r="J53" s="54">
        <v>1.9</v>
      </c>
      <c r="K53" s="54">
        <v>2.2000000000000002</v>
      </c>
      <c r="L53" s="54">
        <v>2</v>
      </c>
      <c r="M53" s="54">
        <v>2.2000000000000002</v>
      </c>
      <c r="N53" s="54">
        <v>2.2000000000000002</v>
      </c>
      <c r="O53" s="54">
        <v>2.4</v>
      </c>
      <c r="P53" s="54">
        <v>2.6</v>
      </c>
      <c r="Q53" s="54">
        <v>2.7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X53" s="2">
        <f t="shared" ca="1" si="56"/>
        <v>0</v>
      </c>
      <c r="Y53" s="2">
        <f t="shared" ca="1" si="56"/>
        <v>0</v>
      </c>
      <c r="Z53" s="2">
        <f t="shared" ca="1" si="54"/>
        <v>0</v>
      </c>
      <c r="AA53" s="2">
        <f t="shared" ca="1" si="54"/>
        <v>0</v>
      </c>
      <c r="AB53" s="2">
        <f t="shared" ca="1" si="54"/>
        <v>0</v>
      </c>
      <c r="AC53" s="2">
        <f t="shared" ca="1" si="54"/>
        <v>0</v>
      </c>
      <c r="AD53" s="2">
        <f t="shared" ca="1" si="54"/>
        <v>0</v>
      </c>
      <c r="AE53" s="2">
        <f t="shared" ca="1" si="54"/>
        <v>0</v>
      </c>
      <c r="AF53" s="2">
        <f t="shared" ca="1" si="54"/>
        <v>0</v>
      </c>
      <c r="AG53" s="2">
        <f t="shared" ca="1" si="54"/>
        <v>0</v>
      </c>
      <c r="AH53" s="2">
        <f t="shared" ca="1" si="54"/>
        <v>0</v>
      </c>
      <c r="AI53" s="2">
        <f t="shared" ca="1" si="54"/>
        <v>0</v>
      </c>
      <c r="AJ53" s="2">
        <f t="shared" ca="1" si="54"/>
        <v>0</v>
      </c>
      <c r="AK53" s="2">
        <f t="shared" ca="1" si="54"/>
        <v>0</v>
      </c>
      <c r="AL53" s="55">
        <v>3.6000000000000005</v>
      </c>
      <c r="AM53" s="55">
        <v>3.6</v>
      </c>
      <c r="AN53" s="55">
        <v>3.6</v>
      </c>
      <c r="AO53" s="55">
        <v>3.6000000000000005</v>
      </c>
      <c r="AP53" s="55">
        <v>3.5999999999999996</v>
      </c>
      <c r="AQ53" s="55">
        <v>3.6000000000000005</v>
      </c>
      <c r="AR53" s="55">
        <v>3.5999999999999996</v>
      </c>
      <c r="AS53" s="55">
        <v>3.5999999999999996</v>
      </c>
      <c r="AT53" s="55">
        <v>3.6</v>
      </c>
      <c r="AU53" s="55">
        <v>0</v>
      </c>
      <c r="AV53" s="55">
        <v>0</v>
      </c>
      <c r="AW53" s="55">
        <v>0</v>
      </c>
      <c r="AX53" s="55">
        <v>0</v>
      </c>
      <c r="AY53" s="55">
        <v>0</v>
      </c>
      <c r="AZ53" s="2">
        <f t="shared" ca="1" si="57"/>
        <v>0</v>
      </c>
      <c r="BA53" s="2">
        <f t="shared" ca="1" si="57"/>
        <v>0</v>
      </c>
      <c r="BB53" s="2">
        <f t="shared" ca="1" si="55"/>
        <v>0</v>
      </c>
      <c r="BC53" s="2">
        <f t="shared" ca="1" si="55"/>
        <v>0</v>
      </c>
      <c r="BD53" s="2">
        <f t="shared" ca="1" si="55"/>
        <v>0</v>
      </c>
      <c r="BE53" s="2">
        <f t="shared" ca="1" si="55"/>
        <v>0</v>
      </c>
      <c r="BF53" s="2">
        <f t="shared" ca="1" si="55"/>
        <v>0</v>
      </c>
      <c r="BG53" s="2">
        <f t="shared" ca="1" si="55"/>
        <v>0</v>
      </c>
      <c r="BH53" s="2">
        <f t="shared" ca="1" si="55"/>
        <v>0</v>
      </c>
      <c r="BI53" s="2">
        <f t="shared" ca="1" si="55"/>
        <v>0</v>
      </c>
      <c r="BJ53" s="2">
        <f t="shared" ca="1" si="55"/>
        <v>0</v>
      </c>
      <c r="BK53" s="2">
        <f t="shared" ca="1" si="55"/>
        <v>0</v>
      </c>
      <c r="BL53" s="2">
        <f t="shared" ca="1" si="55"/>
        <v>0</v>
      </c>
      <c r="BM53" s="2">
        <f t="shared" ca="1" si="55"/>
        <v>0</v>
      </c>
      <c r="BN53" s="2" t="str">
        <f t="shared" si="22"/>
        <v>SG</v>
      </c>
      <c r="BP53" s="2">
        <f t="shared" si="53"/>
        <v>1</v>
      </c>
      <c r="BR53" s="2">
        <f t="shared" si="59"/>
        <v>0</v>
      </c>
      <c r="BS53" s="2">
        <f t="shared" si="60"/>
        <v>0</v>
      </c>
      <c r="BT53" s="2">
        <f t="shared" si="61"/>
        <v>0</v>
      </c>
      <c r="BU53" s="2">
        <f t="shared" si="62"/>
        <v>0</v>
      </c>
      <c r="BV53" s="2">
        <f t="shared" si="63"/>
        <v>0</v>
      </c>
      <c r="BW53" s="2">
        <f t="shared" si="64"/>
        <v>0</v>
      </c>
      <c r="BX53" s="2">
        <f t="shared" si="65"/>
        <v>0</v>
      </c>
      <c r="BY53" s="2">
        <f t="shared" si="66"/>
        <v>0</v>
      </c>
      <c r="BZ53" s="2">
        <f t="shared" si="67"/>
        <v>0</v>
      </c>
      <c r="CA53" s="2">
        <f t="shared" si="68"/>
        <v>0</v>
      </c>
      <c r="CB53" s="2">
        <f t="shared" si="69"/>
        <v>0</v>
      </c>
      <c r="CC53" s="2">
        <f t="shared" si="70"/>
        <v>0</v>
      </c>
      <c r="CD53" s="2">
        <f t="shared" si="71"/>
        <v>0</v>
      </c>
      <c r="CE53" s="2">
        <f t="shared" si="72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КА-6А  -  Гун</v>
      </c>
      <c r="B54" s="10" t="s">
        <v>1092</v>
      </c>
      <c r="C54" s="18">
        <v>8</v>
      </c>
      <c r="D54" s="18">
        <v>0</v>
      </c>
      <c r="E54" s="22" t="s">
        <v>726</v>
      </c>
      <c r="F54" s="22">
        <v>1</v>
      </c>
      <c r="G54" s="18">
        <v>1</v>
      </c>
      <c r="H54" s="20">
        <f t="shared" ca="1" si="18"/>
        <v>0</v>
      </c>
      <c r="I54" s="16" t="str">
        <f t="shared" si="19"/>
        <v>06K002SGA015</v>
      </c>
      <c r="J54" s="54">
        <v>2.1</v>
      </c>
      <c r="K54" s="54">
        <v>2.5</v>
      </c>
      <c r="L54" s="54">
        <v>2.5499999999999998</v>
      </c>
      <c r="M54" s="54">
        <v>3.1</v>
      </c>
      <c r="N54" s="54">
        <v>0</v>
      </c>
      <c r="O54" s="54">
        <v>0</v>
      </c>
      <c r="P54" s="54">
        <v>0</v>
      </c>
      <c r="Q54" s="54">
        <v>0</v>
      </c>
      <c r="R54" s="54">
        <v>2.2999999999999998</v>
      </c>
      <c r="S54" s="54">
        <v>2.9</v>
      </c>
      <c r="T54" s="54">
        <v>2.8</v>
      </c>
      <c r="U54" s="54">
        <v>2.65</v>
      </c>
      <c r="V54" s="54">
        <v>2.4500000000000002</v>
      </c>
      <c r="W54" s="56">
        <v>2.6</v>
      </c>
      <c r="X54" s="2">
        <f t="shared" ca="1" si="56"/>
        <v>0</v>
      </c>
      <c r="Y54" s="2">
        <f t="shared" ca="1" si="56"/>
        <v>0</v>
      </c>
      <c r="Z54" s="2">
        <f t="shared" ca="1" si="54"/>
        <v>0</v>
      </c>
      <c r="AA54" s="2">
        <f t="shared" ca="1" si="54"/>
        <v>0</v>
      </c>
      <c r="AB54" s="2">
        <f t="shared" ca="1" si="54"/>
        <v>0</v>
      </c>
      <c r="AC54" s="2">
        <f t="shared" ca="1" si="54"/>
        <v>0</v>
      </c>
      <c r="AD54" s="2">
        <f t="shared" ca="1" si="54"/>
        <v>0</v>
      </c>
      <c r="AE54" s="2">
        <f t="shared" ca="1" si="54"/>
        <v>0</v>
      </c>
      <c r="AF54" s="2">
        <f t="shared" ca="1" si="54"/>
        <v>0</v>
      </c>
      <c r="AG54" s="2">
        <f t="shared" ca="1" si="54"/>
        <v>0</v>
      </c>
      <c r="AH54" s="2">
        <f t="shared" ca="1" si="54"/>
        <v>0</v>
      </c>
      <c r="AI54" s="2">
        <f t="shared" ca="1" si="54"/>
        <v>0</v>
      </c>
      <c r="AJ54" s="2">
        <f t="shared" ca="1" si="54"/>
        <v>0</v>
      </c>
      <c r="AK54" s="2">
        <f t="shared" ca="1" si="54"/>
        <v>0</v>
      </c>
      <c r="AL54" s="55">
        <v>3.0392985074626866</v>
      </c>
      <c r="AM54" s="55">
        <v>2.8674626865671637</v>
      </c>
      <c r="AN54" s="55">
        <v>2.7845074626865673</v>
      </c>
      <c r="AO54" s="55">
        <v>2.495588495511972</v>
      </c>
      <c r="AP54" s="55">
        <v>0</v>
      </c>
      <c r="AQ54" s="55">
        <v>0</v>
      </c>
      <c r="AR54" s="55">
        <v>0</v>
      </c>
      <c r="AS54" s="55">
        <v>0</v>
      </c>
      <c r="AT54" s="55">
        <v>2.7573295968217324</v>
      </c>
      <c r="AU54" s="55">
        <v>2.9552686567164179</v>
      </c>
      <c r="AV54" s="55">
        <v>3.0831818181818185</v>
      </c>
      <c r="AW54" s="55">
        <v>3.0392985074626866</v>
      </c>
      <c r="AX54" s="55">
        <v>3.1563030303030306</v>
      </c>
      <c r="AY54" s="55">
        <v>3.1470606060606059</v>
      </c>
      <c r="AZ54" s="2">
        <f t="shared" ca="1" si="57"/>
        <v>0</v>
      </c>
      <c r="BA54" s="2">
        <f t="shared" ca="1" si="57"/>
        <v>0</v>
      </c>
      <c r="BB54" s="2">
        <f t="shared" ca="1" si="55"/>
        <v>0</v>
      </c>
      <c r="BC54" s="2">
        <f t="shared" ca="1" si="55"/>
        <v>0</v>
      </c>
      <c r="BD54" s="2">
        <f t="shared" ca="1" si="55"/>
        <v>0</v>
      </c>
      <c r="BE54" s="2">
        <f t="shared" ca="1" si="55"/>
        <v>0</v>
      </c>
      <c r="BF54" s="2">
        <f t="shared" ca="1" si="55"/>
        <v>0</v>
      </c>
      <c r="BG54" s="2">
        <f t="shared" ca="1" si="55"/>
        <v>0</v>
      </c>
      <c r="BH54" s="2">
        <f t="shared" ca="1" si="55"/>
        <v>0</v>
      </c>
      <c r="BI54" s="2">
        <f t="shared" ca="1" si="55"/>
        <v>0</v>
      </c>
      <c r="BJ54" s="2">
        <f t="shared" ca="1" si="55"/>
        <v>0</v>
      </c>
      <c r="BK54" s="2">
        <f t="shared" ca="1" si="55"/>
        <v>0</v>
      </c>
      <c r="BL54" s="2">
        <f t="shared" ca="1" si="55"/>
        <v>0</v>
      </c>
      <c r="BM54" s="2">
        <f t="shared" ca="1" si="55"/>
        <v>0</v>
      </c>
      <c r="BN54" s="2" t="str">
        <f t="shared" si="22"/>
        <v>SG</v>
      </c>
      <c r="BO54" s="2">
        <f t="shared" ref="BO54:BO61" si="73">IF(AND(COUNTIF(J54:W54,"&gt;0")&gt;6,COUNTIF(J54:W54,"&gt;0")=SUM(BR54:CE54)),SUM(BR54:CE54),0)</f>
        <v>0</v>
      </c>
      <c r="BP54" s="2">
        <f t="shared" si="53"/>
        <v>1</v>
      </c>
      <c r="BR54" s="2">
        <f t="shared" si="59"/>
        <v>0</v>
      </c>
      <c r="BS54" s="2">
        <f t="shared" si="60"/>
        <v>0</v>
      </c>
      <c r="BT54" s="2">
        <f t="shared" si="61"/>
        <v>0</v>
      </c>
      <c r="BU54" s="2">
        <f t="shared" si="62"/>
        <v>0</v>
      </c>
      <c r="BV54" s="2">
        <f t="shared" si="63"/>
        <v>0</v>
      </c>
      <c r="BW54" s="2">
        <f t="shared" si="64"/>
        <v>0</v>
      </c>
      <c r="BX54" s="2">
        <f t="shared" si="65"/>
        <v>0</v>
      </c>
      <c r="BY54" s="2">
        <f t="shared" si="66"/>
        <v>0</v>
      </c>
      <c r="BZ54" s="2">
        <f t="shared" si="67"/>
        <v>0</v>
      </c>
      <c r="CA54" s="2">
        <f t="shared" si="68"/>
        <v>0</v>
      </c>
      <c r="CB54" s="2">
        <f t="shared" si="69"/>
        <v>0</v>
      </c>
      <c r="CC54" s="2">
        <f t="shared" si="70"/>
        <v>0</v>
      </c>
      <c r="CD54" s="2">
        <f t="shared" si="71"/>
        <v>0</v>
      </c>
      <c r="CE54" s="2">
        <f t="shared" si="72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КА-6Б  -  Гун</v>
      </c>
      <c r="B55" s="10" t="s">
        <v>1093</v>
      </c>
      <c r="C55" s="18">
        <v>8</v>
      </c>
      <c r="D55" s="18">
        <v>0</v>
      </c>
      <c r="E55" s="22" t="s">
        <v>726</v>
      </c>
      <c r="F55" s="22">
        <v>1</v>
      </c>
      <c r="G55" s="18">
        <v>1</v>
      </c>
      <c r="H55" s="20">
        <f t="shared" ca="1" si="18"/>
        <v>0</v>
      </c>
      <c r="I55" s="16" t="str">
        <f t="shared" si="19"/>
        <v>06K002SGB015</v>
      </c>
      <c r="J55" s="54">
        <v>2.1</v>
      </c>
      <c r="K55" s="54">
        <v>1.9</v>
      </c>
      <c r="L55" s="54">
        <v>1.8</v>
      </c>
      <c r="M55" s="54">
        <v>2</v>
      </c>
      <c r="N55" s="54">
        <v>0</v>
      </c>
      <c r="O55" s="54">
        <v>0</v>
      </c>
      <c r="P55" s="54">
        <v>0</v>
      </c>
      <c r="Q55" s="54">
        <v>0</v>
      </c>
      <c r="R55" s="54">
        <v>2</v>
      </c>
      <c r="S55" s="54">
        <v>2</v>
      </c>
      <c r="T55" s="54">
        <v>1.9</v>
      </c>
      <c r="U55" s="54">
        <v>2</v>
      </c>
      <c r="V55" s="54">
        <v>2.1</v>
      </c>
      <c r="W55" s="56">
        <v>2.2999999999999998</v>
      </c>
      <c r="X55" s="2">
        <f t="shared" ca="1" si="56"/>
        <v>0</v>
      </c>
      <c r="Y55" s="2">
        <f t="shared" ca="1" si="56"/>
        <v>0</v>
      </c>
      <c r="Z55" s="2">
        <f t="shared" ca="1" si="54"/>
        <v>0</v>
      </c>
      <c r="AA55" s="2">
        <f t="shared" ca="1" si="54"/>
        <v>0</v>
      </c>
      <c r="AB55" s="2">
        <f t="shared" ca="1" si="54"/>
        <v>0</v>
      </c>
      <c r="AC55" s="2">
        <f t="shared" ca="1" si="54"/>
        <v>0</v>
      </c>
      <c r="AD55" s="2">
        <f t="shared" ca="1" si="54"/>
        <v>0</v>
      </c>
      <c r="AE55" s="2">
        <f t="shared" ca="1" si="54"/>
        <v>0</v>
      </c>
      <c r="AF55" s="2">
        <f t="shared" ca="1" si="54"/>
        <v>0</v>
      </c>
      <c r="AG55" s="2">
        <f t="shared" ca="1" si="54"/>
        <v>0</v>
      </c>
      <c r="AH55" s="2">
        <f t="shared" ca="1" si="54"/>
        <v>0</v>
      </c>
      <c r="AI55" s="2">
        <f t="shared" ca="1" si="54"/>
        <v>0</v>
      </c>
      <c r="AJ55" s="2">
        <f t="shared" ca="1" si="54"/>
        <v>0</v>
      </c>
      <c r="AK55" s="2">
        <f t="shared" ca="1" si="54"/>
        <v>0</v>
      </c>
      <c r="AL55" s="55">
        <v>3.0392985074626866</v>
      </c>
      <c r="AM55" s="55">
        <v>2.8674626865671637</v>
      </c>
      <c r="AN55" s="55">
        <v>2.7845074626865673</v>
      </c>
      <c r="AO55" s="55">
        <v>2.495588495511972</v>
      </c>
      <c r="AP55" s="55">
        <v>0</v>
      </c>
      <c r="AQ55" s="55">
        <v>0</v>
      </c>
      <c r="AR55" s="55">
        <v>0</v>
      </c>
      <c r="AS55" s="55">
        <v>0</v>
      </c>
      <c r="AT55" s="55">
        <v>2.7573295968217324</v>
      </c>
      <c r="AU55" s="55">
        <v>2.9552686567164179</v>
      </c>
      <c r="AV55" s="55">
        <v>3.0831818181818185</v>
      </c>
      <c r="AW55" s="55">
        <v>3.0392985074626866</v>
      </c>
      <c r="AX55" s="55">
        <v>3.1563030303030306</v>
      </c>
      <c r="AY55" s="55">
        <v>3.1470606060606059</v>
      </c>
      <c r="AZ55" s="2">
        <f t="shared" ca="1" si="57"/>
        <v>0</v>
      </c>
      <c r="BA55" s="2">
        <f t="shared" ca="1" si="57"/>
        <v>0</v>
      </c>
      <c r="BB55" s="2">
        <f t="shared" ca="1" si="55"/>
        <v>0</v>
      </c>
      <c r="BC55" s="2">
        <f t="shared" ca="1" si="55"/>
        <v>0</v>
      </c>
      <c r="BD55" s="2">
        <f t="shared" ca="1" si="55"/>
        <v>0</v>
      </c>
      <c r="BE55" s="2">
        <f t="shared" ca="1" si="55"/>
        <v>0</v>
      </c>
      <c r="BF55" s="2">
        <f t="shared" ca="1" si="55"/>
        <v>0</v>
      </c>
      <c r="BG55" s="2">
        <f t="shared" ca="1" si="55"/>
        <v>0</v>
      </c>
      <c r="BH55" s="2">
        <f t="shared" ca="1" si="55"/>
        <v>0</v>
      </c>
      <c r="BI55" s="2">
        <f t="shared" ca="1" si="55"/>
        <v>0</v>
      </c>
      <c r="BJ55" s="2">
        <f t="shared" ca="1" si="55"/>
        <v>0</v>
      </c>
      <c r="BK55" s="2">
        <f t="shared" ca="1" si="55"/>
        <v>0</v>
      </c>
      <c r="BL55" s="2">
        <f t="shared" ca="1" si="55"/>
        <v>0</v>
      </c>
      <c r="BM55" s="2">
        <f t="shared" ca="1" si="55"/>
        <v>0</v>
      </c>
      <c r="BN55" s="2" t="str">
        <f t="shared" si="22"/>
        <v>SG</v>
      </c>
      <c r="BO55" s="2">
        <f t="shared" si="73"/>
        <v>0</v>
      </c>
      <c r="BP55" s="2">
        <f t="shared" si="53"/>
        <v>1</v>
      </c>
      <c r="BR55" s="2">
        <f t="shared" si="59"/>
        <v>0</v>
      </c>
      <c r="BS55" s="2">
        <f t="shared" si="60"/>
        <v>0</v>
      </c>
      <c r="BT55" s="2">
        <f t="shared" si="61"/>
        <v>0</v>
      </c>
      <c r="BU55" s="2">
        <f t="shared" si="62"/>
        <v>0</v>
      </c>
      <c r="BV55" s="2">
        <f t="shared" si="63"/>
        <v>0</v>
      </c>
      <c r="BW55" s="2">
        <f t="shared" si="64"/>
        <v>0</v>
      </c>
      <c r="BX55" s="2">
        <f t="shared" si="65"/>
        <v>0</v>
      </c>
      <c r="BY55" s="2">
        <f t="shared" si="66"/>
        <v>0</v>
      </c>
      <c r="BZ55" s="2">
        <f t="shared" si="67"/>
        <v>0</v>
      </c>
      <c r="CA55" s="2">
        <f t="shared" si="68"/>
        <v>0</v>
      </c>
      <c r="CB55" s="2">
        <f t="shared" si="69"/>
        <v>0</v>
      </c>
      <c r="CC55" s="2">
        <f t="shared" si="70"/>
        <v>0</v>
      </c>
      <c r="CD55" s="2">
        <f t="shared" si="71"/>
        <v>0</v>
      </c>
      <c r="CE55" s="2">
        <f t="shared" si="72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КА-1А  -  Δα_рс</v>
      </c>
      <c r="B56" s="10" t="s">
        <v>97</v>
      </c>
      <c r="C56" s="18">
        <v>30</v>
      </c>
      <c r="D56" s="18">
        <v>5</v>
      </c>
      <c r="E56" s="22" t="s">
        <v>114</v>
      </c>
      <c r="F56" s="22">
        <v>1</v>
      </c>
      <c r="G56" s="18"/>
      <c r="H56" s="20">
        <f t="shared" ca="1" si="18"/>
        <v>0</v>
      </c>
      <c r="I56" s="16" t="str">
        <f t="shared" si="19"/>
        <v>01K102SVA015</v>
      </c>
      <c r="J56" s="54">
        <v>19.7</v>
      </c>
      <c r="K56" s="54">
        <v>19.7</v>
      </c>
      <c r="L56" s="54">
        <v>19.7</v>
      </c>
      <c r="M56" s="54">
        <v>19.8</v>
      </c>
      <c r="N56" s="54">
        <v>20.399999999999999</v>
      </c>
      <c r="O56" s="54">
        <v>20.5</v>
      </c>
      <c r="P56" s="54">
        <v>20.9</v>
      </c>
      <c r="Q56" s="54">
        <v>21.2</v>
      </c>
      <c r="R56" s="54">
        <v>19.7</v>
      </c>
      <c r="S56" s="54">
        <v>19.899999999999999</v>
      </c>
      <c r="T56" s="54">
        <v>19.3</v>
      </c>
      <c r="U56" s="54">
        <v>19.3</v>
      </c>
      <c r="V56" s="54">
        <v>19.600000000000001</v>
      </c>
      <c r="W56" s="56">
        <v>19.600000000000001</v>
      </c>
      <c r="X56" s="2">
        <f t="shared" ca="1" si="56"/>
        <v>0</v>
      </c>
      <c r="Y56" s="2">
        <f t="shared" ca="1" si="56"/>
        <v>0</v>
      </c>
      <c r="Z56" s="2">
        <f t="shared" ca="1" si="54"/>
        <v>0</v>
      </c>
      <c r="AA56" s="2">
        <f t="shared" ca="1" si="54"/>
        <v>0</v>
      </c>
      <c r="AB56" s="2">
        <f t="shared" ca="1" si="54"/>
        <v>0</v>
      </c>
      <c r="AC56" s="2">
        <f t="shared" ca="1" si="54"/>
        <v>0</v>
      </c>
      <c r="AD56" s="2">
        <f t="shared" ca="1" si="54"/>
        <v>0</v>
      </c>
      <c r="AE56" s="2">
        <f t="shared" ca="1" si="54"/>
        <v>0</v>
      </c>
      <c r="AF56" s="2">
        <f t="shared" ca="1" si="54"/>
        <v>0</v>
      </c>
      <c r="AG56" s="2">
        <f t="shared" ca="1" si="54"/>
        <v>0</v>
      </c>
      <c r="AH56" s="2">
        <f t="shared" ca="1" si="54"/>
        <v>0</v>
      </c>
      <c r="AI56" s="2">
        <f t="shared" ca="1" si="54"/>
        <v>0</v>
      </c>
      <c r="AJ56" s="2">
        <f t="shared" ca="1" si="54"/>
        <v>0</v>
      </c>
      <c r="AK56" s="2">
        <f t="shared" ca="1" si="54"/>
        <v>0</v>
      </c>
      <c r="AL56" s="55">
        <v>10.1</v>
      </c>
      <c r="AM56" s="55">
        <v>10.3</v>
      </c>
      <c r="AN56" s="55">
        <v>10.3</v>
      </c>
      <c r="AO56" s="55">
        <v>10.3</v>
      </c>
      <c r="AP56" s="55">
        <v>10.5</v>
      </c>
      <c r="AQ56" s="55">
        <v>10.6</v>
      </c>
      <c r="AR56" s="55">
        <v>10.8</v>
      </c>
      <c r="AS56" s="55">
        <v>10.9</v>
      </c>
      <c r="AT56" s="55">
        <v>10.5</v>
      </c>
      <c r="AU56" s="55">
        <v>10.199999999999999</v>
      </c>
      <c r="AV56" s="55">
        <v>10.1</v>
      </c>
      <c r="AW56" s="55">
        <v>10.199999999999999</v>
      </c>
      <c r="AX56" s="55">
        <v>10.3</v>
      </c>
      <c r="AY56" s="55">
        <v>10.3</v>
      </c>
      <c r="AZ56" s="2">
        <f t="shared" ca="1" si="57"/>
        <v>0</v>
      </c>
      <c r="BA56" s="2">
        <f t="shared" ca="1" si="57"/>
        <v>0</v>
      </c>
      <c r="BB56" s="2">
        <f t="shared" ca="1" si="55"/>
        <v>0</v>
      </c>
      <c r="BC56" s="2">
        <f t="shared" ca="1" si="55"/>
        <v>0</v>
      </c>
      <c r="BD56" s="2">
        <f t="shared" ca="1" si="55"/>
        <v>0</v>
      </c>
      <c r="BE56" s="2">
        <f t="shared" ca="1" si="55"/>
        <v>0</v>
      </c>
      <c r="BF56" s="2">
        <f t="shared" ca="1" si="55"/>
        <v>0</v>
      </c>
      <c r="BG56" s="2">
        <f t="shared" ca="1" si="55"/>
        <v>0</v>
      </c>
      <c r="BH56" s="2">
        <f t="shared" ca="1" si="55"/>
        <v>0</v>
      </c>
      <c r="BI56" s="2">
        <f t="shared" ca="1" si="55"/>
        <v>0</v>
      </c>
      <c r="BJ56" s="2">
        <f t="shared" ca="1" si="55"/>
        <v>0</v>
      </c>
      <c r="BK56" s="2">
        <f t="shared" ca="1" si="55"/>
        <v>0</v>
      </c>
      <c r="BL56" s="2">
        <f t="shared" ca="1" si="55"/>
        <v>0</v>
      </c>
      <c r="BM56" s="2">
        <f t="shared" ca="1" si="55"/>
        <v>0</v>
      </c>
      <c r="BN56" s="2" t="str">
        <f t="shared" si="22"/>
        <v>SV</v>
      </c>
      <c r="BO56" s="2">
        <f t="shared" si="73"/>
        <v>0</v>
      </c>
      <c r="BP56" s="2">
        <f t="shared" si="53"/>
        <v>1</v>
      </c>
      <c r="BR56" s="2">
        <f t="shared" ref="BR56:BR67" si="74">IF(AND(J98 &gt;0,J56&gt;$C56,J56 &gt;1),1,0)</f>
        <v>0</v>
      </c>
      <c r="BS56" s="2">
        <f t="shared" ref="BS56:BS67" si="75">IF(AND(K98 &gt;0,K56&gt;$C56,K56 &gt;1),1,0)</f>
        <v>0</v>
      </c>
      <c r="BT56" s="2">
        <f t="shared" ref="BT56:BT67" si="76">IF(AND(L98 &gt;0,L56&gt;$C56,L56 &gt;1),1,0)</f>
        <v>0</v>
      </c>
      <c r="BU56" s="2">
        <f t="shared" ref="BU56:BU67" si="77">IF(AND(M98 &gt;0,M56&gt;$C56,M56 &gt;1),1,0)</f>
        <v>0</v>
      </c>
      <c r="BV56" s="2">
        <f t="shared" ref="BV56:BV67" si="78">IF(AND(N98 &gt;0,N56&gt;$C56,N56 &gt;1),1,0)</f>
        <v>0</v>
      </c>
      <c r="BW56" s="2">
        <f t="shared" ref="BW56:BW67" si="79">IF(AND(O98 &gt;0,O56&gt;$C56,O56 &gt;1),1,0)</f>
        <v>0</v>
      </c>
      <c r="BX56" s="2">
        <f t="shared" ref="BX56:BX67" si="80">IF(AND(P98 &gt;0,P56&gt;$C56,P56 &gt;1),1,0)</f>
        <v>0</v>
      </c>
      <c r="BY56" s="2">
        <f t="shared" ref="BY56:BY67" si="81">IF(AND(Q98 &gt;0,Q56&gt;$C56,Q56 &gt;1),1,0)</f>
        <v>0</v>
      </c>
      <c r="BZ56" s="2">
        <f t="shared" ref="BZ56:BZ67" si="82">IF(AND(R98 &gt;0,R56&gt;$C56,R56 &gt;1),1,0)</f>
        <v>0</v>
      </c>
      <c r="CA56" s="2">
        <f t="shared" ref="CA56:CA67" si="83">IF(AND(S98 &gt;0,S56&gt;$C56,S56 &gt;1),1,0)</f>
        <v>0</v>
      </c>
      <c r="CB56" s="2">
        <f t="shared" ref="CB56:CB67" si="84">IF(AND(T98 &gt;0,T56&gt;$C56,T56 &gt;1),1,0)</f>
        <v>0</v>
      </c>
      <c r="CC56" s="2">
        <f t="shared" ref="CC56:CC67" si="85">IF(AND(U98 &gt;0,U56&gt;$C56,U56 &gt;1),1,0)</f>
        <v>0</v>
      </c>
      <c r="CD56" s="2">
        <f t="shared" ref="CD56:CD67" si="86">IF(AND(V98 &gt;0,V56&gt;$C56,V56 &gt;1),1,0)</f>
        <v>0</v>
      </c>
      <c r="CE56" s="2">
        <f t="shared" ref="CE56:CE67" si="87">IF(AND(W98 &gt;0,W56&gt;$C56,W56 &gt;1),1,0)</f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КА-1Б  -  Δα_рс</v>
      </c>
      <c r="B57" s="10" t="s">
        <v>98</v>
      </c>
      <c r="C57" s="18">
        <v>30</v>
      </c>
      <c r="D57" s="18">
        <v>5</v>
      </c>
      <c r="E57" s="22" t="s">
        <v>114</v>
      </c>
      <c r="F57" s="22">
        <v>1</v>
      </c>
      <c r="G57" s="18"/>
      <c r="H57" s="20">
        <f t="shared" ca="1" si="18"/>
        <v>0</v>
      </c>
      <c r="I57" s="16" t="str">
        <f t="shared" si="19"/>
        <v>01K102SVB015</v>
      </c>
      <c r="J57" s="54">
        <v>10.4</v>
      </c>
      <c r="K57" s="54">
        <v>10.5</v>
      </c>
      <c r="L57" s="54">
        <v>10.5</v>
      </c>
      <c r="M57" s="54">
        <v>10.6</v>
      </c>
      <c r="N57" s="54">
        <v>10.8</v>
      </c>
      <c r="O57" s="54">
        <v>10.9</v>
      </c>
      <c r="P57" s="54">
        <v>11.1</v>
      </c>
      <c r="Q57" s="54">
        <v>11.3</v>
      </c>
      <c r="R57" s="54">
        <v>10.8</v>
      </c>
      <c r="S57" s="54">
        <v>10.7</v>
      </c>
      <c r="T57" s="54">
        <v>10.3</v>
      </c>
      <c r="U57" s="54">
        <v>10.4</v>
      </c>
      <c r="V57" s="54">
        <v>10.5</v>
      </c>
      <c r="W57" s="56">
        <v>10.5</v>
      </c>
      <c r="X57" s="2">
        <f t="shared" ca="1" si="56"/>
        <v>0</v>
      </c>
      <c r="Y57" s="2">
        <f t="shared" ca="1" si="56"/>
        <v>0</v>
      </c>
      <c r="Z57" s="2">
        <f t="shared" ca="1" si="54"/>
        <v>0</v>
      </c>
      <c r="AA57" s="2">
        <f t="shared" ca="1" si="54"/>
        <v>0</v>
      </c>
      <c r="AB57" s="2">
        <f t="shared" ca="1" si="54"/>
        <v>0</v>
      </c>
      <c r="AC57" s="2">
        <f t="shared" ca="1" si="54"/>
        <v>0</v>
      </c>
      <c r="AD57" s="2">
        <f t="shared" ca="1" si="54"/>
        <v>0</v>
      </c>
      <c r="AE57" s="2">
        <f t="shared" ca="1" si="54"/>
        <v>0</v>
      </c>
      <c r="AF57" s="2">
        <f t="shared" ca="1" si="54"/>
        <v>0</v>
      </c>
      <c r="AG57" s="2">
        <f t="shared" ca="1" si="54"/>
        <v>0</v>
      </c>
      <c r="AH57" s="2">
        <f t="shared" ca="1" si="54"/>
        <v>0</v>
      </c>
      <c r="AI57" s="2">
        <f t="shared" ca="1" si="54"/>
        <v>0</v>
      </c>
      <c r="AJ57" s="2">
        <f t="shared" ca="1" si="54"/>
        <v>0</v>
      </c>
      <c r="AK57" s="2">
        <f t="shared" ca="1" si="54"/>
        <v>0</v>
      </c>
      <c r="AL57" s="55">
        <v>10.1</v>
      </c>
      <c r="AM57" s="55">
        <v>10.3</v>
      </c>
      <c r="AN57" s="55">
        <v>10.3</v>
      </c>
      <c r="AO57" s="55">
        <v>10.3</v>
      </c>
      <c r="AP57" s="55">
        <v>10.5</v>
      </c>
      <c r="AQ57" s="55">
        <v>10.6</v>
      </c>
      <c r="AR57" s="55">
        <v>10.8</v>
      </c>
      <c r="AS57" s="55">
        <v>10.9</v>
      </c>
      <c r="AT57" s="55">
        <v>10.5</v>
      </c>
      <c r="AU57" s="55">
        <v>10.199999999999999</v>
      </c>
      <c r="AV57" s="55">
        <v>10.1</v>
      </c>
      <c r="AW57" s="55">
        <v>10.199999999999999</v>
      </c>
      <c r="AX57" s="55">
        <v>10.3</v>
      </c>
      <c r="AY57" s="55">
        <v>10.3</v>
      </c>
      <c r="AZ57" s="2">
        <f t="shared" ca="1" si="57"/>
        <v>0</v>
      </c>
      <c r="BA57" s="2">
        <f t="shared" ca="1" si="57"/>
        <v>0</v>
      </c>
      <c r="BB57" s="2">
        <f t="shared" ca="1" si="55"/>
        <v>0</v>
      </c>
      <c r="BC57" s="2">
        <f t="shared" ca="1" si="55"/>
        <v>0</v>
      </c>
      <c r="BD57" s="2">
        <f t="shared" ca="1" si="55"/>
        <v>0</v>
      </c>
      <c r="BE57" s="2">
        <f t="shared" ca="1" si="55"/>
        <v>0</v>
      </c>
      <c r="BF57" s="2">
        <f t="shared" ca="1" si="55"/>
        <v>0</v>
      </c>
      <c r="BG57" s="2">
        <f t="shared" ca="1" si="55"/>
        <v>0</v>
      </c>
      <c r="BH57" s="2">
        <f t="shared" ca="1" si="55"/>
        <v>0</v>
      </c>
      <c r="BI57" s="2">
        <f t="shared" ca="1" si="55"/>
        <v>0</v>
      </c>
      <c r="BJ57" s="2">
        <f t="shared" ca="1" si="55"/>
        <v>0</v>
      </c>
      <c r="BK57" s="2">
        <f t="shared" ca="1" si="55"/>
        <v>0</v>
      </c>
      <c r="BL57" s="2">
        <f t="shared" ca="1" si="55"/>
        <v>0</v>
      </c>
      <c r="BM57" s="2">
        <f t="shared" ca="1" si="55"/>
        <v>0</v>
      </c>
      <c r="BN57" s="2" t="str">
        <f t="shared" si="22"/>
        <v>SV</v>
      </c>
      <c r="BO57" s="2">
        <f t="shared" si="73"/>
        <v>0</v>
      </c>
      <c r="BP57" s="2">
        <f t="shared" si="53"/>
        <v>1</v>
      </c>
      <c r="BR57" s="2">
        <f t="shared" si="74"/>
        <v>0</v>
      </c>
      <c r="BS57" s="2">
        <f t="shared" si="75"/>
        <v>0</v>
      </c>
      <c r="BT57" s="2">
        <f t="shared" si="76"/>
        <v>0</v>
      </c>
      <c r="BU57" s="2">
        <f t="shared" si="77"/>
        <v>0</v>
      </c>
      <c r="BV57" s="2">
        <f t="shared" si="78"/>
        <v>0</v>
      </c>
      <c r="BW57" s="2">
        <f t="shared" si="79"/>
        <v>0</v>
      </c>
      <c r="BX57" s="2">
        <f t="shared" si="80"/>
        <v>0</v>
      </c>
      <c r="BY57" s="2">
        <f t="shared" si="81"/>
        <v>0</v>
      </c>
      <c r="BZ57" s="2">
        <f t="shared" si="82"/>
        <v>0</v>
      </c>
      <c r="CA57" s="2">
        <f t="shared" si="83"/>
        <v>0</v>
      </c>
      <c r="CB57" s="2">
        <f t="shared" si="84"/>
        <v>0</v>
      </c>
      <c r="CC57" s="2">
        <f t="shared" si="85"/>
        <v>0</v>
      </c>
      <c r="CD57" s="2">
        <f t="shared" si="86"/>
        <v>0</v>
      </c>
      <c r="CE57" s="2">
        <f t="shared" si="87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КА-2А  -  Δα_рс</v>
      </c>
      <c r="B58" s="10" t="s">
        <v>99</v>
      </c>
      <c r="C58" s="18">
        <v>30</v>
      </c>
      <c r="D58" s="18">
        <v>5</v>
      </c>
      <c r="E58" s="22" t="s">
        <v>114</v>
      </c>
      <c r="F58" s="22">
        <v>1</v>
      </c>
      <c r="G58" s="18"/>
      <c r="H58" s="20">
        <f t="shared" ca="1" si="18"/>
        <v>0</v>
      </c>
      <c r="I58" s="16" t="str">
        <f t="shared" si="19"/>
        <v>02K102SVA015</v>
      </c>
      <c r="J58" s="54">
        <v>14.5</v>
      </c>
      <c r="K58" s="54">
        <v>0</v>
      </c>
      <c r="L58" s="54">
        <v>12.7</v>
      </c>
      <c r="M58" s="54">
        <v>12</v>
      </c>
      <c r="N58" s="54">
        <v>12.4</v>
      </c>
      <c r="O58" s="54">
        <v>11.6</v>
      </c>
      <c r="P58" s="54">
        <v>11.6</v>
      </c>
      <c r="Q58" s="54">
        <v>11.3</v>
      </c>
      <c r="R58" s="54">
        <v>11.1</v>
      </c>
      <c r="S58" s="54">
        <v>11.2</v>
      </c>
      <c r="T58" s="54">
        <v>11.4</v>
      </c>
      <c r="U58" s="54">
        <v>11.3</v>
      </c>
      <c r="V58" s="54">
        <v>11.2</v>
      </c>
      <c r="W58" s="56">
        <v>11.5</v>
      </c>
      <c r="X58" s="2">
        <f t="shared" ca="1" si="56"/>
        <v>0</v>
      </c>
      <c r="Y58" s="2">
        <f t="shared" ca="1" si="56"/>
        <v>0</v>
      </c>
      <c r="Z58" s="2">
        <f t="shared" ca="1" si="54"/>
        <v>0</v>
      </c>
      <c r="AA58" s="2">
        <f t="shared" ca="1" si="54"/>
        <v>0</v>
      </c>
      <c r="AB58" s="2">
        <f t="shared" ca="1" si="54"/>
        <v>0</v>
      </c>
      <c r="AC58" s="2">
        <f t="shared" ca="1" si="54"/>
        <v>0</v>
      </c>
      <c r="AD58" s="2">
        <f t="shared" ca="1" si="54"/>
        <v>0</v>
      </c>
      <c r="AE58" s="2">
        <f t="shared" ca="1" si="54"/>
        <v>0</v>
      </c>
      <c r="AF58" s="2">
        <f t="shared" ca="1" si="54"/>
        <v>0</v>
      </c>
      <c r="AG58" s="2">
        <f t="shared" ca="1" si="54"/>
        <v>0</v>
      </c>
      <c r="AH58" s="2">
        <f t="shared" ca="1" si="54"/>
        <v>0</v>
      </c>
      <c r="AI58" s="2">
        <f t="shared" ca="1" si="54"/>
        <v>0</v>
      </c>
      <c r="AJ58" s="2">
        <f t="shared" ca="1" si="54"/>
        <v>0</v>
      </c>
      <c r="AK58" s="2">
        <f t="shared" ca="1" si="54"/>
        <v>0</v>
      </c>
      <c r="AL58" s="55">
        <v>10.7</v>
      </c>
      <c r="AM58" s="55">
        <v>0</v>
      </c>
      <c r="AN58" s="55">
        <v>10.9</v>
      </c>
      <c r="AO58" s="55">
        <v>11.3</v>
      </c>
      <c r="AP58" s="55">
        <v>11.6</v>
      </c>
      <c r="AQ58" s="55">
        <v>10.7</v>
      </c>
      <c r="AR58" s="55">
        <v>10.7</v>
      </c>
      <c r="AS58" s="55">
        <v>10.5</v>
      </c>
      <c r="AT58" s="55">
        <v>10.3</v>
      </c>
      <c r="AU58" s="55">
        <v>10.3</v>
      </c>
      <c r="AV58" s="55">
        <v>10.5</v>
      </c>
      <c r="AW58" s="55">
        <v>10.5</v>
      </c>
      <c r="AX58" s="55">
        <v>10.3</v>
      </c>
      <c r="AY58" s="55">
        <v>10.6</v>
      </c>
      <c r="AZ58" s="2">
        <f t="shared" ca="1" si="57"/>
        <v>0</v>
      </c>
      <c r="BA58" s="2">
        <f t="shared" ca="1" si="57"/>
        <v>0</v>
      </c>
      <c r="BB58" s="2">
        <f t="shared" ca="1" si="55"/>
        <v>0</v>
      </c>
      <c r="BC58" s="2">
        <f t="shared" ca="1" si="55"/>
        <v>0</v>
      </c>
      <c r="BD58" s="2">
        <f t="shared" ca="1" si="55"/>
        <v>0</v>
      </c>
      <c r="BE58" s="2">
        <f t="shared" ca="1" si="55"/>
        <v>0</v>
      </c>
      <c r="BF58" s="2">
        <f t="shared" ca="1" si="55"/>
        <v>0</v>
      </c>
      <c r="BG58" s="2">
        <f t="shared" ca="1" si="55"/>
        <v>0</v>
      </c>
      <c r="BH58" s="2">
        <f t="shared" ca="1" si="55"/>
        <v>1</v>
      </c>
      <c r="BI58" s="2">
        <f t="shared" ca="1" si="55"/>
        <v>0</v>
      </c>
      <c r="BJ58" s="2">
        <f t="shared" ca="1" si="55"/>
        <v>0</v>
      </c>
      <c r="BK58" s="2">
        <f t="shared" ca="1" si="55"/>
        <v>0</v>
      </c>
      <c r="BL58" s="2">
        <f t="shared" ca="1" si="55"/>
        <v>0</v>
      </c>
      <c r="BM58" s="2">
        <f t="shared" ca="1" si="55"/>
        <v>0</v>
      </c>
      <c r="BN58" s="2" t="str">
        <f t="shared" si="22"/>
        <v>SV</v>
      </c>
      <c r="BO58" s="2">
        <f t="shared" si="73"/>
        <v>0</v>
      </c>
      <c r="BP58" s="2">
        <f t="shared" si="53"/>
        <v>1</v>
      </c>
      <c r="BR58" s="2">
        <f t="shared" si="74"/>
        <v>0</v>
      </c>
      <c r="BS58" s="2">
        <f t="shared" si="75"/>
        <v>0</v>
      </c>
      <c r="BT58" s="2">
        <f t="shared" si="76"/>
        <v>0</v>
      </c>
      <c r="BU58" s="2">
        <f t="shared" si="77"/>
        <v>0</v>
      </c>
      <c r="BV58" s="2">
        <f t="shared" si="78"/>
        <v>0</v>
      </c>
      <c r="BW58" s="2">
        <f t="shared" si="79"/>
        <v>0</v>
      </c>
      <c r="BX58" s="2">
        <f t="shared" si="80"/>
        <v>0</v>
      </c>
      <c r="BY58" s="2">
        <f t="shared" si="81"/>
        <v>0</v>
      </c>
      <c r="BZ58" s="2">
        <f t="shared" si="82"/>
        <v>0</v>
      </c>
      <c r="CA58" s="2">
        <f t="shared" si="83"/>
        <v>0</v>
      </c>
      <c r="CB58" s="2">
        <f t="shared" si="84"/>
        <v>0</v>
      </c>
      <c r="CC58" s="2">
        <f t="shared" si="85"/>
        <v>0</v>
      </c>
      <c r="CD58" s="2">
        <f t="shared" si="86"/>
        <v>0</v>
      </c>
      <c r="CE58" s="2">
        <f t="shared" si="87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КА-2Б  -  Δα_рс</v>
      </c>
      <c r="B59" s="10" t="s">
        <v>100</v>
      </c>
      <c r="C59" s="18">
        <v>30</v>
      </c>
      <c r="D59" s="18">
        <v>5</v>
      </c>
      <c r="E59" s="22" t="s">
        <v>114</v>
      </c>
      <c r="F59" s="22">
        <v>1</v>
      </c>
      <c r="G59" s="18"/>
      <c r="H59" s="20">
        <f t="shared" ca="1" si="18"/>
        <v>0</v>
      </c>
      <c r="I59" s="16" t="str">
        <f t="shared" si="19"/>
        <v>02K102SVB015</v>
      </c>
      <c r="J59" s="54">
        <v>18.899999999999999</v>
      </c>
      <c r="K59" s="54">
        <v>19.3</v>
      </c>
      <c r="L59" s="54">
        <v>19.2</v>
      </c>
      <c r="M59" s="54">
        <v>0</v>
      </c>
      <c r="N59" s="54">
        <v>0</v>
      </c>
      <c r="O59" s="54">
        <v>19.5</v>
      </c>
      <c r="P59" s="54">
        <v>19.5</v>
      </c>
      <c r="Q59" s="54">
        <v>19.100000000000001</v>
      </c>
      <c r="R59" s="54">
        <v>18.899999999999999</v>
      </c>
      <c r="S59" s="54">
        <v>18.8</v>
      </c>
      <c r="T59" s="54">
        <v>19.100000000000001</v>
      </c>
      <c r="U59" s="54">
        <v>19.100000000000001</v>
      </c>
      <c r="V59" s="54">
        <v>18.899999999999999</v>
      </c>
      <c r="W59" s="56">
        <v>19.3</v>
      </c>
      <c r="X59" s="2">
        <f t="shared" ca="1" si="56"/>
        <v>0</v>
      </c>
      <c r="Y59" s="2">
        <f t="shared" ca="1" si="56"/>
        <v>0</v>
      </c>
      <c r="Z59" s="2">
        <f t="shared" ca="1" si="54"/>
        <v>0</v>
      </c>
      <c r="AA59" s="2">
        <f t="shared" ca="1" si="54"/>
        <v>0</v>
      </c>
      <c r="AB59" s="2">
        <f t="shared" ca="1" si="54"/>
        <v>0</v>
      </c>
      <c r="AC59" s="2">
        <f t="shared" ca="1" si="54"/>
        <v>0</v>
      </c>
      <c r="AD59" s="2">
        <f t="shared" ca="1" si="54"/>
        <v>0</v>
      </c>
      <c r="AE59" s="2">
        <f t="shared" ca="1" si="54"/>
        <v>0</v>
      </c>
      <c r="AF59" s="2">
        <f t="shared" ca="1" si="54"/>
        <v>0</v>
      </c>
      <c r="AG59" s="2">
        <f t="shared" ca="1" si="54"/>
        <v>0</v>
      </c>
      <c r="AH59" s="2">
        <f t="shared" ca="1" si="54"/>
        <v>0</v>
      </c>
      <c r="AI59" s="2">
        <f t="shared" ca="1" si="54"/>
        <v>0</v>
      </c>
      <c r="AJ59" s="2">
        <f t="shared" ca="1" si="54"/>
        <v>0</v>
      </c>
      <c r="AK59" s="2">
        <f t="shared" ca="1" si="54"/>
        <v>0</v>
      </c>
      <c r="AL59" s="55">
        <v>10.7</v>
      </c>
      <c r="AM59" s="55">
        <v>10.8</v>
      </c>
      <c r="AN59" s="55">
        <v>10.9</v>
      </c>
      <c r="AO59" s="55">
        <v>0</v>
      </c>
      <c r="AP59" s="55">
        <v>0</v>
      </c>
      <c r="AQ59" s="55">
        <v>10.7</v>
      </c>
      <c r="AR59" s="55">
        <v>10.7</v>
      </c>
      <c r="AS59" s="55">
        <v>10.5</v>
      </c>
      <c r="AT59" s="55">
        <v>10.3</v>
      </c>
      <c r="AU59" s="55">
        <v>10.3</v>
      </c>
      <c r="AV59" s="55">
        <v>10.5</v>
      </c>
      <c r="AW59" s="55">
        <v>10.5</v>
      </c>
      <c r="AX59" s="55">
        <v>10.3</v>
      </c>
      <c r="AY59" s="55">
        <v>10.6</v>
      </c>
      <c r="AZ59" s="2">
        <f t="shared" ca="1" si="57"/>
        <v>0</v>
      </c>
      <c r="BA59" s="2">
        <f t="shared" ca="1" si="57"/>
        <v>0</v>
      </c>
      <c r="BB59" s="2">
        <f t="shared" ca="1" si="55"/>
        <v>0</v>
      </c>
      <c r="BC59" s="2">
        <f t="shared" ca="1" si="55"/>
        <v>0</v>
      </c>
      <c r="BD59" s="2">
        <f t="shared" ca="1" si="55"/>
        <v>0</v>
      </c>
      <c r="BE59" s="2">
        <f t="shared" ca="1" si="55"/>
        <v>0</v>
      </c>
      <c r="BF59" s="2">
        <f t="shared" ca="1" si="55"/>
        <v>0</v>
      </c>
      <c r="BG59" s="2">
        <f t="shared" ca="1" si="55"/>
        <v>0</v>
      </c>
      <c r="BH59" s="2">
        <f t="shared" ca="1" si="55"/>
        <v>2</v>
      </c>
      <c r="BI59" s="2">
        <f t="shared" ca="1" si="55"/>
        <v>0</v>
      </c>
      <c r="BJ59" s="2">
        <f t="shared" ca="1" si="55"/>
        <v>0</v>
      </c>
      <c r="BK59" s="2">
        <f t="shared" ca="1" si="55"/>
        <v>0</v>
      </c>
      <c r="BL59" s="2">
        <f t="shared" ca="1" si="55"/>
        <v>0</v>
      </c>
      <c r="BM59" s="2">
        <f t="shared" ca="1" si="55"/>
        <v>0</v>
      </c>
      <c r="BN59" s="2" t="str">
        <f t="shared" si="22"/>
        <v>SV</v>
      </c>
      <c r="BO59" s="2">
        <f t="shared" si="73"/>
        <v>0</v>
      </c>
      <c r="BP59" s="2">
        <f t="shared" si="53"/>
        <v>1</v>
      </c>
      <c r="BR59" s="2">
        <f t="shared" si="74"/>
        <v>0</v>
      </c>
      <c r="BS59" s="2">
        <f t="shared" si="75"/>
        <v>0</v>
      </c>
      <c r="BT59" s="2">
        <f t="shared" si="76"/>
        <v>0</v>
      </c>
      <c r="BU59" s="2">
        <f t="shared" si="77"/>
        <v>0</v>
      </c>
      <c r="BV59" s="2">
        <f t="shared" si="78"/>
        <v>0</v>
      </c>
      <c r="BW59" s="2">
        <f t="shared" si="79"/>
        <v>0</v>
      </c>
      <c r="BX59" s="2">
        <f t="shared" si="80"/>
        <v>0</v>
      </c>
      <c r="BY59" s="2">
        <f t="shared" si="81"/>
        <v>0</v>
      </c>
      <c r="BZ59" s="2">
        <f t="shared" si="82"/>
        <v>0</v>
      </c>
      <c r="CA59" s="2">
        <f t="shared" si="83"/>
        <v>0</v>
      </c>
      <c r="CB59" s="2">
        <f t="shared" si="84"/>
        <v>0</v>
      </c>
      <c r="CC59" s="2">
        <f t="shared" si="85"/>
        <v>0</v>
      </c>
      <c r="CD59" s="2">
        <f t="shared" si="86"/>
        <v>0</v>
      </c>
      <c r="CE59" s="2">
        <f t="shared" si="87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КА-3А  -  Δα_рс</v>
      </c>
      <c r="B60" s="10" t="s">
        <v>101</v>
      </c>
      <c r="C60" s="18">
        <v>30</v>
      </c>
      <c r="D60" s="18">
        <v>5</v>
      </c>
      <c r="E60" s="22" t="s">
        <v>114</v>
      </c>
      <c r="F60" s="22">
        <v>1</v>
      </c>
      <c r="G60" s="18"/>
      <c r="H60" s="20">
        <f t="shared" ca="1" si="18"/>
        <v>0</v>
      </c>
      <c r="I60" s="16" t="str">
        <f t="shared" si="19"/>
        <v>03K102SVA015</v>
      </c>
      <c r="J60" s="54">
        <v>11.7</v>
      </c>
      <c r="K60" s="54">
        <v>12</v>
      </c>
      <c r="L60" s="54">
        <v>11.9</v>
      </c>
      <c r="M60" s="54">
        <v>11.8</v>
      </c>
      <c r="N60" s="54">
        <v>11.8</v>
      </c>
      <c r="O60" s="54">
        <v>11.8</v>
      </c>
      <c r="P60" s="54">
        <v>12</v>
      </c>
      <c r="Q60" s="54">
        <v>11.8</v>
      </c>
      <c r="R60" s="54">
        <v>11.7</v>
      </c>
      <c r="S60" s="54">
        <v>11.6</v>
      </c>
      <c r="T60" s="54">
        <v>11.7</v>
      </c>
      <c r="U60" s="54">
        <v>12</v>
      </c>
      <c r="V60" s="54">
        <v>11.8</v>
      </c>
      <c r="W60" s="56">
        <v>11.7</v>
      </c>
      <c r="X60" s="2">
        <f t="shared" ca="1" si="56"/>
        <v>0</v>
      </c>
      <c r="Y60" s="2">
        <f t="shared" ca="1" si="56"/>
        <v>0</v>
      </c>
      <c r="Z60" s="2">
        <f t="shared" ca="1" si="54"/>
        <v>0</v>
      </c>
      <c r="AA60" s="2">
        <f t="shared" ca="1" si="54"/>
        <v>0</v>
      </c>
      <c r="AB60" s="2">
        <f t="shared" ca="1" si="54"/>
        <v>0</v>
      </c>
      <c r="AC60" s="2">
        <f t="shared" ca="1" si="54"/>
        <v>0</v>
      </c>
      <c r="AD60" s="2">
        <f t="shared" ca="1" si="54"/>
        <v>0</v>
      </c>
      <c r="AE60" s="2">
        <f t="shared" ca="1" si="54"/>
        <v>0</v>
      </c>
      <c r="AF60" s="2">
        <f t="shared" ca="1" si="54"/>
        <v>0</v>
      </c>
      <c r="AG60" s="2">
        <f t="shared" ca="1" si="54"/>
        <v>0</v>
      </c>
      <c r="AH60" s="2">
        <f t="shared" ca="1" si="54"/>
        <v>0</v>
      </c>
      <c r="AI60" s="2">
        <f t="shared" ca="1" si="54"/>
        <v>0</v>
      </c>
      <c r="AJ60" s="2">
        <f t="shared" ca="1" si="54"/>
        <v>0</v>
      </c>
      <c r="AK60" s="2">
        <f t="shared" ca="1" si="54"/>
        <v>0</v>
      </c>
      <c r="AL60" s="55">
        <v>9.9</v>
      </c>
      <c r="AM60" s="55">
        <v>10.1</v>
      </c>
      <c r="AN60" s="55">
        <v>10</v>
      </c>
      <c r="AO60" s="55">
        <v>10</v>
      </c>
      <c r="AP60" s="55">
        <v>10.1</v>
      </c>
      <c r="AQ60" s="55">
        <v>10.1</v>
      </c>
      <c r="AR60" s="55">
        <v>10.199999999999999</v>
      </c>
      <c r="AS60" s="55">
        <v>10.1</v>
      </c>
      <c r="AT60" s="55">
        <v>9.9</v>
      </c>
      <c r="AU60" s="55">
        <v>9.8000000000000007</v>
      </c>
      <c r="AV60" s="55">
        <v>9.9</v>
      </c>
      <c r="AW60" s="55">
        <v>10.199999999999999</v>
      </c>
      <c r="AX60" s="55">
        <v>10</v>
      </c>
      <c r="AY60" s="55">
        <v>10</v>
      </c>
      <c r="AZ60" s="2">
        <f t="shared" ca="1" si="57"/>
        <v>0</v>
      </c>
      <c r="BA60" s="2">
        <f t="shared" ca="1" si="57"/>
        <v>0</v>
      </c>
      <c r="BB60" s="2">
        <f t="shared" ca="1" si="55"/>
        <v>0</v>
      </c>
      <c r="BC60" s="2">
        <f t="shared" ca="1" si="55"/>
        <v>0</v>
      </c>
      <c r="BD60" s="2">
        <f t="shared" ca="1" si="55"/>
        <v>0</v>
      </c>
      <c r="BE60" s="2">
        <f t="shared" ca="1" si="55"/>
        <v>0</v>
      </c>
      <c r="BF60" s="2">
        <f t="shared" ca="1" si="55"/>
        <v>1</v>
      </c>
      <c r="BG60" s="2">
        <f t="shared" ca="1" si="55"/>
        <v>0</v>
      </c>
      <c r="BH60" s="2">
        <f t="shared" ca="1" si="55"/>
        <v>2</v>
      </c>
      <c r="BI60" s="2">
        <f t="shared" ca="1" si="55"/>
        <v>0</v>
      </c>
      <c r="BJ60" s="2">
        <f t="shared" ca="1" si="55"/>
        <v>0</v>
      </c>
      <c r="BK60" s="2">
        <f t="shared" ca="1" si="55"/>
        <v>0</v>
      </c>
      <c r="BL60" s="2">
        <f t="shared" ca="1" si="55"/>
        <v>0</v>
      </c>
      <c r="BM60" s="2">
        <f t="shared" ca="1" si="55"/>
        <v>0</v>
      </c>
      <c r="BN60" s="2" t="str">
        <f t="shared" si="22"/>
        <v>SV</v>
      </c>
      <c r="BO60" s="2">
        <f t="shared" si="73"/>
        <v>0</v>
      </c>
      <c r="BP60" s="2">
        <f t="shared" si="53"/>
        <v>1</v>
      </c>
      <c r="BR60" s="2">
        <f t="shared" si="74"/>
        <v>0</v>
      </c>
      <c r="BS60" s="2">
        <f t="shared" si="75"/>
        <v>0</v>
      </c>
      <c r="BT60" s="2">
        <f t="shared" si="76"/>
        <v>0</v>
      </c>
      <c r="BU60" s="2">
        <f t="shared" si="77"/>
        <v>0</v>
      </c>
      <c r="BV60" s="2">
        <f t="shared" si="78"/>
        <v>0</v>
      </c>
      <c r="BW60" s="2">
        <f t="shared" si="79"/>
        <v>0</v>
      </c>
      <c r="BX60" s="2">
        <f t="shared" si="80"/>
        <v>0</v>
      </c>
      <c r="BY60" s="2">
        <f t="shared" si="81"/>
        <v>0</v>
      </c>
      <c r="BZ60" s="2">
        <f t="shared" si="82"/>
        <v>0</v>
      </c>
      <c r="CA60" s="2">
        <f t="shared" si="83"/>
        <v>0</v>
      </c>
      <c r="CB60" s="2">
        <f t="shared" si="84"/>
        <v>0</v>
      </c>
      <c r="CC60" s="2">
        <f t="shared" si="85"/>
        <v>0</v>
      </c>
      <c r="CD60" s="2">
        <f t="shared" si="86"/>
        <v>0</v>
      </c>
      <c r="CE60" s="2">
        <f t="shared" si="87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КА-3Б  -  Δα_рс</v>
      </c>
      <c r="B61" s="10" t="s">
        <v>102</v>
      </c>
      <c r="C61" s="18">
        <v>30</v>
      </c>
      <c r="D61" s="18">
        <v>5</v>
      </c>
      <c r="E61" s="22" t="s">
        <v>114</v>
      </c>
      <c r="F61" s="22">
        <v>1</v>
      </c>
      <c r="G61" s="18"/>
      <c r="H61" s="20">
        <f t="shared" ca="1" si="18"/>
        <v>0</v>
      </c>
      <c r="I61" s="16" t="str">
        <f t="shared" si="19"/>
        <v>03K102SVB015</v>
      </c>
      <c r="J61" s="54">
        <v>10.7</v>
      </c>
      <c r="K61" s="54">
        <v>10.9</v>
      </c>
      <c r="L61" s="54">
        <v>11</v>
      </c>
      <c r="M61" s="54">
        <v>11.1</v>
      </c>
      <c r="N61" s="54">
        <v>11.2</v>
      </c>
      <c r="O61" s="54">
        <v>11.1</v>
      </c>
      <c r="P61" s="54">
        <v>11.1</v>
      </c>
      <c r="Q61" s="54">
        <v>11</v>
      </c>
      <c r="R61" s="54">
        <v>10.8</v>
      </c>
      <c r="S61" s="54">
        <v>10.7</v>
      </c>
      <c r="T61" s="54">
        <v>10.9</v>
      </c>
      <c r="U61" s="54">
        <v>11.2</v>
      </c>
      <c r="V61" s="54">
        <v>10.9</v>
      </c>
      <c r="W61" s="56">
        <v>10.9</v>
      </c>
      <c r="X61" s="2">
        <f t="shared" ca="1" si="56"/>
        <v>0</v>
      </c>
      <c r="Y61" s="2">
        <f t="shared" ca="1" si="56"/>
        <v>0</v>
      </c>
      <c r="Z61" s="2">
        <f t="shared" ca="1" si="54"/>
        <v>0</v>
      </c>
      <c r="AA61" s="2">
        <f t="shared" ca="1" si="54"/>
        <v>0</v>
      </c>
      <c r="AB61" s="2">
        <f t="shared" ca="1" si="54"/>
        <v>0</v>
      </c>
      <c r="AC61" s="2">
        <f t="shared" ca="1" si="54"/>
        <v>0</v>
      </c>
      <c r="AD61" s="2">
        <f t="shared" ca="1" si="54"/>
        <v>0</v>
      </c>
      <c r="AE61" s="2">
        <f t="shared" ca="1" si="54"/>
        <v>0</v>
      </c>
      <c r="AF61" s="2">
        <f t="shared" ca="1" si="54"/>
        <v>0</v>
      </c>
      <c r="AG61" s="2">
        <f t="shared" ca="1" si="54"/>
        <v>0</v>
      </c>
      <c r="AH61" s="2">
        <f t="shared" ca="1" si="54"/>
        <v>0</v>
      </c>
      <c r="AI61" s="2">
        <f t="shared" ca="1" si="54"/>
        <v>0</v>
      </c>
      <c r="AJ61" s="2">
        <f t="shared" ca="1" si="54"/>
        <v>0</v>
      </c>
      <c r="AK61" s="2">
        <f t="shared" ca="1" si="54"/>
        <v>0</v>
      </c>
      <c r="AL61" s="55">
        <v>9.9</v>
      </c>
      <c r="AM61" s="55">
        <v>10.1</v>
      </c>
      <c r="AN61" s="55">
        <v>10</v>
      </c>
      <c r="AO61" s="55">
        <v>10</v>
      </c>
      <c r="AP61" s="55">
        <v>10.1</v>
      </c>
      <c r="AQ61" s="55">
        <v>10.1</v>
      </c>
      <c r="AR61" s="55">
        <v>10.199999999999999</v>
      </c>
      <c r="AS61" s="55">
        <v>10.1</v>
      </c>
      <c r="AT61" s="55">
        <v>9.9</v>
      </c>
      <c r="AU61" s="55">
        <v>9.8000000000000007</v>
      </c>
      <c r="AV61" s="55">
        <v>9.9</v>
      </c>
      <c r="AW61" s="55">
        <v>10.199999999999999</v>
      </c>
      <c r="AX61" s="55">
        <v>10</v>
      </c>
      <c r="AY61" s="55">
        <v>10</v>
      </c>
      <c r="AZ61" s="2">
        <f t="shared" ca="1" si="57"/>
        <v>0</v>
      </c>
      <c r="BA61" s="2">
        <f t="shared" ca="1" si="57"/>
        <v>0</v>
      </c>
      <c r="BB61" s="2">
        <f t="shared" ca="1" si="55"/>
        <v>0</v>
      </c>
      <c r="BC61" s="2">
        <f t="shared" ca="1" si="55"/>
        <v>0</v>
      </c>
      <c r="BD61" s="2">
        <f t="shared" ca="1" si="55"/>
        <v>0</v>
      </c>
      <c r="BE61" s="2">
        <f t="shared" ca="1" si="55"/>
        <v>0</v>
      </c>
      <c r="BF61" s="2">
        <f t="shared" ca="1" si="55"/>
        <v>1</v>
      </c>
      <c r="BG61" s="2">
        <f t="shared" ca="1" si="55"/>
        <v>1</v>
      </c>
      <c r="BH61" s="2">
        <f t="shared" ca="1" si="55"/>
        <v>3</v>
      </c>
      <c r="BI61" s="2">
        <f t="shared" ca="1" si="55"/>
        <v>0</v>
      </c>
      <c r="BJ61" s="2">
        <f t="shared" ca="1" si="55"/>
        <v>0</v>
      </c>
      <c r="BK61" s="2">
        <f t="shared" ca="1" si="55"/>
        <v>0</v>
      </c>
      <c r="BL61" s="2">
        <f t="shared" ca="1" si="55"/>
        <v>0</v>
      </c>
      <c r="BM61" s="2">
        <f t="shared" ca="1" si="55"/>
        <v>0</v>
      </c>
      <c r="BN61" s="2" t="str">
        <f t="shared" si="22"/>
        <v>SV</v>
      </c>
      <c r="BO61" s="2">
        <f t="shared" si="73"/>
        <v>0</v>
      </c>
      <c r="BP61" s="2">
        <f t="shared" si="53"/>
        <v>1</v>
      </c>
      <c r="BR61" s="2">
        <f t="shared" si="74"/>
        <v>0</v>
      </c>
      <c r="BS61" s="2">
        <f t="shared" si="75"/>
        <v>0</v>
      </c>
      <c r="BT61" s="2">
        <f t="shared" si="76"/>
        <v>0</v>
      </c>
      <c r="BU61" s="2">
        <f t="shared" si="77"/>
        <v>0</v>
      </c>
      <c r="BV61" s="2">
        <f t="shared" si="78"/>
        <v>0</v>
      </c>
      <c r="BW61" s="2">
        <f t="shared" si="79"/>
        <v>0</v>
      </c>
      <c r="BX61" s="2">
        <f t="shared" si="80"/>
        <v>0</v>
      </c>
      <c r="BY61" s="2">
        <f t="shared" si="81"/>
        <v>0</v>
      </c>
      <c r="BZ61" s="2">
        <f t="shared" si="82"/>
        <v>0</v>
      </c>
      <c r="CA61" s="2">
        <f t="shared" si="83"/>
        <v>0</v>
      </c>
      <c r="CB61" s="2">
        <f t="shared" si="84"/>
        <v>0</v>
      </c>
      <c r="CC61" s="2">
        <f t="shared" si="85"/>
        <v>0</v>
      </c>
      <c r="CD61" s="2">
        <f t="shared" si="86"/>
        <v>0</v>
      </c>
      <c r="CE61" s="2">
        <f t="shared" si="87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КА-4А  -  Δα_рс</v>
      </c>
      <c r="B62" s="10" t="s">
        <v>103</v>
      </c>
      <c r="C62" s="18">
        <v>30</v>
      </c>
      <c r="D62" s="18">
        <v>5</v>
      </c>
      <c r="E62" s="22" t="s">
        <v>114</v>
      </c>
      <c r="F62" s="22">
        <v>1</v>
      </c>
      <c r="G62" s="18"/>
      <c r="H62" s="20">
        <f t="shared" ca="1" si="18"/>
        <v>0</v>
      </c>
      <c r="I62" s="16" t="str">
        <f t="shared" si="19"/>
        <v>04K102SVA015</v>
      </c>
      <c r="J62" s="54">
        <v>14.7</v>
      </c>
      <c r="K62" s="54">
        <v>15.1</v>
      </c>
      <c r="L62" s="54">
        <v>14.9</v>
      </c>
      <c r="M62" s="54">
        <v>15</v>
      </c>
      <c r="N62" s="54">
        <v>15.5</v>
      </c>
      <c r="O62" s="54">
        <v>14.7</v>
      </c>
      <c r="P62" s="54">
        <v>16.100000000000001</v>
      </c>
      <c r="Q62" s="54">
        <v>18.600000000000001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6">
        <v>0</v>
      </c>
      <c r="X62" s="2">
        <f t="shared" ca="1" si="56"/>
        <v>0</v>
      </c>
      <c r="Y62" s="2">
        <f t="shared" ca="1" si="56"/>
        <v>0</v>
      </c>
      <c r="Z62" s="2">
        <f t="shared" ca="1" si="54"/>
        <v>0</v>
      </c>
      <c r="AA62" s="2">
        <f t="shared" ca="1" si="54"/>
        <v>0</v>
      </c>
      <c r="AB62" s="2">
        <f t="shared" ca="1" si="54"/>
        <v>0</v>
      </c>
      <c r="AC62" s="2">
        <f t="shared" ref="AC62:AK90" ca="1" si="88">IF(O62&lt;&gt;"",IF(LEFT($E62,2)="+-",IF(OR(O62&lt;MIN($C62:$D62),O62&gt;MAX($C62:$D62)),1,0),IF(AND(1*$E62&gt;0,O62&gt;MAX($C62:$D62)),1,IF(AND(1*$E62&lt;0,O62&lt;MIN($C62:$D62)),1,0)))+10*IF(SUM(OFFSET($A$98,MATCH(MID($A62,1,SEARCH(" ",$A62)-1)&amp;"  -  ЧЧР",$A$98:$A$115,0)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$98,IFERROR(MATCH("КА-"&amp;MID($A62,4,2)*1&amp;"А  -  ЧЧР",$A$98:$A$115,0),MATCH("КА-"&amp;MID($A62,4,2)*1&amp;"  -  ЧЧР",$A$98:$A$115,0))-1,COLUMN(O62)-1,,)+OFFSET($A$98,IFERROR(MATCH("КА-"&amp;MID($A62,4,2)*1&amp;"Б  -  ЧЧР",$A$98:$A$115,0),MATCH("КА-"&amp;MID($A62,4,2)*1&amp;"  -  ЧЧР",$A$98:$A$115,0))-1,COLUMN(O62)-1,,)=48,1,0),1),1)),0),0)*IF($G62&gt;0,IF(COLUMN(Y$7)-COLUMN($J$7)&gt;=$D$2+$G62,IF(SUM(OFFSET(Y62,,-1,,-$G62))&gt;=$G62*21,2,1),1),2)</f>
        <v>0</v>
      </c>
      <c r="AD62" s="2">
        <f t="shared" ca="1" si="88"/>
        <v>0</v>
      </c>
      <c r="AE62" s="2">
        <f t="shared" ca="1" si="88"/>
        <v>0</v>
      </c>
      <c r="AF62" s="2">
        <f t="shared" ca="1" si="88"/>
        <v>0</v>
      </c>
      <c r="AG62" s="2">
        <f t="shared" ca="1" si="88"/>
        <v>0</v>
      </c>
      <c r="AH62" s="2">
        <f t="shared" ca="1" si="88"/>
        <v>0</v>
      </c>
      <c r="AI62" s="2">
        <f t="shared" ca="1" si="88"/>
        <v>0</v>
      </c>
      <c r="AJ62" s="2">
        <f t="shared" ca="1" si="88"/>
        <v>0</v>
      </c>
      <c r="AK62" s="2">
        <f t="shared" ca="1" si="88"/>
        <v>0</v>
      </c>
      <c r="AL62" s="55">
        <v>10.4</v>
      </c>
      <c r="AM62" s="55">
        <v>10.6</v>
      </c>
      <c r="AN62" s="55">
        <v>10.5</v>
      </c>
      <c r="AO62" s="55">
        <v>10.5</v>
      </c>
      <c r="AP62" s="55">
        <v>10.8</v>
      </c>
      <c r="AQ62" s="55">
        <v>10.4</v>
      </c>
      <c r="AR62" s="55">
        <v>11.3</v>
      </c>
      <c r="AS62" s="55">
        <v>13</v>
      </c>
      <c r="AT62" s="55">
        <v>0</v>
      </c>
      <c r="AU62" s="55">
        <v>0</v>
      </c>
      <c r="AV62" s="55">
        <v>0</v>
      </c>
      <c r="AW62" s="55">
        <v>0</v>
      </c>
      <c r="AX62" s="55">
        <v>0</v>
      </c>
      <c r="AY62" s="55">
        <v>0</v>
      </c>
      <c r="AZ62" s="2">
        <f t="shared" ca="1" si="57"/>
        <v>0</v>
      </c>
      <c r="BA62" s="2">
        <f t="shared" ca="1" si="57"/>
        <v>0</v>
      </c>
      <c r="BB62" s="2">
        <f t="shared" ca="1" si="55"/>
        <v>0</v>
      </c>
      <c r="BC62" s="2">
        <f t="shared" ca="1" si="55"/>
        <v>0</v>
      </c>
      <c r="BD62" s="2">
        <f t="shared" ca="1" si="55"/>
        <v>0</v>
      </c>
      <c r="BE62" s="2">
        <f t="shared" ref="BE62:BM90" ca="1" si="89">COUNTIF(OFFSET(M62,,$D$2+2,COUNTIF(OFFSET($H62,1-ROW($H62),2+4*$D$2,116),"="&amp;OFFSET($H62,,2+4*$D$2))),"&gt;20")</f>
        <v>0</v>
      </c>
      <c r="BF62" s="2">
        <f t="shared" ca="1" si="89"/>
        <v>1</v>
      </c>
      <c r="BG62" s="2">
        <f t="shared" ca="1" si="89"/>
        <v>1</v>
      </c>
      <c r="BH62" s="2">
        <f t="shared" ca="1" si="89"/>
        <v>3</v>
      </c>
      <c r="BI62" s="2">
        <f t="shared" ca="1" si="89"/>
        <v>0</v>
      </c>
      <c r="BJ62" s="2">
        <f t="shared" ca="1" si="89"/>
        <v>0</v>
      </c>
      <c r="BK62" s="2">
        <f t="shared" ca="1" si="89"/>
        <v>0</v>
      </c>
      <c r="BL62" s="2">
        <f t="shared" ca="1" si="89"/>
        <v>0</v>
      </c>
      <c r="BM62" s="2">
        <f t="shared" ca="1" si="89"/>
        <v>0</v>
      </c>
      <c r="BN62" s="2" t="str">
        <f t="shared" si="22"/>
        <v>SV</v>
      </c>
      <c r="BP62" s="2">
        <f t="shared" si="53"/>
        <v>1</v>
      </c>
      <c r="BR62" s="2">
        <f t="shared" si="74"/>
        <v>0</v>
      </c>
      <c r="BS62" s="2">
        <f t="shared" si="75"/>
        <v>0</v>
      </c>
      <c r="BT62" s="2">
        <f t="shared" si="76"/>
        <v>0</v>
      </c>
      <c r="BU62" s="2">
        <f t="shared" si="77"/>
        <v>0</v>
      </c>
      <c r="BV62" s="2">
        <f t="shared" si="78"/>
        <v>0</v>
      </c>
      <c r="BW62" s="2">
        <f t="shared" si="79"/>
        <v>0</v>
      </c>
      <c r="BX62" s="2">
        <f t="shared" si="80"/>
        <v>0</v>
      </c>
      <c r="BY62" s="2">
        <f t="shared" si="81"/>
        <v>0</v>
      </c>
      <c r="BZ62" s="2">
        <f t="shared" si="82"/>
        <v>0</v>
      </c>
      <c r="CA62" s="2">
        <f t="shared" si="83"/>
        <v>0</v>
      </c>
      <c r="CB62" s="2">
        <f t="shared" si="84"/>
        <v>0</v>
      </c>
      <c r="CC62" s="2">
        <f t="shared" si="85"/>
        <v>0</v>
      </c>
      <c r="CD62" s="2">
        <f t="shared" si="86"/>
        <v>0</v>
      </c>
      <c r="CE62" s="2">
        <f t="shared" si="87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КА-4Б  -  Δα_рс</v>
      </c>
      <c r="B63" s="10" t="s">
        <v>104</v>
      </c>
      <c r="C63" s="18">
        <v>30</v>
      </c>
      <c r="D63" s="18">
        <v>5</v>
      </c>
      <c r="E63" s="22" t="s">
        <v>114</v>
      </c>
      <c r="F63" s="22">
        <v>1</v>
      </c>
      <c r="G63" s="18"/>
      <c r="H63" s="20">
        <f t="shared" ca="1" si="18"/>
        <v>0</v>
      </c>
      <c r="I63" s="16" t="str">
        <f t="shared" si="19"/>
        <v>04K102SVB015</v>
      </c>
      <c r="J63" s="54">
        <v>18.100000000000001</v>
      </c>
      <c r="K63" s="54">
        <v>18.5</v>
      </c>
      <c r="L63" s="54">
        <v>18.2</v>
      </c>
      <c r="M63" s="54">
        <v>18.3</v>
      </c>
      <c r="N63" s="54">
        <v>18.899999999999999</v>
      </c>
      <c r="O63" s="54">
        <v>18</v>
      </c>
      <c r="P63" s="54">
        <v>19.899999999999999</v>
      </c>
      <c r="Q63" s="54">
        <v>24.6</v>
      </c>
      <c r="R63" s="54">
        <v>0</v>
      </c>
      <c r="S63" s="54">
        <v>0</v>
      </c>
      <c r="T63" s="54">
        <v>0</v>
      </c>
      <c r="U63" s="54">
        <v>0</v>
      </c>
      <c r="V63" s="54">
        <v>0</v>
      </c>
      <c r="W63" s="56">
        <v>0</v>
      </c>
      <c r="X63" s="2">
        <f t="shared" ca="1" si="56"/>
        <v>0</v>
      </c>
      <c r="Y63" s="2">
        <f t="shared" ca="1" si="56"/>
        <v>0</v>
      </c>
      <c r="Z63" s="2">
        <f t="shared" ca="1" si="56"/>
        <v>0</v>
      </c>
      <c r="AA63" s="2">
        <f t="shared" ca="1" si="56"/>
        <v>0</v>
      </c>
      <c r="AB63" s="2">
        <f t="shared" ca="1" si="56"/>
        <v>0</v>
      </c>
      <c r="AC63" s="2">
        <f t="shared" ca="1" si="88"/>
        <v>0</v>
      </c>
      <c r="AD63" s="2">
        <f t="shared" ca="1" si="88"/>
        <v>0</v>
      </c>
      <c r="AE63" s="2">
        <f t="shared" ca="1" si="88"/>
        <v>0</v>
      </c>
      <c r="AF63" s="2">
        <f t="shared" ca="1" si="88"/>
        <v>0</v>
      </c>
      <c r="AG63" s="2">
        <f t="shared" ca="1" si="88"/>
        <v>0</v>
      </c>
      <c r="AH63" s="2">
        <f t="shared" ca="1" si="88"/>
        <v>0</v>
      </c>
      <c r="AI63" s="2">
        <f t="shared" ca="1" si="88"/>
        <v>0</v>
      </c>
      <c r="AJ63" s="2">
        <f t="shared" ca="1" si="88"/>
        <v>0</v>
      </c>
      <c r="AK63" s="2">
        <f t="shared" ca="1" si="88"/>
        <v>0</v>
      </c>
      <c r="AL63" s="55">
        <v>10.4</v>
      </c>
      <c r="AM63" s="55">
        <v>10.6</v>
      </c>
      <c r="AN63" s="55">
        <v>10.5</v>
      </c>
      <c r="AO63" s="55">
        <v>10.5</v>
      </c>
      <c r="AP63" s="55">
        <v>10.8</v>
      </c>
      <c r="AQ63" s="55">
        <v>10.4</v>
      </c>
      <c r="AR63" s="55">
        <v>11.3</v>
      </c>
      <c r="AS63" s="55">
        <v>13</v>
      </c>
      <c r="AT63" s="55">
        <v>0</v>
      </c>
      <c r="AU63" s="55">
        <v>0</v>
      </c>
      <c r="AV63" s="55">
        <v>0</v>
      </c>
      <c r="AW63" s="55">
        <v>0</v>
      </c>
      <c r="AX63" s="55">
        <v>0</v>
      </c>
      <c r="AY63" s="55">
        <v>0</v>
      </c>
      <c r="AZ63" s="2">
        <f t="shared" ca="1" si="57"/>
        <v>0</v>
      </c>
      <c r="BA63" s="2">
        <f t="shared" ca="1" si="57"/>
        <v>0</v>
      </c>
      <c r="BB63" s="2">
        <f t="shared" ca="1" si="57"/>
        <v>0</v>
      </c>
      <c r="BC63" s="2">
        <f t="shared" ca="1" si="57"/>
        <v>0</v>
      </c>
      <c r="BD63" s="2">
        <f t="shared" ca="1" si="57"/>
        <v>0</v>
      </c>
      <c r="BE63" s="2">
        <f t="shared" ca="1" si="89"/>
        <v>0</v>
      </c>
      <c r="BF63" s="2">
        <f t="shared" ca="1" si="89"/>
        <v>1</v>
      </c>
      <c r="BG63" s="2">
        <f t="shared" ca="1" si="89"/>
        <v>1</v>
      </c>
      <c r="BH63" s="2">
        <f t="shared" ca="1" si="89"/>
        <v>3</v>
      </c>
      <c r="BI63" s="2">
        <f t="shared" ca="1" si="89"/>
        <v>0</v>
      </c>
      <c r="BJ63" s="2">
        <f t="shared" ca="1" si="89"/>
        <v>0</v>
      </c>
      <c r="BK63" s="2">
        <f t="shared" ca="1" si="89"/>
        <v>0</v>
      </c>
      <c r="BL63" s="2">
        <f t="shared" ca="1" si="89"/>
        <v>0</v>
      </c>
      <c r="BM63" s="2">
        <f t="shared" ca="1" si="89"/>
        <v>0</v>
      </c>
      <c r="BN63" s="2" t="str">
        <f t="shared" si="22"/>
        <v>SV</v>
      </c>
      <c r="BP63" s="2">
        <f t="shared" si="53"/>
        <v>1</v>
      </c>
      <c r="BR63" s="2">
        <f t="shared" si="74"/>
        <v>0</v>
      </c>
      <c r="BS63" s="2">
        <f t="shared" si="75"/>
        <v>0</v>
      </c>
      <c r="BT63" s="2">
        <f t="shared" si="76"/>
        <v>0</v>
      </c>
      <c r="BU63" s="2">
        <f t="shared" si="77"/>
        <v>0</v>
      </c>
      <c r="BV63" s="2">
        <f t="shared" si="78"/>
        <v>0</v>
      </c>
      <c r="BW63" s="2">
        <f t="shared" si="79"/>
        <v>0</v>
      </c>
      <c r="BX63" s="2">
        <f t="shared" si="80"/>
        <v>0</v>
      </c>
      <c r="BY63" s="2">
        <f t="shared" si="81"/>
        <v>0</v>
      </c>
      <c r="BZ63" s="2">
        <f t="shared" si="82"/>
        <v>0</v>
      </c>
      <c r="CA63" s="2">
        <f t="shared" si="83"/>
        <v>0</v>
      </c>
      <c r="CB63" s="2">
        <f t="shared" si="84"/>
        <v>0</v>
      </c>
      <c r="CC63" s="2">
        <f t="shared" si="85"/>
        <v>0</v>
      </c>
      <c r="CD63" s="2">
        <f t="shared" si="86"/>
        <v>0</v>
      </c>
      <c r="CE63" s="2">
        <f t="shared" si="87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КА-5А  -  Δα_рс</v>
      </c>
      <c r="B64" s="10" t="s">
        <v>105</v>
      </c>
      <c r="C64" s="18">
        <v>30</v>
      </c>
      <c r="D64" s="18">
        <v>5</v>
      </c>
      <c r="E64" s="22" t="s">
        <v>114</v>
      </c>
      <c r="F64" s="22">
        <v>1</v>
      </c>
      <c r="G64" s="18"/>
      <c r="H64" s="20">
        <f t="shared" ca="1" si="18"/>
        <v>0</v>
      </c>
      <c r="I64" s="16" t="str">
        <f t="shared" si="19"/>
        <v>05K102SVA015</v>
      </c>
      <c r="J64" s="54">
        <v>8</v>
      </c>
      <c r="K64" s="54">
        <v>8.1</v>
      </c>
      <c r="L64" s="54">
        <v>8.1</v>
      </c>
      <c r="M64" s="54">
        <v>8.1</v>
      </c>
      <c r="N64" s="54">
        <v>8.1999999999999993</v>
      </c>
      <c r="O64" s="54">
        <v>8.1999999999999993</v>
      </c>
      <c r="P64" s="54">
        <v>8.1999999999999993</v>
      </c>
      <c r="Q64" s="54">
        <v>8.6</v>
      </c>
      <c r="R64" s="54">
        <v>9</v>
      </c>
      <c r="S64" s="54">
        <v>8.5</v>
      </c>
      <c r="T64" s="54">
        <v>8.6</v>
      </c>
      <c r="U64" s="54">
        <v>8.6</v>
      </c>
      <c r="V64" s="54">
        <v>8.6999999999999993</v>
      </c>
      <c r="W64" s="56">
        <v>8.6</v>
      </c>
      <c r="X64" s="2">
        <f t="shared" ca="1" si="56"/>
        <v>0</v>
      </c>
      <c r="Y64" s="2">
        <f t="shared" ca="1" si="56"/>
        <v>0</v>
      </c>
      <c r="Z64" s="2">
        <f t="shared" ca="1" si="56"/>
        <v>0</v>
      </c>
      <c r="AA64" s="2">
        <f t="shared" ca="1" si="56"/>
        <v>0</v>
      </c>
      <c r="AB64" s="2">
        <f t="shared" ca="1" si="56"/>
        <v>0</v>
      </c>
      <c r="AC64" s="2">
        <f t="shared" ca="1" si="88"/>
        <v>0</v>
      </c>
      <c r="AD64" s="2">
        <f t="shared" ca="1" si="88"/>
        <v>0</v>
      </c>
      <c r="AE64" s="2">
        <f t="shared" ca="1" si="88"/>
        <v>0</v>
      </c>
      <c r="AF64" s="2">
        <f t="shared" ca="1" si="88"/>
        <v>0</v>
      </c>
      <c r="AG64" s="2">
        <f t="shared" ca="1" si="88"/>
        <v>0</v>
      </c>
      <c r="AH64" s="2">
        <f t="shared" ca="1" si="88"/>
        <v>0</v>
      </c>
      <c r="AI64" s="2">
        <f t="shared" ca="1" si="88"/>
        <v>0</v>
      </c>
      <c r="AJ64" s="2">
        <f t="shared" ca="1" si="88"/>
        <v>0</v>
      </c>
      <c r="AK64" s="2">
        <f t="shared" ca="1" si="88"/>
        <v>0</v>
      </c>
      <c r="AL64" s="55">
        <v>10.1</v>
      </c>
      <c r="AM64" s="55">
        <v>10.3</v>
      </c>
      <c r="AN64" s="55">
        <v>10.199999999999999</v>
      </c>
      <c r="AO64" s="55">
        <v>10.199999999999999</v>
      </c>
      <c r="AP64" s="55">
        <v>10.3</v>
      </c>
      <c r="AQ64" s="55">
        <v>10.4</v>
      </c>
      <c r="AR64" s="55">
        <v>10.3</v>
      </c>
      <c r="AS64" s="55">
        <v>10.199999999999999</v>
      </c>
      <c r="AT64" s="55">
        <v>11.1</v>
      </c>
      <c r="AU64" s="55">
        <v>10.9</v>
      </c>
      <c r="AV64" s="55">
        <v>11.1</v>
      </c>
      <c r="AW64" s="55">
        <v>11</v>
      </c>
      <c r="AX64" s="55">
        <v>11.1</v>
      </c>
      <c r="AY64" s="55">
        <v>10.9</v>
      </c>
      <c r="AZ64" s="2">
        <f t="shared" ca="1" si="57"/>
        <v>0</v>
      </c>
      <c r="BA64" s="2">
        <f t="shared" ca="1" si="57"/>
        <v>0</v>
      </c>
      <c r="BB64" s="2">
        <f t="shared" ca="1" si="57"/>
        <v>0</v>
      </c>
      <c r="BC64" s="2">
        <f t="shared" ca="1" si="57"/>
        <v>0</v>
      </c>
      <c r="BD64" s="2">
        <f t="shared" ca="1" si="57"/>
        <v>0</v>
      </c>
      <c r="BE64" s="2">
        <f t="shared" ca="1" si="89"/>
        <v>0</v>
      </c>
      <c r="BF64" s="2">
        <f t="shared" ca="1" si="89"/>
        <v>1</v>
      </c>
      <c r="BG64" s="2">
        <f t="shared" ca="1" si="89"/>
        <v>1</v>
      </c>
      <c r="BH64" s="2">
        <f t="shared" ca="1" si="89"/>
        <v>3</v>
      </c>
      <c r="BI64" s="2">
        <f t="shared" ca="1" si="89"/>
        <v>0</v>
      </c>
      <c r="BJ64" s="2">
        <f t="shared" ca="1" si="89"/>
        <v>0</v>
      </c>
      <c r="BK64" s="2">
        <f t="shared" ca="1" si="89"/>
        <v>0</v>
      </c>
      <c r="BL64" s="2">
        <f t="shared" ca="1" si="89"/>
        <v>0</v>
      </c>
      <c r="BM64" s="2">
        <f t="shared" ca="1" si="89"/>
        <v>0</v>
      </c>
      <c r="BN64" s="2" t="str">
        <f t="shared" si="22"/>
        <v>SV</v>
      </c>
      <c r="BO64" s="2">
        <f>IF(AND(COUNTIF(J64:W64,"&gt;0")&gt;6,COUNTIF(J64:W64,"&gt;0")=SUM(BR64:CE64)),SUM(BR64:CE64),0)</f>
        <v>0</v>
      </c>
      <c r="BP64" s="2">
        <f t="shared" si="53"/>
        <v>1</v>
      </c>
      <c r="BR64" s="2">
        <f t="shared" si="74"/>
        <v>0</v>
      </c>
      <c r="BS64" s="2">
        <f t="shared" si="75"/>
        <v>0</v>
      </c>
      <c r="BT64" s="2">
        <f t="shared" si="76"/>
        <v>0</v>
      </c>
      <c r="BU64" s="2">
        <f t="shared" si="77"/>
        <v>0</v>
      </c>
      <c r="BV64" s="2">
        <f t="shared" si="78"/>
        <v>0</v>
      </c>
      <c r="BW64" s="2">
        <f t="shared" si="79"/>
        <v>0</v>
      </c>
      <c r="BX64" s="2">
        <f t="shared" si="80"/>
        <v>0</v>
      </c>
      <c r="BY64" s="2">
        <f t="shared" si="81"/>
        <v>0</v>
      </c>
      <c r="BZ64" s="2">
        <f t="shared" si="82"/>
        <v>0</v>
      </c>
      <c r="CA64" s="2">
        <f t="shared" si="83"/>
        <v>0</v>
      </c>
      <c r="CB64" s="2">
        <f t="shared" si="84"/>
        <v>0</v>
      </c>
      <c r="CC64" s="2">
        <f t="shared" si="85"/>
        <v>0</v>
      </c>
      <c r="CD64" s="2">
        <f t="shared" si="86"/>
        <v>0</v>
      </c>
      <c r="CE64" s="2">
        <f t="shared" si="87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КА-5Б  -  Δα_рс</v>
      </c>
      <c r="B65" s="10" t="s">
        <v>106</v>
      </c>
      <c r="C65" s="18">
        <v>30</v>
      </c>
      <c r="D65" s="18">
        <v>5</v>
      </c>
      <c r="E65" s="22" t="s">
        <v>114</v>
      </c>
      <c r="F65" s="22">
        <v>1</v>
      </c>
      <c r="G65" s="18"/>
      <c r="H65" s="20">
        <f t="shared" ca="1" si="18"/>
        <v>0</v>
      </c>
      <c r="I65" s="16" t="str">
        <f t="shared" si="19"/>
        <v>05K102SVB015</v>
      </c>
      <c r="J65" s="54">
        <v>15.7</v>
      </c>
      <c r="K65" s="54">
        <v>16</v>
      </c>
      <c r="L65" s="54">
        <v>15.9</v>
      </c>
      <c r="M65" s="54">
        <v>15.9</v>
      </c>
      <c r="N65" s="54">
        <v>16.2</v>
      </c>
      <c r="O65" s="54">
        <v>16.5</v>
      </c>
      <c r="P65" s="54">
        <v>16.2</v>
      </c>
      <c r="Q65" s="54">
        <v>17</v>
      </c>
      <c r="R65" s="54">
        <v>21.5</v>
      </c>
      <c r="S65" s="54">
        <v>0</v>
      </c>
      <c r="T65" s="54">
        <v>0</v>
      </c>
      <c r="U65" s="54">
        <v>0</v>
      </c>
      <c r="V65" s="54">
        <v>0</v>
      </c>
      <c r="W65" s="56">
        <v>0</v>
      </c>
      <c r="X65" s="2">
        <f t="shared" ca="1" si="56"/>
        <v>0</v>
      </c>
      <c r="Y65" s="2">
        <f t="shared" ca="1" si="56"/>
        <v>0</v>
      </c>
      <c r="Z65" s="2">
        <f t="shared" ca="1" si="56"/>
        <v>0</v>
      </c>
      <c r="AA65" s="2">
        <f t="shared" ca="1" si="56"/>
        <v>0</v>
      </c>
      <c r="AB65" s="2">
        <f t="shared" ca="1" si="56"/>
        <v>0</v>
      </c>
      <c r="AC65" s="2">
        <f t="shared" ca="1" si="88"/>
        <v>0</v>
      </c>
      <c r="AD65" s="2">
        <f t="shared" ca="1" si="88"/>
        <v>0</v>
      </c>
      <c r="AE65" s="2">
        <f t="shared" ca="1" si="88"/>
        <v>0</v>
      </c>
      <c r="AF65" s="2">
        <f t="shared" ca="1" si="88"/>
        <v>0</v>
      </c>
      <c r="AG65" s="2">
        <f t="shared" ca="1" si="88"/>
        <v>0</v>
      </c>
      <c r="AH65" s="2">
        <f t="shared" ca="1" si="88"/>
        <v>0</v>
      </c>
      <c r="AI65" s="2">
        <f t="shared" ca="1" si="88"/>
        <v>0</v>
      </c>
      <c r="AJ65" s="2">
        <f t="shared" ca="1" si="88"/>
        <v>0</v>
      </c>
      <c r="AK65" s="2">
        <f t="shared" ca="1" si="88"/>
        <v>0</v>
      </c>
      <c r="AL65" s="55">
        <v>10.1</v>
      </c>
      <c r="AM65" s="55">
        <v>10.3</v>
      </c>
      <c r="AN65" s="55">
        <v>10.199999999999999</v>
      </c>
      <c r="AO65" s="55">
        <v>10.199999999999999</v>
      </c>
      <c r="AP65" s="55">
        <v>10.3</v>
      </c>
      <c r="AQ65" s="55">
        <v>10.4</v>
      </c>
      <c r="AR65" s="55">
        <v>10.3</v>
      </c>
      <c r="AS65" s="55">
        <v>10.199999999999999</v>
      </c>
      <c r="AT65" s="55">
        <v>11.1</v>
      </c>
      <c r="AU65" s="55">
        <v>0</v>
      </c>
      <c r="AV65" s="55">
        <v>0</v>
      </c>
      <c r="AW65" s="55">
        <v>0</v>
      </c>
      <c r="AX65" s="55">
        <v>0</v>
      </c>
      <c r="AY65" s="55">
        <v>0</v>
      </c>
      <c r="AZ65" s="2">
        <f t="shared" ca="1" si="57"/>
        <v>0</v>
      </c>
      <c r="BA65" s="2">
        <f t="shared" ca="1" si="57"/>
        <v>0</v>
      </c>
      <c r="BB65" s="2">
        <f t="shared" ca="1" si="57"/>
        <v>0</v>
      </c>
      <c r="BC65" s="2">
        <f t="shared" ca="1" si="57"/>
        <v>0</v>
      </c>
      <c r="BD65" s="2">
        <f t="shared" ca="1" si="57"/>
        <v>0</v>
      </c>
      <c r="BE65" s="2">
        <f t="shared" ca="1" si="89"/>
        <v>0</v>
      </c>
      <c r="BF65" s="2">
        <f t="shared" ca="1" si="89"/>
        <v>1</v>
      </c>
      <c r="BG65" s="2">
        <f t="shared" ca="1" si="89"/>
        <v>1</v>
      </c>
      <c r="BH65" s="2">
        <f t="shared" ca="1" si="89"/>
        <v>3</v>
      </c>
      <c r="BI65" s="2">
        <f t="shared" ca="1" si="89"/>
        <v>0</v>
      </c>
      <c r="BJ65" s="2">
        <f t="shared" ca="1" si="89"/>
        <v>0</v>
      </c>
      <c r="BK65" s="2">
        <f t="shared" ca="1" si="89"/>
        <v>0</v>
      </c>
      <c r="BL65" s="2">
        <f t="shared" ca="1" si="89"/>
        <v>0</v>
      </c>
      <c r="BM65" s="2">
        <f t="shared" ca="1" si="89"/>
        <v>0</v>
      </c>
      <c r="BN65" s="2" t="str">
        <f t="shared" si="22"/>
        <v>SV</v>
      </c>
      <c r="BP65" s="2">
        <f t="shared" si="53"/>
        <v>1</v>
      </c>
      <c r="BR65" s="2">
        <f t="shared" si="74"/>
        <v>0</v>
      </c>
      <c r="BS65" s="2">
        <f t="shared" si="75"/>
        <v>0</v>
      </c>
      <c r="BT65" s="2">
        <f t="shared" si="76"/>
        <v>0</v>
      </c>
      <c r="BU65" s="2">
        <f t="shared" si="77"/>
        <v>0</v>
      </c>
      <c r="BV65" s="2">
        <f t="shared" si="78"/>
        <v>0</v>
      </c>
      <c r="BW65" s="2">
        <f t="shared" si="79"/>
        <v>0</v>
      </c>
      <c r="BX65" s="2">
        <f t="shared" si="80"/>
        <v>0</v>
      </c>
      <c r="BY65" s="2">
        <f t="shared" si="81"/>
        <v>0</v>
      </c>
      <c r="BZ65" s="2">
        <f t="shared" si="82"/>
        <v>0</v>
      </c>
      <c r="CA65" s="2">
        <f t="shared" si="83"/>
        <v>0</v>
      </c>
      <c r="CB65" s="2">
        <f t="shared" si="84"/>
        <v>0</v>
      </c>
      <c r="CC65" s="2">
        <f t="shared" si="85"/>
        <v>0</v>
      </c>
      <c r="CD65" s="2">
        <f t="shared" si="86"/>
        <v>0</v>
      </c>
      <c r="CE65" s="2">
        <f t="shared" si="87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КА-6А  -  Δα_рс</v>
      </c>
      <c r="B66" s="10" t="s">
        <v>107</v>
      </c>
      <c r="C66" s="18">
        <v>30</v>
      </c>
      <c r="D66" s="18">
        <v>5</v>
      </c>
      <c r="E66" s="22" t="s">
        <v>114</v>
      </c>
      <c r="F66" s="22">
        <v>1</v>
      </c>
      <c r="G66" s="18"/>
      <c r="H66" s="20">
        <f t="shared" ca="1" si="18"/>
        <v>0</v>
      </c>
      <c r="I66" s="16" t="str">
        <f t="shared" si="19"/>
        <v>06K102SVA015</v>
      </c>
      <c r="J66" s="54">
        <v>12.2</v>
      </c>
      <c r="K66" s="54">
        <v>12.7</v>
      </c>
      <c r="L66" s="54">
        <v>12.9</v>
      </c>
      <c r="M66" s="54">
        <v>13.8</v>
      </c>
      <c r="N66" s="54">
        <v>0</v>
      </c>
      <c r="O66" s="54">
        <v>0</v>
      </c>
      <c r="P66" s="54">
        <v>0</v>
      </c>
      <c r="Q66" s="54">
        <v>0</v>
      </c>
      <c r="R66" s="54">
        <v>12.3</v>
      </c>
      <c r="S66" s="54">
        <v>12.5</v>
      </c>
      <c r="T66" s="54">
        <v>12.2</v>
      </c>
      <c r="U66" s="54">
        <v>12.3</v>
      </c>
      <c r="V66" s="54">
        <v>12.1</v>
      </c>
      <c r="W66" s="56">
        <v>12.1</v>
      </c>
      <c r="X66" s="2">
        <f t="shared" ca="1" si="56"/>
        <v>0</v>
      </c>
      <c r="Y66" s="2">
        <f t="shared" ca="1" si="56"/>
        <v>0</v>
      </c>
      <c r="Z66" s="2">
        <f t="shared" ca="1" si="56"/>
        <v>0</v>
      </c>
      <c r="AA66" s="2">
        <f t="shared" ca="1" si="56"/>
        <v>0</v>
      </c>
      <c r="AB66" s="2">
        <f t="shared" ca="1" si="56"/>
        <v>0</v>
      </c>
      <c r="AC66" s="2">
        <f t="shared" ca="1" si="88"/>
        <v>0</v>
      </c>
      <c r="AD66" s="2">
        <f t="shared" ca="1" si="88"/>
        <v>0</v>
      </c>
      <c r="AE66" s="2">
        <f t="shared" ca="1" si="88"/>
        <v>0</v>
      </c>
      <c r="AF66" s="2">
        <f t="shared" ca="1" si="88"/>
        <v>0</v>
      </c>
      <c r="AG66" s="2">
        <f t="shared" ca="1" si="88"/>
        <v>0</v>
      </c>
      <c r="AH66" s="2">
        <f t="shared" ca="1" si="88"/>
        <v>0</v>
      </c>
      <c r="AI66" s="2">
        <f t="shared" ca="1" si="88"/>
        <v>0</v>
      </c>
      <c r="AJ66" s="2">
        <f t="shared" ca="1" si="88"/>
        <v>0</v>
      </c>
      <c r="AK66" s="2">
        <f t="shared" ca="1" si="88"/>
        <v>0</v>
      </c>
      <c r="AL66" s="55">
        <v>10.3</v>
      </c>
      <c r="AM66" s="55">
        <v>10.6</v>
      </c>
      <c r="AN66" s="55">
        <v>10.7</v>
      </c>
      <c r="AO66" s="55">
        <v>11.4</v>
      </c>
      <c r="AP66" s="55">
        <v>0</v>
      </c>
      <c r="AQ66" s="55">
        <v>0</v>
      </c>
      <c r="AR66" s="55">
        <v>0</v>
      </c>
      <c r="AS66" s="55">
        <v>0</v>
      </c>
      <c r="AT66" s="55">
        <v>11</v>
      </c>
      <c r="AU66" s="55">
        <v>10.4</v>
      </c>
      <c r="AV66" s="55">
        <v>10.3</v>
      </c>
      <c r="AW66" s="55">
        <v>10.3</v>
      </c>
      <c r="AX66" s="55">
        <v>10.199999999999999</v>
      </c>
      <c r="AY66" s="55">
        <v>10.199999999999999</v>
      </c>
      <c r="AZ66" s="2">
        <f t="shared" ca="1" si="57"/>
        <v>0</v>
      </c>
      <c r="BA66" s="2">
        <f t="shared" ca="1" si="57"/>
        <v>0</v>
      </c>
      <c r="BB66" s="2">
        <f t="shared" ca="1" si="57"/>
        <v>0</v>
      </c>
      <c r="BC66" s="2">
        <f t="shared" ca="1" si="57"/>
        <v>0</v>
      </c>
      <c r="BD66" s="2">
        <f t="shared" ca="1" si="57"/>
        <v>0</v>
      </c>
      <c r="BE66" s="2">
        <f t="shared" ca="1" si="89"/>
        <v>0</v>
      </c>
      <c r="BF66" s="2">
        <f t="shared" ca="1" si="89"/>
        <v>1</v>
      </c>
      <c r="BG66" s="2">
        <f t="shared" ca="1" si="89"/>
        <v>1</v>
      </c>
      <c r="BH66" s="2">
        <f t="shared" ca="1" si="89"/>
        <v>3</v>
      </c>
      <c r="BI66" s="2">
        <f t="shared" ca="1" si="89"/>
        <v>0</v>
      </c>
      <c r="BJ66" s="2">
        <f t="shared" ca="1" si="89"/>
        <v>0</v>
      </c>
      <c r="BK66" s="2">
        <f t="shared" ca="1" si="89"/>
        <v>0</v>
      </c>
      <c r="BL66" s="2">
        <f t="shared" ca="1" si="89"/>
        <v>0</v>
      </c>
      <c r="BM66" s="2">
        <f t="shared" ca="1" si="89"/>
        <v>0</v>
      </c>
      <c r="BN66" s="2" t="str">
        <f t="shared" si="22"/>
        <v>SV</v>
      </c>
      <c r="BO66" s="2">
        <f>IF(AND(COUNTIF(J66:W66,"&gt;0")&gt;6,COUNTIF(J66:W66,"&gt;0")=SUM(BR66:CE66)),SUM(BR66:CE66),0)</f>
        <v>0</v>
      </c>
      <c r="BP66" s="2">
        <f t="shared" si="53"/>
        <v>1</v>
      </c>
      <c r="BR66" s="2">
        <f t="shared" si="74"/>
        <v>0</v>
      </c>
      <c r="BS66" s="2">
        <f t="shared" si="75"/>
        <v>0</v>
      </c>
      <c r="BT66" s="2">
        <f t="shared" si="76"/>
        <v>0</v>
      </c>
      <c r="BU66" s="2">
        <f t="shared" si="77"/>
        <v>0</v>
      </c>
      <c r="BV66" s="2">
        <f t="shared" si="78"/>
        <v>0</v>
      </c>
      <c r="BW66" s="2">
        <f t="shared" si="79"/>
        <v>0</v>
      </c>
      <c r="BX66" s="2">
        <f t="shared" si="80"/>
        <v>0</v>
      </c>
      <c r="BY66" s="2">
        <f t="shared" si="81"/>
        <v>0</v>
      </c>
      <c r="BZ66" s="2">
        <f t="shared" si="82"/>
        <v>0</v>
      </c>
      <c r="CA66" s="2">
        <f t="shared" si="83"/>
        <v>0</v>
      </c>
      <c r="CB66" s="2">
        <f t="shared" si="84"/>
        <v>0</v>
      </c>
      <c r="CC66" s="2">
        <f t="shared" si="85"/>
        <v>0</v>
      </c>
      <c r="CD66" s="2">
        <f t="shared" si="86"/>
        <v>0</v>
      </c>
      <c r="CE66" s="2">
        <f t="shared" si="87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КА-6Б  -  Δα_рс</v>
      </c>
      <c r="B67" s="10" t="s">
        <v>108</v>
      </c>
      <c r="C67" s="18">
        <v>30</v>
      </c>
      <c r="D67" s="18">
        <v>5</v>
      </c>
      <c r="E67" s="22" t="s">
        <v>114</v>
      </c>
      <c r="F67" s="22">
        <v>1</v>
      </c>
      <c r="G67" s="18"/>
      <c r="H67" s="20">
        <f t="shared" ca="1" si="18"/>
        <v>0</v>
      </c>
      <c r="I67" s="16" t="str">
        <f t="shared" si="19"/>
        <v>06K102SVB015</v>
      </c>
      <c r="J67" s="54">
        <v>11.3</v>
      </c>
      <c r="K67" s="54">
        <v>11.5</v>
      </c>
      <c r="L67" s="54">
        <v>11.7</v>
      </c>
      <c r="M67" s="54">
        <v>12.5</v>
      </c>
      <c r="N67" s="54">
        <v>0</v>
      </c>
      <c r="O67" s="54">
        <v>0</v>
      </c>
      <c r="P67" s="54">
        <v>0</v>
      </c>
      <c r="Q67" s="54">
        <v>0</v>
      </c>
      <c r="R67" s="54">
        <v>12.5</v>
      </c>
      <c r="S67" s="54">
        <v>11.3</v>
      </c>
      <c r="T67" s="54">
        <v>11.1</v>
      </c>
      <c r="U67" s="54">
        <v>11.2</v>
      </c>
      <c r="V67" s="54">
        <v>10.9</v>
      </c>
      <c r="W67" s="56">
        <v>10.9</v>
      </c>
      <c r="X67" s="2">
        <f t="shared" ca="1" si="56"/>
        <v>0</v>
      </c>
      <c r="Y67" s="2">
        <f t="shared" ca="1" si="56"/>
        <v>0</v>
      </c>
      <c r="Z67" s="2">
        <f t="shared" ca="1" si="56"/>
        <v>0</v>
      </c>
      <c r="AA67" s="2">
        <f t="shared" ca="1" si="56"/>
        <v>0</v>
      </c>
      <c r="AB67" s="2">
        <f t="shared" ca="1" si="56"/>
        <v>0</v>
      </c>
      <c r="AC67" s="2">
        <f t="shared" ca="1" si="88"/>
        <v>0</v>
      </c>
      <c r="AD67" s="2">
        <f t="shared" ca="1" si="88"/>
        <v>0</v>
      </c>
      <c r="AE67" s="2">
        <f t="shared" ca="1" si="88"/>
        <v>0</v>
      </c>
      <c r="AF67" s="2">
        <f t="shared" ca="1" si="88"/>
        <v>0</v>
      </c>
      <c r="AG67" s="2">
        <f t="shared" ca="1" si="88"/>
        <v>0</v>
      </c>
      <c r="AH67" s="2">
        <f t="shared" ca="1" si="88"/>
        <v>0</v>
      </c>
      <c r="AI67" s="2">
        <f t="shared" ca="1" si="88"/>
        <v>0</v>
      </c>
      <c r="AJ67" s="2">
        <f t="shared" ca="1" si="88"/>
        <v>0</v>
      </c>
      <c r="AK67" s="2">
        <f t="shared" ca="1" si="88"/>
        <v>0</v>
      </c>
      <c r="AL67" s="55">
        <v>10.3</v>
      </c>
      <c r="AM67" s="55">
        <v>10.6</v>
      </c>
      <c r="AN67" s="55">
        <v>10.7</v>
      </c>
      <c r="AO67" s="55">
        <v>11.4</v>
      </c>
      <c r="AP67" s="55">
        <v>0</v>
      </c>
      <c r="AQ67" s="55">
        <v>0</v>
      </c>
      <c r="AR67" s="55">
        <v>0</v>
      </c>
      <c r="AS67" s="55">
        <v>0</v>
      </c>
      <c r="AT67" s="55">
        <v>11</v>
      </c>
      <c r="AU67" s="55">
        <v>10.4</v>
      </c>
      <c r="AV67" s="55">
        <v>10.3</v>
      </c>
      <c r="AW67" s="55">
        <v>10.3</v>
      </c>
      <c r="AX67" s="55">
        <v>10.199999999999999</v>
      </c>
      <c r="AY67" s="55">
        <v>10.199999999999999</v>
      </c>
      <c r="AZ67" s="2">
        <f t="shared" ca="1" si="57"/>
        <v>0</v>
      </c>
      <c r="BA67" s="2">
        <f t="shared" ca="1" si="57"/>
        <v>0</v>
      </c>
      <c r="BB67" s="2">
        <f t="shared" ca="1" si="57"/>
        <v>0</v>
      </c>
      <c r="BC67" s="2">
        <f t="shared" ca="1" si="57"/>
        <v>0</v>
      </c>
      <c r="BD67" s="2">
        <f t="shared" ca="1" si="57"/>
        <v>0</v>
      </c>
      <c r="BE67" s="2">
        <f t="shared" ca="1" si="89"/>
        <v>0</v>
      </c>
      <c r="BF67" s="2">
        <f t="shared" ca="1" si="89"/>
        <v>1</v>
      </c>
      <c r="BG67" s="2">
        <f t="shared" ca="1" si="89"/>
        <v>1</v>
      </c>
      <c r="BH67" s="2">
        <f t="shared" ca="1" si="89"/>
        <v>3</v>
      </c>
      <c r="BI67" s="2">
        <f t="shared" ca="1" si="89"/>
        <v>0</v>
      </c>
      <c r="BJ67" s="2">
        <f t="shared" ca="1" si="89"/>
        <v>0</v>
      </c>
      <c r="BK67" s="2">
        <f t="shared" ca="1" si="89"/>
        <v>0</v>
      </c>
      <c r="BL67" s="2">
        <f t="shared" ca="1" si="89"/>
        <v>0</v>
      </c>
      <c r="BM67" s="2">
        <f t="shared" ca="1" si="89"/>
        <v>0</v>
      </c>
      <c r="BN67" s="2" t="str">
        <f t="shared" si="22"/>
        <v>SV</v>
      </c>
      <c r="BO67" s="2">
        <f>IF(AND(COUNTIF(J67:W67,"&gt;0")&gt;6,COUNTIF(J67:W67,"&gt;0")=SUM(BR67:CE67)),SUM(BR67:CE67),0)</f>
        <v>0</v>
      </c>
      <c r="BP67" s="2">
        <f t="shared" si="53"/>
        <v>1</v>
      </c>
      <c r="BR67" s="2">
        <f t="shared" si="74"/>
        <v>0</v>
      </c>
      <c r="BS67" s="2">
        <f t="shared" si="75"/>
        <v>0</v>
      </c>
      <c r="BT67" s="2">
        <f t="shared" si="76"/>
        <v>0</v>
      </c>
      <c r="BU67" s="2">
        <f t="shared" si="77"/>
        <v>0</v>
      </c>
      <c r="BV67" s="2">
        <f t="shared" si="78"/>
        <v>0</v>
      </c>
      <c r="BW67" s="2">
        <f t="shared" si="79"/>
        <v>0</v>
      </c>
      <c r="BX67" s="2">
        <f t="shared" si="80"/>
        <v>0</v>
      </c>
      <c r="BY67" s="2">
        <f t="shared" si="81"/>
        <v>0</v>
      </c>
      <c r="BZ67" s="2">
        <f t="shared" si="82"/>
        <v>0</v>
      </c>
      <c r="CA67" s="2">
        <f t="shared" si="83"/>
        <v>0</v>
      </c>
      <c r="CB67" s="2">
        <f t="shared" si="84"/>
        <v>0</v>
      </c>
      <c r="CC67" s="2">
        <f t="shared" si="85"/>
        <v>0</v>
      </c>
      <c r="CD67" s="2">
        <f t="shared" si="86"/>
        <v>0</v>
      </c>
      <c r="CE67" s="2">
        <f t="shared" si="87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ТА-1  -  Тпв</v>
      </c>
      <c r="B68" s="10" t="s">
        <v>40</v>
      </c>
      <c r="C68" s="18">
        <v>250</v>
      </c>
      <c r="D68" s="18">
        <v>175</v>
      </c>
      <c r="E68" s="22" t="s">
        <v>118</v>
      </c>
      <c r="F68" s="22">
        <v>3</v>
      </c>
      <c r="G68" s="18"/>
      <c r="H68" s="20">
        <f t="shared" ca="1" si="18"/>
        <v>0</v>
      </c>
      <c r="I68" s="16" t="str">
        <f t="shared" si="19"/>
        <v>01T002TW0015</v>
      </c>
      <c r="J68" s="54">
        <v>230</v>
      </c>
      <c r="K68" s="54">
        <v>237</v>
      </c>
      <c r="L68" s="54">
        <v>237</v>
      </c>
      <c r="M68" s="54">
        <v>237</v>
      </c>
      <c r="N68" s="54">
        <v>237</v>
      </c>
      <c r="O68" s="54">
        <v>236</v>
      </c>
      <c r="P68" s="54">
        <v>235</v>
      </c>
      <c r="Q68" s="54">
        <v>233</v>
      </c>
      <c r="R68" s="54">
        <v>230</v>
      </c>
      <c r="S68" s="54">
        <v>212</v>
      </c>
      <c r="T68" s="54">
        <v>238</v>
      </c>
      <c r="U68" s="54">
        <v>240</v>
      </c>
      <c r="V68" s="54">
        <v>240</v>
      </c>
      <c r="W68" s="56">
        <v>239</v>
      </c>
      <c r="X68" s="2">
        <f t="shared" ca="1" si="56"/>
        <v>0</v>
      </c>
      <c r="Y68" s="2">
        <f t="shared" ca="1" si="56"/>
        <v>0</v>
      </c>
      <c r="Z68" s="2">
        <f t="shared" ca="1" si="56"/>
        <v>0</v>
      </c>
      <c r="AA68" s="2">
        <f t="shared" ca="1" si="56"/>
        <v>0</v>
      </c>
      <c r="AB68" s="2">
        <f t="shared" ca="1" si="56"/>
        <v>0</v>
      </c>
      <c r="AC68" s="2">
        <f t="shared" ca="1" si="88"/>
        <v>0</v>
      </c>
      <c r="AD68" s="2">
        <f t="shared" ca="1" si="88"/>
        <v>0</v>
      </c>
      <c r="AE68" s="2">
        <f t="shared" ca="1" si="88"/>
        <v>0</v>
      </c>
      <c r="AF68" s="2">
        <f t="shared" ca="1" si="88"/>
        <v>0</v>
      </c>
      <c r="AG68" s="2">
        <f t="shared" ca="1" si="88"/>
        <v>0</v>
      </c>
      <c r="AH68" s="2">
        <f t="shared" ca="1" si="88"/>
        <v>0</v>
      </c>
      <c r="AI68" s="2">
        <f t="shared" ca="1" si="88"/>
        <v>0</v>
      </c>
      <c r="AJ68" s="2">
        <f t="shared" ca="1" si="88"/>
        <v>0</v>
      </c>
      <c r="AK68" s="2">
        <f t="shared" ca="1" si="88"/>
        <v>0</v>
      </c>
      <c r="AL68" s="55">
        <v>235</v>
      </c>
      <c r="AM68" s="55">
        <v>234</v>
      </c>
      <c r="AN68" s="55">
        <v>234</v>
      </c>
      <c r="AO68" s="55">
        <v>234</v>
      </c>
      <c r="AP68" s="55">
        <v>233</v>
      </c>
      <c r="AQ68" s="55">
        <v>233</v>
      </c>
      <c r="AR68" s="55">
        <v>232</v>
      </c>
      <c r="AS68" s="55">
        <v>230</v>
      </c>
      <c r="AT68" s="55">
        <v>230</v>
      </c>
      <c r="AU68" s="55">
        <v>234</v>
      </c>
      <c r="AV68" s="55">
        <v>235</v>
      </c>
      <c r="AW68" s="55">
        <v>235</v>
      </c>
      <c r="AX68" s="55">
        <v>235</v>
      </c>
      <c r="AY68" s="55">
        <v>235</v>
      </c>
      <c r="AZ68" s="2">
        <f t="shared" ca="1" si="57"/>
        <v>0</v>
      </c>
      <c r="BA68" s="2">
        <f t="shared" ca="1" si="57"/>
        <v>0</v>
      </c>
      <c r="BB68" s="2">
        <f t="shared" ca="1" si="57"/>
        <v>0</v>
      </c>
      <c r="BC68" s="2">
        <f t="shared" ca="1" si="57"/>
        <v>0</v>
      </c>
      <c r="BD68" s="2">
        <f t="shared" ca="1" si="57"/>
        <v>0</v>
      </c>
      <c r="BE68" s="2">
        <f t="shared" ca="1" si="89"/>
        <v>0</v>
      </c>
      <c r="BF68" s="2">
        <f t="shared" ca="1" si="89"/>
        <v>1</v>
      </c>
      <c r="BG68" s="2">
        <f t="shared" ca="1" si="89"/>
        <v>1</v>
      </c>
      <c r="BH68" s="2">
        <f t="shared" ca="1" si="89"/>
        <v>3</v>
      </c>
      <c r="BI68" s="2">
        <f t="shared" ca="1" si="89"/>
        <v>0</v>
      </c>
      <c r="BJ68" s="2">
        <f t="shared" ca="1" si="89"/>
        <v>0</v>
      </c>
      <c r="BK68" s="2">
        <f t="shared" ca="1" si="89"/>
        <v>0</v>
      </c>
      <c r="BL68" s="2">
        <f t="shared" ca="1" si="89"/>
        <v>0</v>
      </c>
      <c r="BM68" s="2">
        <f t="shared" ca="1" si="89"/>
        <v>0</v>
      </c>
      <c r="BN68" s="2" t="str">
        <f t="shared" si="22"/>
        <v>TW</v>
      </c>
      <c r="BO68" s="2">
        <f>IF(AND(COUNTIF(J68:W68,"&gt;0")&gt;6,COUNTIF(J68:W68,"&gt;0")=SUM(BR68:CE68)),SUM(BR68:CE68),0)</f>
        <v>0</v>
      </c>
      <c r="BP68" s="2">
        <f t="shared" si="53"/>
        <v>1</v>
      </c>
      <c r="BR68" s="2">
        <f t="shared" ref="BR68:CE73" si="90">IF(AND(J110 &gt;0,J68&lt;$D68,J68&gt;50),1,0)</f>
        <v>0</v>
      </c>
      <c r="BS68" s="2">
        <f t="shared" si="90"/>
        <v>0</v>
      </c>
      <c r="BT68" s="2">
        <f t="shared" si="90"/>
        <v>0</v>
      </c>
      <c r="BU68" s="2">
        <f t="shared" si="90"/>
        <v>0</v>
      </c>
      <c r="BV68" s="2">
        <f t="shared" si="90"/>
        <v>0</v>
      </c>
      <c r="BW68" s="2">
        <f t="shared" si="90"/>
        <v>0</v>
      </c>
      <c r="BX68" s="2">
        <f t="shared" si="90"/>
        <v>0</v>
      </c>
      <c r="BY68" s="2">
        <f t="shared" si="90"/>
        <v>0</v>
      </c>
      <c r="BZ68" s="2">
        <f t="shared" si="90"/>
        <v>0</v>
      </c>
      <c r="CA68" s="2">
        <f t="shared" si="90"/>
        <v>0</v>
      </c>
      <c r="CB68" s="2">
        <f t="shared" si="90"/>
        <v>0</v>
      </c>
      <c r="CC68" s="2">
        <f t="shared" si="90"/>
        <v>0</v>
      </c>
      <c r="CD68" s="2">
        <f t="shared" si="90"/>
        <v>0</v>
      </c>
      <c r="CE68" s="2">
        <f t="shared" si="90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ТА-2  -  Тпв</v>
      </c>
      <c r="B69" s="10" t="s">
        <v>41</v>
      </c>
      <c r="C69" s="18">
        <v>250</v>
      </c>
      <c r="D69" s="18">
        <v>175</v>
      </c>
      <c r="E69" s="22" t="s">
        <v>118</v>
      </c>
      <c r="F69" s="22">
        <v>3</v>
      </c>
      <c r="G69" s="18"/>
      <c r="H69" s="20">
        <f t="shared" ca="1" si="18"/>
        <v>0</v>
      </c>
      <c r="I69" s="16" t="str">
        <f t="shared" si="19"/>
        <v>02T002TW0015</v>
      </c>
      <c r="J69" s="54">
        <v>212</v>
      </c>
      <c r="K69" s="54">
        <v>208</v>
      </c>
      <c r="L69" s="54">
        <v>209</v>
      </c>
      <c r="M69" s="54">
        <v>206</v>
      </c>
      <c r="N69" s="54">
        <v>204</v>
      </c>
      <c r="O69" s="54">
        <v>222</v>
      </c>
      <c r="P69" s="54">
        <v>225</v>
      </c>
      <c r="Q69" s="54">
        <v>224</v>
      </c>
      <c r="R69" s="54">
        <v>216</v>
      </c>
      <c r="S69" s="54">
        <v>218</v>
      </c>
      <c r="T69" s="54">
        <v>219</v>
      </c>
      <c r="U69" s="54">
        <v>223</v>
      </c>
      <c r="V69" s="54">
        <v>220</v>
      </c>
      <c r="W69" s="56">
        <v>221</v>
      </c>
      <c r="X69" s="2">
        <f t="shared" ca="1" si="56"/>
        <v>0</v>
      </c>
      <c r="Y69" s="2">
        <f t="shared" ca="1" si="56"/>
        <v>0</v>
      </c>
      <c r="Z69" s="2">
        <f t="shared" ca="1" si="56"/>
        <v>0</v>
      </c>
      <c r="AA69" s="2">
        <f t="shared" ca="1" si="56"/>
        <v>0</v>
      </c>
      <c r="AB69" s="2">
        <f t="shared" ca="1" si="56"/>
        <v>0</v>
      </c>
      <c r="AC69" s="2">
        <f t="shared" ca="1" si="88"/>
        <v>0</v>
      </c>
      <c r="AD69" s="2">
        <f t="shared" ca="1" si="88"/>
        <v>0</v>
      </c>
      <c r="AE69" s="2">
        <f t="shared" ca="1" si="88"/>
        <v>0</v>
      </c>
      <c r="AF69" s="2">
        <f t="shared" ca="1" si="88"/>
        <v>40</v>
      </c>
      <c r="AG69" s="2">
        <f t="shared" ca="1" si="88"/>
        <v>0</v>
      </c>
      <c r="AH69" s="2">
        <f t="shared" ca="1" si="88"/>
        <v>0</v>
      </c>
      <c r="AI69" s="2">
        <f t="shared" ca="1" si="88"/>
        <v>0</v>
      </c>
      <c r="AJ69" s="2">
        <f t="shared" ca="1" si="88"/>
        <v>0</v>
      </c>
      <c r="AK69" s="2">
        <f t="shared" ca="1" si="88"/>
        <v>0</v>
      </c>
      <c r="AL69" s="55">
        <v>208</v>
      </c>
      <c r="AM69" s="55">
        <v>204</v>
      </c>
      <c r="AN69" s="55">
        <v>206</v>
      </c>
      <c r="AO69" s="55">
        <v>201</v>
      </c>
      <c r="AP69" s="55">
        <v>200</v>
      </c>
      <c r="AQ69" s="55">
        <v>232</v>
      </c>
      <c r="AR69" s="55">
        <v>231</v>
      </c>
      <c r="AS69" s="55">
        <v>232</v>
      </c>
      <c r="AT69" s="55">
        <v>233</v>
      </c>
      <c r="AU69" s="55">
        <v>232</v>
      </c>
      <c r="AV69" s="55">
        <v>231</v>
      </c>
      <c r="AW69" s="55">
        <v>232</v>
      </c>
      <c r="AX69" s="55">
        <v>233</v>
      </c>
      <c r="AY69" s="55">
        <v>231</v>
      </c>
      <c r="AZ69" s="2">
        <f t="shared" ca="1" si="57"/>
        <v>0</v>
      </c>
      <c r="BA69" s="2">
        <f t="shared" ca="1" si="57"/>
        <v>0</v>
      </c>
      <c r="BB69" s="2">
        <f t="shared" ca="1" si="57"/>
        <v>0</v>
      </c>
      <c r="BC69" s="2">
        <f t="shared" ca="1" si="57"/>
        <v>0</v>
      </c>
      <c r="BD69" s="2">
        <f t="shared" ca="1" si="57"/>
        <v>0</v>
      </c>
      <c r="BE69" s="2">
        <f t="shared" ca="1" si="89"/>
        <v>0</v>
      </c>
      <c r="BF69" s="2">
        <f t="shared" ca="1" si="89"/>
        <v>1</v>
      </c>
      <c r="BG69" s="2">
        <f t="shared" ca="1" si="89"/>
        <v>1</v>
      </c>
      <c r="BH69" s="2">
        <f t="shared" ca="1" si="89"/>
        <v>3</v>
      </c>
      <c r="BI69" s="2">
        <f t="shared" ca="1" si="89"/>
        <v>0</v>
      </c>
      <c r="BJ69" s="2">
        <f t="shared" ca="1" si="89"/>
        <v>0</v>
      </c>
      <c r="BK69" s="2">
        <f t="shared" ca="1" si="89"/>
        <v>0</v>
      </c>
      <c r="BL69" s="2">
        <f t="shared" ca="1" si="89"/>
        <v>0</v>
      </c>
      <c r="BM69" s="2">
        <f t="shared" ca="1" si="89"/>
        <v>0</v>
      </c>
      <c r="BN69" s="2" t="str">
        <f t="shared" si="22"/>
        <v>TW</v>
      </c>
      <c r="BO69" s="2">
        <f>IF(AND(COUNTIF(J69:W69,"&gt;0")&gt;6,COUNTIF(J69:W69,"&gt;0")=SUM(BR69:CE69)),SUM(BR69:CE69),0)</f>
        <v>0</v>
      </c>
      <c r="BP69" s="2">
        <f t="shared" si="53"/>
        <v>1</v>
      </c>
      <c r="BR69" s="2">
        <f t="shared" si="90"/>
        <v>0</v>
      </c>
      <c r="BS69" s="2">
        <f t="shared" si="90"/>
        <v>0</v>
      </c>
      <c r="BT69" s="2">
        <f t="shared" si="90"/>
        <v>0</v>
      </c>
      <c r="BU69" s="2">
        <f t="shared" si="90"/>
        <v>0</v>
      </c>
      <c r="BV69" s="2">
        <f t="shared" si="90"/>
        <v>0</v>
      </c>
      <c r="BW69" s="2">
        <f t="shared" si="90"/>
        <v>0</v>
      </c>
      <c r="BX69" s="2">
        <f t="shared" si="90"/>
        <v>0</v>
      </c>
      <c r="BY69" s="2">
        <f t="shared" si="90"/>
        <v>0</v>
      </c>
      <c r="BZ69" s="2">
        <f t="shared" si="90"/>
        <v>0</v>
      </c>
      <c r="CA69" s="2">
        <f t="shared" si="90"/>
        <v>0</v>
      </c>
      <c r="CB69" s="2">
        <f t="shared" si="90"/>
        <v>0</v>
      </c>
      <c r="CC69" s="2">
        <f t="shared" si="90"/>
        <v>0</v>
      </c>
      <c r="CD69" s="2">
        <f t="shared" si="90"/>
        <v>0</v>
      </c>
      <c r="CE69" s="2">
        <f t="shared" si="90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ТА-3  -  Тпв</v>
      </c>
      <c r="B70" s="10" t="s">
        <v>42</v>
      </c>
      <c r="C70" s="18">
        <v>250</v>
      </c>
      <c r="D70" s="18">
        <v>175</v>
      </c>
      <c r="E70" s="22" t="s">
        <v>118</v>
      </c>
      <c r="F70" s="22">
        <v>3</v>
      </c>
      <c r="G70" s="18"/>
      <c r="H70" s="20">
        <f t="shared" ca="1" si="18"/>
        <v>0</v>
      </c>
      <c r="I70" s="16" t="str">
        <f t="shared" si="19"/>
        <v>03T002TW0015</v>
      </c>
      <c r="J70" s="54">
        <v>243</v>
      </c>
      <c r="K70" s="54">
        <v>242</v>
      </c>
      <c r="L70" s="54">
        <v>242</v>
      </c>
      <c r="M70" s="54">
        <v>243</v>
      </c>
      <c r="N70" s="54">
        <v>243</v>
      </c>
      <c r="O70" s="54">
        <v>243</v>
      </c>
      <c r="P70" s="54">
        <v>243</v>
      </c>
      <c r="Q70" s="54">
        <v>244</v>
      </c>
      <c r="R70" s="54">
        <v>236</v>
      </c>
      <c r="S70" s="54">
        <v>243</v>
      </c>
      <c r="T70" s="54">
        <v>244</v>
      </c>
      <c r="U70" s="54">
        <v>242</v>
      </c>
      <c r="V70" s="54">
        <v>244</v>
      </c>
      <c r="W70" s="56">
        <v>244</v>
      </c>
      <c r="X70" s="2">
        <f t="shared" ca="1" si="56"/>
        <v>0</v>
      </c>
      <c r="Y70" s="2">
        <f t="shared" ca="1" si="56"/>
        <v>0</v>
      </c>
      <c r="Z70" s="2">
        <f t="shared" ca="1" si="56"/>
        <v>0</v>
      </c>
      <c r="AA70" s="2">
        <f t="shared" ca="1" si="56"/>
        <v>0</v>
      </c>
      <c r="AB70" s="2">
        <f t="shared" ca="1" si="56"/>
        <v>0</v>
      </c>
      <c r="AC70" s="2">
        <f t="shared" ca="1" si="88"/>
        <v>0</v>
      </c>
      <c r="AD70" s="2">
        <f t="shared" ca="1" si="88"/>
        <v>0</v>
      </c>
      <c r="AE70" s="2">
        <f t="shared" ca="1" si="88"/>
        <v>0</v>
      </c>
      <c r="AF70" s="2">
        <f t="shared" ca="1" si="88"/>
        <v>40</v>
      </c>
      <c r="AG70" s="2">
        <f t="shared" ca="1" si="88"/>
        <v>0</v>
      </c>
      <c r="AH70" s="2">
        <f t="shared" ca="1" si="88"/>
        <v>0</v>
      </c>
      <c r="AI70" s="2">
        <f t="shared" ca="1" si="88"/>
        <v>0</v>
      </c>
      <c r="AJ70" s="2">
        <f t="shared" ca="1" si="88"/>
        <v>0</v>
      </c>
      <c r="AK70" s="2">
        <f t="shared" ca="1" si="88"/>
        <v>0</v>
      </c>
      <c r="AL70" s="55">
        <v>244</v>
      </c>
      <c r="AM70" s="55">
        <v>241</v>
      </c>
      <c r="AN70" s="55">
        <v>241</v>
      </c>
      <c r="AO70" s="55">
        <v>241</v>
      </c>
      <c r="AP70" s="55">
        <v>242</v>
      </c>
      <c r="AQ70" s="55">
        <v>242</v>
      </c>
      <c r="AR70" s="55">
        <v>242</v>
      </c>
      <c r="AS70" s="55">
        <v>242</v>
      </c>
      <c r="AT70" s="55">
        <v>243</v>
      </c>
      <c r="AU70" s="55">
        <v>241</v>
      </c>
      <c r="AV70" s="55">
        <v>240</v>
      </c>
      <c r="AW70" s="55">
        <v>239</v>
      </c>
      <c r="AX70" s="55">
        <v>242</v>
      </c>
      <c r="AY70" s="55">
        <v>243</v>
      </c>
      <c r="AZ70" s="2">
        <f t="shared" ca="1" si="57"/>
        <v>0</v>
      </c>
      <c r="BA70" s="2">
        <f t="shared" ca="1" si="57"/>
        <v>0</v>
      </c>
      <c r="BB70" s="2">
        <f t="shared" ca="1" si="57"/>
        <v>0</v>
      </c>
      <c r="BC70" s="2">
        <f t="shared" ca="1" si="57"/>
        <v>0</v>
      </c>
      <c r="BD70" s="2">
        <f t="shared" ca="1" si="57"/>
        <v>0</v>
      </c>
      <c r="BE70" s="2">
        <f t="shared" ca="1" si="89"/>
        <v>0</v>
      </c>
      <c r="BF70" s="2">
        <f t="shared" ca="1" si="89"/>
        <v>1</v>
      </c>
      <c r="BG70" s="2">
        <f t="shared" ca="1" si="89"/>
        <v>1</v>
      </c>
      <c r="BH70" s="2">
        <f t="shared" ca="1" si="89"/>
        <v>2</v>
      </c>
      <c r="BI70" s="2">
        <f t="shared" ca="1" si="89"/>
        <v>0</v>
      </c>
      <c r="BJ70" s="2">
        <f t="shared" ca="1" si="89"/>
        <v>0</v>
      </c>
      <c r="BK70" s="2">
        <f t="shared" ca="1" si="89"/>
        <v>0</v>
      </c>
      <c r="BL70" s="2">
        <f t="shared" ca="1" si="89"/>
        <v>0</v>
      </c>
      <c r="BM70" s="2">
        <f t="shared" ca="1" si="89"/>
        <v>0</v>
      </c>
      <c r="BN70" s="2" t="str">
        <f t="shared" si="22"/>
        <v>TW</v>
      </c>
      <c r="BO70" s="2">
        <f>IF(AND(COUNTIF(J70:W70,"&gt;0")&gt;6,COUNTIF(J70:W70,"&gt;0")=SUM(BR70:CE70)),SUM(BR70:CE70),0)</f>
        <v>0</v>
      </c>
      <c r="BP70" s="2">
        <f t="shared" si="53"/>
        <v>1</v>
      </c>
      <c r="BR70" s="2">
        <f t="shared" si="90"/>
        <v>0</v>
      </c>
      <c r="BS70" s="2">
        <f t="shared" si="90"/>
        <v>0</v>
      </c>
      <c r="BT70" s="2">
        <f t="shared" si="90"/>
        <v>0</v>
      </c>
      <c r="BU70" s="2">
        <f t="shared" si="90"/>
        <v>0</v>
      </c>
      <c r="BV70" s="2">
        <f t="shared" si="90"/>
        <v>0</v>
      </c>
      <c r="BW70" s="2">
        <f t="shared" si="90"/>
        <v>0</v>
      </c>
      <c r="BX70" s="2">
        <f t="shared" si="90"/>
        <v>0</v>
      </c>
      <c r="BY70" s="2">
        <f t="shared" si="90"/>
        <v>0</v>
      </c>
      <c r="BZ70" s="2">
        <f t="shared" si="90"/>
        <v>0</v>
      </c>
      <c r="CA70" s="2">
        <f t="shared" si="90"/>
        <v>0</v>
      </c>
      <c r="CB70" s="2">
        <f t="shared" si="90"/>
        <v>0</v>
      </c>
      <c r="CC70" s="2">
        <f t="shared" si="90"/>
        <v>0</v>
      </c>
      <c r="CD70" s="2">
        <f t="shared" si="90"/>
        <v>0</v>
      </c>
      <c r="CE70" s="2">
        <f t="shared" si="90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ТА-4  -  Тпв</v>
      </c>
      <c r="B71" s="10" t="s">
        <v>43</v>
      </c>
      <c r="C71" s="18">
        <v>250</v>
      </c>
      <c r="D71" s="18">
        <v>175</v>
      </c>
      <c r="E71" s="22" t="s">
        <v>118</v>
      </c>
      <c r="F71" s="22">
        <v>3</v>
      </c>
      <c r="G71" s="18"/>
      <c r="H71" s="20">
        <f t="shared" ca="1" si="18"/>
        <v>0</v>
      </c>
      <c r="I71" s="16" t="str">
        <f t="shared" si="19"/>
        <v>04T002TW0015</v>
      </c>
      <c r="J71" s="54">
        <v>243</v>
      </c>
      <c r="K71" s="54">
        <v>244</v>
      </c>
      <c r="L71" s="54">
        <v>244</v>
      </c>
      <c r="M71" s="54">
        <v>244</v>
      </c>
      <c r="N71" s="54">
        <v>243</v>
      </c>
      <c r="O71" s="54">
        <v>249</v>
      </c>
      <c r="P71" s="54">
        <v>239</v>
      </c>
      <c r="Q71" s="54">
        <v>219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6">
        <v>0</v>
      </c>
      <c r="X71" s="2">
        <f t="shared" ca="1" si="56"/>
        <v>0</v>
      </c>
      <c r="Y71" s="2">
        <f t="shared" ca="1" si="56"/>
        <v>0</v>
      </c>
      <c r="Z71" s="2">
        <f t="shared" ca="1" si="56"/>
        <v>0</v>
      </c>
      <c r="AA71" s="2">
        <f t="shared" ca="1" si="56"/>
        <v>0</v>
      </c>
      <c r="AB71" s="2">
        <f t="shared" ca="1" si="56"/>
        <v>0</v>
      </c>
      <c r="AC71" s="2">
        <f t="shared" ca="1" si="88"/>
        <v>0</v>
      </c>
      <c r="AD71" s="2">
        <f t="shared" ca="1" si="88"/>
        <v>40</v>
      </c>
      <c r="AE71" s="2">
        <f t="shared" ca="1" si="88"/>
        <v>0</v>
      </c>
      <c r="AF71" s="2">
        <f t="shared" ca="1" si="88"/>
        <v>2</v>
      </c>
      <c r="AG71" s="2">
        <f t="shared" ca="1" si="88"/>
        <v>2</v>
      </c>
      <c r="AH71" s="2">
        <f t="shared" ca="1" si="88"/>
        <v>2</v>
      </c>
      <c r="AI71" s="2">
        <f t="shared" ca="1" si="88"/>
        <v>2</v>
      </c>
      <c r="AJ71" s="2">
        <f t="shared" ca="1" si="88"/>
        <v>2</v>
      </c>
      <c r="AK71" s="2">
        <f t="shared" ca="1" si="88"/>
        <v>2</v>
      </c>
      <c r="AL71" s="55">
        <v>246</v>
      </c>
      <c r="AM71" s="55">
        <v>243</v>
      </c>
      <c r="AN71" s="55">
        <v>245</v>
      </c>
      <c r="AO71" s="55">
        <v>245</v>
      </c>
      <c r="AP71" s="55">
        <v>243</v>
      </c>
      <c r="AQ71" s="55">
        <v>247</v>
      </c>
      <c r="AR71" s="55">
        <v>236</v>
      </c>
      <c r="AS71" s="55">
        <v>222</v>
      </c>
      <c r="AT71" s="55">
        <v>0</v>
      </c>
      <c r="AU71" s="55">
        <v>0</v>
      </c>
      <c r="AV71" s="55">
        <v>0</v>
      </c>
      <c r="AW71" s="55">
        <v>0</v>
      </c>
      <c r="AX71" s="55">
        <v>0</v>
      </c>
      <c r="AY71" s="55">
        <v>0</v>
      </c>
      <c r="AZ71" s="2">
        <f t="shared" ca="1" si="57"/>
        <v>0</v>
      </c>
      <c r="BA71" s="2">
        <f t="shared" ca="1" si="57"/>
        <v>0</v>
      </c>
      <c r="BB71" s="2">
        <f t="shared" ca="1" si="57"/>
        <v>0</v>
      </c>
      <c r="BC71" s="2">
        <f t="shared" ca="1" si="57"/>
        <v>0</v>
      </c>
      <c r="BD71" s="2">
        <f t="shared" ca="1" si="57"/>
        <v>0</v>
      </c>
      <c r="BE71" s="2">
        <f t="shared" ca="1" si="89"/>
        <v>0</v>
      </c>
      <c r="BF71" s="2">
        <f t="shared" ca="1" si="89"/>
        <v>1</v>
      </c>
      <c r="BG71" s="2">
        <f t="shared" ca="1" si="89"/>
        <v>1</v>
      </c>
      <c r="BH71" s="2">
        <f t="shared" ca="1" si="89"/>
        <v>1</v>
      </c>
      <c r="BI71" s="2">
        <f t="shared" ca="1" si="89"/>
        <v>0</v>
      </c>
      <c r="BJ71" s="2">
        <f t="shared" ca="1" si="89"/>
        <v>0</v>
      </c>
      <c r="BK71" s="2">
        <f t="shared" ca="1" si="89"/>
        <v>0</v>
      </c>
      <c r="BL71" s="2">
        <f t="shared" ca="1" si="89"/>
        <v>0</v>
      </c>
      <c r="BM71" s="2">
        <f t="shared" ca="1" si="89"/>
        <v>0</v>
      </c>
      <c r="BN71" s="2" t="str">
        <f t="shared" si="22"/>
        <v>TW</v>
      </c>
      <c r="BP71" s="2">
        <f t="shared" si="53"/>
        <v>1</v>
      </c>
      <c r="BR71" s="2">
        <f t="shared" si="90"/>
        <v>0</v>
      </c>
      <c r="BS71" s="2">
        <f t="shared" si="90"/>
        <v>0</v>
      </c>
      <c r="BT71" s="2">
        <f t="shared" si="90"/>
        <v>0</v>
      </c>
      <c r="BU71" s="2">
        <f t="shared" si="90"/>
        <v>0</v>
      </c>
      <c r="BV71" s="2">
        <f t="shared" si="90"/>
        <v>0</v>
      </c>
      <c r="BW71" s="2">
        <f t="shared" si="90"/>
        <v>0</v>
      </c>
      <c r="BX71" s="2">
        <f t="shared" si="90"/>
        <v>0</v>
      </c>
      <c r="BY71" s="2">
        <f t="shared" si="90"/>
        <v>0</v>
      </c>
      <c r="BZ71" s="2">
        <f t="shared" si="90"/>
        <v>0</v>
      </c>
      <c r="CA71" s="2">
        <f t="shared" si="90"/>
        <v>0</v>
      </c>
      <c r="CB71" s="2">
        <f t="shared" si="90"/>
        <v>0</v>
      </c>
      <c r="CC71" s="2">
        <f t="shared" si="90"/>
        <v>0</v>
      </c>
      <c r="CD71" s="2">
        <f t="shared" si="90"/>
        <v>0</v>
      </c>
      <c r="CE71" s="2">
        <f t="shared" si="90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ТА-5  -  Тпв</v>
      </c>
      <c r="B72" s="10" t="s">
        <v>44</v>
      </c>
      <c r="C72" s="18">
        <v>250</v>
      </c>
      <c r="D72" s="18">
        <v>175</v>
      </c>
      <c r="E72" s="22" t="s">
        <v>118</v>
      </c>
      <c r="F72" s="22">
        <v>3</v>
      </c>
      <c r="G72" s="18"/>
      <c r="H72" s="20">
        <f t="shared" ca="1" si="18"/>
        <v>1</v>
      </c>
      <c r="I72" s="16" t="str">
        <f t="shared" si="19"/>
        <v>05T002TW0015</v>
      </c>
      <c r="J72" s="54">
        <v>239</v>
      </c>
      <c r="K72" s="54">
        <v>239</v>
      </c>
      <c r="L72" s="54">
        <v>239</v>
      </c>
      <c r="M72" s="54">
        <v>240</v>
      </c>
      <c r="N72" s="54">
        <v>239</v>
      </c>
      <c r="O72" s="54">
        <v>238</v>
      </c>
      <c r="P72" s="54">
        <v>237</v>
      </c>
      <c r="Q72" s="54">
        <v>158</v>
      </c>
      <c r="R72" s="54">
        <v>165</v>
      </c>
      <c r="S72" s="54">
        <v>211</v>
      </c>
      <c r="T72" s="54">
        <v>209</v>
      </c>
      <c r="U72" s="54">
        <v>210</v>
      </c>
      <c r="V72" s="54">
        <v>209</v>
      </c>
      <c r="W72" s="56">
        <v>210</v>
      </c>
      <c r="X72" s="2">
        <f t="shared" ca="1" si="56"/>
        <v>0</v>
      </c>
      <c r="Y72" s="2">
        <f t="shared" ca="1" si="56"/>
        <v>0</v>
      </c>
      <c r="Z72" s="2">
        <f t="shared" ca="1" si="56"/>
        <v>0</v>
      </c>
      <c r="AA72" s="2">
        <f t="shared" ca="1" si="56"/>
        <v>0</v>
      </c>
      <c r="AB72" s="2">
        <f t="shared" ca="1" si="56"/>
        <v>0</v>
      </c>
      <c r="AC72" s="2">
        <f t="shared" ca="1" si="88"/>
        <v>0</v>
      </c>
      <c r="AD72" s="2">
        <f t="shared" ca="1" si="88"/>
        <v>0</v>
      </c>
      <c r="AE72" s="2">
        <f t="shared" ca="1" si="88"/>
        <v>42</v>
      </c>
      <c r="AF72" s="2">
        <f t="shared" ca="1" si="88"/>
        <v>42</v>
      </c>
      <c r="AG72" s="2">
        <f t="shared" ca="1" si="88"/>
        <v>0</v>
      </c>
      <c r="AH72" s="2">
        <f t="shared" ca="1" si="88"/>
        <v>0</v>
      </c>
      <c r="AI72" s="2">
        <f t="shared" ca="1" si="88"/>
        <v>0</v>
      </c>
      <c r="AJ72" s="2">
        <f t="shared" ca="1" si="88"/>
        <v>0</v>
      </c>
      <c r="AK72" s="2">
        <f t="shared" ca="1" si="88"/>
        <v>0</v>
      </c>
      <c r="AL72" s="55">
        <v>242</v>
      </c>
      <c r="AM72" s="55">
        <v>238</v>
      </c>
      <c r="AN72" s="55">
        <v>242</v>
      </c>
      <c r="AO72" s="55">
        <v>241</v>
      </c>
      <c r="AP72" s="55">
        <v>241</v>
      </c>
      <c r="AQ72" s="55">
        <v>241</v>
      </c>
      <c r="AR72" s="55">
        <v>242</v>
      </c>
      <c r="AS72" s="55">
        <v>243</v>
      </c>
      <c r="AT72" s="55">
        <v>212</v>
      </c>
      <c r="AU72" s="55">
        <v>214</v>
      </c>
      <c r="AV72" s="55">
        <v>213</v>
      </c>
      <c r="AW72" s="55">
        <v>214</v>
      </c>
      <c r="AX72" s="55">
        <v>213</v>
      </c>
      <c r="AY72" s="55">
        <v>214</v>
      </c>
      <c r="AZ72" s="2">
        <f t="shared" ca="1" si="57"/>
        <v>0</v>
      </c>
      <c r="BA72" s="2">
        <f t="shared" ca="1" si="57"/>
        <v>0</v>
      </c>
      <c r="BB72" s="2">
        <f t="shared" ca="1" si="57"/>
        <v>0</v>
      </c>
      <c r="BC72" s="2">
        <f t="shared" ca="1" si="57"/>
        <v>0</v>
      </c>
      <c r="BD72" s="2">
        <f t="shared" ca="1" si="57"/>
        <v>0</v>
      </c>
      <c r="BE72" s="2">
        <f t="shared" ca="1" si="89"/>
        <v>0</v>
      </c>
      <c r="BF72" s="2">
        <f t="shared" ca="1" si="89"/>
        <v>0</v>
      </c>
      <c r="BG72" s="2">
        <f t="shared" ca="1" si="89"/>
        <v>1</v>
      </c>
      <c r="BH72" s="2">
        <f t="shared" ca="1" si="89"/>
        <v>1</v>
      </c>
      <c r="BI72" s="2">
        <f t="shared" ca="1" si="89"/>
        <v>0</v>
      </c>
      <c r="BJ72" s="2">
        <f t="shared" ca="1" si="89"/>
        <v>0</v>
      </c>
      <c r="BK72" s="2">
        <f t="shared" ca="1" si="89"/>
        <v>0</v>
      </c>
      <c r="BL72" s="2">
        <f t="shared" ca="1" si="89"/>
        <v>0</v>
      </c>
      <c r="BM72" s="2">
        <f t="shared" ca="1" si="89"/>
        <v>0</v>
      </c>
      <c r="BN72" s="2" t="str">
        <f t="shared" si="22"/>
        <v>TW</v>
      </c>
      <c r="BO72" s="2">
        <f>IF(AND(COUNTIF(J72:W72,"&gt;0")&gt;6,COUNTIF(J72:W72,"&gt;0")=SUM(BR72:CE72)),SUM(BR72:CE72),0)</f>
        <v>0</v>
      </c>
      <c r="BP72" s="2">
        <f t="shared" ref="BP72:BP103" si="91">IF(AND(COUNTIF(J72:W72,"&gt;0")&gt;6,SUM(BR72:CE72)=0),1,0)</f>
        <v>0</v>
      </c>
      <c r="BR72" s="2">
        <f t="shared" si="90"/>
        <v>0</v>
      </c>
      <c r="BS72" s="2">
        <f t="shared" si="90"/>
        <v>0</v>
      </c>
      <c r="BT72" s="2">
        <f t="shared" si="90"/>
        <v>0</v>
      </c>
      <c r="BU72" s="2">
        <f t="shared" si="90"/>
        <v>0</v>
      </c>
      <c r="BV72" s="2">
        <f t="shared" si="90"/>
        <v>0</v>
      </c>
      <c r="BW72" s="2">
        <f t="shared" si="90"/>
        <v>0</v>
      </c>
      <c r="BX72" s="2">
        <f t="shared" si="90"/>
        <v>0</v>
      </c>
      <c r="BY72" s="2">
        <f t="shared" si="90"/>
        <v>1</v>
      </c>
      <c r="BZ72" s="2">
        <f t="shared" si="90"/>
        <v>1</v>
      </c>
      <c r="CA72" s="2">
        <f t="shared" si="90"/>
        <v>0</v>
      </c>
      <c r="CB72" s="2">
        <f t="shared" si="90"/>
        <v>0</v>
      </c>
      <c r="CC72" s="2">
        <f t="shared" si="90"/>
        <v>0</v>
      </c>
      <c r="CD72" s="2">
        <f t="shared" si="90"/>
        <v>0</v>
      </c>
      <c r="CE72" s="2">
        <f t="shared" si="90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ТА-6  -  Тпв</v>
      </c>
      <c r="B73" s="10" t="s">
        <v>45</v>
      </c>
      <c r="C73" s="18">
        <v>250</v>
      </c>
      <c r="D73" s="18">
        <v>175</v>
      </c>
      <c r="E73" s="22" t="s">
        <v>118</v>
      </c>
      <c r="F73" s="22">
        <v>3</v>
      </c>
      <c r="G73" s="18"/>
      <c r="H73" s="20">
        <f t="shared" ref="H73:H115" ca="1" si="92">IF(COUNTIF(OFFSET(H73,,2+$D$2+$B$3-$B$2,,$C$3-$B$3+1),"=42")+COUNTIF(OFFSET(H73,,2+$D$2+$B$3-$B$2,,$C$3-$B$3+1),"=21")&gt;0,1,0)</f>
        <v>0</v>
      </c>
      <c r="I73" s="16" t="str">
        <f t="shared" ref="I73:I116" si="93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06T002TW0015</v>
      </c>
      <c r="J73" s="54">
        <v>249</v>
      </c>
      <c r="K73" s="54">
        <v>246</v>
      </c>
      <c r="L73" s="54">
        <v>243</v>
      </c>
      <c r="M73" s="54">
        <v>237</v>
      </c>
      <c r="N73" s="54">
        <v>0</v>
      </c>
      <c r="O73" s="54">
        <v>0</v>
      </c>
      <c r="P73" s="54">
        <v>0</v>
      </c>
      <c r="Q73" s="54">
        <v>0</v>
      </c>
      <c r="R73" s="54">
        <v>229</v>
      </c>
      <c r="S73" s="54">
        <v>247</v>
      </c>
      <c r="T73" s="54">
        <v>249</v>
      </c>
      <c r="U73" s="54">
        <v>248</v>
      </c>
      <c r="V73" s="54">
        <v>252</v>
      </c>
      <c r="W73" s="56">
        <v>252</v>
      </c>
      <c r="X73" s="2">
        <f t="shared" ca="1" si="56"/>
        <v>0</v>
      </c>
      <c r="Y73" s="2">
        <f t="shared" ca="1" si="56"/>
        <v>0</v>
      </c>
      <c r="Z73" s="2">
        <f t="shared" ca="1" si="56"/>
        <v>0</v>
      </c>
      <c r="AA73" s="2">
        <f t="shared" ca="1" si="56"/>
        <v>0</v>
      </c>
      <c r="AB73" s="2">
        <f t="shared" ca="1" si="56"/>
        <v>2</v>
      </c>
      <c r="AC73" s="2">
        <f t="shared" ca="1" si="88"/>
        <v>2</v>
      </c>
      <c r="AD73" s="2">
        <f t="shared" ca="1" si="88"/>
        <v>2</v>
      </c>
      <c r="AE73" s="2">
        <f t="shared" ca="1" si="88"/>
        <v>2</v>
      </c>
      <c r="AF73" s="2">
        <f t="shared" ca="1" si="88"/>
        <v>0</v>
      </c>
      <c r="AG73" s="2">
        <f t="shared" ca="1" si="88"/>
        <v>0</v>
      </c>
      <c r="AH73" s="2">
        <f t="shared" ca="1" si="88"/>
        <v>0</v>
      </c>
      <c r="AI73" s="2">
        <f t="shared" ca="1" si="88"/>
        <v>0</v>
      </c>
      <c r="AJ73" s="2">
        <f t="shared" ca="1" si="88"/>
        <v>0</v>
      </c>
      <c r="AK73" s="2">
        <f t="shared" ca="1" si="88"/>
        <v>0</v>
      </c>
      <c r="AL73" s="55">
        <v>247</v>
      </c>
      <c r="AM73" s="55">
        <v>245</v>
      </c>
      <c r="AN73" s="55">
        <v>243</v>
      </c>
      <c r="AO73" s="55">
        <v>236</v>
      </c>
      <c r="AP73" s="55">
        <v>0</v>
      </c>
      <c r="AQ73" s="55">
        <v>0</v>
      </c>
      <c r="AR73" s="55">
        <v>0</v>
      </c>
      <c r="AS73" s="55">
        <v>0</v>
      </c>
      <c r="AT73" s="55">
        <v>234</v>
      </c>
      <c r="AU73" s="55">
        <v>246</v>
      </c>
      <c r="AV73" s="55">
        <v>247</v>
      </c>
      <c r="AW73" s="55">
        <v>247</v>
      </c>
      <c r="AX73" s="55">
        <v>247</v>
      </c>
      <c r="AY73" s="55">
        <v>247</v>
      </c>
      <c r="AZ73" s="2">
        <f t="shared" ca="1" si="57"/>
        <v>0</v>
      </c>
      <c r="BA73" s="2">
        <f t="shared" ca="1" si="57"/>
        <v>0</v>
      </c>
      <c r="BB73" s="2">
        <f t="shared" ca="1" si="57"/>
        <v>0</v>
      </c>
      <c r="BC73" s="2">
        <f t="shared" ca="1" si="57"/>
        <v>0</v>
      </c>
      <c r="BD73" s="2">
        <f t="shared" ca="1" si="57"/>
        <v>0</v>
      </c>
      <c r="BE73" s="2">
        <f t="shared" ca="1" si="89"/>
        <v>0</v>
      </c>
      <c r="BF73" s="2">
        <f t="shared" ca="1" si="89"/>
        <v>0</v>
      </c>
      <c r="BG73" s="2">
        <f t="shared" ca="1" si="89"/>
        <v>0</v>
      </c>
      <c r="BH73" s="2">
        <f t="shared" ca="1" si="89"/>
        <v>0</v>
      </c>
      <c r="BI73" s="2">
        <f t="shared" ca="1" si="89"/>
        <v>0</v>
      </c>
      <c r="BJ73" s="2">
        <f t="shared" ca="1" si="89"/>
        <v>0</v>
      </c>
      <c r="BK73" s="2">
        <f t="shared" ca="1" si="89"/>
        <v>0</v>
      </c>
      <c r="BL73" s="2">
        <f t="shared" ca="1" si="89"/>
        <v>0</v>
      </c>
      <c r="BM73" s="2">
        <f t="shared" ca="1" si="89"/>
        <v>0</v>
      </c>
      <c r="BN73" s="2" t="str">
        <f t="shared" ref="BN73:BN116" si="94">MID(B73,7,2)</f>
        <v>TW</v>
      </c>
      <c r="BO73" s="2">
        <f>IF(AND(COUNTIF(J73:W73,"&gt;0")&gt;6,COUNTIF(J73:W73,"&gt;0")=SUM(BR73:CE73)),SUM(BR73:CE73),0)</f>
        <v>0</v>
      </c>
      <c r="BP73" s="2">
        <f t="shared" si="91"/>
        <v>1</v>
      </c>
      <c r="BR73" s="2">
        <f t="shared" si="90"/>
        <v>0</v>
      </c>
      <c r="BS73" s="2">
        <f t="shared" si="90"/>
        <v>0</v>
      </c>
      <c r="BT73" s="2">
        <f t="shared" si="90"/>
        <v>0</v>
      </c>
      <c r="BU73" s="2">
        <f t="shared" si="90"/>
        <v>0</v>
      </c>
      <c r="BV73" s="2">
        <f t="shared" si="90"/>
        <v>0</v>
      </c>
      <c r="BW73" s="2">
        <f t="shared" si="90"/>
        <v>0</v>
      </c>
      <c r="BX73" s="2">
        <f t="shared" si="90"/>
        <v>0</v>
      </c>
      <c r="BY73" s="2">
        <f t="shared" si="90"/>
        <v>0</v>
      </c>
      <c r="BZ73" s="2">
        <f t="shared" si="90"/>
        <v>0</v>
      </c>
      <c r="CA73" s="2">
        <f t="shared" si="90"/>
        <v>0</v>
      </c>
      <c r="CB73" s="2">
        <f t="shared" si="90"/>
        <v>0</v>
      </c>
      <c r="CC73" s="2">
        <f t="shared" si="90"/>
        <v>0</v>
      </c>
      <c r="CD73" s="2">
        <f t="shared" si="90"/>
        <v>0</v>
      </c>
      <c r="CE73" s="2">
        <f t="shared" si="90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ТА-1  -  Р₀</v>
      </c>
      <c r="B74" s="10" t="s">
        <v>46</v>
      </c>
      <c r="C74" s="18">
        <v>135</v>
      </c>
      <c r="D74" s="18">
        <v>125</v>
      </c>
      <c r="E74" s="22" t="s">
        <v>117</v>
      </c>
      <c r="F74" s="22">
        <v>3</v>
      </c>
      <c r="G74" s="18"/>
      <c r="H74" s="20">
        <f t="shared" ca="1" si="92"/>
        <v>0</v>
      </c>
      <c r="I74" s="16" t="str">
        <f t="shared" si="93"/>
        <v>01T002PP0015</v>
      </c>
      <c r="J74" s="54">
        <v>130.5</v>
      </c>
      <c r="K74" s="54">
        <v>130.5</v>
      </c>
      <c r="L74" s="54">
        <v>131</v>
      </c>
      <c r="M74" s="54">
        <v>130.5</v>
      </c>
      <c r="N74" s="54">
        <v>130.5</v>
      </c>
      <c r="O74" s="54">
        <v>130.5</v>
      </c>
      <c r="P74" s="54">
        <v>130.5</v>
      </c>
      <c r="Q74" s="54">
        <v>130.5</v>
      </c>
      <c r="R74" s="54">
        <v>130</v>
      </c>
      <c r="S74" s="54">
        <v>131.5</v>
      </c>
      <c r="T74" s="54">
        <v>131</v>
      </c>
      <c r="U74" s="54">
        <v>131.5</v>
      </c>
      <c r="V74" s="54">
        <v>131.5</v>
      </c>
      <c r="W74" s="56">
        <v>131</v>
      </c>
      <c r="X74" s="2">
        <f t="shared" ca="1" si="56"/>
        <v>0</v>
      </c>
      <c r="Y74" s="2">
        <f t="shared" ca="1" si="56"/>
        <v>0</v>
      </c>
      <c r="Z74" s="2">
        <f t="shared" ca="1" si="56"/>
        <v>0</v>
      </c>
      <c r="AA74" s="2">
        <f t="shared" ca="1" si="56"/>
        <v>0</v>
      </c>
      <c r="AB74" s="2">
        <f t="shared" ca="1" si="56"/>
        <v>0</v>
      </c>
      <c r="AC74" s="2">
        <f t="shared" ca="1" si="88"/>
        <v>0</v>
      </c>
      <c r="AD74" s="2">
        <f t="shared" ca="1" si="88"/>
        <v>0</v>
      </c>
      <c r="AE74" s="2">
        <f t="shared" ca="1" si="88"/>
        <v>0</v>
      </c>
      <c r="AF74" s="2">
        <f t="shared" ca="1" si="88"/>
        <v>0</v>
      </c>
      <c r="AG74" s="2">
        <f t="shared" ca="1" si="88"/>
        <v>0</v>
      </c>
      <c r="AH74" s="2">
        <f t="shared" ca="1" si="88"/>
        <v>0</v>
      </c>
      <c r="AI74" s="2">
        <f t="shared" ca="1" si="88"/>
        <v>0</v>
      </c>
      <c r="AJ74" s="2">
        <f t="shared" ca="1" si="88"/>
        <v>0</v>
      </c>
      <c r="AK74" s="2">
        <f t="shared" ca="1" si="88"/>
        <v>0</v>
      </c>
      <c r="AL74" s="55">
        <v>-5</v>
      </c>
      <c r="AM74" s="55">
        <v>-5</v>
      </c>
      <c r="AN74" s="55">
        <v>-5</v>
      </c>
      <c r="AO74" s="55">
        <v>-5</v>
      </c>
      <c r="AP74" s="55">
        <v>-5</v>
      </c>
      <c r="AQ74" s="55">
        <v>-5</v>
      </c>
      <c r="AR74" s="55">
        <v>-5</v>
      </c>
      <c r="AS74" s="55">
        <v>-5</v>
      </c>
      <c r="AT74" s="55">
        <v>-5</v>
      </c>
      <c r="AU74" s="55">
        <v>-5</v>
      </c>
      <c r="AV74" s="55">
        <v>-5</v>
      </c>
      <c r="AW74" s="55">
        <v>-5</v>
      </c>
      <c r="AX74" s="55">
        <v>-5</v>
      </c>
      <c r="AY74" s="55">
        <v>-5</v>
      </c>
      <c r="AZ74" s="2">
        <f t="shared" ca="1" si="57"/>
        <v>0</v>
      </c>
      <c r="BA74" s="2">
        <f t="shared" ca="1" si="57"/>
        <v>0</v>
      </c>
      <c r="BB74" s="2">
        <f t="shared" ca="1" si="57"/>
        <v>0</v>
      </c>
      <c r="BC74" s="2">
        <f t="shared" ca="1" si="57"/>
        <v>0</v>
      </c>
      <c r="BD74" s="2">
        <f t="shared" ca="1" si="57"/>
        <v>0</v>
      </c>
      <c r="BE74" s="2">
        <f t="shared" ca="1" si="89"/>
        <v>0</v>
      </c>
      <c r="BF74" s="2">
        <f t="shared" ca="1" si="89"/>
        <v>0</v>
      </c>
      <c r="BG74" s="2">
        <f t="shared" ca="1" si="89"/>
        <v>0</v>
      </c>
      <c r="BH74" s="2">
        <f t="shared" ca="1" si="89"/>
        <v>0</v>
      </c>
      <c r="BI74" s="2">
        <f t="shared" ca="1" si="89"/>
        <v>0</v>
      </c>
      <c r="BJ74" s="2">
        <f t="shared" ca="1" si="89"/>
        <v>0</v>
      </c>
      <c r="BK74" s="2">
        <f t="shared" ca="1" si="89"/>
        <v>0</v>
      </c>
      <c r="BL74" s="2">
        <f t="shared" ca="1" si="89"/>
        <v>0</v>
      </c>
      <c r="BM74" s="2">
        <f t="shared" ca="1" si="89"/>
        <v>0</v>
      </c>
      <c r="BN74" s="2" t="str">
        <f t="shared" si="94"/>
        <v>PP</v>
      </c>
      <c r="BO74" s="2">
        <f>IF(AND(COUNTIF(J74:W74,"&gt;0")&gt;6,COUNTIF(J74:W74,"&gt;0")=SUM(BR74:CE74)),SUM(BR74:CE74),0)</f>
        <v>0</v>
      </c>
      <c r="BP74" s="2">
        <f t="shared" si="91"/>
        <v>1</v>
      </c>
      <c r="BR74" s="2">
        <f t="shared" ref="BR74:CE79" si="95">IF(AND(J110 &gt;0,J74&lt;$D74,J74 &gt;20),1,0)</f>
        <v>0</v>
      </c>
      <c r="BS74" s="2">
        <f t="shared" si="95"/>
        <v>0</v>
      </c>
      <c r="BT74" s="2">
        <f t="shared" si="95"/>
        <v>0</v>
      </c>
      <c r="BU74" s="2">
        <f t="shared" si="95"/>
        <v>0</v>
      </c>
      <c r="BV74" s="2">
        <f t="shared" si="95"/>
        <v>0</v>
      </c>
      <c r="BW74" s="2">
        <f t="shared" si="95"/>
        <v>0</v>
      </c>
      <c r="BX74" s="2">
        <f t="shared" si="95"/>
        <v>0</v>
      </c>
      <c r="BY74" s="2">
        <f t="shared" si="95"/>
        <v>0</v>
      </c>
      <c r="BZ74" s="2">
        <f t="shared" si="95"/>
        <v>0</v>
      </c>
      <c r="CA74" s="2">
        <f t="shared" si="95"/>
        <v>0</v>
      </c>
      <c r="CB74" s="2">
        <f t="shared" si="95"/>
        <v>0</v>
      </c>
      <c r="CC74" s="2">
        <f t="shared" si="95"/>
        <v>0</v>
      </c>
      <c r="CD74" s="2">
        <f t="shared" si="95"/>
        <v>0</v>
      </c>
      <c r="CE74" s="2">
        <f t="shared" si="95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ТА-2  -  Р₀</v>
      </c>
      <c r="B75" s="10" t="s">
        <v>47</v>
      </c>
      <c r="C75" s="18">
        <v>135</v>
      </c>
      <c r="D75" s="18">
        <v>125</v>
      </c>
      <c r="E75" s="22" t="s">
        <v>117</v>
      </c>
      <c r="F75" s="22">
        <v>3</v>
      </c>
      <c r="G75" s="18"/>
      <c r="H75" s="20">
        <f t="shared" ca="1" si="92"/>
        <v>0</v>
      </c>
      <c r="I75" s="16" t="str">
        <f t="shared" si="93"/>
        <v>02T002PP0015</v>
      </c>
      <c r="J75" s="54">
        <v>130</v>
      </c>
      <c r="K75" s="54">
        <v>129</v>
      </c>
      <c r="L75" s="54">
        <v>130</v>
      </c>
      <c r="M75" s="54">
        <v>131</v>
      </c>
      <c r="N75" s="54">
        <v>128</v>
      </c>
      <c r="O75" s="54">
        <v>131</v>
      </c>
      <c r="P75" s="54">
        <v>131</v>
      </c>
      <c r="Q75" s="54">
        <v>130</v>
      </c>
      <c r="R75" s="54">
        <v>130</v>
      </c>
      <c r="S75" s="54">
        <v>130.5</v>
      </c>
      <c r="T75" s="54">
        <v>130</v>
      </c>
      <c r="U75" s="54">
        <v>130</v>
      </c>
      <c r="V75" s="54">
        <v>130.5</v>
      </c>
      <c r="W75" s="56">
        <v>130</v>
      </c>
      <c r="X75" s="2">
        <f t="shared" ca="1" si="56"/>
        <v>0</v>
      </c>
      <c r="Y75" s="2">
        <f t="shared" ca="1" si="56"/>
        <v>0</v>
      </c>
      <c r="Z75" s="2">
        <f t="shared" ca="1" si="56"/>
        <v>0</v>
      </c>
      <c r="AA75" s="2">
        <f t="shared" ca="1" si="56"/>
        <v>0</v>
      </c>
      <c r="AB75" s="2">
        <f t="shared" ca="1" si="56"/>
        <v>0</v>
      </c>
      <c r="AC75" s="2">
        <f t="shared" ca="1" si="88"/>
        <v>0</v>
      </c>
      <c r="AD75" s="2">
        <f t="shared" ca="1" si="88"/>
        <v>0</v>
      </c>
      <c r="AE75" s="2">
        <f t="shared" ca="1" si="88"/>
        <v>0</v>
      </c>
      <c r="AF75" s="2">
        <f t="shared" ca="1" si="88"/>
        <v>0</v>
      </c>
      <c r="AG75" s="2">
        <f t="shared" ca="1" si="88"/>
        <v>0</v>
      </c>
      <c r="AH75" s="2">
        <f t="shared" ca="1" si="88"/>
        <v>0</v>
      </c>
      <c r="AI75" s="2">
        <f t="shared" ca="1" si="88"/>
        <v>0</v>
      </c>
      <c r="AJ75" s="2">
        <f t="shared" ca="1" si="88"/>
        <v>0</v>
      </c>
      <c r="AK75" s="2">
        <f t="shared" ca="1" si="88"/>
        <v>0</v>
      </c>
      <c r="AL75" s="55">
        <v>-5</v>
      </c>
      <c r="AM75" s="55">
        <v>-5</v>
      </c>
      <c r="AN75" s="55">
        <v>-5</v>
      </c>
      <c r="AO75" s="55">
        <v>-5</v>
      </c>
      <c r="AP75" s="55">
        <v>-5</v>
      </c>
      <c r="AQ75" s="55">
        <v>-5</v>
      </c>
      <c r="AR75" s="55">
        <v>-5</v>
      </c>
      <c r="AS75" s="55">
        <v>-5</v>
      </c>
      <c r="AT75" s="55">
        <v>-5</v>
      </c>
      <c r="AU75" s="55">
        <v>-5</v>
      </c>
      <c r="AV75" s="55">
        <v>-5</v>
      </c>
      <c r="AW75" s="55">
        <v>-5</v>
      </c>
      <c r="AX75" s="55">
        <v>-5</v>
      </c>
      <c r="AY75" s="55">
        <v>-5</v>
      </c>
      <c r="AZ75" s="2">
        <f t="shared" ca="1" si="57"/>
        <v>0</v>
      </c>
      <c r="BA75" s="2">
        <f t="shared" ca="1" si="57"/>
        <v>0</v>
      </c>
      <c r="BB75" s="2">
        <f t="shared" ca="1" si="57"/>
        <v>0</v>
      </c>
      <c r="BC75" s="2">
        <f t="shared" ca="1" si="57"/>
        <v>0</v>
      </c>
      <c r="BD75" s="2">
        <f t="shared" ca="1" si="57"/>
        <v>0</v>
      </c>
      <c r="BE75" s="2">
        <f t="shared" ca="1" si="89"/>
        <v>0</v>
      </c>
      <c r="BF75" s="2">
        <f t="shared" ca="1" si="89"/>
        <v>0</v>
      </c>
      <c r="BG75" s="2">
        <f t="shared" ca="1" si="89"/>
        <v>0</v>
      </c>
      <c r="BH75" s="2">
        <f t="shared" ca="1" si="89"/>
        <v>0</v>
      </c>
      <c r="BI75" s="2">
        <f t="shared" ca="1" si="89"/>
        <v>0</v>
      </c>
      <c r="BJ75" s="2">
        <f t="shared" ca="1" si="89"/>
        <v>0</v>
      </c>
      <c r="BK75" s="2">
        <f t="shared" ca="1" si="89"/>
        <v>0</v>
      </c>
      <c r="BL75" s="2">
        <f t="shared" ca="1" si="89"/>
        <v>0</v>
      </c>
      <c r="BM75" s="2">
        <f t="shared" ca="1" si="89"/>
        <v>0</v>
      </c>
      <c r="BN75" s="2" t="str">
        <f t="shared" si="94"/>
        <v>PP</v>
      </c>
      <c r="BO75" s="2">
        <f>IF(AND(COUNTIF(J75:W75,"&gt;0")&gt;6,COUNTIF(J75:W75,"&gt;0")=SUM(BR75:CE75)),SUM(BR75:CE75),0)</f>
        <v>0</v>
      </c>
      <c r="BP75" s="2">
        <f t="shared" si="91"/>
        <v>1</v>
      </c>
      <c r="BR75" s="2">
        <f t="shared" si="95"/>
        <v>0</v>
      </c>
      <c r="BS75" s="2">
        <f t="shared" si="95"/>
        <v>0</v>
      </c>
      <c r="BT75" s="2">
        <f t="shared" si="95"/>
        <v>0</v>
      </c>
      <c r="BU75" s="2">
        <f t="shared" si="95"/>
        <v>0</v>
      </c>
      <c r="BV75" s="2">
        <f t="shared" si="95"/>
        <v>0</v>
      </c>
      <c r="BW75" s="2">
        <f t="shared" si="95"/>
        <v>0</v>
      </c>
      <c r="BX75" s="2">
        <f t="shared" si="95"/>
        <v>0</v>
      </c>
      <c r="BY75" s="2">
        <f t="shared" si="95"/>
        <v>0</v>
      </c>
      <c r="BZ75" s="2">
        <f t="shared" si="95"/>
        <v>0</v>
      </c>
      <c r="CA75" s="2">
        <f t="shared" si="95"/>
        <v>0</v>
      </c>
      <c r="CB75" s="2">
        <f t="shared" si="95"/>
        <v>0</v>
      </c>
      <c r="CC75" s="2">
        <f t="shared" si="95"/>
        <v>0</v>
      </c>
      <c r="CD75" s="2">
        <f t="shared" si="95"/>
        <v>0</v>
      </c>
      <c r="CE75" s="2">
        <f t="shared" si="95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ТА-3  -  Р₀</v>
      </c>
      <c r="B76" s="15" t="s">
        <v>48</v>
      </c>
      <c r="C76" s="18">
        <v>135</v>
      </c>
      <c r="D76" s="18">
        <v>125</v>
      </c>
      <c r="E76" s="22" t="s">
        <v>117</v>
      </c>
      <c r="F76" s="22">
        <v>3</v>
      </c>
      <c r="G76" s="18"/>
      <c r="H76" s="20">
        <f t="shared" ca="1" si="92"/>
        <v>0</v>
      </c>
      <c r="I76" s="16" t="str">
        <f t="shared" si="93"/>
        <v>03T002PP0015</v>
      </c>
      <c r="J76" s="54">
        <v>130.5</v>
      </c>
      <c r="K76" s="54">
        <v>130.5</v>
      </c>
      <c r="L76" s="54">
        <v>130.5</v>
      </c>
      <c r="M76" s="54">
        <v>130.5</v>
      </c>
      <c r="N76" s="54">
        <v>130.5</v>
      </c>
      <c r="O76" s="54">
        <v>130.5</v>
      </c>
      <c r="P76" s="54">
        <v>130.5</v>
      </c>
      <c r="Q76" s="54">
        <v>130.5</v>
      </c>
      <c r="R76" s="54">
        <v>130.5</v>
      </c>
      <c r="S76" s="54">
        <v>130.5</v>
      </c>
      <c r="T76" s="54">
        <v>130.5</v>
      </c>
      <c r="U76" s="54">
        <v>130.5</v>
      </c>
      <c r="V76" s="54">
        <v>130.5</v>
      </c>
      <c r="W76" s="56">
        <v>130.5</v>
      </c>
      <c r="X76" s="2">
        <f t="shared" ca="1" si="56"/>
        <v>0</v>
      </c>
      <c r="Y76" s="2">
        <f t="shared" ca="1" si="56"/>
        <v>0</v>
      </c>
      <c r="Z76" s="2">
        <f t="shared" ca="1" si="56"/>
        <v>0</v>
      </c>
      <c r="AA76" s="2">
        <f t="shared" ca="1" si="56"/>
        <v>0</v>
      </c>
      <c r="AB76" s="2">
        <f t="shared" ca="1" si="56"/>
        <v>0</v>
      </c>
      <c r="AC76" s="2">
        <f t="shared" ca="1" si="88"/>
        <v>0</v>
      </c>
      <c r="AD76" s="2">
        <f t="shared" ca="1" si="88"/>
        <v>0</v>
      </c>
      <c r="AE76" s="2">
        <f t="shared" ca="1" si="88"/>
        <v>0</v>
      </c>
      <c r="AF76" s="2">
        <f t="shared" ca="1" si="88"/>
        <v>0</v>
      </c>
      <c r="AG76" s="2">
        <f t="shared" ca="1" si="88"/>
        <v>0</v>
      </c>
      <c r="AH76" s="2">
        <f t="shared" ca="1" si="88"/>
        <v>0</v>
      </c>
      <c r="AI76" s="2">
        <f t="shared" ca="1" si="88"/>
        <v>0</v>
      </c>
      <c r="AJ76" s="2">
        <f t="shared" ca="1" si="88"/>
        <v>0</v>
      </c>
      <c r="AK76" s="2">
        <f t="shared" ca="1" si="88"/>
        <v>0</v>
      </c>
      <c r="AL76" s="55">
        <v>-5</v>
      </c>
      <c r="AM76" s="55">
        <v>-5</v>
      </c>
      <c r="AN76" s="55">
        <v>-5</v>
      </c>
      <c r="AO76" s="55">
        <v>-5</v>
      </c>
      <c r="AP76" s="55">
        <v>-5</v>
      </c>
      <c r="AQ76" s="55">
        <v>-5</v>
      </c>
      <c r="AR76" s="55">
        <v>-5</v>
      </c>
      <c r="AS76" s="55">
        <v>-5</v>
      </c>
      <c r="AT76" s="55">
        <v>-5</v>
      </c>
      <c r="AU76" s="55">
        <v>-5</v>
      </c>
      <c r="AV76" s="55">
        <v>-5</v>
      </c>
      <c r="AW76" s="55">
        <v>-5</v>
      </c>
      <c r="AX76" s="55">
        <v>-5</v>
      </c>
      <c r="AY76" s="55">
        <v>-5</v>
      </c>
      <c r="AZ76" s="2">
        <f t="shared" ca="1" si="57"/>
        <v>0</v>
      </c>
      <c r="BA76" s="2">
        <f t="shared" ca="1" si="57"/>
        <v>0</v>
      </c>
      <c r="BB76" s="2">
        <f t="shared" ca="1" si="57"/>
        <v>0</v>
      </c>
      <c r="BC76" s="2">
        <f t="shared" ca="1" si="57"/>
        <v>0</v>
      </c>
      <c r="BD76" s="2">
        <f t="shared" ca="1" si="57"/>
        <v>0</v>
      </c>
      <c r="BE76" s="2">
        <f t="shared" ca="1" si="89"/>
        <v>0</v>
      </c>
      <c r="BF76" s="2">
        <f t="shared" ca="1" si="89"/>
        <v>0</v>
      </c>
      <c r="BG76" s="2">
        <f t="shared" ca="1" si="89"/>
        <v>0</v>
      </c>
      <c r="BH76" s="2">
        <f t="shared" ca="1" si="89"/>
        <v>0</v>
      </c>
      <c r="BI76" s="2">
        <f t="shared" ca="1" si="89"/>
        <v>0</v>
      </c>
      <c r="BJ76" s="2">
        <f t="shared" ca="1" si="89"/>
        <v>0</v>
      </c>
      <c r="BK76" s="2">
        <f t="shared" ca="1" si="89"/>
        <v>0</v>
      </c>
      <c r="BL76" s="2">
        <f t="shared" ca="1" si="89"/>
        <v>0</v>
      </c>
      <c r="BM76" s="2">
        <f t="shared" ca="1" si="89"/>
        <v>0</v>
      </c>
      <c r="BN76" s="2" t="str">
        <f t="shared" si="94"/>
        <v>PP</v>
      </c>
      <c r="BO76" s="2">
        <f>IF(AND(COUNTIF(J76:W76,"&gt;0")&gt;6,COUNTIF(J76:W76,"&gt;0")=SUM(BR76:CE76)),SUM(BR76:CE76),0)</f>
        <v>0</v>
      </c>
      <c r="BP76" s="2">
        <f t="shared" si="91"/>
        <v>1</v>
      </c>
      <c r="BR76" s="2">
        <f t="shared" si="95"/>
        <v>0</v>
      </c>
      <c r="BS76" s="2">
        <f t="shared" si="95"/>
        <v>0</v>
      </c>
      <c r="BT76" s="2">
        <f t="shared" si="95"/>
        <v>0</v>
      </c>
      <c r="BU76" s="2">
        <f t="shared" si="95"/>
        <v>0</v>
      </c>
      <c r="BV76" s="2">
        <f t="shared" si="95"/>
        <v>0</v>
      </c>
      <c r="BW76" s="2">
        <f t="shared" si="95"/>
        <v>0</v>
      </c>
      <c r="BX76" s="2">
        <f t="shared" si="95"/>
        <v>0</v>
      </c>
      <c r="BY76" s="2">
        <f t="shared" si="95"/>
        <v>0</v>
      </c>
      <c r="BZ76" s="2">
        <f t="shared" si="95"/>
        <v>0</v>
      </c>
      <c r="CA76" s="2">
        <f t="shared" si="95"/>
        <v>0</v>
      </c>
      <c r="CB76" s="2">
        <f t="shared" si="95"/>
        <v>0</v>
      </c>
      <c r="CC76" s="2">
        <f t="shared" si="95"/>
        <v>0</v>
      </c>
      <c r="CD76" s="2">
        <f t="shared" si="95"/>
        <v>0</v>
      </c>
      <c r="CE76" s="2">
        <f t="shared" si="95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ТА-4  -  Р₀</v>
      </c>
      <c r="B77" s="15" t="s">
        <v>49</v>
      </c>
      <c r="C77" s="18">
        <v>135</v>
      </c>
      <c r="D77" s="18">
        <v>125</v>
      </c>
      <c r="E77" s="22" t="s">
        <v>117</v>
      </c>
      <c r="F77" s="22">
        <v>3</v>
      </c>
      <c r="G77" s="18"/>
      <c r="H77" s="20">
        <f t="shared" ca="1" si="92"/>
        <v>0</v>
      </c>
      <c r="I77" s="16" t="str">
        <f t="shared" si="93"/>
        <v>04T002PP0015</v>
      </c>
      <c r="J77" s="54">
        <v>134</v>
      </c>
      <c r="K77" s="54">
        <v>133.5</v>
      </c>
      <c r="L77" s="54">
        <v>133.5</v>
      </c>
      <c r="M77" s="54">
        <v>133.5</v>
      </c>
      <c r="N77" s="54">
        <v>133</v>
      </c>
      <c r="O77" s="54">
        <v>134</v>
      </c>
      <c r="P77" s="54">
        <v>133</v>
      </c>
      <c r="Q77" s="54">
        <v>131.5</v>
      </c>
      <c r="R77" s="54">
        <v>0</v>
      </c>
      <c r="S77" s="54">
        <v>0</v>
      </c>
      <c r="T77" s="54">
        <v>0</v>
      </c>
      <c r="U77" s="54">
        <v>0</v>
      </c>
      <c r="V77" s="54">
        <v>0</v>
      </c>
      <c r="W77" s="56">
        <v>0</v>
      </c>
      <c r="X77" s="2">
        <f t="shared" ca="1" si="56"/>
        <v>0</v>
      </c>
      <c r="Y77" s="2">
        <f t="shared" ca="1" si="56"/>
        <v>0</v>
      </c>
      <c r="Z77" s="2">
        <f t="shared" ca="1" si="56"/>
        <v>0</v>
      </c>
      <c r="AA77" s="2">
        <f t="shared" ca="1" si="56"/>
        <v>0</v>
      </c>
      <c r="AB77" s="2">
        <f t="shared" ca="1" si="56"/>
        <v>0</v>
      </c>
      <c r="AC77" s="2">
        <f t="shared" ca="1" si="88"/>
        <v>0</v>
      </c>
      <c r="AD77" s="2">
        <f t="shared" ca="1" si="88"/>
        <v>0</v>
      </c>
      <c r="AE77" s="2">
        <f t="shared" ca="1" si="88"/>
        <v>0</v>
      </c>
      <c r="AF77" s="2">
        <f t="shared" ca="1" si="88"/>
        <v>2</v>
      </c>
      <c r="AG77" s="2">
        <f t="shared" ca="1" si="88"/>
        <v>2</v>
      </c>
      <c r="AH77" s="2">
        <f t="shared" ca="1" si="88"/>
        <v>2</v>
      </c>
      <c r="AI77" s="2">
        <f t="shared" ca="1" si="88"/>
        <v>2</v>
      </c>
      <c r="AJ77" s="2">
        <f t="shared" ca="1" si="88"/>
        <v>2</v>
      </c>
      <c r="AK77" s="2">
        <f t="shared" ca="1" si="88"/>
        <v>2</v>
      </c>
      <c r="AL77" s="55">
        <v>130</v>
      </c>
      <c r="AM77" s="55">
        <v>130</v>
      </c>
      <c r="AN77" s="55">
        <v>130</v>
      </c>
      <c r="AO77" s="55">
        <v>130</v>
      </c>
      <c r="AP77" s="55">
        <v>130</v>
      </c>
      <c r="AQ77" s="55">
        <v>130</v>
      </c>
      <c r="AR77" s="55">
        <v>130</v>
      </c>
      <c r="AS77" s="55">
        <v>130</v>
      </c>
      <c r="AT77" s="55">
        <v>0</v>
      </c>
      <c r="AU77" s="55">
        <v>0</v>
      </c>
      <c r="AV77" s="55">
        <v>0</v>
      </c>
      <c r="AW77" s="55">
        <v>0</v>
      </c>
      <c r="AX77" s="55">
        <v>0</v>
      </c>
      <c r="AY77" s="55">
        <v>0</v>
      </c>
      <c r="AZ77" s="2">
        <f t="shared" ca="1" si="57"/>
        <v>0</v>
      </c>
      <c r="BA77" s="2">
        <f t="shared" ca="1" si="57"/>
        <v>0</v>
      </c>
      <c r="BB77" s="2">
        <f t="shared" ca="1" si="57"/>
        <v>0</v>
      </c>
      <c r="BC77" s="2">
        <f t="shared" ca="1" si="57"/>
        <v>0</v>
      </c>
      <c r="BD77" s="2">
        <f t="shared" ca="1" si="57"/>
        <v>0</v>
      </c>
      <c r="BE77" s="2">
        <f t="shared" ca="1" si="89"/>
        <v>0</v>
      </c>
      <c r="BF77" s="2">
        <f t="shared" ca="1" si="89"/>
        <v>0</v>
      </c>
      <c r="BG77" s="2">
        <f t="shared" ca="1" si="89"/>
        <v>0</v>
      </c>
      <c r="BH77" s="2">
        <f t="shared" ca="1" si="89"/>
        <v>0</v>
      </c>
      <c r="BI77" s="2">
        <f t="shared" ca="1" si="89"/>
        <v>0</v>
      </c>
      <c r="BJ77" s="2">
        <f t="shared" ca="1" si="89"/>
        <v>0</v>
      </c>
      <c r="BK77" s="2">
        <f t="shared" ca="1" si="89"/>
        <v>0</v>
      </c>
      <c r="BL77" s="2">
        <f t="shared" ca="1" si="89"/>
        <v>0</v>
      </c>
      <c r="BM77" s="2">
        <f t="shared" ca="1" si="89"/>
        <v>0</v>
      </c>
      <c r="BN77" s="2" t="str">
        <f t="shared" si="94"/>
        <v>PP</v>
      </c>
      <c r="BP77" s="2">
        <f t="shared" si="91"/>
        <v>1</v>
      </c>
      <c r="BR77" s="2">
        <f t="shared" si="95"/>
        <v>0</v>
      </c>
      <c r="BS77" s="2">
        <f t="shared" si="95"/>
        <v>0</v>
      </c>
      <c r="BT77" s="2">
        <f t="shared" si="95"/>
        <v>0</v>
      </c>
      <c r="BU77" s="2">
        <f t="shared" si="95"/>
        <v>0</v>
      </c>
      <c r="BV77" s="2">
        <f t="shared" si="95"/>
        <v>0</v>
      </c>
      <c r="BW77" s="2">
        <f t="shared" si="95"/>
        <v>0</v>
      </c>
      <c r="BX77" s="2">
        <f t="shared" si="95"/>
        <v>0</v>
      </c>
      <c r="BY77" s="2">
        <f t="shared" si="95"/>
        <v>0</v>
      </c>
      <c r="BZ77" s="2">
        <f t="shared" si="95"/>
        <v>0</v>
      </c>
      <c r="CA77" s="2">
        <f t="shared" si="95"/>
        <v>0</v>
      </c>
      <c r="CB77" s="2">
        <f t="shared" si="95"/>
        <v>0</v>
      </c>
      <c r="CC77" s="2">
        <f t="shared" si="95"/>
        <v>0</v>
      </c>
      <c r="CD77" s="2">
        <f t="shared" si="95"/>
        <v>0</v>
      </c>
      <c r="CE77" s="2">
        <f t="shared" si="95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ТА-5  -  Р₀</v>
      </c>
      <c r="B78" s="15" t="s">
        <v>50</v>
      </c>
      <c r="C78" s="18">
        <v>135</v>
      </c>
      <c r="D78" s="18">
        <v>125</v>
      </c>
      <c r="E78" s="22" t="s">
        <v>117</v>
      </c>
      <c r="F78" s="22">
        <v>3</v>
      </c>
      <c r="G78" s="18"/>
      <c r="H78" s="20">
        <f t="shared" ca="1" si="92"/>
        <v>0</v>
      </c>
      <c r="I78" s="16" t="str">
        <f t="shared" si="93"/>
        <v>05T002PP0015</v>
      </c>
      <c r="J78" s="54">
        <v>131</v>
      </c>
      <c r="K78" s="54">
        <v>131</v>
      </c>
      <c r="L78" s="54">
        <v>131</v>
      </c>
      <c r="M78" s="54">
        <v>131</v>
      </c>
      <c r="N78" s="54">
        <v>130.5</v>
      </c>
      <c r="O78" s="54">
        <v>131</v>
      </c>
      <c r="P78" s="54">
        <v>131</v>
      </c>
      <c r="Q78" s="54">
        <v>131</v>
      </c>
      <c r="R78" s="54">
        <v>131</v>
      </c>
      <c r="S78" s="54">
        <v>131</v>
      </c>
      <c r="T78" s="54">
        <v>131</v>
      </c>
      <c r="U78" s="54">
        <v>131</v>
      </c>
      <c r="V78" s="54">
        <v>131</v>
      </c>
      <c r="W78" s="56">
        <v>131</v>
      </c>
      <c r="X78" s="2">
        <f t="shared" ca="1" si="56"/>
        <v>0</v>
      </c>
      <c r="Y78" s="2">
        <f t="shared" ca="1" si="56"/>
        <v>0</v>
      </c>
      <c r="Z78" s="2">
        <f t="shared" ca="1" si="56"/>
        <v>0</v>
      </c>
      <c r="AA78" s="2">
        <f t="shared" ca="1" si="56"/>
        <v>0</v>
      </c>
      <c r="AB78" s="2">
        <f t="shared" ca="1" si="56"/>
        <v>0</v>
      </c>
      <c r="AC78" s="2">
        <f t="shared" ca="1" si="88"/>
        <v>0</v>
      </c>
      <c r="AD78" s="2">
        <f t="shared" ca="1" si="88"/>
        <v>0</v>
      </c>
      <c r="AE78" s="2">
        <f t="shared" ca="1" si="88"/>
        <v>0</v>
      </c>
      <c r="AF78" s="2">
        <f t="shared" ca="1" si="88"/>
        <v>0</v>
      </c>
      <c r="AG78" s="2">
        <f t="shared" ca="1" si="88"/>
        <v>0</v>
      </c>
      <c r="AH78" s="2">
        <f t="shared" ca="1" si="88"/>
        <v>0</v>
      </c>
      <c r="AI78" s="2">
        <f t="shared" ca="1" si="88"/>
        <v>0</v>
      </c>
      <c r="AJ78" s="2">
        <f t="shared" ca="1" si="88"/>
        <v>0</v>
      </c>
      <c r="AK78" s="2">
        <f t="shared" ca="1" si="88"/>
        <v>0</v>
      </c>
      <c r="AL78" s="55">
        <v>-5</v>
      </c>
      <c r="AM78" s="55">
        <v>-5</v>
      </c>
      <c r="AN78" s="55">
        <v>-5</v>
      </c>
      <c r="AO78" s="55">
        <v>-5</v>
      </c>
      <c r="AP78" s="55">
        <v>-5</v>
      </c>
      <c r="AQ78" s="55">
        <v>-5</v>
      </c>
      <c r="AR78" s="55">
        <v>-5</v>
      </c>
      <c r="AS78" s="55">
        <v>-5</v>
      </c>
      <c r="AT78" s="55">
        <v>-5</v>
      </c>
      <c r="AU78" s="55">
        <v>-5</v>
      </c>
      <c r="AV78" s="55">
        <v>-5</v>
      </c>
      <c r="AW78" s="55">
        <v>-5</v>
      </c>
      <c r="AX78" s="55">
        <v>-5</v>
      </c>
      <c r="AY78" s="55">
        <v>-5</v>
      </c>
      <c r="AZ78" s="2">
        <f t="shared" ca="1" si="57"/>
        <v>0</v>
      </c>
      <c r="BA78" s="2">
        <f t="shared" ca="1" si="57"/>
        <v>0</v>
      </c>
      <c r="BB78" s="2">
        <f t="shared" ca="1" si="57"/>
        <v>0</v>
      </c>
      <c r="BC78" s="2">
        <f t="shared" ca="1" si="57"/>
        <v>0</v>
      </c>
      <c r="BD78" s="2">
        <f t="shared" ca="1" si="57"/>
        <v>0</v>
      </c>
      <c r="BE78" s="2">
        <f t="shared" ca="1" si="89"/>
        <v>0</v>
      </c>
      <c r="BF78" s="2">
        <f t="shared" ca="1" si="89"/>
        <v>0</v>
      </c>
      <c r="BG78" s="2">
        <f t="shared" ca="1" si="89"/>
        <v>0</v>
      </c>
      <c r="BH78" s="2">
        <f t="shared" ca="1" si="89"/>
        <v>0</v>
      </c>
      <c r="BI78" s="2">
        <f t="shared" ca="1" si="89"/>
        <v>0</v>
      </c>
      <c r="BJ78" s="2">
        <f t="shared" ca="1" si="89"/>
        <v>0</v>
      </c>
      <c r="BK78" s="2">
        <f t="shared" ca="1" si="89"/>
        <v>0</v>
      </c>
      <c r="BL78" s="2">
        <f t="shared" ca="1" si="89"/>
        <v>0</v>
      </c>
      <c r="BM78" s="2">
        <f t="shared" ca="1" si="89"/>
        <v>0</v>
      </c>
      <c r="BN78" s="2" t="str">
        <f t="shared" si="94"/>
        <v>PP</v>
      </c>
      <c r="BO78" s="2">
        <f>IF(AND(COUNTIF(J78:W78,"&gt;0")&gt;6,COUNTIF(J78:W78,"&gt;0")=SUM(BR78:CE78)),SUM(BR78:CE78),0)</f>
        <v>0</v>
      </c>
      <c r="BP78" s="2">
        <f t="shared" si="91"/>
        <v>1</v>
      </c>
      <c r="BR78" s="2">
        <f t="shared" si="95"/>
        <v>0</v>
      </c>
      <c r="BS78" s="2">
        <f t="shared" si="95"/>
        <v>0</v>
      </c>
      <c r="BT78" s="2">
        <f t="shared" si="95"/>
        <v>0</v>
      </c>
      <c r="BU78" s="2">
        <f t="shared" si="95"/>
        <v>0</v>
      </c>
      <c r="BV78" s="2">
        <f t="shared" si="95"/>
        <v>0</v>
      </c>
      <c r="BW78" s="2">
        <f t="shared" si="95"/>
        <v>0</v>
      </c>
      <c r="BX78" s="2">
        <f t="shared" si="95"/>
        <v>0</v>
      </c>
      <c r="BY78" s="2">
        <f t="shared" si="95"/>
        <v>0</v>
      </c>
      <c r="BZ78" s="2">
        <f t="shared" si="95"/>
        <v>0</v>
      </c>
      <c r="CA78" s="2">
        <f t="shared" si="95"/>
        <v>0</v>
      </c>
      <c r="CB78" s="2">
        <f t="shared" si="95"/>
        <v>0</v>
      </c>
      <c r="CC78" s="2">
        <f t="shared" si="95"/>
        <v>0</v>
      </c>
      <c r="CD78" s="2">
        <f t="shared" si="95"/>
        <v>0</v>
      </c>
      <c r="CE78" s="2">
        <f t="shared" si="95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ТА-6  -  Р₀</v>
      </c>
      <c r="B79" s="15" t="s">
        <v>51</v>
      </c>
      <c r="C79" s="18">
        <v>135</v>
      </c>
      <c r="D79" s="18">
        <v>125</v>
      </c>
      <c r="E79" s="22" t="s">
        <v>117</v>
      </c>
      <c r="F79" s="22">
        <v>3</v>
      </c>
      <c r="G79" s="18"/>
      <c r="H79" s="20">
        <f t="shared" ca="1" si="92"/>
        <v>0</v>
      </c>
      <c r="I79" s="16" t="str">
        <f t="shared" si="93"/>
        <v>06T002PP0015</v>
      </c>
      <c r="J79" s="54">
        <v>133.5</v>
      </c>
      <c r="K79" s="54">
        <v>133</v>
      </c>
      <c r="L79" s="54">
        <v>133</v>
      </c>
      <c r="M79" s="54">
        <v>132</v>
      </c>
      <c r="N79" s="54">
        <v>0</v>
      </c>
      <c r="O79" s="54">
        <v>0</v>
      </c>
      <c r="P79" s="54">
        <v>0</v>
      </c>
      <c r="Q79" s="54">
        <v>0</v>
      </c>
      <c r="R79" s="54">
        <v>130.80000000000001</v>
      </c>
      <c r="S79" s="54">
        <v>133</v>
      </c>
      <c r="T79" s="54">
        <v>133</v>
      </c>
      <c r="U79" s="54">
        <v>133</v>
      </c>
      <c r="V79" s="54">
        <v>134</v>
      </c>
      <c r="W79" s="56">
        <v>134</v>
      </c>
      <c r="X79" s="2">
        <f t="shared" ca="1" si="56"/>
        <v>0</v>
      </c>
      <c r="Y79" s="2">
        <f t="shared" ca="1" si="56"/>
        <v>0</v>
      </c>
      <c r="Z79" s="2">
        <f t="shared" ca="1" si="56"/>
        <v>0</v>
      </c>
      <c r="AA79" s="2">
        <f t="shared" ca="1" si="56"/>
        <v>0</v>
      </c>
      <c r="AB79" s="2">
        <f t="shared" ca="1" si="56"/>
        <v>2</v>
      </c>
      <c r="AC79" s="2">
        <f t="shared" ca="1" si="88"/>
        <v>2</v>
      </c>
      <c r="AD79" s="2">
        <f t="shared" ca="1" si="88"/>
        <v>2</v>
      </c>
      <c r="AE79" s="2">
        <f t="shared" ca="1" si="88"/>
        <v>2</v>
      </c>
      <c r="AF79" s="2">
        <f t="shared" ca="1" si="88"/>
        <v>0</v>
      </c>
      <c r="AG79" s="2">
        <f t="shared" ca="1" si="88"/>
        <v>0</v>
      </c>
      <c r="AH79" s="2">
        <f t="shared" ca="1" si="88"/>
        <v>0</v>
      </c>
      <c r="AI79" s="2">
        <f t="shared" ca="1" si="88"/>
        <v>0</v>
      </c>
      <c r="AJ79" s="2">
        <f t="shared" ca="1" si="88"/>
        <v>0</v>
      </c>
      <c r="AK79" s="2">
        <f t="shared" ca="1" si="88"/>
        <v>0</v>
      </c>
      <c r="AL79" s="55">
        <v>130</v>
      </c>
      <c r="AM79" s="55">
        <v>130</v>
      </c>
      <c r="AN79" s="55">
        <v>130</v>
      </c>
      <c r="AO79" s="55">
        <v>130</v>
      </c>
      <c r="AP79" s="55">
        <v>0</v>
      </c>
      <c r="AQ79" s="55">
        <v>0</v>
      </c>
      <c r="AR79" s="55">
        <v>0</v>
      </c>
      <c r="AS79" s="55">
        <v>0</v>
      </c>
      <c r="AT79" s="55">
        <v>130</v>
      </c>
      <c r="AU79" s="55">
        <v>130</v>
      </c>
      <c r="AV79" s="55">
        <v>130</v>
      </c>
      <c r="AW79" s="55">
        <v>130</v>
      </c>
      <c r="AX79" s="55">
        <v>130</v>
      </c>
      <c r="AY79" s="55">
        <v>130</v>
      </c>
      <c r="AZ79" s="2">
        <f t="shared" ca="1" si="57"/>
        <v>0</v>
      </c>
      <c r="BA79" s="2">
        <f t="shared" ca="1" si="57"/>
        <v>0</v>
      </c>
      <c r="BB79" s="2">
        <f t="shared" ca="1" si="57"/>
        <v>0</v>
      </c>
      <c r="BC79" s="2">
        <f t="shared" ca="1" si="57"/>
        <v>0</v>
      </c>
      <c r="BD79" s="2">
        <f t="shared" ca="1" si="57"/>
        <v>0</v>
      </c>
      <c r="BE79" s="2">
        <f t="shared" ca="1" si="89"/>
        <v>0</v>
      </c>
      <c r="BF79" s="2">
        <f t="shared" ca="1" si="89"/>
        <v>0</v>
      </c>
      <c r="BG79" s="2">
        <f t="shared" ca="1" si="89"/>
        <v>0</v>
      </c>
      <c r="BH79" s="2">
        <f t="shared" ca="1" si="89"/>
        <v>0</v>
      </c>
      <c r="BI79" s="2">
        <f t="shared" ca="1" si="89"/>
        <v>0</v>
      </c>
      <c r="BJ79" s="2">
        <f t="shared" ca="1" si="89"/>
        <v>0</v>
      </c>
      <c r="BK79" s="2">
        <f t="shared" ca="1" si="89"/>
        <v>0</v>
      </c>
      <c r="BL79" s="2">
        <f t="shared" ca="1" si="89"/>
        <v>0</v>
      </c>
      <c r="BM79" s="2">
        <f t="shared" ca="1" si="89"/>
        <v>0</v>
      </c>
      <c r="BN79" s="2" t="str">
        <f t="shared" si="94"/>
        <v>PP</v>
      </c>
      <c r="BO79" s="2">
        <f>IF(AND(COUNTIF(J79:W79,"&gt;0")&gt;6,COUNTIF(J79:W79,"&gt;0")=SUM(BR79:CE79)),SUM(BR79:CE79),0)</f>
        <v>0</v>
      </c>
      <c r="BP79" s="2">
        <f t="shared" si="91"/>
        <v>1</v>
      </c>
      <c r="BR79" s="2">
        <f t="shared" si="95"/>
        <v>0</v>
      </c>
      <c r="BS79" s="2">
        <f t="shared" si="95"/>
        <v>0</v>
      </c>
      <c r="BT79" s="2">
        <f t="shared" si="95"/>
        <v>0</v>
      </c>
      <c r="BU79" s="2">
        <f t="shared" si="95"/>
        <v>0</v>
      </c>
      <c r="BV79" s="2">
        <f t="shared" si="95"/>
        <v>0</v>
      </c>
      <c r="BW79" s="2">
        <f t="shared" si="95"/>
        <v>0</v>
      </c>
      <c r="BX79" s="2">
        <f t="shared" si="95"/>
        <v>0</v>
      </c>
      <c r="BY79" s="2">
        <f t="shared" si="95"/>
        <v>0</v>
      </c>
      <c r="BZ79" s="2">
        <f t="shared" si="95"/>
        <v>0</v>
      </c>
      <c r="CA79" s="2">
        <f t="shared" si="95"/>
        <v>0</v>
      </c>
      <c r="CB79" s="2">
        <f t="shared" si="95"/>
        <v>0</v>
      </c>
      <c r="CC79" s="2">
        <f t="shared" si="95"/>
        <v>0</v>
      </c>
      <c r="CD79" s="2">
        <f t="shared" si="95"/>
        <v>0</v>
      </c>
      <c r="CE79" s="2">
        <f t="shared" si="95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ТА-1  -  Т₀</v>
      </c>
      <c r="B80" s="10" t="s">
        <v>52</v>
      </c>
      <c r="C80" s="18">
        <v>555</v>
      </c>
      <c r="D80" s="18">
        <v>530</v>
      </c>
      <c r="E80" s="22" t="s">
        <v>117</v>
      </c>
      <c r="F80" s="22">
        <v>3</v>
      </c>
      <c r="G80" s="18"/>
      <c r="H80" s="20">
        <f t="shared" ca="1" si="92"/>
        <v>0</v>
      </c>
      <c r="I80" s="16" t="str">
        <f t="shared" si="93"/>
        <v>01T002TP0015</v>
      </c>
      <c r="J80" s="54">
        <v>546</v>
      </c>
      <c r="K80" s="54">
        <v>547</v>
      </c>
      <c r="L80" s="54">
        <v>544</v>
      </c>
      <c r="M80" s="54">
        <v>544</v>
      </c>
      <c r="N80" s="54">
        <v>546</v>
      </c>
      <c r="O80" s="54">
        <v>546</v>
      </c>
      <c r="P80" s="54">
        <v>545</v>
      </c>
      <c r="Q80" s="54">
        <v>545</v>
      </c>
      <c r="R80" s="54">
        <v>546</v>
      </c>
      <c r="S80" s="54">
        <v>545</v>
      </c>
      <c r="T80" s="54">
        <v>544</v>
      </c>
      <c r="U80" s="54">
        <v>545</v>
      </c>
      <c r="V80" s="54">
        <v>546</v>
      </c>
      <c r="W80" s="56">
        <v>546</v>
      </c>
      <c r="X80" s="2">
        <f t="shared" ca="1" si="56"/>
        <v>0</v>
      </c>
      <c r="Y80" s="2">
        <f t="shared" ca="1" si="56"/>
        <v>0</v>
      </c>
      <c r="Z80" s="2">
        <f t="shared" ca="1" si="56"/>
        <v>0</v>
      </c>
      <c r="AA80" s="2">
        <f t="shared" ca="1" si="56"/>
        <v>0</v>
      </c>
      <c r="AB80" s="2">
        <f t="shared" ca="1" si="56"/>
        <v>0</v>
      </c>
      <c r="AC80" s="2">
        <f t="shared" ca="1" si="88"/>
        <v>0</v>
      </c>
      <c r="AD80" s="2">
        <f t="shared" ca="1" si="88"/>
        <v>0</v>
      </c>
      <c r="AE80" s="2">
        <f t="shared" ca="1" si="88"/>
        <v>0</v>
      </c>
      <c r="AF80" s="2">
        <f t="shared" ca="1" si="88"/>
        <v>0</v>
      </c>
      <c r="AG80" s="2">
        <f t="shared" ca="1" si="88"/>
        <v>0</v>
      </c>
      <c r="AH80" s="2">
        <f t="shared" ca="1" si="88"/>
        <v>0</v>
      </c>
      <c r="AI80" s="2">
        <f t="shared" ca="1" si="88"/>
        <v>0</v>
      </c>
      <c r="AJ80" s="2">
        <f t="shared" ca="1" si="88"/>
        <v>0</v>
      </c>
      <c r="AK80" s="2">
        <f t="shared" ca="1" si="88"/>
        <v>0</v>
      </c>
      <c r="AL80" s="55">
        <v>540</v>
      </c>
      <c r="AM80" s="55">
        <v>540</v>
      </c>
      <c r="AN80" s="55">
        <v>540</v>
      </c>
      <c r="AO80" s="55">
        <v>540</v>
      </c>
      <c r="AP80" s="55">
        <v>540</v>
      </c>
      <c r="AQ80" s="55">
        <v>540</v>
      </c>
      <c r="AR80" s="55">
        <v>540</v>
      </c>
      <c r="AS80" s="55">
        <v>540</v>
      </c>
      <c r="AT80" s="55">
        <v>540</v>
      </c>
      <c r="AU80" s="55">
        <v>540</v>
      </c>
      <c r="AV80" s="55">
        <v>540</v>
      </c>
      <c r="AW80" s="55">
        <v>540</v>
      </c>
      <c r="AX80" s="55">
        <v>540</v>
      </c>
      <c r="AY80" s="55">
        <v>540</v>
      </c>
      <c r="AZ80" s="2">
        <f t="shared" ca="1" si="57"/>
        <v>0</v>
      </c>
      <c r="BA80" s="2">
        <f t="shared" ca="1" si="57"/>
        <v>0</v>
      </c>
      <c r="BB80" s="2">
        <f t="shared" ca="1" si="57"/>
        <v>0</v>
      </c>
      <c r="BC80" s="2">
        <f t="shared" ca="1" si="57"/>
        <v>0</v>
      </c>
      <c r="BD80" s="2">
        <f t="shared" ca="1" si="57"/>
        <v>0</v>
      </c>
      <c r="BE80" s="2">
        <f t="shared" ca="1" si="89"/>
        <v>0</v>
      </c>
      <c r="BF80" s="2">
        <f t="shared" ca="1" si="89"/>
        <v>0</v>
      </c>
      <c r="BG80" s="2">
        <f t="shared" ca="1" si="89"/>
        <v>0</v>
      </c>
      <c r="BH80" s="2">
        <f t="shared" ca="1" si="89"/>
        <v>0</v>
      </c>
      <c r="BI80" s="2">
        <f t="shared" ca="1" si="89"/>
        <v>0</v>
      </c>
      <c r="BJ80" s="2">
        <f t="shared" ca="1" si="89"/>
        <v>0</v>
      </c>
      <c r="BK80" s="2">
        <f t="shared" ca="1" si="89"/>
        <v>0</v>
      </c>
      <c r="BL80" s="2">
        <f t="shared" ca="1" si="89"/>
        <v>0</v>
      </c>
      <c r="BM80" s="2">
        <f t="shared" ca="1" si="89"/>
        <v>0</v>
      </c>
      <c r="BN80" s="2" t="str">
        <f t="shared" si="94"/>
        <v>TP</v>
      </c>
      <c r="BO80" s="2">
        <f>IF(AND(COUNTIF(J80:W80,"&gt;0")&gt;6,COUNTIF(J80:W80,"&gt;0")=SUM(BR80:CE80)),SUM(BR80:CE80),0)</f>
        <v>0</v>
      </c>
      <c r="BP80" s="2">
        <f t="shared" si="91"/>
        <v>1</v>
      </c>
      <c r="BR80" s="2">
        <f t="shared" ref="BR80:CE85" si="96">IF(AND(J110 &gt;0,J80&lt;$D80,J80 &gt;50),1,0)</f>
        <v>0</v>
      </c>
      <c r="BS80" s="2">
        <f t="shared" si="96"/>
        <v>0</v>
      </c>
      <c r="BT80" s="2">
        <f t="shared" si="96"/>
        <v>0</v>
      </c>
      <c r="BU80" s="2">
        <f t="shared" si="96"/>
        <v>0</v>
      </c>
      <c r="BV80" s="2">
        <f t="shared" si="96"/>
        <v>0</v>
      </c>
      <c r="BW80" s="2">
        <f t="shared" si="96"/>
        <v>0</v>
      </c>
      <c r="BX80" s="2">
        <f t="shared" si="96"/>
        <v>0</v>
      </c>
      <c r="BY80" s="2">
        <f t="shared" si="96"/>
        <v>0</v>
      </c>
      <c r="BZ80" s="2">
        <f t="shared" si="96"/>
        <v>0</v>
      </c>
      <c r="CA80" s="2">
        <f t="shared" si="96"/>
        <v>0</v>
      </c>
      <c r="CB80" s="2">
        <f t="shared" si="96"/>
        <v>0</v>
      </c>
      <c r="CC80" s="2">
        <f t="shared" si="96"/>
        <v>0</v>
      </c>
      <c r="CD80" s="2">
        <f t="shared" si="96"/>
        <v>0</v>
      </c>
      <c r="CE80" s="2">
        <f t="shared" si="96"/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ТА-2  -  Т₀</v>
      </c>
      <c r="B81" s="15" t="s">
        <v>53</v>
      </c>
      <c r="C81" s="18">
        <v>555</v>
      </c>
      <c r="D81" s="18">
        <v>530</v>
      </c>
      <c r="E81" s="22" t="s">
        <v>117</v>
      </c>
      <c r="F81" s="22">
        <v>3</v>
      </c>
      <c r="G81" s="18"/>
      <c r="H81" s="20">
        <f t="shared" ca="1" si="92"/>
        <v>0</v>
      </c>
      <c r="I81" s="16" t="str">
        <f t="shared" si="93"/>
        <v>02T002TP0015</v>
      </c>
      <c r="J81" s="54">
        <v>545</v>
      </c>
      <c r="K81" s="54">
        <v>545</v>
      </c>
      <c r="L81" s="54">
        <v>525</v>
      </c>
      <c r="M81" s="54">
        <v>546</v>
      </c>
      <c r="N81" s="54">
        <v>546</v>
      </c>
      <c r="O81" s="54">
        <v>545</v>
      </c>
      <c r="P81" s="54">
        <v>544</v>
      </c>
      <c r="Q81" s="54">
        <v>544</v>
      </c>
      <c r="R81" s="54">
        <v>546</v>
      </c>
      <c r="S81" s="54">
        <v>546</v>
      </c>
      <c r="T81" s="54">
        <v>546</v>
      </c>
      <c r="U81" s="54">
        <v>545</v>
      </c>
      <c r="V81" s="54">
        <v>546</v>
      </c>
      <c r="W81" s="56">
        <v>545</v>
      </c>
      <c r="X81" s="2">
        <f t="shared" ca="1" si="56"/>
        <v>0</v>
      </c>
      <c r="Y81" s="2">
        <f t="shared" ca="1" si="56"/>
        <v>0</v>
      </c>
      <c r="Z81" s="2">
        <f t="shared" ca="1" si="56"/>
        <v>2</v>
      </c>
      <c r="AA81" s="2">
        <f t="shared" ca="1" si="56"/>
        <v>0</v>
      </c>
      <c r="AB81" s="2">
        <f t="shared" ca="1" si="56"/>
        <v>0</v>
      </c>
      <c r="AC81" s="2">
        <f t="shared" ca="1" si="88"/>
        <v>0</v>
      </c>
      <c r="AD81" s="2">
        <f t="shared" ca="1" si="88"/>
        <v>0</v>
      </c>
      <c r="AE81" s="2">
        <f t="shared" ca="1" si="88"/>
        <v>0</v>
      </c>
      <c r="AF81" s="2">
        <f t="shared" ca="1" si="88"/>
        <v>0</v>
      </c>
      <c r="AG81" s="2">
        <f t="shared" ca="1" si="88"/>
        <v>0</v>
      </c>
      <c r="AH81" s="2">
        <f t="shared" ca="1" si="88"/>
        <v>0</v>
      </c>
      <c r="AI81" s="2">
        <f t="shared" ca="1" si="88"/>
        <v>0</v>
      </c>
      <c r="AJ81" s="2">
        <f t="shared" ca="1" si="88"/>
        <v>0</v>
      </c>
      <c r="AK81" s="2">
        <f t="shared" ca="1" si="88"/>
        <v>0</v>
      </c>
      <c r="AL81" s="55">
        <v>540</v>
      </c>
      <c r="AM81" s="55">
        <v>540</v>
      </c>
      <c r="AN81" s="55">
        <v>540</v>
      </c>
      <c r="AO81" s="55">
        <v>540</v>
      </c>
      <c r="AP81" s="55">
        <v>540</v>
      </c>
      <c r="AQ81" s="55">
        <v>540</v>
      </c>
      <c r="AR81" s="55">
        <v>540</v>
      </c>
      <c r="AS81" s="55">
        <v>540</v>
      </c>
      <c r="AT81" s="55">
        <v>540</v>
      </c>
      <c r="AU81" s="55">
        <v>540</v>
      </c>
      <c r="AV81" s="55">
        <v>540</v>
      </c>
      <c r="AW81" s="55">
        <v>540</v>
      </c>
      <c r="AX81" s="55">
        <v>540</v>
      </c>
      <c r="AY81" s="55">
        <v>540</v>
      </c>
      <c r="AZ81" s="2">
        <f t="shared" ca="1" si="57"/>
        <v>0</v>
      </c>
      <c r="BA81" s="2">
        <f t="shared" ca="1" si="57"/>
        <v>0</v>
      </c>
      <c r="BB81" s="2">
        <f t="shared" ca="1" si="57"/>
        <v>0</v>
      </c>
      <c r="BC81" s="2">
        <f t="shared" ca="1" si="57"/>
        <v>0</v>
      </c>
      <c r="BD81" s="2">
        <f t="shared" ca="1" si="57"/>
        <v>0</v>
      </c>
      <c r="BE81" s="2">
        <f t="shared" ca="1" si="89"/>
        <v>0</v>
      </c>
      <c r="BF81" s="2">
        <f t="shared" ca="1" si="89"/>
        <v>0</v>
      </c>
      <c r="BG81" s="2">
        <f t="shared" ca="1" si="89"/>
        <v>0</v>
      </c>
      <c r="BH81" s="2">
        <f t="shared" ca="1" si="89"/>
        <v>0</v>
      </c>
      <c r="BI81" s="2">
        <f t="shared" ca="1" si="89"/>
        <v>0</v>
      </c>
      <c r="BJ81" s="2">
        <f t="shared" ca="1" si="89"/>
        <v>0</v>
      </c>
      <c r="BK81" s="2">
        <f t="shared" ca="1" si="89"/>
        <v>0</v>
      </c>
      <c r="BL81" s="2">
        <f t="shared" ca="1" si="89"/>
        <v>0</v>
      </c>
      <c r="BM81" s="2">
        <f t="shared" ca="1" si="89"/>
        <v>0</v>
      </c>
      <c r="BN81" s="2" t="str">
        <f t="shared" si="94"/>
        <v>TP</v>
      </c>
      <c r="BO81" s="2">
        <f>IF(AND(COUNTIF(J81:W81,"&gt;0")&gt;6,COUNTIF(J81:W81,"&gt;0")=SUM(BR81:CE81)),SUM(BR81:CE81),0)</f>
        <v>0</v>
      </c>
      <c r="BP81" s="2">
        <f t="shared" si="91"/>
        <v>0</v>
      </c>
      <c r="BR81" s="2">
        <f t="shared" si="96"/>
        <v>0</v>
      </c>
      <c r="BS81" s="2">
        <f t="shared" si="96"/>
        <v>0</v>
      </c>
      <c r="BT81" s="2">
        <f t="shared" si="96"/>
        <v>1</v>
      </c>
      <c r="BU81" s="2">
        <f t="shared" si="96"/>
        <v>0</v>
      </c>
      <c r="BV81" s="2">
        <f t="shared" si="96"/>
        <v>0</v>
      </c>
      <c r="BW81" s="2">
        <f t="shared" si="96"/>
        <v>0</v>
      </c>
      <c r="BX81" s="2">
        <f t="shared" si="96"/>
        <v>0</v>
      </c>
      <c r="BY81" s="2">
        <f t="shared" si="96"/>
        <v>0</v>
      </c>
      <c r="BZ81" s="2">
        <f t="shared" si="96"/>
        <v>0</v>
      </c>
      <c r="CA81" s="2">
        <f t="shared" si="96"/>
        <v>0</v>
      </c>
      <c r="CB81" s="2">
        <f t="shared" si="96"/>
        <v>0</v>
      </c>
      <c r="CC81" s="2">
        <f t="shared" si="96"/>
        <v>0</v>
      </c>
      <c r="CD81" s="2">
        <f t="shared" si="96"/>
        <v>0</v>
      </c>
      <c r="CE81" s="2">
        <f t="shared" si="96"/>
        <v>0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ТА-3  -  Т₀</v>
      </c>
      <c r="B82" s="15" t="s">
        <v>54</v>
      </c>
      <c r="C82" s="18">
        <v>555</v>
      </c>
      <c r="D82" s="18">
        <v>530</v>
      </c>
      <c r="E82" s="22" t="s">
        <v>117</v>
      </c>
      <c r="F82" s="22">
        <v>3</v>
      </c>
      <c r="G82" s="18"/>
      <c r="H82" s="20">
        <f t="shared" ca="1" si="92"/>
        <v>0</v>
      </c>
      <c r="I82" s="16" t="str">
        <f t="shared" si="93"/>
        <v>03T002TP0015</v>
      </c>
      <c r="J82" s="54">
        <v>546</v>
      </c>
      <c r="K82" s="54">
        <v>546</v>
      </c>
      <c r="L82" s="54">
        <v>545</v>
      </c>
      <c r="M82" s="54">
        <v>546</v>
      </c>
      <c r="N82" s="54">
        <v>548</v>
      </c>
      <c r="O82" s="54">
        <v>548</v>
      </c>
      <c r="P82" s="54">
        <v>545</v>
      </c>
      <c r="Q82" s="54">
        <v>546</v>
      </c>
      <c r="R82" s="54">
        <v>545</v>
      </c>
      <c r="S82" s="54">
        <v>545</v>
      </c>
      <c r="T82" s="54">
        <v>545</v>
      </c>
      <c r="U82" s="54">
        <v>547</v>
      </c>
      <c r="V82" s="54">
        <v>546</v>
      </c>
      <c r="W82" s="56">
        <v>544</v>
      </c>
      <c r="X82" s="2">
        <f t="shared" ca="1" si="56"/>
        <v>0</v>
      </c>
      <c r="Y82" s="2">
        <f t="shared" ca="1" si="56"/>
        <v>0</v>
      </c>
      <c r="Z82" s="2">
        <f t="shared" ca="1" si="56"/>
        <v>0</v>
      </c>
      <c r="AA82" s="2">
        <f t="shared" ca="1" si="56"/>
        <v>0</v>
      </c>
      <c r="AB82" s="2">
        <f t="shared" ca="1" si="56"/>
        <v>0</v>
      </c>
      <c r="AC82" s="2">
        <f t="shared" ca="1" si="88"/>
        <v>0</v>
      </c>
      <c r="AD82" s="2">
        <f t="shared" ca="1" si="88"/>
        <v>0</v>
      </c>
      <c r="AE82" s="2">
        <f t="shared" ca="1" si="88"/>
        <v>0</v>
      </c>
      <c r="AF82" s="2">
        <f t="shared" ca="1" si="88"/>
        <v>0</v>
      </c>
      <c r="AG82" s="2">
        <f t="shared" ca="1" si="88"/>
        <v>0</v>
      </c>
      <c r="AH82" s="2">
        <f t="shared" ca="1" si="88"/>
        <v>0</v>
      </c>
      <c r="AI82" s="2">
        <f t="shared" ca="1" si="88"/>
        <v>0</v>
      </c>
      <c r="AJ82" s="2">
        <f t="shared" ca="1" si="88"/>
        <v>0</v>
      </c>
      <c r="AK82" s="2">
        <f t="shared" ca="1" si="88"/>
        <v>0</v>
      </c>
      <c r="AL82" s="55">
        <v>540</v>
      </c>
      <c r="AM82" s="55">
        <v>540</v>
      </c>
      <c r="AN82" s="55">
        <v>540</v>
      </c>
      <c r="AO82" s="55">
        <v>540</v>
      </c>
      <c r="AP82" s="55">
        <v>540</v>
      </c>
      <c r="AQ82" s="55">
        <v>540</v>
      </c>
      <c r="AR82" s="55">
        <v>540</v>
      </c>
      <c r="AS82" s="55">
        <v>540</v>
      </c>
      <c r="AT82" s="55">
        <v>540</v>
      </c>
      <c r="AU82" s="55">
        <v>540</v>
      </c>
      <c r="AV82" s="55">
        <v>540</v>
      </c>
      <c r="AW82" s="55">
        <v>540</v>
      </c>
      <c r="AX82" s="55">
        <v>540</v>
      </c>
      <c r="AY82" s="55">
        <v>540</v>
      </c>
      <c r="AZ82" s="2">
        <f t="shared" ca="1" si="57"/>
        <v>0</v>
      </c>
      <c r="BA82" s="2">
        <f t="shared" ca="1" si="57"/>
        <v>0</v>
      </c>
      <c r="BB82" s="2">
        <f t="shared" ca="1" si="57"/>
        <v>0</v>
      </c>
      <c r="BC82" s="2">
        <f t="shared" ca="1" si="57"/>
        <v>0</v>
      </c>
      <c r="BD82" s="2">
        <f t="shared" ca="1" si="57"/>
        <v>0</v>
      </c>
      <c r="BE82" s="2">
        <f t="shared" ca="1" si="89"/>
        <v>0</v>
      </c>
      <c r="BF82" s="2">
        <f t="shared" ca="1" si="89"/>
        <v>0</v>
      </c>
      <c r="BG82" s="2">
        <f t="shared" ca="1" si="89"/>
        <v>0</v>
      </c>
      <c r="BH82" s="2">
        <f t="shared" ca="1" si="89"/>
        <v>0</v>
      </c>
      <c r="BI82" s="2">
        <f t="shared" ca="1" si="89"/>
        <v>0</v>
      </c>
      <c r="BJ82" s="2">
        <f t="shared" ca="1" si="89"/>
        <v>0</v>
      </c>
      <c r="BK82" s="2">
        <f t="shared" ca="1" si="89"/>
        <v>0</v>
      </c>
      <c r="BL82" s="2">
        <f t="shared" ca="1" si="89"/>
        <v>0</v>
      </c>
      <c r="BM82" s="2">
        <f t="shared" ca="1" si="89"/>
        <v>0</v>
      </c>
      <c r="BN82" s="2" t="str">
        <f t="shared" si="94"/>
        <v>TP</v>
      </c>
      <c r="BO82" s="2">
        <f>IF(AND(COUNTIF(J82:W82,"&gt;0")&gt;6,COUNTIF(J82:W82,"&gt;0")=SUM(BR82:CE82)),SUM(BR82:CE82),0)</f>
        <v>0</v>
      </c>
      <c r="BP82" s="2">
        <f t="shared" si="91"/>
        <v>1</v>
      </c>
      <c r="BR82" s="2">
        <f t="shared" si="96"/>
        <v>0</v>
      </c>
      <c r="BS82" s="2">
        <f t="shared" si="96"/>
        <v>0</v>
      </c>
      <c r="BT82" s="2">
        <f t="shared" si="96"/>
        <v>0</v>
      </c>
      <c r="BU82" s="2">
        <f t="shared" si="96"/>
        <v>0</v>
      </c>
      <c r="BV82" s="2">
        <f t="shared" si="96"/>
        <v>0</v>
      </c>
      <c r="BW82" s="2">
        <f t="shared" si="96"/>
        <v>0</v>
      </c>
      <c r="BX82" s="2">
        <f t="shared" si="96"/>
        <v>0</v>
      </c>
      <c r="BY82" s="2">
        <f t="shared" si="96"/>
        <v>0</v>
      </c>
      <c r="BZ82" s="2">
        <f t="shared" si="96"/>
        <v>0</v>
      </c>
      <c r="CA82" s="2">
        <f t="shared" si="96"/>
        <v>0</v>
      </c>
      <c r="CB82" s="2">
        <f t="shared" si="96"/>
        <v>0</v>
      </c>
      <c r="CC82" s="2">
        <f t="shared" si="96"/>
        <v>0</v>
      </c>
      <c r="CD82" s="2">
        <f t="shared" si="96"/>
        <v>0</v>
      </c>
      <c r="CE82" s="2">
        <f t="shared" si="96"/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ТА-4  -  Т₀</v>
      </c>
      <c r="B83" s="15" t="s">
        <v>55</v>
      </c>
      <c r="C83" s="18">
        <v>555</v>
      </c>
      <c r="D83" s="18">
        <v>530</v>
      </c>
      <c r="E83" s="22" t="s">
        <v>117</v>
      </c>
      <c r="F83" s="22">
        <v>3</v>
      </c>
      <c r="G83" s="18"/>
      <c r="H83" s="20">
        <f t="shared" ca="1" si="92"/>
        <v>0</v>
      </c>
      <c r="I83" s="16" t="str">
        <f t="shared" si="93"/>
        <v>04T002TP0015</v>
      </c>
      <c r="J83" s="54">
        <v>544</v>
      </c>
      <c r="K83" s="54">
        <v>545</v>
      </c>
      <c r="L83" s="54">
        <v>545</v>
      </c>
      <c r="M83" s="54">
        <v>545</v>
      </c>
      <c r="N83" s="54">
        <v>545</v>
      </c>
      <c r="O83" s="54">
        <v>545</v>
      </c>
      <c r="P83" s="54">
        <v>545</v>
      </c>
      <c r="Q83" s="54">
        <v>543</v>
      </c>
      <c r="R83" s="54">
        <v>0</v>
      </c>
      <c r="S83" s="54">
        <v>0</v>
      </c>
      <c r="T83" s="54">
        <v>0</v>
      </c>
      <c r="U83" s="54">
        <v>0</v>
      </c>
      <c r="V83" s="54">
        <v>0</v>
      </c>
      <c r="W83" s="56">
        <v>0</v>
      </c>
      <c r="X83" s="2">
        <f t="shared" ca="1" si="56"/>
        <v>0</v>
      </c>
      <c r="Y83" s="2">
        <f t="shared" ca="1" si="56"/>
        <v>0</v>
      </c>
      <c r="Z83" s="2">
        <f t="shared" ca="1" si="56"/>
        <v>0</v>
      </c>
      <c r="AA83" s="2">
        <f t="shared" ca="1" si="56"/>
        <v>0</v>
      </c>
      <c r="AB83" s="2">
        <f t="shared" ca="1" si="56"/>
        <v>0</v>
      </c>
      <c r="AC83" s="2">
        <f t="shared" ca="1" si="88"/>
        <v>0</v>
      </c>
      <c r="AD83" s="2">
        <f t="shared" ca="1" si="88"/>
        <v>0</v>
      </c>
      <c r="AE83" s="2">
        <f t="shared" ca="1" si="88"/>
        <v>0</v>
      </c>
      <c r="AF83" s="2">
        <f t="shared" ca="1" si="88"/>
        <v>2</v>
      </c>
      <c r="AG83" s="2">
        <f t="shared" ca="1" si="88"/>
        <v>2</v>
      </c>
      <c r="AH83" s="2">
        <f t="shared" ca="1" si="88"/>
        <v>2</v>
      </c>
      <c r="AI83" s="2">
        <f t="shared" ca="1" si="88"/>
        <v>2</v>
      </c>
      <c r="AJ83" s="2">
        <f t="shared" ca="1" si="88"/>
        <v>2</v>
      </c>
      <c r="AK83" s="2">
        <f t="shared" ca="1" si="88"/>
        <v>2</v>
      </c>
      <c r="AL83" s="55">
        <v>540</v>
      </c>
      <c r="AM83" s="55">
        <v>540</v>
      </c>
      <c r="AN83" s="55">
        <v>540</v>
      </c>
      <c r="AO83" s="55">
        <v>540</v>
      </c>
      <c r="AP83" s="55">
        <v>540</v>
      </c>
      <c r="AQ83" s="55">
        <v>540</v>
      </c>
      <c r="AR83" s="55">
        <v>540</v>
      </c>
      <c r="AS83" s="55">
        <v>540</v>
      </c>
      <c r="AT83" s="55">
        <v>0</v>
      </c>
      <c r="AU83" s="55">
        <v>0</v>
      </c>
      <c r="AV83" s="55">
        <v>0</v>
      </c>
      <c r="AW83" s="55">
        <v>0</v>
      </c>
      <c r="AX83" s="55">
        <v>0</v>
      </c>
      <c r="AY83" s="55">
        <v>0</v>
      </c>
      <c r="AZ83" s="2">
        <f t="shared" ca="1" si="57"/>
        <v>0</v>
      </c>
      <c r="BA83" s="2">
        <f t="shared" ca="1" si="57"/>
        <v>0</v>
      </c>
      <c r="BB83" s="2">
        <f t="shared" ca="1" si="57"/>
        <v>0</v>
      </c>
      <c r="BC83" s="2">
        <f t="shared" ca="1" si="57"/>
        <v>0</v>
      </c>
      <c r="BD83" s="2">
        <f t="shared" ca="1" si="57"/>
        <v>0</v>
      </c>
      <c r="BE83" s="2">
        <f t="shared" ca="1" si="89"/>
        <v>0</v>
      </c>
      <c r="BF83" s="2">
        <f t="shared" ca="1" si="89"/>
        <v>0</v>
      </c>
      <c r="BG83" s="2">
        <f t="shared" ca="1" si="89"/>
        <v>0</v>
      </c>
      <c r="BH83" s="2">
        <f t="shared" ca="1" si="89"/>
        <v>0</v>
      </c>
      <c r="BI83" s="2">
        <f t="shared" ca="1" si="89"/>
        <v>0</v>
      </c>
      <c r="BJ83" s="2">
        <f t="shared" ca="1" si="89"/>
        <v>0</v>
      </c>
      <c r="BK83" s="2">
        <f t="shared" ca="1" si="89"/>
        <v>0</v>
      </c>
      <c r="BL83" s="2">
        <f t="shared" ca="1" si="89"/>
        <v>0</v>
      </c>
      <c r="BM83" s="2">
        <f t="shared" ca="1" si="89"/>
        <v>0</v>
      </c>
      <c r="BN83" s="2" t="str">
        <f t="shared" si="94"/>
        <v>TP</v>
      </c>
      <c r="BP83" s="2">
        <f t="shared" si="91"/>
        <v>1</v>
      </c>
      <c r="BR83" s="2">
        <f t="shared" si="96"/>
        <v>0</v>
      </c>
      <c r="BS83" s="2">
        <f t="shared" si="96"/>
        <v>0</v>
      </c>
      <c r="BT83" s="2">
        <f t="shared" si="96"/>
        <v>0</v>
      </c>
      <c r="BU83" s="2">
        <f t="shared" si="96"/>
        <v>0</v>
      </c>
      <c r="BV83" s="2">
        <f t="shared" si="96"/>
        <v>0</v>
      </c>
      <c r="BW83" s="2">
        <f t="shared" si="96"/>
        <v>0</v>
      </c>
      <c r="BX83" s="2">
        <f t="shared" si="96"/>
        <v>0</v>
      </c>
      <c r="BY83" s="2">
        <f t="shared" si="96"/>
        <v>0</v>
      </c>
      <c r="BZ83" s="2">
        <f t="shared" si="96"/>
        <v>0</v>
      </c>
      <c r="CA83" s="2">
        <f t="shared" si="96"/>
        <v>0</v>
      </c>
      <c r="CB83" s="2">
        <f t="shared" si="96"/>
        <v>0</v>
      </c>
      <c r="CC83" s="2">
        <f t="shared" si="96"/>
        <v>0</v>
      </c>
      <c r="CD83" s="2">
        <f t="shared" si="96"/>
        <v>0</v>
      </c>
      <c r="CE83" s="2">
        <f t="shared" si="96"/>
        <v>0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ТА-5  -  Т₀</v>
      </c>
      <c r="B84" s="15" t="s">
        <v>56</v>
      </c>
      <c r="C84" s="18">
        <v>555</v>
      </c>
      <c r="D84" s="18">
        <v>530</v>
      </c>
      <c r="E84" s="22" t="s">
        <v>117</v>
      </c>
      <c r="F84" s="22">
        <v>3</v>
      </c>
      <c r="G84" s="18"/>
      <c r="H84" s="20">
        <f t="shared" ca="1" si="92"/>
        <v>0</v>
      </c>
      <c r="I84" s="16" t="str">
        <f t="shared" si="93"/>
        <v>05T002TP0015</v>
      </c>
      <c r="J84" s="54">
        <v>546</v>
      </c>
      <c r="K84" s="54">
        <v>546</v>
      </c>
      <c r="L84" s="54">
        <v>546</v>
      </c>
      <c r="M84" s="54">
        <v>546</v>
      </c>
      <c r="N84" s="54">
        <v>546</v>
      </c>
      <c r="O84" s="54">
        <v>546</v>
      </c>
      <c r="P84" s="54">
        <v>546</v>
      </c>
      <c r="Q84" s="54">
        <v>546</v>
      </c>
      <c r="R84" s="54">
        <v>545</v>
      </c>
      <c r="S84" s="54">
        <v>545</v>
      </c>
      <c r="T84" s="54">
        <v>545</v>
      </c>
      <c r="U84" s="54">
        <v>545</v>
      </c>
      <c r="V84" s="54">
        <v>545</v>
      </c>
      <c r="W84" s="56">
        <v>545</v>
      </c>
      <c r="X84" s="2">
        <f t="shared" ca="1" si="56"/>
        <v>0</v>
      </c>
      <c r="Y84" s="2">
        <f t="shared" ca="1" si="56"/>
        <v>0</v>
      </c>
      <c r="Z84" s="2">
        <f t="shared" ca="1" si="56"/>
        <v>0</v>
      </c>
      <c r="AA84" s="2">
        <f t="shared" ca="1" si="56"/>
        <v>0</v>
      </c>
      <c r="AB84" s="2">
        <f t="shared" ca="1" si="56"/>
        <v>0</v>
      </c>
      <c r="AC84" s="2">
        <f t="shared" ca="1" si="88"/>
        <v>0</v>
      </c>
      <c r="AD84" s="2">
        <f t="shared" ca="1" si="88"/>
        <v>0</v>
      </c>
      <c r="AE84" s="2">
        <f t="shared" ca="1" si="88"/>
        <v>0</v>
      </c>
      <c r="AF84" s="2">
        <f t="shared" ca="1" si="88"/>
        <v>0</v>
      </c>
      <c r="AG84" s="2">
        <f t="shared" ca="1" si="88"/>
        <v>0</v>
      </c>
      <c r="AH84" s="2">
        <f t="shared" ca="1" si="88"/>
        <v>0</v>
      </c>
      <c r="AI84" s="2">
        <f t="shared" ca="1" si="88"/>
        <v>0</v>
      </c>
      <c r="AJ84" s="2">
        <f t="shared" ca="1" si="88"/>
        <v>0</v>
      </c>
      <c r="AK84" s="2">
        <f t="shared" ca="1" si="88"/>
        <v>0</v>
      </c>
      <c r="AL84" s="55">
        <v>540</v>
      </c>
      <c r="AM84" s="55">
        <v>540</v>
      </c>
      <c r="AN84" s="55">
        <v>540</v>
      </c>
      <c r="AO84" s="55">
        <v>540</v>
      </c>
      <c r="AP84" s="55">
        <v>540</v>
      </c>
      <c r="AQ84" s="55">
        <v>540</v>
      </c>
      <c r="AR84" s="55">
        <v>540</v>
      </c>
      <c r="AS84" s="55">
        <v>540</v>
      </c>
      <c r="AT84" s="55">
        <v>540</v>
      </c>
      <c r="AU84" s="55">
        <v>540</v>
      </c>
      <c r="AV84" s="55">
        <v>540</v>
      </c>
      <c r="AW84" s="55">
        <v>540</v>
      </c>
      <c r="AX84" s="55">
        <v>540</v>
      </c>
      <c r="AY84" s="55">
        <v>540</v>
      </c>
      <c r="AZ84" s="2">
        <f t="shared" ca="1" si="57"/>
        <v>0</v>
      </c>
      <c r="BA84" s="2">
        <f t="shared" ca="1" si="57"/>
        <v>0</v>
      </c>
      <c r="BB84" s="2">
        <f t="shared" ca="1" si="57"/>
        <v>0</v>
      </c>
      <c r="BC84" s="2">
        <f t="shared" ca="1" si="57"/>
        <v>0</v>
      </c>
      <c r="BD84" s="2">
        <f t="shared" ca="1" si="57"/>
        <v>0</v>
      </c>
      <c r="BE84" s="2">
        <f t="shared" ca="1" si="89"/>
        <v>0</v>
      </c>
      <c r="BF84" s="2">
        <f t="shared" ca="1" si="89"/>
        <v>0</v>
      </c>
      <c r="BG84" s="2">
        <f t="shared" ca="1" si="89"/>
        <v>0</v>
      </c>
      <c r="BH84" s="2">
        <f t="shared" ca="1" si="89"/>
        <v>0</v>
      </c>
      <c r="BI84" s="2">
        <f t="shared" ca="1" si="89"/>
        <v>0</v>
      </c>
      <c r="BJ84" s="2">
        <f t="shared" ca="1" si="89"/>
        <v>0</v>
      </c>
      <c r="BK84" s="2">
        <f t="shared" ca="1" si="89"/>
        <v>0</v>
      </c>
      <c r="BL84" s="2">
        <f t="shared" ca="1" si="89"/>
        <v>0</v>
      </c>
      <c r="BM84" s="2">
        <f t="shared" ca="1" si="89"/>
        <v>0</v>
      </c>
      <c r="BN84" s="2" t="str">
        <f t="shared" si="94"/>
        <v>TP</v>
      </c>
      <c r="BO84" s="2">
        <f>IF(AND(COUNTIF(J84:W84,"&gt;0")&gt;6,COUNTIF(J84:W84,"&gt;0")=SUM(BR84:CE84)),SUM(BR84:CE84),0)</f>
        <v>0</v>
      </c>
      <c r="BP84" s="2">
        <f t="shared" si="91"/>
        <v>1</v>
      </c>
      <c r="BR84" s="2">
        <f t="shared" si="96"/>
        <v>0</v>
      </c>
      <c r="BS84" s="2">
        <f t="shared" si="96"/>
        <v>0</v>
      </c>
      <c r="BT84" s="2">
        <f t="shared" si="96"/>
        <v>0</v>
      </c>
      <c r="BU84" s="2">
        <f t="shared" si="96"/>
        <v>0</v>
      </c>
      <c r="BV84" s="2">
        <f t="shared" si="96"/>
        <v>0</v>
      </c>
      <c r="BW84" s="2">
        <f t="shared" si="96"/>
        <v>0</v>
      </c>
      <c r="BX84" s="2">
        <f t="shared" si="96"/>
        <v>0</v>
      </c>
      <c r="BY84" s="2">
        <f t="shared" si="96"/>
        <v>0</v>
      </c>
      <c r="BZ84" s="2">
        <f t="shared" si="96"/>
        <v>0</v>
      </c>
      <c r="CA84" s="2">
        <f t="shared" si="96"/>
        <v>0</v>
      </c>
      <c r="CB84" s="2">
        <f t="shared" si="96"/>
        <v>0</v>
      </c>
      <c r="CC84" s="2">
        <f t="shared" si="96"/>
        <v>0</v>
      </c>
      <c r="CD84" s="2">
        <f t="shared" si="96"/>
        <v>0</v>
      </c>
      <c r="CE84" s="2">
        <f t="shared" si="96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ТА-6  -  Т₀</v>
      </c>
      <c r="B85" s="15" t="s">
        <v>57</v>
      </c>
      <c r="C85" s="18">
        <v>555</v>
      </c>
      <c r="D85" s="18">
        <v>530</v>
      </c>
      <c r="E85" s="22" t="s">
        <v>117</v>
      </c>
      <c r="F85" s="22">
        <v>3</v>
      </c>
      <c r="G85" s="18"/>
      <c r="H85" s="20">
        <f t="shared" ca="1" si="92"/>
        <v>0</v>
      </c>
      <c r="I85" s="16" t="str">
        <f t="shared" si="93"/>
        <v>06T002TP0015</v>
      </c>
      <c r="J85" s="54">
        <v>543</v>
      </c>
      <c r="K85" s="54">
        <v>544</v>
      </c>
      <c r="L85" s="54">
        <v>544</v>
      </c>
      <c r="M85" s="54">
        <v>544</v>
      </c>
      <c r="N85" s="54">
        <v>0</v>
      </c>
      <c r="O85" s="54">
        <v>0</v>
      </c>
      <c r="P85" s="54">
        <v>0</v>
      </c>
      <c r="Q85" s="54">
        <v>0</v>
      </c>
      <c r="R85" s="54">
        <v>534</v>
      </c>
      <c r="S85" s="54">
        <v>544</v>
      </c>
      <c r="T85" s="54">
        <v>545</v>
      </c>
      <c r="U85" s="54">
        <v>544</v>
      </c>
      <c r="V85" s="54">
        <v>545</v>
      </c>
      <c r="W85" s="56">
        <v>545</v>
      </c>
      <c r="X85" s="2">
        <f t="shared" ca="1" si="56"/>
        <v>0</v>
      </c>
      <c r="Y85" s="2">
        <f t="shared" ca="1" si="56"/>
        <v>0</v>
      </c>
      <c r="Z85" s="2">
        <f t="shared" ca="1" si="56"/>
        <v>0</v>
      </c>
      <c r="AA85" s="2">
        <f t="shared" ca="1" si="56"/>
        <v>0</v>
      </c>
      <c r="AB85" s="2">
        <f t="shared" ca="1" si="56"/>
        <v>2</v>
      </c>
      <c r="AC85" s="2">
        <f t="shared" ca="1" si="88"/>
        <v>2</v>
      </c>
      <c r="AD85" s="2">
        <f t="shared" ca="1" si="88"/>
        <v>2</v>
      </c>
      <c r="AE85" s="2">
        <f t="shared" ca="1" si="88"/>
        <v>2</v>
      </c>
      <c r="AF85" s="2">
        <f t="shared" ca="1" si="88"/>
        <v>0</v>
      </c>
      <c r="AG85" s="2">
        <f t="shared" ca="1" si="88"/>
        <v>0</v>
      </c>
      <c r="AH85" s="2">
        <f t="shared" ca="1" si="88"/>
        <v>0</v>
      </c>
      <c r="AI85" s="2">
        <f t="shared" ca="1" si="88"/>
        <v>0</v>
      </c>
      <c r="AJ85" s="2">
        <f t="shared" ca="1" si="88"/>
        <v>0</v>
      </c>
      <c r="AK85" s="2">
        <f t="shared" ca="1" si="88"/>
        <v>0</v>
      </c>
      <c r="AL85" s="55">
        <v>540</v>
      </c>
      <c r="AM85" s="55">
        <v>540</v>
      </c>
      <c r="AN85" s="55">
        <v>540</v>
      </c>
      <c r="AO85" s="55">
        <v>540</v>
      </c>
      <c r="AP85" s="55">
        <v>0</v>
      </c>
      <c r="AQ85" s="55">
        <v>0</v>
      </c>
      <c r="AR85" s="55">
        <v>0</v>
      </c>
      <c r="AS85" s="55">
        <v>0</v>
      </c>
      <c r="AT85" s="55">
        <v>540</v>
      </c>
      <c r="AU85" s="55">
        <v>540</v>
      </c>
      <c r="AV85" s="55">
        <v>540</v>
      </c>
      <c r="AW85" s="55">
        <v>540</v>
      </c>
      <c r="AX85" s="55">
        <v>540</v>
      </c>
      <c r="AY85" s="55">
        <v>540</v>
      </c>
      <c r="AZ85" s="2">
        <f t="shared" ca="1" si="57"/>
        <v>0</v>
      </c>
      <c r="BA85" s="2">
        <f t="shared" ca="1" si="57"/>
        <v>0</v>
      </c>
      <c r="BB85" s="2">
        <f t="shared" ca="1" si="57"/>
        <v>0</v>
      </c>
      <c r="BC85" s="2">
        <f t="shared" ca="1" si="57"/>
        <v>0</v>
      </c>
      <c r="BD85" s="2">
        <f t="shared" ca="1" si="57"/>
        <v>0</v>
      </c>
      <c r="BE85" s="2">
        <f t="shared" ca="1" si="89"/>
        <v>0</v>
      </c>
      <c r="BF85" s="2">
        <f t="shared" ca="1" si="89"/>
        <v>0</v>
      </c>
      <c r="BG85" s="2">
        <f t="shared" ca="1" si="89"/>
        <v>0</v>
      </c>
      <c r="BH85" s="2">
        <f t="shared" ca="1" si="89"/>
        <v>0</v>
      </c>
      <c r="BI85" s="2">
        <f t="shared" ca="1" si="89"/>
        <v>0</v>
      </c>
      <c r="BJ85" s="2">
        <f t="shared" ca="1" si="89"/>
        <v>0</v>
      </c>
      <c r="BK85" s="2">
        <f t="shared" ca="1" si="89"/>
        <v>0</v>
      </c>
      <c r="BL85" s="2">
        <f t="shared" ca="1" si="89"/>
        <v>0</v>
      </c>
      <c r="BM85" s="2">
        <f t="shared" ca="1" si="89"/>
        <v>0</v>
      </c>
      <c r="BN85" s="2" t="str">
        <f t="shared" si="94"/>
        <v>TP</v>
      </c>
      <c r="BO85" s="2">
        <f>IF(AND(COUNTIF(J85:W85,"&gt;0")&gt;6,COUNTIF(J85:W85,"&gt;0")=SUM(BR85:CE85)),SUM(BR85:CE85),0)</f>
        <v>0</v>
      </c>
      <c r="BP85" s="2">
        <f t="shared" si="91"/>
        <v>1</v>
      </c>
      <c r="BR85" s="2">
        <f t="shared" si="96"/>
        <v>0</v>
      </c>
      <c r="BS85" s="2">
        <f t="shared" si="96"/>
        <v>0</v>
      </c>
      <c r="BT85" s="2">
        <f t="shared" si="96"/>
        <v>0</v>
      </c>
      <c r="BU85" s="2">
        <f t="shared" si="96"/>
        <v>0</v>
      </c>
      <c r="BV85" s="2">
        <f t="shared" si="96"/>
        <v>0</v>
      </c>
      <c r="BW85" s="2">
        <f t="shared" si="96"/>
        <v>0</v>
      </c>
      <c r="BX85" s="2">
        <f t="shared" si="96"/>
        <v>0</v>
      </c>
      <c r="BY85" s="2">
        <f t="shared" si="96"/>
        <v>0</v>
      </c>
      <c r="BZ85" s="2">
        <f t="shared" si="96"/>
        <v>0</v>
      </c>
      <c r="CA85" s="2">
        <f t="shared" si="96"/>
        <v>0</v>
      </c>
      <c r="CB85" s="2">
        <f t="shared" si="96"/>
        <v>0</v>
      </c>
      <c r="CC85" s="2">
        <f t="shared" si="96"/>
        <v>0</v>
      </c>
      <c r="CD85" s="2">
        <f t="shared" si="96"/>
        <v>0</v>
      </c>
      <c r="CE85" s="2">
        <f t="shared" si="96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ТА-1  -  δt_конд</v>
      </c>
      <c r="B86" s="15" t="s">
        <v>58</v>
      </c>
      <c r="C86" s="18">
        <v>20</v>
      </c>
      <c r="D86" s="18">
        <v>3</v>
      </c>
      <c r="E86" s="22" t="s">
        <v>608</v>
      </c>
      <c r="F86" s="22">
        <v>3</v>
      </c>
      <c r="G86" s="18"/>
      <c r="H86" s="20">
        <f t="shared" ca="1" si="92"/>
        <v>0</v>
      </c>
      <c r="I86" s="16" t="str">
        <f t="shared" si="93"/>
        <v>01T002TA0015</v>
      </c>
      <c r="J86" s="54">
        <v>11.2</v>
      </c>
      <c r="K86" s="54">
        <v>11</v>
      </c>
      <c r="L86" s="54">
        <v>11.4</v>
      </c>
      <c r="M86" s="54">
        <v>11.2</v>
      </c>
      <c r="N86" s="54">
        <v>11.2</v>
      </c>
      <c r="O86" s="54">
        <v>10.7</v>
      </c>
      <c r="P86" s="54">
        <v>11</v>
      </c>
      <c r="Q86" s="54">
        <v>10.5</v>
      </c>
      <c r="R86" s="54">
        <v>12.8</v>
      </c>
      <c r="S86" s="54">
        <v>13</v>
      </c>
      <c r="T86" s="54">
        <v>13.6</v>
      </c>
      <c r="U86" s="54">
        <v>13.4</v>
      </c>
      <c r="V86" s="54">
        <v>12.8</v>
      </c>
      <c r="W86" s="56">
        <v>12.8</v>
      </c>
      <c r="X86" s="2">
        <f t="shared" ca="1" si="56"/>
        <v>0</v>
      </c>
      <c r="Y86" s="2">
        <f t="shared" ca="1" si="56"/>
        <v>0</v>
      </c>
      <c r="Z86" s="2">
        <f t="shared" ca="1" si="56"/>
        <v>0</v>
      </c>
      <c r="AA86" s="2">
        <f t="shared" ca="1" si="56"/>
        <v>0</v>
      </c>
      <c r="AB86" s="2">
        <f t="shared" ca="1" si="56"/>
        <v>0</v>
      </c>
      <c r="AC86" s="2">
        <f t="shared" ca="1" si="88"/>
        <v>0</v>
      </c>
      <c r="AD86" s="2">
        <f t="shared" ca="1" si="88"/>
        <v>0</v>
      </c>
      <c r="AE86" s="2">
        <f t="shared" ca="1" si="88"/>
        <v>0</v>
      </c>
      <c r="AF86" s="2">
        <f t="shared" ca="1" si="88"/>
        <v>0</v>
      </c>
      <c r="AG86" s="2">
        <f t="shared" ca="1" si="88"/>
        <v>0</v>
      </c>
      <c r="AH86" s="2">
        <f t="shared" ca="1" si="88"/>
        <v>0</v>
      </c>
      <c r="AI86" s="2">
        <f t="shared" ca="1" si="88"/>
        <v>0</v>
      </c>
      <c r="AJ86" s="2">
        <f t="shared" ca="1" si="88"/>
        <v>0</v>
      </c>
      <c r="AK86" s="2">
        <f t="shared" ca="1" si="88"/>
        <v>0</v>
      </c>
      <c r="AL86" s="55">
        <v>10.6</v>
      </c>
      <c r="AM86" s="55">
        <v>10.8</v>
      </c>
      <c r="AN86" s="55">
        <v>10.5</v>
      </c>
      <c r="AO86" s="55">
        <v>10.3</v>
      </c>
      <c r="AP86" s="55">
        <v>10.199999999999999</v>
      </c>
      <c r="AQ86" s="55">
        <v>10.199999999999999</v>
      </c>
      <c r="AR86" s="55">
        <v>10.1</v>
      </c>
      <c r="AS86" s="55">
        <v>10.3</v>
      </c>
      <c r="AT86" s="55">
        <v>10.3</v>
      </c>
      <c r="AU86" s="55">
        <v>10.3</v>
      </c>
      <c r="AV86" s="55">
        <v>10.6</v>
      </c>
      <c r="AW86" s="55">
        <v>10.8</v>
      </c>
      <c r="AX86" s="55">
        <v>11.1</v>
      </c>
      <c r="AY86" s="55">
        <v>11</v>
      </c>
      <c r="AZ86" s="2">
        <f t="shared" ca="1" si="57"/>
        <v>0</v>
      </c>
      <c r="BA86" s="2">
        <f t="shared" ca="1" si="57"/>
        <v>0</v>
      </c>
      <c r="BB86" s="2">
        <f t="shared" ca="1" si="57"/>
        <v>0</v>
      </c>
      <c r="BC86" s="2">
        <f t="shared" ca="1" si="57"/>
        <v>0</v>
      </c>
      <c r="BD86" s="2">
        <f t="shared" ca="1" si="57"/>
        <v>0</v>
      </c>
      <c r="BE86" s="2">
        <f t="shared" ca="1" si="89"/>
        <v>0</v>
      </c>
      <c r="BF86" s="2">
        <f t="shared" ca="1" si="89"/>
        <v>0</v>
      </c>
      <c r="BG86" s="2">
        <f t="shared" ca="1" si="89"/>
        <v>0</v>
      </c>
      <c r="BH86" s="2">
        <f t="shared" ca="1" si="89"/>
        <v>0</v>
      </c>
      <c r="BI86" s="2">
        <f t="shared" ca="1" si="89"/>
        <v>0</v>
      </c>
      <c r="BJ86" s="2">
        <f t="shared" ca="1" si="89"/>
        <v>0</v>
      </c>
      <c r="BK86" s="2">
        <f t="shared" ca="1" si="89"/>
        <v>0</v>
      </c>
      <c r="BL86" s="2">
        <f t="shared" ca="1" si="89"/>
        <v>0</v>
      </c>
      <c r="BM86" s="2">
        <f t="shared" ca="1" si="89"/>
        <v>0</v>
      </c>
      <c r="BN86" s="2" t="str">
        <f t="shared" si="94"/>
        <v>TA</v>
      </c>
      <c r="BO86" s="2">
        <f>IF(AND(COUNTIF(J86:W86,"&gt;0")&gt;6,COUNTIF(J86:W86,"&gt;0")=SUM(BR86:CE86)),SUM(BR86:CE86),0)</f>
        <v>0</v>
      </c>
      <c r="BP86" s="2">
        <f t="shared" si="91"/>
        <v>1</v>
      </c>
      <c r="BR86" s="2">
        <f t="shared" ref="BR86:CE91" si="97">IF(AND(J110 &gt;0,J86&gt;$C86,J86&gt;0.1),1,0)</f>
        <v>0</v>
      </c>
      <c r="BS86" s="2">
        <f t="shared" si="97"/>
        <v>0</v>
      </c>
      <c r="BT86" s="2">
        <f t="shared" si="97"/>
        <v>0</v>
      </c>
      <c r="BU86" s="2">
        <f t="shared" si="97"/>
        <v>0</v>
      </c>
      <c r="BV86" s="2">
        <f t="shared" si="97"/>
        <v>0</v>
      </c>
      <c r="BW86" s="2">
        <f t="shared" si="97"/>
        <v>0</v>
      </c>
      <c r="BX86" s="2">
        <f t="shared" si="97"/>
        <v>0</v>
      </c>
      <c r="BY86" s="2">
        <f t="shared" si="97"/>
        <v>0</v>
      </c>
      <c r="BZ86" s="2">
        <f t="shared" si="97"/>
        <v>0</v>
      </c>
      <c r="CA86" s="2">
        <f t="shared" si="97"/>
        <v>0</v>
      </c>
      <c r="CB86" s="2">
        <f t="shared" si="97"/>
        <v>0</v>
      </c>
      <c r="CC86" s="2">
        <f t="shared" si="97"/>
        <v>0</v>
      </c>
      <c r="CD86" s="2">
        <f t="shared" si="97"/>
        <v>0</v>
      </c>
      <c r="CE86" s="2">
        <f t="shared" si="97"/>
        <v>0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ТА-2  -  δt_конд</v>
      </c>
      <c r="B87" s="15" t="s">
        <v>59</v>
      </c>
      <c r="C87" s="18">
        <v>20</v>
      </c>
      <c r="D87" s="18">
        <v>3</v>
      </c>
      <c r="E87" s="22" t="s">
        <v>608</v>
      </c>
      <c r="F87" s="22">
        <v>3</v>
      </c>
      <c r="G87" s="18"/>
      <c r="H87" s="20">
        <f t="shared" ca="1" si="92"/>
        <v>0</v>
      </c>
      <c r="I87" s="16" t="str">
        <f t="shared" si="93"/>
        <v>02T002TA0015</v>
      </c>
      <c r="J87" s="54">
        <v>14</v>
      </c>
      <c r="K87" s="54">
        <v>12.3</v>
      </c>
      <c r="L87" s="54">
        <v>13.2</v>
      </c>
      <c r="M87" s="54">
        <v>13.6</v>
      </c>
      <c r="N87" s="54">
        <v>12.7</v>
      </c>
      <c r="O87" s="54">
        <v>16.5</v>
      </c>
      <c r="P87" s="54">
        <v>16.2</v>
      </c>
      <c r="Q87" s="54">
        <v>15.3</v>
      </c>
      <c r="R87" s="54">
        <v>15.1</v>
      </c>
      <c r="S87" s="54">
        <v>8.3000000000000007</v>
      </c>
      <c r="T87" s="54">
        <v>11</v>
      </c>
      <c r="U87" s="54">
        <v>14.9</v>
      </c>
      <c r="V87" s="54">
        <v>14.7</v>
      </c>
      <c r="W87" s="56">
        <v>16.399999999999999</v>
      </c>
      <c r="X87" s="2">
        <f t="shared" ca="1" si="56"/>
        <v>0</v>
      </c>
      <c r="Y87" s="2">
        <f t="shared" ca="1" si="56"/>
        <v>0</v>
      </c>
      <c r="Z87" s="2">
        <f t="shared" ca="1" si="56"/>
        <v>0</v>
      </c>
      <c r="AA87" s="2">
        <f t="shared" ca="1" si="56"/>
        <v>0</v>
      </c>
      <c r="AB87" s="2">
        <f t="shared" ca="1" si="56"/>
        <v>0</v>
      </c>
      <c r="AC87" s="2">
        <f t="shared" ca="1" si="88"/>
        <v>0</v>
      </c>
      <c r="AD87" s="2">
        <f t="shared" ca="1" si="88"/>
        <v>0</v>
      </c>
      <c r="AE87" s="2">
        <f t="shared" ca="1" si="88"/>
        <v>0</v>
      </c>
      <c r="AF87" s="2">
        <f t="shared" ca="1" si="88"/>
        <v>0</v>
      </c>
      <c r="AG87" s="2">
        <f t="shared" ca="1" si="88"/>
        <v>0</v>
      </c>
      <c r="AH87" s="2">
        <f t="shared" ca="1" si="88"/>
        <v>0</v>
      </c>
      <c r="AI87" s="2">
        <f t="shared" ca="1" si="88"/>
        <v>0</v>
      </c>
      <c r="AJ87" s="2">
        <f t="shared" ca="1" si="88"/>
        <v>0</v>
      </c>
      <c r="AK87" s="2">
        <f t="shared" ca="1" si="88"/>
        <v>0</v>
      </c>
      <c r="AL87" s="55">
        <v>8.1</v>
      </c>
      <c r="AM87" s="55">
        <v>8</v>
      </c>
      <c r="AN87" s="55">
        <v>7.9</v>
      </c>
      <c r="AO87" s="55">
        <v>7.6</v>
      </c>
      <c r="AP87" s="55">
        <v>7.4</v>
      </c>
      <c r="AQ87" s="55">
        <v>9.8000000000000007</v>
      </c>
      <c r="AR87" s="55">
        <v>9.9</v>
      </c>
      <c r="AS87" s="55">
        <v>10.1</v>
      </c>
      <c r="AT87" s="55">
        <v>10.199999999999999</v>
      </c>
      <c r="AU87" s="55">
        <v>10</v>
      </c>
      <c r="AV87" s="55">
        <v>9.9</v>
      </c>
      <c r="AW87" s="55">
        <v>10.1</v>
      </c>
      <c r="AX87" s="55">
        <v>10.4</v>
      </c>
      <c r="AY87" s="55">
        <v>10.1</v>
      </c>
      <c r="AZ87" s="2">
        <f t="shared" ca="1" si="57"/>
        <v>0</v>
      </c>
      <c r="BA87" s="2">
        <f t="shared" ca="1" si="57"/>
        <v>0</v>
      </c>
      <c r="BB87" s="2">
        <f t="shared" ca="1" si="57"/>
        <v>0</v>
      </c>
      <c r="BC87" s="2">
        <f t="shared" ca="1" si="57"/>
        <v>0</v>
      </c>
      <c r="BD87" s="2">
        <f t="shared" ca="1" si="57"/>
        <v>0</v>
      </c>
      <c r="BE87" s="2">
        <f t="shared" ca="1" si="89"/>
        <v>0</v>
      </c>
      <c r="BF87" s="2">
        <f t="shared" ca="1" si="89"/>
        <v>0</v>
      </c>
      <c r="BG87" s="2">
        <f t="shared" ca="1" si="89"/>
        <v>0</v>
      </c>
      <c r="BH87" s="2">
        <f t="shared" ca="1" si="89"/>
        <v>0</v>
      </c>
      <c r="BI87" s="2">
        <f t="shared" ca="1" si="89"/>
        <v>0</v>
      </c>
      <c r="BJ87" s="2">
        <f t="shared" ca="1" si="89"/>
        <v>0</v>
      </c>
      <c r="BK87" s="2">
        <f t="shared" ca="1" si="89"/>
        <v>0</v>
      </c>
      <c r="BL87" s="2">
        <f t="shared" ca="1" si="89"/>
        <v>0</v>
      </c>
      <c r="BM87" s="2">
        <f t="shared" ca="1" si="89"/>
        <v>0</v>
      </c>
      <c r="BN87" s="2" t="str">
        <f t="shared" si="94"/>
        <v>TA</v>
      </c>
      <c r="BO87" s="2">
        <f>IF(AND(COUNTIF(J87:W87,"&gt;0")&gt;6,COUNTIF(J87:W87,"&gt;0")=SUM(BR87:CE87)),SUM(BR87:CE87),0)</f>
        <v>0</v>
      </c>
      <c r="BP87" s="2">
        <f t="shared" si="91"/>
        <v>1</v>
      </c>
      <c r="BR87" s="2">
        <f t="shared" si="97"/>
        <v>0</v>
      </c>
      <c r="BS87" s="2">
        <f t="shared" si="97"/>
        <v>0</v>
      </c>
      <c r="BT87" s="2">
        <f t="shared" si="97"/>
        <v>0</v>
      </c>
      <c r="BU87" s="2">
        <f t="shared" si="97"/>
        <v>0</v>
      </c>
      <c r="BV87" s="2">
        <f t="shared" si="97"/>
        <v>0</v>
      </c>
      <c r="BW87" s="2">
        <f t="shared" si="97"/>
        <v>0</v>
      </c>
      <c r="BX87" s="2">
        <f t="shared" si="97"/>
        <v>0</v>
      </c>
      <c r="BY87" s="2">
        <f t="shared" si="97"/>
        <v>0</v>
      </c>
      <c r="BZ87" s="2">
        <f t="shared" si="97"/>
        <v>0</v>
      </c>
      <c r="CA87" s="2">
        <f t="shared" si="97"/>
        <v>0</v>
      </c>
      <c r="CB87" s="2">
        <f t="shared" si="97"/>
        <v>0</v>
      </c>
      <c r="CC87" s="2">
        <f t="shared" si="97"/>
        <v>0</v>
      </c>
      <c r="CD87" s="2">
        <f t="shared" si="97"/>
        <v>0</v>
      </c>
      <c r="CE87" s="2">
        <f t="shared" si="97"/>
        <v>0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ТА-3  -  δt_конд</v>
      </c>
      <c r="B88" s="15" t="s">
        <v>60</v>
      </c>
      <c r="C88" s="18">
        <v>20</v>
      </c>
      <c r="D88" s="18">
        <v>3</v>
      </c>
      <c r="E88" s="22" t="s">
        <v>608</v>
      </c>
      <c r="F88" s="22">
        <v>3</v>
      </c>
      <c r="G88" s="18"/>
      <c r="H88" s="20">
        <f t="shared" ca="1" si="92"/>
        <v>0</v>
      </c>
      <c r="I88" s="16" t="str">
        <f t="shared" si="93"/>
        <v>03T002TA0015</v>
      </c>
      <c r="J88" s="54">
        <v>11.1</v>
      </c>
      <c r="K88" s="54">
        <v>10</v>
      </c>
      <c r="L88" s="54">
        <v>10.8</v>
      </c>
      <c r="M88" s="54">
        <v>11.4</v>
      </c>
      <c r="N88" s="54">
        <v>11.5</v>
      </c>
      <c r="O88" s="54">
        <v>10</v>
      </c>
      <c r="P88" s="54">
        <v>9.1999999999999993</v>
      </c>
      <c r="Q88" s="54">
        <v>10.4</v>
      </c>
      <c r="R88" s="54">
        <v>9.3000000000000007</v>
      </c>
      <c r="S88" s="54">
        <v>9.4</v>
      </c>
      <c r="T88" s="54">
        <v>12.9</v>
      </c>
      <c r="U88" s="54">
        <v>13.1</v>
      </c>
      <c r="V88" s="54">
        <v>10</v>
      </c>
      <c r="W88" s="56">
        <v>10.8</v>
      </c>
      <c r="X88" s="2">
        <f t="shared" ca="1" si="56"/>
        <v>0</v>
      </c>
      <c r="Y88" s="2">
        <f t="shared" ca="1" si="56"/>
        <v>0</v>
      </c>
      <c r="Z88" s="2">
        <f t="shared" ca="1" si="56"/>
        <v>0</v>
      </c>
      <c r="AA88" s="2">
        <f t="shared" ca="1" si="56"/>
        <v>0</v>
      </c>
      <c r="AB88" s="2">
        <f t="shared" ca="1" si="56"/>
        <v>0</v>
      </c>
      <c r="AC88" s="2">
        <f t="shared" ca="1" si="88"/>
        <v>0</v>
      </c>
      <c r="AD88" s="2">
        <f t="shared" ca="1" si="88"/>
        <v>0</v>
      </c>
      <c r="AE88" s="2">
        <f t="shared" ca="1" si="88"/>
        <v>0</v>
      </c>
      <c r="AF88" s="2">
        <f t="shared" ca="1" si="88"/>
        <v>0</v>
      </c>
      <c r="AG88" s="2">
        <f t="shared" ca="1" si="88"/>
        <v>0</v>
      </c>
      <c r="AH88" s="2">
        <f t="shared" ca="1" si="88"/>
        <v>0</v>
      </c>
      <c r="AI88" s="2">
        <f t="shared" ca="1" si="88"/>
        <v>0</v>
      </c>
      <c r="AJ88" s="2">
        <f t="shared" ca="1" si="88"/>
        <v>0</v>
      </c>
      <c r="AK88" s="2">
        <f t="shared" ca="1" si="88"/>
        <v>0</v>
      </c>
      <c r="AL88" s="55">
        <v>7.8</v>
      </c>
      <c r="AM88" s="55">
        <v>8.3000000000000007</v>
      </c>
      <c r="AN88" s="55">
        <v>8.3000000000000007</v>
      </c>
      <c r="AO88" s="55">
        <v>8.5</v>
      </c>
      <c r="AP88" s="55">
        <v>9</v>
      </c>
      <c r="AQ88" s="55">
        <v>9.1999999999999993</v>
      </c>
      <c r="AR88" s="55">
        <v>9.1</v>
      </c>
      <c r="AS88" s="55">
        <v>8.1</v>
      </c>
      <c r="AT88" s="55">
        <v>8.1</v>
      </c>
      <c r="AU88" s="55">
        <v>7.5</v>
      </c>
      <c r="AV88" s="55">
        <v>7.4</v>
      </c>
      <c r="AW88" s="55">
        <v>7.8</v>
      </c>
      <c r="AX88" s="55">
        <v>9</v>
      </c>
      <c r="AY88" s="55">
        <v>8.9</v>
      </c>
      <c r="AZ88" s="2">
        <f t="shared" ca="1" si="57"/>
        <v>0</v>
      </c>
      <c r="BA88" s="2">
        <f t="shared" ca="1" si="57"/>
        <v>0</v>
      </c>
      <c r="BB88" s="2">
        <f t="shared" ca="1" si="57"/>
        <v>0</v>
      </c>
      <c r="BC88" s="2">
        <f t="shared" ca="1" si="57"/>
        <v>0</v>
      </c>
      <c r="BD88" s="2">
        <f t="shared" ca="1" si="57"/>
        <v>0</v>
      </c>
      <c r="BE88" s="2">
        <f t="shared" ca="1" si="89"/>
        <v>0</v>
      </c>
      <c r="BF88" s="2">
        <f t="shared" ca="1" si="89"/>
        <v>0</v>
      </c>
      <c r="BG88" s="2">
        <f t="shared" ca="1" si="89"/>
        <v>0</v>
      </c>
      <c r="BH88" s="2">
        <f t="shared" ca="1" si="89"/>
        <v>0</v>
      </c>
      <c r="BI88" s="2">
        <f t="shared" ca="1" si="89"/>
        <v>0</v>
      </c>
      <c r="BJ88" s="2">
        <f t="shared" ca="1" si="89"/>
        <v>0</v>
      </c>
      <c r="BK88" s="2">
        <f t="shared" ca="1" si="89"/>
        <v>0</v>
      </c>
      <c r="BL88" s="2">
        <f t="shared" ca="1" si="89"/>
        <v>0</v>
      </c>
      <c r="BM88" s="2">
        <f t="shared" ca="1" si="89"/>
        <v>0</v>
      </c>
      <c r="BN88" s="2" t="str">
        <f t="shared" si="94"/>
        <v>TA</v>
      </c>
      <c r="BO88" s="2">
        <f>IF(AND(COUNTIF(J88:W88,"&gt;0")&gt;6,COUNTIF(J88:W88,"&gt;0")=SUM(BR88:CE88)),SUM(BR88:CE88),0)</f>
        <v>0</v>
      </c>
      <c r="BP88" s="2">
        <f t="shared" si="91"/>
        <v>1</v>
      </c>
      <c r="BR88" s="2">
        <f t="shared" si="97"/>
        <v>0</v>
      </c>
      <c r="BS88" s="2">
        <f t="shared" si="97"/>
        <v>0</v>
      </c>
      <c r="BT88" s="2">
        <f t="shared" si="97"/>
        <v>0</v>
      </c>
      <c r="BU88" s="2">
        <f t="shared" si="97"/>
        <v>0</v>
      </c>
      <c r="BV88" s="2">
        <f t="shared" si="97"/>
        <v>0</v>
      </c>
      <c r="BW88" s="2">
        <f t="shared" si="97"/>
        <v>0</v>
      </c>
      <c r="BX88" s="2">
        <f t="shared" si="97"/>
        <v>0</v>
      </c>
      <c r="BY88" s="2">
        <f t="shared" si="97"/>
        <v>0</v>
      </c>
      <c r="BZ88" s="2">
        <f t="shared" si="97"/>
        <v>0</v>
      </c>
      <c r="CA88" s="2">
        <f t="shared" si="97"/>
        <v>0</v>
      </c>
      <c r="CB88" s="2">
        <f t="shared" si="97"/>
        <v>0</v>
      </c>
      <c r="CC88" s="2">
        <f t="shared" si="97"/>
        <v>0</v>
      </c>
      <c r="CD88" s="2">
        <f t="shared" si="97"/>
        <v>0</v>
      </c>
      <c r="CE88" s="2">
        <f t="shared" si="97"/>
        <v>0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ТА-4  -  δt_конд</v>
      </c>
      <c r="B89" s="15" t="s">
        <v>61</v>
      </c>
      <c r="C89" s="18">
        <v>20</v>
      </c>
      <c r="D89" s="18">
        <v>3</v>
      </c>
      <c r="E89" s="22" t="s">
        <v>608</v>
      </c>
      <c r="F89" s="22">
        <v>3</v>
      </c>
      <c r="G89" s="18"/>
      <c r="H89" s="20">
        <f t="shared" ca="1" si="92"/>
        <v>0</v>
      </c>
      <c r="I89" s="16" t="str">
        <f t="shared" si="93"/>
        <v>04T002TA0015</v>
      </c>
      <c r="J89" s="54">
        <v>10.7</v>
      </c>
      <c r="K89" s="54">
        <v>11.6</v>
      </c>
      <c r="L89" s="54">
        <v>10.9</v>
      </c>
      <c r="M89" s="54">
        <v>10.6</v>
      </c>
      <c r="N89" s="54">
        <v>11.3</v>
      </c>
      <c r="O89" s="54">
        <v>11.1</v>
      </c>
      <c r="P89" s="54">
        <v>12.3</v>
      </c>
      <c r="Q89" s="54">
        <v>16.2</v>
      </c>
      <c r="R89" s="54">
        <v>0</v>
      </c>
      <c r="S89" s="54">
        <v>0</v>
      </c>
      <c r="T89" s="54">
        <v>0</v>
      </c>
      <c r="U89" s="54">
        <v>0</v>
      </c>
      <c r="V89" s="54">
        <v>0</v>
      </c>
      <c r="W89" s="56">
        <v>0</v>
      </c>
      <c r="X89" s="2">
        <f t="shared" ca="1" si="56"/>
        <v>0</v>
      </c>
      <c r="Y89" s="2">
        <f t="shared" ca="1" si="56"/>
        <v>0</v>
      </c>
      <c r="Z89" s="2">
        <f t="shared" ca="1" si="56"/>
        <v>0</v>
      </c>
      <c r="AA89" s="2">
        <f t="shared" ca="1" si="56"/>
        <v>0</v>
      </c>
      <c r="AB89" s="2">
        <f t="shared" ca="1" si="56"/>
        <v>0</v>
      </c>
      <c r="AC89" s="2">
        <f t="shared" ca="1" si="88"/>
        <v>0</v>
      </c>
      <c r="AD89" s="2">
        <f t="shared" ca="1" si="88"/>
        <v>0</v>
      </c>
      <c r="AE89" s="2">
        <f t="shared" ca="1" si="88"/>
        <v>0</v>
      </c>
      <c r="AF89" s="2">
        <f t="shared" ca="1" si="88"/>
        <v>0</v>
      </c>
      <c r="AG89" s="2">
        <f t="shared" ca="1" si="88"/>
        <v>0</v>
      </c>
      <c r="AH89" s="2">
        <f t="shared" ca="1" si="88"/>
        <v>0</v>
      </c>
      <c r="AI89" s="2">
        <f t="shared" ca="1" si="88"/>
        <v>0</v>
      </c>
      <c r="AJ89" s="2">
        <f t="shared" ca="1" si="88"/>
        <v>0</v>
      </c>
      <c r="AK89" s="2">
        <f t="shared" ca="1" si="88"/>
        <v>0</v>
      </c>
      <c r="AL89" s="55">
        <v>10.41</v>
      </c>
      <c r="AM89" s="55">
        <v>10.47</v>
      </c>
      <c r="AN89" s="55">
        <v>10.38</v>
      </c>
      <c r="AO89" s="55">
        <v>10.26</v>
      </c>
      <c r="AP89" s="55">
        <v>9.93</v>
      </c>
      <c r="AQ89" s="55">
        <v>10.5</v>
      </c>
      <c r="AR89" s="55">
        <v>9.68</v>
      </c>
      <c r="AS89" s="55">
        <v>8.77</v>
      </c>
      <c r="AT89" s="55">
        <v>0</v>
      </c>
      <c r="AU89" s="55">
        <v>0</v>
      </c>
      <c r="AV89" s="55">
        <v>0</v>
      </c>
      <c r="AW89" s="55">
        <v>0</v>
      </c>
      <c r="AX89" s="55">
        <v>0</v>
      </c>
      <c r="AY89" s="55">
        <v>0</v>
      </c>
      <c r="AZ89" s="2">
        <f t="shared" ca="1" si="57"/>
        <v>0</v>
      </c>
      <c r="BA89" s="2">
        <f t="shared" ca="1" si="57"/>
        <v>0</v>
      </c>
      <c r="BB89" s="2">
        <f t="shared" ca="1" si="57"/>
        <v>0</v>
      </c>
      <c r="BC89" s="2">
        <f t="shared" ca="1" si="57"/>
        <v>0</v>
      </c>
      <c r="BD89" s="2">
        <f t="shared" ca="1" si="57"/>
        <v>0</v>
      </c>
      <c r="BE89" s="2">
        <f t="shared" ca="1" si="89"/>
        <v>0</v>
      </c>
      <c r="BF89" s="2">
        <f t="shared" ca="1" si="89"/>
        <v>0</v>
      </c>
      <c r="BG89" s="2">
        <f t="shared" ca="1" si="89"/>
        <v>0</v>
      </c>
      <c r="BH89" s="2">
        <f t="shared" ca="1" si="89"/>
        <v>0</v>
      </c>
      <c r="BI89" s="2">
        <f t="shared" ca="1" si="89"/>
        <v>0</v>
      </c>
      <c r="BJ89" s="2">
        <f t="shared" ca="1" si="89"/>
        <v>0</v>
      </c>
      <c r="BK89" s="2">
        <f t="shared" ca="1" si="89"/>
        <v>0</v>
      </c>
      <c r="BL89" s="2">
        <f t="shared" ca="1" si="89"/>
        <v>0</v>
      </c>
      <c r="BM89" s="2">
        <f t="shared" ca="1" si="89"/>
        <v>0</v>
      </c>
      <c r="BN89" s="2" t="str">
        <f t="shared" si="94"/>
        <v>TA</v>
      </c>
      <c r="BP89" s="2">
        <f t="shared" si="91"/>
        <v>1</v>
      </c>
      <c r="BR89" s="2">
        <f t="shared" si="97"/>
        <v>0</v>
      </c>
      <c r="BS89" s="2">
        <f t="shared" si="97"/>
        <v>0</v>
      </c>
      <c r="BT89" s="2">
        <f t="shared" si="97"/>
        <v>0</v>
      </c>
      <c r="BU89" s="2">
        <f t="shared" si="97"/>
        <v>0</v>
      </c>
      <c r="BV89" s="2">
        <f t="shared" si="97"/>
        <v>0</v>
      </c>
      <c r="BW89" s="2">
        <f t="shared" si="97"/>
        <v>0</v>
      </c>
      <c r="BX89" s="2">
        <f t="shared" si="97"/>
        <v>0</v>
      </c>
      <c r="BY89" s="2">
        <f t="shared" si="97"/>
        <v>0</v>
      </c>
      <c r="BZ89" s="2">
        <f t="shared" si="97"/>
        <v>0</v>
      </c>
      <c r="CA89" s="2">
        <f t="shared" si="97"/>
        <v>0</v>
      </c>
      <c r="CB89" s="2">
        <f t="shared" si="97"/>
        <v>0</v>
      </c>
      <c r="CC89" s="2">
        <f t="shared" si="97"/>
        <v>0</v>
      </c>
      <c r="CD89" s="2">
        <f t="shared" si="97"/>
        <v>0</v>
      </c>
      <c r="CE89" s="2">
        <f t="shared" si="97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ТА-5  -  δt_конд</v>
      </c>
      <c r="B90" s="15" t="s">
        <v>62</v>
      </c>
      <c r="C90" s="18">
        <v>20</v>
      </c>
      <c r="D90" s="18">
        <v>3</v>
      </c>
      <c r="E90" s="22" t="s">
        <v>608</v>
      </c>
      <c r="F90" s="22">
        <v>3</v>
      </c>
      <c r="G90" s="18"/>
      <c r="H90" s="20">
        <f t="shared" ca="1" si="92"/>
        <v>0</v>
      </c>
      <c r="I90" s="16" t="str">
        <f t="shared" si="93"/>
        <v>05T002TA0015</v>
      </c>
      <c r="J90" s="54">
        <v>11.4</v>
      </c>
      <c r="K90" s="54">
        <v>10.7</v>
      </c>
      <c r="L90" s="54">
        <v>11.7</v>
      </c>
      <c r="M90" s="54">
        <v>11.5</v>
      </c>
      <c r="N90" s="54">
        <v>10.8</v>
      </c>
      <c r="O90" s="54">
        <v>10.4</v>
      </c>
      <c r="P90" s="54">
        <v>10.8</v>
      </c>
      <c r="Q90" s="54">
        <v>11.2</v>
      </c>
      <c r="R90" s="54">
        <v>12.4</v>
      </c>
      <c r="S90" s="54">
        <v>11.7</v>
      </c>
      <c r="T90" s="54">
        <v>15</v>
      </c>
      <c r="U90" s="54">
        <v>13.5</v>
      </c>
      <c r="V90" s="54">
        <v>12.9</v>
      </c>
      <c r="W90" s="56">
        <v>13.3</v>
      </c>
      <c r="X90" s="2">
        <f t="shared" ca="1" si="56"/>
        <v>0</v>
      </c>
      <c r="Y90" s="2">
        <f t="shared" ca="1" si="56"/>
        <v>0</v>
      </c>
      <c r="Z90" s="2">
        <f t="shared" ca="1" si="56"/>
        <v>0</v>
      </c>
      <c r="AA90" s="2">
        <f t="shared" ca="1" si="56"/>
        <v>0</v>
      </c>
      <c r="AB90" s="2">
        <f t="shared" ca="1" si="56"/>
        <v>0</v>
      </c>
      <c r="AC90" s="2">
        <f t="shared" ca="1" si="88"/>
        <v>0</v>
      </c>
      <c r="AD90" s="2">
        <f t="shared" ca="1" si="88"/>
        <v>0</v>
      </c>
      <c r="AE90" s="2">
        <f t="shared" ca="1" si="88"/>
        <v>0</v>
      </c>
      <c r="AF90" s="2">
        <f t="shared" ref="AF90:AK116" ca="1" si="98">IF(R90&lt;&gt;"",IF(LEFT($E90,2)="+-",IF(OR(R90&lt;MIN($C90:$D90),R90&gt;MAX($C90:$D90)),1,0),IF(AND(1*$E90&gt;0,R90&gt;MAX($C90:$D90)),1,IF(AND(1*$E90&lt;0,R90&lt;MIN($C90:$D90)),1,0)))+10*IF(SUM(OFFSET($A$98,MATCH(MID($A90,1,SEARCH(" ",$A90)-1)&amp;"  -  ЧЧР",$A$98:$A$115,0)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$98,IFERROR(MATCH("КА-"&amp;MID($A90,4,2)*1&amp;"А  -  ЧЧР",$A$98:$A$115,0),MATCH("КА-"&amp;MID($A90,4,2)*1&amp;"  -  ЧЧР",$A$98:$A$115,0))-1,COLUMN(R90)-1,,)+OFFSET($A$98,IFERROR(MATCH("КА-"&amp;MID($A90,4,2)*1&amp;"Б  -  ЧЧР",$A$98:$A$115,0),MATCH("КА-"&amp;MID($A90,4,2)*1&amp;"  -  ЧЧР",$A$98:$A$115,0))-1,COLUMN(R90)-1,,)=48,1,0),1),1)),0),0)*IF($G90&gt;0,IF(COLUMN(AB$7)-COLUMN($J$7)&gt;=$D$2+$G90,IF(SUM(OFFSET(AB90,,-1,,-$G90))&gt;=$G90*21,2,1),1),2)</f>
        <v>0</v>
      </c>
      <c r="AG90" s="2">
        <f t="shared" ca="1" si="98"/>
        <v>0</v>
      </c>
      <c r="AH90" s="2">
        <f t="shared" ca="1" si="98"/>
        <v>0</v>
      </c>
      <c r="AI90" s="2">
        <f t="shared" ca="1" si="98"/>
        <v>0</v>
      </c>
      <c r="AJ90" s="2">
        <f t="shared" ca="1" si="98"/>
        <v>0</v>
      </c>
      <c r="AK90" s="2">
        <f t="shared" ca="1" si="98"/>
        <v>0</v>
      </c>
      <c r="AL90" s="55">
        <v>6.91</v>
      </c>
      <c r="AM90" s="55">
        <v>8.2899999999999991</v>
      </c>
      <c r="AN90" s="55">
        <v>6.91</v>
      </c>
      <c r="AO90" s="55">
        <v>7.07</v>
      </c>
      <c r="AP90" s="55">
        <v>7.55</v>
      </c>
      <c r="AQ90" s="55">
        <v>8.08</v>
      </c>
      <c r="AR90" s="55">
        <v>7.84</v>
      </c>
      <c r="AS90" s="55">
        <v>7.11</v>
      </c>
      <c r="AT90" s="55">
        <v>5.25</v>
      </c>
      <c r="AU90" s="55">
        <v>5.51</v>
      </c>
      <c r="AV90" s="55">
        <v>5.6</v>
      </c>
      <c r="AW90" s="55">
        <v>6.02</v>
      </c>
      <c r="AX90" s="55">
        <v>6.07</v>
      </c>
      <c r="AY90" s="55">
        <v>6.1</v>
      </c>
      <c r="AZ90" s="2">
        <f t="shared" ca="1" si="57"/>
        <v>0</v>
      </c>
      <c r="BA90" s="2">
        <f t="shared" ca="1" si="57"/>
        <v>0</v>
      </c>
      <c r="BB90" s="2">
        <f t="shared" ca="1" si="57"/>
        <v>0</v>
      </c>
      <c r="BC90" s="2">
        <f t="shared" ca="1" si="57"/>
        <v>0</v>
      </c>
      <c r="BD90" s="2">
        <f t="shared" ca="1" si="57"/>
        <v>0</v>
      </c>
      <c r="BE90" s="2">
        <f t="shared" ca="1" si="89"/>
        <v>0</v>
      </c>
      <c r="BF90" s="2">
        <f t="shared" ca="1" si="89"/>
        <v>0</v>
      </c>
      <c r="BG90" s="2">
        <f t="shared" ca="1" si="89"/>
        <v>0</v>
      </c>
      <c r="BH90" s="2">
        <f t="shared" ref="BH90:BM116" ca="1" si="99">COUNTIF(OFFSET(P90,,$D$2+2,COUNTIF(OFFSET($H90,1-ROW($H90),2+4*$D$2,116),"="&amp;OFFSET($H90,,2+4*$D$2))),"&gt;20")</f>
        <v>0</v>
      </c>
      <c r="BI90" s="2">
        <f t="shared" ca="1" si="99"/>
        <v>0</v>
      </c>
      <c r="BJ90" s="2">
        <f t="shared" ca="1" si="99"/>
        <v>0</v>
      </c>
      <c r="BK90" s="2">
        <f t="shared" ca="1" si="99"/>
        <v>0</v>
      </c>
      <c r="BL90" s="2">
        <f t="shared" ca="1" si="99"/>
        <v>0</v>
      </c>
      <c r="BM90" s="2">
        <f t="shared" ca="1" si="99"/>
        <v>0</v>
      </c>
      <c r="BN90" s="2" t="str">
        <f t="shared" si="94"/>
        <v>TA</v>
      </c>
      <c r="BO90" s="2">
        <f>IF(AND(COUNTIF(J90:W90,"&gt;0")&gt;6,COUNTIF(J90:W90,"&gt;0")=SUM(BR90:CE90)),SUM(BR90:CE90),0)</f>
        <v>0</v>
      </c>
      <c r="BP90" s="2">
        <f t="shared" si="91"/>
        <v>1</v>
      </c>
      <c r="BR90" s="2">
        <f t="shared" si="97"/>
        <v>0</v>
      </c>
      <c r="BS90" s="2">
        <f t="shared" si="97"/>
        <v>0</v>
      </c>
      <c r="BT90" s="2">
        <f t="shared" si="97"/>
        <v>0</v>
      </c>
      <c r="BU90" s="2">
        <f t="shared" si="97"/>
        <v>0</v>
      </c>
      <c r="BV90" s="2">
        <f t="shared" si="97"/>
        <v>0</v>
      </c>
      <c r="BW90" s="2">
        <f t="shared" si="97"/>
        <v>0</v>
      </c>
      <c r="BX90" s="2">
        <f t="shared" si="97"/>
        <v>0</v>
      </c>
      <c r="BY90" s="2">
        <f t="shared" si="97"/>
        <v>0</v>
      </c>
      <c r="BZ90" s="2">
        <f t="shared" si="97"/>
        <v>0</v>
      </c>
      <c r="CA90" s="2">
        <f t="shared" si="97"/>
        <v>0</v>
      </c>
      <c r="CB90" s="2">
        <f t="shared" si="97"/>
        <v>0</v>
      </c>
      <c r="CC90" s="2">
        <f t="shared" si="97"/>
        <v>0</v>
      </c>
      <c r="CD90" s="2">
        <f t="shared" si="97"/>
        <v>0</v>
      </c>
      <c r="CE90" s="2">
        <f t="shared" si="97"/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ТА-6  -  δt_конд</v>
      </c>
      <c r="B91" s="15" t="s">
        <v>63</v>
      </c>
      <c r="C91" s="18">
        <v>20</v>
      </c>
      <c r="D91" s="18">
        <v>3</v>
      </c>
      <c r="E91" s="22" t="s">
        <v>608</v>
      </c>
      <c r="F91" s="22">
        <v>3</v>
      </c>
      <c r="G91" s="18"/>
      <c r="H91" s="20">
        <f t="shared" ca="1" si="92"/>
        <v>0</v>
      </c>
      <c r="I91" s="16" t="str">
        <f t="shared" si="93"/>
        <v>06T002TA0015</v>
      </c>
      <c r="J91" s="54">
        <v>10.8</v>
      </c>
      <c r="K91" s="54">
        <v>11.9</v>
      </c>
      <c r="L91" s="54">
        <v>11.7</v>
      </c>
      <c r="M91" s="54">
        <v>13.2</v>
      </c>
      <c r="N91" s="54">
        <v>0</v>
      </c>
      <c r="O91" s="54">
        <v>0</v>
      </c>
      <c r="P91" s="54">
        <v>0</v>
      </c>
      <c r="Q91" s="54">
        <v>0</v>
      </c>
      <c r="R91" s="54">
        <v>19.5</v>
      </c>
      <c r="S91" s="54">
        <v>14.1</v>
      </c>
      <c r="T91" s="54">
        <v>13.8</v>
      </c>
      <c r="U91" s="54">
        <v>14.7</v>
      </c>
      <c r="V91" s="54">
        <v>14.5</v>
      </c>
      <c r="W91" s="56">
        <v>14.1</v>
      </c>
      <c r="X91" s="2">
        <f t="shared" ca="1" si="56"/>
        <v>0</v>
      </c>
      <c r="Y91" s="2">
        <f t="shared" ca="1" si="56"/>
        <v>0</v>
      </c>
      <c r="Z91" s="2">
        <f t="shared" ca="1" si="56"/>
        <v>0</v>
      </c>
      <c r="AA91" s="2">
        <f t="shared" ca="1" si="56"/>
        <v>0</v>
      </c>
      <c r="AB91" s="2">
        <f t="shared" ca="1" si="56"/>
        <v>0</v>
      </c>
      <c r="AC91" s="2">
        <f t="shared" ca="1" si="56"/>
        <v>0</v>
      </c>
      <c r="AD91" s="2">
        <f t="shared" ca="1" si="56"/>
        <v>0</v>
      </c>
      <c r="AE91" s="2">
        <f t="shared" ca="1" si="56"/>
        <v>0</v>
      </c>
      <c r="AF91" s="2">
        <f t="shared" ca="1" si="98"/>
        <v>0</v>
      </c>
      <c r="AG91" s="2">
        <f t="shared" ca="1" si="98"/>
        <v>0</v>
      </c>
      <c r="AH91" s="2">
        <f t="shared" ca="1" si="98"/>
        <v>0</v>
      </c>
      <c r="AI91" s="2">
        <f t="shared" ca="1" si="98"/>
        <v>0</v>
      </c>
      <c r="AJ91" s="2">
        <f t="shared" ca="1" si="98"/>
        <v>0</v>
      </c>
      <c r="AK91" s="2">
        <f t="shared" ca="1" si="98"/>
        <v>0</v>
      </c>
      <c r="AL91" s="55">
        <v>11</v>
      </c>
      <c r="AM91" s="55">
        <v>10.8</v>
      </c>
      <c r="AN91" s="55">
        <v>10.5</v>
      </c>
      <c r="AO91" s="55">
        <v>9.9</v>
      </c>
      <c r="AP91" s="55">
        <v>0</v>
      </c>
      <c r="AQ91" s="55">
        <v>0</v>
      </c>
      <c r="AR91" s="55">
        <v>0</v>
      </c>
      <c r="AS91" s="55">
        <v>0</v>
      </c>
      <c r="AT91" s="55">
        <v>10.6</v>
      </c>
      <c r="AU91" s="55">
        <v>10.9</v>
      </c>
      <c r="AV91" s="55">
        <v>11.1</v>
      </c>
      <c r="AW91" s="55">
        <v>11.1</v>
      </c>
      <c r="AX91" s="55">
        <v>11.5</v>
      </c>
      <c r="AY91" s="55">
        <v>11.4</v>
      </c>
      <c r="AZ91" s="2">
        <f t="shared" ca="1" si="57"/>
        <v>0</v>
      </c>
      <c r="BA91" s="2">
        <f t="shared" ca="1" si="57"/>
        <v>0</v>
      </c>
      <c r="BB91" s="2">
        <f t="shared" ca="1" si="57"/>
        <v>0</v>
      </c>
      <c r="BC91" s="2">
        <f t="shared" ca="1" si="57"/>
        <v>0</v>
      </c>
      <c r="BD91" s="2">
        <f t="shared" ca="1" si="57"/>
        <v>0</v>
      </c>
      <c r="BE91" s="2">
        <f t="shared" ca="1" si="57"/>
        <v>0</v>
      </c>
      <c r="BF91" s="2">
        <f t="shared" ca="1" si="57"/>
        <v>0</v>
      </c>
      <c r="BG91" s="2">
        <f t="shared" ca="1" si="57"/>
        <v>0</v>
      </c>
      <c r="BH91" s="2">
        <f t="shared" ca="1" si="99"/>
        <v>0</v>
      </c>
      <c r="BI91" s="2">
        <f t="shared" ca="1" si="99"/>
        <v>0</v>
      </c>
      <c r="BJ91" s="2">
        <f t="shared" ca="1" si="99"/>
        <v>0</v>
      </c>
      <c r="BK91" s="2">
        <f t="shared" ca="1" si="99"/>
        <v>0</v>
      </c>
      <c r="BL91" s="2">
        <f t="shared" ca="1" si="99"/>
        <v>0</v>
      </c>
      <c r="BM91" s="2">
        <f t="shared" ca="1" si="99"/>
        <v>0</v>
      </c>
      <c r="BN91" s="2" t="str">
        <f t="shared" si="94"/>
        <v>TA</v>
      </c>
      <c r="BO91" s="2">
        <f>IF(AND(COUNTIF(J91:W91,"&gt;0")&gt;6,COUNTIF(J91:W91,"&gt;0")=SUM(BR91:CE91)),SUM(BR91:CE91),0)</f>
        <v>0</v>
      </c>
      <c r="BP91" s="2">
        <f t="shared" si="91"/>
        <v>1</v>
      </c>
      <c r="BR91" s="2">
        <f t="shared" si="97"/>
        <v>0</v>
      </c>
      <c r="BS91" s="2">
        <f t="shared" si="97"/>
        <v>0</v>
      </c>
      <c r="BT91" s="2">
        <f t="shared" si="97"/>
        <v>0</v>
      </c>
      <c r="BU91" s="2">
        <f t="shared" si="97"/>
        <v>0</v>
      </c>
      <c r="BV91" s="2">
        <f t="shared" si="97"/>
        <v>0</v>
      </c>
      <c r="BW91" s="2">
        <f t="shared" si="97"/>
        <v>0</v>
      </c>
      <c r="BX91" s="2">
        <f t="shared" si="97"/>
        <v>0</v>
      </c>
      <c r="BY91" s="2">
        <f t="shared" si="97"/>
        <v>0</v>
      </c>
      <c r="BZ91" s="2">
        <f t="shared" si="97"/>
        <v>0</v>
      </c>
      <c r="CA91" s="2">
        <f t="shared" si="97"/>
        <v>0</v>
      </c>
      <c r="CB91" s="2">
        <f t="shared" si="97"/>
        <v>0</v>
      </c>
      <c r="CC91" s="2">
        <f t="shared" si="97"/>
        <v>0</v>
      </c>
      <c r="CD91" s="2">
        <f t="shared" si="97"/>
        <v>0</v>
      </c>
      <c r="CE91" s="2">
        <f t="shared" si="97"/>
        <v>0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ТА-1  -  W</v>
      </c>
      <c r="B92" s="15" t="s">
        <v>91</v>
      </c>
      <c r="C92" s="18">
        <v>99</v>
      </c>
      <c r="D92" s="18">
        <v>85</v>
      </c>
      <c r="E92" s="22" t="s">
        <v>118</v>
      </c>
      <c r="F92" s="22">
        <v>3</v>
      </c>
      <c r="G92" s="18"/>
      <c r="H92" s="20">
        <f t="shared" ca="1" si="92"/>
        <v>0</v>
      </c>
      <c r="I92" s="16" t="str">
        <f t="shared" si="93"/>
        <v>01T002KV0015</v>
      </c>
      <c r="J92" s="54">
        <v>97.1</v>
      </c>
      <c r="K92" s="54">
        <v>97.2</v>
      </c>
      <c r="L92" s="54">
        <v>97.1</v>
      </c>
      <c r="M92" s="54">
        <v>97.1</v>
      </c>
      <c r="N92" s="54">
        <v>97.1</v>
      </c>
      <c r="O92" s="54">
        <v>97.2</v>
      </c>
      <c r="P92" s="54">
        <v>97.2</v>
      </c>
      <c r="Q92" s="54">
        <v>97.4</v>
      </c>
      <c r="R92" s="54">
        <v>97</v>
      </c>
      <c r="S92" s="54">
        <v>96.7</v>
      </c>
      <c r="T92" s="54">
        <v>96.6</v>
      </c>
      <c r="U92" s="54">
        <v>96.7</v>
      </c>
      <c r="V92" s="54">
        <v>96.9</v>
      </c>
      <c r="W92" s="56">
        <v>96.9</v>
      </c>
      <c r="X92" s="2">
        <f t="shared" ca="1" si="56"/>
        <v>0</v>
      </c>
      <c r="Y92" s="2">
        <f t="shared" ca="1" si="56"/>
        <v>0</v>
      </c>
      <c r="Z92" s="2">
        <f t="shared" ca="1" si="56"/>
        <v>0</v>
      </c>
      <c r="AA92" s="2">
        <f t="shared" ca="1" si="56"/>
        <v>0</v>
      </c>
      <c r="AB92" s="2">
        <f t="shared" ca="1" si="56"/>
        <v>0</v>
      </c>
      <c r="AC92" s="2">
        <f t="shared" ca="1" si="56"/>
        <v>0</v>
      </c>
      <c r="AD92" s="2">
        <f t="shared" ca="1" si="56"/>
        <v>0</v>
      </c>
      <c r="AE92" s="2">
        <f t="shared" ca="1" si="56"/>
        <v>0</v>
      </c>
      <c r="AF92" s="2">
        <f t="shared" ca="1" si="98"/>
        <v>0</v>
      </c>
      <c r="AG92" s="2">
        <f t="shared" ca="1" si="98"/>
        <v>0</v>
      </c>
      <c r="AH92" s="2">
        <f t="shared" ca="1" si="98"/>
        <v>0</v>
      </c>
      <c r="AI92" s="2">
        <f t="shared" ca="1" si="98"/>
        <v>0</v>
      </c>
      <c r="AJ92" s="2">
        <f t="shared" ca="1" si="98"/>
        <v>0</v>
      </c>
      <c r="AK92" s="2">
        <f t="shared" ca="1" si="98"/>
        <v>0</v>
      </c>
      <c r="AL92" s="55">
        <v>97</v>
      </c>
      <c r="AM92" s="55">
        <v>97</v>
      </c>
      <c r="AN92" s="55">
        <v>97</v>
      </c>
      <c r="AO92" s="55">
        <v>97</v>
      </c>
      <c r="AP92" s="55">
        <v>97.1</v>
      </c>
      <c r="AQ92" s="55">
        <v>97.1</v>
      </c>
      <c r="AR92" s="55">
        <v>97.1</v>
      </c>
      <c r="AS92" s="55">
        <v>97.2</v>
      </c>
      <c r="AT92" s="55">
        <v>97.2</v>
      </c>
      <c r="AU92" s="55">
        <v>97</v>
      </c>
      <c r="AV92" s="55">
        <v>96.9</v>
      </c>
      <c r="AW92" s="55">
        <v>97</v>
      </c>
      <c r="AX92" s="55">
        <v>97</v>
      </c>
      <c r="AY92" s="55">
        <v>97</v>
      </c>
      <c r="AZ92" s="2">
        <f t="shared" ca="1" si="57"/>
        <v>0</v>
      </c>
      <c r="BA92" s="2">
        <f t="shared" ca="1" si="57"/>
        <v>0</v>
      </c>
      <c r="BB92" s="2">
        <f t="shared" ca="1" si="57"/>
        <v>0</v>
      </c>
      <c r="BC92" s="2">
        <f t="shared" ca="1" si="57"/>
        <v>0</v>
      </c>
      <c r="BD92" s="2">
        <f t="shared" ca="1" si="57"/>
        <v>0</v>
      </c>
      <c r="BE92" s="2">
        <f t="shared" ca="1" si="57"/>
        <v>0</v>
      </c>
      <c r="BF92" s="2">
        <f t="shared" ca="1" si="57"/>
        <v>0</v>
      </c>
      <c r="BG92" s="2">
        <f t="shared" ca="1" si="57"/>
        <v>0</v>
      </c>
      <c r="BH92" s="2">
        <f t="shared" ca="1" si="99"/>
        <v>0</v>
      </c>
      <c r="BI92" s="2">
        <f t="shared" ca="1" si="99"/>
        <v>0</v>
      </c>
      <c r="BJ92" s="2">
        <f t="shared" ca="1" si="99"/>
        <v>0</v>
      </c>
      <c r="BK92" s="2">
        <f t="shared" ca="1" si="99"/>
        <v>0</v>
      </c>
      <c r="BL92" s="2">
        <f t="shared" ca="1" si="99"/>
        <v>0</v>
      </c>
      <c r="BM92" s="2">
        <f t="shared" ca="1" si="99"/>
        <v>0</v>
      </c>
      <c r="BN92" s="2" t="str">
        <f t="shared" si="94"/>
        <v>KV</v>
      </c>
      <c r="BO92" s="2">
        <f>IF(AND(COUNTIF(J92:W92,"&gt;0")&gt;6,COUNTIF(J92:W92,"&gt;0")=SUM(BR92:CE92)),SUM(BR92:CE92),0)</f>
        <v>0</v>
      </c>
      <c r="BP92" s="2">
        <f t="shared" si="91"/>
        <v>1</v>
      </c>
      <c r="BR92" s="2">
        <f t="shared" ref="BR92:CE97" si="100">IF(AND(J110 &gt;0,J92 &gt;0,J92&lt;$D92),1,0)</f>
        <v>0</v>
      </c>
      <c r="BS92" s="2">
        <f t="shared" si="100"/>
        <v>0</v>
      </c>
      <c r="BT92" s="2">
        <f t="shared" si="100"/>
        <v>0</v>
      </c>
      <c r="BU92" s="2">
        <f t="shared" si="100"/>
        <v>0</v>
      </c>
      <c r="BV92" s="2">
        <f t="shared" si="100"/>
        <v>0</v>
      </c>
      <c r="BW92" s="2">
        <f t="shared" si="100"/>
        <v>0</v>
      </c>
      <c r="BX92" s="2">
        <f t="shared" si="100"/>
        <v>0</v>
      </c>
      <c r="BY92" s="2">
        <f t="shared" si="100"/>
        <v>0</v>
      </c>
      <c r="BZ92" s="2">
        <f t="shared" si="100"/>
        <v>0</v>
      </c>
      <c r="CA92" s="2">
        <f t="shared" si="100"/>
        <v>0</v>
      </c>
      <c r="CB92" s="2">
        <f t="shared" si="100"/>
        <v>0</v>
      </c>
      <c r="CC92" s="2">
        <f t="shared" si="100"/>
        <v>0</v>
      </c>
      <c r="CD92" s="2">
        <f t="shared" si="100"/>
        <v>0</v>
      </c>
      <c r="CE92" s="2">
        <f t="shared" si="100"/>
        <v>0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ТА-2  -  W</v>
      </c>
      <c r="B93" s="15" t="s">
        <v>92</v>
      </c>
      <c r="C93" s="18">
        <v>99</v>
      </c>
      <c r="D93" s="18">
        <v>85</v>
      </c>
      <c r="E93" s="22" t="s">
        <v>118</v>
      </c>
      <c r="F93" s="22">
        <v>3</v>
      </c>
      <c r="G93" s="18"/>
      <c r="H93" s="20">
        <f t="shared" ca="1" si="92"/>
        <v>0</v>
      </c>
      <c r="I93" s="16" t="str">
        <f t="shared" si="93"/>
        <v>02T002KV0015</v>
      </c>
      <c r="J93" s="54">
        <v>97</v>
      </c>
      <c r="K93" s="54">
        <v>97.4</v>
      </c>
      <c r="L93" s="54">
        <v>97.2</v>
      </c>
      <c r="M93" s="54">
        <v>97.2</v>
      </c>
      <c r="N93" s="54">
        <v>97.3</v>
      </c>
      <c r="O93" s="54">
        <v>95.7</v>
      </c>
      <c r="P93" s="54">
        <v>95.8</v>
      </c>
      <c r="Q93" s="54">
        <v>96.1</v>
      </c>
      <c r="R93" s="54">
        <v>96.1</v>
      </c>
      <c r="S93" s="54">
        <v>97.4</v>
      </c>
      <c r="T93" s="54">
        <v>97</v>
      </c>
      <c r="U93" s="54">
        <v>96.2</v>
      </c>
      <c r="V93" s="54">
        <v>96.2</v>
      </c>
      <c r="W93" s="56">
        <v>95.9</v>
      </c>
      <c r="X93" s="2">
        <f t="shared" ca="1" si="56"/>
        <v>0</v>
      </c>
      <c r="Y93" s="2">
        <f t="shared" ca="1" si="56"/>
        <v>0</v>
      </c>
      <c r="Z93" s="2">
        <f t="shared" ca="1" si="56"/>
        <v>0</v>
      </c>
      <c r="AA93" s="2">
        <f t="shared" ca="1" si="56"/>
        <v>0</v>
      </c>
      <c r="AB93" s="2">
        <f t="shared" ca="1" si="56"/>
        <v>0</v>
      </c>
      <c r="AC93" s="2">
        <f t="shared" ca="1" si="56"/>
        <v>0</v>
      </c>
      <c r="AD93" s="2">
        <f t="shared" ca="1" si="56"/>
        <v>0</v>
      </c>
      <c r="AE93" s="2">
        <f t="shared" ca="1" si="56"/>
        <v>0</v>
      </c>
      <c r="AF93" s="2">
        <f t="shared" ca="1" si="98"/>
        <v>0</v>
      </c>
      <c r="AG93" s="2">
        <f t="shared" ca="1" si="98"/>
        <v>0</v>
      </c>
      <c r="AH93" s="2">
        <f t="shared" ca="1" si="98"/>
        <v>0</v>
      </c>
      <c r="AI93" s="2">
        <f t="shared" ca="1" si="98"/>
        <v>0</v>
      </c>
      <c r="AJ93" s="2">
        <f t="shared" ca="1" si="98"/>
        <v>0</v>
      </c>
      <c r="AK93" s="2">
        <f t="shared" ca="1" si="98"/>
        <v>0</v>
      </c>
      <c r="AL93" s="55">
        <v>97.7</v>
      </c>
      <c r="AM93" s="55">
        <v>97.7</v>
      </c>
      <c r="AN93" s="55">
        <v>97.7</v>
      </c>
      <c r="AO93" s="55">
        <v>97.7</v>
      </c>
      <c r="AP93" s="55">
        <v>97.7</v>
      </c>
      <c r="AQ93" s="55">
        <v>97.2</v>
      </c>
      <c r="AR93" s="55">
        <v>97.1</v>
      </c>
      <c r="AS93" s="55">
        <v>97.1</v>
      </c>
      <c r="AT93" s="55">
        <v>97</v>
      </c>
      <c r="AU93" s="55">
        <v>97.1</v>
      </c>
      <c r="AV93" s="55">
        <v>97.2</v>
      </c>
      <c r="AW93" s="55">
        <v>97.1</v>
      </c>
      <c r="AX93" s="55">
        <v>97</v>
      </c>
      <c r="AY93" s="55">
        <v>97.2</v>
      </c>
      <c r="AZ93" s="2">
        <f t="shared" ca="1" si="57"/>
        <v>0</v>
      </c>
      <c r="BA93" s="2">
        <f t="shared" ca="1" si="57"/>
        <v>0</v>
      </c>
      <c r="BB93" s="2">
        <f t="shared" ca="1" si="57"/>
        <v>0</v>
      </c>
      <c r="BC93" s="2">
        <f t="shared" ca="1" si="57"/>
        <v>0</v>
      </c>
      <c r="BD93" s="2">
        <f t="shared" ca="1" si="57"/>
        <v>0</v>
      </c>
      <c r="BE93" s="2">
        <f t="shared" ca="1" si="57"/>
        <v>0</v>
      </c>
      <c r="BF93" s="2">
        <f t="shared" ca="1" si="57"/>
        <v>0</v>
      </c>
      <c r="BG93" s="2">
        <f t="shared" ca="1" si="57"/>
        <v>0</v>
      </c>
      <c r="BH93" s="2">
        <f t="shared" ca="1" si="99"/>
        <v>0</v>
      </c>
      <c r="BI93" s="2">
        <f t="shared" ca="1" si="99"/>
        <v>0</v>
      </c>
      <c r="BJ93" s="2">
        <f t="shared" ca="1" si="99"/>
        <v>0</v>
      </c>
      <c r="BK93" s="2">
        <f t="shared" ca="1" si="99"/>
        <v>0</v>
      </c>
      <c r="BL93" s="2">
        <f t="shared" ca="1" si="99"/>
        <v>0</v>
      </c>
      <c r="BM93" s="2">
        <f t="shared" ca="1" si="99"/>
        <v>0</v>
      </c>
      <c r="BN93" s="2" t="str">
        <f t="shared" si="94"/>
        <v>KV</v>
      </c>
      <c r="BO93" s="2">
        <f>IF(AND(COUNTIF(J93:W93,"&gt;0")&gt;6,COUNTIF(J93:W93,"&gt;0")=SUM(BR93:CE93)),SUM(BR93:CE93),0)</f>
        <v>0</v>
      </c>
      <c r="BP93" s="2">
        <f t="shared" si="91"/>
        <v>1</v>
      </c>
      <c r="BR93" s="2">
        <f t="shared" si="100"/>
        <v>0</v>
      </c>
      <c r="BS93" s="2">
        <f t="shared" si="100"/>
        <v>0</v>
      </c>
      <c r="BT93" s="2">
        <f t="shared" si="100"/>
        <v>0</v>
      </c>
      <c r="BU93" s="2">
        <f t="shared" si="100"/>
        <v>0</v>
      </c>
      <c r="BV93" s="2">
        <f t="shared" si="100"/>
        <v>0</v>
      </c>
      <c r="BW93" s="2">
        <f t="shared" si="100"/>
        <v>0</v>
      </c>
      <c r="BX93" s="2">
        <f t="shared" si="100"/>
        <v>0</v>
      </c>
      <c r="BY93" s="2">
        <f t="shared" si="100"/>
        <v>0</v>
      </c>
      <c r="BZ93" s="2">
        <f t="shared" si="100"/>
        <v>0</v>
      </c>
      <c r="CA93" s="2">
        <f t="shared" si="100"/>
        <v>0</v>
      </c>
      <c r="CB93" s="2">
        <f t="shared" si="100"/>
        <v>0</v>
      </c>
      <c r="CC93" s="2">
        <f t="shared" si="100"/>
        <v>0</v>
      </c>
      <c r="CD93" s="2">
        <f t="shared" si="100"/>
        <v>0</v>
      </c>
      <c r="CE93" s="2">
        <f t="shared" si="100"/>
        <v>0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ТА-3  -  W</v>
      </c>
      <c r="B94" s="15" t="s">
        <v>93</v>
      </c>
      <c r="C94" s="18">
        <v>99</v>
      </c>
      <c r="D94" s="18">
        <v>85</v>
      </c>
      <c r="E94" s="22" t="s">
        <v>118</v>
      </c>
      <c r="F94" s="22">
        <v>3</v>
      </c>
      <c r="G94" s="18"/>
      <c r="H94" s="20">
        <f t="shared" ca="1" si="92"/>
        <v>0</v>
      </c>
      <c r="I94" s="16" t="str">
        <f t="shared" si="93"/>
        <v>03T002KV0015</v>
      </c>
      <c r="J94" s="54">
        <v>97.2</v>
      </c>
      <c r="K94" s="54">
        <v>97.4</v>
      </c>
      <c r="L94" s="54">
        <v>97.3</v>
      </c>
      <c r="M94" s="54">
        <v>97.2</v>
      </c>
      <c r="N94" s="54">
        <v>97.2</v>
      </c>
      <c r="O94" s="54">
        <v>97.4</v>
      </c>
      <c r="P94" s="54">
        <v>97.6</v>
      </c>
      <c r="Q94" s="54">
        <v>97.4</v>
      </c>
      <c r="R94" s="54">
        <v>97.6</v>
      </c>
      <c r="S94" s="54">
        <v>97.6</v>
      </c>
      <c r="T94" s="54">
        <v>97</v>
      </c>
      <c r="U94" s="54">
        <v>96.9</v>
      </c>
      <c r="V94" s="54">
        <v>97.6</v>
      </c>
      <c r="W94" s="56">
        <v>97.4</v>
      </c>
      <c r="X94" s="2">
        <f t="shared" ca="1" si="56"/>
        <v>0</v>
      </c>
      <c r="Y94" s="2">
        <f t="shared" ca="1" si="56"/>
        <v>0</v>
      </c>
      <c r="Z94" s="2">
        <f t="shared" ca="1" si="56"/>
        <v>0</v>
      </c>
      <c r="AA94" s="2">
        <f t="shared" ca="1" si="56"/>
        <v>0</v>
      </c>
      <c r="AB94" s="2">
        <f t="shared" ca="1" si="56"/>
        <v>0</v>
      </c>
      <c r="AC94" s="2">
        <f t="shared" ca="1" si="56"/>
        <v>0</v>
      </c>
      <c r="AD94" s="2">
        <f t="shared" ca="1" si="56"/>
        <v>0</v>
      </c>
      <c r="AE94" s="2">
        <f t="shared" ca="1" si="56"/>
        <v>0</v>
      </c>
      <c r="AF94" s="2">
        <f t="shared" ca="1" si="98"/>
        <v>0</v>
      </c>
      <c r="AG94" s="2">
        <f t="shared" ca="1" si="98"/>
        <v>0</v>
      </c>
      <c r="AH94" s="2">
        <f t="shared" ca="1" si="98"/>
        <v>0</v>
      </c>
      <c r="AI94" s="2">
        <f t="shared" ca="1" si="98"/>
        <v>0</v>
      </c>
      <c r="AJ94" s="2">
        <f t="shared" ca="1" si="98"/>
        <v>0</v>
      </c>
      <c r="AK94" s="2">
        <f t="shared" ca="1" si="98"/>
        <v>0</v>
      </c>
      <c r="AL94" s="55">
        <v>97.5</v>
      </c>
      <c r="AM94" s="55">
        <v>97.6</v>
      </c>
      <c r="AN94" s="55">
        <v>97.6</v>
      </c>
      <c r="AO94" s="55">
        <v>97.7</v>
      </c>
      <c r="AP94" s="55">
        <v>97.8</v>
      </c>
      <c r="AQ94" s="55">
        <v>97.7</v>
      </c>
      <c r="AR94" s="55">
        <v>97.5</v>
      </c>
      <c r="AS94" s="55">
        <v>97.5</v>
      </c>
      <c r="AT94" s="55">
        <v>97.5</v>
      </c>
      <c r="AU94" s="55">
        <v>97.4</v>
      </c>
      <c r="AV94" s="55">
        <v>97.5</v>
      </c>
      <c r="AW94" s="55">
        <v>97.4</v>
      </c>
      <c r="AX94" s="55">
        <v>97.6</v>
      </c>
      <c r="AY94" s="55">
        <v>97.6</v>
      </c>
      <c r="AZ94" s="2">
        <f t="shared" ca="1" si="57"/>
        <v>0</v>
      </c>
      <c r="BA94" s="2">
        <f t="shared" ca="1" si="57"/>
        <v>0</v>
      </c>
      <c r="BB94" s="2">
        <f t="shared" ca="1" si="57"/>
        <v>0</v>
      </c>
      <c r="BC94" s="2">
        <f t="shared" ca="1" si="57"/>
        <v>0</v>
      </c>
      <c r="BD94" s="2">
        <f t="shared" ca="1" si="57"/>
        <v>0</v>
      </c>
      <c r="BE94" s="2">
        <f t="shared" ca="1" si="57"/>
        <v>0</v>
      </c>
      <c r="BF94" s="2">
        <f t="shared" ca="1" si="57"/>
        <v>0</v>
      </c>
      <c r="BG94" s="2">
        <f t="shared" ca="1" si="57"/>
        <v>0</v>
      </c>
      <c r="BH94" s="2">
        <f t="shared" ca="1" si="99"/>
        <v>0</v>
      </c>
      <c r="BI94" s="2">
        <f t="shared" ca="1" si="99"/>
        <v>0</v>
      </c>
      <c r="BJ94" s="2">
        <f t="shared" ca="1" si="99"/>
        <v>0</v>
      </c>
      <c r="BK94" s="2">
        <f t="shared" ca="1" si="99"/>
        <v>0</v>
      </c>
      <c r="BL94" s="2">
        <f t="shared" ca="1" si="99"/>
        <v>0</v>
      </c>
      <c r="BM94" s="2">
        <f t="shared" ca="1" si="99"/>
        <v>0</v>
      </c>
      <c r="BN94" s="2" t="str">
        <f t="shared" si="94"/>
        <v>KV</v>
      </c>
      <c r="BO94" s="2">
        <f>IF(AND(COUNTIF(J94:W94,"&gt;0")&gt;6,COUNTIF(J94:W94,"&gt;0")=SUM(BR94:CE94)),SUM(BR94:CE94),0)</f>
        <v>0</v>
      </c>
      <c r="BP94" s="2">
        <f t="shared" si="91"/>
        <v>1</v>
      </c>
      <c r="BR94" s="2">
        <f t="shared" si="100"/>
        <v>0</v>
      </c>
      <c r="BS94" s="2">
        <f t="shared" si="100"/>
        <v>0</v>
      </c>
      <c r="BT94" s="2">
        <f t="shared" si="100"/>
        <v>0</v>
      </c>
      <c r="BU94" s="2">
        <f t="shared" si="100"/>
        <v>0</v>
      </c>
      <c r="BV94" s="2">
        <f t="shared" si="100"/>
        <v>0</v>
      </c>
      <c r="BW94" s="2">
        <f t="shared" si="100"/>
        <v>0</v>
      </c>
      <c r="BX94" s="2">
        <f t="shared" si="100"/>
        <v>0</v>
      </c>
      <c r="BY94" s="2">
        <f t="shared" si="100"/>
        <v>0</v>
      </c>
      <c r="BZ94" s="2">
        <f t="shared" si="100"/>
        <v>0</v>
      </c>
      <c r="CA94" s="2">
        <f t="shared" si="100"/>
        <v>0</v>
      </c>
      <c r="CB94" s="2">
        <f t="shared" si="100"/>
        <v>0</v>
      </c>
      <c r="CC94" s="2">
        <f t="shared" si="100"/>
        <v>0</v>
      </c>
      <c r="CD94" s="2">
        <f t="shared" si="100"/>
        <v>0</v>
      </c>
      <c r="CE94" s="2">
        <f t="shared" si="100"/>
        <v>0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ТА-4  -  W</v>
      </c>
      <c r="B95" s="15" t="s">
        <v>94</v>
      </c>
      <c r="C95" s="18">
        <v>99</v>
      </c>
      <c r="D95" s="18">
        <v>85</v>
      </c>
      <c r="E95" s="22" t="s">
        <v>118</v>
      </c>
      <c r="F95" s="22">
        <v>3</v>
      </c>
      <c r="G95" s="18"/>
      <c r="H95" s="20">
        <f t="shared" ca="1" si="92"/>
        <v>0</v>
      </c>
      <c r="I95" s="16" t="str">
        <f t="shared" si="93"/>
        <v>04T002KV0015</v>
      </c>
      <c r="J95" s="54">
        <v>97.1</v>
      </c>
      <c r="K95" s="54">
        <v>97.1</v>
      </c>
      <c r="L95" s="54">
        <v>97.1</v>
      </c>
      <c r="M95" s="54">
        <v>97.2</v>
      </c>
      <c r="N95" s="54">
        <v>97.1</v>
      </c>
      <c r="O95" s="54">
        <v>97</v>
      </c>
      <c r="P95" s="54">
        <v>97.1</v>
      </c>
      <c r="Q95" s="54">
        <v>96.7</v>
      </c>
      <c r="R95" s="54">
        <v>0</v>
      </c>
      <c r="S95" s="54">
        <v>0</v>
      </c>
      <c r="T95" s="54">
        <v>0</v>
      </c>
      <c r="U95" s="54">
        <v>0</v>
      </c>
      <c r="V95" s="54">
        <v>0</v>
      </c>
      <c r="W95" s="56">
        <v>0</v>
      </c>
      <c r="X95" s="2">
        <f t="shared" ca="1" si="56"/>
        <v>0</v>
      </c>
      <c r="Y95" s="2">
        <f t="shared" ca="1" si="56"/>
        <v>0</v>
      </c>
      <c r="Z95" s="2">
        <f t="shared" ca="1" si="56"/>
        <v>0</v>
      </c>
      <c r="AA95" s="2">
        <f t="shared" ca="1" si="56"/>
        <v>0</v>
      </c>
      <c r="AB95" s="2">
        <f t="shared" ca="1" si="56"/>
        <v>0</v>
      </c>
      <c r="AC95" s="2">
        <f t="shared" ca="1" si="56"/>
        <v>0</v>
      </c>
      <c r="AD95" s="2">
        <f t="shared" ca="1" si="56"/>
        <v>0</v>
      </c>
      <c r="AE95" s="2">
        <f t="shared" ca="1" si="56"/>
        <v>0</v>
      </c>
      <c r="AF95" s="2">
        <f t="shared" ca="1" si="98"/>
        <v>2</v>
      </c>
      <c r="AG95" s="2">
        <f t="shared" ca="1" si="98"/>
        <v>2</v>
      </c>
      <c r="AH95" s="2">
        <f t="shared" ca="1" si="98"/>
        <v>2</v>
      </c>
      <c r="AI95" s="2">
        <f t="shared" ca="1" si="98"/>
        <v>2</v>
      </c>
      <c r="AJ95" s="2">
        <f t="shared" ca="1" si="98"/>
        <v>2</v>
      </c>
      <c r="AK95" s="2">
        <f t="shared" ca="1" si="98"/>
        <v>2</v>
      </c>
      <c r="AL95" s="55">
        <v>96.9</v>
      </c>
      <c r="AM95" s="55">
        <v>97.1</v>
      </c>
      <c r="AN95" s="55">
        <v>97</v>
      </c>
      <c r="AO95" s="55">
        <v>97</v>
      </c>
      <c r="AP95" s="55">
        <v>97.1</v>
      </c>
      <c r="AQ95" s="55">
        <v>96.9</v>
      </c>
      <c r="AR95" s="55">
        <v>97.3</v>
      </c>
      <c r="AS95" s="55">
        <v>97.6</v>
      </c>
      <c r="AT95" s="55">
        <v>0</v>
      </c>
      <c r="AU95" s="55">
        <v>0</v>
      </c>
      <c r="AV95" s="55">
        <v>0</v>
      </c>
      <c r="AW95" s="55">
        <v>0</v>
      </c>
      <c r="AX95" s="55">
        <v>0</v>
      </c>
      <c r="AY95" s="55">
        <v>0</v>
      </c>
      <c r="AZ95" s="2">
        <f t="shared" ca="1" si="57"/>
        <v>0</v>
      </c>
      <c r="BA95" s="2">
        <f t="shared" ca="1" si="57"/>
        <v>0</v>
      </c>
      <c r="BB95" s="2">
        <f t="shared" ca="1" si="57"/>
        <v>0</v>
      </c>
      <c r="BC95" s="2">
        <f t="shared" ca="1" si="57"/>
        <v>0</v>
      </c>
      <c r="BD95" s="2">
        <f t="shared" ca="1" si="57"/>
        <v>0</v>
      </c>
      <c r="BE95" s="2">
        <f t="shared" ca="1" si="57"/>
        <v>0</v>
      </c>
      <c r="BF95" s="2">
        <f t="shared" ca="1" si="57"/>
        <v>0</v>
      </c>
      <c r="BG95" s="2">
        <f t="shared" ca="1" si="57"/>
        <v>0</v>
      </c>
      <c r="BH95" s="2">
        <f t="shared" ca="1" si="99"/>
        <v>0</v>
      </c>
      <c r="BI95" s="2">
        <f t="shared" ca="1" si="99"/>
        <v>0</v>
      </c>
      <c r="BJ95" s="2">
        <f t="shared" ca="1" si="99"/>
        <v>0</v>
      </c>
      <c r="BK95" s="2">
        <f t="shared" ca="1" si="99"/>
        <v>0</v>
      </c>
      <c r="BL95" s="2">
        <f t="shared" ca="1" si="99"/>
        <v>0</v>
      </c>
      <c r="BM95" s="2">
        <f t="shared" ca="1" si="99"/>
        <v>0</v>
      </c>
      <c r="BN95" s="2" t="str">
        <f t="shared" si="94"/>
        <v>KV</v>
      </c>
      <c r="BP95" s="2">
        <f t="shared" si="91"/>
        <v>1</v>
      </c>
      <c r="BR95" s="2">
        <f t="shared" si="100"/>
        <v>0</v>
      </c>
      <c r="BS95" s="2">
        <f t="shared" si="100"/>
        <v>0</v>
      </c>
      <c r="BT95" s="2">
        <f t="shared" si="100"/>
        <v>0</v>
      </c>
      <c r="BU95" s="2">
        <f t="shared" si="100"/>
        <v>0</v>
      </c>
      <c r="BV95" s="2">
        <f t="shared" si="100"/>
        <v>0</v>
      </c>
      <c r="BW95" s="2">
        <f t="shared" si="100"/>
        <v>0</v>
      </c>
      <c r="BX95" s="2">
        <f t="shared" si="100"/>
        <v>0</v>
      </c>
      <c r="BY95" s="2">
        <f t="shared" si="100"/>
        <v>0</v>
      </c>
      <c r="BZ95" s="2">
        <f t="shared" si="100"/>
        <v>0</v>
      </c>
      <c r="CA95" s="2">
        <f t="shared" si="100"/>
        <v>0</v>
      </c>
      <c r="CB95" s="2">
        <f t="shared" si="100"/>
        <v>0</v>
      </c>
      <c r="CC95" s="2">
        <f t="shared" si="100"/>
        <v>0</v>
      </c>
      <c r="CD95" s="2">
        <f t="shared" si="100"/>
        <v>0</v>
      </c>
      <c r="CE95" s="2">
        <f t="shared" si="100"/>
        <v>0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ТА-5  -  W</v>
      </c>
      <c r="B96" s="15" t="s">
        <v>95</v>
      </c>
      <c r="C96" s="18">
        <v>99</v>
      </c>
      <c r="D96" s="18">
        <v>85</v>
      </c>
      <c r="E96" s="22" t="s">
        <v>118</v>
      </c>
      <c r="F96" s="22">
        <v>3</v>
      </c>
      <c r="G96" s="18"/>
      <c r="H96" s="20">
        <f t="shared" ca="1" si="92"/>
        <v>0</v>
      </c>
      <c r="I96" s="16" t="str">
        <f t="shared" si="93"/>
        <v>05T002KV0015</v>
      </c>
      <c r="J96" s="54">
        <v>96.6</v>
      </c>
      <c r="K96" s="54">
        <v>96.9</v>
      </c>
      <c r="L96" s="54">
        <v>96.6</v>
      </c>
      <c r="M96" s="54">
        <v>96.6</v>
      </c>
      <c r="N96" s="54">
        <v>96.7</v>
      </c>
      <c r="O96" s="54">
        <v>96.9</v>
      </c>
      <c r="P96" s="54">
        <v>96.7</v>
      </c>
      <c r="Q96" s="54">
        <v>96.6</v>
      </c>
      <c r="R96" s="54">
        <v>97.3</v>
      </c>
      <c r="S96" s="54">
        <v>97.4</v>
      </c>
      <c r="T96" s="54">
        <v>96.9</v>
      </c>
      <c r="U96" s="54">
        <v>97.2</v>
      </c>
      <c r="V96" s="54">
        <v>97.3</v>
      </c>
      <c r="W96" s="56">
        <v>97.2</v>
      </c>
      <c r="X96" s="2">
        <f t="shared" ca="1" si="56"/>
        <v>0</v>
      </c>
      <c r="Y96" s="2">
        <f t="shared" ca="1" si="56"/>
        <v>0</v>
      </c>
      <c r="Z96" s="2">
        <f t="shared" ca="1" si="56"/>
        <v>0</v>
      </c>
      <c r="AA96" s="2">
        <f t="shared" ca="1" si="56"/>
        <v>0</v>
      </c>
      <c r="AB96" s="2">
        <f t="shared" ca="1" si="56"/>
        <v>0</v>
      </c>
      <c r="AC96" s="2">
        <f t="shared" ca="1" si="56"/>
        <v>0</v>
      </c>
      <c r="AD96" s="2">
        <f t="shared" ca="1" si="56"/>
        <v>0</v>
      </c>
      <c r="AE96" s="2">
        <f t="shared" ca="1" si="56"/>
        <v>0</v>
      </c>
      <c r="AF96" s="2">
        <f t="shared" ca="1" si="98"/>
        <v>0</v>
      </c>
      <c r="AG96" s="2">
        <f t="shared" ca="1" si="98"/>
        <v>0</v>
      </c>
      <c r="AH96" s="2">
        <f t="shared" ca="1" si="98"/>
        <v>0</v>
      </c>
      <c r="AI96" s="2">
        <f t="shared" ca="1" si="98"/>
        <v>0</v>
      </c>
      <c r="AJ96" s="2">
        <f t="shared" ca="1" si="98"/>
        <v>0</v>
      </c>
      <c r="AK96" s="2">
        <f t="shared" ca="1" si="98"/>
        <v>0</v>
      </c>
      <c r="AL96" s="55">
        <v>97.5</v>
      </c>
      <c r="AM96" s="55">
        <v>97.5</v>
      </c>
      <c r="AN96" s="55">
        <v>97.5</v>
      </c>
      <c r="AO96" s="55">
        <v>97.5</v>
      </c>
      <c r="AP96" s="55">
        <v>97.4</v>
      </c>
      <c r="AQ96" s="55">
        <v>97.4</v>
      </c>
      <c r="AR96" s="55">
        <v>97.5</v>
      </c>
      <c r="AS96" s="55">
        <v>97.5</v>
      </c>
      <c r="AT96" s="55">
        <v>97.5</v>
      </c>
      <c r="AU96" s="55">
        <v>97.5</v>
      </c>
      <c r="AV96" s="55">
        <v>97.5</v>
      </c>
      <c r="AW96" s="55">
        <v>97.5</v>
      </c>
      <c r="AX96" s="55">
        <v>97.5</v>
      </c>
      <c r="AY96" s="55">
        <v>97.5</v>
      </c>
      <c r="AZ96" s="2">
        <f t="shared" ca="1" si="57"/>
        <v>0</v>
      </c>
      <c r="BA96" s="2">
        <f t="shared" ca="1" si="57"/>
        <v>0</v>
      </c>
      <c r="BB96" s="2">
        <f t="shared" ca="1" si="57"/>
        <v>0</v>
      </c>
      <c r="BC96" s="2">
        <f t="shared" ca="1" si="57"/>
        <v>0</v>
      </c>
      <c r="BD96" s="2">
        <f t="shared" ca="1" si="57"/>
        <v>0</v>
      </c>
      <c r="BE96" s="2">
        <f t="shared" ca="1" si="57"/>
        <v>0</v>
      </c>
      <c r="BF96" s="2">
        <f t="shared" ca="1" si="57"/>
        <v>0</v>
      </c>
      <c r="BG96" s="2">
        <f t="shared" ca="1" si="57"/>
        <v>0</v>
      </c>
      <c r="BH96" s="2">
        <f t="shared" ca="1" si="99"/>
        <v>0</v>
      </c>
      <c r="BI96" s="2">
        <f t="shared" ca="1" si="99"/>
        <v>0</v>
      </c>
      <c r="BJ96" s="2">
        <f t="shared" ca="1" si="99"/>
        <v>0</v>
      </c>
      <c r="BK96" s="2">
        <f t="shared" ca="1" si="99"/>
        <v>0</v>
      </c>
      <c r="BL96" s="2">
        <f t="shared" ca="1" si="99"/>
        <v>0</v>
      </c>
      <c r="BM96" s="2">
        <f t="shared" ca="1" si="99"/>
        <v>0</v>
      </c>
      <c r="BN96" s="2" t="str">
        <f t="shared" si="94"/>
        <v>KV</v>
      </c>
      <c r="BO96" s="2">
        <f t="shared" ref="BO96:BO103" si="101">IF(AND(COUNTIF(J96:W96,"&gt;0")&gt;6,COUNTIF(J96:W96,"&gt;0")=SUM(BR96:CE96)),SUM(BR96:CE96),0)</f>
        <v>0</v>
      </c>
      <c r="BP96" s="2">
        <f t="shared" si="91"/>
        <v>1</v>
      </c>
      <c r="BR96" s="2">
        <f t="shared" si="100"/>
        <v>0</v>
      </c>
      <c r="BS96" s="2">
        <f t="shared" si="100"/>
        <v>0</v>
      </c>
      <c r="BT96" s="2">
        <f t="shared" si="100"/>
        <v>0</v>
      </c>
      <c r="BU96" s="2">
        <f t="shared" si="100"/>
        <v>0</v>
      </c>
      <c r="BV96" s="2">
        <f t="shared" si="100"/>
        <v>0</v>
      </c>
      <c r="BW96" s="2">
        <f t="shared" si="100"/>
        <v>0</v>
      </c>
      <c r="BX96" s="2">
        <f t="shared" si="100"/>
        <v>0</v>
      </c>
      <c r="BY96" s="2">
        <f t="shared" si="100"/>
        <v>0</v>
      </c>
      <c r="BZ96" s="2">
        <f t="shared" si="100"/>
        <v>0</v>
      </c>
      <c r="CA96" s="2">
        <f t="shared" si="100"/>
        <v>0</v>
      </c>
      <c r="CB96" s="2">
        <f t="shared" si="100"/>
        <v>0</v>
      </c>
      <c r="CC96" s="2">
        <f t="shared" si="100"/>
        <v>0</v>
      </c>
      <c r="CD96" s="2">
        <f t="shared" si="100"/>
        <v>0</v>
      </c>
      <c r="CE96" s="2">
        <f t="shared" si="100"/>
        <v>0</v>
      </c>
    </row>
    <row r="97" spans="1:83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ТА-6  -  W</v>
      </c>
      <c r="B97" s="15" t="s">
        <v>96</v>
      </c>
      <c r="C97" s="18">
        <v>99</v>
      </c>
      <c r="D97" s="18">
        <v>85</v>
      </c>
      <c r="E97" s="22" t="s">
        <v>118</v>
      </c>
      <c r="F97" s="22">
        <v>3</v>
      </c>
      <c r="G97" s="18"/>
      <c r="H97" s="20">
        <f t="shared" ca="1" si="92"/>
        <v>0</v>
      </c>
      <c r="I97" s="16" t="str">
        <f t="shared" si="93"/>
        <v>06T002KV0015</v>
      </c>
      <c r="J97" s="54">
        <v>97</v>
      </c>
      <c r="K97" s="54">
        <v>97</v>
      </c>
      <c r="L97" s="54">
        <v>97.1</v>
      </c>
      <c r="M97" s="54">
        <v>96.9</v>
      </c>
      <c r="N97" s="54">
        <v>0</v>
      </c>
      <c r="O97" s="54">
        <v>0</v>
      </c>
      <c r="P97" s="54">
        <v>0</v>
      </c>
      <c r="Q97" s="54">
        <v>0</v>
      </c>
      <c r="R97" s="54">
        <v>95.8</v>
      </c>
      <c r="S97" s="54">
        <v>96.6</v>
      </c>
      <c r="T97" s="54">
        <v>96.6</v>
      </c>
      <c r="U97" s="54">
        <v>96.5</v>
      </c>
      <c r="V97" s="54">
        <v>96.4</v>
      </c>
      <c r="W97" s="56">
        <v>96.5</v>
      </c>
      <c r="X97" s="2">
        <f t="shared" ca="1" si="56"/>
        <v>0</v>
      </c>
      <c r="Y97" s="2">
        <f t="shared" ca="1" si="56"/>
        <v>0</v>
      </c>
      <c r="Z97" s="2">
        <f t="shared" ca="1" si="56"/>
        <v>0</v>
      </c>
      <c r="AA97" s="2">
        <f t="shared" ca="1" si="56"/>
        <v>0</v>
      </c>
      <c r="AB97" s="2">
        <f t="shared" ca="1" si="56"/>
        <v>2</v>
      </c>
      <c r="AC97" s="2">
        <f t="shared" ca="1" si="56"/>
        <v>2</v>
      </c>
      <c r="AD97" s="2">
        <f t="shared" ca="1" si="56"/>
        <v>2</v>
      </c>
      <c r="AE97" s="2">
        <f t="shared" ca="1" si="56"/>
        <v>2</v>
      </c>
      <c r="AF97" s="2">
        <f t="shared" ca="1" si="98"/>
        <v>0</v>
      </c>
      <c r="AG97" s="2">
        <f t="shared" ca="1" si="98"/>
        <v>0</v>
      </c>
      <c r="AH97" s="2">
        <f t="shared" ca="1" si="98"/>
        <v>0</v>
      </c>
      <c r="AI97" s="2">
        <f t="shared" ca="1" si="98"/>
        <v>0</v>
      </c>
      <c r="AJ97" s="2">
        <f t="shared" ca="1" si="98"/>
        <v>0</v>
      </c>
      <c r="AK97" s="2">
        <f t="shared" ca="1" si="98"/>
        <v>0</v>
      </c>
      <c r="AL97" s="55">
        <v>96.9</v>
      </c>
      <c r="AM97" s="55">
        <v>97.1</v>
      </c>
      <c r="AN97" s="55">
        <v>97.2</v>
      </c>
      <c r="AO97" s="55">
        <v>97.4</v>
      </c>
      <c r="AP97" s="55">
        <v>0</v>
      </c>
      <c r="AQ97" s="55">
        <v>0</v>
      </c>
      <c r="AR97" s="55">
        <v>0</v>
      </c>
      <c r="AS97" s="55">
        <v>0</v>
      </c>
      <c r="AT97" s="55">
        <v>97.4</v>
      </c>
      <c r="AU97" s="55">
        <v>97</v>
      </c>
      <c r="AV97" s="55">
        <v>97</v>
      </c>
      <c r="AW97" s="55">
        <v>97</v>
      </c>
      <c r="AX97" s="55">
        <v>96.8</v>
      </c>
      <c r="AY97" s="55">
        <v>96.8</v>
      </c>
      <c r="AZ97" s="2">
        <f t="shared" ca="1" si="57"/>
        <v>0</v>
      </c>
      <c r="BA97" s="2">
        <f t="shared" ca="1" si="57"/>
        <v>0</v>
      </c>
      <c r="BB97" s="2">
        <f t="shared" ca="1" si="57"/>
        <v>0</v>
      </c>
      <c r="BC97" s="2">
        <f t="shared" ca="1" si="57"/>
        <v>0</v>
      </c>
      <c r="BD97" s="2">
        <f t="shared" ca="1" si="57"/>
        <v>0</v>
      </c>
      <c r="BE97" s="2">
        <f t="shared" ca="1" si="57"/>
        <v>0</v>
      </c>
      <c r="BF97" s="2">
        <f t="shared" ca="1" si="57"/>
        <v>0</v>
      </c>
      <c r="BG97" s="2">
        <f t="shared" ca="1" si="57"/>
        <v>0</v>
      </c>
      <c r="BH97" s="2">
        <f t="shared" ca="1" si="99"/>
        <v>0</v>
      </c>
      <c r="BI97" s="2">
        <f t="shared" ca="1" si="99"/>
        <v>0</v>
      </c>
      <c r="BJ97" s="2">
        <f t="shared" ca="1" si="99"/>
        <v>0</v>
      </c>
      <c r="BK97" s="2">
        <f t="shared" ca="1" si="99"/>
        <v>0</v>
      </c>
      <c r="BL97" s="2">
        <f t="shared" ca="1" si="99"/>
        <v>0</v>
      </c>
      <c r="BM97" s="2">
        <f t="shared" ca="1" si="99"/>
        <v>0</v>
      </c>
      <c r="BN97" s="2" t="str">
        <f t="shared" si="94"/>
        <v>KV</v>
      </c>
      <c r="BO97" s="2">
        <f t="shared" si="101"/>
        <v>0</v>
      </c>
      <c r="BP97" s="2">
        <f t="shared" si="91"/>
        <v>1</v>
      </c>
      <c r="BR97" s="2">
        <f t="shared" si="100"/>
        <v>0</v>
      </c>
      <c r="BS97" s="2">
        <f t="shared" si="100"/>
        <v>0</v>
      </c>
      <c r="BT97" s="2">
        <f t="shared" si="100"/>
        <v>0</v>
      </c>
      <c r="BU97" s="2">
        <f t="shared" si="100"/>
        <v>0</v>
      </c>
      <c r="BV97" s="2">
        <f t="shared" si="100"/>
        <v>0</v>
      </c>
      <c r="BW97" s="2">
        <f t="shared" si="100"/>
        <v>0</v>
      </c>
      <c r="BX97" s="2">
        <f t="shared" si="100"/>
        <v>0</v>
      </c>
      <c r="BY97" s="2">
        <f t="shared" si="100"/>
        <v>0</v>
      </c>
      <c r="BZ97" s="2">
        <f t="shared" si="100"/>
        <v>0</v>
      </c>
      <c r="CA97" s="2">
        <f t="shared" si="100"/>
        <v>0</v>
      </c>
      <c r="CB97" s="2">
        <f t="shared" si="100"/>
        <v>0</v>
      </c>
      <c r="CC97" s="2">
        <f t="shared" si="100"/>
        <v>0</v>
      </c>
      <c r="CD97" s="2">
        <f t="shared" si="100"/>
        <v>0</v>
      </c>
      <c r="CE97" s="2">
        <f t="shared" si="100"/>
        <v>0</v>
      </c>
    </row>
    <row r="98" spans="1:83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КА-1А  -  ЧЧР</v>
      </c>
      <c r="B98" s="15" t="s">
        <v>1052</v>
      </c>
      <c r="C98" s="18"/>
      <c r="D98" s="18"/>
      <c r="E98" s="22"/>
      <c r="F98" s="22"/>
      <c r="G98" s="18"/>
      <c r="H98" s="20">
        <f t="shared" ca="1" si="92"/>
        <v>0</v>
      </c>
      <c r="I98" s="16" t="str">
        <f t="shared" si="93"/>
        <v>01K002LHA015</v>
      </c>
      <c r="J98" s="54">
        <v>24</v>
      </c>
      <c r="K98" s="54">
        <v>24</v>
      </c>
      <c r="L98" s="54">
        <v>24</v>
      </c>
      <c r="M98" s="54">
        <v>24</v>
      </c>
      <c r="N98" s="54">
        <v>24</v>
      </c>
      <c r="O98" s="54">
        <v>24</v>
      </c>
      <c r="P98" s="54">
        <v>24</v>
      </c>
      <c r="Q98" s="54">
        <v>24</v>
      </c>
      <c r="R98" s="54">
        <v>15.47</v>
      </c>
      <c r="S98" s="54">
        <v>24</v>
      </c>
      <c r="T98" s="54">
        <v>24</v>
      </c>
      <c r="U98" s="54">
        <v>24</v>
      </c>
      <c r="V98" s="54">
        <v>24</v>
      </c>
      <c r="W98" s="56">
        <v>24</v>
      </c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2">
        <f t="shared" ca="1" si="57"/>
        <v>0</v>
      </c>
      <c r="BA98" s="2">
        <f t="shared" ca="1" si="57"/>
        <v>0</v>
      </c>
      <c r="BB98" s="2">
        <f t="shared" ca="1" si="57"/>
        <v>0</v>
      </c>
      <c r="BC98" s="2">
        <f t="shared" ca="1" si="57"/>
        <v>0</v>
      </c>
      <c r="BD98" s="2">
        <f t="shared" ca="1" si="57"/>
        <v>0</v>
      </c>
      <c r="BE98" s="2">
        <f t="shared" ca="1" si="57"/>
        <v>0</v>
      </c>
      <c r="BF98" s="2">
        <f t="shared" ca="1" si="57"/>
        <v>0</v>
      </c>
      <c r="BG98" s="2">
        <f t="shared" ca="1" si="57"/>
        <v>0</v>
      </c>
      <c r="BH98" s="2">
        <f t="shared" ca="1" si="99"/>
        <v>0</v>
      </c>
      <c r="BI98" s="2">
        <f t="shared" ca="1" si="99"/>
        <v>0</v>
      </c>
      <c r="BJ98" s="2">
        <f t="shared" ca="1" si="99"/>
        <v>0</v>
      </c>
      <c r="BK98" s="2">
        <f t="shared" ca="1" si="99"/>
        <v>0</v>
      </c>
      <c r="BL98" s="2">
        <f t="shared" ca="1" si="99"/>
        <v>0</v>
      </c>
      <c r="BM98" s="2">
        <f t="shared" ca="1" si="99"/>
        <v>0</v>
      </c>
      <c r="BN98" s="2" t="str">
        <f t="shared" si="94"/>
        <v>LH</v>
      </c>
      <c r="BO98" s="2">
        <f t="shared" si="101"/>
        <v>0</v>
      </c>
      <c r="BP98" s="2">
        <f t="shared" si="91"/>
        <v>0</v>
      </c>
      <c r="BR98" s="2">
        <f t="shared" ref="BR98:BR115" si="102">IF(W98=24,1,IF(AND(V98=24,W98=0),1,IF(AND(U98=24,V98=0),1,IF(AND(T98=24,U98=0),1,IF(AND(S98=24,T98=0),1,IF(AND(R98=24,S98=0),1,IF(AND(Q98=24,R98=0),1,IF(AND(P98=24,Q98=0),1,IF(AND(O98=24,P98=0),1,IF(AND(N98=24,O98=0),1,IF(AND(M98=24,N98=0),1,IF(AND(L98=24,M98=0),1,IF(AND(K98=24,L98=0),1,IF(AND(J98=24,K98=0),1,0))))))))))))))</f>
        <v>1</v>
      </c>
    </row>
    <row r="99" spans="1:83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КА-1Б  -  ЧЧР</v>
      </c>
      <c r="B99" s="15" t="s">
        <v>1053</v>
      </c>
      <c r="C99" s="18"/>
      <c r="D99" s="18"/>
      <c r="E99" s="22"/>
      <c r="F99" s="22"/>
      <c r="G99" s="18"/>
      <c r="H99" s="20">
        <f t="shared" ca="1" si="92"/>
        <v>0</v>
      </c>
      <c r="I99" s="16" t="str">
        <f t="shared" si="93"/>
        <v>01K002LHB015</v>
      </c>
      <c r="J99" s="54">
        <v>24</v>
      </c>
      <c r="K99" s="54">
        <v>24</v>
      </c>
      <c r="L99" s="54">
        <v>24</v>
      </c>
      <c r="M99" s="54">
        <v>24</v>
      </c>
      <c r="N99" s="54">
        <v>24</v>
      </c>
      <c r="O99" s="54">
        <v>24</v>
      </c>
      <c r="P99" s="54">
        <v>24</v>
      </c>
      <c r="Q99" s="54">
        <v>24</v>
      </c>
      <c r="R99" s="54">
        <v>18.18</v>
      </c>
      <c r="S99" s="54">
        <v>24</v>
      </c>
      <c r="T99" s="54">
        <v>24</v>
      </c>
      <c r="U99" s="54">
        <v>24</v>
      </c>
      <c r="V99" s="54">
        <v>24</v>
      </c>
      <c r="W99" s="56">
        <v>24</v>
      </c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2">
        <f t="shared" ca="1" si="57"/>
        <v>0</v>
      </c>
      <c r="BA99" s="2">
        <f t="shared" ca="1" si="57"/>
        <v>0</v>
      </c>
      <c r="BB99" s="2">
        <f t="shared" ca="1" si="57"/>
        <v>0</v>
      </c>
      <c r="BC99" s="2">
        <f t="shared" ca="1" si="57"/>
        <v>0</v>
      </c>
      <c r="BD99" s="2">
        <f t="shared" ca="1" si="57"/>
        <v>0</v>
      </c>
      <c r="BE99" s="2">
        <f t="shared" ca="1" si="57"/>
        <v>0</v>
      </c>
      <c r="BF99" s="2">
        <f t="shared" ca="1" si="57"/>
        <v>0</v>
      </c>
      <c r="BG99" s="2">
        <f t="shared" ca="1" si="57"/>
        <v>0</v>
      </c>
      <c r="BH99" s="2">
        <f t="shared" ca="1" si="99"/>
        <v>0</v>
      </c>
      <c r="BI99" s="2">
        <f t="shared" ca="1" si="99"/>
        <v>0</v>
      </c>
      <c r="BJ99" s="2">
        <f t="shared" ca="1" si="99"/>
        <v>0</v>
      </c>
      <c r="BK99" s="2">
        <f t="shared" ca="1" si="99"/>
        <v>0</v>
      </c>
      <c r="BL99" s="2">
        <f t="shared" ca="1" si="99"/>
        <v>0</v>
      </c>
      <c r="BM99" s="2">
        <f t="shared" ca="1" si="99"/>
        <v>0</v>
      </c>
      <c r="BN99" s="2" t="str">
        <f t="shared" si="94"/>
        <v>LH</v>
      </c>
      <c r="BO99" s="2">
        <f t="shared" si="101"/>
        <v>0</v>
      </c>
      <c r="BP99" s="2">
        <f t="shared" si="91"/>
        <v>0</v>
      </c>
      <c r="BR99" s="2">
        <f t="shared" si="102"/>
        <v>1</v>
      </c>
    </row>
    <row r="100" spans="1:83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КА-2А  -  ЧЧР</v>
      </c>
      <c r="B100" s="15" t="s">
        <v>1054</v>
      </c>
      <c r="C100" s="18"/>
      <c r="D100" s="18"/>
      <c r="E100" s="22"/>
      <c r="F100" s="22"/>
      <c r="G100" s="18"/>
      <c r="H100" s="20">
        <f t="shared" ca="1" si="92"/>
        <v>0</v>
      </c>
      <c r="I100" s="16" t="str">
        <f t="shared" si="93"/>
        <v>02K002LHA015</v>
      </c>
      <c r="J100" s="54">
        <v>1</v>
      </c>
      <c r="K100" s="54">
        <v>0</v>
      </c>
      <c r="L100" s="54">
        <v>1.42</v>
      </c>
      <c r="M100" s="54">
        <v>24</v>
      </c>
      <c r="N100" s="54">
        <v>24</v>
      </c>
      <c r="O100" s="54">
        <v>24</v>
      </c>
      <c r="P100" s="54">
        <v>24</v>
      </c>
      <c r="Q100" s="54">
        <v>24</v>
      </c>
      <c r="R100" s="54">
        <v>24</v>
      </c>
      <c r="S100" s="54">
        <v>24</v>
      </c>
      <c r="T100" s="54">
        <v>24</v>
      </c>
      <c r="U100" s="54">
        <v>24</v>
      </c>
      <c r="V100" s="54">
        <v>24</v>
      </c>
      <c r="W100" s="56">
        <v>24</v>
      </c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2">
        <f t="shared" ca="1" si="57"/>
        <v>0</v>
      </c>
      <c r="BA100" s="2">
        <f t="shared" ref="BA100:BG116" ca="1" si="103">COUNTIF(OFFSET(I100,,$D$2+2,COUNTIF(OFFSET($H100,1-ROW($H100),2+4*$D$2,116),"="&amp;OFFSET($H100,,2+4*$D$2))),"&gt;20")</f>
        <v>0</v>
      </c>
      <c r="BB100" s="2">
        <f t="shared" ca="1" si="103"/>
        <v>0</v>
      </c>
      <c r="BC100" s="2">
        <f t="shared" ca="1" si="103"/>
        <v>0</v>
      </c>
      <c r="BD100" s="2">
        <f t="shared" ca="1" si="103"/>
        <v>0</v>
      </c>
      <c r="BE100" s="2">
        <f t="shared" ca="1" si="103"/>
        <v>0</v>
      </c>
      <c r="BF100" s="2">
        <f t="shared" ca="1" si="103"/>
        <v>0</v>
      </c>
      <c r="BG100" s="2">
        <f t="shared" ca="1" si="103"/>
        <v>0</v>
      </c>
      <c r="BH100" s="2">
        <f t="shared" ca="1" si="99"/>
        <v>0</v>
      </c>
      <c r="BI100" s="2">
        <f t="shared" ca="1" si="99"/>
        <v>0</v>
      </c>
      <c r="BJ100" s="2">
        <f t="shared" ca="1" si="99"/>
        <v>0</v>
      </c>
      <c r="BK100" s="2">
        <f t="shared" ca="1" si="99"/>
        <v>0</v>
      </c>
      <c r="BL100" s="2">
        <f t="shared" ca="1" si="99"/>
        <v>0</v>
      </c>
      <c r="BM100" s="2">
        <f t="shared" ca="1" si="99"/>
        <v>0</v>
      </c>
      <c r="BN100" s="2" t="str">
        <f t="shared" si="94"/>
        <v>LH</v>
      </c>
      <c r="BO100" s="2">
        <f t="shared" si="101"/>
        <v>0</v>
      </c>
      <c r="BP100" s="2">
        <f t="shared" si="91"/>
        <v>0</v>
      </c>
      <c r="BR100" s="2">
        <f t="shared" si="102"/>
        <v>1</v>
      </c>
    </row>
    <row r="101" spans="1:83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КА-2Б  -  ЧЧР</v>
      </c>
      <c r="B101" s="15" t="s">
        <v>1055</v>
      </c>
      <c r="C101" s="18"/>
      <c r="D101" s="18"/>
      <c r="E101" s="22"/>
      <c r="F101" s="22"/>
      <c r="G101" s="18"/>
      <c r="H101" s="20">
        <f t="shared" ca="1" si="92"/>
        <v>0</v>
      </c>
      <c r="I101" s="16" t="str">
        <f t="shared" si="93"/>
        <v>02K002LHB015</v>
      </c>
      <c r="J101" s="54">
        <v>24</v>
      </c>
      <c r="K101" s="54">
        <v>24</v>
      </c>
      <c r="L101" s="54">
        <v>23</v>
      </c>
      <c r="M101" s="54">
        <v>0</v>
      </c>
      <c r="N101" s="54">
        <v>0</v>
      </c>
      <c r="O101" s="54">
        <v>24</v>
      </c>
      <c r="P101" s="54">
        <v>24</v>
      </c>
      <c r="Q101" s="54">
        <v>24</v>
      </c>
      <c r="R101" s="54">
        <v>24</v>
      </c>
      <c r="S101" s="54">
        <v>24</v>
      </c>
      <c r="T101" s="54">
        <v>24</v>
      </c>
      <c r="U101" s="54">
        <v>24</v>
      </c>
      <c r="V101" s="54">
        <v>24</v>
      </c>
      <c r="W101" s="56">
        <v>24</v>
      </c>
      <c r="AL101" s="55"/>
      <c r="AM101" s="55"/>
      <c r="AN101" s="55"/>
      <c r="AO101" s="55"/>
      <c r="AP101" s="55"/>
      <c r="AQ101" s="55"/>
      <c r="AR101" s="55"/>
      <c r="AS101" s="55"/>
      <c r="AT101" s="55"/>
      <c r="AU101" s="55"/>
      <c r="AV101" s="55"/>
      <c r="AW101" s="55"/>
      <c r="AX101" s="55"/>
      <c r="AY101" s="55"/>
      <c r="AZ101" s="2">
        <f t="shared" ref="AZ101:AZ116" ca="1" si="104">COUNTIF(OFFSET(H101,,$D$2+2,COUNTIF(OFFSET($H101,1-ROW($H101),2+4*$D$2,116),"="&amp;OFFSET($H101,,2+4*$D$2))),"&gt;20")</f>
        <v>0</v>
      </c>
      <c r="BA101" s="2">
        <f t="shared" ca="1" si="103"/>
        <v>0</v>
      </c>
      <c r="BB101" s="2">
        <f t="shared" ca="1" si="103"/>
        <v>0</v>
      </c>
      <c r="BC101" s="2">
        <f t="shared" ca="1" si="103"/>
        <v>0</v>
      </c>
      <c r="BD101" s="2">
        <f t="shared" ca="1" si="103"/>
        <v>0</v>
      </c>
      <c r="BE101" s="2">
        <f t="shared" ca="1" si="103"/>
        <v>0</v>
      </c>
      <c r="BF101" s="2">
        <f t="shared" ca="1" si="103"/>
        <v>0</v>
      </c>
      <c r="BG101" s="2">
        <f t="shared" ca="1" si="103"/>
        <v>0</v>
      </c>
      <c r="BH101" s="2">
        <f t="shared" ca="1" si="99"/>
        <v>0</v>
      </c>
      <c r="BI101" s="2">
        <f t="shared" ca="1" si="99"/>
        <v>0</v>
      </c>
      <c r="BJ101" s="2">
        <f t="shared" ca="1" si="99"/>
        <v>0</v>
      </c>
      <c r="BK101" s="2">
        <f t="shared" ca="1" si="99"/>
        <v>0</v>
      </c>
      <c r="BL101" s="2">
        <f t="shared" ca="1" si="99"/>
        <v>0</v>
      </c>
      <c r="BM101" s="2">
        <f t="shared" ca="1" si="99"/>
        <v>0</v>
      </c>
      <c r="BN101" s="2" t="str">
        <f t="shared" si="94"/>
        <v>LH</v>
      </c>
      <c r="BO101" s="2">
        <f t="shared" si="101"/>
        <v>0</v>
      </c>
      <c r="BP101" s="2">
        <f t="shared" si="91"/>
        <v>0</v>
      </c>
      <c r="BR101" s="2">
        <f t="shared" si="102"/>
        <v>1</v>
      </c>
    </row>
    <row r="102" spans="1:83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КА-3А  -  ЧЧР</v>
      </c>
      <c r="B102" s="15" t="s">
        <v>1056</v>
      </c>
      <c r="C102" s="18"/>
      <c r="D102" s="18"/>
      <c r="E102" s="22"/>
      <c r="F102" s="22"/>
      <c r="G102" s="18"/>
      <c r="H102" s="20">
        <f t="shared" ca="1" si="92"/>
        <v>0</v>
      </c>
      <c r="I102" s="16" t="str">
        <f t="shared" si="93"/>
        <v>03K002LHA015</v>
      </c>
      <c r="J102" s="54">
        <v>24</v>
      </c>
      <c r="K102" s="54">
        <v>24</v>
      </c>
      <c r="L102" s="54">
        <v>24</v>
      </c>
      <c r="M102" s="54">
        <v>24</v>
      </c>
      <c r="N102" s="54">
        <v>24</v>
      </c>
      <c r="O102" s="54">
        <v>24</v>
      </c>
      <c r="P102" s="54">
        <v>24</v>
      </c>
      <c r="Q102" s="54">
        <v>24</v>
      </c>
      <c r="R102" s="54">
        <v>24</v>
      </c>
      <c r="S102" s="54">
        <v>24</v>
      </c>
      <c r="T102" s="54">
        <v>24</v>
      </c>
      <c r="U102" s="54">
        <v>24</v>
      </c>
      <c r="V102" s="54">
        <v>24</v>
      </c>
      <c r="W102" s="56">
        <v>24</v>
      </c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2">
        <f t="shared" ca="1" si="104"/>
        <v>0</v>
      </c>
      <c r="BA102" s="2">
        <f t="shared" ca="1" si="103"/>
        <v>0</v>
      </c>
      <c r="BB102" s="2">
        <f t="shared" ca="1" si="103"/>
        <v>0</v>
      </c>
      <c r="BC102" s="2">
        <f t="shared" ca="1" si="103"/>
        <v>0</v>
      </c>
      <c r="BD102" s="2">
        <f t="shared" ca="1" si="103"/>
        <v>0</v>
      </c>
      <c r="BE102" s="2">
        <f t="shared" ca="1" si="103"/>
        <v>0</v>
      </c>
      <c r="BF102" s="2">
        <f t="shared" ca="1" si="103"/>
        <v>0</v>
      </c>
      <c r="BG102" s="2">
        <f t="shared" ca="1" si="103"/>
        <v>0</v>
      </c>
      <c r="BH102" s="2">
        <f t="shared" ca="1" si="99"/>
        <v>0</v>
      </c>
      <c r="BI102" s="2">
        <f t="shared" ca="1" si="99"/>
        <v>0</v>
      </c>
      <c r="BJ102" s="2">
        <f t="shared" ca="1" si="99"/>
        <v>0</v>
      </c>
      <c r="BK102" s="2">
        <f t="shared" ca="1" si="99"/>
        <v>0</v>
      </c>
      <c r="BL102" s="2">
        <f t="shared" ca="1" si="99"/>
        <v>0</v>
      </c>
      <c r="BM102" s="2">
        <f t="shared" ca="1" si="99"/>
        <v>0</v>
      </c>
      <c r="BN102" s="2" t="str">
        <f t="shared" si="94"/>
        <v>LH</v>
      </c>
      <c r="BO102" s="2">
        <f t="shared" si="101"/>
        <v>0</v>
      </c>
      <c r="BP102" s="2">
        <f t="shared" si="91"/>
        <v>0</v>
      </c>
      <c r="BR102" s="2">
        <f t="shared" si="102"/>
        <v>1</v>
      </c>
    </row>
    <row r="103" spans="1:83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КА-3Б  -  ЧЧР</v>
      </c>
      <c r="B103" s="15" t="s">
        <v>1057</v>
      </c>
      <c r="C103" s="18"/>
      <c r="D103" s="18"/>
      <c r="E103" s="22"/>
      <c r="F103" s="22"/>
      <c r="G103" s="18"/>
      <c r="H103" s="20">
        <f t="shared" ca="1" si="92"/>
        <v>0</v>
      </c>
      <c r="I103" s="16" t="str">
        <f t="shared" si="93"/>
        <v>03K002LHB015</v>
      </c>
      <c r="J103" s="54">
        <v>24</v>
      </c>
      <c r="K103" s="54">
        <v>24</v>
      </c>
      <c r="L103" s="54">
        <v>24</v>
      </c>
      <c r="M103" s="54">
        <v>24</v>
      </c>
      <c r="N103" s="54">
        <v>24</v>
      </c>
      <c r="O103" s="54">
        <v>24</v>
      </c>
      <c r="P103" s="54">
        <v>24</v>
      </c>
      <c r="Q103" s="54">
        <v>24</v>
      </c>
      <c r="R103" s="54">
        <v>24</v>
      </c>
      <c r="S103" s="54">
        <v>24</v>
      </c>
      <c r="T103" s="54">
        <v>24</v>
      </c>
      <c r="U103" s="54">
        <v>24</v>
      </c>
      <c r="V103" s="54">
        <v>24</v>
      </c>
      <c r="W103" s="56">
        <v>24</v>
      </c>
      <c r="AL103" s="55"/>
      <c r="AM103" s="55"/>
      <c r="AN103" s="55"/>
      <c r="AO103" s="55"/>
      <c r="AP103" s="55"/>
      <c r="AQ103" s="55"/>
      <c r="AR103" s="55"/>
      <c r="AS103" s="55"/>
      <c r="AT103" s="55"/>
      <c r="AU103" s="55"/>
      <c r="AV103" s="55"/>
      <c r="AW103" s="55"/>
      <c r="AX103" s="55"/>
      <c r="AY103" s="55"/>
      <c r="AZ103" s="2">
        <f t="shared" ca="1" si="104"/>
        <v>0</v>
      </c>
      <c r="BA103" s="2">
        <f t="shared" ca="1" si="103"/>
        <v>0</v>
      </c>
      <c r="BB103" s="2">
        <f t="shared" ca="1" si="103"/>
        <v>0</v>
      </c>
      <c r="BC103" s="2">
        <f t="shared" ca="1" si="103"/>
        <v>0</v>
      </c>
      <c r="BD103" s="2">
        <f t="shared" ca="1" si="103"/>
        <v>0</v>
      </c>
      <c r="BE103" s="2">
        <f t="shared" ca="1" si="103"/>
        <v>0</v>
      </c>
      <c r="BF103" s="2">
        <f t="shared" ca="1" si="103"/>
        <v>0</v>
      </c>
      <c r="BG103" s="2">
        <f t="shared" ca="1" si="103"/>
        <v>0</v>
      </c>
      <c r="BH103" s="2">
        <f t="shared" ca="1" si="99"/>
        <v>0</v>
      </c>
      <c r="BI103" s="2">
        <f t="shared" ca="1" si="99"/>
        <v>0</v>
      </c>
      <c r="BJ103" s="2">
        <f t="shared" ca="1" si="99"/>
        <v>0</v>
      </c>
      <c r="BK103" s="2">
        <f t="shared" ca="1" si="99"/>
        <v>0</v>
      </c>
      <c r="BL103" s="2">
        <f t="shared" ca="1" si="99"/>
        <v>0</v>
      </c>
      <c r="BM103" s="2">
        <f t="shared" ca="1" si="99"/>
        <v>0</v>
      </c>
      <c r="BN103" s="2" t="str">
        <f t="shared" si="94"/>
        <v>LH</v>
      </c>
      <c r="BO103" s="2">
        <f t="shared" si="101"/>
        <v>0</v>
      </c>
      <c r="BP103" s="2">
        <f t="shared" si="91"/>
        <v>0</v>
      </c>
      <c r="BR103" s="2">
        <f t="shared" si="102"/>
        <v>1</v>
      </c>
    </row>
    <row r="104" spans="1:83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КА-4А  -  ЧЧР</v>
      </c>
      <c r="B104" s="15" t="s">
        <v>1058</v>
      </c>
      <c r="C104" s="18"/>
      <c r="D104" s="18"/>
      <c r="E104" s="22"/>
      <c r="F104" s="22"/>
      <c r="G104" s="18"/>
      <c r="H104" s="20">
        <f t="shared" ca="1" si="92"/>
        <v>0</v>
      </c>
      <c r="I104" s="16" t="str">
        <f t="shared" si="93"/>
        <v>04K002LHA015</v>
      </c>
      <c r="J104" s="54">
        <v>24</v>
      </c>
      <c r="K104" s="54">
        <v>24</v>
      </c>
      <c r="L104" s="54">
        <v>24</v>
      </c>
      <c r="M104" s="54">
        <v>24</v>
      </c>
      <c r="N104" s="54">
        <v>24</v>
      </c>
      <c r="O104" s="54">
        <v>24</v>
      </c>
      <c r="P104" s="54">
        <v>24</v>
      </c>
      <c r="Q104" s="54">
        <v>6.4</v>
      </c>
      <c r="R104" s="54">
        <v>0</v>
      </c>
      <c r="S104" s="54">
        <v>0</v>
      </c>
      <c r="T104" s="54">
        <v>0</v>
      </c>
      <c r="U104" s="54">
        <v>0</v>
      </c>
      <c r="V104" s="54">
        <v>0</v>
      </c>
      <c r="W104" s="56">
        <v>0</v>
      </c>
      <c r="AL104" s="55"/>
      <c r="AM104" s="55"/>
      <c r="AN104" s="55"/>
      <c r="AO104" s="55"/>
      <c r="AP104" s="55"/>
      <c r="AQ104" s="55"/>
      <c r="AR104" s="55"/>
      <c r="AS104" s="55"/>
      <c r="AT104" s="55"/>
      <c r="AU104" s="55"/>
      <c r="AV104" s="55"/>
      <c r="AW104" s="55"/>
      <c r="AX104" s="55"/>
      <c r="AY104" s="55"/>
      <c r="AZ104" s="2">
        <f t="shared" ca="1" si="104"/>
        <v>0</v>
      </c>
      <c r="BA104" s="2">
        <f t="shared" ca="1" si="103"/>
        <v>0</v>
      </c>
      <c r="BB104" s="2">
        <f t="shared" ca="1" si="103"/>
        <v>0</v>
      </c>
      <c r="BC104" s="2">
        <f t="shared" ca="1" si="103"/>
        <v>0</v>
      </c>
      <c r="BD104" s="2">
        <f t="shared" ca="1" si="103"/>
        <v>0</v>
      </c>
      <c r="BE104" s="2">
        <f t="shared" ca="1" si="103"/>
        <v>0</v>
      </c>
      <c r="BF104" s="2">
        <f t="shared" ca="1" si="103"/>
        <v>0</v>
      </c>
      <c r="BG104" s="2">
        <f t="shared" ca="1" si="103"/>
        <v>0</v>
      </c>
      <c r="BH104" s="2">
        <f t="shared" ca="1" si="99"/>
        <v>0</v>
      </c>
      <c r="BI104" s="2">
        <f t="shared" ca="1" si="99"/>
        <v>0</v>
      </c>
      <c r="BJ104" s="2">
        <f t="shared" ca="1" si="99"/>
        <v>0</v>
      </c>
      <c r="BK104" s="2">
        <f t="shared" ca="1" si="99"/>
        <v>0</v>
      </c>
      <c r="BL104" s="2">
        <f t="shared" ca="1" si="99"/>
        <v>0</v>
      </c>
      <c r="BM104" s="2">
        <f t="shared" ca="1" si="99"/>
        <v>0</v>
      </c>
      <c r="BN104" s="2" t="str">
        <f t="shared" si="94"/>
        <v>LH</v>
      </c>
      <c r="BP104" s="2">
        <f t="shared" ref="BP104:BP115" si="105">IF(AND(COUNTIF(J104:W104,"&gt;0")&gt;6,SUM(BR104:CE104)=0),1,0)</f>
        <v>1</v>
      </c>
      <c r="BR104" s="2">
        <f t="shared" si="102"/>
        <v>0</v>
      </c>
    </row>
    <row r="105" spans="1:83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КА-4Б  -  ЧЧР</v>
      </c>
      <c r="B105" s="15" t="s">
        <v>1059</v>
      </c>
      <c r="C105" s="18"/>
      <c r="D105" s="18"/>
      <c r="E105" s="22"/>
      <c r="F105" s="22"/>
      <c r="G105" s="18"/>
      <c r="H105" s="20">
        <f t="shared" ca="1" si="92"/>
        <v>0</v>
      </c>
      <c r="I105" s="16" t="str">
        <f t="shared" si="93"/>
        <v>04K002LHB015</v>
      </c>
      <c r="J105" s="54">
        <v>24</v>
      </c>
      <c r="K105" s="54">
        <v>24</v>
      </c>
      <c r="L105" s="54">
        <v>24</v>
      </c>
      <c r="M105" s="54">
        <v>24</v>
      </c>
      <c r="N105" s="54">
        <v>24</v>
      </c>
      <c r="O105" s="54">
        <v>24</v>
      </c>
      <c r="P105" s="54">
        <v>24</v>
      </c>
      <c r="Q105" s="54">
        <v>7</v>
      </c>
      <c r="R105" s="54">
        <v>0</v>
      </c>
      <c r="S105" s="54">
        <v>0</v>
      </c>
      <c r="T105" s="54">
        <v>0</v>
      </c>
      <c r="U105" s="54">
        <v>0</v>
      </c>
      <c r="V105" s="54">
        <v>0</v>
      </c>
      <c r="W105" s="56">
        <v>0</v>
      </c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2">
        <f t="shared" ca="1" si="104"/>
        <v>0</v>
      </c>
      <c r="BA105" s="2">
        <f t="shared" ca="1" si="103"/>
        <v>0</v>
      </c>
      <c r="BB105" s="2">
        <f t="shared" ca="1" si="103"/>
        <v>0</v>
      </c>
      <c r="BC105" s="2">
        <f t="shared" ca="1" si="103"/>
        <v>0</v>
      </c>
      <c r="BD105" s="2">
        <f t="shared" ca="1" si="103"/>
        <v>0</v>
      </c>
      <c r="BE105" s="2">
        <f t="shared" ca="1" si="103"/>
        <v>0</v>
      </c>
      <c r="BF105" s="2">
        <f t="shared" ca="1" si="103"/>
        <v>0</v>
      </c>
      <c r="BG105" s="2">
        <f t="shared" ca="1" si="103"/>
        <v>0</v>
      </c>
      <c r="BH105" s="2">
        <f t="shared" ca="1" si="99"/>
        <v>0</v>
      </c>
      <c r="BI105" s="2">
        <f t="shared" ca="1" si="99"/>
        <v>0</v>
      </c>
      <c r="BJ105" s="2">
        <f t="shared" ca="1" si="99"/>
        <v>0</v>
      </c>
      <c r="BK105" s="2">
        <f t="shared" ca="1" si="99"/>
        <v>0</v>
      </c>
      <c r="BL105" s="2">
        <f t="shared" ca="1" si="99"/>
        <v>0</v>
      </c>
      <c r="BM105" s="2">
        <f t="shared" ca="1" si="99"/>
        <v>0</v>
      </c>
      <c r="BN105" s="2" t="str">
        <f t="shared" si="94"/>
        <v>LH</v>
      </c>
      <c r="BP105" s="2">
        <f t="shared" si="105"/>
        <v>1</v>
      </c>
      <c r="BR105" s="2">
        <f t="shared" si="102"/>
        <v>0</v>
      </c>
    </row>
    <row r="106" spans="1:83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КА-5А  -  ЧЧР</v>
      </c>
      <c r="B106" s="15" t="s">
        <v>1060</v>
      </c>
      <c r="C106" s="18"/>
      <c r="D106" s="18"/>
      <c r="E106" s="22"/>
      <c r="F106" s="22"/>
      <c r="G106" s="18"/>
      <c r="H106" s="20">
        <f t="shared" ca="1" si="92"/>
        <v>0</v>
      </c>
      <c r="I106" s="16" t="str">
        <f t="shared" si="93"/>
        <v>05K002LHA015</v>
      </c>
      <c r="J106" s="54">
        <v>24</v>
      </c>
      <c r="K106" s="54">
        <v>24</v>
      </c>
      <c r="L106" s="54">
        <v>24</v>
      </c>
      <c r="M106" s="54">
        <v>24</v>
      </c>
      <c r="N106" s="54">
        <v>24</v>
      </c>
      <c r="O106" s="54">
        <v>24</v>
      </c>
      <c r="P106" s="54">
        <v>24</v>
      </c>
      <c r="Q106" s="54">
        <v>24</v>
      </c>
      <c r="R106" s="54">
        <v>24</v>
      </c>
      <c r="S106" s="54">
        <v>24</v>
      </c>
      <c r="T106" s="54">
        <v>24</v>
      </c>
      <c r="U106" s="54">
        <v>24</v>
      </c>
      <c r="V106" s="54">
        <v>24</v>
      </c>
      <c r="W106" s="56">
        <v>24</v>
      </c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  <c r="AX106" s="55"/>
      <c r="AY106" s="55"/>
      <c r="AZ106" s="2">
        <f t="shared" ca="1" si="104"/>
        <v>0</v>
      </c>
      <c r="BA106" s="2">
        <f t="shared" ca="1" si="103"/>
        <v>0</v>
      </c>
      <c r="BB106" s="2">
        <f t="shared" ca="1" si="103"/>
        <v>0</v>
      </c>
      <c r="BC106" s="2">
        <f t="shared" ca="1" si="103"/>
        <v>0</v>
      </c>
      <c r="BD106" s="2">
        <f t="shared" ca="1" si="103"/>
        <v>0</v>
      </c>
      <c r="BE106" s="2">
        <f t="shared" ca="1" si="103"/>
        <v>0</v>
      </c>
      <c r="BF106" s="2">
        <f t="shared" ca="1" si="103"/>
        <v>0</v>
      </c>
      <c r="BG106" s="2">
        <f t="shared" ca="1" si="103"/>
        <v>0</v>
      </c>
      <c r="BH106" s="2">
        <f t="shared" ca="1" si="99"/>
        <v>0</v>
      </c>
      <c r="BI106" s="2">
        <f t="shared" ca="1" si="99"/>
        <v>0</v>
      </c>
      <c r="BJ106" s="2">
        <f t="shared" ca="1" si="99"/>
        <v>0</v>
      </c>
      <c r="BK106" s="2">
        <f t="shared" ca="1" si="99"/>
        <v>0</v>
      </c>
      <c r="BL106" s="2">
        <f t="shared" ca="1" si="99"/>
        <v>0</v>
      </c>
      <c r="BM106" s="2">
        <f t="shared" ca="1" si="99"/>
        <v>0</v>
      </c>
      <c r="BN106" s="2" t="str">
        <f t="shared" si="94"/>
        <v>LH</v>
      </c>
      <c r="BO106" s="2">
        <f>IF(AND(COUNTIF(J106:W106,"&gt;0")&gt;6,COUNTIF(J106:W106,"&gt;0")=SUM(BR106:CE106)),SUM(BR106:CE106),0)</f>
        <v>0</v>
      </c>
      <c r="BP106" s="2">
        <f t="shared" si="105"/>
        <v>0</v>
      </c>
      <c r="BR106" s="2">
        <f t="shared" si="102"/>
        <v>1</v>
      </c>
    </row>
    <row r="107" spans="1:83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КА-5Б  -  ЧЧР</v>
      </c>
      <c r="B107" s="15" t="s">
        <v>1061</v>
      </c>
      <c r="C107" s="18"/>
      <c r="D107" s="18"/>
      <c r="E107" s="22"/>
      <c r="F107" s="22"/>
      <c r="G107" s="18"/>
      <c r="H107" s="20">
        <f t="shared" ca="1" si="92"/>
        <v>0</v>
      </c>
      <c r="I107" s="16" t="str">
        <f t="shared" si="93"/>
        <v>05K002LHB015</v>
      </c>
      <c r="J107" s="54">
        <v>24</v>
      </c>
      <c r="K107" s="54">
        <v>24</v>
      </c>
      <c r="L107" s="54">
        <v>24</v>
      </c>
      <c r="M107" s="54">
        <v>24</v>
      </c>
      <c r="N107" s="54">
        <v>24</v>
      </c>
      <c r="O107" s="54">
        <v>24</v>
      </c>
      <c r="P107" s="54">
        <v>24</v>
      </c>
      <c r="Q107" s="54">
        <v>24</v>
      </c>
      <c r="R107" s="54">
        <v>1</v>
      </c>
      <c r="S107" s="54">
        <v>0</v>
      </c>
      <c r="T107" s="54">
        <v>0</v>
      </c>
      <c r="U107" s="54">
        <v>0</v>
      </c>
      <c r="V107" s="54">
        <v>0</v>
      </c>
      <c r="W107" s="56">
        <v>0</v>
      </c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2">
        <f t="shared" ca="1" si="104"/>
        <v>0</v>
      </c>
      <c r="BA107" s="2">
        <f t="shared" ca="1" si="103"/>
        <v>0</v>
      </c>
      <c r="BB107" s="2">
        <f t="shared" ca="1" si="103"/>
        <v>0</v>
      </c>
      <c r="BC107" s="2">
        <f t="shared" ca="1" si="103"/>
        <v>0</v>
      </c>
      <c r="BD107" s="2">
        <f t="shared" ca="1" si="103"/>
        <v>0</v>
      </c>
      <c r="BE107" s="2">
        <f t="shared" ca="1" si="103"/>
        <v>0</v>
      </c>
      <c r="BF107" s="2">
        <f t="shared" ca="1" si="103"/>
        <v>0</v>
      </c>
      <c r="BG107" s="2">
        <f t="shared" ca="1" si="103"/>
        <v>0</v>
      </c>
      <c r="BH107" s="2">
        <f t="shared" ca="1" si="99"/>
        <v>0</v>
      </c>
      <c r="BI107" s="2">
        <f t="shared" ca="1" si="99"/>
        <v>0</v>
      </c>
      <c r="BJ107" s="2">
        <f t="shared" ca="1" si="99"/>
        <v>0</v>
      </c>
      <c r="BK107" s="2">
        <f t="shared" ca="1" si="99"/>
        <v>0</v>
      </c>
      <c r="BL107" s="2">
        <f t="shared" ca="1" si="99"/>
        <v>0</v>
      </c>
      <c r="BM107" s="2">
        <f t="shared" ca="1" si="99"/>
        <v>0</v>
      </c>
      <c r="BN107" s="2" t="str">
        <f t="shared" si="94"/>
        <v>LH</v>
      </c>
      <c r="BP107" s="2">
        <f t="shared" si="105"/>
        <v>1</v>
      </c>
      <c r="BR107" s="2">
        <f t="shared" si="102"/>
        <v>0</v>
      </c>
    </row>
    <row r="108" spans="1:83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КА-6А  -  ЧЧР</v>
      </c>
      <c r="B108" s="15" t="s">
        <v>1062</v>
      </c>
      <c r="C108" s="18"/>
      <c r="D108" s="18"/>
      <c r="E108" s="22"/>
      <c r="F108" s="22"/>
      <c r="G108" s="18"/>
      <c r="H108" s="20">
        <f t="shared" ca="1" si="92"/>
        <v>0</v>
      </c>
      <c r="I108" s="16" t="str">
        <f t="shared" si="93"/>
        <v>06K002LHA015</v>
      </c>
      <c r="J108" s="54">
        <v>24</v>
      </c>
      <c r="K108" s="54">
        <v>24</v>
      </c>
      <c r="L108" s="54">
        <v>24</v>
      </c>
      <c r="M108" s="54">
        <v>21</v>
      </c>
      <c r="N108" s="54">
        <v>0</v>
      </c>
      <c r="O108" s="54">
        <v>0</v>
      </c>
      <c r="P108" s="54">
        <v>0</v>
      </c>
      <c r="Q108" s="54">
        <v>0</v>
      </c>
      <c r="R108" s="54">
        <v>11</v>
      </c>
      <c r="S108" s="54">
        <v>24</v>
      </c>
      <c r="T108" s="54">
        <v>24</v>
      </c>
      <c r="U108" s="54">
        <v>24</v>
      </c>
      <c r="V108" s="54">
        <v>24</v>
      </c>
      <c r="W108" s="56">
        <v>24</v>
      </c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2">
        <f t="shared" ca="1" si="104"/>
        <v>0</v>
      </c>
      <c r="BA108" s="2">
        <f t="shared" ca="1" si="103"/>
        <v>0</v>
      </c>
      <c r="BB108" s="2">
        <f t="shared" ca="1" si="103"/>
        <v>0</v>
      </c>
      <c r="BC108" s="2">
        <f t="shared" ca="1" si="103"/>
        <v>0</v>
      </c>
      <c r="BD108" s="2">
        <f t="shared" ca="1" si="103"/>
        <v>0</v>
      </c>
      <c r="BE108" s="2">
        <f t="shared" ca="1" si="103"/>
        <v>0</v>
      </c>
      <c r="BF108" s="2">
        <f t="shared" ca="1" si="103"/>
        <v>0</v>
      </c>
      <c r="BG108" s="2">
        <f t="shared" ca="1" si="103"/>
        <v>0</v>
      </c>
      <c r="BH108" s="2">
        <f t="shared" ca="1" si="99"/>
        <v>0</v>
      </c>
      <c r="BI108" s="2">
        <f t="shared" ca="1" si="99"/>
        <v>0</v>
      </c>
      <c r="BJ108" s="2">
        <f t="shared" ca="1" si="99"/>
        <v>0</v>
      </c>
      <c r="BK108" s="2">
        <f t="shared" ca="1" si="99"/>
        <v>0</v>
      </c>
      <c r="BL108" s="2">
        <f t="shared" ca="1" si="99"/>
        <v>0</v>
      </c>
      <c r="BM108" s="2">
        <f t="shared" ca="1" si="99"/>
        <v>0</v>
      </c>
      <c r="BN108" s="2" t="str">
        <f t="shared" si="94"/>
        <v>LH</v>
      </c>
      <c r="BO108" s="2">
        <f>IF(AND(COUNTIF(J108:W108,"&gt;0")&gt;6,COUNTIF(J108:W108,"&gt;0")=SUM(BR108:CE108)),SUM(BR108:CE108),0)</f>
        <v>0</v>
      </c>
      <c r="BP108" s="2">
        <f t="shared" si="105"/>
        <v>0</v>
      </c>
      <c r="BR108" s="2">
        <f t="shared" si="102"/>
        <v>1</v>
      </c>
    </row>
    <row r="109" spans="1:83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КА-6Б  -  ЧЧР</v>
      </c>
      <c r="B109" s="15" t="s">
        <v>1063</v>
      </c>
      <c r="C109" s="18"/>
      <c r="D109" s="18"/>
      <c r="E109" s="22"/>
      <c r="F109" s="22"/>
      <c r="G109" s="18"/>
      <c r="H109" s="20">
        <f t="shared" ca="1" si="92"/>
        <v>0</v>
      </c>
      <c r="I109" s="16" t="str">
        <f t="shared" si="93"/>
        <v>06K002LHB015</v>
      </c>
      <c r="J109" s="54">
        <v>24</v>
      </c>
      <c r="K109" s="54">
        <v>24</v>
      </c>
      <c r="L109" s="54">
        <v>24</v>
      </c>
      <c r="M109" s="54">
        <v>20.329999999999998</v>
      </c>
      <c r="N109" s="54">
        <v>0</v>
      </c>
      <c r="O109" s="54">
        <v>0</v>
      </c>
      <c r="P109" s="54">
        <v>0</v>
      </c>
      <c r="Q109" s="54">
        <v>0</v>
      </c>
      <c r="R109" s="54">
        <v>24</v>
      </c>
      <c r="S109" s="54">
        <v>24</v>
      </c>
      <c r="T109" s="54">
        <v>24</v>
      </c>
      <c r="U109" s="54">
        <v>24</v>
      </c>
      <c r="V109" s="54">
        <v>24</v>
      </c>
      <c r="W109" s="56">
        <v>24</v>
      </c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2">
        <f t="shared" ca="1" si="104"/>
        <v>0</v>
      </c>
      <c r="BA109" s="2">
        <f t="shared" ca="1" si="103"/>
        <v>0</v>
      </c>
      <c r="BB109" s="2">
        <f t="shared" ca="1" si="103"/>
        <v>0</v>
      </c>
      <c r="BC109" s="2">
        <f t="shared" ca="1" si="103"/>
        <v>0</v>
      </c>
      <c r="BD109" s="2">
        <f t="shared" ca="1" si="103"/>
        <v>0</v>
      </c>
      <c r="BE109" s="2">
        <f t="shared" ca="1" si="103"/>
        <v>0</v>
      </c>
      <c r="BF109" s="2">
        <f t="shared" ca="1" si="103"/>
        <v>0</v>
      </c>
      <c r="BG109" s="2">
        <f t="shared" ca="1" si="103"/>
        <v>0</v>
      </c>
      <c r="BH109" s="2">
        <f t="shared" ca="1" si="99"/>
        <v>0</v>
      </c>
      <c r="BI109" s="2">
        <f t="shared" ca="1" si="99"/>
        <v>0</v>
      </c>
      <c r="BJ109" s="2">
        <f t="shared" ca="1" si="99"/>
        <v>0</v>
      </c>
      <c r="BK109" s="2">
        <f t="shared" ca="1" si="99"/>
        <v>0</v>
      </c>
      <c r="BL109" s="2">
        <f t="shared" ca="1" si="99"/>
        <v>0</v>
      </c>
      <c r="BM109" s="2">
        <f t="shared" ca="1" si="99"/>
        <v>0</v>
      </c>
      <c r="BN109" s="2" t="str">
        <f t="shared" si="94"/>
        <v>LH</v>
      </c>
      <c r="BO109" s="2">
        <f>IF(AND(COUNTIF(J109:W109,"&gt;0")&gt;6,COUNTIF(J109:W109,"&gt;0")=SUM(BR109:CE109)),SUM(BR109:CE109),0)</f>
        <v>0</v>
      </c>
      <c r="BP109" s="2">
        <f t="shared" si="105"/>
        <v>0</v>
      </c>
      <c r="BR109" s="2">
        <f t="shared" si="102"/>
        <v>1</v>
      </c>
    </row>
    <row r="110" spans="1:83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ТА-1  -  ЧЧР</v>
      </c>
      <c r="B110" s="15" t="s">
        <v>1064</v>
      </c>
      <c r="C110" s="18"/>
      <c r="D110" s="18"/>
      <c r="E110" s="22"/>
      <c r="F110" s="22"/>
      <c r="G110" s="18"/>
      <c r="H110" s="20">
        <f t="shared" ca="1" si="92"/>
        <v>0</v>
      </c>
      <c r="I110" s="16" t="str">
        <f t="shared" si="93"/>
        <v>01T002LH0015</v>
      </c>
      <c r="J110" s="54">
        <v>24</v>
      </c>
      <c r="K110" s="54">
        <v>24</v>
      </c>
      <c r="L110" s="54">
        <v>24</v>
      </c>
      <c r="M110" s="54">
        <v>24</v>
      </c>
      <c r="N110" s="54">
        <v>24</v>
      </c>
      <c r="O110" s="54">
        <v>24</v>
      </c>
      <c r="P110" s="54">
        <v>24</v>
      </c>
      <c r="Q110" s="54">
        <v>24</v>
      </c>
      <c r="R110" s="54">
        <v>18.18</v>
      </c>
      <c r="S110" s="54">
        <v>24</v>
      </c>
      <c r="T110" s="54">
        <v>24</v>
      </c>
      <c r="U110" s="54">
        <v>24</v>
      </c>
      <c r="V110" s="54">
        <v>24</v>
      </c>
      <c r="W110" s="56">
        <v>24</v>
      </c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2">
        <f t="shared" ca="1" si="104"/>
        <v>0</v>
      </c>
      <c r="BA110" s="2">
        <f t="shared" ca="1" si="103"/>
        <v>0</v>
      </c>
      <c r="BB110" s="2">
        <f t="shared" ca="1" si="103"/>
        <v>0</v>
      </c>
      <c r="BC110" s="2">
        <f t="shared" ca="1" si="103"/>
        <v>0</v>
      </c>
      <c r="BD110" s="2">
        <f t="shared" ca="1" si="103"/>
        <v>0</v>
      </c>
      <c r="BE110" s="2">
        <f t="shared" ca="1" si="103"/>
        <v>0</v>
      </c>
      <c r="BF110" s="2">
        <f t="shared" ca="1" si="103"/>
        <v>0</v>
      </c>
      <c r="BG110" s="2">
        <f t="shared" ca="1" si="103"/>
        <v>0</v>
      </c>
      <c r="BH110" s="2">
        <f t="shared" ca="1" si="99"/>
        <v>0</v>
      </c>
      <c r="BI110" s="2">
        <f t="shared" ca="1" si="99"/>
        <v>0</v>
      </c>
      <c r="BJ110" s="2">
        <f t="shared" ca="1" si="99"/>
        <v>0</v>
      </c>
      <c r="BK110" s="2">
        <f t="shared" ca="1" si="99"/>
        <v>0</v>
      </c>
      <c r="BL110" s="2">
        <f t="shared" ca="1" si="99"/>
        <v>0</v>
      </c>
      <c r="BM110" s="2">
        <f t="shared" ca="1" si="99"/>
        <v>0</v>
      </c>
      <c r="BN110" s="2" t="str">
        <f t="shared" si="94"/>
        <v>LH</v>
      </c>
      <c r="BO110" s="2">
        <f>IF(AND(COUNTIF(J110:W110,"&gt;0")&gt;6,COUNTIF(J110:W110,"&gt;0")=SUM(BR110:CE110)),SUM(BR110:CE110),0)</f>
        <v>0</v>
      </c>
      <c r="BP110" s="2">
        <f t="shared" si="105"/>
        <v>0</v>
      </c>
      <c r="BR110" s="2">
        <f t="shared" si="102"/>
        <v>1</v>
      </c>
    </row>
    <row r="111" spans="1:83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ТА-2  -  ЧЧР</v>
      </c>
      <c r="B111" s="15" t="s">
        <v>1065</v>
      </c>
      <c r="C111" s="18"/>
      <c r="D111" s="18"/>
      <c r="E111" s="22"/>
      <c r="F111" s="22"/>
      <c r="G111" s="18"/>
      <c r="H111" s="20">
        <f t="shared" ca="1" si="92"/>
        <v>0</v>
      </c>
      <c r="I111" s="16" t="str">
        <f t="shared" si="93"/>
        <v>02T002LH0015</v>
      </c>
      <c r="J111" s="54">
        <v>24</v>
      </c>
      <c r="K111" s="54">
        <v>24</v>
      </c>
      <c r="L111" s="54">
        <v>24</v>
      </c>
      <c r="M111" s="54">
        <v>24</v>
      </c>
      <c r="N111" s="54">
        <v>24</v>
      </c>
      <c r="O111" s="54">
        <v>24</v>
      </c>
      <c r="P111" s="54">
        <v>24</v>
      </c>
      <c r="Q111" s="54">
        <v>24</v>
      </c>
      <c r="R111" s="54">
        <v>24</v>
      </c>
      <c r="S111" s="54">
        <v>24</v>
      </c>
      <c r="T111" s="54">
        <v>24</v>
      </c>
      <c r="U111" s="54">
        <v>24</v>
      </c>
      <c r="V111" s="54">
        <v>24</v>
      </c>
      <c r="W111" s="56">
        <v>24</v>
      </c>
      <c r="AL111" s="55"/>
      <c r="AM111" s="55"/>
      <c r="AN111" s="55"/>
      <c r="AO111" s="55"/>
      <c r="AP111" s="55"/>
      <c r="AQ111" s="55"/>
      <c r="AR111" s="55"/>
      <c r="AS111" s="55"/>
      <c r="AT111" s="55"/>
      <c r="AU111" s="55"/>
      <c r="AV111" s="55"/>
      <c r="AW111" s="55"/>
      <c r="AX111" s="55"/>
      <c r="AY111" s="55"/>
      <c r="AZ111" s="2">
        <f t="shared" ca="1" si="104"/>
        <v>0</v>
      </c>
      <c r="BA111" s="2">
        <f t="shared" ca="1" si="103"/>
        <v>0</v>
      </c>
      <c r="BB111" s="2">
        <f t="shared" ca="1" si="103"/>
        <v>0</v>
      </c>
      <c r="BC111" s="2">
        <f t="shared" ca="1" si="103"/>
        <v>0</v>
      </c>
      <c r="BD111" s="2">
        <f t="shared" ca="1" si="103"/>
        <v>0</v>
      </c>
      <c r="BE111" s="2">
        <f t="shared" ca="1" si="103"/>
        <v>0</v>
      </c>
      <c r="BF111" s="2">
        <f t="shared" ca="1" si="103"/>
        <v>0</v>
      </c>
      <c r="BG111" s="2">
        <f t="shared" ca="1" si="103"/>
        <v>0</v>
      </c>
      <c r="BH111" s="2">
        <f t="shared" ca="1" si="99"/>
        <v>0</v>
      </c>
      <c r="BI111" s="2">
        <f t="shared" ca="1" si="99"/>
        <v>0</v>
      </c>
      <c r="BJ111" s="2">
        <f t="shared" ca="1" si="99"/>
        <v>0</v>
      </c>
      <c r="BK111" s="2">
        <f t="shared" ca="1" si="99"/>
        <v>0</v>
      </c>
      <c r="BL111" s="2">
        <f t="shared" ca="1" si="99"/>
        <v>0</v>
      </c>
      <c r="BM111" s="2">
        <f t="shared" ca="1" si="99"/>
        <v>0</v>
      </c>
      <c r="BN111" s="2" t="str">
        <f t="shared" si="94"/>
        <v>LH</v>
      </c>
      <c r="BO111" s="2">
        <f>IF(AND(COUNTIF(J111:W111,"&gt;0")&gt;6,COUNTIF(J111:W111,"&gt;0")=SUM(BR111:CE111)),SUM(BR111:CE111),0)</f>
        <v>0</v>
      </c>
      <c r="BP111" s="2">
        <f t="shared" si="105"/>
        <v>0</v>
      </c>
      <c r="BR111" s="2">
        <f t="shared" si="102"/>
        <v>1</v>
      </c>
    </row>
    <row r="112" spans="1:83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ТА-3  -  ЧЧР</v>
      </c>
      <c r="B112" s="15" t="s">
        <v>1066</v>
      </c>
      <c r="C112" s="18"/>
      <c r="D112" s="18"/>
      <c r="E112" s="22"/>
      <c r="F112" s="22"/>
      <c r="G112" s="18"/>
      <c r="H112" s="20">
        <f t="shared" ca="1" si="92"/>
        <v>0</v>
      </c>
      <c r="I112" s="16" t="str">
        <f t="shared" si="93"/>
        <v>03T002LH0015</v>
      </c>
      <c r="J112" s="54">
        <v>24</v>
      </c>
      <c r="K112" s="54">
        <v>24</v>
      </c>
      <c r="L112" s="54">
        <v>24</v>
      </c>
      <c r="M112" s="54">
        <v>24</v>
      </c>
      <c r="N112" s="54">
        <v>24</v>
      </c>
      <c r="O112" s="54">
        <v>24</v>
      </c>
      <c r="P112" s="54">
        <v>24</v>
      </c>
      <c r="Q112" s="54">
        <v>24</v>
      </c>
      <c r="R112" s="54">
        <v>24</v>
      </c>
      <c r="S112" s="54">
        <v>24</v>
      </c>
      <c r="T112" s="54">
        <v>24</v>
      </c>
      <c r="U112" s="54">
        <v>24</v>
      </c>
      <c r="V112" s="54">
        <v>24</v>
      </c>
      <c r="W112" s="56">
        <v>24</v>
      </c>
      <c r="AL112" s="55"/>
      <c r="AM112" s="55"/>
      <c r="AN112" s="55"/>
      <c r="AO112" s="55"/>
      <c r="AP112" s="55"/>
      <c r="AQ112" s="55"/>
      <c r="AR112" s="55"/>
      <c r="AS112" s="55"/>
      <c r="AT112" s="55"/>
      <c r="AU112" s="55"/>
      <c r="AV112" s="55"/>
      <c r="AW112" s="55"/>
      <c r="AX112" s="55"/>
      <c r="AY112" s="55"/>
      <c r="AZ112" s="2">
        <f t="shared" ca="1" si="104"/>
        <v>0</v>
      </c>
      <c r="BA112" s="2">
        <f t="shared" ca="1" si="103"/>
        <v>0</v>
      </c>
      <c r="BB112" s="2">
        <f t="shared" ca="1" si="103"/>
        <v>0</v>
      </c>
      <c r="BC112" s="2">
        <f t="shared" ca="1" si="103"/>
        <v>0</v>
      </c>
      <c r="BD112" s="2">
        <f t="shared" ca="1" si="103"/>
        <v>0</v>
      </c>
      <c r="BE112" s="2">
        <f t="shared" ca="1" si="103"/>
        <v>0</v>
      </c>
      <c r="BF112" s="2">
        <f t="shared" ca="1" si="103"/>
        <v>0</v>
      </c>
      <c r="BG112" s="2">
        <f t="shared" ca="1" si="103"/>
        <v>0</v>
      </c>
      <c r="BH112" s="2">
        <f t="shared" ca="1" si="99"/>
        <v>0</v>
      </c>
      <c r="BI112" s="2">
        <f t="shared" ca="1" si="99"/>
        <v>0</v>
      </c>
      <c r="BJ112" s="2">
        <f t="shared" ca="1" si="99"/>
        <v>0</v>
      </c>
      <c r="BK112" s="2">
        <f t="shared" ca="1" si="99"/>
        <v>0</v>
      </c>
      <c r="BL112" s="2">
        <f t="shared" ca="1" si="99"/>
        <v>0</v>
      </c>
      <c r="BM112" s="2">
        <f t="shared" ca="1" si="99"/>
        <v>0</v>
      </c>
      <c r="BN112" s="2" t="str">
        <f t="shared" si="94"/>
        <v>LH</v>
      </c>
      <c r="BO112" s="2">
        <f>IF(AND(COUNTIF(J112:W112,"&gt;0")&gt;6,COUNTIF(J112:W112,"&gt;0")=SUM(BR112:CE112)),SUM(BR112:CE112),0)</f>
        <v>0</v>
      </c>
      <c r="BP112" s="2">
        <f t="shared" si="105"/>
        <v>0</v>
      </c>
      <c r="BR112" s="2">
        <f t="shared" si="102"/>
        <v>1</v>
      </c>
    </row>
    <row r="113" spans="1:70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ТА-4  -  ЧЧР</v>
      </c>
      <c r="B113" s="15" t="s">
        <v>1067</v>
      </c>
      <c r="C113" s="18"/>
      <c r="D113" s="18"/>
      <c r="E113" s="22"/>
      <c r="F113" s="22"/>
      <c r="G113" s="18"/>
      <c r="H113" s="20">
        <f t="shared" ca="1" si="92"/>
        <v>0</v>
      </c>
      <c r="I113" s="16" t="str">
        <f t="shared" si="93"/>
        <v>04T002LH0015</v>
      </c>
      <c r="J113" s="54">
        <v>24</v>
      </c>
      <c r="K113" s="54">
        <v>24</v>
      </c>
      <c r="L113" s="54">
        <v>24</v>
      </c>
      <c r="M113" s="54">
        <v>24</v>
      </c>
      <c r="N113" s="54">
        <v>24</v>
      </c>
      <c r="O113" s="54">
        <v>24</v>
      </c>
      <c r="P113" s="54">
        <v>24</v>
      </c>
      <c r="Q113" s="54">
        <v>7</v>
      </c>
      <c r="R113" s="54">
        <v>0</v>
      </c>
      <c r="S113" s="54">
        <v>0</v>
      </c>
      <c r="T113" s="54">
        <v>0</v>
      </c>
      <c r="U113" s="54">
        <v>0</v>
      </c>
      <c r="V113" s="54">
        <v>0</v>
      </c>
      <c r="W113" s="56">
        <v>0</v>
      </c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2">
        <f t="shared" ca="1" si="104"/>
        <v>0</v>
      </c>
      <c r="BA113" s="2">
        <f t="shared" ca="1" si="103"/>
        <v>0</v>
      </c>
      <c r="BB113" s="2">
        <f t="shared" ca="1" si="103"/>
        <v>0</v>
      </c>
      <c r="BC113" s="2">
        <f t="shared" ca="1" si="103"/>
        <v>0</v>
      </c>
      <c r="BD113" s="2">
        <f t="shared" ca="1" si="103"/>
        <v>0</v>
      </c>
      <c r="BE113" s="2">
        <f t="shared" ca="1" si="103"/>
        <v>0</v>
      </c>
      <c r="BF113" s="2">
        <f t="shared" ca="1" si="103"/>
        <v>0</v>
      </c>
      <c r="BG113" s="2">
        <f t="shared" ca="1" si="103"/>
        <v>0</v>
      </c>
      <c r="BH113" s="2">
        <f t="shared" ca="1" si="99"/>
        <v>0</v>
      </c>
      <c r="BI113" s="2">
        <f t="shared" ca="1" si="99"/>
        <v>0</v>
      </c>
      <c r="BJ113" s="2">
        <f t="shared" ca="1" si="99"/>
        <v>0</v>
      </c>
      <c r="BK113" s="2">
        <f t="shared" ca="1" si="99"/>
        <v>0</v>
      </c>
      <c r="BL113" s="2">
        <f t="shared" ca="1" si="99"/>
        <v>0</v>
      </c>
      <c r="BM113" s="2">
        <f t="shared" ca="1" si="99"/>
        <v>0</v>
      </c>
      <c r="BN113" s="2" t="str">
        <f t="shared" si="94"/>
        <v>LH</v>
      </c>
      <c r="BP113" s="2">
        <f t="shared" si="105"/>
        <v>1</v>
      </c>
      <c r="BR113" s="2">
        <f t="shared" si="102"/>
        <v>0</v>
      </c>
    </row>
    <row r="114" spans="1:70" x14ac:dyDescent="0.25">
      <c r="A114" s="10" t="str">
        <f>IF(AND(MID(B114,11,2)="10",MID(B114,7,2)="SV",MID(B114,3,1)="T"),"ТА-1  -  "&amp;VLOOKUP("SVT",Справочники!$B$100:$C$115,2,FALSE),IF(MID(B114,1,2)="00",VLOOKUP(MID(B114,7,2),Справочники!$B$100:$C$115,2,FALSE),IF(MID(B114,3,1)="K","КА",IF(MID(B114,3,1)="T","ТА","-"))&amp;"-"&amp;MID(B114,1,2)*1&amp;IF(MID(B114,IF(MID(B114,11,2)="09",10,9),1)="A","А","")&amp;IF(MID(B114,IF(MID(B114,11,2)="09",10,9),1)="B","Б","")&amp;"  -  "&amp;VLOOKUP(IF(AND(MID(B114,7,2)="SV",MID(B114,3,1)="T"),"SVT",MID(B114,7,2)),Справочники!$B$100:$C$115,2,FALSE)))</f>
        <v>ТА-5  -  ЧЧР</v>
      </c>
      <c r="B114" s="15" t="s">
        <v>1068</v>
      </c>
      <c r="C114" s="18"/>
      <c r="D114" s="18"/>
      <c r="E114" s="22"/>
      <c r="F114" s="22"/>
      <c r="G114" s="18"/>
      <c r="H114" s="20">
        <f t="shared" ca="1" si="92"/>
        <v>0</v>
      </c>
      <c r="I114" s="16" t="str">
        <f t="shared" si="93"/>
        <v>05T002LH0015</v>
      </c>
      <c r="J114" s="54">
        <v>24</v>
      </c>
      <c r="K114" s="54">
        <v>24</v>
      </c>
      <c r="L114" s="54">
        <v>24</v>
      </c>
      <c r="M114" s="54">
        <v>24</v>
      </c>
      <c r="N114" s="54">
        <v>24</v>
      </c>
      <c r="O114" s="54">
        <v>24</v>
      </c>
      <c r="P114" s="54">
        <v>24</v>
      </c>
      <c r="Q114" s="54">
        <v>24</v>
      </c>
      <c r="R114" s="54">
        <v>24</v>
      </c>
      <c r="S114" s="54">
        <v>24</v>
      </c>
      <c r="T114" s="54">
        <v>24</v>
      </c>
      <c r="U114" s="54">
        <v>24</v>
      </c>
      <c r="V114" s="54">
        <v>24</v>
      </c>
      <c r="W114" s="56">
        <v>24</v>
      </c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2">
        <f t="shared" ca="1" si="104"/>
        <v>0</v>
      </c>
      <c r="BA114" s="2">
        <f t="shared" ca="1" si="103"/>
        <v>0</v>
      </c>
      <c r="BB114" s="2">
        <f t="shared" ca="1" si="103"/>
        <v>0</v>
      </c>
      <c r="BC114" s="2">
        <f t="shared" ca="1" si="103"/>
        <v>0</v>
      </c>
      <c r="BD114" s="2">
        <f t="shared" ca="1" si="103"/>
        <v>0</v>
      </c>
      <c r="BE114" s="2">
        <f t="shared" ca="1" si="103"/>
        <v>0</v>
      </c>
      <c r="BF114" s="2">
        <f t="shared" ca="1" si="103"/>
        <v>0</v>
      </c>
      <c r="BG114" s="2">
        <f t="shared" ca="1" si="103"/>
        <v>0</v>
      </c>
      <c r="BH114" s="2">
        <f t="shared" ca="1" si="99"/>
        <v>0</v>
      </c>
      <c r="BI114" s="2">
        <f t="shared" ca="1" si="99"/>
        <v>0</v>
      </c>
      <c r="BJ114" s="2">
        <f t="shared" ca="1" si="99"/>
        <v>0</v>
      </c>
      <c r="BK114" s="2">
        <f t="shared" ca="1" si="99"/>
        <v>0</v>
      </c>
      <c r="BL114" s="2">
        <f t="shared" ca="1" si="99"/>
        <v>0</v>
      </c>
      <c r="BM114" s="2">
        <f t="shared" ca="1" si="99"/>
        <v>0</v>
      </c>
      <c r="BN114" s="2" t="str">
        <f t="shared" si="94"/>
        <v>LH</v>
      </c>
      <c r="BO114" s="2">
        <f>IF(AND(COUNTIF(J114:W114,"&gt;0")&gt;6,COUNTIF(J114:W114,"&gt;0")=SUM(BR114:CE114)),SUM(BR114:CE114),0)</f>
        <v>0</v>
      </c>
      <c r="BP114" s="2">
        <f t="shared" si="105"/>
        <v>0</v>
      </c>
      <c r="BR114" s="2">
        <f t="shared" si="102"/>
        <v>1</v>
      </c>
    </row>
    <row r="115" spans="1:70" x14ac:dyDescent="0.25">
      <c r="A115" s="10" t="str">
        <f>IF(AND(MID(B115,11,2)="10",MID(B115,7,2)="SV",MID(B115,3,1)="T"),"ТА-1  -  "&amp;VLOOKUP("SVT",Справочники!$B$100:$C$115,2,FALSE),IF(MID(B115,1,2)="00",VLOOKUP(MID(B115,7,2),Справочники!$B$100:$C$115,2,FALSE),IF(MID(B115,3,1)="K","КА",IF(MID(B115,3,1)="T","ТА","-"))&amp;"-"&amp;MID(B115,1,2)*1&amp;IF(MID(B115,IF(MID(B115,11,2)="09",10,9),1)="A","А","")&amp;IF(MID(B115,IF(MID(B115,11,2)="09",10,9),1)="B","Б","")&amp;"  -  "&amp;VLOOKUP(IF(AND(MID(B115,7,2)="SV",MID(B115,3,1)="T"),"SVT",MID(B115,7,2)),Справочники!$B$100:$C$115,2,FALSE)))</f>
        <v>ТА-6  -  ЧЧР</v>
      </c>
      <c r="B115" s="15" t="s">
        <v>1069</v>
      </c>
      <c r="C115" s="18"/>
      <c r="D115" s="18"/>
      <c r="E115" s="22"/>
      <c r="F115" s="22"/>
      <c r="G115" s="18"/>
      <c r="H115" s="20">
        <f t="shared" ca="1" si="92"/>
        <v>0</v>
      </c>
      <c r="I115" s="16" t="str">
        <f t="shared" si="93"/>
        <v>06T002LH0015</v>
      </c>
      <c r="J115" s="54">
        <v>24</v>
      </c>
      <c r="K115" s="54">
        <v>24</v>
      </c>
      <c r="L115" s="54">
        <v>24</v>
      </c>
      <c r="M115" s="54">
        <v>20.75</v>
      </c>
      <c r="N115" s="54">
        <v>0</v>
      </c>
      <c r="O115" s="54">
        <v>0</v>
      </c>
      <c r="P115" s="54">
        <v>0</v>
      </c>
      <c r="Q115" s="54">
        <v>0</v>
      </c>
      <c r="R115" s="54">
        <v>23.68</v>
      </c>
      <c r="S115" s="54">
        <v>24</v>
      </c>
      <c r="T115" s="54">
        <v>24</v>
      </c>
      <c r="U115" s="54">
        <v>24</v>
      </c>
      <c r="V115" s="54">
        <v>24</v>
      </c>
      <c r="W115" s="56">
        <v>24</v>
      </c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2">
        <f t="shared" ca="1" si="104"/>
        <v>0</v>
      </c>
      <c r="BA115" s="2">
        <f t="shared" ca="1" si="103"/>
        <v>0</v>
      </c>
      <c r="BB115" s="2">
        <f t="shared" ca="1" si="103"/>
        <v>0</v>
      </c>
      <c r="BC115" s="2">
        <f t="shared" ca="1" si="103"/>
        <v>0</v>
      </c>
      <c r="BD115" s="2">
        <f t="shared" ca="1" si="103"/>
        <v>0</v>
      </c>
      <c r="BE115" s="2">
        <f t="shared" ca="1" si="103"/>
        <v>0</v>
      </c>
      <c r="BF115" s="2">
        <f t="shared" ca="1" si="103"/>
        <v>0</v>
      </c>
      <c r="BG115" s="2">
        <f t="shared" ca="1" si="103"/>
        <v>0</v>
      </c>
      <c r="BH115" s="2">
        <f t="shared" ca="1" si="99"/>
        <v>0</v>
      </c>
      <c r="BI115" s="2">
        <f t="shared" ca="1" si="99"/>
        <v>0</v>
      </c>
      <c r="BJ115" s="2">
        <f t="shared" ca="1" si="99"/>
        <v>0</v>
      </c>
      <c r="BK115" s="2">
        <f t="shared" ca="1" si="99"/>
        <v>0</v>
      </c>
      <c r="BL115" s="2">
        <f t="shared" ca="1" si="99"/>
        <v>0</v>
      </c>
      <c r="BM115" s="2">
        <f t="shared" ca="1" si="99"/>
        <v>0</v>
      </c>
      <c r="BN115" s="2" t="str">
        <f t="shared" si="94"/>
        <v>LH</v>
      </c>
      <c r="BO115" s="2">
        <f>IF(AND(COUNTIF(J115:W115,"&gt;0")&gt;6,COUNTIF(J115:W115,"&gt;0")=SUM(BR115:CE115)),SUM(BR115:CE115),0)</f>
        <v>0</v>
      </c>
      <c r="BP115" s="2">
        <f t="shared" si="105"/>
        <v>0</v>
      </c>
      <c r="BR115" s="2">
        <f t="shared" si="102"/>
        <v>1</v>
      </c>
    </row>
    <row r="116" spans="1:70" x14ac:dyDescent="0.25">
      <c r="A116" s="10" t="str">
        <f>IF(AND(MID(B116,11,2)="10",MID(B116,7,2)="SV",MID(B116,3,1)="T"),"ТА-1  -  "&amp;VLOOKUP("SVT",Справочники!$B$100:$C$115,2,FALSE),IF(MID(B116,1,2)="00",VLOOKUP(MID(B116,7,2),Справочники!$B$100:$C$115,2,FALSE),IF(MID(B116,3,1)="K","КА",IF(MID(B116,3,1)="T","ТА","-"))&amp;"-"&amp;MID(B116,1,2)*1&amp;IF(MID(B116,IF(MID(B116,11,2)="09",10,9),1)="A","А","")&amp;IF(MID(B116,IF(MID(B116,11,2)="09",10,9),1)="B","Б","")&amp;"  -  "&amp;VLOOKUP(IF(AND(MID(B116,7,2)="SV",MID(B116,3,1)="T"),"SVT",MID(B116,7,2)),Справочники!$B$100:$C$115,2,FALSE)))</f>
        <v>Потери пара и конденсата</v>
      </c>
      <c r="B116" s="15" t="s">
        <v>1451</v>
      </c>
      <c r="C116" s="22">
        <v>50</v>
      </c>
      <c r="D116" s="110" t="s">
        <v>2989</v>
      </c>
      <c r="E116" s="22">
        <v>51</v>
      </c>
      <c r="F116" s="110" t="s">
        <v>3002</v>
      </c>
      <c r="G116" s="18"/>
      <c r="H116" s="20">
        <f>IFERROR(IF(AND(MID(D116,1,1)*MID(F116,1,1)=1,RIGHT(F116,LEN(F116)-1)-RIGHT(D116,LEN(D116)-1)&gt;1),1,0),"-")</f>
        <v>0</v>
      </c>
      <c r="I116" s="16" t="str">
        <f t="shared" si="93"/>
        <v>00S102MK0015</v>
      </c>
      <c r="J116" s="54">
        <v>2.52</v>
      </c>
      <c r="K116" s="54">
        <v>3.48</v>
      </c>
      <c r="L116" s="54">
        <v>3.26</v>
      </c>
      <c r="M116" s="54">
        <v>3.8</v>
      </c>
      <c r="N116" s="54">
        <v>3.9</v>
      </c>
      <c r="O116" s="54">
        <v>3.01</v>
      </c>
      <c r="P116" s="54">
        <v>2.61</v>
      </c>
      <c r="Q116" s="54">
        <v>3.29</v>
      </c>
      <c r="R116" s="54">
        <v>4.99</v>
      </c>
      <c r="S116" s="54">
        <v>2.85</v>
      </c>
      <c r="T116" s="54">
        <v>2.62</v>
      </c>
      <c r="U116" s="54">
        <v>2.62</v>
      </c>
      <c r="V116" s="54">
        <v>2.4</v>
      </c>
      <c r="W116" s="56">
        <v>2.58</v>
      </c>
      <c r="X116" s="2" t="e">
        <f t="shared" ref="X116:AE116" ca="1" si="106">IF(J116&lt;&gt;"",IF(LEFT($E116,2)="+-",IF(OR(J116&lt;MIN($C116:$D116),J116&gt;MAX($C116:$D116)),1,0),IF(AND(1*$E116&gt;0,J116&gt;MAX($C116:$D116)),1,IF(AND(1*$E116&lt;0,J116&lt;MIN($C116:$D116)),1,0)))+10*IF(SUM(OFFSET($A$98,MATCH(MID($A116,1,SEARCH(" ",$A116)-1)&amp;"  -  ЧЧР",$A$98:$A$115,0)-1,COLUMN(J116)-1,,-($D$3+$F116)))=24*($D$3+$F116),IF(AND(IF(LEFT($E116,2)="+-",IF(OR(J116&lt;MIN($C116:$D116),J116&gt;MAX($C116:$D116)),1,0),IF(AND(1*$E116&gt;0,J116&gt;MAX($C116:$D116)),1,IF(AND(1*$E116&lt;0,J116&lt;MIN($C116:$D116)),1,0)))=1,IF(COLUMN(T$7)-COLUMN($J$7)&gt;$D$2+$G116,IF(OR(OFFSET(T116,,-1)=21,OFFSET(T116,,-1)=42),1,0),0)=1),2,IF(COLUMN(J116)-COLUMN($J$7)&gt;=$D$3-1+$F116,IF(LEFT($E116,2)="+-",IF(OR(AND(J116&gt;MAX($C116:$D116),AVERAGE(OFFSET(J116,,,,-$D$3))-AVERAGE(OFFSET(J116,,-$D$3,,-$F116))&gt;1*SUBSTITUTE($E116,"+-","+")),AND(J116&lt;MIN($C116:$D116),AVERAGE(OFFSET(J116,,,,-$D$3))-AVERAGE(OFFSET(J116,,-$D$3,,-$F116))&lt;1*SUBSTITUTE($E116,"+-","-"))),2,0),IF(1*$E116&gt;0,IF(AVERAGE(OFFSET(J116,,,,-$D$3))-AVERAGE(OFFSET(J116,,-$D$3,,-$F116))&gt;1*$E116,2,0),IF(AVERAGE(OFFSET(J116,,,,-$D$3))-AVERAGE(OFFSET(J116,,-$D$3,,-$F116))&lt;1*$E116,2,0))),0)*IF($C$4="блоки",IF(OR(MID($B116,7,2)="TA",MID($B116,7,2)="KV"),IF(OFFSET($A$98,IFERROR(MATCH("КА-"&amp;MID($A116,4,2)*1&amp;"А  -  ЧЧР",$A$98:$A$115,0),MATCH("КА-"&amp;MID($A116,4,2)*1&amp;"  -  ЧЧР",$A$98:$A$115,0))-1,COLUMN(J116)-1,,)+OFFSET($A$98,IFERROR(MATCH("КА-"&amp;MID($A116,4,2)*1&amp;"Б  -  ЧЧР",$A$98:$A$115,0),MATCH("КА-"&amp;MID($A116,4,2)*1&amp;"  -  ЧЧР",$A$98:$A$115,0))-1,COLUMN(J116)-1,,)=48,1,0),1),1)),0),0)*IF($G116&gt;0,IF(COLUMN(T$7)-COLUMN($J$7)&gt;=$D$2+$G116,IF(SUM(OFFSET(T116,,-1,,-$G116))&gt;=$G116*21,2,1),1),2)</f>
        <v>#N/A</v>
      </c>
      <c r="Y116" s="2" t="e">
        <f t="shared" ca="1" si="106"/>
        <v>#N/A</v>
      </c>
      <c r="Z116" s="2" t="e">
        <f t="shared" ca="1" si="106"/>
        <v>#N/A</v>
      </c>
      <c r="AA116" s="2" t="e">
        <f t="shared" ca="1" si="106"/>
        <v>#N/A</v>
      </c>
      <c r="AB116" s="2" t="e">
        <f t="shared" ca="1" si="106"/>
        <v>#N/A</v>
      </c>
      <c r="AC116" s="2" t="e">
        <f t="shared" ca="1" si="106"/>
        <v>#N/A</v>
      </c>
      <c r="AD116" s="2" t="e">
        <f t="shared" ca="1" si="106"/>
        <v>#N/A</v>
      </c>
      <c r="AE116" s="2" t="e">
        <f t="shared" ca="1" si="106"/>
        <v>#N/A</v>
      </c>
      <c r="AF116" s="2" t="e">
        <f t="shared" ca="1" si="98"/>
        <v>#N/A</v>
      </c>
      <c r="AG116" s="2" t="e">
        <f t="shared" ca="1" si="98"/>
        <v>#N/A</v>
      </c>
      <c r="AH116" s="2" t="e">
        <f t="shared" ca="1" si="98"/>
        <v>#N/A</v>
      </c>
      <c r="AI116" s="2" t="e">
        <f t="shared" ca="1" si="98"/>
        <v>#N/A</v>
      </c>
      <c r="AJ116" s="2" t="e">
        <f t="shared" ca="1" si="98"/>
        <v>#N/A</v>
      </c>
      <c r="AK116" s="2" t="e">
        <f t="shared" ca="1" si="98"/>
        <v>#N/A</v>
      </c>
      <c r="AL116" s="55">
        <v>2.0699999999999998</v>
      </c>
      <c r="AM116" s="55">
        <v>2.02</v>
      </c>
      <c r="AN116" s="55">
        <v>3.44</v>
      </c>
      <c r="AO116" s="55">
        <v>2.3199999999999998</v>
      </c>
      <c r="AP116" s="55">
        <v>2.0499999999999998</v>
      </c>
      <c r="AQ116" s="55">
        <v>3.47</v>
      </c>
      <c r="AR116" s="55">
        <v>2.06</v>
      </c>
      <c r="AS116" s="55">
        <v>2.42</v>
      </c>
      <c r="AT116" s="55">
        <v>8.7799999999999994</v>
      </c>
      <c r="AU116" s="55">
        <v>1.96</v>
      </c>
      <c r="AV116" s="55">
        <v>1.95</v>
      </c>
      <c r="AW116" s="55">
        <v>1.98</v>
      </c>
      <c r="AX116" s="55">
        <v>1.96</v>
      </c>
      <c r="AY116" s="55">
        <v>1.95</v>
      </c>
      <c r="AZ116" s="2">
        <f t="shared" ca="1" si="104"/>
        <v>0</v>
      </c>
      <c r="BA116" s="2">
        <f t="shared" ca="1" si="103"/>
        <v>0</v>
      </c>
      <c r="BB116" s="2">
        <f t="shared" ca="1" si="103"/>
        <v>0</v>
      </c>
      <c r="BC116" s="2">
        <f t="shared" ca="1" si="103"/>
        <v>0</v>
      </c>
      <c r="BD116" s="2">
        <f t="shared" ca="1" si="103"/>
        <v>0</v>
      </c>
      <c r="BE116" s="2">
        <f t="shared" ca="1" si="103"/>
        <v>0</v>
      </c>
      <c r="BF116" s="2">
        <f t="shared" ca="1" si="103"/>
        <v>0</v>
      </c>
      <c r="BG116" s="2">
        <f t="shared" ca="1" si="103"/>
        <v>0</v>
      </c>
      <c r="BH116" s="2">
        <f t="shared" ca="1" si="99"/>
        <v>0</v>
      </c>
      <c r="BI116" s="2">
        <f t="shared" ca="1" si="99"/>
        <v>0</v>
      </c>
      <c r="BJ116" s="2">
        <f t="shared" ca="1" si="99"/>
        <v>0</v>
      </c>
      <c r="BK116" s="2">
        <f t="shared" ca="1" si="99"/>
        <v>0</v>
      </c>
      <c r="BL116" s="2">
        <f t="shared" ca="1" si="99"/>
        <v>0</v>
      </c>
      <c r="BM116" s="2">
        <f t="shared" ca="1" si="99"/>
        <v>0</v>
      </c>
      <c r="BN116" s="2" t="str">
        <f t="shared" si="94"/>
        <v>MK</v>
      </c>
    </row>
    <row r="117" spans="1:70" x14ac:dyDescent="0.25">
      <c r="A117"/>
      <c r="B117"/>
      <c r="C117"/>
      <c r="D117"/>
    </row>
    <row r="118" spans="1:70" x14ac:dyDescent="0.25">
      <c r="A118" s="98"/>
      <c r="B118"/>
      <c r="C118"/>
      <c r="D118"/>
    </row>
    <row r="119" spans="1:70" x14ac:dyDescent="0.25">
      <c r="A119" s="98"/>
      <c r="B119"/>
      <c r="C119"/>
      <c r="D119"/>
    </row>
    <row r="120" spans="1:70" x14ac:dyDescent="0.25">
      <c r="A120" s="98"/>
      <c r="B120"/>
      <c r="C120"/>
      <c r="D120"/>
    </row>
    <row r="121" spans="1:70" x14ac:dyDescent="0.25">
      <c r="A121" s="98"/>
    </row>
    <row r="122" spans="1:70" x14ac:dyDescent="0.25">
      <c r="A122" s="98"/>
    </row>
    <row r="123" spans="1:70" x14ac:dyDescent="0.25">
      <c r="A123" s="98"/>
    </row>
    <row r="124" spans="1:70" x14ac:dyDescent="0.25">
      <c r="A124" s="98"/>
    </row>
    <row r="125" spans="1:70" x14ac:dyDescent="0.25">
      <c r="A125" s="98"/>
    </row>
    <row r="126" spans="1:70" x14ac:dyDescent="0.25">
      <c r="A126" s="98"/>
    </row>
    <row r="127" spans="1:70" x14ac:dyDescent="0.25">
      <c r="A127" s="98"/>
    </row>
    <row r="128" spans="1:70" x14ac:dyDescent="0.25">
      <c r="A128" s="98"/>
    </row>
    <row r="129" spans="1:1" x14ac:dyDescent="0.25">
      <c r="A129" s="98"/>
    </row>
    <row r="130" spans="1:1" x14ac:dyDescent="0.25">
      <c r="A130" s="98"/>
    </row>
    <row r="131" spans="1:1" x14ac:dyDescent="0.25">
      <c r="A131" s="98"/>
    </row>
  </sheetData>
  <mergeCells count="5">
    <mergeCell ref="E3:F3"/>
    <mergeCell ref="E4:F4"/>
    <mergeCell ref="C6:F6"/>
    <mergeCell ref="G6:G7"/>
    <mergeCell ref="C7:D7"/>
  </mergeCells>
  <conditionalFormatting sqref="H8:W116">
    <cfRule type="expression" dxfId="80" priority="2" stopIfTrue="1">
      <formula>H8=0</formula>
    </cfRule>
  </conditionalFormatting>
  <conditionalFormatting sqref="I8:W116">
    <cfRule type="expression" dxfId="79" priority="6" stopIfTrue="1">
      <formula>OFFSET(I8,,$D$2)=42</formula>
    </cfRule>
    <cfRule type="expression" dxfId="78" priority="7">
      <formula>OR(OFFSET(I8,,$D$2)=1,OFFSET(I8,,$D$2)=2,MOD(OFFSET(I8,,$D$2),10)=1,MOD(OFFSET(I8,,$D$2),10)=2)</formula>
    </cfRule>
  </conditionalFormatting>
  <conditionalFormatting sqref="H4">
    <cfRule type="expression" dxfId="77" priority="4">
      <formula>$H$4="НА СТАНЦИИ"</formula>
    </cfRule>
    <cfRule type="expression" dxfId="76" priority="5">
      <formula>$H$4="ОФИЦИАЛЬНО"</formula>
    </cfRule>
  </conditionalFormatting>
  <conditionalFormatting sqref="AL8:AY116">
    <cfRule type="expression" dxfId="75" priority="8" stopIfTrue="1">
      <formula>AL8=0</formula>
    </cfRule>
  </conditionalFormatting>
  <conditionalFormatting sqref="J8:W116">
    <cfRule type="expression" dxfId="74" priority="1" stopIfTrue="1">
      <formula>AND(OFFSET(J8,MATCH(MID($A8,1,SEARCH(" ",$A8)-1)&amp;"  -  ЧЧР",$A:$A,0)-ROW(J8),)*1&gt;0,OR(J8="",J8=0))</formula>
    </cfRule>
    <cfRule type="expression" dxfId="73" priority="3">
      <formula>OFFSET(J8,MATCH(MID($A8,1,SEARCH(" ",$A8)-1)&amp;"  -  ЧЧР",$A:$A,0)-ROW(J8),)&lt;&gt;24</formula>
    </cfRule>
  </conditionalFormatting>
  <conditionalFormatting sqref="X8:AK116">
    <cfRule type="expression" dxfId="72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0257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258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259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260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261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262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263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264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A1:CW107"/>
  <sheetViews>
    <sheetView zoomScale="90" zoomScaleNormal="90" workbookViewId="0">
      <pane xSplit="8" ySplit="7" topLeftCell="AM53" activePane="bottomRight" state="frozen"/>
      <selection pane="topRight" activeCell="H1" sqref="H1"/>
      <selection pane="bottomLeft" activeCell="A8" sqref="A8"/>
      <selection pane="bottomRight" activeCell="C38" sqref="C38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79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4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КА-4  -  Тух</v>
      </c>
      <c r="B8" s="10" t="s">
        <v>1459</v>
      </c>
      <c r="C8" s="18">
        <v>180</v>
      </c>
      <c r="D8" s="18">
        <v>130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1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04K002TU0N17</v>
      </c>
      <c r="J8" s="54">
        <v>182.99999999999997</v>
      </c>
      <c r="K8" s="54">
        <v>177</v>
      </c>
      <c r="L8" s="54">
        <v>182.50000000000003</v>
      </c>
      <c r="M8" s="54">
        <v>181.99999999999997</v>
      </c>
      <c r="N8" s="54">
        <v>191.00000000000003</v>
      </c>
      <c r="O8" s="54">
        <v>195.50000000000003</v>
      </c>
      <c r="P8" s="54">
        <v>197.5</v>
      </c>
      <c r="Q8" s="54">
        <v>187.49999999999997</v>
      </c>
      <c r="R8" s="54">
        <v>199.50000000000003</v>
      </c>
      <c r="S8" s="54">
        <v>199.00000000000003</v>
      </c>
      <c r="T8" s="54">
        <v>197.5</v>
      </c>
      <c r="U8" s="54">
        <v>201.49999999999994</v>
      </c>
      <c r="V8" s="54">
        <v>197.50000000000003</v>
      </c>
      <c r="W8" s="56">
        <v>192.5</v>
      </c>
      <c r="X8" s="2">
        <f ca="1">IF(J8&lt;&gt;"",IF(LEFT($E8,2)="+-",IF(OR(J8&lt;MIN($C8:$D8),J8&gt;MAX($C8:$D8)),1,0),IF(AND(1*$E8&gt;0,J8&gt;MAX($C8:$D8)),1,IF(AND(1*$E8&lt;0,J8&lt;MIN($C8:$D8)),1,0)))+10*IF(SUM(OFFSET($A$78,MATCH(MID($A8,1,SEARCH(" ",$A8)-1)&amp;"  -  ЧЧР",$A$78:$A$91,0)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$78,IFERROR(MATCH("КА-"&amp;MID($A8,4,2)*1&amp;"А  -  ЧЧР",$A$78:$A$91,0),MATCH("КА-"&amp;MID($A8,4,2)*1&amp;"  -  ЧЧР",$A$78:$A$91,0))-1,COLUMN(J8)-1,,)+OFFSET($A$78,IFERROR(MATCH("КА-"&amp;MID($A8,4,2)*1&amp;"Б  -  ЧЧР",$A$78:$A$91,0),MATCH("КА-"&amp;MID($A8,4,2)*1&amp;"  -  ЧЧР",$A$78:$A$91,0))-1,COLUMN(J8)-1,,)=48,1,0),1),1)),0),0)*IF($G8&gt;0,IF(COLUMN(T$7)-COLUMN($J$7)&gt;=$D$2+$G8,IF(SUM(OFFSET(T8,,-1,,-$G8))&gt;=$G8*21,2,1),1),2)</f>
        <v>2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IF(K8&lt;&gt;"",IF(LEFT($E8,2)="+-",IF(OR(K8&lt;MIN($C8:$D8),K8&gt;MAX($C8:$D8)),1,0),IF(AND(1*$E8&gt;0,K8&gt;MAX($C8:$D8)),1,IF(AND(1*$E8&lt;0,K8&lt;MIN($C8:$D8)),1,0)))+10*IF(SUM(OFFSET($A$78,MATCH(MID($A8,1,SEARCH(" ",$A8)-1)&amp;"  -  ЧЧР",$A$78:$A$91,0)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$78,IFERROR(MATCH("КА-"&amp;MID($A8,4,2)*1&amp;"А  -  ЧЧР",$A$78:$A$91,0),MATCH("КА-"&amp;MID($A8,4,2)*1&amp;"  -  ЧЧР",$A$78:$A$91,0))-1,COLUMN(K8)-1,,)+OFFSET($A$78,IFERROR(MATCH("КА-"&amp;MID($A8,4,2)*1&amp;"Б  -  ЧЧР",$A$78:$A$91,0),MATCH("КА-"&amp;MID($A8,4,2)*1&amp;"  -  ЧЧР",$A$78:$A$91,0))-1,COLUMN(K8)-1,,)=48,1,0),1),1)),0),0)*IF($G8&gt;0,IF(COLUMN(U$7)-COLUMN($J$7)&gt;=$D$2+$G8,IF(SUM(OFFSET(U8,,-1,,-$G8))&gt;=$G8*21,2,1),1),2)</f>
        <v>0</v>
      </c>
      <c r="Z8" s="2">
        <f t="shared" ca="1" si="0"/>
        <v>2</v>
      </c>
      <c r="AA8" s="2">
        <f t="shared" ca="1" si="0"/>
        <v>2</v>
      </c>
      <c r="AB8" s="2">
        <f t="shared" ca="1" si="0"/>
        <v>42</v>
      </c>
      <c r="AC8" s="2">
        <f t="shared" ca="1" si="0"/>
        <v>42</v>
      </c>
      <c r="AD8" s="2">
        <f t="shared" ca="1" si="0"/>
        <v>2</v>
      </c>
      <c r="AE8" s="2">
        <f t="shared" ca="1" si="0"/>
        <v>2</v>
      </c>
      <c r="AF8" s="2">
        <f t="shared" ca="1" si="0"/>
        <v>2</v>
      </c>
      <c r="AG8" s="2">
        <f t="shared" ca="1" si="0"/>
        <v>42</v>
      </c>
      <c r="AH8" s="2">
        <f t="shared" ca="1" si="0"/>
        <v>42</v>
      </c>
      <c r="AI8" s="2">
        <f t="shared" ca="1" si="0"/>
        <v>2</v>
      </c>
      <c r="AJ8" s="2">
        <f t="shared" ca="1" si="0"/>
        <v>2</v>
      </c>
      <c r="AK8" s="2">
        <f t="shared" ca="1" si="0"/>
        <v>2</v>
      </c>
      <c r="AL8" s="55">
        <v>165.47449174685806</v>
      </c>
      <c r="AM8" s="55">
        <v>162.36756749435523</v>
      </c>
      <c r="AN8" s="55">
        <v>163.75330364774101</v>
      </c>
      <c r="AO8" s="55">
        <v>162.12727815525625</v>
      </c>
      <c r="AP8" s="55">
        <v>164.58642835182314</v>
      </c>
      <c r="AQ8" s="55">
        <v>177.80237115169007</v>
      </c>
      <c r="AR8" s="55">
        <v>178.39619818843863</v>
      </c>
      <c r="AS8" s="55">
        <v>176.34529900371274</v>
      </c>
      <c r="AT8" s="55">
        <v>175.75458679525809</v>
      </c>
      <c r="AU8" s="55">
        <v>171.80997611481931</v>
      </c>
      <c r="AV8" s="55">
        <v>171.78624363066947</v>
      </c>
      <c r="AW8" s="55">
        <v>182.74078650214099</v>
      </c>
      <c r="AX8" s="55">
        <v>177.58107698086812</v>
      </c>
      <c r="AY8" s="55">
        <v>168.38176889759751</v>
      </c>
      <c r="AZ8" s="2">
        <f ca="1">COUNTIF(OFFSET(H8,,$D$2+2,COUNTIF(OFFSET($H8,1-ROW($H8),2+4*$D$2,92),"="&amp;OFFSET($H8,,2+4*$D$2))),"&gt;20")</f>
        <v>0</v>
      </c>
      <c r="BA8" s="2">
        <f t="shared" ref="BA8:BM23" ca="1" si="1">COUNTIF(OFFSET(I8,,$D$2+2,COUNTIF(OFFSET($H8,1-ROW($H8),2+4*$D$2,92),"="&amp;OFFSET($H8,,2+4*$D$2))),"&gt;20")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3</v>
      </c>
      <c r="BE8" s="2">
        <f t="shared" ca="1" si="1"/>
        <v>1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1</v>
      </c>
      <c r="BJ8" s="2">
        <f t="shared" ca="1" si="1"/>
        <v>1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0</v>
      </c>
      <c r="BR8" s="2">
        <f t="shared" ref="BR8:CE14" si="3">IF(AND(J78 &gt;0,J8&gt;$C8,J8 &gt;20),1,0)</f>
        <v>1</v>
      </c>
      <c r="BS8" s="2">
        <f t="shared" si="3"/>
        <v>0</v>
      </c>
      <c r="BT8" s="2">
        <f t="shared" si="3"/>
        <v>1</v>
      </c>
      <c r="BU8" s="2">
        <f t="shared" si="3"/>
        <v>1</v>
      </c>
      <c r="BV8" s="2">
        <f t="shared" si="3"/>
        <v>1</v>
      </c>
      <c r="BW8" s="2">
        <f t="shared" si="3"/>
        <v>1</v>
      </c>
      <c r="BX8" s="2">
        <f t="shared" si="3"/>
        <v>1</v>
      </c>
      <c r="BY8" s="2">
        <f t="shared" si="3"/>
        <v>1</v>
      </c>
      <c r="BZ8" s="2">
        <f t="shared" si="3"/>
        <v>1</v>
      </c>
      <c r="CA8" s="2">
        <f t="shared" si="3"/>
        <v>1</v>
      </c>
      <c r="CB8" s="2">
        <f t="shared" si="3"/>
        <v>1</v>
      </c>
      <c r="CC8" s="2">
        <f t="shared" si="3"/>
        <v>1</v>
      </c>
      <c r="CD8" s="2">
        <f t="shared" si="3"/>
        <v>1</v>
      </c>
      <c r="CE8" s="2">
        <f t="shared" si="3"/>
        <v>1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КА-5  -  Тух</v>
      </c>
      <c r="B9" s="10" t="s">
        <v>1464</v>
      </c>
      <c r="C9" s="18">
        <v>180</v>
      </c>
      <c r="D9" s="18">
        <v>130</v>
      </c>
      <c r="E9" s="22" t="s">
        <v>114</v>
      </c>
      <c r="F9" s="22">
        <v>3</v>
      </c>
      <c r="G9" s="22"/>
      <c r="H9" s="20">
        <f t="shared" ref="H9:H72" ca="1" si="4">IF(COUNTIF(OFFSET(H9,,2+$D$2+$B$3-$B$2,,$C$3-$B$3+1),"=42")+COUNTIF(OFFSET(H9,,2+$D$2+$B$3-$B$2,,$C$3-$B$3+1),"=21")&gt;0,1,0)</f>
        <v>0</v>
      </c>
      <c r="I9" s="16" t="str">
        <f t="shared" ref="I9:I72" si="5">IF(MID(B9,7,2)="MX",REPLACE(B9,5,2,"01"),IF(AND(MID(B9,11,2)="20",MID(B9,7,2)="KV"),REPLACE(B9,5,2,"12"),IF(MID(B9,7,2)="MK",IF(MID(B9,11,2)="26",REPLACE(B9,5,2,"02"),IF(MID(B9,11,2)="06",REPLACE(B9,3,4,"S002"),REPLACE(B9,6,1,"2"))),REPLACE(B9,6,1,"2"))))</f>
        <v>05K002TU0N17</v>
      </c>
      <c r="J9" s="54">
        <v>201.50000000000003</v>
      </c>
      <c r="K9" s="54">
        <v>196.5</v>
      </c>
      <c r="L9" s="54">
        <v>201.5</v>
      </c>
      <c r="M9" s="54">
        <v>198</v>
      </c>
      <c r="N9" s="54">
        <v>199</v>
      </c>
      <c r="O9" s="54">
        <v>199.50000000000006</v>
      </c>
      <c r="P9" s="54">
        <v>201.00000000000003</v>
      </c>
      <c r="Q9" s="54">
        <v>195</v>
      </c>
      <c r="R9" s="54">
        <v>196.99999999999997</v>
      </c>
      <c r="S9" s="54">
        <v>190.5</v>
      </c>
      <c r="T9" s="54">
        <v>191.00000000000003</v>
      </c>
      <c r="U9" s="54">
        <v>0</v>
      </c>
      <c r="V9" s="54">
        <v>0</v>
      </c>
      <c r="W9" s="56">
        <v>0</v>
      </c>
      <c r="X9" s="2">
        <f t="shared" ref="X9:AK41" ca="1" si="6">IF(J9&lt;&gt;"",IF(LEFT($E9,2)="+-",IF(OR(J9&lt;MIN($C9:$D9),J9&gt;MAX($C9:$D9)),1,0),IF(AND(1*$E9&gt;0,J9&gt;MAX($C9:$D9)),1,IF(AND(1*$E9&lt;0,J9&lt;MIN($C9:$D9)),1,0)))+10*IF(SUM(OFFSET($A$78,MATCH(MID($A9,1,SEARCH(" ",$A9)-1)&amp;"  -  ЧЧР",$A$78:$A$91,0)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$78,IFERROR(MATCH("КА-"&amp;MID($A9,4,2)*1&amp;"А  -  ЧЧР",$A$78:$A$91,0),MATCH("КА-"&amp;MID($A9,4,2)*1&amp;"  -  ЧЧР",$A$78:$A$91,0))-1,COLUMN(J9)-1,,)+OFFSET($A$78,IFERROR(MATCH("КА-"&amp;MID($A9,4,2)*1&amp;"Б  -  ЧЧР",$A$78:$A$91,0),MATCH("КА-"&amp;MID($A9,4,2)*1&amp;"  -  ЧЧР",$A$78:$A$91,0))-1,COLUMN(J9)-1,,)=48,1,0),1),1)),0),0)*IF($G9&gt;0,IF(COLUMN(T$7)-COLUMN($J$7)&gt;=$D$2+$G9,IF(SUM(OFFSET(T9,,-1,,-$G9))&gt;=$G9*21,2,1),1),2)</f>
        <v>2</v>
      </c>
      <c r="Y9" s="2">
        <f t="shared" ca="1" si="0"/>
        <v>2</v>
      </c>
      <c r="Z9" s="2">
        <f t="shared" ca="1" si="0"/>
        <v>2</v>
      </c>
      <c r="AA9" s="2">
        <f t="shared" ca="1" si="0"/>
        <v>2</v>
      </c>
      <c r="AB9" s="2">
        <f t="shared" ca="1" si="0"/>
        <v>2</v>
      </c>
      <c r="AC9" s="2">
        <f t="shared" ca="1" si="0"/>
        <v>2</v>
      </c>
      <c r="AD9" s="2">
        <f t="shared" ca="1" si="0"/>
        <v>2</v>
      </c>
      <c r="AE9" s="2">
        <f t="shared" ca="1" si="0"/>
        <v>2</v>
      </c>
      <c r="AF9" s="2">
        <f t="shared" ca="1" si="0"/>
        <v>2</v>
      </c>
      <c r="AG9" s="2">
        <f t="shared" ca="1" si="0"/>
        <v>2</v>
      </c>
      <c r="AH9" s="2">
        <f t="shared" ca="1" si="0"/>
        <v>2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180.39108184628967</v>
      </c>
      <c r="AM9" s="55">
        <v>178.62159071748499</v>
      </c>
      <c r="AN9" s="55">
        <v>176.14582488125592</v>
      </c>
      <c r="AO9" s="55">
        <v>172.12365296269377</v>
      </c>
      <c r="AP9" s="55">
        <v>172.55083239021914</v>
      </c>
      <c r="AQ9" s="55">
        <v>180.11889397333141</v>
      </c>
      <c r="AR9" s="55">
        <v>176.5623220800025</v>
      </c>
      <c r="AS9" s="55">
        <v>176.13974438251796</v>
      </c>
      <c r="AT9" s="55">
        <v>173.33002441849698</v>
      </c>
      <c r="AU9" s="55">
        <v>174.99458380180423</v>
      </c>
      <c r="AV9" s="55">
        <v>172.68846744610946</v>
      </c>
      <c r="AW9" s="55">
        <v>0</v>
      </c>
      <c r="AX9" s="55">
        <v>0</v>
      </c>
      <c r="AY9" s="55">
        <v>0</v>
      </c>
      <c r="AZ9" s="2">
        <f t="shared" ref="AZ9:BM41" ca="1" si="7">COUNTIF(OFFSET(H9,,$D$2+2,COUNTIF(OFFSET($H9,1-ROW($H9),2+4*$D$2,92),"="&amp;OFFSET($H9,,2+4*$D$2))),"&gt;20")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2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8">MID(B9,7,2)</f>
        <v>TU</v>
      </c>
      <c r="BP9" s="2">
        <f t="shared" si="2"/>
        <v>0</v>
      </c>
      <c r="BQ9" s="127"/>
      <c r="BR9" s="2">
        <f t="shared" si="3"/>
        <v>1</v>
      </c>
      <c r="BS9" s="2">
        <f t="shared" si="3"/>
        <v>1</v>
      </c>
      <c r="BT9" s="2">
        <f t="shared" si="3"/>
        <v>1</v>
      </c>
      <c r="BU9" s="2">
        <f t="shared" si="3"/>
        <v>1</v>
      </c>
      <c r="BV9" s="2">
        <f t="shared" si="3"/>
        <v>1</v>
      </c>
      <c r="BW9" s="2">
        <f t="shared" si="3"/>
        <v>1</v>
      </c>
      <c r="BX9" s="2">
        <f t="shared" si="3"/>
        <v>1</v>
      </c>
      <c r="BY9" s="2">
        <f t="shared" si="3"/>
        <v>1</v>
      </c>
      <c r="BZ9" s="2">
        <f t="shared" si="3"/>
        <v>1</v>
      </c>
      <c r="CA9" s="2">
        <f t="shared" si="3"/>
        <v>1</v>
      </c>
      <c r="CB9" s="2">
        <f t="shared" si="3"/>
        <v>1</v>
      </c>
      <c r="CC9" s="2">
        <f t="shared" si="3"/>
        <v>0</v>
      </c>
      <c r="CD9" s="2">
        <f t="shared" si="3"/>
        <v>0</v>
      </c>
      <c r="CE9" s="2">
        <f t="shared" si="3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КА-6  -  Тух</v>
      </c>
      <c r="B10" s="10" t="s">
        <v>1469</v>
      </c>
      <c r="C10" s="18">
        <v>180</v>
      </c>
      <c r="D10" s="18">
        <v>130</v>
      </c>
      <c r="E10" s="22" t="s">
        <v>114</v>
      </c>
      <c r="F10" s="22">
        <v>3</v>
      </c>
      <c r="G10" s="22"/>
      <c r="H10" s="20">
        <f t="shared" ca="1" si="4"/>
        <v>0</v>
      </c>
      <c r="I10" s="16" t="str">
        <f t="shared" si="5"/>
        <v>06K002TU0N17</v>
      </c>
      <c r="J10" s="54">
        <v>192.50000000000003</v>
      </c>
      <c r="K10" s="54">
        <v>199.49999999999997</v>
      </c>
      <c r="L10" s="54">
        <v>200.00000000000003</v>
      </c>
      <c r="M10" s="54">
        <v>193.50000000000003</v>
      </c>
      <c r="N10" s="54">
        <v>198.49999999999994</v>
      </c>
      <c r="O10" s="54">
        <v>198.49999999999994</v>
      </c>
      <c r="P10" s="54">
        <v>195</v>
      </c>
      <c r="Q10" s="54">
        <v>191.49999999999997</v>
      </c>
      <c r="R10" s="54">
        <v>195</v>
      </c>
      <c r="S10" s="54">
        <v>202</v>
      </c>
      <c r="T10" s="54">
        <v>199.99999999999997</v>
      </c>
      <c r="U10" s="54">
        <v>200.49999999999997</v>
      </c>
      <c r="V10" s="54">
        <v>187.00000000000003</v>
      </c>
      <c r="W10" s="56">
        <v>0</v>
      </c>
      <c r="X10" s="2">
        <f t="shared" ca="1" si="6"/>
        <v>2</v>
      </c>
      <c r="Y10" s="2">
        <f t="shared" ca="1" si="0"/>
        <v>2</v>
      </c>
      <c r="Z10" s="2">
        <f t="shared" ca="1" si="0"/>
        <v>2</v>
      </c>
      <c r="AA10" s="2">
        <f t="shared" ca="1" si="0"/>
        <v>2</v>
      </c>
      <c r="AB10" s="2">
        <f t="shared" ca="1" si="0"/>
        <v>2</v>
      </c>
      <c r="AC10" s="2">
        <f t="shared" ca="1" si="0"/>
        <v>2</v>
      </c>
      <c r="AD10" s="2">
        <f t="shared" ca="1" si="0"/>
        <v>2</v>
      </c>
      <c r="AE10" s="2">
        <f t="shared" ca="1" si="0"/>
        <v>2</v>
      </c>
      <c r="AF10" s="2">
        <f t="shared" ca="1" si="0"/>
        <v>2</v>
      </c>
      <c r="AG10" s="2">
        <f t="shared" ca="1" si="0"/>
        <v>2</v>
      </c>
      <c r="AH10" s="2">
        <f t="shared" ca="1" si="0"/>
        <v>2</v>
      </c>
      <c r="AI10" s="2">
        <f t="shared" ca="1" si="0"/>
        <v>2</v>
      </c>
      <c r="AJ10" s="2">
        <f t="shared" ca="1" si="0"/>
        <v>2</v>
      </c>
      <c r="AK10" s="2">
        <f t="shared" ca="1" si="0"/>
        <v>0</v>
      </c>
      <c r="AL10" s="55">
        <v>169.52026928650469</v>
      </c>
      <c r="AM10" s="55">
        <v>182.59066983890918</v>
      </c>
      <c r="AN10" s="55">
        <v>179.91169811168425</v>
      </c>
      <c r="AO10" s="55">
        <v>175.2548372992164</v>
      </c>
      <c r="AP10" s="55">
        <v>175.95070640023712</v>
      </c>
      <c r="AQ10" s="55">
        <v>181.69921425636124</v>
      </c>
      <c r="AR10" s="55">
        <v>173.1191923823381</v>
      </c>
      <c r="AS10" s="55">
        <v>171.91099481059814</v>
      </c>
      <c r="AT10" s="55">
        <v>169.0988839075051</v>
      </c>
      <c r="AU10" s="55">
        <v>170.65598827420806</v>
      </c>
      <c r="AV10" s="55">
        <v>172.51116760772695</v>
      </c>
      <c r="AW10" s="55">
        <v>182.34806899723611</v>
      </c>
      <c r="AX10" s="55">
        <v>178.87498962564314</v>
      </c>
      <c r="AY10" s="55">
        <v>0</v>
      </c>
      <c r="AZ10" s="2">
        <f t="shared" ca="1" si="7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1</v>
      </c>
      <c r="BD10" s="2">
        <f t="shared" ca="1" si="1"/>
        <v>3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8"/>
        <v>TU</v>
      </c>
      <c r="BP10" s="2">
        <f t="shared" si="2"/>
        <v>0</v>
      </c>
      <c r="BQ10" s="127"/>
      <c r="BR10" s="2">
        <f t="shared" si="3"/>
        <v>1</v>
      </c>
      <c r="BS10" s="2">
        <f t="shared" si="3"/>
        <v>1</v>
      </c>
      <c r="BT10" s="2">
        <f t="shared" si="3"/>
        <v>1</v>
      </c>
      <c r="BU10" s="2">
        <f t="shared" si="3"/>
        <v>1</v>
      </c>
      <c r="BV10" s="2">
        <f t="shared" si="3"/>
        <v>1</v>
      </c>
      <c r="BW10" s="2">
        <f t="shared" si="3"/>
        <v>1</v>
      </c>
      <c r="BX10" s="2">
        <f t="shared" si="3"/>
        <v>1</v>
      </c>
      <c r="BY10" s="2">
        <f t="shared" si="3"/>
        <v>1</v>
      </c>
      <c r="BZ10" s="2">
        <f t="shared" si="3"/>
        <v>1</v>
      </c>
      <c r="CA10" s="2">
        <f t="shared" si="3"/>
        <v>1</v>
      </c>
      <c r="CB10" s="2">
        <f t="shared" si="3"/>
        <v>1</v>
      </c>
      <c r="CC10" s="2">
        <f t="shared" si="3"/>
        <v>1</v>
      </c>
      <c r="CD10" s="2">
        <f t="shared" si="3"/>
        <v>1</v>
      </c>
      <c r="CE10" s="2">
        <f t="shared" si="3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КА-7  -  Тух</v>
      </c>
      <c r="B11" s="10" t="s">
        <v>1474</v>
      </c>
      <c r="C11" s="18">
        <v>180</v>
      </c>
      <c r="D11" s="18">
        <v>130</v>
      </c>
      <c r="E11" s="22" t="s">
        <v>114</v>
      </c>
      <c r="F11" s="22">
        <v>3</v>
      </c>
      <c r="G11" s="22"/>
      <c r="H11" s="20">
        <f t="shared" ca="1" si="4"/>
        <v>0</v>
      </c>
      <c r="I11" s="16" t="str">
        <f t="shared" si="5"/>
        <v>07K002TU0L17</v>
      </c>
      <c r="J11" s="54">
        <v>150.3192700310012</v>
      </c>
      <c r="K11" s="54">
        <v>149.70122642268933</v>
      </c>
      <c r="L11" s="54">
        <v>146.32703644073345</v>
      </c>
      <c r="M11" s="54">
        <v>146.07126903248493</v>
      </c>
      <c r="N11" s="54">
        <v>157.34559872762586</v>
      </c>
      <c r="O11" s="54">
        <v>155.05208198730122</v>
      </c>
      <c r="P11" s="54">
        <v>153.49795730113121</v>
      </c>
      <c r="Q11" s="54">
        <v>143.30884809368888</v>
      </c>
      <c r="R11" s="54">
        <v>141.99002783857932</v>
      </c>
      <c r="S11" s="54">
        <v>150.10188225493985</v>
      </c>
      <c r="T11" s="54">
        <v>145.74715651241129</v>
      </c>
      <c r="U11" s="54">
        <v>150.29233557374297</v>
      </c>
      <c r="V11" s="54">
        <v>154.84723103563655</v>
      </c>
      <c r="W11" s="56">
        <v>153.50265794931065</v>
      </c>
      <c r="X11" s="2">
        <f t="shared" ca="1" si="6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155.11445604555161</v>
      </c>
      <c r="AM11" s="55">
        <v>152.50129046453583</v>
      </c>
      <c r="AN11" s="55">
        <v>153.12416288857679</v>
      </c>
      <c r="AO11" s="55">
        <v>161.9762826289076</v>
      </c>
      <c r="AP11" s="55">
        <v>162.64855901218121</v>
      </c>
      <c r="AQ11" s="55">
        <v>161.51308966773507</v>
      </c>
      <c r="AR11" s="55">
        <v>160.53109004867505</v>
      </c>
      <c r="AS11" s="55">
        <v>150.68876318286092</v>
      </c>
      <c r="AT11" s="55">
        <v>151.34081579108243</v>
      </c>
      <c r="AU11" s="55">
        <v>151.52410656779142</v>
      </c>
      <c r="AV11" s="55">
        <v>155.55973461991016</v>
      </c>
      <c r="AW11" s="55">
        <v>161.15204240041604</v>
      </c>
      <c r="AX11" s="55">
        <v>162.62475679997215</v>
      </c>
      <c r="AY11" s="55">
        <v>160.82605678762377</v>
      </c>
      <c r="AZ11" s="2">
        <f t="shared" ca="1" si="7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1</v>
      </c>
      <c r="BD11" s="2">
        <f t="shared" ca="1" si="1"/>
        <v>4</v>
      </c>
      <c r="BE11" s="2">
        <f t="shared" ca="1" si="1"/>
        <v>0</v>
      </c>
      <c r="BF11" s="2">
        <f t="shared" ca="1" si="1"/>
        <v>1</v>
      </c>
      <c r="BG11" s="2">
        <f t="shared" ca="1" si="1"/>
        <v>1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8"/>
        <v>TU</v>
      </c>
      <c r="BO11" s="2">
        <f>IF(AND(COUNTIF(J11:W11,"&gt;0")&gt;6,COUNTIF(J11:W11,"&gt;0")=SUM(BR11:CE11)),SUM(BR11:CE11),0)</f>
        <v>0</v>
      </c>
      <c r="BP11" s="2">
        <f t="shared" si="2"/>
        <v>1</v>
      </c>
      <c r="BR11" s="2">
        <f t="shared" si="3"/>
        <v>0</v>
      </c>
      <c r="BS11" s="2">
        <f t="shared" si="3"/>
        <v>0</v>
      </c>
      <c r="BT11" s="2">
        <f t="shared" si="3"/>
        <v>0</v>
      </c>
      <c r="BU11" s="2">
        <f t="shared" si="3"/>
        <v>0</v>
      </c>
      <c r="BV11" s="2">
        <f t="shared" si="3"/>
        <v>0</v>
      </c>
      <c r="BW11" s="2">
        <f t="shared" si="3"/>
        <v>0</v>
      </c>
      <c r="BX11" s="2">
        <f t="shared" si="3"/>
        <v>0</v>
      </c>
      <c r="BY11" s="2">
        <f t="shared" si="3"/>
        <v>0</v>
      </c>
      <c r="BZ11" s="2">
        <f t="shared" si="3"/>
        <v>0</v>
      </c>
      <c r="CA11" s="2">
        <f t="shared" si="3"/>
        <v>0</v>
      </c>
      <c r="CB11" s="2">
        <f t="shared" si="3"/>
        <v>0</v>
      </c>
      <c r="CC11" s="2">
        <f t="shared" si="3"/>
        <v>0</v>
      </c>
      <c r="CD11" s="2">
        <f t="shared" si="3"/>
        <v>0</v>
      </c>
      <c r="CE11" s="2">
        <f t="shared" si="3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КА-8  -  Тух</v>
      </c>
      <c r="B12" s="10" t="s">
        <v>1479</v>
      </c>
      <c r="C12" s="18">
        <v>180</v>
      </c>
      <c r="D12" s="18">
        <v>130</v>
      </c>
      <c r="E12" s="22" t="s">
        <v>114</v>
      </c>
      <c r="F12" s="22">
        <v>3</v>
      </c>
      <c r="G12" s="22"/>
      <c r="H12" s="20">
        <f t="shared" ca="1" si="4"/>
        <v>0</v>
      </c>
      <c r="I12" s="16" t="str">
        <f t="shared" si="5"/>
        <v>08K002TU0L17</v>
      </c>
      <c r="J12" s="54">
        <v>147.51915056545769</v>
      </c>
      <c r="K12" s="54">
        <v>146.17708100338226</v>
      </c>
      <c r="L12" s="54">
        <v>147.86468882605425</v>
      </c>
      <c r="M12" s="54">
        <v>144.48896882407328</v>
      </c>
      <c r="N12" s="54">
        <v>158.78099197173108</v>
      </c>
      <c r="O12" s="54">
        <v>150.1757378995695</v>
      </c>
      <c r="P12" s="54">
        <v>150.05266694643808</v>
      </c>
      <c r="Q12" s="54">
        <v>145.00657387540539</v>
      </c>
      <c r="R12" s="54">
        <v>145.16515840178837</v>
      </c>
      <c r="S12" s="54">
        <v>151.65724914321174</v>
      </c>
      <c r="T12" s="54">
        <v>150.5352507812066</v>
      </c>
      <c r="U12" s="54">
        <v>153.28547839391746</v>
      </c>
      <c r="V12" s="54">
        <v>151.07440316288825</v>
      </c>
      <c r="W12" s="56">
        <v>149.34334623861193</v>
      </c>
      <c r="X12" s="2">
        <f t="shared" ca="1" si="6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40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159.69326022458608</v>
      </c>
      <c r="AM12" s="55">
        <v>157.17034739176466</v>
      </c>
      <c r="AN12" s="55">
        <v>156.06486077532711</v>
      </c>
      <c r="AO12" s="55">
        <v>164.10066547242326</v>
      </c>
      <c r="AP12" s="55">
        <v>159.98576522833474</v>
      </c>
      <c r="AQ12" s="55">
        <v>159.81385864971406</v>
      </c>
      <c r="AR12" s="55">
        <v>157.97677185587526</v>
      </c>
      <c r="AS12" s="55">
        <v>150.67385440402913</v>
      </c>
      <c r="AT12" s="55">
        <v>149.54313186254328</v>
      </c>
      <c r="AU12" s="55">
        <v>155.24365113430576</v>
      </c>
      <c r="AV12" s="55">
        <v>161.10390118953285</v>
      </c>
      <c r="AW12" s="55">
        <v>162.91171506502764</v>
      </c>
      <c r="AX12" s="55">
        <v>163.08115693245381</v>
      </c>
      <c r="AY12" s="55">
        <v>161.02979644155738</v>
      </c>
      <c r="AZ12" s="2">
        <f t="shared" ca="1" si="7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1</v>
      </c>
      <c r="BD12" s="2">
        <f t="shared" ca="1" si="1"/>
        <v>5</v>
      </c>
      <c r="BE12" s="2">
        <f t="shared" ca="1" si="1"/>
        <v>0</v>
      </c>
      <c r="BF12" s="2">
        <f t="shared" ca="1" si="1"/>
        <v>1</v>
      </c>
      <c r="BG12" s="2">
        <f t="shared" ca="1" si="1"/>
        <v>1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8"/>
        <v>TU</v>
      </c>
      <c r="BO12" s="2">
        <f>IF(AND(COUNTIF(J12:W12,"&gt;0")&gt;6,COUNTIF(J12:W12,"&gt;0")=SUM(BR12:CE12)),SUM(BR12:CE12),0)</f>
        <v>0</v>
      </c>
      <c r="BP12" s="2">
        <f t="shared" si="2"/>
        <v>1</v>
      </c>
      <c r="BR12" s="2">
        <f t="shared" si="3"/>
        <v>0</v>
      </c>
      <c r="BS12" s="2">
        <f t="shared" si="3"/>
        <v>0</v>
      </c>
      <c r="BT12" s="2">
        <f t="shared" si="3"/>
        <v>0</v>
      </c>
      <c r="BU12" s="2">
        <f t="shared" si="3"/>
        <v>0</v>
      </c>
      <c r="BV12" s="2">
        <f t="shared" si="3"/>
        <v>0</v>
      </c>
      <c r="BW12" s="2">
        <f t="shared" si="3"/>
        <v>0</v>
      </c>
      <c r="BX12" s="2">
        <f t="shared" si="3"/>
        <v>0</v>
      </c>
      <c r="BY12" s="2">
        <f t="shared" si="3"/>
        <v>0</v>
      </c>
      <c r="BZ12" s="2">
        <f t="shared" si="3"/>
        <v>0</v>
      </c>
      <c r="CA12" s="2">
        <f t="shared" si="3"/>
        <v>0</v>
      </c>
      <c r="CB12" s="2">
        <f t="shared" si="3"/>
        <v>0</v>
      </c>
      <c r="CC12" s="2">
        <f t="shared" si="3"/>
        <v>0</v>
      </c>
      <c r="CD12" s="2">
        <f t="shared" si="3"/>
        <v>0</v>
      </c>
      <c r="CE12" s="2">
        <f t="shared" si="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КА-9  -  Тух</v>
      </c>
      <c r="B13" s="10" t="s">
        <v>1484</v>
      </c>
      <c r="C13" s="18">
        <v>180</v>
      </c>
      <c r="D13" s="18">
        <v>130</v>
      </c>
      <c r="E13" s="22" t="s">
        <v>114</v>
      </c>
      <c r="F13" s="22">
        <v>3</v>
      </c>
      <c r="G13" s="22"/>
      <c r="H13" s="20">
        <f t="shared" ca="1" si="4"/>
        <v>0</v>
      </c>
      <c r="I13" s="16" t="str">
        <f t="shared" si="5"/>
        <v>09K002TU0L17</v>
      </c>
      <c r="J13" s="54">
        <v>165.0593780654122</v>
      </c>
      <c r="K13" s="54">
        <v>167.00293895313132</v>
      </c>
      <c r="L13" s="54">
        <v>164.66463037627378</v>
      </c>
      <c r="M13" s="54">
        <v>169.95755627918382</v>
      </c>
      <c r="N13" s="54">
        <v>175.40482670485824</v>
      </c>
      <c r="O13" s="54">
        <v>177.83144355521668</v>
      </c>
      <c r="P13" s="54">
        <v>173.08424165773238</v>
      </c>
      <c r="Q13" s="54">
        <v>165.91556310277923</v>
      </c>
      <c r="R13" s="54">
        <v>163.96975425222323</v>
      </c>
      <c r="S13" s="54">
        <v>168.95307563917009</v>
      </c>
      <c r="T13" s="54">
        <v>172.06171504165272</v>
      </c>
      <c r="U13" s="54">
        <v>175.81018475052619</v>
      </c>
      <c r="V13" s="54">
        <v>171.01711713869244</v>
      </c>
      <c r="W13" s="56">
        <v>175.98826155752954</v>
      </c>
      <c r="X13" s="2">
        <f t="shared" ca="1" si="6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162.96022222741991</v>
      </c>
      <c r="AM13" s="55">
        <v>163.8433003210221</v>
      </c>
      <c r="AN13" s="55">
        <v>163.50780664925509</v>
      </c>
      <c r="AO13" s="55">
        <v>161.11525837039164</v>
      </c>
      <c r="AP13" s="55">
        <v>163.37526301433434</v>
      </c>
      <c r="AQ13" s="55">
        <v>161.80073083532662</v>
      </c>
      <c r="AR13" s="55">
        <v>164.84399871752831</v>
      </c>
      <c r="AS13" s="55">
        <v>162.86609523174292</v>
      </c>
      <c r="AT13" s="55">
        <v>164.80097683599831</v>
      </c>
      <c r="AU13" s="55">
        <v>166.64698268936712</v>
      </c>
      <c r="AV13" s="55">
        <v>163.53140367463919</v>
      </c>
      <c r="AW13" s="55">
        <v>156.38767009232555</v>
      </c>
      <c r="AX13" s="55">
        <v>155.05095891381305</v>
      </c>
      <c r="AY13" s="55">
        <v>155.22775907834591</v>
      </c>
      <c r="AZ13" s="2">
        <f t="shared" ca="1" si="7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2</v>
      </c>
      <c r="BD13" s="2">
        <f t="shared" ca="1" si="1"/>
        <v>4</v>
      </c>
      <c r="BE13" s="2">
        <f t="shared" ca="1" si="1"/>
        <v>0</v>
      </c>
      <c r="BF13" s="2">
        <f t="shared" ca="1" si="1"/>
        <v>1</v>
      </c>
      <c r="BG13" s="2">
        <f t="shared" ca="1" si="1"/>
        <v>1</v>
      </c>
      <c r="BH13" s="2">
        <f t="shared" ca="1" si="1"/>
        <v>0</v>
      </c>
      <c r="BI13" s="2">
        <f t="shared" ca="1" si="1"/>
        <v>0</v>
      </c>
      <c r="BJ13" s="2">
        <f t="shared" ca="1" si="1"/>
        <v>1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8"/>
        <v>TU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si="3"/>
        <v>0</v>
      </c>
      <c r="BS13" s="2">
        <f t="shared" si="3"/>
        <v>0</v>
      </c>
      <c r="BT13" s="2">
        <f t="shared" si="3"/>
        <v>0</v>
      </c>
      <c r="BU13" s="2">
        <f t="shared" si="3"/>
        <v>0</v>
      </c>
      <c r="BV13" s="2">
        <f t="shared" si="3"/>
        <v>0</v>
      </c>
      <c r="BW13" s="2">
        <f t="shared" si="3"/>
        <v>0</v>
      </c>
      <c r="BX13" s="2">
        <f t="shared" si="3"/>
        <v>0</v>
      </c>
      <c r="BY13" s="2">
        <f t="shared" si="3"/>
        <v>0</v>
      </c>
      <c r="BZ13" s="2">
        <f t="shared" si="3"/>
        <v>0</v>
      </c>
      <c r="CA13" s="2">
        <f t="shared" si="3"/>
        <v>0</v>
      </c>
      <c r="CB13" s="2">
        <f t="shared" si="3"/>
        <v>0</v>
      </c>
      <c r="CC13" s="2">
        <f t="shared" si="3"/>
        <v>0</v>
      </c>
      <c r="CD13" s="2">
        <f t="shared" si="3"/>
        <v>0</v>
      </c>
      <c r="CE13" s="2">
        <f t="shared" si="3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КА-10  -  Тух</v>
      </c>
      <c r="B14" s="10" t="s">
        <v>1489</v>
      </c>
      <c r="C14" s="18">
        <v>180</v>
      </c>
      <c r="D14" s="18">
        <v>130</v>
      </c>
      <c r="E14" s="22" t="s">
        <v>114</v>
      </c>
      <c r="F14" s="22">
        <v>3</v>
      </c>
      <c r="G14" s="22"/>
      <c r="H14" s="20">
        <f t="shared" ca="1" si="4"/>
        <v>0</v>
      </c>
      <c r="I14" s="16" t="str">
        <f t="shared" si="5"/>
        <v>10K002TU0L17</v>
      </c>
      <c r="J14" s="54">
        <v>159.45333814161262</v>
      </c>
      <c r="K14" s="54">
        <v>152.47046338691123</v>
      </c>
      <c r="L14" s="54">
        <v>153.58853679882606</v>
      </c>
      <c r="M14" s="54">
        <v>157.32904235815101</v>
      </c>
      <c r="N14" s="54">
        <v>166.76771455600468</v>
      </c>
      <c r="O14" s="54">
        <v>161.76539891243954</v>
      </c>
      <c r="P14" s="54">
        <v>161.75393765587845</v>
      </c>
      <c r="Q14" s="54">
        <v>166.74329711317765</v>
      </c>
      <c r="R14" s="54">
        <v>163.01369409043053</v>
      </c>
      <c r="S14" s="54">
        <v>162.02207738103394</v>
      </c>
      <c r="T14" s="54">
        <v>159.11998670409932</v>
      </c>
      <c r="U14" s="54">
        <v>168.90252652409748</v>
      </c>
      <c r="V14" s="54">
        <v>167.95677476080675</v>
      </c>
      <c r="W14" s="56">
        <v>166.20657406731345</v>
      </c>
      <c r="X14" s="2">
        <f t="shared" ca="1" si="6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40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162.57977279670945</v>
      </c>
      <c r="AM14" s="55">
        <v>159.23434363880753</v>
      </c>
      <c r="AN14" s="55">
        <v>162.56283817084636</v>
      </c>
      <c r="AO14" s="55">
        <v>159.95507015328076</v>
      </c>
      <c r="AP14" s="55">
        <v>157.42453583096395</v>
      </c>
      <c r="AQ14" s="55">
        <v>156.52663854925476</v>
      </c>
      <c r="AR14" s="55">
        <v>156.2763836063987</v>
      </c>
      <c r="AS14" s="55">
        <v>156.72060741185931</v>
      </c>
      <c r="AT14" s="55">
        <v>159.60957865486603</v>
      </c>
      <c r="AU14" s="55">
        <v>163.28270541595714</v>
      </c>
      <c r="AV14" s="55">
        <v>160.50378858059696</v>
      </c>
      <c r="AW14" s="55">
        <v>161.66640161940052</v>
      </c>
      <c r="AX14" s="55">
        <v>159.40337847167436</v>
      </c>
      <c r="AY14" s="55">
        <v>160.80289614009675</v>
      </c>
      <c r="AZ14" s="2">
        <f t="shared" ca="1" si="7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2</v>
      </c>
      <c r="BD14" s="2">
        <f t="shared" ca="1" si="1"/>
        <v>4</v>
      </c>
      <c r="BE14" s="2">
        <f t="shared" ca="1" si="1"/>
        <v>0</v>
      </c>
      <c r="BF14" s="2">
        <f t="shared" ca="1" si="1"/>
        <v>1</v>
      </c>
      <c r="BG14" s="2">
        <f t="shared" ca="1" si="1"/>
        <v>1</v>
      </c>
      <c r="BH14" s="2">
        <f t="shared" ca="1" si="1"/>
        <v>0</v>
      </c>
      <c r="BI14" s="2">
        <f t="shared" ca="1" si="1"/>
        <v>0</v>
      </c>
      <c r="BJ14" s="2">
        <f t="shared" ca="1" si="1"/>
        <v>1</v>
      </c>
      <c r="BK14" s="2">
        <f t="shared" ca="1" si="1"/>
        <v>1</v>
      </c>
      <c r="BL14" s="2">
        <f t="shared" ca="1" si="1"/>
        <v>1</v>
      </c>
      <c r="BM14" s="2">
        <f t="shared" ca="1" si="1"/>
        <v>1</v>
      </c>
      <c r="BN14" s="2" t="str">
        <f t="shared" si="8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3"/>
        <v>0</v>
      </c>
      <c r="BT14" s="2">
        <f t="shared" si="3"/>
        <v>0</v>
      </c>
      <c r="BU14" s="2">
        <f t="shared" si="3"/>
        <v>0</v>
      </c>
      <c r="BV14" s="2">
        <f t="shared" si="3"/>
        <v>0</v>
      </c>
      <c r="BW14" s="2">
        <f t="shared" si="3"/>
        <v>0</v>
      </c>
      <c r="BX14" s="2">
        <f t="shared" si="3"/>
        <v>0</v>
      </c>
      <c r="BY14" s="2">
        <f t="shared" si="3"/>
        <v>0</v>
      </c>
      <c r="BZ14" s="2">
        <f t="shared" si="3"/>
        <v>0</v>
      </c>
      <c r="CA14" s="2">
        <f t="shared" si="3"/>
        <v>0</v>
      </c>
      <c r="CB14" s="2">
        <f t="shared" si="3"/>
        <v>0</v>
      </c>
      <c r="CC14" s="2">
        <f t="shared" si="3"/>
        <v>0</v>
      </c>
      <c r="CD14" s="2">
        <f t="shared" si="3"/>
        <v>0</v>
      </c>
      <c r="CE14" s="2">
        <f t="shared" si="3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КА-4  -  α_рс</v>
      </c>
      <c r="B15" s="10" t="s">
        <v>1460</v>
      </c>
      <c r="C15" s="18">
        <v>1.85</v>
      </c>
      <c r="D15" s="18">
        <v>1.2</v>
      </c>
      <c r="E15" s="22" t="s">
        <v>116</v>
      </c>
      <c r="F15" s="22">
        <v>3</v>
      </c>
      <c r="G15" s="22"/>
      <c r="H15" s="20">
        <f t="shared" ca="1" si="4"/>
        <v>0</v>
      </c>
      <c r="I15" s="16" t="str">
        <f t="shared" si="5"/>
        <v>04K002KI0N17</v>
      </c>
      <c r="J15" s="54">
        <v>1.7068852459020007</v>
      </c>
      <c r="K15" s="54">
        <v>1.7494117647060001</v>
      </c>
      <c r="L15" s="54">
        <v>1.640472440945</v>
      </c>
      <c r="M15" s="54">
        <v>1.6533333333330003</v>
      </c>
      <c r="N15" s="54">
        <v>1.7068852459019999</v>
      </c>
      <c r="O15" s="54">
        <v>1.522189781022</v>
      </c>
      <c r="P15" s="54">
        <v>1.5332352941180001</v>
      </c>
      <c r="Q15" s="54">
        <v>1.4591608391609996</v>
      </c>
      <c r="R15" s="54">
        <v>1.4295890410959999</v>
      </c>
      <c r="S15" s="54">
        <v>1.5444444444440002</v>
      </c>
      <c r="T15" s="54">
        <v>1.6153488372089999</v>
      </c>
      <c r="U15" s="54">
        <v>1.5909923664120003</v>
      </c>
      <c r="V15" s="54">
        <v>1.500575539568</v>
      </c>
      <c r="W15" s="56">
        <v>1.500575539568</v>
      </c>
      <c r="X15" s="2">
        <f t="shared" ca="1" si="6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1.5780439631715211</v>
      </c>
      <c r="AM15" s="55">
        <v>1.6084058373462784</v>
      </c>
      <c r="AN15" s="55">
        <v>1.5808683235598706</v>
      </c>
      <c r="AO15" s="55">
        <v>1.6189971888025887</v>
      </c>
      <c r="AP15" s="55">
        <v>1.6138191947572815</v>
      </c>
      <c r="AQ15" s="55">
        <v>1.5019871706024095</v>
      </c>
      <c r="AR15" s="55">
        <v>1.4970218541365461</v>
      </c>
      <c r="AS15" s="55">
        <v>1.5024600578848728</v>
      </c>
      <c r="AT15" s="55">
        <v>1.4930023122356091</v>
      </c>
      <c r="AU15" s="55">
        <v>1.517356007175368</v>
      </c>
      <c r="AV15" s="55">
        <v>1.5733366958576052</v>
      </c>
      <c r="AW15" s="55">
        <v>1.4387387351051051</v>
      </c>
      <c r="AX15" s="55">
        <v>1.474559708219545</v>
      </c>
      <c r="AY15" s="55">
        <v>1.4502047468768768</v>
      </c>
      <c r="AZ15" s="2">
        <f t="shared" ca="1" si="7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2</v>
      </c>
      <c r="BD15" s="2">
        <f t="shared" ca="1" si="1"/>
        <v>4</v>
      </c>
      <c r="BE15" s="2">
        <f t="shared" ca="1" si="1"/>
        <v>1</v>
      </c>
      <c r="BF15" s="2">
        <f t="shared" ca="1" si="1"/>
        <v>2</v>
      </c>
      <c r="BG15" s="2">
        <f t="shared" ca="1" si="1"/>
        <v>1</v>
      </c>
      <c r="BH15" s="2">
        <f t="shared" ca="1" si="1"/>
        <v>0</v>
      </c>
      <c r="BI15" s="2">
        <f t="shared" ca="1" si="1"/>
        <v>0</v>
      </c>
      <c r="BJ15" s="2">
        <f t="shared" ca="1" si="1"/>
        <v>1</v>
      </c>
      <c r="BK15" s="2">
        <f t="shared" ca="1" si="1"/>
        <v>1</v>
      </c>
      <c r="BL15" s="2">
        <f t="shared" ca="1" si="1"/>
        <v>1</v>
      </c>
      <c r="BM15" s="2">
        <f t="shared" ca="1" si="1"/>
        <v>1</v>
      </c>
      <c r="BN15" s="2" t="str">
        <f t="shared" si="8"/>
        <v>KI</v>
      </c>
      <c r="BO15" s="2">
        <f>IF(AND(COUNTIF(J15:W15,"&gt;0")&gt;6,COUNTIF(J15:W15,"&gt;0")=SUM(BR15:CE15)),SUM(BR15:CE15),0)</f>
        <v>0</v>
      </c>
      <c r="BP15" s="2">
        <f t="shared" si="2"/>
        <v>1</v>
      </c>
      <c r="BR15" s="2">
        <f t="shared" ref="BR15:CE21" si="9">IF(AND(J78 &gt;0,J15&gt;$C15,J15 &gt;0.5),1,0)</f>
        <v>0</v>
      </c>
      <c r="BS15" s="2">
        <f t="shared" si="9"/>
        <v>0</v>
      </c>
      <c r="BT15" s="2">
        <f t="shared" si="9"/>
        <v>0</v>
      </c>
      <c r="BU15" s="2">
        <f t="shared" si="9"/>
        <v>0</v>
      </c>
      <c r="BV15" s="2">
        <f t="shared" si="9"/>
        <v>0</v>
      </c>
      <c r="BW15" s="2">
        <f t="shared" si="9"/>
        <v>0</v>
      </c>
      <c r="BX15" s="2">
        <f t="shared" si="9"/>
        <v>0</v>
      </c>
      <c r="BY15" s="2">
        <f t="shared" si="9"/>
        <v>0</v>
      </c>
      <c r="BZ15" s="2">
        <f t="shared" si="9"/>
        <v>0</v>
      </c>
      <c r="CA15" s="2">
        <f t="shared" si="9"/>
        <v>0</v>
      </c>
      <c r="CB15" s="2">
        <f t="shared" si="9"/>
        <v>0</v>
      </c>
      <c r="CC15" s="2">
        <f t="shared" si="9"/>
        <v>0</v>
      </c>
      <c r="CD15" s="2">
        <f t="shared" si="9"/>
        <v>0</v>
      </c>
      <c r="CE15" s="2">
        <f t="shared" si="9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КА-5  -  α_рс</v>
      </c>
      <c r="B16" s="10" t="s">
        <v>1465</v>
      </c>
      <c r="C16" s="18">
        <v>1.85</v>
      </c>
      <c r="D16" s="18">
        <v>1.2</v>
      </c>
      <c r="E16" s="22" t="s">
        <v>116</v>
      </c>
      <c r="F16" s="22">
        <v>3</v>
      </c>
      <c r="G16" s="22"/>
      <c r="H16" s="20">
        <f t="shared" ca="1" si="4"/>
        <v>0</v>
      </c>
      <c r="I16" s="16" t="str">
        <f t="shared" si="5"/>
        <v>05K002KI0N17</v>
      </c>
      <c r="J16" s="54">
        <v>1.4105405405410003</v>
      </c>
      <c r="K16" s="54">
        <v>1.5332352941180003</v>
      </c>
      <c r="L16" s="54">
        <v>1.4795744680850003</v>
      </c>
      <c r="M16" s="54">
        <v>1.7208264462809999</v>
      </c>
      <c r="N16" s="54">
        <v>1.809565217391</v>
      </c>
      <c r="O16" s="54">
        <v>1.7789743589740001</v>
      </c>
      <c r="P16" s="54">
        <v>1.7494117647059997</v>
      </c>
      <c r="Q16" s="54">
        <v>1.7789743589739999</v>
      </c>
      <c r="R16" s="54">
        <v>1.825263157895</v>
      </c>
      <c r="S16" s="54">
        <v>1.8095652173910004</v>
      </c>
      <c r="T16" s="54">
        <v>1.8412389380529997</v>
      </c>
      <c r="U16" s="54">
        <v>0</v>
      </c>
      <c r="V16" s="54">
        <v>0</v>
      </c>
      <c r="W16" s="56">
        <v>0</v>
      </c>
      <c r="X16" s="2">
        <f t="shared" ca="1" si="6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40</v>
      </c>
      <c r="AB16" s="2">
        <f t="shared" ca="1" si="0"/>
        <v>40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1.5088440361981257</v>
      </c>
      <c r="AM16" s="55">
        <v>1.5164102327175368</v>
      </c>
      <c r="AN16" s="55">
        <v>1.5419461402945114</v>
      </c>
      <c r="AO16" s="55">
        <v>1.6126423779288026</v>
      </c>
      <c r="AP16" s="55">
        <v>1.6345311709385113</v>
      </c>
      <c r="AQ16" s="55">
        <v>1.5490394479250336</v>
      </c>
      <c r="AR16" s="55">
        <v>1.589576768090615</v>
      </c>
      <c r="AS16" s="55">
        <v>1.5721598790291262</v>
      </c>
      <c r="AT16" s="55">
        <v>1.5698062453721684</v>
      </c>
      <c r="AU16" s="55">
        <v>1.5731013324919094</v>
      </c>
      <c r="AV16" s="55">
        <v>1.6281737736541129</v>
      </c>
      <c r="AW16" s="55">
        <v>0</v>
      </c>
      <c r="AX16" s="55">
        <v>0</v>
      </c>
      <c r="AY16" s="55">
        <v>0</v>
      </c>
      <c r="AZ16" s="2">
        <f t="shared" ca="1" si="7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2</v>
      </c>
      <c r="BD16" s="2">
        <f t="shared" ca="1" si="1"/>
        <v>4</v>
      </c>
      <c r="BE16" s="2">
        <f t="shared" ca="1" si="1"/>
        <v>1</v>
      </c>
      <c r="BF16" s="2">
        <f t="shared" ca="1" si="1"/>
        <v>2</v>
      </c>
      <c r="BG16" s="2">
        <f t="shared" ca="1" si="1"/>
        <v>1</v>
      </c>
      <c r="BH16" s="2">
        <f t="shared" ca="1" si="1"/>
        <v>0</v>
      </c>
      <c r="BI16" s="2">
        <f t="shared" ca="1" si="1"/>
        <v>0</v>
      </c>
      <c r="BJ16" s="2">
        <f t="shared" ca="1" si="1"/>
        <v>1</v>
      </c>
      <c r="BK16" s="2">
        <f t="shared" ca="1" si="1"/>
        <v>1</v>
      </c>
      <c r="BL16" s="2">
        <f t="shared" ca="1" si="1"/>
        <v>1</v>
      </c>
      <c r="BM16" s="2">
        <f t="shared" ca="1" si="1"/>
        <v>1</v>
      </c>
      <c r="BN16" s="2" t="str">
        <f t="shared" si="8"/>
        <v>KI</v>
      </c>
      <c r="BP16" s="2">
        <f t="shared" si="2"/>
        <v>1</v>
      </c>
      <c r="BR16" s="2">
        <f t="shared" si="9"/>
        <v>0</v>
      </c>
      <c r="BS16" s="2">
        <f t="shared" si="9"/>
        <v>0</v>
      </c>
      <c r="BT16" s="2">
        <f t="shared" si="9"/>
        <v>0</v>
      </c>
      <c r="BU16" s="2">
        <f t="shared" si="9"/>
        <v>0</v>
      </c>
      <c r="BV16" s="2">
        <f t="shared" si="9"/>
        <v>0</v>
      </c>
      <c r="BW16" s="2">
        <f t="shared" si="9"/>
        <v>0</v>
      </c>
      <c r="BX16" s="2">
        <f t="shared" si="9"/>
        <v>0</v>
      </c>
      <c r="BY16" s="2">
        <f t="shared" si="9"/>
        <v>0</v>
      </c>
      <c r="BZ16" s="2">
        <f t="shared" si="9"/>
        <v>0</v>
      </c>
      <c r="CA16" s="2">
        <f t="shared" si="9"/>
        <v>0</v>
      </c>
      <c r="CB16" s="2">
        <f t="shared" si="9"/>
        <v>0</v>
      </c>
      <c r="CC16" s="2">
        <f t="shared" si="9"/>
        <v>0</v>
      </c>
      <c r="CD16" s="2">
        <f t="shared" si="9"/>
        <v>0</v>
      </c>
      <c r="CE16" s="2">
        <f t="shared" si="9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КА-6  -  α_рс</v>
      </c>
      <c r="B17" s="10" t="s">
        <v>1470</v>
      </c>
      <c r="C17" s="18">
        <v>1.85</v>
      </c>
      <c r="D17" s="18">
        <v>1.2</v>
      </c>
      <c r="E17" s="22" t="s">
        <v>116</v>
      </c>
      <c r="F17" s="22">
        <v>3</v>
      </c>
      <c r="G17" s="22"/>
      <c r="H17" s="20">
        <f t="shared" ca="1" si="4"/>
        <v>1</v>
      </c>
      <c r="I17" s="16" t="str">
        <f t="shared" si="5"/>
        <v>06K002KI0N17</v>
      </c>
      <c r="J17" s="54">
        <v>1.7494117647059999</v>
      </c>
      <c r="K17" s="54">
        <v>1.469295774648</v>
      </c>
      <c r="L17" s="54">
        <v>1.544444444444</v>
      </c>
      <c r="M17" s="54">
        <v>1.4692957746480002</v>
      </c>
      <c r="N17" s="54">
        <v>1.6663999999999999</v>
      </c>
      <c r="O17" s="54">
        <v>1.590992366412</v>
      </c>
      <c r="P17" s="54">
        <v>1.8574999999999997</v>
      </c>
      <c r="Q17" s="54">
        <v>1.8574999999999999</v>
      </c>
      <c r="R17" s="54">
        <v>1.8740540540540001</v>
      </c>
      <c r="S17" s="54">
        <v>1.7208264462809999</v>
      </c>
      <c r="T17" s="54">
        <v>1.7068852459019999</v>
      </c>
      <c r="U17" s="54">
        <v>1.49</v>
      </c>
      <c r="V17" s="54">
        <v>1.5790909090909997</v>
      </c>
      <c r="W17" s="56">
        <v>0</v>
      </c>
      <c r="X17" s="2">
        <f t="shared" ca="1" si="6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40</v>
      </c>
      <c r="AC17" s="2">
        <f t="shared" ca="1" si="0"/>
        <v>0</v>
      </c>
      <c r="AD17" s="2">
        <f t="shared" ca="1" si="0"/>
        <v>42</v>
      </c>
      <c r="AE17" s="2">
        <f t="shared" ca="1" si="0"/>
        <v>42</v>
      </c>
      <c r="AF17" s="2">
        <f t="shared" ca="1" si="0"/>
        <v>2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1.5815744136569581</v>
      </c>
      <c r="AM17" s="55">
        <v>1.4099393910666667</v>
      </c>
      <c r="AN17" s="55">
        <v>1.4392067355855855</v>
      </c>
      <c r="AO17" s="55">
        <v>1.5268137506827308</v>
      </c>
      <c r="AP17" s="55">
        <v>1.5315426224364124</v>
      </c>
      <c r="AQ17" s="55">
        <v>1.4661167632132133</v>
      </c>
      <c r="AR17" s="55">
        <v>1.572395242394822</v>
      </c>
      <c r="AS17" s="55">
        <v>1.5547140940294513</v>
      </c>
      <c r="AT17" s="55">
        <v>1.5655697047896442</v>
      </c>
      <c r="AU17" s="55">
        <v>1.5405274787684069</v>
      </c>
      <c r="AV17" s="55">
        <v>1.5592065221954485</v>
      </c>
      <c r="AW17" s="55">
        <v>1.4553527521621621</v>
      </c>
      <c r="AX17" s="55">
        <v>1.4823141631831591</v>
      </c>
      <c r="AY17" s="55">
        <v>0</v>
      </c>
      <c r="AZ17" s="2">
        <f t="shared" ca="1" si="7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2</v>
      </c>
      <c r="BD17" s="2">
        <f t="shared" ca="1" si="1"/>
        <v>3</v>
      </c>
      <c r="BE17" s="2">
        <f t="shared" ca="1" si="1"/>
        <v>1</v>
      </c>
      <c r="BF17" s="2">
        <f t="shared" ca="1" si="1"/>
        <v>2</v>
      </c>
      <c r="BG17" s="2">
        <f t="shared" ca="1" si="1"/>
        <v>1</v>
      </c>
      <c r="BH17" s="2">
        <f t="shared" ca="1" si="1"/>
        <v>0</v>
      </c>
      <c r="BI17" s="2">
        <f t="shared" ca="1" si="1"/>
        <v>0</v>
      </c>
      <c r="BJ17" s="2">
        <f t="shared" ca="1" si="1"/>
        <v>1</v>
      </c>
      <c r="BK17" s="2">
        <f t="shared" ca="1" si="1"/>
        <v>1</v>
      </c>
      <c r="BL17" s="2">
        <f t="shared" ca="1" si="1"/>
        <v>1</v>
      </c>
      <c r="BM17" s="2">
        <f t="shared" ca="1" si="1"/>
        <v>1</v>
      </c>
      <c r="BN17" s="2" t="str">
        <f t="shared" si="8"/>
        <v>KI</v>
      </c>
      <c r="BP17" s="2">
        <f t="shared" si="2"/>
        <v>0</v>
      </c>
      <c r="BR17" s="2">
        <f t="shared" si="9"/>
        <v>0</v>
      </c>
      <c r="BS17" s="2">
        <f t="shared" si="9"/>
        <v>0</v>
      </c>
      <c r="BT17" s="2">
        <f t="shared" si="9"/>
        <v>0</v>
      </c>
      <c r="BU17" s="2">
        <f t="shared" si="9"/>
        <v>0</v>
      </c>
      <c r="BV17" s="2">
        <f t="shared" si="9"/>
        <v>0</v>
      </c>
      <c r="BW17" s="2">
        <f t="shared" si="9"/>
        <v>0</v>
      </c>
      <c r="BX17" s="2">
        <f t="shared" si="9"/>
        <v>1</v>
      </c>
      <c r="BY17" s="2">
        <f t="shared" si="9"/>
        <v>1</v>
      </c>
      <c r="BZ17" s="2">
        <f t="shared" si="9"/>
        <v>1</v>
      </c>
      <c r="CA17" s="2">
        <f t="shared" si="9"/>
        <v>0</v>
      </c>
      <c r="CB17" s="2">
        <f t="shared" si="9"/>
        <v>0</v>
      </c>
      <c r="CC17" s="2">
        <f t="shared" si="9"/>
        <v>0</v>
      </c>
      <c r="CD17" s="2">
        <f t="shared" si="9"/>
        <v>0</v>
      </c>
      <c r="CE17" s="2">
        <f t="shared" si="9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КА-7  -  α_рс</v>
      </c>
      <c r="B18" s="10" t="s">
        <v>1475</v>
      </c>
      <c r="C18" s="18">
        <v>1.85</v>
      </c>
      <c r="D18" s="18">
        <v>1.2</v>
      </c>
      <c r="E18" s="22" t="s">
        <v>116</v>
      </c>
      <c r="F18" s="22">
        <v>3</v>
      </c>
      <c r="G18" s="22"/>
      <c r="H18" s="20">
        <f t="shared" ca="1" si="4"/>
        <v>0</v>
      </c>
      <c r="I18" s="16" t="str">
        <f t="shared" si="5"/>
        <v>07K002KI0L17</v>
      </c>
      <c r="J18" s="54">
        <v>1.2103887831611111</v>
      </c>
      <c r="K18" s="54">
        <v>1.1700764624225517</v>
      </c>
      <c r="L18" s="54">
        <v>1.2085549716468307</v>
      </c>
      <c r="M18" s="54">
        <v>1.3330459037840756</v>
      </c>
      <c r="N18" s="54">
        <v>1.3958676561198959</v>
      </c>
      <c r="O18" s="54">
        <v>1.2741590801067966</v>
      </c>
      <c r="P18" s="54">
        <v>1.2750605841463118</v>
      </c>
      <c r="Q18" s="54">
        <v>1.2292718535762068</v>
      </c>
      <c r="R18" s="54">
        <v>1.2958610094146903</v>
      </c>
      <c r="S18" s="54">
        <v>1.2300600645909305</v>
      </c>
      <c r="T18" s="54">
        <v>1.2366360930904949</v>
      </c>
      <c r="U18" s="54">
        <v>1.2549708777566757</v>
      </c>
      <c r="V18" s="54">
        <v>1.3618828288148643</v>
      </c>
      <c r="W18" s="56">
        <v>1.3857690494697503</v>
      </c>
      <c r="X18" s="2">
        <f t="shared" ca="1" si="6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40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1.3350614757480781</v>
      </c>
      <c r="AM18" s="55">
        <v>1.275591218856565</v>
      </c>
      <c r="AN18" s="55">
        <v>1.3173361725847157</v>
      </c>
      <c r="AO18" s="55">
        <v>1.4363086854196794</v>
      </c>
      <c r="AP18" s="55">
        <v>1.4414962513008183</v>
      </c>
      <c r="AQ18" s="55">
        <v>1.3684841618291406</v>
      </c>
      <c r="AR18" s="55">
        <v>1.3587062483479788</v>
      </c>
      <c r="AS18" s="55">
        <v>1.2901380297475622</v>
      </c>
      <c r="AT18" s="55">
        <v>1.3579951273675306</v>
      </c>
      <c r="AU18" s="55">
        <v>1.2904599012604281</v>
      </c>
      <c r="AV18" s="55">
        <v>1.3237736028420302</v>
      </c>
      <c r="AW18" s="55">
        <v>1.3617285125148832</v>
      </c>
      <c r="AX18" s="55">
        <v>1.4103708560139849</v>
      </c>
      <c r="AY18" s="55">
        <v>1.420147422482285</v>
      </c>
      <c r="AZ18" s="2">
        <f t="shared" ca="1" si="7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2</v>
      </c>
      <c r="BD18" s="2">
        <f t="shared" ca="1" si="1"/>
        <v>2</v>
      </c>
      <c r="BE18" s="2">
        <f t="shared" ca="1" si="1"/>
        <v>1</v>
      </c>
      <c r="BF18" s="2">
        <f t="shared" ca="1" si="1"/>
        <v>1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1</v>
      </c>
      <c r="BK18" s="2">
        <f t="shared" ca="1" si="1"/>
        <v>1</v>
      </c>
      <c r="BL18" s="2">
        <f t="shared" ca="1" si="1"/>
        <v>1</v>
      </c>
      <c r="BM18" s="2">
        <f t="shared" ca="1" si="1"/>
        <v>1</v>
      </c>
      <c r="BN18" s="2" t="str">
        <f t="shared" si="8"/>
        <v>KI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si="9"/>
        <v>0</v>
      </c>
      <c r="BS18" s="2">
        <f t="shared" si="9"/>
        <v>0</v>
      </c>
      <c r="BT18" s="2">
        <f t="shared" si="9"/>
        <v>0</v>
      </c>
      <c r="BU18" s="2">
        <f t="shared" si="9"/>
        <v>0</v>
      </c>
      <c r="BV18" s="2">
        <f t="shared" si="9"/>
        <v>0</v>
      </c>
      <c r="BW18" s="2">
        <f t="shared" si="9"/>
        <v>0</v>
      </c>
      <c r="BX18" s="2">
        <f t="shared" si="9"/>
        <v>0</v>
      </c>
      <c r="BY18" s="2">
        <f t="shared" si="9"/>
        <v>0</v>
      </c>
      <c r="BZ18" s="2">
        <f t="shared" si="9"/>
        <v>0</v>
      </c>
      <c r="CA18" s="2">
        <f t="shared" si="9"/>
        <v>0</v>
      </c>
      <c r="CB18" s="2">
        <f t="shared" si="9"/>
        <v>0</v>
      </c>
      <c r="CC18" s="2">
        <f t="shared" si="9"/>
        <v>0</v>
      </c>
      <c r="CD18" s="2">
        <f t="shared" si="9"/>
        <v>0</v>
      </c>
      <c r="CE18" s="2">
        <f t="shared" si="9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КА-8  -  α_рс</v>
      </c>
      <c r="B19" s="10" t="s">
        <v>1480</v>
      </c>
      <c r="C19" s="18">
        <v>1.85</v>
      </c>
      <c r="D19" s="18">
        <v>1.2</v>
      </c>
      <c r="E19" s="22" t="s">
        <v>116</v>
      </c>
      <c r="F19" s="22">
        <v>3</v>
      </c>
      <c r="G19" s="22"/>
      <c r="H19" s="20">
        <f t="shared" ca="1" si="4"/>
        <v>0</v>
      </c>
      <c r="I19" s="16" t="str">
        <f t="shared" si="5"/>
        <v>08K002KI0L17</v>
      </c>
      <c r="J19" s="54">
        <v>1.3548352345659742</v>
      </c>
      <c r="K19" s="54">
        <v>1.2158208478456907</v>
      </c>
      <c r="L19" s="54">
        <v>1.2832586179165926</v>
      </c>
      <c r="M19" s="54">
        <v>1.5130246211295284</v>
      </c>
      <c r="N19" s="54">
        <v>1.3496917440407312</v>
      </c>
      <c r="O19" s="54">
        <v>1.3043053820580197</v>
      </c>
      <c r="P19" s="54">
        <v>1.2906298152698275</v>
      </c>
      <c r="Q19" s="54">
        <v>1.2293385436629738</v>
      </c>
      <c r="R19" s="54">
        <v>1.2352786920736014</v>
      </c>
      <c r="S19" s="54">
        <v>1.247891526199665</v>
      </c>
      <c r="T19" s="54">
        <v>1.3974996406512517</v>
      </c>
      <c r="U19" s="54">
        <v>1.3254250002423367</v>
      </c>
      <c r="V19" s="54">
        <v>1.4584273496491467</v>
      </c>
      <c r="W19" s="56">
        <v>1.4612136630205195</v>
      </c>
      <c r="X19" s="2">
        <f t="shared" ca="1" si="6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40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40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1.2389081547449048</v>
      </c>
      <c r="AM19" s="55">
        <v>1.1452186999945546</v>
      </c>
      <c r="AN19" s="55">
        <v>1.1605516858465044</v>
      </c>
      <c r="AO19" s="55">
        <v>1.4005246438907704</v>
      </c>
      <c r="AP19" s="55">
        <v>1.2209258221768569</v>
      </c>
      <c r="AQ19" s="55">
        <v>1.194947867328797</v>
      </c>
      <c r="AR19" s="55">
        <v>1.1666888885983533</v>
      </c>
      <c r="AS19" s="55">
        <v>1.1608746965176542</v>
      </c>
      <c r="AT19" s="55">
        <v>1.1773482407463018</v>
      </c>
      <c r="AU19" s="55">
        <v>1.1850639314626317</v>
      </c>
      <c r="AV19" s="55">
        <v>1.3075619078349678</v>
      </c>
      <c r="AW19" s="55">
        <v>1.3383683517404039</v>
      </c>
      <c r="AX19" s="55">
        <v>1.3370551012660714</v>
      </c>
      <c r="AY19" s="55">
        <v>1.3352165506020059</v>
      </c>
      <c r="AZ19" s="2">
        <f t="shared" ca="1" si="7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2</v>
      </c>
      <c r="BD19" s="2">
        <f t="shared" ca="1" si="1"/>
        <v>1</v>
      </c>
      <c r="BE19" s="2">
        <f t="shared" ca="1" si="1"/>
        <v>1</v>
      </c>
      <c r="BF19" s="2">
        <f t="shared" ca="1" si="1"/>
        <v>1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1</v>
      </c>
      <c r="BK19" s="2">
        <f t="shared" ca="1" si="1"/>
        <v>1</v>
      </c>
      <c r="BL19" s="2">
        <f t="shared" ca="1" si="1"/>
        <v>1</v>
      </c>
      <c r="BM19" s="2">
        <f t="shared" ca="1" si="1"/>
        <v>1</v>
      </c>
      <c r="BN19" s="2" t="str">
        <f t="shared" si="8"/>
        <v>KI</v>
      </c>
      <c r="BO19" s="2">
        <f>IF(AND(COUNTIF(J19:W19,"&gt;0")&gt;6,COUNTIF(J19:W19,"&gt;0")=SUM(BR19:CE19)),SUM(BR19:CE19),0)</f>
        <v>0</v>
      </c>
      <c r="BP19" s="2">
        <f t="shared" si="2"/>
        <v>1</v>
      </c>
      <c r="BR19" s="2">
        <f t="shared" si="9"/>
        <v>0</v>
      </c>
      <c r="BS19" s="2">
        <f t="shared" si="9"/>
        <v>0</v>
      </c>
      <c r="BT19" s="2">
        <f t="shared" si="9"/>
        <v>0</v>
      </c>
      <c r="BU19" s="2">
        <f t="shared" si="9"/>
        <v>0</v>
      </c>
      <c r="BV19" s="2">
        <f t="shared" si="9"/>
        <v>0</v>
      </c>
      <c r="BW19" s="2">
        <f t="shared" si="9"/>
        <v>0</v>
      </c>
      <c r="BX19" s="2">
        <f t="shared" si="9"/>
        <v>0</v>
      </c>
      <c r="BY19" s="2">
        <f t="shared" si="9"/>
        <v>0</v>
      </c>
      <c r="BZ19" s="2">
        <f t="shared" si="9"/>
        <v>0</v>
      </c>
      <c r="CA19" s="2">
        <f t="shared" si="9"/>
        <v>0</v>
      </c>
      <c r="CB19" s="2">
        <f t="shared" si="9"/>
        <v>0</v>
      </c>
      <c r="CC19" s="2">
        <f t="shared" si="9"/>
        <v>0</v>
      </c>
      <c r="CD19" s="2">
        <f t="shared" si="9"/>
        <v>0</v>
      </c>
      <c r="CE19" s="2">
        <f t="shared" si="9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КА-9  -  α_рс</v>
      </c>
      <c r="B20" s="10" t="s">
        <v>1485</v>
      </c>
      <c r="C20" s="18">
        <v>1.85</v>
      </c>
      <c r="D20" s="18">
        <v>1.2</v>
      </c>
      <c r="E20" s="22" t="s">
        <v>116</v>
      </c>
      <c r="F20" s="22">
        <v>3</v>
      </c>
      <c r="G20" s="22"/>
      <c r="H20" s="20">
        <f t="shared" ca="1" si="4"/>
        <v>1</v>
      </c>
      <c r="I20" s="16" t="str">
        <f t="shared" si="5"/>
        <v>09K002KI0L17</v>
      </c>
      <c r="J20" s="54">
        <v>1.515271072741883</v>
      </c>
      <c r="K20" s="54">
        <v>1.4711275652895535</v>
      </c>
      <c r="L20" s="54">
        <v>1.5187313913209748</v>
      </c>
      <c r="M20" s="54">
        <v>1.6345526792302867</v>
      </c>
      <c r="N20" s="54">
        <v>1.5094003953963151</v>
      </c>
      <c r="O20" s="54">
        <v>1.5451992263840622</v>
      </c>
      <c r="P20" s="54">
        <v>1.4736302097749714</v>
      </c>
      <c r="Q20" s="54">
        <v>1.4678021042570795</v>
      </c>
      <c r="R20" s="54">
        <v>1.3768878954102504</v>
      </c>
      <c r="S20" s="54">
        <v>1.3180501856201843</v>
      </c>
      <c r="T20" s="54">
        <v>1.4189833118195692</v>
      </c>
      <c r="U20" s="54">
        <v>1.6893892336480025</v>
      </c>
      <c r="V20" s="54">
        <v>1.8240588725061333</v>
      </c>
      <c r="W20" s="56">
        <v>1.9422243797991718</v>
      </c>
      <c r="X20" s="2">
        <f t="shared" ca="1" si="6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40</v>
      </c>
      <c r="AJ20" s="2">
        <f t="shared" ca="1" si="0"/>
        <v>40</v>
      </c>
      <c r="AK20" s="2">
        <f t="shared" ca="1" si="0"/>
        <v>42</v>
      </c>
      <c r="AL20" s="55">
        <v>1.4873229526940257</v>
      </c>
      <c r="AM20" s="55">
        <v>1.4639697785565244</v>
      </c>
      <c r="AN20" s="55">
        <v>1.4696855904083608</v>
      </c>
      <c r="AO20" s="55">
        <v>1.5496050726538864</v>
      </c>
      <c r="AP20" s="55">
        <v>1.4796474339215604</v>
      </c>
      <c r="AQ20" s="55">
        <v>1.5274862085605745</v>
      </c>
      <c r="AR20" s="55">
        <v>1.444562663501318</v>
      </c>
      <c r="AS20" s="55">
        <v>1.4922222199955995</v>
      </c>
      <c r="AT20" s="55">
        <v>1.4421695011679847</v>
      </c>
      <c r="AU20" s="55">
        <v>1.392767793001318</v>
      </c>
      <c r="AV20" s="55">
        <v>1.4851999368633437</v>
      </c>
      <c r="AW20" s="55">
        <v>1.6699725257767064</v>
      </c>
      <c r="AX20" s="55">
        <v>1.6985515849058708</v>
      </c>
      <c r="AY20" s="55">
        <v>1.6926724641707285</v>
      </c>
      <c r="AZ20" s="2">
        <f t="shared" ca="1" si="7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1</v>
      </c>
      <c r="BD20" s="2">
        <f t="shared" ca="1" si="1"/>
        <v>1</v>
      </c>
      <c r="BE20" s="2">
        <f t="shared" ca="1" si="1"/>
        <v>1</v>
      </c>
      <c r="BF20" s="2">
        <f t="shared" ca="1" si="1"/>
        <v>1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1</v>
      </c>
      <c r="BL20" s="2">
        <f t="shared" ca="1" si="1"/>
        <v>1</v>
      </c>
      <c r="BM20" s="2">
        <f t="shared" ca="1" si="1"/>
        <v>1</v>
      </c>
      <c r="BN20" s="2" t="str">
        <f t="shared" si="8"/>
        <v>KI</v>
      </c>
      <c r="BO20" s="2">
        <f>IF(AND(COUNTIF(J20:W20,"&gt;0")&gt;6,COUNTIF(J20:W20,"&gt;0")=SUM(BR20:CE20)),SUM(BR20:CE20),0)</f>
        <v>0</v>
      </c>
      <c r="BP20" s="2">
        <f t="shared" si="2"/>
        <v>0</v>
      </c>
      <c r="BR20" s="2">
        <f t="shared" si="9"/>
        <v>0</v>
      </c>
      <c r="BS20" s="2">
        <f t="shared" si="9"/>
        <v>0</v>
      </c>
      <c r="BT20" s="2">
        <f t="shared" si="9"/>
        <v>0</v>
      </c>
      <c r="BU20" s="2">
        <f t="shared" si="9"/>
        <v>0</v>
      </c>
      <c r="BV20" s="2">
        <f t="shared" si="9"/>
        <v>0</v>
      </c>
      <c r="BW20" s="2">
        <f t="shared" si="9"/>
        <v>0</v>
      </c>
      <c r="BX20" s="2">
        <f t="shared" si="9"/>
        <v>0</v>
      </c>
      <c r="BY20" s="2">
        <f t="shared" si="9"/>
        <v>0</v>
      </c>
      <c r="BZ20" s="2">
        <f t="shared" si="9"/>
        <v>0</v>
      </c>
      <c r="CA20" s="2">
        <f t="shared" si="9"/>
        <v>0</v>
      </c>
      <c r="CB20" s="2">
        <f t="shared" si="9"/>
        <v>0</v>
      </c>
      <c r="CC20" s="2">
        <f t="shared" si="9"/>
        <v>0</v>
      </c>
      <c r="CD20" s="2">
        <f t="shared" si="9"/>
        <v>0</v>
      </c>
      <c r="CE20" s="2">
        <f t="shared" si="9"/>
        <v>1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КА-10  -  α_рс</v>
      </c>
      <c r="B21" s="10" t="s">
        <v>1490</v>
      </c>
      <c r="C21" s="18">
        <v>1.85</v>
      </c>
      <c r="D21" s="18">
        <v>1.2</v>
      </c>
      <c r="E21" s="22" t="s">
        <v>116</v>
      </c>
      <c r="F21" s="22">
        <v>3</v>
      </c>
      <c r="G21" s="22"/>
      <c r="H21" s="20">
        <f t="shared" ca="1" si="4"/>
        <v>0</v>
      </c>
      <c r="I21" s="16" t="str">
        <f t="shared" si="5"/>
        <v>10K002KI0L17</v>
      </c>
      <c r="J21" s="54">
        <v>1.34629241405706</v>
      </c>
      <c r="K21" s="54">
        <v>1.3191970067869729</v>
      </c>
      <c r="L21" s="54">
        <v>1.2520635550561898</v>
      </c>
      <c r="M21" s="54">
        <v>1.3755238043709017</v>
      </c>
      <c r="N21" s="54">
        <v>1.7268633496379544</v>
      </c>
      <c r="O21" s="54">
        <v>1.6314845495007495</v>
      </c>
      <c r="P21" s="54">
        <v>1.7753433152140179</v>
      </c>
      <c r="Q21" s="54">
        <v>1.789116924054819</v>
      </c>
      <c r="R21" s="54">
        <v>1.4990057710743168</v>
      </c>
      <c r="S21" s="54">
        <v>1.3074526454490556</v>
      </c>
      <c r="T21" s="54">
        <v>1.394886486822394</v>
      </c>
      <c r="U21" s="54">
        <v>1.4621832684077387</v>
      </c>
      <c r="V21" s="54">
        <v>1.5292861566656402</v>
      </c>
      <c r="W21" s="56">
        <v>1.4998142571285773</v>
      </c>
      <c r="X21" s="2">
        <f t="shared" ca="1" si="6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40</v>
      </c>
      <c r="AC21" s="2">
        <f t="shared" ca="1" si="0"/>
        <v>40</v>
      </c>
      <c r="AD21" s="2">
        <f t="shared" ca="1" si="0"/>
        <v>40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1.3980669381679844</v>
      </c>
      <c r="AM21" s="55">
        <v>1.3736224943346516</v>
      </c>
      <c r="AN21" s="55">
        <v>1.3185547331979692</v>
      </c>
      <c r="AO21" s="55">
        <v>1.4177250573346514</v>
      </c>
      <c r="AP21" s="55">
        <v>1.6257158113538288</v>
      </c>
      <c r="AQ21" s="55">
        <v>1.5706871149928237</v>
      </c>
      <c r="AR21" s="55">
        <v>1.5971367522246642</v>
      </c>
      <c r="AS21" s="55">
        <v>1.6382905973706612</v>
      </c>
      <c r="AT21" s="55">
        <v>1.5114926713817891</v>
      </c>
      <c r="AU21" s="55">
        <v>1.3227316728077114</v>
      </c>
      <c r="AV21" s="55">
        <v>1.4194344590013179</v>
      </c>
      <c r="AW21" s="55">
        <v>1.5074099486304779</v>
      </c>
      <c r="AX21" s="55">
        <v>1.5525427342912794</v>
      </c>
      <c r="AY21" s="55">
        <v>1.5178092055197505</v>
      </c>
      <c r="AZ21" s="2">
        <f t="shared" ca="1" si="7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1</v>
      </c>
      <c r="BD21" s="2">
        <f t="shared" ca="1" si="1"/>
        <v>1</v>
      </c>
      <c r="BE21" s="2">
        <f t="shared" ca="1" si="1"/>
        <v>1</v>
      </c>
      <c r="BF21" s="2">
        <f t="shared" ca="1" si="1"/>
        <v>1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8"/>
        <v>KI</v>
      </c>
      <c r="BO21" s="2">
        <f>IF(AND(COUNTIF(J21:W21,"&gt;0")&gt;6,COUNTIF(J21:W21,"&gt;0")=SUM(BR21:CE21)),SUM(BR21:CE21),0)</f>
        <v>0</v>
      </c>
      <c r="BP21" s="2">
        <f t="shared" si="2"/>
        <v>1</v>
      </c>
      <c r="BR21" s="2">
        <f t="shared" si="9"/>
        <v>0</v>
      </c>
      <c r="BS21" s="2">
        <f t="shared" si="9"/>
        <v>0</v>
      </c>
      <c r="BT21" s="2">
        <f t="shared" si="9"/>
        <v>0</v>
      </c>
      <c r="BU21" s="2">
        <f t="shared" si="9"/>
        <v>0</v>
      </c>
      <c r="BV21" s="2">
        <f t="shared" si="9"/>
        <v>0</v>
      </c>
      <c r="BW21" s="2">
        <f t="shared" si="9"/>
        <v>0</v>
      </c>
      <c r="BX21" s="2">
        <f t="shared" si="9"/>
        <v>0</v>
      </c>
      <c r="BY21" s="2">
        <f t="shared" si="9"/>
        <v>0</v>
      </c>
      <c r="BZ21" s="2">
        <f t="shared" si="9"/>
        <v>0</v>
      </c>
      <c r="CA21" s="2">
        <f t="shared" si="9"/>
        <v>0</v>
      </c>
      <c r="CB21" s="2">
        <f t="shared" si="9"/>
        <v>0</v>
      </c>
      <c r="CC21" s="2">
        <f t="shared" si="9"/>
        <v>0</v>
      </c>
      <c r="CD21" s="2">
        <f t="shared" si="9"/>
        <v>0</v>
      </c>
      <c r="CE21" s="2">
        <f t="shared" si="9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КА-4  -  Гшл</v>
      </c>
      <c r="B22" s="10" t="s">
        <v>1461</v>
      </c>
      <c r="C22" s="18">
        <v>5</v>
      </c>
      <c r="D22" s="18">
        <v>0</v>
      </c>
      <c r="E22" s="22" t="s">
        <v>726</v>
      </c>
      <c r="F22" s="22">
        <v>1</v>
      </c>
      <c r="G22" s="22">
        <v>1</v>
      </c>
      <c r="H22" s="20">
        <f t="shared" ca="1" si="4"/>
        <v>0</v>
      </c>
      <c r="I22" s="16" t="str">
        <f t="shared" si="5"/>
        <v>04K002SH0N17</v>
      </c>
      <c r="J22" s="54">
        <v>2.6</v>
      </c>
      <c r="K22" s="54">
        <v>2.6</v>
      </c>
      <c r="L22" s="54">
        <v>2.6</v>
      </c>
      <c r="M22" s="54">
        <v>2.6</v>
      </c>
      <c r="N22" s="54">
        <v>2.6</v>
      </c>
      <c r="O22" s="54">
        <v>2.6</v>
      </c>
      <c r="P22" s="54">
        <v>3.7</v>
      </c>
      <c r="Q22" s="54">
        <v>3.7000000000000006</v>
      </c>
      <c r="R22" s="54">
        <v>3.7000000000000006</v>
      </c>
      <c r="S22" s="54">
        <v>3.7000000000000006</v>
      </c>
      <c r="T22" s="54">
        <v>3.7</v>
      </c>
      <c r="U22" s="54">
        <v>3.7</v>
      </c>
      <c r="V22" s="54">
        <v>3.7</v>
      </c>
      <c r="W22" s="56">
        <v>3.7</v>
      </c>
      <c r="X22" s="2">
        <f t="shared" ca="1" si="6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20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3.5965169691294241</v>
      </c>
      <c r="AM22" s="55">
        <v>3.9975307992274667</v>
      </c>
      <c r="AN22" s="55">
        <v>3.6271822995089211</v>
      </c>
      <c r="AO22" s="55">
        <v>4.1489313232707188</v>
      </c>
      <c r="AP22" s="55">
        <v>4.0749132892940176</v>
      </c>
      <c r="AQ22" s="55">
        <v>3.0433282340898664</v>
      </c>
      <c r="AR22" s="55">
        <v>3.0294609156048145</v>
      </c>
      <c r="AS22" s="55">
        <v>3.0446489310884424</v>
      </c>
      <c r="AT22" s="55">
        <v>3.0182349911169153</v>
      </c>
      <c r="AU22" s="55">
        <v>3.1093572688888886</v>
      </c>
      <c r="AV22" s="55">
        <v>3.5460616604236632</v>
      </c>
      <c r="AW22" s="55">
        <v>3.0809546935680117</v>
      </c>
      <c r="AX22" s="55">
        <v>3.0021253569993793</v>
      </c>
      <c r="AY22" s="55">
        <v>3.0337387911062224</v>
      </c>
      <c r="AZ22" s="2">
        <f t="shared" ca="1" si="7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1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8"/>
        <v>SH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ref="BR22:CE28" si="10">IF(AND(J78 &gt;0,J22&gt;$C22,J22 &gt;0.1),1,0)</f>
        <v>0</v>
      </c>
      <c r="BS22" s="2">
        <f t="shared" si="10"/>
        <v>0</v>
      </c>
      <c r="BT22" s="2">
        <f t="shared" si="10"/>
        <v>0</v>
      </c>
      <c r="BU22" s="2">
        <f t="shared" si="10"/>
        <v>0</v>
      </c>
      <c r="BV22" s="2">
        <f t="shared" si="10"/>
        <v>0</v>
      </c>
      <c r="BW22" s="2">
        <f t="shared" si="10"/>
        <v>0</v>
      </c>
      <c r="BX22" s="2">
        <f t="shared" si="10"/>
        <v>0</v>
      </c>
      <c r="BY22" s="2">
        <f t="shared" si="10"/>
        <v>0</v>
      </c>
      <c r="BZ22" s="2">
        <f t="shared" si="10"/>
        <v>0</v>
      </c>
      <c r="CA22" s="2">
        <f t="shared" si="10"/>
        <v>0</v>
      </c>
      <c r="CB22" s="2">
        <f t="shared" si="10"/>
        <v>0</v>
      </c>
      <c r="CC22" s="2">
        <f t="shared" si="10"/>
        <v>0</v>
      </c>
      <c r="CD22" s="2">
        <f t="shared" si="10"/>
        <v>0</v>
      </c>
      <c r="CE22" s="2">
        <f t="shared" si="10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КА-5  -  Гшл</v>
      </c>
      <c r="B23" s="10" t="s">
        <v>1466</v>
      </c>
      <c r="C23" s="18">
        <v>5</v>
      </c>
      <c r="D23" s="18">
        <v>0</v>
      </c>
      <c r="E23" s="22" t="s">
        <v>726</v>
      </c>
      <c r="F23" s="22">
        <v>1</v>
      </c>
      <c r="G23" s="22">
        <v>1</v>
      </c>
      <c r="H23" s="20">
        <f t="shared" ca="1" si="4"/>
        <v>0</v>
      </c>
      <c r="I23" s="16" t="str">
        <f t="shared" si="5"/>
        <v>05K002SH0N17</v>
      </c>
      <c r="J23" s="54">
        <v>2.2999999999999998</v>
      </c>
      <c r="K23" s="54">
        <v>2.2999999999999998</v>
      </c>
      <c r="L23" s="54">
        <v>2.2999999999999998</v>
      </c>
      <c r="M23" s="54">
        <v>6.1</v>
      </c>
      <c r="N23" s="54">
        <v>6.1</v>
      </c>
      <c r="O23" s="54">
        <v>6.1</v>
      </c>
      <c r="P23" s="54">
        <v>2.9</v>
      </c>
      <c r="Q23" s="54">
        <v>2.9</v>
      </c>
      <c r="R23" s="54">
        <v>2.9</v>
      </c>
      <c r="S23" s="54">
        <v>2.9</v>
      </c>
      <c r="T23" s="54">
        <v>2.9000000000000004</v>
      </c>
      <c r="U23" s="54">
        <v>0</v>
      </c>
      <c r="V23" s="54">
        <v>0</v>
      </c>
      <c r="W23" s="56">
        <v>0</v>
      </c>
      <c r="X23" s="2">
        <f t="shared" ca="1" si="6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21</v>
      </c>
      <c r="AB23" s="2">
        <f t="shared" ca="1" si="0"/>
        <v>1</v>
      </c>
      <c r="AC23" s="2">
        <f t="shared" ca="1" si="0"/>
        <v>1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3.0624783405692235</v>
      </c>
      <c r="AM23" s="55">
        <v>3.104146157777778</v>
      </c>
      <c r="AN23" s="55">
        <v>3.2638877073012593</v>
      </c>
      <c r="AO23" s="55">
        <v>4.0580910088447677</v>
      </c>
      <c r="AP23" s="55">
        <v>4.3709854252008213</v>
      </c>
      <c r="AQ23" s="55">
        <v>3.3188826925609622</v>
      </c>
      <c r="AR23" s="55">
        <v>3.740971873677581</v>
      </c>
      <c r="AS23" s="55">
        <v>3.533447833247223</v>
      </c>
      <c r="AT23" s="55">
        <v>3.5082201788943426</v>
      </c>
      <c r="AU23" s="55">
        <v>3.5435388949883748</v>
      </c>
      <c r="AV23" s="55">
        <v>4.2801081387299273</v>
      </c>
      <c r="AW23" s="55">
        <v>0</v>
      </c>
      <c r="AX23" s="55">
        <v>0</v>
      </c>
      <c r="AY23" s="55">
        <v>0</v>
      </c>
      <c r="AZ23" s="2">
        <f t="shared" ca="1" si="7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1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8"/>
        <v>SH</v>
      </c>
      <c r="BP23" s="2">
        <f t="shared" si="2"/>
        <v>0</v>
      </c>
      <c r="BR23" s="2">
        <f t="shared" si="10"/>
        <v>0</v>
      </c>
      <c r="BS23" s="2">
        <f t="shared" si="10"/>
        <v>0</v>
      </c>
      <c r="BT23" s="2">
        <f t="shared" si="10"/>
        <v>0</v>
      </c>
      <c r="BU23" s="2">
        <f t="shared" si="10"/>
        <v>1</v>
      </c>
      <c r="BV23" s="2">
        <f t="shared" si="10"/>
        <v>1</v>
      </c>
      <c r="BW23" s="2">
        <f t="shared" si="10"/>
        <v>1</v>
      </c>
      <c r="BX23" s="2">
        <f t="shared" si="10"/>
        <v>0</v>
      </c>
      <c r="BY23" s="2">
        <f t="shared" si="10"/>
        <v>0</v>
      </c>
      <c r="BZ23" s="2">
        <f t="shared" si="10"/>
        <v>0</v>
      </c>
      <c r="CA23" s="2">
        <f t="shared" si="10"/>
        <v>0</v>
      </c>
      <c r="CB23" s="2">
        <f t="shared" si="10"/>
        <v>0</v>
      </c>
      <c r="CC23" s="2">
        <f t="shared" si="10"/>
        <v>0</v>
      </c>
      <c r="CD23" s="2">
        <f t="shared" si="10"/>
        <v>0</v>
      </c>
      <c r="CE23" s="2">
        <f t="shared" si="10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КА-6  -  Гшл</v>
      </c>
      <c r="B24" s="10" t="s">
        <v>1471</v>
      </c>
      <c r="C24" s="18">
        <v>5</v>
      </c>
      <c r="D24" s="18">
        <v>0</v>
      </c>
      <c r="E24" s="22" t="s">
        <v>726</v>
      </c>
      <c r="F24" s="22">
        <v>1</v>
      </c>
      <c r="G24" s="22">
        <v>1</v>
      </c>
      <c r="H24" s="20">
        <f t="shared" ca="1" si="4"/>
        <v>0</v>
      </c>
      <c r="I24" s="16" t="str">
        <f t="shared" si="5"/>
        <v>06K002SH0N17</v>
      </c>
      <c r="J24" s="54">
        <v>2</v>
      </c>
      <c r="K24" s="54">
        <v>2</v>
      </c>
      <c r="L24" s="54">
        <v>2</v>
      </c>
      <c r="M24" s="54">
        <v>2</v>
      </c>
      <c r="N24" s="54">
        <v>2</v>
      </c>
      <c r="O24" s="54">
        <v>2</v>
      </c>
      <c r="P24" s="54">
        <v>4.2</v>
      </c>
      <c r="Q24" s="54">
        <v>4.2</v>
      </c>
      <c r="R24" s="54">
        <v>4.1999999999999993</v>
      </c>
      <c r="S24" s="54">
        <v>4.2</v>
      </c>
      <c r="T24" s="54">
        <v>4.2</v>
      </c>
      <c r="U24" s="54">
        <v>4.2</v>
      </c>
      <c r="V24" s="54">
        <v>4.2</v>
      </c>
      <c r="W24" s="56">
        <v>0</v>
      </c>
      <c r="X24" s="2">
        <f t="shared" ca="1" si="6"/>
        <v>0</v>
      </c>
      <c r="Y24" s="2">
        <f t="shared" ca="1" si="6"/>
        <v>0</v>
      </c>
      <c r="Z24" s="2">
        <f t="shared" ca="1" si="6"/>
        <v>0</v>
      </c>
      <c r="AA24" s="2">
        <f t="shared" ca="1" si="6"/>
        <v>0</v>
      </c>
      <c r="AB24" s="2">
        <f t="shared" ca="1" si="6"/>
        <v>0</v>
      </c>
      <c r="AC24" s="2">
        <f t="shared" ca="1" si="6"/>
        <v>0</v>
      </c>
      <c r="AD24" s="2">
        <f t="shared" ca="1" si="6"/>
        <v>20</v>
      </c>
      <c r="AE24" s="2">
        <f t="shared" ca="1" si="6"/>
        <v>0</v>
      </c>
      <c r="AF24" s="2">
        <f t="shared" ca="1" si="6"/>
        <v>0</v>
      </c>
      <c r="AG24" s="2">
        <f t="shared" ca="1" si="6"/>
        <v>0</v>
      </c>
      <c r="AH24" s="2">
        <f t="shared" ca="1" si="6"/>
        <v>0</v>
      </c>
      <c r="AI24" s="2">
        <f t="shared" ca="1" si="6"/>
        <v>0</v>
      </c>
      <c r="AJ24" s="2">
        <f t="shared" ca="1" si="6"/>
        <v>0</v>
      </c>
      <c r="AK24" s="2">
        <f t="shared" ca="1" si="6"/>
        <v>0</v>
      </c>
      <c r="AL24" s="55">
        <v>3.6364084811982718</v>
      </c>
      <c r="AM24" s="55">
        <v>3.2330721318063089</v>
      </c>
      <c r="AN24" s="55">
        <v>3.079027513875694</v>
      </c>
      <c r="AO24" s="55">
        <v>3.1625798225085857</v>
      </c>
      <c r="AP24" s="55">
        <v>3.1942385365062962</v>
      </c>
      <c r="AQ24" s="55">
        <v>3.0089665876509764</v>
      </c>
      <c r="AR24" s="55">
        <v>3.535970598682511</v>
      </c>
      <c r="AS24" s="55">
        <v>3.3663555673748089</v>
      </c>
      <c r="AT24" s="55">
        <v>3.462810401059158</v>
      </c>
      <c r="AU24" s="55">
        <v>3.254390093101946</v>
      </c>
      <c r="AV24" s="55">
        <v>3.4039382599357708</v>
      </c>
      <c r="AW24" s="55">
        <v>3.0251930240433458</v>
      </c>
      <c r="AX24" s="55">
        <v>3.0087131056907865</v>
      </c>
      <c r="AY24" s="55">
        <v>0</v>
      </c>
      <c r="AZ24" s="2">
        <f t="shared" ca="1" si="7"/>
        <v>0</v>
      </c>
      <c r="BA24" s="2">
        <f t="shared" ca="1" si="7"/>
        <v>0</v>
      </c>
      <c r="BB24" s="2">
        <f t="shared" ca="1" si="7"/>
        <v>0</v>
      </c>
      <c r="BC24" s="2">
        <f t="shared" ca="1" si="7"/>
        <v>1</v>
      </c>
      <c r="BD24" s="2">
        <f t="shared" ca="1" si="7"/>
        <v>0</v>
      </c>
      <c r="BE24" s="2">
        <f t="shared" ca="1" si="7"/>
        <v>0</v>
      </c>
      <c r="BF24" s="2">
        <f t="shared" ca="1" si="7"/>
        <v>0</v>
      </c>
      <c r="BG24" s="2">
        <f t="shared" ca="1" si="7"/>
        <v>0</v>
      </c>
      <c r="BH24" s="2">
        <f t="shared" ca="1" si="7"/>
        <v>0</v>
      </c>
      <c r="BI24" s="2">
        <f t="shared" ca="1" si="7"/>
        <v>0</v>
      </c>
      <c r="BJ24" s="2">
        <f t="shared" ca="1" si="7"/>
        <v>0</v>
      </c>
      <c r="BK24" s="2">
        <f t="shared" ca="1" si="7"/>
        <v>0</v>
      </c>
      <c r="BL24" s="2">
        <f t="shared" ca="1" si="7"/>
        <v>0</v>
      </c>
      <c r="BM24" s="2">
        <f t="shared" ca="1" si="7"/>
        <v>0</v>
      </c>
      <c r="BN24" s="2" t="str">
        <f t="shared" si="8"/>
        <v>SH</v>
      </c>
      <c r="BP24" s="2">
        <f t="shared" si="2"/>
        <v>1</v>
      </c>
      <c r="BR24" s="2">
        <f t="shared" si="10"/>
        <v>0</v>
      </c>
      <c r="BS24" s="2">
        <f t="shared" si="10"/>
        <v>0</v>
      </c>
      <c r="BT24" s="2">
        <f t="shared" si="10"/>
        <v>0</v>
      </c>
      <c r="BU24" s="2">
        <f t="shared" si="10"/>
        <v>0</v>
      </c>
      <c r="BV24" s="2">
        <f t="shared" si="10"/>
        <v>0</v>
      </c>
      <c r="BW24" s="2">
        <f t="shared" si="10"/>
        <v>0</v>
      </c>
      <c r="BX24" s="2">
        <f t="shared" si="10"/>
        <v>0</v>
      </c>
      <c r="BY24" s="2">
        <f t="shared" si="10"/>
        <v>0</v>
      </c>
      <c r="BZ24" s="2">
        <f t="shared" si="10"/>
        <v>0</v>
      </c>
      <c r="CA24" s="2">
        <f t="shared" si="10"/>
        <v>0</v>
      </c>
      <c r="CB24" s="2">
        <f t="shared" si="10"/>
        <v>0</v>
      </c>
      <c r="CC24" s="2">
        <f t="shared" si="10"/>
        <v>0</v>
      </c>
      <c r="CD24" s="2">
        <f t="shared" si="10"/>
        <v>0</v>
      </c>
      <c r="CE24" s="2">
        <f t="shared" si="10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КА-7  -  Гшл</v>
      </c>
      <c r="B25" s="10" t="s">
        <v>1476</v>
      </c>
      <c r="C25" s="18">
        <v>5</v>
      </c>
      <c r="D25" s="18">
        <v>0</v>
      </c>
      <c r="E25" s="22" t="s">
        <v>726</v>
      </c>
      <c r="F25" s="22">
        <v>1</v>
      </c>
      <c r="G25" s="22">
        <v>1</v>
      </c>
      <c r="H25" s="20">
        <f t="shared" ca="1" si="4"/>
        <v>0</v>
      </c>
      <c r="I25" s="16" t="str">
        <f t="shared" si="5"/>
        <v>07K002SH0L17</v>
      </c>
      <c r="J25" s="54">
        <v>2</v>
      </c>
      <c r="K25" s="54">
        <v>2</v>
      </c>
      <c r="L25" s="54">
        <v>2</v>
      </c>
      <c r="M25" s="54">
        <v>2</v>
      </c>
      <c r="N25" s="54">
        <v>2</v>
      </c>
      <c r="O25" s="54">
        <v>2</v>
      </c>
      <c r="P25" s="54">
        <v>4.0999999999999996</v>
      </c>
      <c r="Q25" s="54">
        <v>4.0999999999999996</v>
      </c>
      <c r="R25" s="54">
        <v>4.0999999999999996</v>
      </c>
      <c r="S25" s="54">
        <v>4.0999999999999996</v>
      </c>
      <c r="T25" s="54">
        <v>4.0999999999999996</v>
      </c>
      <c r="U25" s="54">
        <v>4.0999999999999996</v>
      </c>
      <c r="V25" s="54">
        <v>4.0999999999999996</v>
      </c>
      <c r="W25" s="56">
        <v>4.0999999999999996</v>
      </c>
      <c r="X25" s="2">
        <f t="shared" ca="1" si="6"/>
        <v>0</v>
      </c>
      <c r="Y25" s="2">
        <f t="shared" ca="1" si="6"/>
        <v>0</v>
      </c>
      <c r="Z25" s="2">
        <f t="shared" ca="1" si="6"/>
        <v>0</v>
      </c>
      <c r="AA25" s="2">
        <f t="shared" ca="1" si="6"/>
        <v>0</v>
      </c>
      <c r="AB25" s="2">
        <f t="shared" ca="1" si="6"/>
        <v>0</v>
      </c>
      <c r="AC25" s="2">
        <f t="shared" ca="1" si="6"/>
        <v>0</v>
      </c>
      <c r="AD25" s="2">
        <f t="shared" ca="1" si="6"/>
        <v>20</v>
      </c>
      <c r="AE25" s="2">
        <f t="shared" ca="1" si="6"/>
        <v>0</v>
      </c>
      <c r="AF25" s="2">
        <f t="shared" ca="1" si="6"/>
        <v>0</v>
      </c>
      <c r="AG25" s="2">
        <f t="shared" ca="1" si="6"/>
        <v>0</v>
      </c>
      <c r="AH25" s="2">
        <f t="shared" ca="1" si="6"/>
        <v>0</v>
      </c>
      <c r="AI25" s="2">
        <f t="shared" ca="1" si="6"/>
        <v>0</v>
      </c>
      <c r="AJ25" s="2">
        <f t="shared" ca="1" si="6"/>
        <v>0</v>
      </c>
      <c r="AK25" s="2">
        <f t="shared" ca="1" si="6"/>
        <v>0</v>
      </c>
      <c r="AL25" s="55">
        <v>2.5781930925876626</v>
      </c>
      <c r="AM25" s="55">
        <v>3.7417800832543744</v>
      </c>
      <c r="AN25" s="55">
        <v>2.8351400049413922</v>
      </c>
      <c r="AO25" s="55">
        <v>2.0740740999999998</v>
      </c>
      <c r="AP25" s="55">
        <v>2.0740740999999998</v>
      </c>
      <c r="AQ25" s="55">
        <v>2.2271646928053794</v>
      </c>
      <c r="AR25" s="55">
        <v>2.3063063358507154</v>
      </c>
      <c r="AS25" s="55">
        <v>3.3837793880544691</v>
      </c>
      <c r="AT25" s="55">
        <v>2.312062091708559</v>
      </c>
      <c r="AU25" s="55">
        <v>3.3772866142898166</v>
      </c>
      <c r="AV25" s="55">
        <v>2.7355664422848185</v>
      </c>
      <c r="AW25" s="55">
        <v>2.2818443734548852</v>
      </c>
      <c r="AX25" s="55">
        <v>2.0740740999999998</v>
      </c>
      <c r="AY25" s="55">
        <v>2.0740740999999998</v>
      </c>
      <c r="AZ25" s="2">
        <f t="shared" ca="1" si="7"/>
        <v>0</v>
      </c>
      <c r="BA25" s="2">
        <f t="shared" ca="1" si="7"/>
        <v>0</v>
      </c>
      <c r="BB25" s="2">
        <f t="shared" ca="1" si="7"/>
        <v>0</v>
      </c>
      <c r="BC25" s="2">
        <f t="shared" ca="1" si="7"/>
        <v>1</v>
      </c>
      <c r="BD25" s="2">
        <f t="shared" ca="1" si="7"/>
        <v>0</v>
      </c>
      <c r="BE25" s="2">
        <f t="shared" ca="1" si="7"/>
        <v>0</v>
      </c>
      <c r="BF25" s="2">
        <f t="shared" ca="1" si="7"/>
        <v>0</v>
      </c>
      <c r="BG25" s="2">
        <f t="shared" ca="1" si="7"/>
        <v>0</v>
      </c>
      <c r="BH25" s="2">
        <f t="shared" ca="1" si="7"/>
        <v>0</v>
      </c>
      <c r="BI25" s="2">
        <f t="shared" ca="1" si="7"/>
        <v>0</v>
      </c>
      <c r="BJ25" s="2">
        <f t="shared" ca="1" si="7"/>
        <v>0</v>
      </c>
      <c r="BK25" s="2">
        <f t="shared" ca="1" si="7"/>
        <v>0</v>
      </c>
      <c r="BL25" s="2">
        <f t="shared" ca="1" si="7"/>
        <v>0</v>
      </c>
      <c r="BM25" s="2">
        <f t="shared" ca="1" si="7"/>
        <v>0</v>
      </c>
      <c r="BN25" s="2" t="str">
        <f t="shared" si="8"/>
        <v>SH</v>
      </c>
      <c r="BO25" s="2">
        <f>IF(AND(COUNTIF(J25:W25,"&gt;0")&gt;6,COUNTIF(J25:W25,"&gt;0")=SUM(BR25:CE25)),SUM(BR25:CE25),0)</f>
        <v>0</v>
      </c>
      <c r="BP25" s="2">
        <f t="shared" si="2"/>
        <v>1</v>
      </c>
      <c r="BR25" s="2">
        <f t="shared" si="10"/>
        <v>0</v>
      </c>
      <c r="BS25" s="2">
        <f t="shared" si="10"/>
        <v>0</v>
      </c>
      <c r="BT25" s="2">
        <f t="shared" si="10"/>
        <v>0</v>
      </c>
      <c r="BU25" s="2">
        <f t="shared" si="10"/>
        <v>0</v>
      </c>
      <c r="BV25" s="2">
        <f t="shared" si="10"/>
        <v>0</v>
      </c>
      <c r="BW25" s="2">
        <f t="shared" si="10"/>
        <v>0</v>
      </c>
      <c r="BX25" s="2">
        <f t="shared" si="10"/>
        <v>0</v>
      </c>
      <c r="BY25" s="2">
        <f t="shared" si="10"/>
        <v>0</v>
      </c>
      <c r="BZ25" s="2">
        <f t="shared" si="10"/>
        <v>0</v>
      </c>
      <c r="CA25" s="2">
        <f t="shared" si="10"/>
        <v>0</v>
      </c>
      <c r="CB25" s="2">
        <f t="shared" si="10"/>
        <v>0</v>
      </c>
      <c r="CC25" s="2">
        <f t="shared" si="10"/>
        <v>0</v>
      </c>
      <c r="CD25" s="2">
        <f t="shared" si="10"/>
        <v>0</v>
      </c>
      <c r="CE25" s="2">
        <f t="shared" si="10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КА-8  -  Гшл</v>
      </c>
      <c r="B26" s="10" t="s">
        <v>1481</v>
      </c>
      <c r="C26" s="18">
        <v>5</v>
      </c>
      <c r="D26" s="18">
        <v>0</v>
      </c>
      <c r="E26" s="22" t="s">
        <v>726</v>
      </c>
      <c r="F26" s="22">
        <v>1</v>
      </c>
      <c r="G26" s="22">
        <v>1</v>
      </c>
      <c r="H26" s="20">
        <f t="shared" ca="1" si="4"/>
        <v>0</v>
      </c>
      <c r="I26" s="16" t="str">
        <f t="shared" si="5"/>
        <v>08K002SH0L17</v>
      </c>
      <c r="J26" s="54">
        <v>1.8</v>
      </c>
      <c r="K26" s="54">
        <v>1.8</v>
      </c>
      <c r="L26" s="54">
        <v>1.7999999999999998</v>
      </c>
      <c r="M26" s="54">
        <v>1.8000000000000003</v>
      </c>
      <c r="N26" s="54">
        <v>1.8</v>
      </c>
      <c r="O26" s="54">
        <v>1.8</v>
      </c>
      <c r="P26" s="54">
        <v>0.5</v>
      </c>
      <c r="Q26" s="54">
        <v>0.5</v>
      </c>
      <c r="R26" s="54">
        <v>0.5</v>
      </c>
      <c r="S26" s="54">
        <v>0.5</v>
      </c>
      <c r="T26" s="54">
        <v>0.5</v>
      </c>
      <c r="U26" s="54">
        <v>0.5</v>
      </c>
      <c r="V26" s="54">
        <v>0.5</v>
      </c>
      <c r="W26" s="56">
        <v>0.5</v>
      </c>
      <c r="X26" s="2">
        <f t="shared" ca="1" si="6"/>
        <v>0</v>
      </c>
      <c r="Y26" s="2">
        <f t="shared" ca="1" si="6"/>
        <v>0</v>
      </c>
      <c r="Z26" s="2">
        <f t="shared" ca="1" si="6"/>
        <v>0</v>
      </c>
      <c r="AA26" s="2">
        <f t="shared" ca="1" si="6"/>
        <v>0</v>
      </c>
      <c r="AB26" s="2">
        <f t="shared" ca="1" si="6"/>
        <v>0</v>
      </c>
      <c r="AC26" s="2">
        <f t="shared" ca="1" si="6"/>
        <v>0</v>
      </c>
      <c r="AD26" s="2">
        <f t="shared" ca="1" si="6"/>
        <v>0</v>
      </c>
      <c r="AE26" s="2">
        <f t="shared" ca="1" si="6"/>
        <v>0</v>
      </c>
      <c r="AF26" s="2">
        <f t="shared" ca="1" si="6"/>
        <v>0</v>
      </c>
      <c r="AG26" s="2">
        <f t="shared" ca="1" si="6"/>
        <v>0</v>
      </c>
      <c r="AH26" s="2">
        <f t="shared" ca="1" si="6"/>
        <v>0</v>
      </c>
      <c r="AI26" s="2">
        <f t="shared" ca="1" si="6"/>
        <v>0</v>
      </c>
      <c r="AJ26" s="2">
        <f t="shared" ca="1" si="6"/>
        <v>0</v>
      </c>
      <c r="AK26" s="2">
        <f t="shared" ca="1" si="6"/>
        <v>0</v>
      </c>
      <c r="AL26" s="55">
        <v>2.2631519261682627</v>
      </c>
      <c r="AM26" s="55">
        <v>1.3079026971451684</v>
      </c>
      <c r="AN26" s="55">
        <v>1.5759368850118347</v>
      </c>
      <c r="AO26" s="55">
        <v>3.100827422784405</v>
      </c>
      <c r="AP26" s="55">
        <v>2.1371882079550191</v>
      </c>
      <c r="AQ26" s="55">
        <v>1.9401360547105375</v>
      </c>
      <c r="AR26" s="55">
        <v>1.6538856029118347</v>
      </c>
      <c r="AS26" s="55">
        <v>1.5800394491118348</v>
      </c>
      <c r="AT26" s="55">
        <v>1.7829931983256979</v>
      </c>
      <c r="AU26" s="55">
        <v>1.8590702954643898</v>
      </c>
      <c r="AV26" s="55">
        <v>2.6573337235814209</v>
      </c>
      <c r="AW26" s="55">
        <v>2.8134751742842159</v>
      </c>
      <c r="AX26" s="55">
        <v>2.8069739921914514</v>
      </c>
      <c r="AY26" s="55">
        <v>2.7978723372615812</v>
      </c>
      <c r="AZ26" s="2">
        <f t="shared" ca="1" si="7"/>
        <v>0</v>
      </c>
      <c r="BA26" s="2">
        <f t="shared" ca="1" si="7"/>
        <v>0</v>
      </c>
      <c r="BB26" s="2">
        <f t="shared" ca="1" si="7"/>
        <v>0</v>
      </c>
      <c r="BC26" s="2">
        <f t="shared" ca="1" si="7"/>
        <v>1</v>
      </c>
      <c r="BD26" s="2">
        <f t="shared" ca="1" si="7"/>
        <v>0</v>
      </c>
      <c r="BE26" s="2">
        <f t="shared" ca="1" si="7"/>
        <v>0</v>
      </c>
      <c r="BF26" s="2">
        <f t="shared" ca="1" si="7"/>
        <v>0</v>
      </c>
      <c r="BG26" s="2">
        <f t="shared" ca="1" si="7"/>
        <v>0</v>
      </c>
      <c r="BH26" s="2">
        <f t="shared" ca="1" si="7"/>
        <v>0</v>
      </c>
      <c r="BI26" s="2">
        <f t="shared" ca="1" si="7"/>
        <v>0</v>
      </c>
      <c r="BJ26" s="2">
        <f t="shared" ca="1" si="7"/>
        <v>0</v>
      </c>
      <c r="BK26" s="2">
        <f t="shared" ca="1" si="7"/>
        <v>0</v>
      </c>
      <c r="BL26" s="2">
        <f t="shared" ca="1" si="7"/>
        <v>0</v>
      </c>
      <c r="BM26" s="2">
        <f t="shared" ca="1" si="7"/>
        <v>0</v>
      </c>
      <c r="BN26" s="2" t="str">
        <f t="shared" si="8"/>
        <v>SH</v>
      </c>
      <c r="BO26" s="2">
        <f>IF(AND(COUNTIF(J26:W26,"&gt;0")&gt;6,COUNTIF(J26:W26,"&gt;0")=SUM(BR26:CE26)),SUM(BR26:CE26),0)</f>
        <v>0</v>
      </c>
      <c r="BP26" s="2">
        <f t="shared" si="2"/>
        <v>1</v>
      </c>
      <c r="BR26" s="2">
        <f t="shared" si="10"/>
        <v>0</v>
      </c>
      <c r="BS26" s="2">
        <f t="shared" si="10"/>
        <v>0</v>
      </c>
      <c r="BT26" s="2">
        <f t="shared" si="10"/>
        <v>0</v>
      </c>
      <c r="BU26" s="2">
        <f t="shared" si="10"/>
        <v>0</v>
      </c>
      <c r="BV26" s="2">
        <f t="shared" si="10"/>
        <v>0</v>
      </c>
      <c r="BW26" s="2">
        <f t="shared" si="10"/>
        <v>0</v>
      </c>
      <c r="BX26" s="2">
        <f t="shared" si="10"/>
        <v>0</v>
      </c>
      <c r="BY26" s="2">
        <f t="shared" si="10"/>
        <v>0</v>
      </c>
      <c r="BZ26" s="2">
        <f t="shared" si="10"/>
        <v>0</v>
      </c>
      <c r="CA26" s="2">
        <f t="shared" si="10"/>
        <v>0</v>
      </c>
      <c r="CB26" s="2">
        <f t="shared" si="10"/>
        <v>0</v>
      </c>
      <c r="CC26" s="2">
        <f t="shared" si="10"/>
        <v>0</v>
      </c>
      <c r="CD26" s="2">
        <f t="shared" si="10"/>
        <v>0</v>
      </c>
      <c r="CE26" s="2">
        <f t="shared" si="10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КА-9  -  Гшл</v>
      </c>
      <c r="B27" s="10" t="s">
        <v>1486</v>
      </c>
      <c r="C27" s="18">
        <v>5</v>
      </c>
      <c r="D27" s="18">
        <v>0</v>
      </c>
      <c r="E27" s="22" t="s">
        <v>726</v>
      </c>
      <c r="F27" s="22">
        <v>1</v>
      </c>
      <c r="G27" s="22">
        <v>1</v>
      </c>
      <c r="H27" s="20">
        <f t="shared" ca="1" si="4"/>
        <v>0</v>
      </c>
      <c r="I27" s="16" t="str">
        <f t="shared" si="5"/>
        <v>09K002SH0L17</v>
      </c>
      <c r="J27" s="54">
        <v>0.79999999999999993</v>
      </c>
      <c r="K27" s="54">
        <v>0.8</v>
      </c>
      <c r="L27" s="54">
        <v>0.8</v>
      </c>
      <c r="M27" s="54">
        <v>0.8</v>
      </c>
      <c r="N27" s="54">
        <v>0.79999999999999993</v>
      </c>
      <c r="O27" s="54">
        <v>0.8</v>
      </c>
      <c r="P27" s="54">
        <v>0.5</v>
      </c>
      <c r="Q27" s="54">
        <v>0.5</v>
      </c>
      <c r="R27" s="54">
        <v>0.5</v>
      </c>
      <c r="S27" s="54">
        <v>0.5</v>
      </c>
      <c r="T27" s="54">
        <v>0.5</v>
      </c>
      <c r="U27" s="54">
        <v>0.5</v>
      </c>
      <c r="V27" s="54">
        <v>0.5</v>
      </c>
      <c r="W27" s="56">
        <v>0.5</v>
      </c>
      <c r="X27" s="2">
        <f t="shared" ca="1" si="6"/>
        <v>0</v>
      </c>
      <c r="Y27" s="2">
        <f t="shared" ca="1" si="6"/>
        <v>0</v>
      </c>
      <c r="Z27" s="2">
        <f t="shared" ca="1" si="6"/>
        <v>0</v>
      </c>
      <c r="AA27" s="2">
        <f t="shared" ca="1" si="6"/>
        <v>0</v>
      </c>
      <c r="AB27" s="2">
        <f t="shared" ca="1" si="6"/>
        <v>0</v>
      </c>
      <c r="AC27" s="2">
        <f t="shared" ca="1" si="6"/>
        <v>0</v>
      </c>
      <c r="AD27" s="2">
        <f t="shared" ca="1" si="6"/>
        <v>0</v>
      </c>
      <c r="AE27" s="2">
        <f t="shared" ca="1" si="6"/>
        <v>0</v>
      </c>
      <c r="AF27" s="2">
        <f t="shared" ca="1" si="6"/>
        <v>0</v>
      </c>
      <c r="AG27" s="2">
        <f t="shared" ca="1" si="6"/>
        <v>0</v>
      </c>
      <c r="AH27" s="2">
        <f t="shared" ca="1" si="6"/>
        <v>0</v>
      </c>
      <c r="AI27" s="2">
        <f t="shared" ca="1" si="6"/>
        <v>0</v>
      </c>
      <c r="AJ27" s="2">
        <f t="shared" ca="1" si="6"/>
        <v>0</v>
      </c>
      <c r="AK27" s="2">
        <f t="shared" ca="1" si="6"/>
        <v>0</v>
      </c>
      <c r="AL27" s="55">
        <v>2.7090811999984981</v>
      </c>
      <c r="AM27" s="55">
        <v>2.9203329691741091</v>
      </c>
      <c r="AN27" s="55">
        <v>2.8686279907045535</v>
      </c>
      <c r="AO27" s="55">
        <v>2.5312999999999999</v>
      </c>
      <c r="AP27" s="55">
        <v>2.7785135996576154</v>
      </c>
      <c r="AQ27" s="55">
        <v>2.5312999999999999</v>
      </c>
      <c r="AR27" s="55">
        <v>3.1202547863967487</v>
      </c>
      <c r="AS27" s="55">
        <v>2.6749820700061044</v>
      </c>
      <c r="AT27" s="55">
        <v>3.1469475662285999</v>
      </c>
      <c r="AU27" s="55">
        <v>3.7319595797480649</v>
      </c>
      <c r="AV27" s="55">
        <v>2.7282859062871907</v>
      </c>
      <c r="AW27" s="55">
        <v>3.0167751663501892</v>
      </c>
      <c r="AX27" s="55">
        <v>3.1812969660704122</v>
      </c>
      <c r="AY27" s="55">
        <v>3.1474524815565377</v>
      </c>
      <c r="AZ27" s="2">
        <f t="shared" ca="1" si="7"/>
        <v>0</v>
      </c>
      <c r="BA27" s="2">
        <f t="shared" ca="1" si="7"/>
        <v>0</v>
      </c>
      <c r="BB27" s="2">
        <f t="shared" ca="1" si="7"/>
        <v>0</v>
      </c>
      <c r="BC27" s="2">
        <f t="shared" ca="1" si="7"/>
        <v>1</v>
      </c>
      <c r="BD27" s="2">
        <f t="shared" ca="1" si="7"/>
        <v>0</v>
      </c>
      <c r="BE27" s="2">
        <f t="shared" ca="1" si="7"/>
        <v>0</v>
      </c>
      <c r="BF27" s="2">
        <f t="shared" ca="1" si="7"/>
        <v>0</v>
      </c>
      <c r="BG27" s="2">
        <f t="shared" ca="1" si="7"/>
        <v>0</v>
      </c>
      <c r="BH27" s="2">
        <f t="shared" ca="1" si="7"/>
        <v>0</v>
      </c>
      <c r="BI27" s="2">
        <f t="shared" ca="1" si="7"/>
        <v>0</v>
      </c>
      <c r="BJ27" s="2">
        <f t="shared" ca="1" si="7"/>
        <v>0</v>
      </c>
      <c r="BK27" s="2">
        <f t="shared" ca="1" si="7"/>
        <v>0</v>
      </c>
      <c r="BL27" s="2">
        <f t="shared" ca="1" si="7"/>
        <v>0</v>
      </c>
      <c r="BM27" s="2">
        <f t="shared" ca="1" si="7"/>
        <v>0</v>
      </c>
      <c r="BN27" s="2" t="str">
        <f t="shared" si="8"/>
        <v>SH</v>
      </c>
      <c r="BO27" s="2">
        <f>IF(AND(COUNTIF(J27:W27,"&gt;0")&gt;6,COUNTIF(J27:W27,"&gt;0")=SUM(BR27:CE27)),SUM(BR27:CE27),0)</f>
        <v>0</v>
      </c>
      <c r="BP27" s="2">
        <f t="shared" si="2"/>
        <v>1</v>
      </c>
      <c r="BR27" s="2">
        <f t="shared" si="10"/>
        <v>0</v>
      </c>
      <c r="BS27" s="2">
        <f t="shared" si="10"/>
        <v>0</v>
      </c>
      <c r="BT27" s="2">
        <f t="shared" si="10"/>
        <v>0</v>
      </c>
      <c r="BU27" s="2">
        <f t="shared" si="10"/>
        <v>0</v>
      </c>
      <c r="BV27" s="2">
        <f t="shared" si="10"/>
        <v>0</v>
      </c>
      <c r="BW27" s="2">
        <f t="shared" si="10"/>
        <v>0</v>
      </c>
      <c r="BX27" s="2">
        <f t="shared" si="10"/>
        <v>0</v>
      </c>
      <c r="BY27" s="2">
        <f t="shared" si="10"/>
        <v>0</v>
      </c>
      <c r="BZ27" s="2">
        <f t="shared" si="10"/>
        <v>0</v>
      </c>
      <c r="CA27" s="2">
        <f t="shared" si="10"/>
        <v>0</v>
      </c>
      <c r="CB27" s="2">
        <f t="shared" si="10"/>
        <v>0</v>
      </c>
      <c r="CC27" s="2">
        <f t="shared" si="10"/>
        <v>0</v>
      </c>
      <c r="CD27" s="2">
        <f t="shared" si="10"/>
        <v>0</v>
      </c>
      <c r="CE27" s="2">
        <f t="shared" si="10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КА-10  -  Гшл</v>
      </c>
      <c r="B28" s="12" t="s">
        <v>1491</v>
      </c>
      <c r="C28" s="18">
        <v>5</v>
      </c>
      <c r="D28" s="18">
        <v>0</v>
      </c>
      <c r="E28" s="22" t="s">
        <v>726</v>
      </c>
      <c r="F28" s="22">
        <v>1</v>
      </c>
      <c r="G28" s="22">
        <v>1</v>
      </c>
      <c r="H28" s="20">
        <f t="shared" ca="1" si="4"/>
        <v>0</v>
      </c>
      <c r="I28" s="16" t="str">
        <f t="shared" si="5"/>
        <v>10K002SH0L17</v>
      </c>
      <c r="J28" s="54">
        <v>4.3</v>
      </c>
      <c r="K28" s="54">
        <v>4.3</v>
      </c>
      <c r="L28" s="54">
        <v>4.3</v>
      </c>
      <c r="M28" s="54">
        <v>4.3</v>
      </c>
      <c r="N28" s="54">
        <v>4.3</v>
      </c>
      <c r="O28" s="54">
        <v>4.3</v>
      </c>
      <c r="P28" s="54">
        <v>4.3</v>
      </c>
      <c r="Q28" s="54">
        <v>4.3</v>
      </c>
      <c r="R28" s="54">
        <v>4.3</v>
      </c>
      <c r="S28" s="54">
        <v>4.3</v>
      </c>
      <c r="T28" s="54">
        <v>4.3</v>
      </c>
      <c r="U28" s="54">
        <v>4.3</v>
      </c>
      <c r="V28" s="54">
        <v>4.3</v>
      </c>
      <c r="W28" s="56">
        <v>4.3</v>
      </c>
      <c r="X28" s="2">
        <f t="shared" ca="1" si="6"/>
        <v>0</v>
      </c>
      <c r="Y28" s="2">
        <f t="shared" ca="1" si="6"/>
        <v>0</v>
      </c>
      <c r="Z28" s="2">
        <f t="shared" ca="1" si="6"/>
        <v>0</v>
      </c>
      <c r="AA28" s="2">
        <f t="shared" ca="1" si="6"/>
        <v>0</v>
      </c>
      <c r="AB28" s="2">
        <f t="shared" ca="1" si="6"/>
        <v>0</v>
      </c>
      <c r="AC28" s="2">
        <f t="shared" ca="1" si="6"/>
        <v>0</v>
      </c>
      <c r="AD28" s="2">
        <f t="shared" ca="1" si="6"/>
        <v>0</v>
      </c>
      <c r="AE28" s="2">
        <f t="shared" ca="1" si="6"/>
        <v>0</v>
      </c>
      <c r="AF28" s="2">
        <f t="shared" ca="1" si="6"/>
        <v>0</v>
      </c>
      <c r="AG28" s="2">
        <f t="shared" ca="1" si="6"/>
        <v>0</v>
      </c>
      <c r="AH28" s="2">
        <f t="shared" ca="1" si="6"/>
        <v>0</v>
      </c>
      <c r="AI28" s="2">
        <f t="shared" ca="1" si="6"/>
        <v>0</v>
      </c>
      <c r="AJ28" s="2">
        <f t="shared" ca="1" si="6"/>
        <v>0</v>
      </c>
      <c r="AK28" s="2">
        <f t="shared" ca="1" si="6"/>
        <v>0</v>
      </c>
      <c r="AL28" s="55">
        <v>3.6666323874517852</v>
      </c>
      <c r="AM28" s="55">
        <v>4.045829977669583</v>
      </c>
      <c r="AN28" s="55">
        <v>5.1388585259212993</v>
      </c>
      <c r="AO28" s="55">
        <v>3.4242895773204212</v>
      </c>
      <c r="AP28" s="55">
        <v>2.7627520566172281</v>
      </c>
      <c r="AQ28" s="55">
        <v>2.5669877453920273</v>
      </c>
      <c r="AR28" s="55">
        <v>2.6408364844892214</v>
      </c>
      <c r="AS28" s="55">
        <v>2.8343909998031984</v>
      </c>
      <c r="AT28" s="55">
        <v>2.5878286163485793</v>
      </c>
      <c r="AU28" s="55">
        <v>5.0462838138954504</v>
      </c>
      <c r="AV28" s="55">
        <v>3.4032162894829114</v>
      </c>
      <c r="AW28" s="55">
        <v>2.6062933311065293</v>
      </c>
      <c r="AX28" s="55">
        <v>2.5312999999999999</v>
      </c>
      <c r="AY28" s="55">
        <v>2.5605008385068126</v>
      </c>
      <c r="AZ28" s="2">
        <f t="shared" ca="1" si="7"/>
        <v>0</v>
      </c>
      <c r="BA28" s="2">
        <f t="shared" ca="1" si="7"/>
        <v>0</v>
      </c>
      <c r="BB28" s="2">
        <f t="shared" ca="1" si="7"/>
        <v>0</v>
      </c>
      <c r="BC28" s="2">
        <f t="shared" ca="1" si="7"/>
        <v>1</v>
      </c>
      <c r="BD28" s="2">
        <f t="shared" ca="1" si="7"/>
        <v>0</v>
      </c>
      <c r="BE28" s="2">
        <f t="shared" ca="1" si="7"/>
        <v>0</v>
      </c>
      <c r="BF28" s="2">
        <f t="shared" ca="1" si="7"/>
        <v>0</v>
      </c>
      <c r="BG28" s="2">
        <f t="shared" ca="1" si="7"/>
        <v>0</v>
      </c>
      <c r="BH28" s="2">
        <f t="shared" ca="1" si="7"/>
        <v>0</v>
      </c>
      <c r="BI28" s="2">
        <f t="shared" ca="1" si="7"/>
        <v>0</v>
      </c>
      <c r="BJ28" s="2">
        <f t="shared" ca="1" si="7"/>
        <v>0</v>
      </c>
      <c r="BK28" s="2">
        <f t="shared" ca="1" si="7"/>
        <v>0</v>
      </c>
      <c r="BL28" s="2">
        <f t="shared" ca="1" si="7"/>
        <v>0</v>
      </c>
      <c r="BM28" s="2">
        <f t="shared" ca="1" si="7"/>
        <v>0</v>
      </c>
      <c r="BN28" s="2" t="str">
        <f t="shared" si="8"/>
        <v>SH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si="10"/>
        <v>0</v>
      </c>
      <c r="BS28" s="2">
        <f t="shared" si="10"/>
        <v>0</v>
      </c>
      <c r="BT28" s="2">
        <f t="shared" si="10"/>
        <v>0</v>
      </c>
      <c r="BU28" s="2">
        <f t="shared" si="10"/>
        <v>0</v>
      </c>
      <c r="BV28" s="2">
        <f t="shared" si="10"/>
        <v>0</v>
      </c>
      <c r="BW28" s="2">
        <f t="shared" si="10"/>
        <v>0</v>
      </c>
      <c r="BX28" s="2">
        <f t="shared" si="10"/>
        <v>0</v>
      </c>
      <c r="BY28" s="2">
        <f t="shared" si="10"/>
        <v>0</v>
      </c>
      <c r="BZ28" s="2">
        <f t="shared" si="10"/>
        <v>0</v>
      </c>
      <c r="CA28" s="2">
        <f t="shared" si="10"/>
        <v>0</v>
      </c>
      <c r="CB28" s="2">
        <f t="shared" si="10"/>
        <v>0</v>
      </c>
      <c r="CC28" s="2">
        <f t="shared" si="10"/>
        <v>0</v>
      </c>
      <c r="CD28" s="2">
        <f t="shared" si="10"/>
        <v>0</v>
      </c>
      <c r="CE28" s="2">
        <f t="shared" si="10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КА-4  -  Гун</v>
      </c>
      <c r="B29" s="10" t="s">
        <v>1462</v>
      </c>
      <c r="C29" s="18">
        <v>7</v>
      </c>
      <c r="D29" s="18">
        <v>0</v>
      </c>
      <c r="E29" s="22" t="s">
        <v>726</v>
      </c>
      <c r="F29" s="22">
        <v>1</v>
      </c>
      <c r="G29" s="22">
        <v>1</v>
      </c>
      <c r="H29" s="20">
        <f t="shared" ca="1" si="4"/>
        <v>0</v>
      </c>
      <c r="I29" s="16" t="str">
        <f t="shared" si="5"/>
        <v>04K002SG0N17</v>
      </c>
      <c r="J29" s="54">
        <v>1.3</v>
      </c>
      <c r="K29" s="54">
        <v>3.3</v>
      </c>
      <c r="L29" s="54">
        <v>1.7</v>
      </c>
      <c r="M29" s="54">
        <v>2.1</v>
      </c>
      <c r="N29" s="54">
        <v>1.9</v>
      </c>
      <c r="O29" s="54">
        <v>1.7</v>
      </c>
      <c r="P29" s="54">
        <v>1.1000000000000001</v>
      </c>
      <c r="Q29" s="54">
        <v>1.4</v>
      </c>
      <c r="R29" s="54">
        <v>1.8</v>
      </c>
      <c r="S29" s="54">
        <v>1.6</v>
      </c>
      <c r="T29" s="54">
        <v>2.2000000000000002</v>
      </c>
      <c r="U29" s="54">
        <v>3.7</v>
      </c>
      <c r="V29" s="54">
        <v>1.4</v>
      </c>
      <c r="W29" s="56">
        <v>1.7</v>
      </c>
      <c r="X29" s="2">
        <f t="shared" ca="1" si="6"/>
        <v>0</v>
      </c>
      <c r="Y29" s="2">
        <f t="shared" ca="1" si="6"/>
        <v>20</v>
      </c>
      <c r="Z29" s="2">
        <f t="shared" ca="1" si="6"/>
        <v>0</v>
      </c>
      <c r="AA29" s="2">
        <f t="shared" ca="1" si="6"/>
        <v>0</v>
      </c>
      <c r="AB29" s="2">
        <f t="shared" ca="1" si="6"/>
        <v>0</v>
      </c>
      <c r="AC29" s="2">
        <f t="shared" ca="1" si="6"/>
        <v>0</v>
      </c>
      <c r="AD29" s="2">
        <f t="shared" ca="1" si="6"/>
        <v>0</v>
      </c>
      <c r="AE29" s="2">
        <f t="shared" ca="1" si="6"/>
        <v>0</v>
      </c>
      <c r="AF29" s="2">
        <f t="shared" ca="1" si="6"/>
        <v>0</v>
      </c>
      <c r="AG29" s="2">
        <f t="shared" ca="1" si="6"/>
        <v>0</v>
      </c>
      <c r="AH29" s="2">
        <f t="shared" ca="1" si="6"/>
        <v>0</v>
      </c>
      <c r="AI29" s="2">
        <f t="shared" ca="1" si="6"/>
        <v>20</v>
      </c>
      <c r="AJ29" s="2">
        <f t="shared" ca="1" si="6"/>
        <v>0</v>
      </c>
      <c r="AK29" s="2">
        <f t="shared" ca="1" si="6"/>
        <v>0</v>
      </c>
      <c r="AL29" s="55">
        <v>3.0620848419411577</v>
      </c>
      <c r="AM29" s="55">
        <v>3.469994630002625</v>
      </c>
      <c r="AN29" s="55">
        <v>3.0971844788472001</v>
      </c>
      <c r="AO29" s="55">
        <v>3.6197530854081985</v>
      </c>
      <c r="AP29" s="55">
        <v>3.5465378405432517</v>
      </c>
      <c r="AQ29" s="55">
        <v>2.3724256319774479</v>
      </c>
      <c r="AR29" s="55">
        <v>2.3413901634497698</v>
      </c>
      <c r="AS29" s="55">
        <v>2.3753813908848453</v>
      </c>
      <c r="AT29" s="55">
        <v>2.3162662127368874</v>
      </c>
      <c r="AU29" s="55">
        <v>2.4727757655560909</v>
      </c>
      <c r="AV29" s="55">
        <v>3.0035854470977541</v>
      </c>
      <c r="AW29" s="55">
        <v>2.1359232394024383</v>
      </c>
      <c r="AX29" s="55">
        <v>2.2263943801005111</v>
      </c>
      <c r="AY29" s="55">
        <v>2.1563070285799406</v>
      </c>
      <c r="AZ29" s="2">
        <f t="shared" ca="1" si="7"/>
        <v>0</v>
      </c>
      <c r="BA29" s="2">
        <f t="shared" ca="1" si="7"/>
        <v>0</v>
      </c>
      <c r="BB29" s="2">
        <f t="shared" ca="1" si="7"/>
        <v>0</v>
      </c>
      <c r="BC29" s="2">
        <f t="shared" ca="1" si="7"/>
        <v>1</v>
      </c>
      <c r="BD29" s="2">
        <f t="shared" ca="1" si="7"/>
        <v>0</v>
      </c>
      <c r="BE29" s="2">
        <f t="shared" ca="1" si="7"/>
        <v>0</v>
      </c>
      <c r="BF29" s="2">
        <f t="shared" ca="1" si="7"/>
        <v>0</v>
      </c>
      <c r="BG29" s="2">
        <f t="shared" ca="1" si="7"/>
        <v>0</v>
      </c>
      <c r="BH29" s="2">
        <f t="shared" ca="1" si="7"/>
        <v>0</v>
      </c>
      <c r="BI29" s="2">
        <f t="shared" ca="1" si="7"/>
        <v>0</v>
      </c>
      <c r="BJ29" s="2">
        <f t="shared" ca="1" si="7"/>
        <v>0</v>
      </c>
      <c r="BK29" s="2">
        <f t="shared" ca="1" si="7"/>
        <v>0</v>
      </c>
      <c r="BL29" s="2">
        <f t="shared" ca="1" si="7"/>
        <v>0</v>
      </c>
      <c r="BM29" s="2">
        <f t="shared" ca="1" si="7"/>
        <v>0</v>
      </c>
      <c r="BN29" s="2" t="str">
        <f t="shared" si="8"/>
        <v>SG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ref="BR29:CE35" si="11">IF(AND(J78 &gt;0,J29&gt;$C29,J29 &gt;0.1),1,0)</f>
        <v>0</v>
      </c>
      <c r="BS29" s="2">
        <f t="shared" si="11"/>
        <v>0</v>
      </c>
      <c r="BT29" s="2">
        <f t="shared" si="11"/>
        <v>0</v>
      </c>
      <c r="BU29" s="2">
        <f t="shared" si="11"/>
        <v>0</v>
      </c>
      <c r="BV29" s="2">
        <f t="shared" si="11"/>
        <v>0</v>
      </c>
      <c r="BW29" s="2">
        <f t="shared" si="11"/>
        <v>0</v>
      </c>
      <c r="BX29" s="2">
        <f t="shared" si="11"/>
        <v>0</v>
      </c>
      <c r="BY29" s="2">
        <f t="shared" si="11"/>
        <v>0</v>
      </c>
      <c r="BZ29" s="2">
        <f t="shared" si="11"/>
        <v>0</v>
      </c>
      <c r="CA29" s="2">
        <f t="shared" si="11"/>
        <v>0</v>
      </c>
      <c r="CB29" s="2">
        <f t="shared" si="11"/>
        <v>0</v>
      </c>
      <c r="CC29" s="2">
        <f t="shared" si="11"/>
        <v>0</v>
      </c>
      <c r="CD29" s="2">
        <f t="shared" si="11"/>
        <v>0</v>
      </c>
      <c r="CE29" s="2">
        <f t="shared" si="11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КА-5  -  Гун</v>
      </c>
      <c r="B30" s="10" t="s">
        <v>1467</v>
      </c>
      <c r="C30" s="18">
        <v>7</v>
      </c>
      <c r="D30" s="18">
        <v>0</v>
      </c>
      <c r="E30" s="22" t="s">
        <v>726</v>
      </c>
      <c r="F30" s="22">
        <v>1</v>
      </c>
      <c r="G30" s="22">
        <v>1</v>
      </c>
      <c r="H30" s="20">
        <f t="shared" ca="1" si="4"/>
        <v>0</v>
      </c>
      <c r="I30" s="16" t="str">
        <f t="shared" si="5"/>
        <v>05K002SG0N17</v>
      </c>
      <c r="J30" s="54">
        <v>4.7</v>
      </c>
      <c r="K30" s="54">
        <v>4.7</v>
      </c>
      <c r="L30" s="54">
        <v>5.7</v>
      </c>
      <c r="M30" s="54">
        <v>7.7000000000000011</v>
      </c>
      <c r="N30" s="54">
        <v>5</v>
      </c>
      <c r="O30" s="54">
        <v>5.8</v>
      </c>
      <c r="P30" s="54">
        <v>3.3000000000000003</v>
      </c>
      <c r="Q30" s="54">
        <v>5.2</v>
      </c>
      <c r="R30" s="54">
        <v>4.9999999999999991</v>
      </c>
      <c r="S30" s="54">
        <v>5.0999999999999996</v>
      </c>
      <c r="T30" s="54">
        <v>4.5999999999999996</v>
      </c>
      <c r="U30" s="54">
        <v>0</v>
      </c>
      <c r="V30" s="54">
        <v>0</v>
      </c>
      <c r="W30" s="56">
        <v>0</v>
      </c>
      <c r="X30" s="2">
        <f t="shared" ca="1" si="6"/>
        <v>0</v>
      </c>
      <c r="Y30" s="2">
        <f t="shared" ca="1" si="6"/>
        <v>0</v>
      </c>
      <c r="Z30" s="2">
        <f t="shared" ca="1" si="6"/>
        <v>0</v>
      </c>
      <c r="AA30" s="2">
        <f t="shared" ca="1" si="6"/>
        <v>21</v>
      </c>
      <c r="AB30" s="2">
        <f t="shared" ca="1" si="6"/>
        <v>0</v>
      </c>
      <c r="AC30" s="2">
        <f t="shared" ca="1" si="6"/>
        <v>0</v>
      </c>
      <c r="AD30" s="2">
        <f t="shared" ca="1" si="6"/>
        <v>0</v>
      </c>
      <c r="AE30" s="2">
        <f t="shared" ca="1" si="6"/>
        <v>20</v>
      </c>
      <c r="AF30" s="2">
        <f t="shared" ca="1" si="6"/>
        <v>0</v>
      </c>
      <c r="AG30" s="2">
        <f t="shared" ca="1" si="6"/>
        <v>0</v>
      </c>
      <c r="AH30" s="2">
        <f t="shared" ca="1" si="6"/>
        <v>0</v>
      </c>
      <c r="AI30" s="2">
        <f t="shared" ca="1" si="6"/>
        <v>0</v>
      </c>
      <c r="AJ30" s="2">
        <f t="shared" ca="1" si="6"/>
        <v>0</v>
      </c>
      <c r="AK30" s="2">
        <f t="shared" ca="1" si="6"/>
        <v>0</v>
      </c>
      <c r="AL30" s="55">
        <v>2.4166163464258239</v>
      </c>
      <c r="AM30" s="55">
        <v>2.4665358300971727</v>
      </c>
      <c r="AN30" s="55">
        <v>2.6881839717656666</v>
      </c>
      <c r="AO30" s="55">
        <v>3.5298980121648547</v>
      </c>
      <c r="AP30" s="55">
        <v>3.8393988200030398</v>
      </c>
      <c r="AQ30" s="55">
        <v>2.7569506100271246</v>
      </c>
      <c r="AR30" s="55">
        <v>3.2054083593074978</v>
      </c>
      <c r="AS30" s="55">
        <v>2.9909420294066642</v>
      </c>
      <c r="AT30" s="55">
        <v>2.9669422775727048</v>
      </c>
      <c r="AU30" s="55">
        <v>3.0006604773555834</v>
      </c>
      <c r="AV30" s="55">
        <v>3.7495071757083145</v>
      </c>
      <c r="AW30" s="55">
        <v>0</v>
      </c>
      <c r="AX30" s="55">
        <v>0</v>
      </c>
      <c r="AY30" s="55">
        <v>0</v>
      </c>
      <c r="AZ30" s="2">
        <f t="shared" ca="1" si="7"/>
        <v>0</v>
      </c>
      <c r="BA30" s="2">
        <f t="shared" ca="1" si="7"/>
        <v>0</v>
      </c>
      <c r="BB30" s="2">
        <f t="shared" ca="1" si="7"/>
        <v>0</v>
      </c>
      <c r="BC30" s="2">
        <f t="shared" ca="1" si="7"/>
        <v>1</v>
      </c>
      <c r="BD30" s="2">
        <f t="shared" ca="1" si="7"/>
        <v>0</v>
      </c>
      <c r="BE30" s="2">
        <f t="shared" ca="1" si="7"/>
        <v>0</v>
      </c>
      <c r="BF30" s="2">
        <f t="shared" ca="1" si="7"/>
        <v>0</v>
      </c>
      <c r="BG30" s="2">
        <f t="shared" ca="1" si="7"/>
        <v>0</v>
      </c>
      <c r="BH30" s="2">
        <f t="shared" ca="1" si="7"/>
        <v>0</v>
      </c>
      <c r="BI30" s="2">
        <f t="shared" ca="1" si="7"/>
        <v>0</v>
      </c>
      <c r="BJ30" s="2">
        <f t="shared" ca="1" si="7"/>
        <v>0</v>
      </c>
      <c r="BK30" s="2">
        <f t="shared" ca="1" si="7"/>
        <v>0</v>
      </c>
      <c r="BL30" s="2">
        <f t="shared" ca="1" si="7"/>
        <v>0</v>
      </c>
      <c r="BM30" s="2">
        <f t="shared" ca="1" si="7"/>
        <v>0</v>
      </c>
      <c r="BN30" s="2" t="str">
        <f t="shared" si="8"/>
        <v>SG</v>
      </c>
      <c r="BP30" s="2">
        <f t="shared" si="2"/>
        <v>0</v>
      </c>
      <c r="BR30" s="2">
        <f t="shared" si="11"/>
        <v>0</v>
      </c>
      <c r="BS30" s="2">
        <f t="shared" si="11"/>
        <v>0</v>
      </c>
      <c r="BT30" s="2">
        <f t="shared" si="11"/>
        <v>0</v>
      </c>
      <c r="BU30" s="2">
        <f t="shared" si="11"/>
        <v>1</v>
      </c>
      <c r="BV30" s="2">
        <f t="shared" si="11"/>
        <v>0</v>
      </c>
      <c r="BW30" s="2">
        <f t="shared" si="11"/>
        <v>0</v>
      </c>
      <c r="BX30" s="2">
        <f t="shared" si="11"/>
        <v>0</v>
      </c>
      <c r="BY30" s="2">
        <f t="shared" si="11"/>
        <v>0</v>
      </c>
      <c r="BZ30" s="2">
        <f t="shared" si="11"/>
        <v>0</v>
      </c>
      <c r="CA30" s="2">
        <f t="shared" si="11"/>
        <v>0</v>
      </c>
      <c r="CB30" s="2">
        <f t="shared" si="11"/>
        <v>0</v>
      </c>
      <c r="CC30" s="2">
        <f t="shared" si="11"/>
        <v>0</v>
      </c>
      <c r="CD30" s="2">
        <f t="shared" si="11"/>
        <v>0</v>
      </c>
      <c r="CE30" s="2">
        <f t="shared" si="11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КА-6  -  Гун</v>
      </c>
      <c r="B31" s="12" t="s">
        <v>1472</v>
      </c>
      <c r="C31" s="18">
        <v>7</v>
      </c>
      <c r="D31" s="18">
        <v>0</v>
      </c>
      <c r="E31" s="22" t="s">
        <v>726</v>
      </c>
      <c r="F31" s="22">
        <v>1</v>
      </c>
      <c r="G31" s="22">
        <v>1</v>
      </c>
      <c r="H31" s="20">
        <f t="shared" ca="1" si="4"/>
        <v>0</v>
      </c>
      <c r="I31" s="16" t="str">
        <f t="shared" si="5"/>
        <v>06K002SG0N17</v>
      </c>
      <c r="J31" s="54">
        <v>1.9</v>
      </c>
      <c r="K31" s="54">
        <v>1.4</v>
      </c>
      <c r="L31" s="54">
        <v>1.4</v>
      </c>
      <c r="M31" s="54">
        <v>1.2</v>
      </c>
      <c r="N31" s="54">
        <v>1.2</v>
      </c>
      <c r="O31" s="54">
        <v>1.3</v>
      </c>
      <c r="P31" s="54">
        <v>1.9</v>
      </c>
      <c r="Q31" s="54">
        <v>1.4</v>
      </c>
      <c r="R31" s="54">
        <v>2.3000000000000003</v>
      </c>
      <c r="S31" s="54">
        <v>2.4</v>
      </c>
      <c r="T31" s="54">
        <v>1.2</v>
      </c>
      <c r="U31" s="54">
        <v>1.7</v>
      </c>
      <c r="V31" s="54">
        <v>1.3</v>
      </c>
      <c r="W31" s="56">
        <v>0</v>
      </c>
      <c r="X31" s="2">
        <f t="shared" ca="1" si="6"/>
        <v>0</v>
      </c>
      <c r="Y31" s="2">
        <f t="shared" ca="1" si="6"/>
        <v>0</v>
      </c>
      <c r="Z31" s="2">
        <f t="shared" ca="1" si="6"/>
        <v>0</v>
      </c>
      <c r="AA31" s="2">
        <f t="shared" ca="1" si="6"/>
        <v>0</v>
      </c>
      <c r="AB31" s="2">
        <f t="shared" ca="1" si="6"/>
        <v>0</v>
      </c>
      <c r="AC31" s="2">
        <f t="shared" ca="1" si="6"/>
        <v>0</v>
      </c>
      <c r="AD31" s="2">
        <f t="shared" ca="1" si="6"/>
        <v>0</v>
      </c>
      <c r="AE31" s="2">
        <f t="shared" ca="1" si="6"/>
        <v>0</v>
      </c>
      <c r="AF31" s="2">
        <f t="shared" ca="1" si="6"/>
        <v>0</v>
      </c>
      <c r="AG31" s="2">
        <f t="shared" ca="1" si="6"/>
        <v>0</v>
      </c>
      <c r="AH31" s="2">
        <f t="shared" ca="1" si="6"/>
        <v>0</v>
      </c>
      <c r="AI31" s="2">
        <f t="shared" ca="1" si="6"/>
        <v>0</v>
      </c>
      <c r="AJ31" s="2">
        <f t="shared" ca="1" si="6"/>
        <v>0</v>
      </c>
      <c r="AK31" s="2">
        <f t="shared" ca="1" si="6"/>
        <v>0</v>
      </c>
      <c r="AL31" s="55">
        <v>3.1059593880737109</v>
      </c>
      <c r="AM31" s="55">
        <v>2.1386501488734804</v>
      </c>
      <c r="AN31" s="55">
        <v>2.1367552307974385</v>
      </c>
      <c r="AO31" s="55">
        <v>2.5414818101412227</v>
      </c>
      <c r="AP31" s="55">
        <v>2.5873262356488609</v>
      </c>
      <c r="AQ31" s="55">
        <v>2.1957619661510859</v>
      </c>
      <c r="AR31" s="55">
        <v>2.9933420045900601</v>
      </c>
      <c r="AS31" s="55">
        <v>2.8133438658353636</v>
      </c>
      <c r="AT31" s="55">
        <v>2.9237427242715777</v>
      </c>
      <c r="AU31" s="55">
        <v>2.6744306441133752</v>
      </c>
      <c r="AV31" s="55">
        <v>2.8589433943198865</v>
      </c>
      <c r="AW31" s="55">
        <v>2.1654589339249419</v>
      </c>
      <c r="AX31" s="55">
        <v>2.2543006866473809</v>
      </c>
      <c r="AY31" s="55">
        <v>0</v>
      </c>
      <c r="AZ31" s="2">
        <f t="shared" ca="1" si="7"/>
        <v>0</v>
      </c>
      <c r="BA31" s="2">
        <f t="shared" ca="1" si="7"/>
        <v>0</v>
      </c>
      <c r="BB31" s="2">
        <f t="shared" ca="1" si="7"/>
        <v>0</v>
      </c>
      <c r="BC31" s="2">
        <f t="shared" ca="1" si="7"/>
        <v>0</v>
      </c>
      <c r="BD31" s="2">
        <f t="shared" ca="1" si="7"/>
        <v>0</v>
      </c>
      <c r="BE31" s="2">
        <f t="shared" ca="1" si="7"/>
        <v>0</v>
      </c>
      <c r="BF31" s="2">
        <f t="shared" ca="1" si="7"/>
        <v>0</v>
      </c>
      <c r="BG31" s="2">
        <f t="shared" ca="1" si="7"/>
        <v>0</v>
      </c>
      <c r="BH31" s="2">
        <f t="shared" ca="1" si="7"/>
        <v>0</v>
      </c>
      <c r="BI31" s="2">
        <f t="shared" ca="1" si="7"/>
        <v>0</v>
      </c>
      <c r="BJ31" s="2">
        <f t="shared" ca="1" si="7"/>
        <v>0</v>
      </c>
      <c r="BK31" s="2">
        <f t="shared" ca="1" si="7"/>
        <v>0</v>
      </c>
      <c r="BL31" s="2">
        <f t="shared" ca="1" si="7"/>
        <v>0</v>
      </c>
      <c r="BM31" s="2">
        <f t="shared" ca="1" si="7"/>
        <v>0</v>
      </c>
      <c r="BN31" s="2" t="str">
        <f t="shared" si="8"/>
        <v>SG</v>
      </c>
      <c r="BP31" s="2">
        <f t="shared" si="2"/>
        <v>1</v>
      </c>
      <c r="BR31" s="2">
        <f t="shared" si="11"/>
        <v>0</v>
      </c>
      <c r="BS31" s="2">
        <f t="shared" si="11"/>
        <v>0</v>
      </c>
      <c r="BT31" s="2">
        <f t="shared" si="11"/>
        <v>0</v>
      </c>
      <c r="BU31" s="2">
        <f t="shared" si="11"/>
        <v>0</v>
      </c>
      <c r="BV31" s="2">
        <f t="shared" si="11"/>
        <v>0</v>
      </c>
      <c r="BW31" s="2">
        <f t="shared" si="11"/>
        <v>0</v>
      </c>
      <c r="BX31" s="2">
        <f t="shared" si="11"/>
        <v>0</v>
      </c>
      <c r="BY31" s="2">
        <f t="shared" si="11"/>
        <v>0</v>
      </c>
      <c r="BZ31" s="2">
        <f t="shared" si="11"/>
        <v>0</v>
      </c>
      <c r="CA31" s="2">
        <f t="shared" si="11"/>
        <v>0</v>
      </c>
      <c r="CB31" s="2">
        <f t="shared" si="11"/>
        <v>0</v>
      </c>
      <c r="CC31" s="2">
        <f t="shared" si="11"/>
        <v>0</v>
      </c>
      <c r="CD31" s="2">
        <f t="shared" si="11"/>
        <v>0</v>
      </c>
      <c r="CE31" s="2">
        <f t="shared" si="11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КА-7  -  Гун</v>
      </c>
      <c r="B32" s="10" t="s">
        <v>1477</v>
      </c>
      <c r="C32" s="18">
        <v>7</v>
      </c>
      <c r="D32" s="18">
        <v>0</v>
      </c>
      <c r="E32" s="22" t="s">
        <v>726</v>
      </c>
      <c r="F32" s="22">
        <v>1</v>
      </c>
      <c r="G32" s="22">
        <v>1</v>
      </c>
      <c r="H32" s="20">
        <f t="shared" ca="1" si="4"/>
        <v>0</v>
      </c>
      <c r="I32" s="16" t="str">
        <f t="shared" si="5"/>
        <v>07K002SG0L17</v>
      </c>
      <c r="J32" s="54">
        <v>1.6</v>
      </c>
      <c r="K32" s="54">
        <v>2.6</v>
      </c>
      <c r="L32" s="54">
        <v>3</v>
      </c>
      <c r="M32" s="54">
        <v>2.1</v>
      </c>
      <c r="N32" s="54">
        <v>1.9000000000000001</v>
      </c>
      <c r="O32" s="54">
        <v>3.1</v>
      </c>
      <c r="P32" s="54">
        <v>1.3</v>
      </c>
      <c r="Q32" s="54">
        <v>2</v>
      </c>
      <c r="R32" s="54">
        <v>1.8000000000000003</v>
      </c>
      <c r="S32" s="54">
        <v>1.8</v>
      </c>
      <c r="T32" s="54">
        <v>3.7</v>
      </c>
      <c r="U32" s="54">
        <v>3.3999999999999995</v>
      </c>
      <c r="V32" s="54">
        <v>3.2</v>
      </c>
      <c r="W32" s="56">
        <v>2.4</v>
      </c>
      <c r="X32" s="2">
        <f t="shared" ca="1" si="6"/>
        <v>0</v>
      </c>
      <c r="Y32" s="2">
        <f t="shared" ca="1" si="6"/>
        <v>0</v>
      </c>
      <c r="Z32" s="2">
        <f t="shared" ca="1" si="6"/>
        <v>0</v>
      </c>
      <c r="AA32" s="2">
        <f t="shared" ca="1" si="6"/>
        <v>0</v>
      </c>
      <c r="AB32" s="2">
        <f t="shared" ca="1" si="6"/>
        <v>0</v>
      </c>
      <c r="AC32" s="2">
        <f t="shared" ca="1" si="6"/>
        <v>20</v>
      </c>
      <c r="AD32" s="2">
        <f t="shared" ca="1" si="6"/>
        <v>0</v>
      </c>
      <c r="AE32" s="2">
        <f t="shared" ca="1" si="6"/>
        <v>0</v>
      </c>
      <c r="AF32" s="2">
        <f t="shared" ca="1" si="6"/>
        <v>0</v>
      </c>
      <c r="AG32" s="2">
        <f t="shared" ca="1" si="6"/>
        <v>0</v>
      </c>
      <c r="AH32" s="2">
        <f t="shared" ca="1" si="6"/>
        <v>20</v>
      </c>
      <c r="AI32" s="2">
        <f t="shared" ca="1" si="6"/>
        <v>0</v>
      </c>
      <c r="AJ32" s="2">
        <f t="shared" ca="1" si="6"/>
        <v>0</v>
      </c>
      <c r="AK32" s="2">
        <f t="shared" ca="1" si="6"/>
        <v>0</v>
      </c>
      <c r="AL32" s="55">
        <v>1.3867039301832862</v>
      </c>
      <c r="AM32" s="55">
        <v>2.598684152715883</v>
      </c>
      <c r="AN32" s="55">
        <v>1.625328862096602</v>
      </c>
      <c r="AO32" s="55">
        <v>1.4013292817903942</v>
      </c>
      <c r="AP32" s="55">
        <v>1.4575422450730757</v>
      </c>
      <c r="AQ32" s="55">
        <v>1.1540144676013355</v>
      </c>
      <c r="AR32" s="55">
        <v>1.1814635426431546</v>
      </c>
      <c r="AS32" s="55">
        <v>2.2105642158916106</v>
      </c>
      <c r="AT32" s="55">
        <v>1.1852259464994417</v>
      </c>
      <c r="AU32" s="55">
        <v>2.2027116906863951</v>
      </c>
      <c r="AV32" s="55">
        <v>1.5263389609074383</v>
      </c>
      <c r="AW32" s="55">
        <v>1.1729792830847743</v>
      </c>
      <c r="AX32" s="55">
        <v>1.1863983547745491</v>
      </c>
      <c r="AY32" s="55">
        <v>1.2358339105286518</v>
      </c>
      <c r="AZ32" s="2">
        <f t="shared" ca="1" si="7"/>
        <v>0</v>
      </c>
      <c r="BA32" s="2">
        <f t="shared" ca="1" si="7"/>
        <v>0</v>
      </c>
      <c r="BB32" s="2">
        <f t="shared" ca="1" si="7"/>
        <v>0</v>
      </c>
      <c r="BC32" s="2">
        <f t="shared" ca="1" si="7"/>
        <v>0</v>
      </c>
      <c r="BD32" s="2">
        <f t="shared" ca="1" si="7"/>
        <v>0</v>
      </c>
      <c r="BE32" s="2">
        <f t="shared" ca="1" si="7"/>
        <v>0</v>
      </c>
      <c r="BF32" s="2">
        <f t="shared" ca="1" si="7"/>
        <v>0</v>
      </c>
      <c r="BG32" s="2">
        <f t="shared" ca="1" si="7"/>
        <v>0</v>
      </c>
      <c r="BH32" s="2">
        <f t="shared" ca="1" si="7"/>
        <v>0</v>
      </c>
      <c r="BI32" s="2">
        <f t="shared" ca="1" si="7"/>
        <v>0</v>
      </c>
      <c r="BJ32" s="2">
        <f t="shared" ca="1" si="7"/>
        <v>0</v>
      </c>
      <c r="BK32" s="2">
        <f t="shared" ca="1" si="7"/>
        <v>0</v>
      </c>
      <c r="BL32" s="2">
        <f t="shared" ca="1" si="7"/>
        <v>0</v>
      </c>
      <c r="BM32" s="2">
        <f t="shared" ca="1" si="7"/>
        <v>0</v>
      </c>
      <c r="BN32" s="2" t="str">
        <f t="shared" si="8"/>
        <v>SG</v>
      </c>
      <c r="BO32" s="2">
        <f>IF(AND(COUNTIF(J32:W32,"&gt;0")&gt;6,COUNTIF(J32:W32,"&gt;0")=SUM(BR32:CE32)),SUM(BR32:CE32),0)</f>
        <v>0</v>
      </c>
      <c r="BP32" s="2">
        <f t="shared" si="2"/>
        <v>1</v>
      </c>
      <c r="BR32" s="2">
        <f t="shared" si="11"/>
        <v>0</v>
      </c>
      <c r="BS32" s="2">
        <f t="shared" si="11"/>
        <v>0</v>
      </c>
      <c r="BT32" s="2">
        <f t="shared" si="11"/>
        <v>0</v>
      </c>
      <c r="BU32" s="2">
        <f t="shared" si="11"/>
        <v>0</v>
      </c>
      <c r="BV32" s="2">
        <f t="shared" si="11"/>
        <v>0</v>
      </c>
      <c r="BW32" s="2">
        <f t="shared" si="11"/>
        <v>0</v>
      </c>
      <c r="BX32" s="2">
        <f t="shared" si="11"/>
        <v>0</v>
      </c>
      <c r="BY32" s="2">
        <f t="shared" si="11"/>
        <v>0</v>
      </c>
      <c r="BZ32" s="2">
        <f t="shared" si="11"/>
        <v>0</v>
      </c>
      <c r="CA32" s="2">
        <f t="shared" si="11"/>
        <v>0</v>
      </c>
      <c r="CB32" s="2">
        <f t="shared" si="11"/>
        <v>0</v>
      </c>
      <c r="CC32" s="2">
        <f t="shared" si="11"/>
        <v>0</v>
      </c>
      <c r="CD32" s="2">
        <f t="shared" si="11"/>
        <v>0</v>
      </c>
      <c r="CE32" s="2">
        <f t="shared" si="11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КА-8  -  Гун</v>
      </c>
      <c r="B33" s="10" t="s">
        <v>1482</v>
      </c>
      <c r="C33" s="18">
        <v>7</v>
      </c>
      <c r="D33" s="18">
        <v>0</v>
      </c>
      <c r="E33" s="22" t="s">
        <v>726</v>
      </c>
      <c r="F33" s="22">
        <v>1</v>
      </c>
      <c r="G33" s="22">
        <v>1</v>
      </c>
      <c r="H33" s="20">
        <f t="shared" ca="1" si="4"/>
        <v>0</v>
      </c>
      <c r="I33" s="16" t="str">
        <f t="shared" si="5"/>
        <v>08K002SG0L17</v>
      </c>
      <c r="J33" s="54">
        <v>3.4000000000000004</v>
      </c>
      <c r="K33" s="54">
        <v>6</v>
      </c>
      <c r="L33" s="54">
        <v>4.4000000000000004</v>
      </c>
      <c r="M33" s="54">
        <v>4.7</v>
      </c>
      <c r="N33" s="54">
        <v>3.2</v>
      </c>
      <c r="O33" s="54">
        <v>4</v>
      </c>
      <c r="P33" s="54">
        <v>3.3</v>
      </c>
      <c r="Q33" s="54">
        <v>4.7</v>
      </c>
      <c r="R33" s="54">
        <v>5.7</v>
      </c>
      <c r="S33" s="54">
        <v>5.5</v>
      </c>
      <c r="T33" s="54">
        <v>3.8</v>
      </c>
      <c r="U33" s="54">
        <v>3.1000000000000005</v>
      </c>
      <c r="V33" s="54">
        <v>2.9</v>
      </c>
      <c r="W33" s="56">
        <v>3.3999999999999995</v>
      </c>
      <c r="X33" s="2">
        <f t="shared" ca="1" si="6"/>
        <v>0</v>
      </c>
      <c r="Y33" s="2">
        <f t="shared" ca="1" si="6"/>
        <v>20</v>
      </c>
      <c r="Z33" s="2">
        <f t="shared" ca="1" si="6"/>
        <v>0</v>
      </c>
      <c r="AA33" s="2">
        <f t="shared" ca="1" si="6"/>
        <v>0</v>
      </c>
      <c r="AB33" s="2">
        <f t="shared" ca="1" si="6"/>
        <v>0</v>
      </c>
      <c r="AC33" s="2">
        <f t="shared" ca="1" si="6"/>
        <v>0</v>
      </c>
      <c r="AD33" s="2">
        <f t="shared" ca="1" si="6"/>
        <v>0</v>
      </c>
      <c r="AE33" s="2">
        <f t="shared" ca="1" si="6"/>
        <v>20</v>
      </c>
      <c r="AF33" s="2">
        <f t="shared" ca="1" si="6"/>
        <v>0</v>
      </c>
      <c r="AG33" s="2">
        <f t="shared" ca="1" si="6"/>
        <v>0</v>
      </c>
      <c r="AH33" s="2">
        <f t="shared" ca="1" si="6"/>
        <v>0</v>
      </c>
      <c r="AI33" s="2">
        <f t="shared" ca="1" si="6"/>
        <v>0</v>
      </c>
      <c r="AJ33" s="2">
        <f t="shared" ca="1" si="6"/>
        <v>0</v>
      </c>
      <c r="AK33" s="2">
        <f t="shared" ca="1" si="6"/>
        <v>0</v>
      </c>
      <c r="AL33" s="55">
        <v>5.6911887724051677</v>
      </c>
      <c r="AM33" s="55">
        <v>7.6302764862957835</v>
      </c>
      <c r="AN33" s="55">
        <v>7.116458571142644</v>
      </c>
      <c r="AO33" s="55">
        <v>3.9706615531929388</v>
      </c>
      <c r="AP33" s="55">
        <v>5.9545787575947084</v>
      </c>
      <c r="AQ33" s="55">
        <v>6.3675819868473669</v>
      </c>
      <c r="AR33" s="55">
        <v>6.9650898998489179</v>
      </c>
      <c r="AS33" s="55">
        <v>7.1084917989692906</v>
      </c>
      <c r="AT33" s="55">
        <v>6.7021864181282353</v>
      </c>
      <c r="AU33" s="55">
        <v>6.5401953839367044</v>
      </c>
      <c r="AV33" s="55">
        <v>4.8843754377299371</v>
      </c>
      <c r="AW33" s="55">
        <v>4.5593809948333952</v>
      </c>
      <c r="AX33" s="55">
        <v>4.5727004392144011</v>
      </c>
      <c r="AY33" s="55">
        <v>4.5913476613478093</v>
      </c>
      <c r="AZ33" s="2">
        <f t="shared" ca="1" si="7"/>
        <v>0</v>
      </c>
      <c r="BA33" s="2">
        <f t="shared" ca="1" si="7"/>
        <v>0</v>
      </c>
      <c r="BB33" s="2">
        <f t="shared" ca="1" si="7"/>
        <v>0</v>
      </c>
      <c r="BC33" s="2">
        <f t="shared" ca="1" si="7"/>
        <v>0</v>
      </c>
      <c r="BD33" s="2">
        <f t="shared" ca="1" si="7"/>
        <v>0</v>
      </c>
      <c r="BE33" s="2">
        <f t="shared" ca="1" si="7"/>
        <v>0</v>
      </c>
      <c r="BF33" s="2">
        <f t="shared" ca="1" si="7"/>
        <v>0</v>
      </c>
      <c r="BG33" s="2">
        <f t="shared" ca="1" si="7"/>
        <v>0</v>
      </c>
      <c r="BH33" s="2">
        <f t="shared" ca="1" si="7"/>
        <v>0</v>
      </c>
      <c r="BI33" s="2">
        <f t="shared" ca="1" si="7"/>
        <v>0</v>
      </c>
      <c r="BJ33" s="2">
        <f t="shared" ca="1" si="7"/>
        <v>0</v>
      </c>
      <c r="BK33" s="2">
        <f t="shared" ca="1" si="7"/>
        <v>0</v>
      </c>
      <c r="BL33" s="2">
        <f t="shared" ca="1" si="7"/>
        <v>0</v>
      </c>
      <c r="BM33" s="2">
        <f t="shared" ca="1" si="7"/>
        <v>0</v>
      </c>
      <c r="BN33" s="2" t="str">
        <f t="shared" si="8"/>
        <v>SG</v>
      </c>
      <c r="BO33" s="2">
        <f>IF(AND(COUNTIF(J33:W33,"&gt;0")&gt;6,COUNTIF(J33:W33,"&gt;0")=SUM(BR33:CE33)),SUM(BR33:CE33),0)</f>
        <v>0</v>
      </c>
      <c r="BP33" s="2">
        <f t="shared" si="2"/>
        <v>1</v>
      </c>
      <c r="BR33" s="2">
        <f t="shared" si="11"/>
        <v>0</v>
      </c>
      <c r="BS33" s="2">
        <f t="shared" si="11"/>
        <v>0</v>
      </c>
      <c r="BT33" s="2">
        <f t="shared" si="11"/>
        <v>0</v>
      </c>
      <c r="BU33" s="2">
        <f t="shared" si="11"/>
        <v>0</v>
      </c>
      <c r="BV33" s="2">
        <f t="shared" si="11"/>
        <v>0</v>
      </c>
      <c r="BW33" s="2">
        <f t="shared" si="11"/>
        <v>0</v>
      </c>
      <c r="BX33" s="2">
        <f t="shared" si="11"/>
        <v>0</v>
      </c>
      <c r="BY33" s="2">
        <f t="shared" si="11"/>
        <v>0</v>
      </c>
      <c r="BZ33" s="2">
        <f t="shared" si="11"/>
        <v>0</v>
      </c>
      <c r="CA33" s="2">
        <f t="shared" si="11"/>
        <v>0</v>
      </c>
      <c r="CB33" s="2">
        <f t="shared" si="11"/>
        <v>0</v>
      </c>
      <c r="CC33" s="2">
        <f t="shared" si="11"/>
        <v>0</v>
      </c>
      <c r="CD33" s="2">
        <f t="shared" si="11"/>
        <v>0</v>
      </c>
      <c r="CE33" s="2">
        <f t="shared" si="11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КА-9  -  Гун</v>
      </c>
      <c r="B34" s="10" t="s">
        <v>1487</v>
      </c>
      <c r="C34" s="18">
        <v>7</v>
      </c>
      <c r="D34" s="18">
        <v>0</v>
      </c>
      <c r="E34" s="22" t="s">
        <v>726</v>
      </c>
      <c r="F34" s="22">
        <v>1</v>
      </c>
      <c r="G34" s="22">
        <v>1</v>
      </c>
      <c r="H34" s="20">
        <f t="shared" ca="1" si="4"/>
        <v>0</v>
      </c>
      <c r="I34" s="16" t="str">
        <f t="shared" si="5"/>
        <v>09K002SG0L17</v>
      </c>
      <c r="J34" s="54">
        <v>2.7</v>
      </c>
      <c r="K34" s="54">
        <v>4.0999999999999996</v>
      </c>
      <c r="L34" s="54">
        <v>3.8</v>
      </c>
      <c r="M34" s="54">
        <v>2</v>
      </c>
      <c r="N34" s="54">
        <v>4.5999999999999996</v>
      </c>
      <c r="O34" s="54">
        <v>4.2</v>
      </c>
      <c r="P34" s="54">
        <v>1.9</v>
      </c>
      <c r="Q34" s="54">
        <v>3.9</v>
      </c>
      <c r="R34" s="54">
        <v>3.5</v>
      </c>
      <c r="S34" s="54">
        <v>6.6999999999999993</v>
      </c>
      <c r="T34" s="54">
        <v>4.5999999999999996</v>
      </c>
      <c r="U34" s="54">
        <v>1.6</v>
      </c>
      <c r="V34" s="54">
        <v>2.4</v>
      </c>
      <c r="W34" s="56">
        <v>2.2999999999999998</v>
      </c>
      <c r="X34" s="2">
        <f t="shared" ca="1" si="6"/>
        <v>0</v>
      </c>
      <c r="Y34" s="2">
        <f t="shared" ca="1" si="6"/>
        <v>20</v>
      </c>
      <c r="Z34" s="2">
        <f t="shared" ca="1" si="6"/>
        <v>0</v>
      </c>
      <c r="AA34" s="2">
        <f t="shared" ca="1" si="6"/>
        <v>0</v>
      </c>
      <c r="AB34" s="2">
        <f t="shared" ca="1" si="6"/>
        <v>20</v>
      </c>
      <c r="AC34" s="2">
        <f t="shared" ca="1" si="6"/>
        <v>0</v>
      </c>
      <c r="AD34" s="2">
        <f t="shared" ca="1" si="6"/>
        <v>0</v>
      </c>
      <c r="AE34" s="2">
        <f t="shared" ca="1" si="6"/>
        <v>20</v>
      </c>
      <c r="AF34" s="2">
        <f t="shared" ca="1" si="6"/>
        <v>0</v>
      </c>
      <c r="AG34" s="2">
        <f t="shared" ca="1" si="6"/>
        <v>20</v>
      </c>
      <c r="AH34" s="2">
        <f t="shared" ca="1" si="6"/>
        <v>0</v>
      </c>
      <c r="AI34" s="2">
        <f t="shared" ca="1" si="6"/>
        <v>0</v>
      </c>
      <c r="AJ34" s="2">
        <f t="shared" ca="1" si="6"/>
        <v>0</v>
      </c>
      <c r="AK34" s="2">
        <f t="shared" ca="1" si="6"/>
        <v>0</v>
      </c>
      <c r="AL34" s="55">
        <v>2.1263398244150764</v>
      </c>
      <c r="AM34" s="55">
        <v>2.4029381828252023</v>
      </c>
      <c r="AN34" s="55">
        <v>2.3352392839136327</v>
      </c>
      <c r="AO34" s="55">
        <v>1.8333333300000001</v>
      </c>
      <c r="AP34" s="55">
        <v>2.217249774382041</v>
      </c>
      <c r="AQ34" s="55">
        <v>1.8511284691388683</v>
      </c>
      <c r="AR34" s="55">
        <v>2.6561437114433435</v>
      </c>
      <c r="AS34" s="55">
        <v>2.0683121967765885</v>
      </c>
      <c r="AT34" s="55">
        <v>2.6866496638554249</v>
      </c>
      <c r="AU34" s="55">
        <v>3.4739900928569605</v>
      </c>
      <c r="AV34" s="55">
        <v>2.1514851297250885</v>
      </c>
      <c r="AW34" s="55">
        <v>2.3172526061211554</v>
      </c>
      <c r="AX34" s="55">
        <v>2.5508138025050768</v>
      </c>
      <c r="AY34" s="55">
        <v>2.5027669278203843</v>
      </c>
      <c r="AZ34" s="2">
        <f t="shared" ca="1" si="7"/>
        <v>0</v>
      </c>
      <c r="BA34" s="2">
        <f t="shared" ca="1" si="7"/>
        <v>0</v>
      </c>
      <c r="BB34" s="2">
        <f t="shared" ca="1" si="7"/>
        <v>0</v>
      </c>
      <c r="BC34" s="2">
        <f t="shared" ca="1" si="7"/>
        <v>0</v>
      </c>
      <c r="BD34" s="2">
        <f t="shared" ca="1" si="7"/>
        <v>0</v>
      </c>
      <c r="BE34" s="2">
        <f t="shared" ca="1" si="7"/>
        <v>0</v>
      </c>
      <c r="BF34" s="2">
        <f t="shared" ca="1" si="7"/>
        <v>0</v>
      </c>
      <c r="BG34" s="2">
        <f t="shared" ca="1" si="7"/>
        <v>0</v>
      </c>
      <c r="BH34" s="2">
        <f t="shared" ca="1" si="7"/>
        <v>0</v>
      </c>
      <c r="BI34" s="2">
        <f t="shared" ca="1" si="7"/>
        <v>0</v>
      </c>
      <c r="BJ34" s="2">
        <f t="shared" ca="1" si="7"/>
        <v>0</v>
      </c>
      <c r="BK34" s="2">
        <f t="shared" ca="1" si="7"/>
        <v>0</v>
      </c>
      <c r="BL34" s="2">
        <f t="shared" ca="1" si="7"/>
        <v>0</v>
      </c>
      <c r="BM34" s="2">
        <f t="shared" ca="1" si="7"/>
        <v>0</v>
      </c>
      <c r="BN34" s="2" t="str">
        <f t="shared" si="8"/>
        <v>SG</v>
      </c>
      <c r="BO34" s="2">
        <f>IF(AND(COUNTIF(J34:W34,"&gt;0")&gt;6,COUNTIF(J34:W34,"&gt;0")=SUM(BR34:CE34)),SUM(BR34:CE34),0)</f>
        <v>0</v>
      </c>
      <c r="BP34" s="2">
        <f t="shared" si="2"/>
        <v>1</v>
      </c>
      <c r="BR34" s="2">
        <f t="shared" si="11"/>
        <v>0</v>
      </c>
      <c r="BS34" s="2">
        <f t="shared" si="11"/>
        <v>0</v>
      </c>
      <c r="BT34" s="2">
        <f t="shared" si="11"/>
        <v>0</v>
      </c>
      <c r="BU34" s="2">
        <f t="shared" si="11"/>
        <v>0</v>
      </c>
      <c r="BV34" s="2">
        <f t="shared" si="11"/>
        <v>0</v>
      </c>
      <c r="BW34" s="2">
        <f t="shared" si="11"/>
        <v>0</v>
      </c>
      <c r="BX34" s="2">
        <f t="shared" si="11"/>
        <v>0</v>
      </c>
      <c r="BY34" s="2">
        <f t="shared" si="11"/>
        <v>0</v>
      </c>
      <c r="BZ34" s="2">
        <f t="shared" si="11"/>
        <v>0</v>
      </c>
      <c r="CA34" s="2">
        <f t="shared" si="11"/>
        <v>0</v>
      </c>
      <c r="CB34" s="2">
        <f t="shared" si="11"/>
        <v>0</v>
      </c>
      <c r="CC34" s="2">
        <f t="shared" si="11"/>
        <v>0</v>
      </c>
      <c r="CD34" s="2">
        <f t="shared" si="11"/>
        <v>0</v>
      </c>
      <c r="CE34" s="2">
        <f t="shared" si="11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КА-10  -  Гун</v>
      </c>
      <c r="B35" s="10" t="s">
        <v>1492</v>
      </c>
      <c r="C35" s="18">
        <v>7</v>
      </c>
      <c r="D35" s="18">
        <v>0</v>
      </c>
      <c r="E35" s="22" t="s">
        <v>726</v>
      </c>
      <c r="F35" s="22">
        <v>1</v>
      </c>
      <c r="G35" s="22">
        <v>1</v>
      </c>
      <c r="H35" s="20">
        <f t="shared" ca="1" si="4"/>
        <v>0</v>
      </c>
      <c r="I35" s="16" t="str">
        <f t="shared" si="5"/>
        <v>10K002SG0L17</v>
      </c>
      <c r="J35" s="54">
        <v>1.9</v>
      </c>
      <c r="K35" s="54">
        <v>2.8999999999999995</v>
      </c>
      <c r="L35" s="54">
        <v>4.3</v>
      </c>
      <c r="M35" s="54">
        <v>2.2999999999999998</v>
      </c>
      <c r="N35" s="54">
        <v>2.2999999999999998</v>
      </c>
      <c r="O35" s="54">
        <v>2.4</v>
      </c>
      <c r="P35" s="54">
        <v>1.5999999999999999</v>
      </c>
      <c r="Q35" s="54">
        <v>1.1000000000000001</v>
      </c>
      <c r="R35" s="54">
        <v>1.8</v>
      </c>
      <c r="S35" s="54">
        <v>2.4</v>
      </c>
      <c r="T35" s="54">
        <v>4</v>
      </c>
      <c r="U35" s="54">
        <v>1.6</v>
      </c>
      <c r="V35" s="54">
        <v>2.1</v>
      </c>
      <c r="W35" s="56">
        <v>1.9000000000000001</v>
      </c>
      <c r="X35" s="2">
        <f t="shared" ca="1" si="6"/>
        <v>0</v>
      </c>
      <c r="Y35" s="2">
        <f t="shared" ca="1" si="6"/>
        <v>0</v>
      </c>
      <c r="Z35" s="2">
        <f t="shared" ca="1" si="6"/>
        <v>20</v>
      </c>
      <c r="AA35" s="2">
        <f t="shared" ca="1" si="6"/>
        <v>0</v>
      </c>
      <c r="AB35" s="2">
        <f t="shared" ca="1" si="6"/>
        <v>0</v>
      </c>
      <c r="AC35" s="2">
        <f t="shared" ca="1" si="6"/>
        <v>0</v>
      </c>
      <c r="AD35" s="2">
        <f t="shared" ca="1" si="6"/>
        <v>0</v>
      </c>
      <c r="AE35" s="2">
        <f t="shared" ca="1" si="6"/>
        <v>0</v>
      </c>
      <c r="AF35" s="2">
        <f t="shared" ca="1" si="6"/>
        <v>0</v>
      </c>
      <c r="AG35" s="2">
        <f t="shared" ca="1" si="6"/>
        <v>0</v>
      </c>
      <c r="AH35" s="2">
        <f t="shared" ca="1" si="6"/>
        <v>20</v>
      </c>
      <c r="AI35" s="2">
        <f t="shared" ca="1" si="6"/>
        <v>0</v>
      </c>
      <c r="AJ35" s="2">
        <f t="shared" ca="1" si="6"/>
        <v>0</v>
      </c>
      <c r="AK35" s="2">
        <f t="shared" ca="1" si="6"/>
        <v>0</v>
      </c>
      <c r="AL35" s="55">
        <v>3.3798060656173781</v>
      </c>
      <c r="AM35" s="55">
        <v>3.8601392659694258</v>
      </c>
      <c r="AN35" s="55">
        <v>5.2147370154127115</v>
      </c>
      <c r="AO35" s="55">
        <v>3.0304137065027934</v>
      </c>
      <c r="AP35" s="55">
        <v>1.9555664105780541</v>
      </c>
      <c r="AQ35" s="55">
        <v>1.8333333300000001</v>
      </c>
      <c r="AR35" s="55">
        <v>1.8425099185913585</v>
      </c>
      <c r="AS35" s="55">
        <v>2.058333336986979</v>
      </c>
      <c r="AT35" s="55">
        <v>1.9299355138967131</v>
      </c>
      <c r="AU35" s="55">
        <v>5.0834614003896066</v>
      </c>
      <c r="AV35" s="55">
        <v>3.0000317622319606</v>
      </c>
      <c r="AW35" s="55">
        <v>1.9511202033477466</v>
      </c>
      <c r="AX35" s="55">
        <v>1.8333333300000001</v>
      </c>
      <c r="AY35" s="55">
        <v>1.8985821735091837</v>
      </c>
      <c r="AZ35" s="2">
        <f t="shared" ca="1" si="7"/>
        <v>0</v>
      </c>
      <c r="BA35" s="2">
        <f t="shared" ca="1" si="7"/>
        <v>0</v>
      </c>
      <c r="BB35" s="2">
        <f t="shared" ca="1" si="7"/>
        <v>0</v>
      </c>
      <c r="BC35" s="2">
        <f t="shared" ca="1" si="7"/>
        <v>0</v>
      </c>
      <c r="BD35" s="2">
        <f t="shared" ca="1" si="7"/>
        <v>0</v>
      </c>
      <c r="BE35" s="2">
        <f t="shared" ca="1" si="7"/>
        <v>0</v>
      </c>
      <c r="BF35" s="2">
        <f t="shared" ca="1" si="7"/>
        <v>0</v>
      </c>
      <c r="BG35" s="2">
        <f t="shared" ca="1" si="7"/>
        <v>0</v>
      </c>
      <c r="BH35" s="2">
        <f t="shared" ca="1" si="7"/>
        <v>0</v>
      </c>
      <c r="BI35" s="2">
        <f t="shared" ca="1" si="7"/>
        <v>0</v>
      </c>
      <c r="BJ35" s="2">
        <f t="shared" ca="1" si="7"/>
        <v>0</v>
      </c>
      <c r="BK35" s="2">
        <f t="shared" ca="1" si="7"/>
        <v>0</v>
      </c>
      <c r="BL35" s="2">
        <f t="shared" ca="1" si="7"/>
        <v>0</v>
      </c>
      <c r="BM35" s="2">
        <f t="shared" ca="1" si="7"/>
        <v>0</v>
      </c>
      <c r="BN35" s="2" t="str">
        <f t="shared" si="8"/>
        <v>SG</v>
      </c>
      <c r="BO35" s="2">
        <f>IF(AND(COUNTIF(J35:W35,"&gt;0")&gt;6,COUNTIF(J35:W35,"&gt;0")=SUM(BR35:CE35)),SUM(BR35:CE35),0)</f>
        <v>0</v>
      </c>
      <c r="BP35" s="2">
        <f t="shared" si="2"/>
        <v>1</v>
      </c>
      <c r="BR35" s="2">
        <f t="shared" si="11"/>
        <v>0</v>
      </c>
      <c r="BS35" s="2">
        <f t="shared" si="11"/>
        <v>0</v>
      </c>
      <c r="BT35" s="2">
        <f t="shared" si="11"/>
        <v>0</v>
      </c>
      <c r="BU35" s="2">
        <f t="shared" si="11"/>
        <v>0</v>
      </c>
      <c r="BV35" s="2">
        <f t="shared" si="11"/>
        <v>0</v>
      </c>
      <c r="BW35" s="2">
        <f t="shared" si="11"/>
        <v>0</v>
      </c>
      <c r="BX35" s="2">
        <f t="shared" si="11"/>
        <v>0</v>
      </c>
      <c r="BY35" s="2">
        <f t="shared" si="11"/>
        <v>0</v>
      </c>
      <c r="BZ35" s="2">
        <f t="shared" si="11"/>
        <v>0</v>
      </c>
      <c r="CA35" s="2">
        <f t="shared" si="11"/>
        <v>0</v>
      </c>
      <c r="CB35" s="2">
        <f t="shared" si="11"/>
        <v>0</v>
      </c>
      <c r="CC35" s="2">
        <f t="shared" si="11"/>
        <v>0</v>
      </c>
      <c r="CD35" s="2">
        <f t="shared" si="11"/>
        <v>0</v>
      </c>
      <c r="CE35" s="2">
        <f t="shared" si="11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КА-4  -  Δα_рс</v>
      </c>
      <c r="B36" s="10" t="s">
        <v>1463</v>
      </c>
      <c r="C36" s="18">
        <v>35</v>
      </c>
      <c r="D36" s="18">
        <v>10</v>
      </c>
      <c r="E36" s="22" t="s">
        <v>114</v>
      </c>
      <c r="F36" s="22">
        <v>1</v>
      </c>
      <c r="G36" s="22"/>
      <c r="H36" s="20">
        <f t="shared" ca="1" si="4"/>
        <v>0</v>
      </c>
      <c r="I36" s="16" t="str">
        <f t="shared" si="5"/>
        <v>04K102SV0N17</v>
      </c>
      <c r="J36" s="54">
        <v>24.609730493271485</v>
      </c>
      <c r="K36" s="54">
        <v>25.790343399086463</v>
      </c>
      <c r="L36" s="54">
        <v>24.712772383549339</v>
      </c>
      <c r="M36" s="54">
        <v>26.24398984824095</v>
      </c>
      <c r="N36" s="54">
        <v>26.01924153837998</v>
      </c>
      <c r="O36" s="54">
        <v>22.250521663226554</v>
      </c>
      <c r="P36" s="54">
        <v>22.11924900331357</v>
      </c>
      <c r="Q36" s="54">
        <v>22.263146073696578</v>
      </c>
      <c r="R36" s="54">
        <v>22.014665679824681</v>
      </c>
      <c r="S36" s="54">
        <v>22.672154813441047</v>
      </c>
      <c r="T36" s="54">
        <v>24.440821630417915</v>
      </c>
      <c r="U36" s="54">
        <v>20.72625316099024</v>
      </c>
      <c r="V36" s="54">
        <v>21.553140660711737</v>
      </c>
      <c r="W36" s="56">
        <v>20.980636233779791</v>
      </c>
      <c r="X36" s="2">
        <f t="shared" ca="1" si="6"/>
        <v>0</v>
      </c>
      <c r="Y36" s="2">
        <f t="shared" ca="1" si="6"/>
        <v>0</v>
      </c>
      <c r="Z36" s="2">
        <f t="shared" ca="1" si="6"/>
        <v>0</v>
      </c>
      <c r="AA36" s="2">
        <f t="shared" ca="1" si="6"/>
        <v>0</v>
      </c>
      <c r="AB36" s="2">
        <f t="shared" ca="1" si="6"/>
        <v>0</v>
      </c>
      <c r="AC36" s="2">
        <f t="shared" ca="1" si="6"/>
        <v>0</v>
      </c>
      <c r="AD36" s="2">
        <f t="shared" ca="1" si="6"/>
        <v>0</v>
      </c>
      <c r="AE36" s="2">
        <f t="shared" ca="1" si="6"/>
        <v>0</v>
      </c>
      <c r="AF36" s="2">
        <f t="shared" ca="1" si="6"/>
        <v>0</v>
      </c>
      <c r="AG36" s="2">
        <f t="shared" ca="1" si="6"/>
        <v>0</v>
      </c>
      <c r="AH36" s="2">
        <f t="shared" ca="1" si="6"/>
        <v>0</v>
      </c>
      <c r="AI36" s="2">
        <f t="shared" ca="1" si="6"/>
        <v>0</v>
      </c>
      <c r="AJ36" s="2">
        <f t="shared" ca="1" si="6"/>
        <v>0</v>
      </c>
      <c r="AK36" s="2">
        <f t="shared" ca="1" si="6"/>
        <v>0</v>
      </c>
      <c r="AL36" s="55">
        <v>0.25925218986085169</v>
      </c>
      <c r="AM36" s="55">
        <v>0.27098933644265422</v>
      </c>
      <c r="AN36" s="55">
        <v>0.26032482627496506</v>
      </c>
      <c r="AO36" s="55">
        <v>0.27516306974772103</v>
      </c>
      <c r="AP36" s="55">
        <v>0.27312257790968836</v>
      </c>
      <c r="AQ36" s="55">
        <v>0.23422333867855299</v>
      </c>
      <c r="AR36" s="55">
        <v>0.23282021851982715</v>
      </c>
      <c r="AS36" s="55">
        <v>0.23435696916986021</v>
      </c>
      <c r="AT36" s="55">
        <v>0.23168435934371573</v>
      </c>
      <c r="AU36" s="55">
        <v>0.23893338633312133</v>
      </c>
      <c r="AV36" s="55">
        <v>0.25746446250399607</v>
      </c>
      <c r="AW36" s="55">
        <v>0.21732820570655237</v>
      </c>
      <c r="AX36" s="55">
        <v>0.22658928333998138</v>
      </c>
      <c r="AY36" s="55">
        <v>0.22016354496067461</v>
      </c>
      <c r="AZ36" s="2">
        <f t="shared" ca="1" si="7"/>
        <v>0</v>
      </c>
      <c r="BA36" s="2">
        <f t="shared" ca="1" si="7"/>
        <v>0</v>
      </c>
      <c r="BB36" s="2">
        <f t="shared" ca="1" si="7"/>
        <v>0</v>
      </c>
      <c r="BC36" s="2">
        <f t="shared" ca="1" si="7"/>
        <v>0</v>
      </c>
      <c r="BD36" s="2">
        <f t="shared" ca="1" si="7"/>
        <v>0</v>
      </c>
      <c r="BE36" s="2">
        <f t="shared" ca="1" si="7"/>
        <v>0</v>
      </c>
      <c r="BF36" s="2">
        <f t="shared" ca="1" si="7"/>
        <v>0</v>
      </c>
      <c r="BG36" s="2">
        <f t="shared" ca="1" si="7"/>
        <v>0</v>
      </c>
      <c r="BH36" s="2">
        <f t="shared" ca="1" si="7"/>
        <v>0</v>
      </c>
      <c r="BI36" s="2">
        <f t="shared" ca="1" si="7"/>
        <v>0</v>
      </c>
      <c r="BJ36" s="2">
        <f t="shared" ca="1" si="7"/>
        <v>0</v>
      </c>
      <c r="BK36" s="2">
        <f t="shared" ca="1" si="7"/>
        <v>0</v>
      </c>
      <c r="BL36" s="2">
        <f t="shared" ca="1" si="7"/>
        <v>0</v>
      </c>
      <c r="BM36" s="2">
        <f t="shared" ca="1" si="7"/>
        <v>0</v>
      </c>
      <c r="BN36" s="2" t="str">
        <f t="shared" si="8"/>
        <v>SV</v>
      </c>
      <c r="BO36" s="2">
        <f>IF(AND(COUNTIF(J36:W36,"&gt;0")&gt;6,COUNTIF(J36:W36,"&gt;0")=SUM(BR36:CE36)),SUM(BR36:CE36),0)</f>
        <v>0</v>
      </c>
      <c r="BP36" s="2">
        <f t="shared" si="2"/>
        <v>1</v>
      </c>
      <c r="BR36" s="2">
        <f t="shared" ref="BR36:CE42" si="12">IF(AND(J78 &gt;0,J36&gt;$C36,J36 &gt;1),1,0)</f>
        <v>0</v>
      </c>
      <c r="BS36" s="2">
        <f t="shared" si="12"/>
        <v>0</v>
      </c>
      <c r="BT36" s="2">
        <f t="shared" si="12"/>
        <v>0</v>
      </c>
      <c r="BU36" s="2">
        <f t="shared" si="12"/>
        <v>0</v>
      </c>
      <c r="BV36" s="2">
        <f t="shared" si="12"/>
        <v>0</v>
      </c>
      <c r="BW36" s="2">
        <f t="shared" si="12"/>
        <v>0</v>
      </c>
      <c r="BX36" s="2">
        <f t="shared" si="12"/>
        <v>0</v>
      </c>
      <c r="BY36" s="2">
        <f t="shared" si="12"/>
        <v>0</v>
      </c>
      <c r="BZ36" s="2">
        <f t="shared" si="12"/>
        <v>0</v>
      </c>
      <c r="CA36" s="2">
        <f t="shared" si="12"/>
        <v>0</v>
      </c>
      <c r="CB36" s="2">
        <f t="shared" si="12"/>
        <v>0</v>
      </c>
      <c r="CC36" s="2">
        <f t="shared" si="12"/>
        <v>0</v>
      </c>
      <c r="CD36" s="2">
        <f t="shared" si="12"/>
        <v>0</v>
      </c>
      <c r="CE36" s="2">
        <f t="shared" si="12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КА-5  -  Δα_рс</v>
      </c>
      <c r="B37" s="10" t="s">
        <v>1468</v>
      </c>
      <c r="C37" s="18">
        <v>35</v>
      </c>
      <c r="D37" s="18">
        <v>10</v>
      </c>
      <c r="E37" s="22" t="s">
        <v>114</v>
      </c>
      <c r="F37" s="22">
        <v>1</v>
      </c>
      <c r="G37" s="22"/>
      <c r="H37" s="20">
        <f t="shared" ca="1" si="4"/>
        <v>0</v>
      </c>
      <c r="I37" s="16" t="str">
        <f t="shared" si="5"/>
        <v>05K102SV0N17</v>
      </c>
      <c r="J37" s="54">
        <v>23.616533064905269</v>
      </c>
      <c r="K37" s="54">
        <v>23.837382130736191</v>
      </c>
      <c r="L37" s="54">
        <v>24.631198199943302</v>
      </c>
      <c r="M37" s="54">
        <v>27.335750277671973</v>
      </c>
      <c r="N37" s="54">
        <v>28.373548179120604</v>
      </c>
      <c r="O37" s="54">
        <v>24.866159305253586</v>
      </c>
      <c r="P37" s="54">
        <v>26.356656973792614</v>
      </c>
      <c r="Q37" s="54">
        <v>25.683300057439869</v>
      </c>
      <c r="R37" s="54">
        <v>25.596208249997716</v>
      </c>
      <c r="S37" s="54">
        <v>25.718386549287349</v>
      </c>
      <c r="T37" s="54">
        <v>28.06002150510496</v>
      </c>
      <c r="U37" s="54">
        <v>0</v>
      </c>
      <c r="V37" s="54">
        <v>0</v>
      </c>
      <c r="W37" s="56">
        <v>0</v>
      </c>
      <c r="X37" s="2">
        <f t="shared" ca="1" si="6"/>
        <v>0</v>
      </c>
      <c r="Y37" s="2">
        <f t="shared" ca="1" si="6"/>
        <v>0</v>
      </c>
      <c r="Z37" s="2">
        <f t="shared" ca="1" si="6"/>
        <v>0</v>
      </c>
      <c r="AA37" s="2">
        <f t="shared" ca="1" si="6"/>
        <v>0</v>
      </c>
      <c r="AB37" s="2">
        <f t="shared" ca="1" si="6"/>
        <v>0</v>
      </c>
      <c r="AC37" s="2">
        <f t="shared" ca="1" si="6"/>
        <v>0</v>
      </c>
      <c r="AD37" s="2">
        <f t="shared" ca="1" si="6"/>
        <v>0</v>
      </c>
      <c r="AE37" s="2">
        <f t="shared" ca="1" si="6"/>
        <v>0</v>
      </c>
      <c r="AF37" s="2">
        <f t="shared" ca="1" si="6"/>
        <v>0</v>
      </c>
      <c r="AG37" s="2">
        <f t="shared" ca="1" si="6"/>
        <v>0</v>
      </c>
      <c r="AH37" s="2">
        <f t="shared" ca="1" si="6"/>
        <v>0</v>
      </c>
      <c r="AI37" s="2">
        <f t="shared" ca="1" si="6"/>
        <v>0</v>
      </c>
      <c r="AJ37" s="2">
        <f t="shared" ca="1" si="6"/>
        <v>0</v>
      </c>
      <c r="AK37" s="2">
        <f t="shared" ca="1" si="6"/>
        <v>0</v>
      </c>
      <c r="AL37" s="55">
        <v>0.23623039714507807</v>
      </c>
      <c r="AM37" s="55">
        <v>0.23863305420111658</v>
      </c>
      <c r="AN37" s="55">
        <v>0.24691429933113118</v>
      </c>
      <c r="AO37" s="55">
        <v>0.27265882976468092</v>
      </c>
      <c r="AP37" s="55">
        <v>0.28128454526181895</v>
      </c>
      <c r="AQ37" s="55">
        <v>0.24925616197472436</v>
      </c>
      <c r="AR37" s="55">
        <v>0.26363212188514795</v>
      </c>
      <c r="AS37" s="55">
        <v>0.25701753066478217</v>
      </c>
      <c r="AT37" s="55">
        <v>0.25620198796805116</v>
      </c>
      <c r="AU37" s="55">
        <v>0.25737507613615329</v>
      </c>
      <c r="AV37" s="55">
        <v>0.27877928605208657</v>
      </c>
      <c r="AW37" s="55">
        <v>0</v>
      </c>
      <c r="AX37" s="55">
        <v>0</v>
      </c>
      <c r="AY37" s="55">
        <v>0</v>
      </c>
      <c r="AZ37" s="2">
        <f t="shared" ca="1" si="7"/>
        <v>0</v>
      </c>
      <c r="BA37" s="2">
        <f t="shared" ca="1" si="7"/>
        <v>0</v>
      </c>
      <c r="BB37" s="2">
        <f t="shared" ca="1" si="7"/>
        <v>0</v>
      </c>
      <c r="BC37" s="2">
        <f t="shared" ca="1" si="7"/>
        <v>0</v>
      </c>
      <c r="BD37" s="2">
        <f t="shared" ca="1" si="7"/>
        <v>0</v>
      </c>
      <c r="BE37" s="2">
        <f t="shared" ca="1" si="7"/>
        <v>0</v>
      </c>
      <c r="BF37" s="2">
        <f t="shared" ca="1" si="7"/>
        <v>0</v>
      </c>
      <c r="BG37" s="2">
        <f t="shared" ca="1" si="7"/>
        <v>0</v>
      </c>
      <c r="BH37" s="2">
        <f t="shared" ca="1" si="7"/>
        <v>0</v>
      </c>
      <c r="BI37" s="2">
        <f t="shared" ca="1" si="7"/>
        <v>1</v>
      </c>
      <c r="BJ37" s="2">
        <f t="shared" ca="1" si="7"/>
        <v>0</v>
      </c>
      <c r="BK37" s="2">
        <f t="shared" ca="1" si="7"/>
        <v>0</v>
      </c>
      <c r="BL37" s="2">
        <f t="shared" ca="1" si="7"/>
        <v>0</v>
      </c>
      <c r="BM37" s="2">
        <f t="shared" ca="1" si="7"/>
        <v>0</v>
      </c>
      <c r="BN37" s="2" t="str">
        <f t="shared" si="8"/>
        <v>SV</v>
      </c>
      <c r="BP37" s="2">
        <f t="shared" si="2"/>
        <v>1</v>
      </c>
      <c r="BR37" s="2">
        <f t="shared" si="12"/>
        <v>0</v>
      </c>
      <c r="BS37" s="2">
        <f t="shared" si="12"/>
        <v>0</v>
      </c>
      <c r="BT37" s="2">
        <f t="shared" si="12"/>
        <v>0</v>
      </c>
      <c r="BU37" s="2">
        <f t="shared" si="12"/>
        <v>0</v>
      </c>
      <c r="BV37" s="2">
        <f t="shared" si="12"/>
        <v>0</v>
      </c>
      <c r="BW37" s="2">
        <f t="shared" si="12"/>
        <v>0</v>
      </c>
      <c r="BX37" s="2">
        <f t="shared" si="12"/>
        <v>0</v>
      </c>
      <c r="BY37" s="2">
        <f t="shared" si="12"/>
        <v>0</v>
      </c>
      <c r="BZ37" s="2">
        <f t="shared" si="12"/>
        <v>0</v>
      </c>
      <c r="CA37" s="2">
        <f t="shared" si="12"/>
        <v>0</v>
      </c>
      <c r="CB37" s="2">
        <f t="shared" si="12"/>
        <v>0</v>
      </c>
      <c r="CC37" s="2">
        <f t="shared" si="12"/>
        <v>0</v>
      </c>
      <c r="CD37" s="2">
        <f t="shared" si="12"/>
        <v>0</v>
      </c>
      <c r="CE37" s="2">
        <f t="shared" si="12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КА-6  -  Δα_рс</v>
      </c>
      <c r="B38" s="10" t="s">
        <v>1473</v>
      </c>
      <c r="C38" s="18">
        <v>35</v>
      </c>
      <c r="D38" s="18">
        <v>10</v>
      </c>
      <c r="E38" s="22" t="s">
        <v>114</v>
      </c>
      <c r="F38" s="22">
        <v>1</v>
      </c>
      <c r="G38" s="22"/>
      <c r="H38" s="20">
        <f t="shared" ca="1" si="4"/>
        <v>0</v>
      </c>
      <c r="I38" s="16" t="str">
        <f t="shared" si="5"/>
        <v>06K102SV0N17</v>
      </c>
      <c r="J38" s="54">
        <v>22.134658285303345</v>
      </c>
      <c r="K38" s="54">
        <v>18.028707929949693</v>
      </c>
      <c r="L38" s="54">
        <v>18.553670799809684</v>
      </c>
      <c r="M38" s="54">
        <v>20.52870790140641</v>
      </c>
      <c r="N38" s="54">
        <v>20.653579538981429</v>
      </c>
      <c r="O38" s="54">
        <v>19.102361340113617</v>
      </c>
      <c r="P38" s="54">
        <v>21.83824948383953</v>
      </c>
      <c r="Q38" s="54">
        <v>21.300190564995578</v>
      </c>
      <c r="R38" s="54">
        <v>21.625403122269628</v>
      </c>
      <c r="S38" s="54">
        <v>20.897250191927405</v>
      </c>
      <c r="T38" s="54">
        <v>21.432729463300827</v>
      </c>
      <c r="U38" s="54">
        <v>18.877101316898216</v>
      </c>
      <c r="V38" s="54">
        <v>19.454828316579569</v>
      </c>
      <c r="W38" s="56">
        <v>0</v>
      </c>
      <c r="X38" s="2">
        <f t="shared" ca="1" si="6"/>
        <v>0</v>
      </c>
      <c r="Y38" s="2">
        <f t="shared" ca="1" si="6"/>
        <v>0</v>
      </c>
      <c r="Z38" s="2">
        <f t="shared" ca="1" si="6"/>
        <v>0</v>
      </c>
      <c r="AA38" s="2">
        <f t="shared" ca="1" si="6"/>
        <v>0</v>
      </c>
      <c r="AB38" s="2">
        <f t="shared" ca="1" si="6"/>
        <v>0</v>
      </c>
      <c r="AC38" s="2">
        <f t="shared" ca="1" si="6"/>
        <v>0</v>
      </c>
      <c r="AD38" s="2">
        <f t="shared" ca="1" si="6"/>
        <v>0</v>
      </c>
      <c r="AE38" s="2">
        <f t="shared" ca="1" si="6"/>
        <v>0</v>
      </c>
      <c r="AF38" s="2">
        <f t="shared" ca="1" si="6"/>
        <v>0</v>
      </c>
      <c r="AG38" s="2">
        <f t="shared" ca="1" si="6"/>
        <v>0</v>
      </c>
      <c r="AH38" s="2">
        <f t="shared" ca="1" si="6"/>
        <v>0</v>
      </c>
      <c r="AI38" s="2">
        <f t="shared" ca="1" si="6"/>
        <v>0</v>
      </c>
      <c r="AJ38" s="2">
        <f t="shared" ca="1" si="6"/>
        <v>0</v>
      </c>
      <c r="AK38" s="2">
        <f t="shared" ca="1" si="6"/>
        <v>0</v>
      </c>
      <c r="AL38" s="55">
        <v>0.2605929853784934</v>
      </c>
      <c r="AM38" s="55">
        <v>0.21102284897385573</v>
      </c>
      <c r="AN38" s="55">
        <v>0.21744098342167587</v>
      </c>
      <c r="AO38" s="55">
        <v>0.24193670765316941</v>
      </c>
      <c r="AP38" s="55">
        <v>0.24347956745386123</v>
      </c>
      <c r="AQ38" s="55">
        <v>0.22427077516287725</v>
      </c>
      <c r="AR38" s="55">
        <v>0.25710691703262495</v>
      </c>
      <c r="AS38" s="55">
        <v>0.25114373436729986</v>
      </c>
      <c r="AT38" s="55">
        <v>0.25477935414283986</v>
      </c>
      <c r="AU38" s="55">
        <v>0.24644592680241251</v>
      </c>
      <c r="AV38" s="55">
        <v>0.25264540340502289</v>
      </c>
      <c r="AW38" s="55">
        <v>0.22147354658234006</v>
      </c>
      <c r="AX38" s="55">
        <v>0.22870145771933373</v>
      </c>
      <c r="AY38" s="55">
        <v>0</v>
      </c>
      <c r="AZ38" s="2">
        <f t="shared" ca="1" si="7"/>
        <v>0</v>
      </c>
      <c r="BA38" s="2">
        <f t="shared" ca="1" si="7"/>
        <v>0</v>
      </c>
      <c r="BB38" s="2">
        <f t="shared" ca="1" si="7"/>
        <v>0</v>
      </c>
      <c r="BC38" s="2">
        <f t="shared" ca="1" si="7"/>
        <v>0</v>
      </c>
      <c r="BD38" s="2">
        <f t="shared" ca="1" si="7"/>
        <v>0</v>
      </c>
      <c r="BE38" s="2">
        <f t="shared" ca="1" si="7"/>
        <v>0</v>
      </c>
      <c r="BF38" s="2">
        <f t="shared" ca="1" si="7"/>
        <v>0</v>
      </c>
      <c r="BG38" s="2">
        <f t="shared" ca="1" si="7"/>
        <v>0</v>
      </c>
      <c r="BH38" s="2">
        <f t="shared" ca="1" si="7"/>
        <v>0</v>
      </c>
      <c r="BI38" s="2">
        <f t="shared" ca="1" si="7"/>
        <v>2</v>
      </c>
      <c r="BJ38" s="2">
        <f t="shared" ca="1" si="7"/>
        <v>0</v>
      </c>
      <c r="BK38" s="2">
        <f t="shared" ca="1" si="7"/>
        <v>0</v>
      </c>
      <c r="BL38" s="2">
        <f t="shared" ca="1" si="7"/>
        <v>0</v>
      </c>
      <c r="BM38" s="2">
        <f t="shared" ca="1" si="7"/>
        <v>0</v>
      </c>
      <c r="BN38" s="2" t="str">
        <f t="shared" si="8"/>
        <v>SV</v>
      </c>
      <c r="BP38" s="2">
        <f t="shared" si="2"/>
        <v>1</v>
      </c>
      <c r="BR38" s="2">
        <f t="shared" si="12"/>
        <v>0</v>
      </c>
      <c r="BS38" s="2">
        <f t="shared" si="12"/>
        <v>0</v>
      </c>
      <c r="BT38" s="2">
        <f t="shared" si="12"/>
        <v>0</v>
      </c>
      <c r="BU38" s="2">
        <f t="shared" si="12"/>
        <v>0</v>
      </c>
      <c r="BV38" s="2">
        <f t="shared" si="12"/>
        <v>0</v>
      </c>
      <c r="BW38" s="2">
        <f t="shared" si="12"/>
        <v>0</v>
      </c>
      <c r="BX38" s="2">
        <f t="shared" si="12"/>
        <v>0</v>
      </c>
      <c r="BY38" s="2">
        <f t="shared" si="12"/>
        <v>0</v>
      </c>
      <c r="BZ38" s="2">
        <f t="shared" si="12"/>
        <v>0</v>
      </c>
      <c r="CA38" s="2">
        <f t="shared" si="12"/>
        <v>0</v>
      </c>
      <c r="CB38" s="2">
        <f t="shared" si="12"/>
        <v>0</v>
      </c>
      <c r="CC38" s="2">
        <f t="shared" si="12"/>
        <v>0</v>
      </c>
      <c r="CD38" s="2">
        <f t="shared" si="12"/>
        <v>0</v>
      </c>
      <c r="CE38" s="2">
        <f t="shared" si="12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КА-7  -  Δα_рс</v>
      </c>
      <c r="B39" s="10" t="s">
        <v>1478</v>
      </c>
      <c r="C39" s="18">
        <v>35</v>
      </c>
      <c r="D39" s="18">
        <v>10</v>
      </c>
      <c r="E39" s="22" t="s">
        <v>114</v>
      </c>
      <c r="F39" s="22">
        <v>1</v>
      </c>
      <c r="G39" s="22"/>
      <c r="H39" s="20">
        <f t="shared" ca="1" si="4"/>
        <v>0</v>
      </c>
      <c r="I39" s="16" t="str">
        <f t="shared" si="5"/>
        <v>07K102SV0L17</v>
      </c>
      <c r="J39" s="54">
        <v>11.368147223646616</v>
      </c>
      <c r="K39" s="54">
        <v>10.941245055910867</v>
      </c>
      <c r="L39" s="54">
        <v>11.238553498816595</v>
      </c>
      <c r="M39" s="54">
        <v>12.089394897491641</v>
      </c>
      <c r="N39" s="54">
        <v>12.128109649543681</v>
      </c>
      <c r="O39" s="54">
        <v>11.607128143034071</v>
      </c>
      <c r="P39" s="54">
        <v>11.535659000309805</v>
      </c>
      <c r="Q39" s="54">
        <v>11.042601452549333</v>
      </c>
      <c r="R39" s="54">
        <v>11.530512598536694</v>
      </c>
      <c r="S39" s="54">
        <v>11.04486080836889</v>
      </c>
      <c r="T39" s="54">
        <v>11.286479317511525</v>
      </c>
      <c r="U39" s="54">
        <v>11.557608340545176</v>
      </c>
      <c r="V39" s="54">
        <v>11.901232888331156</v>
      </c>
      <c r="W39" s="56">
        <v>11.971119091701174</v>
      </c>
      <c r="X39" s="2">
        <f t="shared" ca="1" si="6"/>
        <v>0</v>
      </c>
      <c r="Y39" s="2">
        <f t="shared" ca="1" si="6"/>
        <v>0</v>
      </c>
      <c r="Z39" s="2">
        <f t="shared" ca="1" si="6"/>
        <v>0</v>
      </c>
      <c r="AA39" s="2">
        <f t="shared" ca="1" si="6"/>
        <v>0</v>
      </c>
      <c r="AB39" s="2">
        <f t="shared" ca="1" si="6"/>
        <v>0</v>
      </c>
      <c r="AC39" s="2">
        <f t="shared" ca="1" si="6"/>
        <v>0</v>
      </c>
      <c r="AD39" s="2">
        <f t="shared" ca="1" si="6"/>
        <v>0</v>
      </c>
      <c r="AE39" s="2">
        <f t="shared" ca="1" si="6"/>
        <v>0</v>
      </c>
      <c r="AF39" s="2">
        <f t="shared" ca="1" si="6"/>
        <v>0</v>
      </c>
      <c r="AG39" s="2">
        <f t="shared" ca="1" si="6"/>
        <v>0</v>
      </c>
      <c r="AH39" s="2">
        <f t="shared" ca="1" si="6"/>
        <v>0</v>
      </c>
      <c r="AI39" s="2">
        <f t="shared" ca="1" si="6"/>
        <v>0</v>
      </c>
      <c r="AJ39" s="2">
        <f t="shared" ca="1" si="6"/>
        <v>0</v>
      </c>
      <c r="AK39" s="2">
        <f t="shared" ca="1" si="6"/>
        <v>0</v>
      </c>
      <c r="AL39" s="55">
        <v>0.20524441649735756</v>
      </c>
      <c r="AM39" s="55">
        <v>0.19731884377230485</v>
      </c>
      <c r="AN39" s="55">
        <v>0.20285560690415752</v>
      </c>
      <c r="AO39" s="55">
        <v>0.21836558574787263</v>
      </c>
      <c r="AP39" s="55">
        <v>0.21905222824600162</v>
      </c>
      <c r="AQ39" s="55">
        <v>0.20961876175361174</v>
      </c>
      <c r="AR39" s="55">
        <v>0.20831883602342416</v>
      </c>
      <c r="AS39" s="55">
        <v>0.19923839393114431</v>
      </c>
      <c r="AT39" s="55">
        <v>0.20822637227827928</v>
      </c>
      <c r="AU39" s="55">
        <v>0.19928120118526285</v>
      </c>
      <c r="AV39" s="55">
        <v>0.20371175198652747</v>
      </c>
      <c r="AW39" s="55">
        <v>0.20871180694028982</v>
      </c>
      <c r="AX39" s="55">
        <v>0.21493237325722755</v>
      </c>
      <c r="AY39" s="55">
        <v>0.21622643027293223</v>
      </c>
      <c r="AZ39" s="2">
        <f t="shared" ca="1" si="7"/>
        <v>0</v>
      </c>
      <c r="BA39" s="2">
        <f t="shared" ca="1" si="7"/>
        <v>0</v>
      </c>
      <c r="BB39" s="2">
        <f t="shared" ca="1" si="7"/>
        <v>0</v>
      </c>
      <c r="BC39" s="2">
        <f t="shared" ca="1" si="7"/>
        <v>0</v>
      </c>
      <c r="BD39" s="2">
        <f t="shared" ca="1" si="7"/>
        <v>0</v>
      </c>
      <c r="BE39" s="2">
        <f t="shared" ca="1" si="7"/>
        <v>0</v>
      </c>
      <c r="BF39" s="2">
        <f t="shared" ca="1" si="7"/>
        <v>0</v>
      </c>
      <c r="BG39" s="2">
        <f t="shared" ca="1" si="7"/>
        <v>0</v>
      </c>
      <c r="BH39" s="2">
        <f t="shared" ca="1" si="7"/>
        <v>0</v>
      </c>
      <c r="BI39" s="2">
        <f t="shared" ca="1" si="7"/>
        <v>2</v>
      </c>
      <c r="BJ39" s="2">
        <f t="shared" ca="1" si="7"/>
        <v>0</v>
      </c>
      <c r="BK39" s="2">
        <f t="shared" ca="1" si="7"/>
        <v>0</v>
      </c>
      <c r="BL39" s="2">
        <f t="shared" ca="1" si="7"/>
        <v>0</v>
      </c>
      <c r="BM39" s="2">
        <f t="shared" ca="1" si="7"/>
        <v>0</v>
      </c>
      <c r="BN39" s="2" t="str">
        <f t="shared" si="8"/>
        <v>SV</v>
      </c>
      <c r="BO39" s="2">
        <f>IF(AND(COUNTIF(J39:W39,"&gt;0")&gt;6,COUNTIF(J39:W39,"&gt;0")=SUM(BR39:CE39)),SUM(BR39:CE39),0)</f>
        <v>0</v>
      </c>
      <c r="BP39" s="2">
        <f t="shared" si="2"/>
        <v>1</v>
      </c>
      <c r="BR39" s="2">
        <f t="shared" si="12"/>
        <v>0</v>
      </c>
      <c r="BS39" s="2">
        <f t="shared" si="12"/>
        <v>0</v>
      </c>
      <c r="BT39" s="2">
        <f t="shared" si="12"/>
        <v>0</v>
      </c>
      <c r="BU39" s="2">
        <f t="shared" si="12"/>
        <v>0</v>
      </c>
      <c r="BV39" s="2">
        <f t="shared" si="12"/>
        <v>0</v>
      </c>
      <c r="BW39" s="2">
        <f t="shared" si="12"/>
        <v>0</v>
      </c>
      <c r="BX39" s="2">
        <f t="shared" si="12"/>
        <v>0</v>
      </c>
      <c r="BY39" s="2">
        <f t="shared" si="12"/>
        <v>0</v>
      </c>
      <c r="BZ39" s="2">
        <f t="shared" si="12"/>
        <v>0</v>
      </c>
      <c r="CA39" s="2">
        <f t="shared" si="12"/>
        <v>0</v>
      </c>
      <c r="CB39" s="2">
        <f t="shared" si="12"/>
        <v>0</v>
      </c>
      <c r="CC39" s="2">
        <f t="shared" si="12"/>
        <v>0</v>
      </c>
      <c r="CD39" s="2">
        <f t="shared" si="12"/>
        <v>0</v>
      </c>
      <c r="CE39" s="2">
        <f t="shared" si="12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КА-8  -  Δα_рс</v>
      </c>
      <c r="B40" s="10" t="s">
        <v>1483</v>
      </c>
      <c r="C40" s="18">
        <v>35</v>
      </c>
      <c r="D40" s="18">
        <v>10</v>
      </c>
      <c r="E40" s="22" t="s">
        <v>114</v>
      </c>
      <c r="F40" s="22">
        <v>1</v>
      </c>
      <c r="G40" s="22"/>
      <c r="H40" s="20">
        <f t="shared" ca="1" si="4"/>
        <v>0</v>
      </c>
      <c r="I40" s="16" t="str">
        <f t="shared" si="5"/>
        <v>08K102SV0L17</v>
      </c>
      <c r="J40" s="54">
        <v>25.397983340863462</v>
      </c>
      <c r="K40" s="54">
        <v>23.676057645907363</v>
      </c>
      <c r="L40" s="54">
        <v>24.09957244984221</v>
      </c>
      <c r="M40" s="54">
        <v>27.282239721127841</v>
      </c>
      <c r="N40" s="54">
        <v>25.139635688790928</v>
      </c>
      <c r="O40" s="54">
        <v>24.75084232514514</v>
      </c>
      <c r="P40" s="54">
        <v>24.227066553110475</v>
      </c>
      <c r="Q40" s="54">
        <v>24.106232550135122</v>
      </c>
      <c r="R40" s="54">
        <v>24.453396506060134</v>
      </c>
      <c r="S40" s="54">
        <v>24.596051298885566</v>
      </c>
      <c r="T40" s="54">
        <v>26.240766311102398</v>
      </c>
      <c r="U40" s="54">
        <v>26.597402194562665</v>
      </c>
      <c r="V40" s="54">
        <v>26.582499183253905</v>
      </c>
      <c r="W40" s="56">
        <v>26.56167699080309</v>
      </c>
      <c r="X40" s="2">
        <f t="shared" ca="1" si="6"/>
        <v>0</v>
      </c>
      <c r="Y40" s="2">
        <f t="shared" ca="1" si="6"/>
        <v>0</v>
      </c>
      <c r="Z40" s="2">
        <f t="shared" ca="1" si="6"/>
        <v>0</v>
      </c>
      <c r="AA40" s="2">
        <f t="shared" ca="1" si="6"/>
        <v>0</v>
      </c>
      <c r="AB40" s="2">
        <f t="shared" ca="1" si="6"/>
        <v>0</v>
      </c>
      <c r="AC40" s="2">
        <f t="shared" ca="1" si="6"/>
        <v>0</v>
      </c>
      <c r="AD40" s="2">
        <f t="shared" ca="1" si="6"/>
        <v>0</v>
      </c>
      <c r="AE40" s="2">
        <f t="shared" ca="1" si="6"/>
        <v>0</v>
      </c>
      <c r="AF40" s="2">
        <f t="shared" ca="1" si="6"/>
        <v>0</v>
      </c>
      <c r="AG40" s="2">
        <f t="shared" ca="1" si="6"/>
        <v>0</v>
      </c>
      <c r="AH40" s="2">
        <f t="shared" ca="1" si="6"/>
        <v>0</v>
      </c>
      <c r="AI40" s="2">
        <f t="shared" ca="1" si="6"/>
        <v>0</v>
      </c>
      <c r="AJ40" s="2">
        <f t="shared" ca="1" si="6"/>
        <v>0</v>
      </c>
      <c r="AK40" s="2">
        <f t="shared" ca="1" si="6"/>
        <v>0</v>
      </c>
      <c r="AL40" s="55">
        <v>0.33189680431553326</v>
      </c>
      <c r="AM40" s="55">
        <v>0.3089991161186933</v>
      </c>
      <c r="AN40" s="55">
        <v>0.31430519450031819</v>
      </c>
      <c r="AO40" s="55">
        <v>0.35691885190015216</v>
      </c>
      <c r="AP40" s="55">
        <v>0.32827651961462395</v>
      </c>
      <c r="AQ40" s="55">
        <v>0.32283030301757742</v>
      </c>
      <c r="AR40" s="55">
        <v>0.31602835473253016</v>
      </c>
      <c r="AS40" s="55">
        <v>0.31439588714411881</v>
      </c>
      <c r="AT40" s="55">
        <v>0.31902121197795097</v>
      </c>
      <c r="AU40" s="55">
        <v>0.32086529573523043</v>
      </c>
      <c r="AV40" s="55">
        <v>0.34326534222336746</v>
      </c>
      <c r="AW40" s="55">
        <v>0.34780586236144234</v>
      </c>
      <c r="AX40" s="55">
        <v>0.34761977547053763</v>
      </c>
      <c r="AY40" s="55">
        <v>0.34735925382327104</v>
      </c>
      <c r="AZ40" s="2">
        <f t="shared" ca="1" si="7"/>
        <v>0</v>
      </c>
      <c r="BA40" s="2">
        <f t="shared" ca="1" si="7"/>
        <v>0</v>
      </c>
      <c r="BB40" s="2">
        <f t="shared" ca="1" si="7"/>
        <v>0</v>
      </c>
      <c r="BC40" s="2">
        <f t="shared" ca="1" si="7"/>
        <v>0</v>
      </c>
      <c r="BD40" s="2">
        <f t="shared" ca="1" si="7"/>
        <v>0</v>
      </c>
      <c r="BE40" s="2">
        <f t="shared" ca="1" si="7"/>
        <v>0</v>
      </c>
      <c r="BF40" s="2">
        <f t="shared" ca="1" si="7"/>
        <v>0</v>
      </c>
      <c r="BG40" s="2">
        <f t="shared" ca="1" si="7"/>
        <v>0</v>
      </c>
      <c r="BH40" s="2">
        <f t="shared" ca="1" si="7"/>
        <v>0</v>
      </c>
      <c r="BI40" s="2">
        <f t="shared" ca="1" si="7"/>
        <v>2</v>
      </c>
      <c r="BJ40" s="2">
        <f t="shared" ca="1" si="7"/>
        <v>0</v>
      </c>
      <c r="BK40" s="2">
        <f t="shared" ca="1" si="7"/>
        <v>0</v>
      </c>
      <c r="BL40" s="2">
        <f t="shared" ca="1" si="7"/>
        <v>0</v>
      </c>
      <c r="BM40" s="2">
        <f t="shared" ca="1" si="7"/>
        <v>0</v>
      </c>
      <c r="BN40" s="2" t="str">
        <f t="shared" si="8"/>
        <v>SV</v>
      </c>
      <c r="BO40" s="2">
        <f>IF(AND(COUNTIF(J40:W40,"&gt;0")&gt;6,COUNTIF(J40:W40,"&gt;0")=SUM(BR40:CE40)),SUM(BR40:CE40),0)</f>
        <v>0</v>
      </c>
      <c r="BP40" s="2">
        <f t="shared" ref="BP40:BP71" si="13">IF(AND(COUNTIF(J40:W40,"&gt;0")&gt;6,SUM(BR40:CE40)=0),1,0)</f>
        <v>1</v>
      </c>
      <c r="BR40" s="2">
        <f t="shared" si="12"/>
        <v>0</v>
      </c>
      <c r="BS40" s="2">
        <f t="shared" si="12"/>
        <v>0</v>
      </c>
      <c r="BT40" s="2">
        <f t="shared" si="12"/>
        <v>0</v>
      </c>
      <c r="BU40" s="2">
        <f t="shared" si="12"/>
        <v>0</v>
      </c>
      <c r="BV40" s="2">
        <f t="shared" si="12"/>
        <v>0</v>
      </c>
      <c r="BW40" s="2">
        <f t="shared" si="12"/>
        <v>0</v>
      </c>
      <c r="BX40" s="2">
        <f t="shared" si="12"/>
        <v>0</v>
      </c>
      <c r="BY40" s="2">
        <f t="shared" si="12"/>
        <v>0</v>
      </c>
      <c r="BZ40" s="2">
        <f t="shared" si="12"/>
        <v>0</v>
      </c>
      <c r="CA40" s="2">
        <f t="shared" si="12"/>
        <v>0</v>
      </c>
      <c r="CB40" s="2">
        <f t="shared" si="12"/>
        <v>0</v>
      </c>
      <c r="CC40" s="2">
        <f t="shared" si="12"/>
        <v>0</v>
      </c>
      <c r="CD40" s="2">
        <f t="shared" si="12"/>
        <v>0</v>
      </c>
      <c r="CE40" s="2">
        <f t="shared" si="12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КА-9  -  Δα_рс</v>
      </c>
      <c r="B41" s="10" t="s">
        <v>1488</v>
      </c>
      <c r="C41" s="18">
        <v>35</v>
      </c>
      <c r="D41" s="18">
        <v>10</v>
      </c>
      <c r="E41" s="22" t="s">
        <v>114</v>
      </c>
      <c r="F41" s="22">
        <v>1</v>
      </c>
      <c r="G41" s="22"/>
      <c r="H41" s="20">
        <f t="shared" ca="1" si="4"/>
        <v>0</v>
      </c>
      <c r="I41" s="16" t="str">
        <f t="shared" si="5"/>
        <v>09K102SV0L17</v>
      </c>
      <c r="J41" s="54">
        <v>15.804448424279943</v>
      </c>
      <c r="K41" s="54">
        <v>15.568289056423913</v>
      </c>
      <c r="L41" s="54">
        <v>15.625110781053168</v>
      </c>
      <c r="M41" s="54">
        <v>16.467254792158943</v>
      </c>
      <c r="N41" s="54">
        <v>15.725647840391188</v>
      </c>
      <c r="O41" s="54">
        <v>16.227990243489771</v>
      </c>
      <c r="P41" s="54">
        <v>15.382747433099283</v>
      </c>
      <c r="Q41" s="54">
        <v>15.855370417758692</v>
      </c>
      <c r="R41" s="54">
        <v>15.36098744806611</v>
      </c>
      <c r="S41" s="54">
        <v>14.931463344089174</v>
      </c>
      <c r="T41" s="54">
        <v>15.782534080688714</v>
      </c>
      <c r="U41" s="54">
        <v>18.06120248421681</v>
      </c>
      <c r="V41" s="54">
        <v>18.519249617589566</v>
      </c>
      <c r="W41" s="56">
        <v>18.422176586467195</v>
      </c>
      <c r="X41" s="2">
        <f t="shared" ca="1" si="6"/>
        <v>0</v>
      </c>
      <c r="Y41" s="2">
        <f t="shared" ca="1" si="6"/>
        <v>0</v>
      </c>
      <c r="Z41" s="2">
        <f t="shared" ref="Z41:AK62" ca="1" si="14">IF(L41&lt;&gt;"",IF(LEFT($E41,2)="+-",IF(OR(L41&lt;MIN($C41:$D41),L41&gt;MAX($C41:$D41)),1,0),IF(AND(1*$E41&gt;0,L41&gt;MAX($C41:$D41)),1,IF(AND(1*$E41&lt;0,L41&lt;MIN($C41:$D41)),1,0)))+10*IF(SUM(OFFSET($A$78,MATCH(MID($A41,1,SEARCH(" ",$A41)-1)&amp;"  -  ЧЧР",$A$78:$A$91,0)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$78,IFERROR(MATCH("КА-"&amp;MID($A41,4,2)*1&amp;"А  -  ЧЧР",$A$78:$A$91,0),MATCH("КА-"&amp;MID($A41,4,2)*1&amp;"  -  ЧЧР",$A$78:$A$91,0))-1,COLUMN(L41)-1,,)+OFFSET($A$78,IFERROR(MATCH("КА-"&amp;MID($A41,4,2)*1&amp;"Б  -  ЧЧР",$A$78:$A$91,0),MATCH("КА-"&amp;MID($A41,4,2)*1&amp;"  -  ЧЧР",$A$78:$A$91,0))-1,COLUMN(L41)-1,,)=48,1,0),1),1)),0),0)*IF($G41&gt;0,IF(COLUMN(V$7)-COLUMN($J$7)&gt;=$D$2+$G41,IF(SUM(OFFSET(V41,,-1,,-$G41))&gt;=$G41*21,2,1),1),2)</f>
        <v>0</v>
      </c>
      <c r="AA41" s="2">
        <f t="shared" ca="1" si="14"/>
        <v>0</v>
      </c>
      <c r="AB41" s="2">
        <f t="shared" ca="1" si="14"/>
        <v>0</v>
      </c>
      <c r="AC41" s="2">
        <f t="shared" ca="1" si="14"/>
        <v>0</v>
      </c>
      <c r="AD41" s="2">
        <f t="shared" ca="1" si="14"/>
        <v>0</v>
      </c>
      <c r="AE41" s="2">
        <f t="shared" ca="1" si="14"/>
        <v>0</v>
      </c>
      <c r="AF41" s="2">
        <f t="shared" ca="1" si="14"/>
        <v>0</v>
      </c>
      <c r="AG41" s="2">
        <f t="shared" ca="1" si="14"/>
        <v>0</v>
      </c>
      <c r="AH41" s="2">
        <f t="shared" ca="1" si="14"/>
        <v>0</v>
      </c>
      <c r="AI41" s="2">
        <f t="shared" ca="1" si="14"/>
        <v>0</v>
      </c>
      <c r="AJ41" s="2">
        <f t="shared" ca="1" si="14"/>
        <v>0</v>
      </c>
      <c r="AK41" s="2">
        <f t="shared" ca="1" si="14"/>
        <v>0</v>
      </c>
      <c r="AL41" s="55">
        <v>0.16957041136155257</v>
      </c>
      <c r="AM41" s="55">
        <v>0.16708626042646893</v>
      </c>
      <c r="AN41" s="55">
        <v>0.16769426939659429</v>
      </c>
      <c r="AO41" s="55">
        <v>0.17675475908002236</v>
      </c>
      <c r="AP41" s="55">
        <v>0.1687539421730985</v>
      </c>
      <c r="AQ41" s="55">
        <v>0.17418185154451218</v>
      </c>
      <c r="AR41" s="55">
        <v>0.16505377329776413</v>
      </c>
      <c r="AS41" s="55">
        <v>0.17009156190737432</v>
      </c>
      <c r="AT41" s="55">
        <v>0.16481056970971394</v>
      </c>
      <c r="AU41" s="55">
        <v>0.16010926514595875</v>
      </c>
      <c r="AV41" s="55">
        <v>0.16934457945836315</v>
      </c>
      <c r="AW41" s="55">
        <v>0.19258821773888973</v>
      </c>
      <c r="AX41" s="55">
        <v>0.1965692285831554</v>
      </c>
      <c r="AY41" s="55">
        <v>0.19575027778090645</v>
      </c>
      <c r="AZ41" s="2">
        <f t="shared" ca="1" si="7"/>
        <v>0</v>
      </c>
      <c r="BA41" s="2">
        <f t="shared" ca="1" si="7"/>
        <v>0</v>
      </c>
      <c r="BB41" s="2">
        <f t="shared" ref="BB41:BM62" ca="1" si="15">COUNTIF(OFFSET(J41,,$D$2+2,COUNTIF(OFFSET($H41,1-ROW($H41),2+4*$D$2,92),"="&amp;OFFSET($H41,,2+4*$D$2))),"&gt;20")</f>
        <v>0</v>
      </c>
      <c r="BC41" s="2">
        <f t="shared" ca="1" si="15"/>
        <v>0</v>
      </c>
      <c r="BD41" s="2">
        <f t="shared" ca="1" si="15"/>
        <v>0</v>
      </c>
      <c r="BE41" s="2">
        <f t="shared" ca="1" si="15"/>
        <v>0</v>
      </c>
      <c r="BF41" s="2">
        <f t="shared" ca="1" si="15"/>
        <v>0</v>
      </c>
      <c r="BG41" s="2">
        <f t="shared" ca="1" si="15"/>
        <v>0</v>
      </c>
      <c r="BH41" s="2">
        <f t="shared" ca="1" si="15"/>
        <v>0</v>
      </c>
      <c r="BI41" s="2">
        <f t="shared" ca="1" si="15"/>
        <v>2</v>
      </c>
      <c r="BJ41" s="2">
        <f t="shared" ca="1" si="15"/>
        <v>0</v>
      </c>
      <c r="BK41" s="2">
        <f t="shared" ca="1" si="15"/>
        <v>0</v>
      </c>
      <c r="BL41" s="2">
        <f t="shared" ca="1" si="15"/>
        <v>0</v>
      </c>
      <c r="BM41" s="2">
        <f t="shared" ca="1" si="15"/>
        <v>0</v>
      </c>
      <c r="BN41" s="2" t="str">
        <f t="shared" si="8"/>
        <v>SV</v>
      </c>
      <c r="BO41" s="2">
        <f>IF(AND(COUNTIF(J41:W41,"&gt;0")&gt;6,COUNTIF(J41:W41,"&gt;0")=SUM(BR41:CE41)),SUM(BR41:CE41),0)</f>
        <v>0</v>
      </c>
      <c r="BP41" s="2">
        <f t="shared" si="13"/>
        <v>1</v>
      </c>
      <c r="BR41" s="2">
        <f t="shared" si="12"/>
        <v>0</v>
      </c>
      <c r="BS41" s="2">
        <f t="shared" si="12"/>
        <v>0</v>
      </c>
      <c r="BT41" s="2">
        <f t="shared" si="12"/>
        <v>0</v>
      </c>
      <c r="BU41" s="2">
        <f t="shared" si="12"/>
        <v>0</v>
      </c>
      <c r="BV41" s="2">
        <f t="shared" si="12"/>
        <v>0</v>
      </c>
      <c r="BW41" s="2">
        <f t="shared" si="12"/>
        <v>0</v>
      </c>
      <c r="BX41" s="2">
        <f t="shared" si="12"/>
        <v>0</v>
      </c>
      <c r="BY41" s="2">
        <f t="shared" si="12"/>
        <v>0</v>
      </c>
      <c r="BZ41" s="2">
        <f t="shared" si="12"/>
        <v>0</v>
      </c>
      <c r="CA41" s="2">
        <f t="shared" si="12"/>
        <v>0</v>
      </c>
      <c r="CB41" s="2">
        <f t="shared" si="12"/>
        <v>0</v>
      </c>
      <c r="CC41" s="2">
        <f t="shared" si="12"/>
        <v>0</v>
      </c>
      <c r="CD41" s="2">
        <f t="shared" si="12"/>
        <v>0</v>
      </c>
      <c r="CE41" s="2">
        <f t="shared" si="12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КА-10  -  Δα_рс</v>
      </c>
      <c r="B42" s="10" t="s">
        <v>1493</v>
      </c>
      <c r="C42" s="18">
        <v>35</v>
      </c>
      <c r="D42" s="18">
        <v>10</v>
      </c>
      <c r="E42" s="22" t="s">
        <v>114</v>
      </c>
      <c r="F42" s="22">
        <v>1</v>
      </c>
      <c r="G42" s="22"/>
      <c r="H42" s="20">
        <f t="shared" ca="1" si="4"/>
        <v>0</v>
      </c>
      <c r="I42" s="16" t="str">
        <f t="shared" si="5"/>
        <v>10K102SV0L17</v>
      </c>
      <c r="J42" s="54">
        <v>17.115222035833845</v>
      </c>
      <c r="K42" s="54">
        <v>16.885066584595531</v>
      </c>
      <c r="L42" s="54">
        <v>16.388936954172966</v>
      </c>
      <c r="M42" s="54">
        <v>17.307299338786375</v>
      </c>
      <c r="N42" s="54">
        <v>19.90223705288723</v>
      </c>
      <c r="O42" s="54">
        <v>19.091933756415308</v>
      </c>
      <c r="P42" s="54">
        <v>19.465101305111979</v>
      </c>
      <c r="Q42" s="54">
        <v>20.104135673697606</v>
      </c>
      <c r="R42" s="54">
        <v>18.354911643942984</v>
      </c>
      <c r="S42" s="54">
        <v>16.425110875713347</v>
      </c>
      <c r="T42" s="54">
        <v>17.32430897369154</v>
      </c>
      <c r="U42" s="54">
        <v>18.304472110159679</v>
      </c>
      <c r="V42" s="54">
        <v>18.856954042215644</v>
      </c>
      <c r="W42" s="56">
        <v>18.430333332170665</v>
      </c>
      <c r="X42" s="2">
        <f t="shared" ref="X42:AB92" ca="1" si="16">IF(J42&lt;&gt;"",IF(LEFT($E42,2)="+-",IF(OR(J42&lt;MIN($C42:$D42),J42&gt;MAX($C42:$D42)),1,0),IF(AND(1*$E42&gt;0,J42&gt;MAX($C42:$D42)),1,IF(AND(1*$E42&lt;0,J42&lt;MIN($C42:$D42)),1,0)))+10*IF(SUM(OFFSET($A$78,MATCH(MID($A42,1,SEARCH(" ",$A42)-1)&amp;"  -  ЧЧР",$A$78:$A$91,0)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$78,IFERROR(MATCH("КА-"&amp;MID($A42,4,2)*1&amp;"А  -  ЧЧР",$A$78:$A$91,0),MATCH("КА-"&amp;MID($A42,4,2)*1&amp;"  -  ЧЧР",$A$78:$A$91,0))-1,COLUMN(J42)-1,,)+OFFSET($A$78,IFERROR(MATCH("КА-"&amp;MID($A42,4,2)*1&amp;"Б  -  ЧЧР",$A$78:$A$91,0),MATCH("КА-"&amp;MID($A42,4,2)*1&amp;"  -  ЧЧР",$A$78:$A$91,0))-1,COLUMN(J42)-1,,)=48,1,0),1),1)),0),0)*IF($G42&gt;0,IF(COLUMN(T$7)-COLUMN($J$7)&gt;=$D$2+$G42,IF(SUM(OFFSET(T42,,-1,,-$G42))&gt;=$G42*21,2,1),1),2)</f>
        <v>0</v>
      </c>
      <c r="Y42" s="2">
        <f t="shared" ca="1" si="16"/>
        <v>0</v>
      </c>
      <c r="Z42" s="2">
        <f t="shared" ca="1" si="14"/>
        <v>0</v>
      </c>
      <c r="AA42" s="2">
        <f t="shared" ca="1" si="14"/>
        <v>0</v>
      </c>
      <c r="AB42" s="2">
        <f t="shared" ca="1" si="14"/>
        <v>0</v>
      </c>
      <c r="AC42" s="2">
        <f t="shared" ca="1" si="14"/>
        <v>0</v>
      </c>
      <c r="AD42" s="2">
        <f t="shared" ca="1" si="14"/>
        <v>0</v>
      </c>
      <c r="AE42" s="2">
        <f t="shared" ca="1" si="14"/>
        <v>0</v>
      </c>
      <c r="AF42" s="2">
        <f t="shared" ca="1" si="14"/>
        <v>0</v>
      </c>
      <c r="AG42" s="2">
        <f t="shared" ca="1" si="14"/>
        <v>0</v>
      </c>
      <c r="AH42" s="2">
        <f t="shared" ca="1" si="14"/>
        <v>0</v>
      </c>
      <c r="AI42" s="2">
        <f t="shared" ca="1" si="14"/>
        <v>0</v>
      </c>
      <c r="AJ42" s="2">
        <f t="shared" ca="1" si="14"/>
        <v>0</v>
      </c>
      <c r="AK42" s="2">
        <f t="shared" ca="1" si="14"/>
        <v>0</v>
      </c>
      <c r="AL42" s="55">
        <v>0.16055171757775849</v>
      </c>
      <c r="AM42" s="55">
        <v>0.15851072732784335</v>
      </c>
      <c r="AN42" s="55">
        <v>0.15409887581004622</v>
      </c>
      <c r="AO42" s="55">
        <v>0.16232641877463033</v>
      </c>
      <c r="AP42" s="55">
        <v>0.18642333808862688</v>
      </c>
      <c r="AQ42" s="55">
        <v>0.17920706157480551</v>
      </c>
      <c r="AR42" s="55">
        <v>0.18244232724436119</v>
      </c>
      <c r="AS42" s="55">
        <v>0.18817498286010376</v>
      </c>
      <c r="AT42" s="55">
        <v>0.17231247341324307</v>
      </c>
      <c r="AU42" s="55">
        <v>0.15440439523489188</v>
      </c>
      <c r="AV42" s="55">
        <v>0.16250013562323756</v>
      </c>
      <c r="AW42" s="55">
        <v>0.17180995241021374</v>
      </c>
      <c r="AX42" s="55">
        <v>0.17709647336208231</v>
      </c>
      <c r="AY42" s="55">
        <v>0.17305620449772646</v>
      </c>
      <c r="AZ42" s="2">
        <f t="shared" ref="AZ42:BG92" ca="1" si="17">COUNTIF(OFFSET(H42,,$D$2+2,COUNTIF(OFFSET($H42,1-ROW($H42),2+4*$D$2,92),"="&amp;OFFSET($H42,,2+4*$D$2))),"&gt;20")</f>
        <v>0</v>
      </c>
      <c r="BA42" s="2">
        <f t="shared" ca="1" si="17"/>
        <v>0</v>
      </c>
      <c r="BB42" s="2">
        <f t="shared" ca="1" si="15"/>
        <v>0</v>
      </c>
      <c r="BC42" s="2">
        <f t="shared" ca="1" si="15"/>
        <v>0</v>
      </c>
      <c r="BD42" s="2">
        <f t="shared" ca="1" si="15"/>
        <v>0</v>
      </c>
      <c r="BE42" s="2">
        <f t="shared" ca="1" si="15"/>
        <v>0</v>
      </c>
      <c r="BF42" s="2">
        <f t="shared" ca="1" si="15"/>
        <v>0</v>
      </c>
      <c r="BG42" s="2">
        <f t="shared" ca="1" si="15"/>
        <v>0</v>
      </c>
      <c r="BH42" s="2">
        <f t="shared" ca="1" si="15"/>
        <v>0</v>
      </c>
      <c r="BI42" s="2">
        <f t="shared" ca="1" si="15"/>
        <v>2</v>
      </c>
      <c r="BJ42" s="2">
        <f t="shared" ca="1" si="15"/>
        <v>0</v>
      </c>
      <c r="BK42" s="2">
        <f t="shared" ca="1" si="15"/>
        <v>0</v>
      </c>
      <c r="BL42" s="2">
        <f t="shared" ca="1" si="15"/>
        <v>0</v>
      </c>
      <c r="BM42" s="2">
        <f t="shared" ca="1" si="15"/>
        <v>0</v>
      </c>
      <c r="BN42" s="2" t="str">
        <f t="shared" si="8"/>
        <v>SV</v>
      </c>
      <c r="BO42" s="2">
        <f>IF(AND(COUNTIF(J42:W42,"&gt;0")&gt;6,COUNTIF(J42:W42,"&gt;0")=SUM(BR42:CE42)),SUM(BR42:CE42),0)</f>
        <v>0</v>
      </c>
      <c r="BP42" s="2">
        <f t="shared" si="13"/>
        <v>1</v>
      </c>
      <c r="BR42" s="2">
        <f t="shared" si="12"/>
        <v>0</v>
      </c>
      <c r="BS42" s="2">
        <f t="shared" si="12"/>
        <v>0</v>
      </c>
      <c r="BT42" s="2">
        <f t="shared" si="12"/>
        <v>0</v>
      </c>
      <c r="BU42" s="2">
        <f t="shared" si="12"/>
        <v>0</v>
      </c>
      <c r="BV42" s="2">
        <f t="shared" si="12"/>
        <v>0</v>
      </c>
      <c r="BW42" s="2">
        <f t="shared" si="12"/>
        <v>0</v>
      </c>
      <c r="BX42" s="2">
        <f t="shared" si="12"/>
        <v>0</v>
      </c>
      <c r="BY42" s="2">
        <f t="shared" si="12"/>
        <v>0</v>
      </c>
      <c r="BZ42" s="2">
        <f t="shared" si="12"/>
        <v>0</v>
      </c>
      <c r="CA42" s="2">
        <f t="shared" si="12"/>
        <v>0</v>
      </c>
      <c r="CB42" s="2">
        <f t="shared" si="12"/>
        <v>0</v>
      </c>
      <c r="CC42" s="2">
        <f t="shared" si="12"/>
        <v>0</v>
      </c>
      <c r="CD42" s="2">
        <f t="shared" si="12"/>
        <v>0</v>
      </c>
      <c r="CE42" s="2">
        <f t="shared" si="12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ТА-3  -  Тпв</v>
      </c>
      <c r="B43" s="10" t="s">
        <v>1494</v>
      </c>
      <c r="C43" s="18">
        <v>220</v>
      </c>
      <c r="D43" s="18">
        <v>140</v>
      </c>
      <c r="E43" s="22" t="s">
        <v>118</v>
      </c>
      <c r="F43" s="22">
        <v>3</v>
      </c>
      <c r="G43" s="22"/>
      <c r="H43" s="20">
        <f t="shared" ca="1" si="4"/>
        <v>0</v>
      </c>
      <c r="I43" s="16" t="str">
        <f t="shared" si="5"/>
        <v>03T002TW0N17</v>
      </c>
      <c r="J43" s="54">
        <v>0</v>
      </c>
      <c r="K43" s="54">
        <v>150.00000000000003</v>
      </c>
      <c r="L43" s="54">
        <v>150.00000000000006</v>
      </c>
      <c r="M43" s="54">
        <v>0</v>
      </c>
      <c r="N43" s="54">
        <v>0</v>
      </c>
      <c r="O43" s="54">
        <v>201.21739130434781</v>
      </c>
      <c r="P43" s="54">
        <v>215</v>
      </c>
      <c r="Q43" s="54">
        <v>217</v>
      </c>
      <c r="R43" s="54">
        <v>218.99999999999994</v>
      </c>
      <c r="S43" s="54">
        <v>206.99999999999997</v>
      </c>
      <c r="T43" s="54">
        <v>212.00000000000003</v>
      </c>
      <c r="U43" s="54">
        <v>212.00000000000003</v>
      </c>
      <c r="V43" s="54">
        <v>212.99999999999991</v>
      </c>
      <c r="W43" s="56">
        <v>0</v>
      </c>
      <c r="X43" s="2">
        <f t="shared" ca="1" si="16"/>
        <v>2</v>
      </c>
      <c r="Y43" s="2">
        <f t="shared" ca="1" si="16"/>
        <v>0</v>
      </c>
      <c r="Z43" s="2">
        <f t="shared" ca="1" si="14"/>
        <v>0</v>
      </c>
      <c r="AA43" s="2">
        <f t="shared" ca="1" si="14"/>
        <v>2</v>
      </c>
      <c r="AB43" s="2">
        <f t="shared" ca="1" si="14"/>
        <v>2</v>
      </c>
      <c r="AC43" s="2">
        <f t="shared" ca="1" si="14"/>
        <v>0</v>
      </c>
      <c r="AD43" s="2">
        <f t="shared" ca="1" si="14"/>
        <v>0</v>
      </c>
      <c r="AE43" s="2">
        <f t="shared" ca="1" si="14"/>
        <v>0</v>
      </c>
      <c r="AF43" s="2">
        <f t="shared" ca="1" si="14"/>
        <v>0</v>
      </c>
      <c r="AG43" s="2">
        <f t="shared" ca="1" si="14"/>
        <v>40</v>
      </c>
      <c r="AH43" s="2">
        <f t="shared" ca="1" si="14"/>
        <v>0</v>
      </c>
      <c r="AI43" s="2">
        <f t="shared" ca="1" si="14"/>
        <v>0</v>
      </c>
      <c r="AJ43" s="2">
        <f t="shared" ca="1" si="14"/>
        <v>0</v>
      </c>
      <c r="AK43" s="2">
        <f t="shared" ca="1" si="14"/>
        <v>2</v>
      </c>
      <c r="AL43" s="55">
        <v>0</v>
      </c>
      <c r="AM43" s="55">
        <v>150.00000000000003</v>
      </c>
      <c r="AN43" s="55">
        <v>150.00000000000006</v>
      </c>
      <c r="AO43" s="55">
        <v>0</v>
      </c>
      <c r="AP43" s="55">
        <v>0</v>
      </c>
      <c r="AQ43" s="55">
        <v>201.21739130434781</v>
      </c>
      <c r="AR43" s="55">
        <v>204.40083465266704</v>
      </c>
      <c r="AS43" s="55">
        <v>206.66469783773832</v>
      </c>
      <c r="AT43" s="55">
        <v>206.07774936686255</v>
      </c>
      <c r="AU43" s="55">
        <v>202.47112680164761</v>
      </c>
      <c r="AV43" s="55">
        <v>206.10770792034756</v>
      </c>
      <c r="AW43" s="55">
        <v>204.05196095784797</v>
      </c>
      <c r="AX43" s="55">
        <v>200.6442710694584</v>
      </c>
      <c r="AY43" s="55">
        <v>0</v>
      </c>
      <c r="AZ43" s="2">
        <f t="shared" ca="1" si="17"/>
        <v>0</v>
      </c>
      <c r="BA43" s="2">
        <f t="shared" ca="1" si="17"/>
        <v>0</v>
      </c>
      <c r="BB43" s="2">
        <f t="shared" ca="1" si="15"/>
        <v>0</v>
      </c>
      <c r="BC43" s="2">
        <f t="shared" ca="1" si="15"/>
        <v>0</v>
      </c>
      <c r="BD43" s="2">
        <f t="shared" ca="1" si="15"/>
        <v>0</v>
      </c>
      <c r="BE43" s="2">
        <f t="shared" ca="1" si="15"/>
        <v>0</v>
      </c>
      <c r="BF43" s="2">
        <f t="shared" ca="1" si="15"/>
        <v>0</v>
      </c>
      <c r="BG43" s="2">
        <f t="shared" ca="1" si="15"/>
        <v>0</v>
      </c>
      <c r="BH43" s="2">
        <f t="shared" ca="1" si="15"/>
        <v>0</v>
      </c>
      <c r="BI43" s="2">
        <f t="shared" ca="1" si="15"/>
        <v>2</v>
      </c>
      <c r="BJ43" s="2">
        <f t="shared" ca="1" si="15"/>
        <v>0</v>
      </c>
      <c r="BK43" s="2">
        <f t="shared" ca="1" si="15"/>
        <v>0</v>
      </c>
      <c r="BL43" s="2">
        <f t="shared" ca="1" si="15"/>
        <v>0</v>
      </c>
      <c r="BM43" s="2">
        <f t="shared" ca="1" si="15"/>
        <v>0</v>
      </c>
      <c r="BN43" s="2" t="str">
        <f t="shared" si="8"/>
        <v>TW</v>
      </c>
      <c r="BP43" s="2">
        <f t="shared" si="13"/>
        <v>1</v>
      </c>
      <c r="BR43" s="2">
        <f t="shared" ref="BR43:CE49" si="18">IF(AND(J85 &gt;0,J43&lt;$D43,J43&gt;50),1,0)</f>
        <v>0</v>
      </c>
      <c r="BS43" s="2">
        <f t="shared" si="18"/>
        <v>0</v>
      </c>
      <c r="BT43" s="2">
        <f t="shared" si="18"/>
        <v>0</v>
      </c>
      <c r="BU43" s="2">
        <f t="shared" si="18"/>
        <v>0</v>
      </c>
      <c r="BV43" s="2">
        <f t="shared" si="18"/>
        <v>0</v>
      </c>
      <c r="BW43" s="2">
        <f t="shared" si="18"/>
        <v>0</v>
      </c>
      <c r="BX43" s="2">
        <f t="shared" si="18"/>
        <v>0</v>
      </c>
      <c r="BY43" s="2">
        <f t="shared" si="18"/>
        <v>0</v>
      </c>
      <c r="BZ43" s="2">
        <f t="shared" si="18"/>
        <v>0</v>
      </c>
      <c r="CA43" s="2">
        <f t="shared" si="18"/>
        <v>0</v>
      </c>
      <c r="CB43" s="2">
        <f t="shared" si="18"/>
        <v>0</v>
      </c>
      <c r="CC43" s="2">
        <f t="shared" si="18"/>
        <v>0</v>
      </c>
      <c r="CD43" s="2">
        <f t="shared" si="18"/>
        <v>0</v>
      </c>
      <c r="CE43" s="2">
        <f t="shared" si="18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ТА-4  -  Тпв</v>
      </c>
      <c r="B44" s="10" t="s">
        <v>1495</v>
      </c>
      <c r="C44" s="18">
        <v>220</v>
      </c>
      <c r="D44" s="18">
        <v>140</v>
      </c>
      <c r="E44" s="22" t="s">
        <v>118</v>
      </c>
      <c r="F44" s="22">
        <v>3</v>
      </c>
      <c r="G44" s="22"/>
      <c r="H44" s="20">
        <f t="shared" ca="1" si="4"/>
        <v>0</v>
      </c>
      <c r="I44" s="16" t="str">
        <f t="shared" si="5"/>
        <v>04T002TW0N17</v>
      </c>
      <c r="J44" s="54">
        <v>219.99999999999994</v>
      </c>
      <c r="K44" s="54">
        <v>219.99999999999994</v>
      </c>
      <c r="L44" s="54">
        <v>221</v>
      </c>
      <c r="M44" s="54">
        <v>221.99999999999997</v>
      </c>
      <c r="N44" s="54">
        <v>225</v>
      </c>
      <c r="O44" s="54">
        <v>224.99999999999997</v>
      </c>
      <c r="P44" s="54">
        <v>225.00000000000009</v>
      </c>
      <c r="Q44" s="54">
        <v>224.99999999999994</v>
      </c>
      <c r="R44" s="54">
        <v>225</v>
      </c>
      <c r="S44" s="54">
        <v>208</v>
      </c>
      <c r="T44" s="54">
        <v>150</v>
      </c>
      <c r="U44" s="54">
        <v>0</v>
      </c>
      <c r="V44" s="54">
        <v>0</v>
      </c>
      <c r="W44" s="56">
        <v>0</v>
      </c>
      <c r="X44" s="2">
        <f t="shared" ca="1" si="16"/>
        <v>0</v>
      </c>
      <c r="Y44" s="2">
        <f t="shared" ca="1" si="16"/>
        <v>0</v>
      </c>
      <c r="Z44" s="2">
        <f t="shared" ca="1" si="14"/>
        <v>0</v>
      </c>
      <c r="AA44" s="2">
        <f t="shared" ca="1" si="14"/>
        <v>0</v>
      </c>
      <c r="AB44" s="2">
        <f t="shared" ca="1" si="14"/>
        <v>0</v>
      </c>
      <c r="AC44" s="2">
        <f t="shared" ca="1" si="14"/>
        <v>0</v>
      </c>
      <c r="AD44" s="2">
        <f t="shared" ca="1" si="14"/>
        <v>0</v>
      </c>
      <c r="AE44" s="2">
        <f t="shared" ca="1" si="14"/>
        <v>0</v>
      </c>
      <c r="AF44" s="2">
        <f t="shared" ca="1" si="14"/>
        <v>0</v>
      </c>
      <c r="AG44" s="2">
        <f t="shared" ca="1" si="14"/>
        <v>40</v>
      </c>
      <c r="AH44" s="2">
        <f t="shared" ca="1" si="14"/>
        <v>0</v>
      </c>
      <c r="AI44" s="2">
        <f t="shared" ca="1" si="14"/>
        <v>2</v>
      </c>
      <c r="AJ44" s="2">
        <f t="shared" ca="1" si="14"/>
        <v>2</v>
      </c>
      <c r="AK44" s="2">
        <f t="shared" ca="1" si="14"/>
        <v>2</v>
      </c>
      <c r="AL44" s="55">
        <v>204.21152030142548</v>
      </c>
      <c r="AM44" s="55">
        <v>204.37389671892981</v>
      </c>
      <c r="AN44" s="55">
        <v>205.80619125794206</v>
      </c>
      <c r="AO44" s="55">
        <v>205.37705126635348</v>
      </c>
      <c r="AP44" s="55">
        <v>204.08582438945422</v>
      </c>
      <c r="AQ44" s="55">
        <v>205.62568865928714</v>
      </c>
      <c r="AR44" s="55">
        <v>204.46951062353648</v>
      </c>
      <c r="AS44" s="55">
        <v>201.79316620465593</v>
      </c>
      <c r="AT44" s="55">
        <v>203.77152979358135</v>
      </c>
      <c r="AU44" s="55">
        <v>199.70336911179925</v>
      </c>
      <c r="AV44" s="55">
        <v>150</v>
      </c>
      <c r="AW44" s="55">
        <v>0</v>
      </c>
      <c r="AX44" s="55">
        <v>0</v>
      </c>
      <c r="AY44" s="55">
        <v>0</v>
      </c>
      <c r="AZ44" s="2">
        <f t="shared" ca="1" si="17"/>
        <v>0</v>
      </c>
      <c r="BA44" s="2">
        <f t="shared" ca="1" si="17"/>
        <v>0</v>
      </c>
      <c r="BB44" s="2">
        <f t="shared" ca="1" si="15"/>
        <v>0</v>
      </c>
      <c r="BC44" s="2">
        <f t="shared" ca="1" si="15"/>
        <v>0</v>
      </c>
      <c r="BD44" s="2">
        <f t="shared" ca="1" si="15"/>
        <v>0</v>
      </c>
      <c r="BE44" s="2">
        <f t="shared" ca="1" si="15"/>
        <v>0</v>
      </c>
      <c r="BF44" s="2">
        <f t="shared" ca="1" si="15"/>
        <v>0</v>
      </c>
      <c r="BG44" s="2">
        <f t="shared" ca="1" si="15"/>
        <v>0</v>
      </c>
      <c r="BH44" s="2">
        <f t="shared" ca="1" si="15"/>
        <v>0</v>
      </c>
      <c r="BI44" s="2">
        <f t="shared" ca="1" si="15"/>
        <v>1</v>
      </c>
      <c r="BJ44" s="2">
        <f t="shared" ca="1" si="15"/>
        <v>0</v>
      </c>
      <c r="BK44" s="2">
        <f t="shared" ca="1" si="15"/>
        <v>0</v>
      </c>
      <c r="BL44" s="2">
        <f t="shared" ca="1" si="15"/>
        <v>0</v>
      </c>
      <c r="BM44" s="2">
        <f t="shared" ca="1" si="15"/>
        <v>0</v>
      </c>
      <c r="BN44" s="2" t="str">
        <f t="shared" si="8"/>
        <v>TW</v>
      </c>
      <c r="BP44" s="2">
        <f t="shared" si="13"/>
        <v>1</v>
      </c>
      <c r="BR44" s="2">
        <f t="shared" si="18"/>
        <v>0</v>
      </c>
      <c r="BS44" s="2">
        <f t="shared" si="18"/>
        <v>0</v>
      </c>
      <c r="BT44" s="2">
        <f t="shared" si="18"/>
        <v>0</v>
      </c>
      <c r="BU44" s="2">
        <f t="shared" si="18"/>
        <v>0</v>
      </c>
      <c r="BV44" s="2">
        <f t="shared" si="18"/>
        <v>0</v>
      </c>
      <c r="BW44" s="2">
        <f t="shared" si="18"/>
        <v>0</v>
      </c>
      <c r="BX44" s="2">
        <f t="shared" si="18"/>
        <v>0</v>
      </c>
      <c r="BY44" s="2">
        <f t="shared" si="18"/>
        <v>0</v>
      </c>
      <c r="BZ44" s="2">
        <f t="shared" si="18"/>
        <v>0</v>
      </c>
      <c r="CA44" s="2">
        <f t="shared" si="18"/>
        <v>0</v>
      </c>
      <c r="CB44" s="2">
        <f t="shared" si="18"/>
        <v>0</v>
      </c>
      <c r="CC44" s="2">
        <f t="shared" si="18"/>
        <v>0</v>
      </c>
      <c r="CD44" s="2">
        <f t="shared" si="18"/>
        <v>0</v>
      </c>
      <c r="CE44" s="2">
        <f t="shared" si="18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ТА-5  -  Тпв</v>
      </c>
      <c r="B45" s="15" t="s">
        <v>1543</v>
      </c>
      <c r="C45" s="18">
        <v>220</v>
      </c>
      <c r="D45" s="18">
        <v>140</v>
      </c>
      <c r="E45" s="22" t="s">
        <v>118</v>
      </c>
      <c r="F45" s="22">
        <v>3</v>
      </c>
      <c r="G45" s="22"/>
      <c r="H45" s="20">
        <f t="shared" ca="1" si="4"/>
        <v>0</v>
      </c>
      <c r="I45" s="16" t="str">
        <f t="shared" si="5"/>
        <v>05T002TW0N17</v>
      </c>
      <c r="J45" s="54">
        <v>195.00000000000003</v>
      </c>
      <c r="K45" s="54">
        <v>191</v>
      </c>
      <c r="L45" s="54">
        <v>192.00000000000003</v>
      </c>
      <c r="M45" s="54">
        <v>194.00000000000003</v>
      </c>
      <c r="N45" s="54">
        <v>194.00000000000006</v>
      </c>
      <c r="O45" s="54">
        <v>190.00000000000006</v>
      </c>
      <c r="P45" s="54">
        <v>190</v>
      </c>
      <c r="Q45" s="54">
        <v>189</v>
      </c>
      <c r="R45" s="54">
        <v>191.00000000000003</v>
      </c>
      <c r="S45" s="54">
        <v>191.00000000000003</v>
      </c>
      <c r="T45" s="54">
        <v>191</v>
      </c>
      <c r="U45" s="54">
        <v>187.99999999999997</v>
      </c>
      <c r="V45" s="54">
        <v>190</v>
      </c>
      <c r="W45" s="56">
        <v>195</v>
      </c>
      <c r="X45" s="2">
        <f t="shared" ca="1" si="16"/>
        <v>0</v>
      </c>
      <c r="Y45" s="2">
        <f t="shared" ca="1" si="16"/>
        <v>0</v>
      </c>
      <c r="Z45" s="2">
        <f t="shared" ca="1" si="14"/>
        <v>0</v>
      </c>
      <c r="AA45" s="2">
        <f t="shared" ca="1" si="14"/>
        <v>0</v>
      </c>
      <c r="AB45" s="2">
        <f t="shared" ca="1" si="14"/>
        <v>0</v>
      </c>
      <c r="AC45" s="2">
        <f t="shared" ca="1" si="14"/>
        <v>0</v>
      </c>
      <c r="AD45" s="2">
        <f t="shared" ca="1" si="14"/>
        <v>0</v>
      </c>
      <c r="AE45" s="2">
        <f t="shared" ca="1" si="14"/>
        <v>0</v>
      </c>
      <c r="AF45" s="2">
        <f t="shared" ca="1" si="14"/>
        <v>0</v>
      </c>
      <c r="AG45" s="2">
        <f t="shared" ca="1" si="14"/>
        <v>0</v>
      </c>
      <c r="AH45" s="2">
        <f t="shared" ca="1" si="14"/>
        <v>0</v>
      </c>
      <c r="AI45" s="2">
        <f t="shared" ca="1" si="14"/>
        <v>0</v>
      </c>
      <c r="AJ45" s="2">
        <f t="shared" ca="1" si="14"/>
        <v>0</v>
      </c>
      <c r="AK45" s="2">
        <f t="shared" ca="1" si="14"/>
        <v>0</v>
      </c>
      <c r="AL45" s="55">
        <v>211.37578649902832</v>
      </c>
      <c r="AM45" s="55">
        <v>210.8971149927136</v>
      </c>
      <c r="AN45" s="55">
        <v>210.84964266625428</v>
      </c>
      <c r="AO45" s="55">
        <v>211.3894508006247</v>
      </c>
      <c r="AP45" s="55">
        <v>210.11093130330397</v>
      </c>
      <c r="AQ45" s="55">
        <v>207.18704738907456</v>
      </c>
      <c r="AR45" s="55">
        <v>208.50219112333912</v>
      </c>
      <c r="AS45" s="55">
        <v>205.61348140160126</v>
      </c>
      <c r="AT45" s="55">
        <v>209.10825339617222</v>
      </c>
      <c r="AU45" s="55">
        <v>206.80732550982052</v>
      </c>
      <c r="AV45" s="55">
        <v>209.66505551433804</v>
      </c>
      <c r="AW45" s="55">
        <v>207.02138204414933</v>
      </c>
      <c r="AX45" s="55">
        <v>205.39020281657358</v>
      </c>
      <c r="AY45" s="55">
        <v>206.69658673108992</v>
      </c>
      <c r="AZ45" s="2">
        <f t="shared" ca="1" si="17"/>
        <v>0</v>
      </c>
      <c r="BA45" s="2">
        <f t="shared" ca="1" si="17"/>
        <v>0</v>
      </c>
      <c r="BB45" s="2">
        <f t="shared" ca="1" si="15"/>
        <v>0</v>
      </c>
      <c r="BC45" s="2">
        <f t="shared" ca="1" si="15"/>
        <v>0</v>
      </c>
      <c r="BD45" s="2">
        <f t="shared" ca="1" si="15"/>
        <v>0</v>
      </c>
      <c r="BE45" s="2">
        <f t="shared" ca="1" si="15"/>
        <v>0</v>
      </c>
      <c r="BF45" s="2">
        <f t="shared" ca="1" si="15"/>
        <v>0</v>
      </c>
      <c r="BG45" s="2">
        <f t="shared" ca="1" si="15"/>
        <v>0</v>
      </c>
      <c r="BH45" s="2">
        <f t="shared" ca="1" si="15"/>
        <v>0</v>
      </c>
      <c r="BI45" s="2">
        <f t="shared" ca="1" si="15"/>
        <v>0</v>
      </c>
      <c r="BJ45" s="2">
        <f t="shared" ca="1" si="15"/>
        <v>0</v>
      </c>
      <c r="BK45" s="2">
        <f t="shared" ca="1" si="15"/>
        <v>0</v>
      </c>
      <c r="BL45" s="2">
        <f t="shared" ca="1" si="15"/>
        <v>0</v>
      </c>
      <c r="BM45" s="2">
        <f t="shared" ca="1" si="15"/>
        <v>0</v>
      </c>
      <c r="BN45" s="2" t="str">
        <f t="shared" si="8"/>
        <v>TW</v>
      </c>
      <c r="BO45" s="2">
        <f>IF(AND(COUNTIF(J45:W45,"&gt;0")&gt;6,COUNTIF(J45:W45,"&gt;0")=SUM(BR45:CE45)),SUM(BR45:CE45),0)</f>
        <v>0</v>
      </c>
      <c r="BP45" s="2">
        <f t="shared" si="13"/>
        <v>1</v>
      </c>
      <c r="BR45" s="2">
        <f t="shared" si="18"/>
        <v>0</v>
      </c>
      <c r="BS45" s="2">
        <f t="shared" si="18"/>
        <v>0</v>
      </c>
      <c r="BT45" s="2">
        <f t="shared" si="18"/>
        <v>0</v>
      </c>
      <c r="BU45" s="2">
        <f t="shared" si="18"/>
        <v>0</v>
      </c>
      <c r="BV45" s="2">
        <f t="shared" si="18"/>
        <v>0</v>
      </c>
      <c r="BW45" s="2">
        <f t="shared" si="18"/>
        <v>0</v>
      </c>
      <c r="BX45" s="2">
        <f t="shared" si="18"/>
        <v>0</v>
      </c>
      <c r="BY45" s="2">
        <f t="shared" si="18"/>
        <v>0</v>
      </c>
      <c r="BZ45" s="2">
        <f t="shared" si="18"/>
        <v>0</v>
      </c>
      <c r="CA45" s="2">
        <f t="shared" si="18"/>
        <v>0</v>
      </c>
      <c r="CB45" s="2">
        <f t="shared" si="18"/>
        <v>0</v>
      </c>
      <c r="CC45" s="2">
        <f t="shared" si="18"/>
        <v>0</v>
      </c>
      <c r="CD45" s="2">
        <f t="shared" si="18"/>
        <v>0</v>
      </c>
      <c r="CE45" s="2">
        <f t="shared" si="18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ТА-6  -  Тпв</v>
      </c>
      <c r="B46" s="15" t="s">
        <v>1496</v>
      </c>
      <c r="C46" s="18">
        <v>250</v>
      </c>
      <c r="D46" s="18">
        <v>175</v>
      </c>
      <c r="E46" s="22" t="s">
        <v>118</v>
      </c>
      <c r="F46" s="22">
        <v>3</v>
      </c>
      <c r="G46" s="22"/>
      <c r="H46" s="20">
        <f t="shared" ca="1" si="4"/>
        <v>0</v>
      </c>
      <c r="I46" s="16" t="str">
        <f t="shared" si="5"/>
        <v>06T002TW0L17</v>
      </c>
      <c r="J46" s="54">
        <v>0</v>
      </c>
      <c r="K46" s="54">
        <v>147.63800650025519</v>
      </c>
      <c r="L46" s="54">
        <v>140.05628666310622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209.4989251053124</v>
      </c>
      <c r="S46" s="54">
        <v>216.72327913067397</v>
      </c>
      <c r="T46" s="54">
        <v>229.25540024699325</v>
      </c>
      <c r="U46" s="54">
        <v>0</v>
      </c>
      <c r="V46" s="54">
        <v>0</v>
      </c>
      <c r="W46" s="56">
        <v>0</v>
      </c>
      <c r="X46" s="2">
        <f t="shared" ca="1" si="16"/>
        <v>2</v>
      </c>
      <c r="Y46" s="2">
        <f t="shared" ca="1" si="16"/>
        <v>2</v>
      </c>
      <c r="Z46" s="2">
        <f t="shared" ca="1" si="14"/>
        <v>2</v>
      </c>
      <c r="AA46" s="2">
        <f t="shared" ca="1" si="14"/>
        <v>2</v>
      </c>
      <c r="AB46" s="2">
        <f t="shared" ca="1" si="14"/>
        <v>2</v>
      </c>
      <c r="AC46" s="2">
        <f t="shared" ca="1" si="14"/>
        <v>2</v>
      </c>
      <c r="AD46" s="2">
        <f t="shared" ca="1" si="14"/>
        <v>2</v>
      </c>
      <c r="AE46" s="2">
        <f t="shared" ca="1" si="14"/>
        <v>2</v>
      </c>
      <c r="AF46" s="2">
        <f t="shared" ca="1" si="14"/>
        <v>0</v>
      </c>
      <c r="AG46" s="2">
        <f t="shared" ca="1" si="14"/>
        <v>0</v>
      </c>
      <c r="AH46" s="2">
        <f t="shared" ca="1" si="14"/>
        <v>0</v>
      </c>
      <c r="AI46" s="2">
        <f t="shared" ca="1" si="14"/>
        <v>2</v>
      </c>
      <c r="AJ46" s="2">
        <f t="shared" ca="1" si="14"/>
        <v>2</v>
      </c>
      <c r="AK46" s="2">
        <f t="shared" ca="1" si="14"/>
        <v>2</v>
      </c>
      <c r="AL46" s="55">
        <v>0</v>
      </c>
      <c r="AM46" s="55">
        <v>147.63800650025522</v>
      </c>
      <c r="AN46" s="55">
        <v>140.05628666310619</v>
      </c>
      <c r="AO46" s="55">
        <v>0</v>
      </c>
      <c r="AP46" s="55">
        <v>0</v>
      </c>
      <c r="AQ46" s="55">
        <v>0</v>
      </c>
      <c r="AR46" s="55">
        <v>0</v>
      </c>
      <c r="AS46" s="55">
        <v>0</v>
      </c>
      <c r="AT46" s="55">
        <v>194.66706033736583</v>
      </c>
      <c r="AU46" s="55">
        <v>210.49327091876171</v>
      </c>
      <c r="AV46" s="55">
        <v>210.62004478405666</v>
      </c>
      <c r="AW46" s="55">
        <v>0</v>
      </c>
      <c r="AX46" s="55">
        <v>0</v>
      </c>
      <c r="AY46" s="55">
        <v>0</v>
      </c>
      <c r="AZ46" s="2">
        <f t="shared" ca="1" si="17"/>
        <v>0</v>
      </c>
      <c r="BA46" s="2">
        <f t="shared" ca="1" si="17"/>
        <v>0</v>
      </c>
      <c r="BB46" s="2">
        <f t="shared" ca="1" si="15"/>
        <v>0</v>
      </c>
      <c r="BC46" s="2">
        <f t="shared" ca="1" si="15"/>
        <v>0</v>
      </c>
      <c r="BD46" s="2">
        <f t="shared" ca="1" si="15"/>
        <v>0</v>
      </c>
      <c r="BE46" s="2">
        <f t="shared" ca="1" si="15"/>
        <v>0</v>
      </c>
      <c r="BF46" s="2">
        <f t="shared" ca="1" si="15"/>
        <v>0</v>
      </c>
      <c r="BG46" s="2">
        <f t="shared" ca="1" si="15"/>
        <v>0</v>
      </c>
      <c r="BH46" s="2">
        <f t="shared" ca="1" si="15"/>
        <v>0</v>
      </c>
      <c r="BI46" s="2">
        <f t="shared" ca="1" si="15"/>
        <v>0</v>
      </c>
      <c r="BJ46" s="2">
        <f t="shared" ca="1" si="15"/>
        <v>0</v>
      </c>
      <c r="BK46" s="2">
        <f t="shared" ca="1" si="15"/>
        <v>0</v>
      </c>
      <c r="BL46" s="2">
        <f t="shared" ca="1" si="15"/>
        <v>0</v>
      </c>
      <c r="BM46" s="2">
        <f t="shared" ca="1" si="15"/>
        <v>0</v>
      </c>
      <c r="BN46" s="2" t="str">
        <f t="shared" si="8"/>
        <v>TW</v>
      </c>
      <c r="BP46" s="2">
        <f t="shared" si="13"/>
        <v>0</v>
      </c>
      <c r="BR46" s="2">
        <f t="shared" si="18"/>
        <v>0</v>
      </c>
      <c r="BS46" s="2">
        <f t="shared" si="18"/>
        <v>1</v>
      </c>
      <c r="BT46" s="2">
        <f t="shared" si="18"/>
        <v>1</v>
      </c>
      <c r="BU46" s="2">
        <f t="shared" si="18"/>
        <v>0</v>
      </c>
      <c r="BV46" s="2">
        <f t="shared" si="18"/>
        <v>0</v>
      </c>
      <c r="BW46" s="2">
        <f t="shared" si="18"/>
        <v>0</v>
      </c>
      <c r="BX46" s="2">
        <f t="shared" si="18"/>
        <v>0</v>
      </c>
      <c r="BY46" s="2">
        <f t="shared" si="18"/>
        <v>0</v>
      </c>
      <c r="BZ46" s="2">
        <f t="shared" si="18"/>
        <v>0</v>
      </c>
      <c r="CA46" s="2">
        <f t="shared" si="18"/>
        <v>0</v>
      </c>
      <c r="CB46" s="2">
        <f t="shared" si="18"/>
        <v>0</v>
      </c>
      <c r="CC46" s="2">
        <f t="shared" si="18"/>
        <v>0</v>
      </c>
      <c r="CD46" s="2">
        <f t="shared" si="18"/>
        <v>0</v>
      </c>
      <c r="CE46" s="2">
        <f t="shared" si="18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ТА-7  -  Тпв</v>
      </c>
      <c r="B47" s="15" t="s">
        <v>1497</v>
      </c>
      <c r="C47" s="18">
        <v>250</v>
      </c>
      <c r="D47" s="18">
        <v>175</v>
      </c>
      <c r="E47" s="22" t="s">
        <v>118</v>
      </c>
      <c r="F47" s="22">
        <v>3</v>
      </c>
      <c r="G47" s="22"/>
      <c r="H47" s="20">
        <f t="shared" ca="1" si="4"/>
        <v>0</v>
      </c>
      <c r="I47" s="16" t="str">
        <f t="shared" si="5"/>
        <v>07T002TW0L17</v>
      </c>
      <c r="J47" s="54">
        <v>235.99999999999997</v>
      </c>
      <c r="K47" s="54">
        <v>235.99999999999997</v>
      </c>
      <c r="L47" s="54">
        <v>234.99999999999997</v>
      </c>
      <c r="M47" s="54">
        <v>240.99999999999997</v>
      </c>
      <c r="N47" s="54">
        <v>240</v>
      </c>
      <c r="O47" s="54">
        <v>238.99999999999997</v>
      </c>
      <c r="P47" s="54">
        <v>238.99999999999997</v>
      </c>
      <c r="Q47" s="54">
        <v>238</v>
      </c>
      <c r="R47" s="54">
        <v>238.99999999999997</v>
      </c>
      <c r="S47" s="54">
        <v>237</v>
      </c>
      <c r="T47" s="54">
        <v>234.99999999999997</v>
      </c>
      <c r="U47" s="54">
        <v>236.99999999999997</v>
      </c>
      <c r="V47" s="54">
        <v>237</v>
      </c>
      <c r="W47" s="56">
        <v>241</v>
      </c>
      <c r="X47" s="2">
        <f t="shared" ca="1" si="16"/>
        <v>0</v>
      </c>
      <c r="Y47" s="2">
        <f t="shared" ca="1" si="16"/>
        <v>0</v>
      </c>
      <c r="Z47" s="2">
        <f t="shared" ca="1" si="14"/>
        <v>0</v>
      </c>
      <c r="AA47" s="2">
        <f t="shared" ca="1" si="14"/>
        <v>0</v>
      </c>
      <c r="AB47" s="2">
        <f t="shared" ca="1" si="14"/>
        <v>0</v>
      </c>
      <c r="AC47" s="2">
        <f t="shared" ca="1" si="14"/>
        <v>0</v>
      </c>
      <c r="AD47" s="2">
        <f t="shared" ca="1" si="14"/>
        <v>0</v>
      </c>
      <c r="AE47" s="2">
        <f t="shared" ca="1" si="14"/>
        <v>0</v>
      </c>
      <c r="AF47" s="2">
        <f t="shared" ca="1" si="14"/>
        <v>0</v>
      </c>
      <c r="AG47" s="2">
        <f t="shared" ca="1" si="14"/>
        <v>0</v>
      </c>
      <c r="AH47" s="2">
        <f t="shared" ca="1" si="14"/>
        <v>0</v>
      </c>
      <c r="AI47" s="2">
        <f t="shared" ca="1" si="14"/>
        <v>0</v>
      </c>
      <c r="AJ47" s="2">
        <f t="shared" ca="1" si="14"/>
        <v>0</v>
      </c>
      <c r="AK47" s="2">
        <f t="shared" ca="1" si="14"/>
        <v>0</v>
      </c>
      <c r="AL47" s="55">
        <v>240.54280317381972</v>
      </c>
      <c r="AM47" s="55">
        <v>239.64398045744886</v>
      </c>
      <c r="AN47" s="55">
        <v>240.94904611017489</v>
      </c>
      <c r="AO47" s="55">
        <v>241.86023020289809</v>
      </c>
      <c r="AP47" s="55">
        <v>240.66631487051461</v>
      </c>
      <c r="AQ47" s="55">
        <v>240.09803312533501</v>
      </c>
      <c r="AR47" s="55">
        <v>240.53245067534075</v>
      </c>
      <c r="AS47" s="55">
        <v>241.02087709529292</v>
      </c>
      <c r="AT47" s="55">
        <v>241.55409145294178</v>
      </c>
      <c r="AU47" s="55">
        <v>240.82328204329454</v>
      </c>
      <c r="AV47" s="55">
        <v>235.65064581807258</v>
      </c>
      <c r="AW47" s="55">
        <v>236.11470357836654</v>
      </c>
      <c r="AX47" s="55">
        <v>234.24632709095022</v>
      </c>
      <c r="AY47" s="55">
        <v>236.65022104569999</v>
      </c>
      <c r="AZ47" s="2">
        <f t="shared" ca="1" si="17"/>
        <v>0</v>
      </c>
      <c r="BA47" s="2">
        <f t="shared" ca="1" si="17"/>
        <v>0</v>
      </c>
      <c r="BB47" s="2">
        <f t="shared" ca="1" si="15"/>
        <v>0</v>
      </c>
      <c r="BC47" s="2">
        <f t="shared" ca="1" si="15"/>
        <v>0</v>
      </c>
      <c r="BD47" s="2">
        <f t="shared" ca="1" si="15"/>
        <v>0</v>
      </c>
      <c r="BE47" s="2">
        <f t="shared" ca="1" si="15"/>
        <v>0</v>
      </c>
      <c r="BF47" s="2">
        <f t="shared" ca="1" si="15"/>
        <v>0</v>
      </c>
      <c r="BG47" s="2">
        <f t="shared" ca="1" si="15"/>
        <v>0</v>
      </c>
      <c r="BH47" s="2">
        <f t="shared" ca="1" si="15"/>
        <v>0</v>
      </c>
      <c r="BI47" s="2">
        <f t="shared" ca="1" si="15"/>
        <v>0</v>
      </c>
      <c r="BJ47" s="2">
        <f t="shared" ca="1" si="15"/>
        <v>0</v>
      </c>
      <c r="BK47" s="2">
        <f t="shared" ca="1" si="15"/>
        <v>0</v>
      </c>
      <c r="BL47" s="2">
        <f t="shared" ca="1" si="15"/>
        <v>0</v>
      </c>
      <c r="BM47" s="2">
        <f t="shared" ca="1" si="15"/>
        <v>0</v>
      </c>
      <c r="BN47" s="2" t="str">
        <f t="shared" si="8"/>
        <v>TW</v>
      </c>
      <c r="BO47" s="2">
        <f>IF(AND(COUNTIF(J47:W47,"&gt;0")&gt;6,COUNTIF(J47:W47,"&gt;0")=SUM(BR47:CE47)),SUM(BR47:CE47),0)</f>
        <v>0</v>
      </c>
      <c r="BP47" s="2">
        <f t="shared" si="13"/>
        <v>1</v>
      </c>
      <c r="BR47" s="2">
        <f t="shared" si="18"/>
        <v>0</v>
      </c>
      <c r="BS47" s="2">
        <f t="shared" si="18"/>
        <v>0</v>
      </c>
      <c r="BT47" s="2">
        <f t="shared" si="18"/>
        <v>0</v>
      </c>
      <c r="BU47" s="2">
        <f t="shared" si="18"/>
        <v>0</v>
      </c>
      <c r="BV47" s="2">
        <f t="shared" si="18"/>
        <v>0</v>
      </c>
      <c r="BW47" s="2">
        <f t="shared" si="18"/>
        <v>0</v>
      </c>
      <c r="BX47" s="2">
        <f t="shared" si="18"/>
        <v>0</v>
      </c>
      <c r="BY47" s="2">
        <f t="shared" si="18"/>
        <v>0</v>
      </c>
      <c r="BZ47" s="2">
        <f t="shared" si="18"/>
        <v>0</v>
      </c>
      <c r="CA47" s="2">
        <f t="shared" si="18"/>
        <v>0</v>
      </c>
      <c r="CB47" s="2">
        <f t="shared" si="18"/>
        <v>0</v>
      </c>
      <c r="CC47" s="2">
        <f t="shared" si="18"/>
        <v>0</v>
      </c>
      <c r="CD47" s="2">
        <f t="shared" si="18"/>
        <v>0</v>
      </c>
      <c r="CE47" s="2">
        <f t="shared" si="18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ТА-8  -  Тпв</v>
      </c>
      <c r="B48" s="15" t="s">
        <v>1498</v>
      </c>
      <c r="C48" s="18">
        <v>250</v>
      </c>
      <c r="D48" s="18">
        <v>175</v>
      </c>
      <c r="E48" s="22" t="s">
        <v>118</v>
      </c>
      <c r="F48" s="22">
        <v>3</v>
      </c>
      <c r="G48" s="22"/>
      <c r="H48" s="20">
        <f t="shared" ca="1" si="4"/>
        <v>0</v>
      </c>
      <c r="I48" s="16" t="str">
        <f t="shared" si="5"/>
        <v>08T002TW0L17</v>
      </c>
      <c r="J48" s="54">
        <v>248</v>
      </c>
      <c r="K48" s="54">
        <v>244</v>
      </c>
      <c r="L48" s="54">
        <v>245.00000000000006</v>
      </c>
      <c r="M48" s="54">
        <v>246.99999999999997</v>
      </c>
      <c r="N48" s="54">
        <v>248</v>
      </c>
      <c r="O48" s="54">
        <v>247.00000000000003</v>
      </c>
      <c r="P48" s="54">
        <v>247.99999999999997</v>
      </c>
      <c r="Q48" s="54">
        <v>246</v>
      </c>
      <c r="R48" s="54">
        <v>246.00000000000003</v>
      </c>
      <c r="S48" s="54">
        <v>246</v>
      </c>
      <c r="T48" s="54">
        <v>248.00000000000003</v>
      </c>
      <c r="U48" s="54">
        <v>246.99999999999997</v>
      </c>
      <c r="V48" s="54">
        <v>246.99999999999994</v>
      </c>
      <c r="W48" s="56">
        <v>246.99999999999997</v>
      </c>
      <c r="X48" s="2">
        <f t="shared" ca="1" si="16"/>
        <v>0</v>
      </c>
      <c r="Y48" s="2">
        <f t="shared" ca="1" si="16"/>
        <v>0</v>
      </c>
      <c r="Z48" s="2">
        <f t="shared" ca="1" si="14"/>
        <v>0</v>
      </c>
      <c r="AA48" s="2">
        <f t="shared" ca="1" si="14"/>
        <v>0</v>
      </c>
      <c r="AB48" s="2">
        <f t="shared" ca="1" si="14"/>
        <v>0</v>
      </c>
      <c r="AC48" s="2">
        <f t="shared" ca="1" si="14"/>
        <v>0</v>
      </c>
      <c r="AD48" s="2">
        <f t="shared" ca="1" si="14"/>
        <v>0</v>
      </c>
      <c r="AE48" s="2">
        <f t="shared" ca="1" si="14"/>
        <v>0</v>
      </c>
      <c r="AF48" s="2">
        <f t="shared" ca="1" si="14"/>
        <v>0</v>
      </c>
      <c r="AG48" s="2">
        <f t="shared" ca="1" si="14"/>
        <v>0</v>
      </c>
      <c r="AH48" s="2">
        <f t="shared" ca="1" si="14"/>
        <v>0</v>
      </c>
      <c r="AI48" s="2">
        <f t="shared" ca="1" si="14"/>
        <v>0</v>
      </c>
      <c r="AJ48" s="2">
        <f t="shared" ca="1" si="14"/>
        <v>0</v>
      </c>
      <c r="AK48" s="2">
        <f t="shared" ca="1" si="14"/>
        <v>0</v>
      </c>
      <c r="AL48" s="55">
        <v>251.33646200122527</v>
      </c>
      <c r="AM48" s="55">
        <v>250.91056070912236</v>
      </c>
      <c r="AN48" s="55">
        <v>251.60068999989241</v>
      </c>
      <c r="AO48" s="55">
        <v>250.8037111014921</v>
      </c>
      <c r="AP48" s="55">
        <v>252.14221535776096</v>
      </c>
      <c r="AQ48" s="55">
        <v>251.87315942205132</v>
      </c>
      <c r="AR48" s="55">
        <v>251.29873911298671</v>
      </c>
      <c r="AS48" s="55">
        <v>251.57024663137409</v>
      </c>
      <c r="AT48" s="55">
        <v>252.1910013323477</v>
      </c>
      <c r="AU48" s="55">
        <v>252.37275439365959</v>
      </c>
      <c r="AV48" s="55">
        <v>251.93872110529108</v>
      </c>
      <c r="AW48" s="55">
        <v>250.54124629100255</v>
      </c>
      <c r="AX48" s="55">
        <v>249.10384578521396</v>
      </c>
      <c r="AY48" s="55">
        <v>249.143169946679</v>
      </c>
      <c r="AZ48" s="2">
        <f t="shared" ca="1" si="17"/>
        <v>0</v>
      </c>
      <c r="BA48" s="2">
        <f t="shared" ca="1" si="17"/>
        <v>0</v>
      </c>
      <c r="BB48" s="2">
        <f t="shared" ca="1" si="15"/>
        <v>0</v>
      </c>
      <c r="BC48" s="2">
        <f t="shared" ca="1" si="15"/>
        <v>0</v>
      </c>
      <c r="BD48" s="2">
        <f t="shared" ca="1" si="15"/>
        <v>0</v>
      </c>
      <c r="BE48" s="2">
        <f t="shared" ca="1" si="15"/>
        <v>0</v>
      </c>
      <c r="BF48" s="2">
        <f t="shared" ca="1" si="15"/>
        <v>0</v>
      </c>
      <c r="BG48" s="2">
        <f t="shared" ca="1" si="15"/>
        <v>0</v>
      </c>
      <c r="BH48" s="2">
        <f t="shared" ca="1" si="15"/>
        <v>0</v>
      </c>
      <c r="BI48" s="2">
        <f t="shared" ca="1" si="15"/>
        <v>0</v>
      </c>
      <c r="BJ48" s="2">
        <f t="shared" ca="1" si="15"/>
        <v>0</v>
      </c>
      <c r="BK48" s="2">
        <f t="shared" ca="1" si="15"/>
        <v>0</v>
      </c>
      <c r="BL48" s="2">
        <f t="shared" ca="1" si="15"/>
        <v>0</v>
      </c>
      <c r="BM48" s="2">
        <f t="shared" ca="1" si="15"/>
        <v>0</v>
      </c>
      <c r="BN48" s="2" t="str">
        <f t="shared" si="8"/>
        <v>TW</v>
      </c>
      <c r="BO48" s="2">
        <f>IF(AND(COUNTIF(J48:W48,"&gt;0")&gt;6,COUNTIF(J48:W48,"&gt;0")=SUM(BR48:CE48)),SUM(BR48:CE48),0)</f>
        <v>0</v>
      </c>
      <c r="BP48" s="2">
        <f t="shared" si="13"/>
        <v>1</v>
      </c>
      <c r="BR48" s="2">
        <f t="shared" si="18"/>
        <v>0</v>
      </c>
      <c r="BS48" s="2">
        <f t="shared" si="18"/>
        <v>0</v>
      </c>
      <c r="BT48" s="2">
        <f t="shared" si="18"/>
        <v>0</v>
      </c>
      <c r="BU48" s="2">
        <f t="shared" si="18"/>
        <v>0</v>
      </c>
      <c r="BV48" s="2">
        <f t="shared" si="18"/>
        <v>0</v>
      </c>
      <c r="BW48" s="2">
        <f t="shared" si="18"/>
        <v>0</v>
      </c>
      <c r="BX48" s="2">
        <f t="shared" si="18"/>
        <v>0</v>
      </c>
      <c r="BY48" s="2">
        <f t="shared" si="18"/>
        <v>0</v>
      </c>
      <c r="BZ48" s="2">
        <f t="shared" si="18"/>
        <v>0</v>
      </c>
      <c r="CA48" s="2">
        <f t="shared" si="18"/>
        <v>0</v>
      </c>
      <c r="CB48" s="2">
        <f t="shared" si="18"/>
        <v>0</v>
      </c>
      <c r="CC48" s="2">
        <f t="shared" si="18"/>
        <v>0</v>
      </c>
      <c r="CD48" s="2">
        <f t="shared" si="18"/>
        <v>0</v>
      </c>
      <c r="CE48" s="2">
        <f t="shared" si="18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ТА-9  -  Тпв</v>
      </c>
      <c r="B49" s="15" t="s">
        <v>1499</v>
      </c>
      <c r="C49" s="18">
        <v>250</v>
      </c>
      <c r="D49" s="18">
        <v>175</v>
      </c>
      <c r="E49" s="22" t="s">
        <v>118</v>
      </c>
      <c r="F49" s="22">
        <v>3</v>
      </c>
      <c r="G49" s="22"/>
      <c r="H49" s="20">
        <f t="shared" ca="1" si="4"/>
        <v>0</v>
      </c>
      <c r="I49" s="16" t="str">
        <f t="shared" si="5"/>
        <v>09T002TW0L17</v>
      </c>
      <c r="J49" s="54">
        <v>249</v>
      </c>
      <c r="K49" s="54">
        <v>247.99999999999997</v>
      </c>
      <c r="L49" s="54">
        <v>251.99999999999997</v>
      </c>
      <c r="M49" s="54">
        <v>252.00000000000003</v>
      </c>
      <c r="N49" s="54">
        <v>251.00000000000003</v>
      </c>
      <c r="O49" s="54">
        <v>252</v>
      </c>
      <c r="P49" s="54">
        <v>252</v>
      </c>
      <c r="Q49" s="54">
        <v>251.00000000000003</v>
      </c>
      <c r="R49" s="54">
        <v>250.99999999999994</v>
      </c>
      <c r="S49" s="54">
        <v>250.00000000000003</v>
      </c>
      <c r="T49" s="54">
        <v>251.99999999999997</v>
      </c>
      <c r="U49" s="54">
        <v>253.00000000000006</v>
      </c>
      <c r="V49" s="54">
        <v>251.00000000000003</v>
      </c>
      <c r="W49" s="56">
        <v>251</v>
      </c>
      <c r="X49" s="2">
        <f t="shared" ca="1" si="16"/>
        <v>0</v>
      </c>
      <c r="Y49" s="2">
        <f t="shared" ca="1" si="16"/>
        <v>0</v>
      </c>
      <c r="Z49" s="2">
        <f t="shared" ca="1" si="14"/>
        <v>0</v>
      </c>
      <c r="AA49" s="2">
        <f t="shared" ca="1" si="14"/>
        <v>0</v>
      </c>
      <c r="AB49" s="2">
        <f t="shared" ca="1" si="14"/>
        <v>0</v>
      </c>
      <c r="AC49" s="2">
        <f t="shared" ca="1" si="14"/>
        <v>0</v>
      </c>
      <c r="AD49" s="2">
        <f t="shared" ca="1" si="14"/>
        <v>0</v>
      </c>
      <c r="AE49" s="2">
        <f t="shared" ca="1" si="14"/>
        <v>0</v>
      </c>
      <c r="AF49" s="2">
        <f t="shared" ca="1" si="14"/>
        <v>0</v>
      </c>
      <c r="AG49" s="2">
        <f t="shared" ca="1" si="14"/>
        <v>0</v>
      </c>
      <c r="AH49" s="2">
        <f t="shared" ca="1" si="14"/>
        <v>0</v>
      </c>
      <c r="AI49" s="2">
        <f t="shared" ca="1" si="14"/>
        <v>0</v>
      </c>
      <c r="AJ49" s="2">
        <f t="shared" ca="1" si="14"/>
        <v>0</v>
      </c>
      <c r="AK49" s="2">
        <f t="shared" ca="1" si="14"/>
        <v>0</v>
      </c>
      <c r="AL49" s="55">
        <v>252.23584903752135</v>
      </c>
      <c r="AM49" s="55">
        <v>251.48055651557513</v>
      </c>
      <c r="AN49" s="55">
        <v>251.35590499464587</v>
      </c>
      <c r="AO49" s="55">
        <v>250.80269654532978</v>
      </c>
      <c r="AP49" s="55">
        <v>252.33988362308929</v>
      </c>
      <c r="AQ49" s="55">
        <v>252.05148799485735</v>
      </c>
      <c r="AR49" s="55">
        <v>252.01517880089767</v>
      </c>
      <c r="AS49" s="55">
        <v>252.84104295963493</v>
      </c>
      <c r="AT49" s="55">
        <v>253.08154110797705</v>
      </c>
      <c r="AU49" s="55">
        <v>252.41646917122233</v>
      </c>
      <c r="AV49" s="55">
        <v>252.81640212977712</v>
      </c>
      <c r="AW49" s="55">
        <v>252.22645947535645</v>
      </c>
      <c r="AX49" s="55">
        <v>249.17162922136066</v>
      </c>
      <c r="AY49" s="55">
        <v>250.14039983071595</v>
      </c>
      <c r="AZ49" s="2">
        <f t="shared" ca="1" si="17"/>
        <v>0</v>
      </c>
      <c r="BA49" s="2">
        <f t="shared" ca="1" si="17"/>
        <v>0</v>
      </c>
      <c r="BB49" s="2">
        <f t="shared" ca="1" si="15"/>
        <v>0</v>
      </c>
      <c r="BC49" s="2">
        <f t="shared" ca="1" si="15"/>
        <v>0</v>
      </c>
      <c r="BD49" s="2">
        <f t="shared" ca="1" si="15"/>
        <v>0</v>
      </c>
      <c r="BE49" s="2">
        <f t="shared" ca="1" si="15"/>
        <v>0</v>
      </c>
      <c r="BF49" s="2">
        <f t="shared" ca="1" si="15"/>
        <v>0</v>
      </c>
      <c r="BG49" s="2">
        <f t="shared" ca="1" si="15"/>
        <v>0</v>
      </c>
      <c r="BH49" s="2">
        <f t="shared" ca="1" si="15"/>
        <v>0</v>
      </c>
      <c r="BI49" s="2">
        <f t="shared" ca="1" si="15"/>
        <v>0</v>
      </c>
      <c r="BJ49" s="2">
        <f t="shared" ca="1" si="15"/>
        <v>0</v>
      </c>
      <c r="BK49" s="2">
        <f t="shared" ca="1" si="15"/>
        <v>0</v>
      </c>
      <c r="BL49" s="2">
        <f t="shared" ca="1" si="15"/>
        <v>0</v>
      </c>
      <c r="BM49" s="2">
        <f t="shared" ca="1" si="15"/>
        <v>0</v>
      </c>
      <c r="BN49" s="2" t="str">
        <f t="shared" si="8"/>
        <v>TW</v>
      </c>
      <c r="BO49" s="2">
        <f>IF(AND(COUNTIF(J49:W49,"&gt;0")&gt;6,COUNTIF(J49:W49,"&gt;0")=SUM(BR49:CE49)),SUM(BR49:CE49),0)</f>
        <v>0</v>
      </c>
      <c r="BP49" s="2">
        <f t="shared" si="13"/>
        <v>1</v>
      </c>
      <c r="BR49" s="2">
        <f t="shared" si="18"/>
        <v>0</v>
      </c>
      <c r="BS49" s="2">
        <f t="shared" si="18"/>
        <v>0</v>
      </c>
      <c r="BT49" s="2">
        <f t="shared" si="18"/>
        <v>0</v>
      </c>
      <c r="BU49" s="2">
        <f t="shared" si="18"/>
        <v>0</v>
      </c>
      <c r="BV49" s="2">
        <f t="shared" si="18"/>
        <v>0</v>
      </c>
      <c r="BW49" s="2">
        <f t="shared" si="18"/>
        <v>0</v>
      </c>
      <c r="BX49" s="2">
        <f t="shared" si="18"/>
        <v>0</v>
      </c>
      <c r="BY49" s="2">
        <f t="shared" si="18"/>
        <v>0</v>
      </c>
      <c r="BZ49" s="2">
        <f t="shared" si="18"/>
        <v>0</v>
      </c>
      <c r="CA49" s="2">
        <f t="shared" si="18"/>
        <v>0</v>
      </c>
      <c r="CB49" s="2">
        <f t="shared" si="18"/>
        <v>0</v>
      </c>
      <c r="CC49" s="2">
        <f t="shared" si="18"/>
        <v>0</v>
      </c>
      <c r="CD49" s="2">
        <f t="shared" si="18"/>
        <v>0</v>
      </c>
      <c r="CE49" s="2">
        <f t="shared" si="18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ТА-3  -  Р₀</v>
      </c>
      <c r="B50" s="15" t="s">
        <v>1500</v>
      </c>
      <c r="C50" s="18">
        <v>95</v>
      </c>
      <c r="D50" s="18">
        <v>88</v>
      </c>
      <c r="E50" s="22" t="s">
        <v>117</v>
      </c>
      <c r="F50" s="22">
        <v>3</v>
      </c>
      <c r="G50" s="22"/>
      <c r="H50" s="20">
        <f t="shared" ca="1" si="4"/>
        <v>0</v>
      </c>
      <c r="I50" s="16" t="str">
        <f t="shared" si="5"/>
        <v>03T002PP0N17</v>
      </c>
      <c r="J50" s="54">
        <v>0</v>
      </c>
      <c r="K50" s="54">
        <v>90.026373028819989</v>
      </c>
      <c r="L50" s="54">
        <v>90.022294725394005</v>
      </c>
      <c r="M50" s="54">
        <v>0</v>
      </c>
      <c r="N50" s="54">
        <v>0</v>
      </c>
      <c r="O50" s="54">
        <v>92.019575856443993</v>
      </c>
      <c r="P50" s="54">
        <v>93.026373028820018</v>
      </c>
      <c r="Q50" s="54">
        <v>93.027732463294996</v>
      </c>
      <c r="R50" s="54">
        <v>93.023654159869011</v>
      </c>
      <c r="S50" s="54">
        <v>93.025013594345012</v>
      </c>
      <c r="T50" s="54">
        <v>92.019575856444007</v>
      </c>
      <c r="U50" s="54">
        <v>91.008700380642011</v>
      </c>
      <c r="V50" s="54">
        <v>93.018216421968006</v>
      </c>
      <c r="W50" s="56">
        <v>0</v>
      </c>
      <c r="X50" s="2">
        <f t="shared" ca="1" si="16"/>
        <v>2</v>
      </c>
      <c r="Y50" s="2">
        <f t="shared" ca="1" si="16"/>
        <v>0</v>
      </c>
      <c r="Z50" s="2">
        <f t="shared" ca="1" si="14"/>
        <v>0</v>
      </c>
      <c r="AA50" s="2">
        <f t="shared" ca="1" si="14"/>
        <v>2</v>
      </c>
      <c r="AB50" s="2">
        <f t="shared" ca="1" si="14"/>
        <v>2</v>
      </c>
      <c r="AC50" s="2">
        <f t="shared" ca="1" si="14"/>
        <v>0</v>
      </c>
      <c r="AD50" s="2">
        <f t="shared" ca="1" si="14"/>
        <v>0</v>
      </c>
      <c r="AE50" s="2">
        <f t="shared" ca="1" si="14"/>
        <v>0</v>
      </c>
      <c r="AF50" s="2">
        <f t="shared" ca="1" si="14"/>
        <v>0</v>
      </c>
      <c r="AG50" s="2">
        <f t="shared" ca="1" si="14"/>
        <v>0</v>
      </c>
      <c r="AH50" s="2">
        <f t="shared" ca="1" si="14"/>
        <v>0</v>
      </c>
      <c r="AI50" s="2">
        <f t="shared" ca="1" si="14"/>
        <v>0</v>
      </c>
      <c r="AJ50" s="2">
        <f t="shared" ca="1" si="14"/>
        <v>0</v>
      </c>
      <c r="AK50" s="2">
        <f t="shared" ca="1" si="14"/>
        <v>2</v>
      </c>
      <c r="AL50" s="55">
        <v>0</v>
      </c>
      <c r="AM50" s="55">
        <v>90</v>
      </c>
      <c r="AN50" s="55">
        <v>90</v>
      </c>
      <c r="AO50" s="55">
        <v>0</v>
      </c>
      <c r="AP50" s="55">
        <v>0</v>
      </c>
      <c r="AQ50" s="55">
        <v>90</v>
      </c>
      <c r="AR50" s="55">
        <v>90</v>
      </c>
      <c r="AS50" s="55">
        <v>90</v>
      </c>
      <c r="AT50" s="55">
        <v>90</v>
      </c>
      <c r="AU50" s="55">
        <v>90</v>
      </c>
      <c r="AV50" s="55">
        <v>90</v>
      </c>
      <c r="AW50" s="55">
        <v>90</v>
      </c>
      <c r="AX50" s="55">
        <v>90</v>
      </c>
      <c r="AY50" s="55">
        <v>0</v>
      </c>
      <c r="AZ50" s="2">
        <f t="shared" ca="1" si="17"/>
        <v>0</v>
      </c>
      <c r="BA50" s="2">
        <f t="shared" ca="1" si="17"/>
        <v>0</v>
      </c>
      <c r="BB50" s="2">
        <f t="shared" ca="1" si="15"/>
        <v>0</v>
      </c>
      <c r="BC50" s="2">
        <f t="shared" ca="1" si="15"/>
        <v>0</v>
      </c>
      <c r="BD50" s="2">
        <f t="shared" ca="1" si="15"/>
        <v>0</v>
      </c>
      <c r="BE50" s="2">
        <f t="shared" ca="1" si="15"/>
        <v>0</v>
      </c>
      <c r="BF50" s="2">
        <f t="shared" ca="1" si="15"/>
        <v>0</v>
      </c>
      <c r="BG50" s="2">
        <f t="shared" ca="1" si="15"/>
        <v>0</v>
      </c>
      <c r="BH50" s="2">
        <f t="shared" ca="1" si="15"/>
        <v>0</v>
      </c>
      <c r="BI50" s="2">
        <f t="shared" ca="1" si="15"/>
        <v>0</v>
      </c>
      <c r="BJ50" s="2">
        <f t="shared" ca="1" si="15"/>
        <v>0</v>
      </c>
      <c r="BK50" s="2">
        <f t="shared" ca="1" si="15"/>
        <v>0</v>
      </c>
      <c r="BL50" s="2">
        <f t="shared" ca="1" si="15"/>
        <v>0</v>
      </c>
      <c r="BM50" s="2">
        <f t="shared" ca="1" si="15"/>
        <v>0</v>
      </c>
      <c r="BN50" s="2" t="str">
        <f t="shared" si="8"/>
        <v>PP</v>
      </c>
      <c r="BP50" s="2">
        <f t="shared" si="13"/>
        <v>1</v>
      </c>
      <c r="BR50" s="2">
        <f t="shared" ref="BR50:CE56" si="19">IF(AND(J85 &gt;0,J50&lt;$D50,J50 &gt;20),1,0)</f>
        <v>0</v>
      </c>
      <c r="BS50" s="2">
        <f t="shared" si="19"/>
        <v>0</v>
      </c>
      <c r="BT50" s="2">
        <f t="shared" si="19"/>
        <v>0</v>
      </c>
      <c r="BU50" s="2">
        <f t="shared" si="19"/>
        <v>0</v>
      </c>
      <c r="BV50" s="2">
        <f t="shared" si="19"/>
        <v>0</v>
      </c>
      <c r="BW50" s="2">
        <f t="shared" si="19"/>
        <v>0</v>
      </c>
      <c r="BX50" s="2">
        <f t="shared" si="19"/>
        <v>0</v>
      </c>
      <c r="BY50" s="2">
        <f t="shared" si="19"/>
        <v>0</v>
      </c>
      <c r="BZ50" s="2">
        <f t="shared" si="19"/>
        <v>0</v>
      </c>
      <c r="CA50" s="2">
        <f t="shared" si="19"/>
        <v>0</v>
      </c>
      <c r="CB50" s="2">
        <f t="shared" si="19"/>
        <v>0</v>
      </c>
      <c r="CC50" s="2">
        <f t="shared" si="19"/>
        <v>0</v>
      </c>
      <c r="CD50" s="2">
        <f t="shared" si="19"/>
        <v>0</v>
      </c>
      <c r="CE50" s="2">
        <f t="shared" si="19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ТА-4  -  Р₀</v>
      </c>
      <c r="B51" s="15" t="s">
        <v>1501</v>
      </c>
      <c r="C51" s="18">
        <v>95</v>
      </c>
      <c r="D51" s="18">
        <v>88</v>
      </c>
      <c r="E51" s="22" t="s">
        <v>117</v>
      </c>
      <c r="F51" s="22">
        <v>3</v>
      </c>
      <c r="G51" s="22"/>
      <c r="H51" s="20">
        <f t="shared" ca="1" si="4"/>
        <v>0</v>
      </c>
      <c r="I51" s="16" t="str">
        <f t="shared" si="5"/>
        <v>04T002PP0N17</v>
      </c>
      <c r="J51" s="54">
        <v>91.023654159868997</v>
      </c>
      <c r="K51" s="54">
        <v>90.026373028819989</v>
      </c>
      <c r="L51" s="54">
        <v>90.022294725394019</v>
      </c>
      <c r="M51" s="54">
        <v>92.023654159868997</v>
      </c>
      <c r="N51" s="54">
        <v>92.023654159868968</v>
      </c>
      <c r="O51" s="54">
        <v>93.019575856444021</v>
      </c>
      <c r="P51" s="54">
        <v>93.026373028820004</v>
      </c>
      <c r="Q51" s="54">
        <v>93.027732463294996</v>
      </c>
      <c r="R51" s="54">
        <v>93.023654159869011</v>
      </c>
      <c r="S51" s="54">
        <v>93.025013594344969</v>
      </c>
      <c r="T51" s="54">
        <v>87.019575856444007</v>
      </c>
      <c r="U51" s="54">
        <v>0</v>
      </c>
      <c r="V51" s="54">
        <v>0</v>
      </c>
      <c r="W51" s="56">
        <v>0</v>
      </c>
      <c r="X51" s="2">
        <f t="shared" ca="1" si="16"/>
        <v>0</v>
      </c>
      <c r="Y51" s="2">
        <f t="shared" ca="1" si="16"/>
        <v>0</v>
      </c>
      <c r="Z51" s="2">
        <f t="shared" ca="1" si="14"/>
        <v>0</v>
      </c>
      <c r="AA51" s="2">
        <f t="shared" ca="1" si="14"/>
        <v>0</v>
      </c>
      <c r="AB51" s="2">
        <f t="shared" ca="1" si="14"/>
        <v>0</v>
      </c>
      <c r="AC51" s="2">
        <f t="shared" ca="1" si="14"/>
        <v>0</v>
      </c>
      <c r="AD51" s="2">
        <f t="shared" ca="1" si="14"/>
        <v>0</v>
      </c>
      <c r="AE51" s="2">
        <f t="shared" ca="1" si="14"/>
        <v>0</v>
      </c>
      <c r="AF51" s="2">
        <f t="shared" ca="1" si="14"/>
        <v>0</v>
      </c>
      <c r="AG51" s="2">
        <f t="shared" ca="1" si="14"/>
        <v>0</v>
      </c>
      <c r="AH51" s="2">
        <f t="shared" ca="1" si="14"/>
        <v>2</v>
      </c>
      <c r="AI51" s="2">
        <f t="shared" ca="1" si="14"/>
        <v>2</v>
      </c>
      <c r="AJ51" s="2">
        <f t="shared" ca="1" si="14"/>
        <v>2</v>
      </c>
      <c r="AK51" s="2">
        <f t="shared" ca="1" si="14"/>
        <v>2</v>
      </c>
      <c r="AL51" s="55">
        <v>90</v>
      </c>
      <c r="AM51" s="55">
        <v>90</v>
      </c>
      <c r="AN51" s="55">
        <v>90</v>
      </c>
      <c r="AO51" s="55">
        <v>90</v>
      </c>
      <c r="AP51" s="55">
        <v>90</v>
      </c>
      <c r="AQ51" s="55">
        <v>90</v>
      </c>
      <c r="AR51" s="55">
        <v>90</v>
      </c>
      <c r="AS51" s="55">
        <v>90</v>
      </c>
      <c r="AT51" s="55">
        <v>90</v>
      </c>
      <c r="AU51" s="55">
        <v>90</v>
      </c>
      <c r="AV51" s="55">
        <v>90</v>
      </c>
      <c r="AW51" s="55">
        <v>0</v>
      </c>
      <c r="AX51" s="55">
        <v>0</v>
      </c>
      <c r="AY51" s="55">
        <v>0</v>
      </c>
      <c r="AZ51" s="2">
        <f t="shared" ca="1" si="17"/>
        <v>0</v>
      </c>
      <c r="BA51" s="2">
        <f t="shared" ca="1" si="17"/>
        <v>0</v>
      </c>
      <c r="BB51" s="2">
        <f t="shared" ca="1" si="15"/>
        <v>0</v>
      </c>
      <c r="BC51" s="2">
        <f t="shared" ca="1" si="15"/>
        <v>0</v>
      </c>
      <c r="BD51" s="2">
        <f t="shared" ca="1" si="15"/>
        <v>0</v>
      </c>
      <c r="BE51" s="2">
        <f t="shared" ca="1" si="15"/>
        <v>0</v>
      </c>
      <c r="BF51" s="2">
        <f t="shared" ca="1" si="15"/>
        <v>0</v>
      </c>
      <c r="BG51" s="2">
        <f t="shared" ca="1" si="15"/>
        <v>0</v>
      </c>
      <c r="BH51" s="2">
        <f t="shared" ca="1" si="15"/>
        <v>0</v>
      </c>
      <c r="BI51" s="2">
        <f t="shared" ca="1" si="15"/>
        <v>0</v>
      </c>
      <c r="BJ51" s="2">
        <f t="shared" ca="1" si="15"/>
        <v>0</v>
      </c>
      <c r="BK51" s="2">
        <f t="shared" ca="1" si="15"/>
        <v>0</v>
      </c>
      <c r="BL51" s="2">
        <f t="shared" ca="1" si="15"/>
        <v>0</v>
      </c>
      <c r="BM51" s="2">
        <f t="shared" ca="1" si="15"/>
        <v>0</v>
      </c>
      <c r="BN51" s="2" t="str">
        <f t="shared" si="8"/>
        <v>PP</v>
      </c>
      <c r="BP51" s="2">
        <f t="shared" si="13"/>
        <v>0</v>
      </c>
      <c r="BR51" s="2">
        <f t="shared" si="19"/>
        <v>0</v>
      </c>
      <c r="BS51" s="2">
        <f t="shared" si="19"/>
        <v>0</v>
      </c>
      <c r="BT51" s="2">
        <f t="shared" si="19"/>
        <v>0</v>
      </c>
      <c r="BU51" s="2">
        <f t="shared" si="19"/>
        <v>0</v>
      </c>
      <c r="BV51" s="2">
        <f t="shared" si="19"/>
        <v>0</v>
      </c>
      <c r="BW51" s="2">
        <f t="shared" si="19"/>
        <v>0</v>
      </c>
      <c r="BX51" s="2">
        <f t="shared" si="19"/>
        <v>0</v>
      </c>
      <c r="BY51" s="2">
        <f t="shared" si="19"/>
        <v>0</v>
      </c>
      <c r="BZ51" s="2">
        <f t="shared" si="19"/>
        <v>0</v>
      </c>
      <c r="CA51" s="2">
        <f t="shared" si="19"/>
        <v>0</v>
      </c>
      <c r="CB51" s="2">
        <f t="shared" si="19"/>
        <v>1</v>
      </c>
      <c r="CC51" s="2">
        <f t="shared" si="19"/>
        <v>0</v>
      </c>
      <c r="CD51" s="2">
        <f t="shared" si="19"/>
        <v>0</v>
      </c>
      <c r="CE51" s="2">
        <f t="shared" si="19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ТА-5  -  Р₀</v>
      </c>
      <c r="B52" s="15" t="s">
        <v>1502</v>
      </c>
      <c r="C52" s="18">
        <v>95</v>
      </c>
      <c r="D52" s="18">
        <v>88</v>
      </c>
      <c r="E52" s="22" t="s">
        <v>117</v>
      </c>
      <c r="F52" s="22">
        <v>3</v>
      </c>
      <c r="G52" s="22"/>
      <c r="H52" s="20">
        <f t="shared" ca="1" si="4"/>
        <v>0</v>
      </c>
      <c r="I52" s="16" t="str">
        <f t="shared" si="5"/>
        <v>05T002PP0N17</v>
      </c>
      <c r="J52" s="54">
        <v>91.023654159868997</v>
      </c>
      <c r="K52" s="54">
        <v>88.026373028820018</v>
      </c>
      <c r="L52" s="54">
        <v>89.022294725393991</v>
      </c>
      <c r="M52" s="54">
        <v>91.023654159868983</v>
      </c>
      <c r="N52" s="54">
        <v>92.023654159868983</v>
      </c>
      <c r="O52" s="54">
        <v>92.019575856444007</v>
      </c>
      <c r="P52" s="54">
        <v>92.026373028820004</v>
      </c>
      <c r="Q52" s="54">
        <v>93.027732463294996</v>
      </c>
      <c r="R52" s="54">
        <v>92.023654159869011</v>
      </c>
      <c r="S52" s="54">
        <v>92.025013594344998</v>
      </c>
      <c r="T52" s="54">
        <v>92.019575856443979</v>
      </c>
      <c r="U52" s="54">
        <v>91.008700380641997</v>
      </c>
      <c r="V52" s="54">
        <v>92.018216421968006</v>
      </c>
      <c r="W52" s="56">
        <v>91.022294725394005</v>
      </c>
      <c r="X52" s="2">
        <f t="shared" ca="1" si="16"/>
        <v>0</v>
      </c>
      <c r="Y52" s="2">
        <f t="shared" ca="1" si="16"/>
        <v>0</v>
      </c>
      <c r="Z52" s="2">
        <f t="shared" ca="1" si="14"/>
        <v>0</v>
      </c>
      <c r="AA52" s="2">
        <f t="shared" ca="1" si="14"/>
        <v>0</v>
      </c>
      <c r="AB52" s="2">
        <f t="shared" ca="1" si="14"/>
        <v>0</v>
      </c>
      <c r="AC52" s="2">
        <f t="shared" ca="1" si="14"/>
        <v>0</v>
      </c>
      <c r="AD52" s="2">
        <f t="shared" ca="1" si="14"/>
        <v>0</v>
      </c>
      <c r="AE52" s="2">
        <f t="shared" ca="1" si="14"/>
        <v>0</v>
      </c>
      <c r="AF52" s="2">
        <f t="shared" ca="1" si="14"/>
        <v>0</v>
      </c>
      <c r="AG52" s="2">
        <f t="shared" ca="1" si="14"/>
        <v>0</v>
      </c>
      <c r="AH52" s="2">
        <f t="shared" ca="1" si="14"/>
        <v>0</v>
      </c>
      <c r="AI52" s="2">
        <f t="shared" ca="1" si="14"/>
        <v>0</v>
      </c>
      <c r="AJ52" s="2">
        <f t="shared" ca="1" si="14"/>
        <v>0</v>
      </c>
      <c r="AK52" s="2">
        <f t="shared" ca="1" si="14"/>
        <v>0</v>
      </c>
      <c r="AL52" s="55">
        <v>90</v>
      </c>
      <c r="AM52" s="55">
        <v>90</v>
      </c>
      <c r="AN52" s="55">
        <v>90</v>
      </c>
      <c r="AO52" s="55">
        <v>90</v>
      </c>
      <c r="AP52" s="55">
        <v>90</v>
      </c>
      <c r="AQ52" s="55">
        <v>90</v>
      </c>
      <c r="AR52" s="55">
        <v>90</v>
      </c>
      <c r="AS52" s="55">
        <v>90</v>
      </c>
      <c r="AT52" s="55">
        <v>90</v>
      </c>
      <c r="AU52" s="55">
        <v>90</v>
      </c>
      <c r="AV52" s="55">
        <v>90</v>
      </c>
      <c r="AW52" s="55">
        <v>90</v>
      </c>
      <c r="AX52" s="55">
        <v>90</v>
      </c>
      <c r="AY52" s="55">
        <v>90</v>
      </c>
      <c r="AZ52" s="2">
        <f t="shared" ca="1" si="17"/>
        <v>0</v>
      </c>
      <c r="BA52" s="2">
        <f t="shared" ca="1" si="17"/>
        <v>0</v>
      </c>
      <c r="BB52" s="2">
        <f t="shared" ca="1" si="15"/>
        <v>0</v>
      </c>
      <c r="BC52" s="2">
        <f t="shared" ca="1" si="15"/>
        <v>0</v>
      </c>
      <c r="BD52" s="2">
        <f t="shared" ca="1" si="15"/>
        <v>0</v>
      </c>
      <c r="BE52" s="2">
        <f t="shared" ca="1" si="15"/>
        <v>0</v>
      </c>
      <c r="BF52" s="2">
        <f t="shared" ca="1" si="15"/>
        <v>0</v>
      </c>
      <c r="BG52" s="2">
        <f t="shared" ca="1" si="15"/>
        <v>0</v>
      </c>
      <c r="BH52" s="2">
        <f t="shared" ca="1" si="15"/>
        <v>0</v>
      </c>
      <c r="BI52" s="2">
        <f t="shared" ca="1" si="15"/>
        <v>0</v>
      </c>
      <c r="BJ52" s="2">
        <f t="shared" ca="1" si="15"/>
        <v>0</v>
      </c>
      <c r="BK52" s="2">
        <f t="shared" ca="1" si="15"/>
        <v>0</v>
      </c>
      <c r="BL52" s="2">
        <f t="shared" ca="1" si="15"/>
        <v>0</v>
      </c>
      <c r="BM52" s="2">
        <f t="shared" ca="1" si="15"/>
        <v>0</v>
      </c>
      <c r="BN52" s="2" t="str">
        <f t="shared" si="8"/>
        <v>PP</v>
      </c>
      <c r="BO52" s="2">
        <f>IF(AND(COUNTIF(J52:W52,"&gt;0")&gt;6,COUNTIF(J52:W52,"&gt;0")=SUM(BR52:CE52)),SUM(BR52:CE52),0)</f>
        <v>0</v>
      </c>
      <c r="BP52" s="2">
        <f t="shared" si="13"/>
        <v>1</v>
      </c>
      <c r="BR52" s="2">
        <f t="shared" si="19"/>
        <v>0</v>
      </c>
      <c r="BS52" s="2">
        <f t="shared" si="19"/>
        <v>0</v>
      </c>
      <c r="BT52" s="2">
        <f t="shared" si="19"/>
        <v>0</v>
      </c>
      <c r="BU52" s="2">
        <f t="shared" si="19"/>
        <v>0</v>
      </c>
      <c r="BV52" s="2">
        <f t="shared" si="19"/>
        <v>0</v>
      </c>
      <c r="BW52" s="2">
        <f t="shared" si="19"/>
        <v>0</v>
      </c>
      <c r="BX52" s="2">
        <f t="shared" si="19"/>
        <v>0</v>
      </c>
      <c r="BY52" s="2">
        <f t="shared" si="19"/>
        <v>0</v>
      </c>
      <c r="BZ52" s="2">
        <f t="shared" si="19"/>
        <v>0</v>
      </c>
      <c r="CA52" s="2">
        <f t="shared" si="19"/>
        <v>0</v>
      </c>
      <c r="CB52" s="2">
        <f t="shared" si="19"/>
        <v>0</v>
      </c>
      <c r="CC52" s="2">
        <f t="shared" si="19"/>
        <v>0</v>
      </c>
      <c r="CD52" s="2">
        <f t="shared" si="19"/>
        <v>0</v>
      </c>
      <c r="CE52" s="2">
        <f t="shared" si="19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ТА-6  -  Р₀</v>
      </c>
      <c r="B53" s="15" t="s">
        <v>1503</v>
      </c>
      <c r="C53" s="18">
        <v>135</v>
      </c>
      <c r="D53" s="18">
        <v>130</v>
      </c>
      <c r="E53" s="22" t="s">
        <v>117</v>
      </c>
      <c r="F53" s="22">
        <v>3</v>
      </c>
      <c r="G53" s="22"/>
      <c r="H53" s="20">
        <f t="shared" ca="1" si="4"/>
        <v>0</v>
      </c>
      <c r="I53" s="16" t="str">
        <f t="shared" si="5"/>
        <v>06T002PP0L17</v>
      </c>
      <c r="J53" s="54">
        <v>0</v>
      </c>
      <c r="K53" s="54">
        <v>136.54984015278006</v>
      </c>
      <c r="L53" s="54">
        <v>135.340630487808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136.32341880754066</v>
      </c>
      <c r="S53" s="54">
        <v>135.85325085617487</v>
      </c>
      <c r="T53" s="54">
        <v>135.69148748996847</v>
      </c>
      <c r="U53" s="54">
        <v>0</v>
      </c>
      <c r="V53" s="54">
        <v>0</v>
      </c>
      <c r="W53" s="56">
        <v>0</v>
      </c>
      <c r="X53" s="2">
        <f t="shared" ca="1" si="16"/>
        <v>2</v>
      </c>
      <c r="Y53" s="2">
        <f t="shared" ca="1" si="16"/>
        <v>2</v>
      </c>
      <c r="Z53" s="2">
        <f t="shared" ca="1" si="14"/>
        <v>2</v>
      </c>
      <c r="AA53" s="2">
        <f t="shared" ca="1" si="14"/>
        <v>2</v>
      </c>
      <c r="AB53" s="2">
        <f t="shared" ca="1" si="14"/>
        <v>2</v>
      </c>
      <c r="AC53" s="2">
        <f t="shared" ca="1" si="14"/>
        <v>2</v>
      </c>
      <c r="AD53" s="2">
        <f t="shared" ca="1" si="14"/>
        <v>2</v>
      </c>
      <c r="AE53" s="2">
        <f t="shared" ca="1" si="14"/>
        <v>2</v>
      </c>
      <c r="AF53" s="2">
        <f t="shared" ca="1" si="14"/>
        <v>2</v>
      </c>
      <c r="AG53" s="2">
        <f t="shared" ca="1" si="14"/>
        <v>2</v>
      </c>
      <c r="AH53" s="2">
        <f t="shared" ca="1" si="14"/>
        <v>2</v>
      </c>
      <c r="AI53" s="2">
        <f t="shared" ca="1" si="14"/>
        <v>2</v>
      </c>
      <c r="AJ53" s="2">
        <f t="shared" ca="1" si="14"/>
        <v>2</v>
      </c>
      <c r="AK53" s="2">
        <f t="shared" ca="1" si="14"/>
        <v>2</v>
      </c>
      <c r="AL53" s="55">
        <v>0</v>
      </c>
      <c r="AM53" s="55">
        <v>130</v>
      </c>
      <c r="AN53" s="55">
        <v>130</v>
      </c>
      <c r="AO53" s="55">
        <v>0</v>
      </c>
      <c r="AP53" s="55">
        <v>0</v>
      </c>
      <c r="AQ53" s="55">
        <v>0</v>
      </c>
      <c r="AR53" s="55">
        <v>0</v>
      </c>
      <c r="AS53" s="55">
        <v>0</v>
      </c>
      <c r="AT53" s="55">
        <v>130</v>
      </c>
      <c r="AU53" s="55">
        <v>130</v>
      </c>
      <c r="AV53" s="55">
        <v>130</v>
      </c>
      <c r="AW53" s="55">
        <v>0</v>
      </c>
      <c r="AX53" s="55">
        <v>0</v>
      </c>
      <c r="AY53" s="55">
        <v>0</v>
      </c>
      <c r="AZ53" s="2">
        <f t="shared" ca="1" si="17"/>
        <v>0</v>
      </c>
      <c r="BA53" s="2">
        <f t="shared" ca="1" si="17"/>
        <v>0</v>
      </c>
      <c r="BB53" s="2">
        <f t="shared" ca="1" si="15"/>
        <v>0</v>
      </c>
      <c r="BC53" s="2">
        <f t="shared" ca="1" si="15"/>
        <v>0</v>
      </c>
      <c r="BD53" s="2">
        <f t="shared" ca="1" si="15"/>
        <v>0</v>
      </c>
      <c r="BE53" s="2">
        <f t="shared" ca="1" si="15"/>
        <v>0</v>
      </c>
      <c r="BF53" s="2">
        <f t="shared" ca="1" si="15"/>
        <v>0</v>
      </c>
      <c r="BG53" s="2">
        <f t="shared" ca="1" si="15"/>
        <v>0</v>
      </c>
      <c r="BH53" s="2">
        <f t="shared" ca="1" si="15"/>
        <v>0</v>
      </c>
      <c r="BI53" s="2">
        <f t="shared" ca="1" si="15"/>
        <v>0</v>
      </c>
      <c r="BJ53" s="2">
        <f t="shared" ca="1" si="15"/>
        <v>0</v>
      </c>
      <c r="BK53" s="2">
        <f t="shared" ca="1" si="15"/>
        <v>0</v>
      </c>
      <c r="BL53" s="2">
        <f t="shared" ca="1" si="15"/>
        <v>0</v>
      </c>
      <c r="BM53" s="2">
        <f t="shared" ca="1" si="15"/>
        <v>0</v>
      </c>
      <c r="BN53" s="2" t="str">
        <f t="shared" si="8"/>
        <v>PP</v>
      </c>
      <c r="BP53" s="2">
        <f t="shared" si="13"/>
        <v>0</v>
      </c>
      <c r="BR53" s="2">
        <f t="shared" si="19"/>
        <v>0</v>
      </c>
      <c r="BS53" s="2">
        <f t="shared" si="19"/>
        <v>0</v>
      </c>
      <c r="BT53" s="2">
        <f t="shared" si="19"/>
        <v>0</v>
      </c>
      <c r="BU53" s="2">
        <f t="shared" si="19"/>
        <v>0</v>
      </c>
      <c r="BV53" s="2">
        <f t="shared" si="19"/>
        <v>0</v>
      </c>
      <c r="BW53" s="2">
        <f t="shared" si="19"/>
        <v>0</v>
      </c>
      <c r="BX53" s="2">
        <f t="shared" si="19"/>
        <v>0</v>
      </c>
      <c r="BY53" s="2">
        <f t="shared" si="19"/>
        <v>0</v>
      </c>
      <c r="BZ53" s="2">
        <f t="shared" si="19"/>
        <v>0</v>
      </c>
      <c r="CA53" s="2">
        <f t="shared" si="19"/>
        <v>0</v>
      </c>
      <c r="CB53" s="2">
        <f t="shared" si="19"/>
        <v>0</v>
      </c>
      <c r="CC53" s="2">
        <f t="shared" si="19"/>
        <v>0</v>
      </c>
      <c r="CD53" s="2">
        <f t="shared" si="19"/>
        <v>0</v>
      </c>
      <c r="CE53" s="2">
        <f t="shared" si="19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ТА-7  -  Р₀</v>
      </c>
      <c r="B54" s="15" t="s">
        <v>1504</v>
      </c>
      <c r="C54" s="18">
        <v>135</v>
      </c>
      <c r="D54" s="18">
        <v>130</v>
      </c>
      <c r="E54" s="22" t="s">
        <v>117</v>
      </c>
      <c r="F54" s="22">
        <v>3</v>
      </c>
      <c r="G54" s="22"/>
      <c r="H54" s="20">
        <f t="shared" ca="1" si="4"/>
        <v>0</v>
      </c>
      <c r="I54" s="16" t="str">
        <f t="shared" si="5"/>
        <v>07T002PP0L17</v>
      </c>
      <c r="J54" s="54">
        <v>135.55080035394664</v>
      </c>
      <c r="K54" s="54">
        <v>134.5615495671577</v>
      </c>
      <c r="L54" s="54">
        <v>133.80330369873428</v>
      </c>
      <c r="M54" s="54">
        <v>136.33634264509865</v>
      </c>
      <c r="N54" s="54">
        <v>135.86409957558718</v>
      </c>
      <c r="O54" s="54">
        <v>136.26843990097137</v>
      </c>
      <c r="P54" s="54">
        <v>135.40837392363724</v>
      </c>
      <c r="Q54" s="54">
        <v>134.980989373738</v>
      </c>
      <c r="R54" s="54">
        <v>134.25972681175767</v>
      </c>
      <c r="S54" s="54">
        <v>134.27707017969672</v>
      </c>
      <c r="T54" s="54">
        <v>134.38994871353131</v>
      </c>
      <c r="U54" s="54">
        <v>135.80652310852383</v>
      </c>
      <c r="V54" s="54">
        <v>137.1058092477582</v>
      </c>
      <c r="W54" s="56">
        <v>136.55581708149637</v>
      </c>
      <c r="X54" s="2">
        <f t="shared" ca="1" si="16"/>
        <v>2</v>
      </c>
      <c r="Y54" s="2">
        <f t="shared" ca="1" si="16"/>
        <v>0</v>
      </c>
      <c r="Z54" s="2">
        <f t="shared" ca="1" si="14"/>
        <v>0</v>
      </c>
      <c r="AA54" s="2">
        <f t="shared" ca="1" si="14"/>
        <v>2</v>
      </c>
      <c r="AB54" s="2">
        <f t="shared" ca="1" si="14"/>
        <v>2</v>
      </c>
      <c r="AC54" s="2">
        <f t="shared" ca="1" si="14"/>
        <v>2</v>
      </c>
      <c r="AD54" s="2">
        <f t="shared" ca="1" si="14"/>
        <v>2</v>
      </c>
      <c r="AE54" s="2">
        <f t="shared" ca="1" si="14"/>
        <v>0</v>
      </c>
      <c r="AF54" s="2">
        <f t="shared" ca="1" si="14"/>
        <v>0</v>
      </c>
      <c r="AG54" s="2">
        <f t="shared" ca="1" si="14"/>
        <v>0</v>
      </c>
      <c r="AH54" s="2">
        <f t="shared" ca="1" si="14"/>
        <v>0</v>
      </c>
      <c r="AI54" s="2">
        <f t="shared" ca="1" si="14"/>
        <v>2</v>
      </c>
      <c r="AJ54" s="2">
        <f t="shared" ca="1" si="14"/>
        <v>2</v>
      </c>
      <c r="AK54" s="2">
        <f t="shared" ca="1" si="14"/>
        <v>2</v>
      </c>
      <c r="AL54" s="55">
        <v>130</v>
      </c>
      <c r="AM54" s="55">
        <v>130</v>
      </c>
      <c r="AN54" s="55">
        <v>130</v>
      </c>
      <c r="AO54" s="55">
        <v>130</v>
      </c>
      <c r="AP54" s="55">
        <v>130</v>
      </c>
      <c r="AQ54" s="55">
        <v>130</v>
      </c>
      <c r="AR54" s="55">
        <v>130</v>
      </c>
      <c r="AS54" s="55">
        <v>130</v>
      </c>
      <c r="AT54" s="55">
        <v>130</v>
      </c>
      <c r="AU54" s="55">
        <v>130</v>
      </c>
      <c r="AV54" s="55">
        <v>130</v>
      </c>
      <c r="AW54" s="55">
        <v>130</v>
      </c>
      <c r="AX54" s="55">
        <v>130</v>
      </c>
      <c r="AY54" s="55">
        <v>130</v>
      </c>
      <c r="AZ54" s="2">
        <f t="shared" ca="1" si="17"/>
        <v>0</v>
      </c>
      <c r="BA54" s="2">
        <f t="shared" ca="1" si="17"/>
        <v>0</v>
      </c>
      <c r="BB54" s="2">
        <f t="shared" ca="1" si="15"/>
        <v>0</v>
      </c>
      <c r="BC54" s="2">
        <f t="shared" ca="1" si="15"/>
        <v>0</v>
      </c>
      <c r="BD54" s="2">
        <f t="shared" ca="1" si="15"/>
        <v>0</v>
      </c>
      <c r="BE54" s="2">
        <f t="shared" ca="1" si="15"/>
        <v>0</v>
      </c>
      <c r="BF54" s="2">
        <f t="shared" ca="1" si="15"/>
        <v>0</v>
      </c>
      <c r="BG54" s="2">
        <f t="shared" ca="1" si="15"/>
        <v>0</v>
      </c>
      <c r="BH54" s="2">
        <f t="shared" ca="1" si="15"/>
        <v>0</v>
      </c>
      <c r="BI54" s="2">
        <f t="shared" ca="1" si="15"/>
        <v>0</v>
      </c>
      <c r="BJ54" s="2">
        <f t="shared" ca="1" si="15"/>
        <v>0</v>
      </c>
      <c r="BK54" s="2">
        <f t="shared" ca="1" si="15"/>
        <v>0</v>
      </c>
      <c r="BL54" s="2">
        <f t="shared" ca="1" si="15"/>
        <v>0</v>
      </c>
      <c r="BM54" s="2">
        <f t="shared" ca="1" si="15"/>
        <v>0</v>
      </c>
      <c r="BN54" s="2" t="str">
        <f t="shared" si="8"/>
        <v>PP</v>
      </c>
      <c r="BO54" s="2">
        <f>IF(AND(COUNTIF(J54:W54,"&gt;0")&gt;6,COUNTIF(J54:W54,"&gt;0")=SUM(BR54:CE54)),SUM(BR54:CE54),0)</f>
        <v>0</v>
      </c>
      <c r="BP54" s="2">
        <f t="shared" si="13"/>
        <v>1</v>
      </c>
      <c r="BR54" s="2">
        <f t="shared" si="19"/>
        <v>0</v>
      </c>
      <c r="BS54" s="2">
        <f t="shared" si="19"/>
        <v>0</v>
      </c>
      <c r="BT54" s="2">
        <f t="shared" si="19"/>
        <v>0</v>
      </c>
      <c r="BU54" s="2">
        <f t="shared" si="19"/>
        <v>0</v>
      </c>
      <c r="BV54" s="2">
        <f t="shared" si="19"/>
        <v>0</v>
      </c>
      <c r="BW54" s="2">
        <f t="shared" si="19"/>
        <v>0</v>
      </c>
      <c r="BX54" s="2">
        <f t="shared" si="19"/>
        <v>0</v>
      </c>
      <c r="BY54" s="2">
        <f t="shared" si="19"/>
        <v>0</v>
      </c>
      <c r="BZ54" s="2">
        <f t="shared" si="19"/>
        <v>0</v>
      </c>
      <c r="CA54" s="2">
        <f t="shared" si="19"/>
        <v>0</v>
      </c>
      <c r="CB54" s="2">
        <f t="shared" si="19"/>
        <v>0</v>
      </c>
      <c r="CC54" s="2">
        <f t="shared" si="19"/>
        <v>0</v>
      </c>
      <c r="CD54" s="2">
        <f t="shared" si="19"/>
        <v>0</v>
      </c>
      <c r="CE54" s="2">
        <f t="shared" si="19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ТА-8  -  Р₀</v>
      </c>
      <c r="B55" s="10" t="s">
        <v>1505</v>
      </c>
      <c r="C55" s="18">
        <v>135</v>
      </c>
      <c r="D55" s="18">
        <v>130</v>
      </c>
      <c r="E55" s="22" t="s">
        <v>117</v>
      </c>
      <c r="F55" s="22">
        <v>3</v>
      </c>
      <c r="G55" s="22"/>
      <c r="H55" s="20">
        <f t="shared" ca="1" si="4"/>
        <v>0</v>
      </c>
      <c r="I55" s="16" t="str">
        <f t="shared" si="5"/>
        <v>08T002PP0L17</v>
      </c>
      <c r="J55" s="54">
        <v>131.29114697656649</v>
      </c>
      <c r="K55" s="54">
        <v>130.19105722260022</v>
      </c>
      <c r="L55" s="54">
        <v>129.30909482539377</v>
      </c>
      <c r="M55" s="54">
        <v>132.07491545364383</v>
      </c>
      <c r="N55" s="54">
        <v>131.49712202787001</v>
      </c>
      <c r="O55" s="54">
        <v>131.79186516801178</v>
      </c>
      <c r="P55" s="54">
        <v>130.93311189192974</v>
      </c>
      <c r="Q55" s="54">
        <v>130.22490239549842</v>
      </c>
      <c r="R55" s="54">
        <v>129.69325863878333</v>
      </c>
      <c r="S55" s="54">
        <v>130.00239411154672</v>
      </c>
      <c r="T55" s="54">
        <v>129.84346363454037</v>
      </c>
      <c r="U55" s="54">
        <v>131.04176138576611</v>
      </c>
      <c r="V55" s="54">
        <v>132.64910202373466</v>
      </c>
      <c r="W55" s="56">
        <v>132.4624573749517</v>
      </c>
      <c r="X55" s="2">
        <f t="shared" ca="1" si="16"/>
        <v>0</v>
      </c>
      <c r="Y55" s="2">
        <f t="shared" ca="1" si="16"/>
        <v>0</v>
      </c>
      <c r="Z55" s="2">
        <f t="shared" ca="1" si="14"/>
        <v>2</v>
      </c>
      <c r="AA55" s="2">
        <f t="shared" ca="1" si="14"/>
        <v>0</v>
      </c>
      <c r="AB55" s="2">
        <f t="shared" ca="1" si="14"/>
        <v>0</v>
      </c>
      <c r="AC55" s="2">
        <f t="shared" ca="1" si="14"/>
        <v>0</v>
      </c>
      <c r="AD55" s="2">
        <f t="shared" ca="1" si="14"/>
        <v>0</v>
      </c>
      <c r="AE55" s="2">
        <f t="shared" ca="1" si="14"/>
        <v>0</v>
      </c>
      <c r="AF55" s="2">
        <f t="shared" ca="1" si="14"/>
        <v>2</v>
      </c>
      <c r="AG55" s="2">
        <f t="shared" ca="1" si="14"/>
        <v>0</v>
      </c>
      <c r="AH55" s="2">
        <f t="shared" ca="1" si="14"/>
        <v>2</v>
      </c>
      <c r="AI55" s="2">
        <f t="shared" ca="1" si="14"/>
        <v>0</v>
      </c>
      <c r="AJ55" s="2">
        <f t="shared" ca="1" si="14"/>
        <v>0</v>
      </c>
      <c r="AK55" s="2">
        <f t="shared" ca="1" si="14"/>
        <v>0</v>
      </c>
      <c r="AL55" s="55">
        <v>130</v>
      </c>
      <c r="AM55" s="55">
        <v>130</v>
      </c>
      <c r="AN55" s="55">
        <v>130</v>
      </c>
      <c r="AO55" s="55">
        <v>130</v>
      </c>
      <c r="AP55" s="55">
        <v>130</v>
      </c>
      <c r="AQ55" s="55">
        <v>130</v>
      </c>
      <c r="AR55" s="55">
        <v>130</v>
      </c>
      <c r="AS55" s="55">
        <v>130</v>
      </c>
      <c r="AT55" s="55">
        <v>130</v>
      </c>
      <c r="AU55" s="55">
        <v>130</v>
      </c>
      <c r="AV55" s="55">
        <v>130</v>
      </c>
      <c r="AW55" s="55">
        <v>130</v>
      </c>
      <c r="AX55" s="55">
        <v>130</v>
      </c>
      <c r="AY55" s="55">
        <v>130</v>
      </c>
      <c r="AZ55" s="2">
        <f t="shared" ca="1" si="17"/>
        <v>0</v>
      </c>
      <c r="BA55" s="2">
        <f t="shared" ca="1" si="17"/>
        <v>0</v>
      </c>
      <c r="BB55" s="2">
        <f t="shared" ca="1" si="15"/>
        <v>0</v>
      </c>
      <c r="BC55" s="2">
        <f t="shared" ca="1" si="15"/>
        <v>0</v>
      </c>
      <c r="BD55" s="2">
        <f t="shared" ca="1" si="15"/>
        <v>0</v>
      </c>
      <c r="BE55" s="2">
        <f t="shared" ca="1" si="15"/>
        <v>0</v>
      </c>
      <c r="BF55" s="2">
        <f t="shared" ca="1" si="15"/>
        <v>0</v>
      </c>
      <c r="BG55" s="2">
        <f t="shared" ca="1" si="15"/>
        <v>0</v>
      </c>
      <c r="BH55" s="2">
        <f t="shared" ca="1" si="15"/>
        <v>0</v>
      </c>
      <c r="BI55" s="2">
        <f t="shared" ca="1" si="15"/>
        <v>0</v>
      </c>
      <c r="BJ55" s="2">
        <f t="shared" ca="1" si="15"/>
        <v>0</v>
      </c>
      <c r="BK55" s="2">
        <f t="shared" ca="1" si="15"/>
        <v>0</v>
      </c>
      <c r="BL55" s="2">
        <f t="shared" ca="1" si="15"/>
        <v>0</v>
      </c>
      <c r="BM55" s="2">
        <f t="shared" ca="1" si="15"/>
        <v>0</v>
      </c>
      <c r="BN55" s="2" t="str">
        <f t="shared" si="8"/>
        <v>PP</v>
      </c>
      <c r="BO55" s="2">
        <f>IF(AND(COUNTIF(J55:W55,"&gt;0")&gt;6,COUNTIF(J55:W55,"&gt;0")=SUM(BR55:CE55)),SUM(BR55:CE55),0)</f>
        <v>0</v>
      </c>
      <c r="BP55" s="2">
        <f t="shared" si="13"/>
        <v>0</v>
      </c>
      <c r="BR55" s="2">
        <f t="shared" si="19"/>
        <v>0</v>
      </c>
      <c r="BS55" s="2">
        <f t="shared" si="19"/>
        <v>0</v>
      </c>
      <c r="BT55" s="2">
        <f t="shared" si="19"/>
        <v>1</v>
      </c>
      <c r="BU55" s="2">
        <f t="shared" si="19"/>
        <v>0</v>
      </c>
      <c r="BV55" s="2">
        <f t="shared" si="19"/>
        <v>0</v>
      </c>
      <c r="BW55" s="2">
        <f t="shared" si="19"/>
        <v>0</v>
      </c>
      <c r="BX55" s="2">
        <f t="shared" si="19"/>
        <v>0</v>
      </c>
      <c r="BY55" s="2">
        <f t="shared" si="19"/>
        <v>0</v>
      </c>
      <c r="BZ55" s="2">
        <f t="shared" si="19"/>
        <v>1</v>
      </c>
      <c r="CA55" s="2">
        <f t="shared" si="19"/>
        <v>0</v>
      </c>
      <c r="CB55" s="2">
        <f t="shared" si="19"/>
        <v>1</v>
      </c>
      <c r="CC55" s="2">
        <f t="shared" si="19"/>
        <v>0</v>
      </c>
      <c r="CD55" s="2">
        <f t="shared" si="19"/>
        <v>0</v>
      </c>
      <c r="CE55" s="2">
        <f t="shared" si="19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ТА-9  -  Р₀</v>
      </c>
      <c r="B56" s="15" t="s">
        <v>1506</v>
      </c>
      <c r="C56" s="18">
        <v>135</v>
      </c>
      <c r="D56" s="18">
        <v>130</v>
      </c>
      <c r="E56" s="22" t="s">
        <v>117</v>
      </c>
      <c r="F56" s="22">
        <v>3</v>
      </c>
      <c r="G56" s="22"/>
      <c r="H56" s="20">
        <f t="shared" ca="1" si="4"/>
        <v>0</v>
      </c>
      <c r="I56" s="16" t="str">
        <f t="shared" si="5"/>
        <v>09T002PP0L17</v>
      </c>
      <c r="J56" s="54">
        <v>128.86553317917256</v>
      </c>
      <c r="K56" s="54">
        <v>127.85012046469173</v>
      </c>
      <c r="L56" s="54">
        <v>127.22667896950004</v>
      </c>
      <c r="M56" s="54">
        <v>130.27304098352792</v>
      </c>
      <c r="N56" s="54">
        <v>128.84350437421591</v>
      </c>
      <c r="O56" s="54">
        <v>129.08993178619937</v>
      </c>
      <c r="P56" s="54">
        <v>128.14794946743447</v>
      </c>
      <c r="Q56" s="54">
        <v>127.22184987672527</v>
      </c>
      <c r="R56" s="54">
        <v>126.94938783921934</v>
      </c>
      <c r="S56" s="54">
        <v>127.57445445138944</v>
      </c>
      <c r="T56" s="54">
        <v>127.24759456686121</v>
      </c>
      <c r="U56" s="54">
        <v>128.43170004049753</v>
      </c>
      <c r="V56" s="54">
        <v>130.80995480585989</v>
      </c>
      <c r="W56" s="56">
        <v>130.46485048668598</v>
      </c>
      <c r="X56" s="2">
        <f t="shared" ca="1" si="16"/>
        <v>2</v>
      </c>
      <c r="Y56" s="2">
        <f t="shared" ca="1" si="16"/>
        <v>2</v>
      </c>
      <c r="Z56" s="2">
        <f t="shared" ca="1" si="14"/>
        <v>2</v>
      </c>
      <c r="AA56" s="2">
        <f t="shared" ca="1" si="14"/>
        <v>0</v>
      </c>
      <c r="AB56" s="2">
        <f t="shared" ca="1" si="14"/>
        <v>2</v>
      </c>
      <c r="AC56" s="2">
        <f t="shared" ca="1" si="14"/>
        <v>2</v>
      </c>
      <c r="AD56" s="2">
        <f t="shared" ca="1" si="14"/>
        <v>2</v>
      </c>
      <c r="AE56" s="2">
        <f t="shared" ca="1" si="14"/>
        <v>2</v>
      </c>
      <c r="AF56" s="2">
        <f t="shared" ca="1" si="14"/>
        <v>2</v>
      </c>
      <c r="AG56" s="2">
        <f t="shared" ca="1" si="14"/>
        <v>2</v>
      </c>
      <c r="AH56" s="2">
        <f t="shared" ca="1" si="14"/>
        <v>2</v>
      </c>
      <c r="AI56" s="2">
        <f t="shared" ca="1" si="14"/>
        <v>2</v>
      </c>
      <c r="AJ56" s="2">
        <f t="shared" ca="1" si="14"/>
        <v>0</v>
      </c>
      <c r="AK56" s="2">
        <f t="shared" ca="1" si="14"/>
        <v>0</v>
      </c>
      <c r="AL56" s="55">
        <v>130</v>
      </c>
      <c r="AM56" s="55">
        <v>130</v>
      </c>
      <c r="AN56" s="55">
        <v>130</v>
      </c>
      <c r="AO56" s="55">
        <v>130</v>
      </c>
      <c r="AP56" s="55">
        <v>130</v>
      </c>
      <c r="AQ56" s="55">
        <v>130</v>
      </c>
      <c r="AR56" s="55">
        <v>130</v>
      </c>
      <c r="AS56" s="55">
        <v>130</v>
      </c>
      <c r="AT56" s="55">
        <v>130</v>
      </c>
      <c r="AU56" s="55">
        <v>130</v>
      </c>
      <c r="AV56" s="55">
        <v>130</v>
      </c>
      <c r="AW56" s="55">
        <v>130</v>
      </c>
      <c r="AX56" s="55">
        <v>130</v>
      </c>
      <c r="AY56" s="55">
        <v>130</v>
      </c>
      <c r="AZ56" s="2">
        <f t="shared" ca="1" si="17"/>
        <v>0</v>
      </c>
      <c r="BA56" s="2">
        <f t="shared" ca="1" si="17"/>
        <v>0</v>
      </c>
      <c r="BB56" s="2">
        <f t="shared" ca="1" si="15"/>
        <v>0</v>
      </c>
      <c r="BC56" s="2">
        <f t="shared" ca="1" si="15"/>
        <v>0</v>
      </c>
      <c r="BD56" s="2">
        <f t="shared" ca="1" si="15"/>
        <v>0</v>
      </c>
      <c r="BE56" s="2">
        <f t="shared" ca="1" si="15"/>
        <v>0</v>
      </c>
      <c r="BF56" s="2">
        <f t="shared" ca="1" si="15"/>
        <v>0</v>
      </c>
      <c r="BG56" s="2">
        <f t="shared" ca="1" si="15"/>
        <v>0</v>
      </c>
      <c r="BH56" s="2">
        <f t="shared" ca="1" si="15"/>
        <v>0</v>
      </c>
      <c r="BI56" s="2">
        <f t="shared" ca="1" si="15"/>
        <v>0</v>
      </c>
      <c r="BJ56" s="2">
        <f t="shared" ca="1" si="15"/>
        <v>0</v>
      </c>
      <c r="BK56" s="2">
        <f t="shared" ca="1" si="15"/>
        <v>0</v>
      </c>
      <c r="BL56" s="2">
        <f t="shared" ca="1" si="15"/>
        <v>0</v>
      </c>
      <c r="BM56" s="2">
        <f t="shared" ca="1" si="15"/>
        <v>0</v>
      </c>
      <c r="BN56" s="2" t="str">
        <f t="shared" si="8"/>
        <v>PP</v>
      </c>
      <c r="BO56" s="2">
        <f>IF(AND(COUNTIF(J56:W56,"&gt;0")&gt;6,COUNTIF(J56:W56,"&gt;0")=SUM(BR56:CE56)),SUM(BR56:CE56),0)</f>
        <v>0</v>
      </c>
      <c r="BP56" s="2">
        <f t="shared" si="13"/>
        <v>0</v>
      </c>
      <c r="BR56" s="2">
        <f t="shared" si="19"/>
        <v>1</v>
      </c>
      <c r="BS56" s="2">
        <f t="shared" si="19"/>
        <v>1</v>
      </c>
      <c r="BT56" s="2">
        <f t="shared" si="19"/>
        <v>1</v>
      </c>
      <c r="BU56" s="2">
        <f t="shared" si="19"/>
        <v>0</v>
      </c>
      <c r="BV56" s="2">
        <f t="shared" si="19"/>
        <v>1</v>
      </c>
      <c r="BW56" s="2">
        <f t="shared" si="19"/>
        <v>1</v>
      </c>
      <c r="BX56" s="2">
        <f t="shared" si="19"/>
        <v>1</v>
      </c>
      <c r="BY56" s="2">
        <f t="shared" si="19"/>
        <v>1</v>
      </c>
      <c r="BZ56" s="2">
        <f t="shared" si="19"/>
        <v>1</v>
      </c>
      <c r="CA56" s="2">
        <f t="shared" si="19"/>
        <v>1</v>
      </c>
      <c r="CB56" s="2">
        <f t="shared" si="19"/>
        <v>1</v>
      </c>
      <c r="CC56" s="2">
        <f t="shared" si="19"/>
        <v>1</v>
      </c>
      <c r="CD56" s="2">
        <f t="shared" si="19"/>
        <v>0</v>
      </c>
      <c r="CE56" s="2">
        <f t="shared" si="19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ТА-3  -  Т₀</v>
      </c>
      <c r="B57" s="15" t="s">
        <v>1536</v>
      </c>
      <c r="C57" s="18">
        <v>515</v>
      </c>
      <c r="D57" s="18">
        <v>500</v>
      </c>
      <c r="E57" s="22" t="s">
        <v>117</v>
      </c>
      <c r="F57" s="22">
        <v>3</v>
      </c>
      <c r="G57" s="22"/>
      <c r="H57" s="20">
        <f t="shared" ca="1" si="4"/>
        <v>0</v>
      </c>
      <c r="I57" s="16" t="str">
        <f t="shared" si="5"/>
        <v>03T002TP0N17</v>
      </c>
      <c r="J57" s="54">
        <v>0</v>
      </c>
      <c r="K57" s="54">
        <v>506.99999999999994</v>
      </c>
      <c r="L57" s="54">
        <v>507.00000000000006</v>
      </c>
      <c r="M57" s="54">
        <v>0</v>
      </c>
      <c r="N57" s="54">
        <v>0</v>
      </c>
      <c r="O57" s="54">
        <v>505</v>
      </c>
      <c r="P57" s="54">
        <v>508.00000000000006</v>
      </c>
      <c r="Q57" s="54">
        <v>507.99999999999994</v>
      </c>
      <c r="R57" s="54">
        <v>506.99999999999994</v>
      </c>
      <c r="S57" s="54">
        <v>508</v>
      </c>
      <c r="T57" s="54">
        <v>507</v>
      </c>
      <c r="U57" s="54">
        <v>507</v>
      </c>
      <c r="V57" s="54">
        <v>506</v>
      </c>
      <c r="W57" s="56">
        <v>0</v>
      </c>
      <c r="X57" s="2">
        <f t="shared" ca="1" si="16"/>
        <v>2</v>
      </c>
      <c r="Y57" s="2">
        <f t="shared" ca="1" si="16"/>
        <v>0</v>
      </c>
      <c r="Z57" s="2">
        <f t="shared" ca="1" si="14"/>
        <v>0</v>
      </c>
      <c r="AA57" s="2">
        <f t="shared" ca="1" si="14"/>
        <v>2</v>
      </c>
      <c r="AB57" s="2">
        <f t="shared" ca="1" si="14"/>
        <v>2</v>
      </c>
      <c r="AC57" s="2">
        <f t="shared" ca="1" si="14"/>
        <v>0</v>
      </c>
      <c r="AD57" s="2">
        <f t="shared" ca="1" si="14"/>
        <v>0</v>
      </c>
      <c r="AE57" s="2">
        <f t="shared" ca="1" si="14"/>
        <v>0</v>
      </c>
      <c r="AF57" s="2">
        <f t="shared" ca="1" si="14"/>
        <v>0</v>
      </c>
      <c r="AG57" s="2">
        <f t="shared" ca="1" si="14"/>
        <v>0</v>
      </c>
      <c r="AH57" s="2">
        <f t="shared" ca="1" si="14"/>
        <v>0</v>
      </c>
      <c r="AI57" s="2">
        <f t="shared" ca="1" si="14"/>
        <v>0</v>
      </c>
      <c r="AJ57" s="2">
        <f t="shared" ca="1" si="14"/>
        <v>0</v>
      </c>
      <c r="AK57" s="2">
        <f t="shared" ca="1" si="14"/>
        <v>2</v>
      </c>
      <c r="AL57" s="55">
        <v>0</v>
      </c>
      <c r="AM57" s="55">
        <v>500</v>
      </c>
      <c r="AN57" s="55">
        <v>500</v>
      </c>
      <c r="AO57" s="55">
        <v>0</v>
      </c>
      <c r="AP57" s="55">
        <v>0</v>
      </c>
      <c r="AQ57" s="55">
        <v>500</v>
      </c>
      <c r="AR57" s="55">
        <v>500</v>
      </c>
      <c r="AS57" s="55">
        <v>500</v>
      </c>
      <c r="AT57" s="55">
        <v>500</v>
      </c>
      <c r="AU57" s="55">
        <v>500</v>
      </c>
      <c r="AV57" s="55">
        <v>500</v>
      </c>
      <c r="AW57" s="55">
        <v>500</v>
      </c>
      <c r="AX57" s="55">
        <v>500</v>
      </c>
      <c r="AY57" s="55">
        <v>0</v>
      </c>
      <c r="AZ57" s="2">
        <f t="shared" ca="1" si="17"/>
        <v>0</v>
      </c>
      <c r="BA57" s="2">
        <f t="shared" ca="1" si="17"/>
        <v>0</v>
      </c>
      <c r="BB57" s="2">
        <f t="shared" ca="1" si="15"/>
        <v>0</v>
      </c>
      <c r="BC57" s="2">
        <f t="shared" ca="1" si="15"/>
        <v>0</v>
      </c>
      <c r="BD57" s="2">
        <f t="shared" ca="1" si="15"/>
        <v>1</v>
      </c>
      <c r="BE57" s="2">
        <f t="shared" ca="1" si="15"/>
        <v>0</v>
      </c>
      <c r="BF57" s="2">
        <f t="shared" ca="1" si="15"/>
        <v>0</v>
      </c>
      <c r="BG57" s="2">
        <f t="shared" ca="1" si="15"/>
        <v>0</v>
      </c>
      <c r="BH57" s="2">
        <f t="shared" ca="1" si="15"/>
        <v>0</v>
      </c>
      <c r="BI57" s="2">
        <f t="shared" ca="1" si="15"/>
        <v>0</v>
      </c>
      <c r="BJ57" s="2">
        <f t="shared" ca="1" si="15"/>
        <v>0</v>
      </c>
      <c r="BK57" s="2">
        <f t="shared" ca="1" si="15"/>
        <v>1</v>
      </c>
      <c r="BL57" s="2">
        <f t="shared" ca="1" si="15"/>
        <v>0</v>
      </c>
      <c r="BM57" s="2">
        <f t="shared" ca="1" si="15"/>
        <v>0</v>
      </c>
      <c r="BN57" s="2" t="str">
        <f t="shared" si="8"/>
        <v>TP</v>
      </c>
      <c r="BP57" s="2">
        <f t="shared" si="13"/>
        <v>1</v>
      </c>
      <c r="BR57" s="2">
        <f t="shared" ref="BR57:CE63" si="20">IF(AND(J85 &gt;0,J57&lt;$D57,J57 &gt;50),1,0)</f>
        <v>0</v>
      </c>
      <c r="BS57" s="2">
        <f t="shared" si="20"/>
        <v>0</v>
      </c>
      <c r="BT57" s="2">
        <f t="shared" si="20"/>
        <v>0</v>
      </c>
      <c r="BU57" s="2">
        <f t="shared" si="20"/>
        <v>0</v>
      </c>
      <c r="BV57" s="2">
        <f t="shared" si="20"/>
        <v>0</v>
      </c>
      <c r="BW57" s="2">
        <f t="shared" si="20"/>
        <v>0</v>
      </c>
      <c r="BX57" s="2">
        <f t="shared" si="20"/>
        <v>0</v>
      </c>
      <c r="BY57" s="2">
        <f t="shared" si="20"/>
        <v>0</v>
      </c>
      <c r="BZ57" s="2">
        <f t="shared" si="20"/>
        <v>0</v>
      </c>
      <c r="CA57" s="2">
        <f t="shared" si="20"/>
        <v>0</v>
      </c>
      <c r="CB57" s="2">
        <f t="shared" si="20"/>
        <v>0</v>
      </c>
      <c r="CC57" s="2">
        <f t="shared" si="20"/>
        <v>0</v>
      </c>
      <c r="CD57" s="2">
        <f t="shared" si="20"/>
        <v>0</v>
      </c>
      <c r="CE57" s="2">
        <f t="shared" si="20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ТА-4  -  Т₀</v>
      </c>
      <c r="B58" s="15" t="s">
        <v>1537</v>
      </c>
      <c r="C58" s="18">
        <v>515</v>
      </c>
      <c r="D58" s="18">
        <v>500</v>
      </c>
      <c r="E58" s="22" t="s">
        <v>117</v>
      </c>
      <c r="F58" s="22">
        <v>3</v>
      </c>
      <c r="G58" s="22"/>
      <c r="H58" s="20">
        <f t="shared" ca="1" si="4"/>
        <v>0</v>
      </c>
      <c r="I58" s="16" t="str">
        <f t="shared" si="5"/>
        <v>04T002TP0N17</v>
      </c>
      <c r="J58" s="54">
        <v>504.99999999999989</v>
      </c>
      <c r="K58" s="54">
        <v>506.99999999999989</v>
      </c>
      <c r="L58" s="54">
        <v>506</v>
      </c>
      <c r="M58" s="54">
        <v>506</v>
      </c>
      <c r="N58" s="54">
        <v>507.00000000000006</v>
      </c>
      <c r="O58" s="54">
        <v>507</v>
      </c>
      <c r="P58" s="54">
        <v>507.00000000000006</v>
      </c>
      <c r="Q58" s="54">
        <v>508.00000000000006</v>
      </c>
      <c r="R58" s="54">
        <v>507.00000000000006</v>
      </c>
      <c r="S58" s="54">
        <v>508</v>
      </c>
      <c r="T58" s="54">
        <v>508</v>
      </c>
      <c r="U58" s="54">
        <v>0</v>
      </c>
      <c r="V58" s="54">
        <v>0</v>
      </c>
      <c r="W58" s="56">
        <v>0</v>
      </c>
      <c r="X58" s="2">
        <f t="shared" ca="1" si="16"/>
        <v>0</v>
      </c>
      <c r="Y58" s="2">
        <f t="shared" ca="1" si="16"/>
        <v>0</v>
      </c>
      <c r="Z58" s="2">
        <f t="shared" ca="1" si="14"/>
        <v>0</v>
      </c>
      <c r="AA58" s="2">
        <f t="shared" ca="1" si="14"/>
        <v>0</v>
      </c>
      <c r="AB58" s="2">
        <f t="shared" ca="1" si="14"/>
        <v>0</v>
      </c>
      <c r="AC58" s="2">
        <f t="shared" ca="1" si="14"/>
        <v>0</v>
      </c>
      <c r="AD58" s="2">
        <f t="shared" ca="1" si="14"/>
        <v>0</v>
      </c>
      <c r="AE58" s="2">
        <f t="shared" ca="1" si="14"/>
        <v>0</v>
      </c>
      <c r="AF58" s="2">
        <f t="shared" ca="1" si="14"/>
        <v>0</v>
      </c>
      <c r="AG58" s="2">
        <f t="shared" ca="1" si="14"/>
        <v>0</v>
      </c>
      <c r="AH58" s="2">
        <f t="shared" ca="1" si="14"/>
        <v>0</v>
      </c>
      <c r="AI58" s="2">
        <f t="shared" ca="1" si="14"/>
        <v>2</v>
      </c>
      <c r="AJ58" s="2">
        <f t="shared" ca="1" si="14"/>
        <v>2</v>
      </c>
      <c r="AK58" s="2">
        <f t="shared" ca="1" si="14"/>
        <v>2</v>
      </c>
      <c r="AL58" s="55">
        <v>500</v>
      </c>
      <c r="AM58" s="55">
        <v>500</v>
      </c>
      <c r="AN58" s="55">
        <v>500</v>
      </c>
      <c r="AO58" s="55">
        <v>500</v>
      </c>
      <c r="AP58" s="55">
        <v>500</v>
      </c>
      <c r="AQ58" s="55">
        <v>500</v>
      </c>
      <c r="AR58" s="55">
        <v>500</v>
      </c>
      <c r="AS58" s="55">
        <v>500</v>
      </c>
      <c r="AT58" s="55">
        <v>500</v>
      </c>
      <c r="AU58" s="55">
        <v>500</v>
      </c>
      <c r="AV58" s="55">
        <v>500</v>
      </c>
      <c r="AW58" s="55">
        <v>0</v>
      </c>
      <c r="AX58" s="55">
        <v>0</v>
      </c>
      <c r="AY58" s="55">
        <v>0</v>
      </c>
      <c r="AZ58" s="2">
        <f t="shared" ca="1" si="17"/>
        <v>0</v>
      </c>
      <c r="BA58" s="2">
        <f t="shared" ca="1" si="17"/>
        <v>0</v>
      </c>
      <c r="BB58" s="2">
        <f t="shared" ca="1" si="15"/>
        <v>0</v>
      </c>
      <c r="BC58" s="2">
        <f t="shared" ca="1" si="15"/>
        <v>0</v>
      </c>
      <c r="BD58" s="2">
        <f t="shared" ca="1" si="15"/>
        <v>1</v>
      </c>
      <c r="BE58" s="2">
        <f t="shared" ca="1" si="15"/>
        <v>0</v>
      </c>
      <c r="BF58" s="2">
        <f t="shared" ca="1" si="15"/>
        <v>0</v>
      </c>
      <c r="BG58" s="2">
        <f t="shared" ca="1" si="15"/>
        <v>0</v>
      </c>
      <c r="BH58" s="2">
        <f t="shared" ca="1" si="15"/>
        <v>0</v>
      </c>
      <c r="BI58" s="2">
        <f t="shared" ca="1" si="15"/>
        <v>0</v>
      </c>
      <c r="BJ58" s="2">
        <f t="shared" ca="1" si="15"/>
        <v>0</v>
      </c>
      <c r="BK58" s="2">
        <f t="shared" ca="1" si="15"/>
        <v>1</v>
      </c>
      <c r="BL58" s="2">
        <f t="shared" ca="1" si="15"/>
        <v>0</v>
      </c>
      <c r="BM58" s="2">
        <f t="shared" ca="1" si="15"/>
        <v>0</v>
      </c>
      <c r="BN58" s="2" t="str">
        <f t="shared" si="8"/>
        <v>TP</v>
      </c>
      <c r="BP58" s="2">
        <f t="shared" si="13"/>
        <v>1</v>
      </c>
      <c r="BR58" s="2">
        <f t="shared" si="20"/>
        <v>0</v>
      </c>
      <c r="BS58" s="2">
        <f t="shared" si="20"/>
        <v>0</v>
      </c>
      <c r="BT58" s="2">
        <f t="shared" si="20"/>
        <v>0</v>
      </c>
      <c r="BU58" s="2">
        <f t="shared" si="20"/>
        <v>0</v>
      </c>
      <c r="BV58" s="2">
        <f t="shared" si="20"/>
        <v>0</v>
      </c>
      <c r="BW58" s="2">
        <f t="shared" si="20"/>
        <v>0</v>
      </c>
      <c r="BX58" s="2">
        <f t="shared" si="20"/>
        <v>0</v>
      </c>
      <c r="BY58" s="2">
        <f t="shared" si="20"/>
        <v>0</v>
      </c>
      <c r="BZ58" s="2">
        <f t="shared" si="20"/>
        <v>0</v>
      </c>
      <c r="CA58" s="2">
        <f t="shared" si="20"/>
        <v>0</v>
      </c>
      <c r="CB58" s="2">
        <f t="shared" si="20"/>
        <v>0</v>
      </c>
      <c r="CC58" s="2">
        <f t="shared" si="20"/>
        <v>0</v>
      </c>
      <c r="CD58" s="2">
        <f t="shared" si="20"/>
        <v>0</v>
      </c>
      <c r="CE58" s="2">
        <f t="shared" si="20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ТА-5  -  Т₀</v>
      </c>
      <c r="B59" s="15" t="s">
        <v>1538</v>
      </c>
      <c r="C59" s="18">
        <v>515</v>
      </c>
      <c r="D59" s="18">
        <v>500</v>
      </c>
      <c r="E59" s="22" t="s">
        <v>117</v>
      </c>
      <c r="F59" s="22">
        <v>3</v>
      </c>
      <c r="G59" s="22"/>
      <c r="H59" s="20">
        <f t="shared" ca="1" si="4"/>
        <v>0</v>
      </c>
      <c r="I59" s="16" t="str">
        <f t="shared" si="5"/>
        <v>05T002TP0N17</v>
      </c>
      <c r="J59" s="54">
        <v>505</v>
      </c>
      <c r="K59" s="54">
        <v>506.99999999999994</v>
      </c>
      <c r="L59" s="54">
        <v>510</v>
      </c>
      <c r="M59" s="54">
        <v>504.99999999999994</v>
      </c>
      <c r="N59" s="54">
        <v>503</v>
      </c>
      <c r="O59" s="54">
        <v>508.00000000000006</v>
      </c>
      <c r="P59" s="54">
        <v>508.00000000000006</v>
      </c>
      <c r="Q59" s="54">
        <v>508.00000000000006</v>
      </c>
      <c r="R59" s="54">
        <v>507</v>
      </c>
      <c r="S59" s="54">
        <v>507.99999999999994</v>
      </c>
      <c r="T59" s="54">
        <v>503.99999999999994</v>
      </c>
      <c r="U59" s="54">
        <v>505.00000000000006</v>
      </c>
      <c r="V59" s="54">
        <v>504.99999999999989</v>
      </c>
      <c r="W59" s="56">
        <v>507.00000000000006</v>
      </c>
      <c r="X59" s="2">
        <f t="shared" ca="1" si="16"/>
        <v>0</v>
      </c>
      <c r="Y59" s="2">
        <f t="shared" ca="1" si="16"/>
        <v>0</v>
      </c>
      <c r="Z59" s="2">
        <f t="shared" ca="1" si="14"/>
        <v>0</v>
      </c>
      <c r="AA59" s="2">
        <f t="shared" ca="1" si="14"/>
        <v>0</v>
      </c>
      <c r="AB59" s="2">
        <f t="shared" ca="1" si="14"/>
        <v>0</v>
      </c>
      <c r="AC59" s="2">
        <f t="shared" ca="1" si="14"/>
        <v>0</v>
      </c>
      <c r="AD59" s="2">
        <f t="shared" ca="1" si="14"/>
        <v>0</v>
      </c>
      <c r="AE59" s="2">
        <f t="shared" ca="1" si="14"/>
        <v>0</v>
      </c>
      <c r="AF59" s="2">
        <f t="shared" ca="1" si="14"/>
        <v>0</v>
      </c>
      <c r="AG59" s="2">
        <f t="shared" ca="1" si="14"/>
        <v>0</v>
      </c>
      <c r="AH59" s="2">
        <f t="shared" ca="1" si="14"/>
        <v>0</v>
      </c>
      <c r="AI59" s="2">
        <f t="shared" ca="1" si="14"/>
        <v>0</v>
      </c>
      <c r="AJ59" s="2">
        <f t="shared" ca="1" si="14"/>
        <v>0</v>
      </c>
      <c r="AK59" s="2">
        <f t="shared" ca="1" si="14"/>
        <v>0</v>
      </c>
      <c r="AL59" s="55">
        <v>500</v>
      </c>
      <c r="AM59" s="55">
        <v>500</v>
      </c>
      <c r="AN59" s="55">
        <v>500</v>
      </c>
      <c r="AO59" s="55">
        <v>500</v>
      </c>
      <c r="AP59" s="55">
        <v>500</v>
      </c>
      <c r="AQ59" s="55">
        <v>500</v>
      </c>
      <c r="AR59" s="55">
        <v>500</v>
      </c>
      <c r="AS59" s="55">
        <v>500</v>
      </c>
      <c r="AT59" s="55">
        <v>500</v>
      </c>
      <c r="AU59" s="55">
        <v>500</v>
      </c>
      <c r="AV59" s="55">
        <v>500</v>
      </c>
      <c r="AW59" s="55">
        <v>500</v>
      </c>
      <c r="AX59" s="55">
        <v>500</v>
      </c>
      <c r="AY59" s="55">
        <v>500</v>
      </c>
      <c r="AZ59" s="2">
        <f t="shared" ca="1" si="17"/>
        <v>0</v>
      </c>
      <c r="BA59" s="2">
        <f t="shared" ca="1" si="17"/>
        <v>0</v>
      </c>
      <c r="BB59" s="2">
        <f t="shared" ca="1" si="15"/>
        <v>0</v>
      </c>
      <c r="BC59" s="2">
        <f t="shared" ca="1" si="15"/>
        <v>0</v>
      </c>
      <c r="BD59" s="2">
        <f t="shared" ca="1" si="15"/>
        <v>2</v>
      </c>
      <c r="BE59" s="2">
        <f t="shared" ca="1" si="15"/>
        <v>1</v>
      </c>
      <c r="BF59" s="2">
        <f t="shared" ca="1" si="15"/>
        <v>0</v>
      </c>
      <c r="BG59" s="2">
        <f t="shared" ca="1" si="15"/>
        <v>0</v>
      </c>
      <c r="BH59" s="2">
        <f t="shared" ca="1" si="15"/>
        <v>0</v>
      </c>
      <c r="BI59" s="2">
        <f t="shared" ca="1" si="15"/>
        <v>0</v>
      </c>
      <c r="BJ59" s="2">
        <f t="shared" ca="1" si="15"/>
        <v>0</v>
      </c>
      <c r="BK59" s="2">
        <f t="shared" ca="1" si="15"/>
        <v>1</v>
      </c>
      <c r="BL59" s="2">
        <f t="shared" ca="1" si="15"/>
        <v>0</v>
      </c>
      <c r="BM59" s="2">
        <f t="shared" ca="1" si="15"/>
        <v>0</v>
      </c>
      <c r="BN59" s="2" t="str">
        <f t="shared" si="8"/>
        <v>TP</v>
      </c>
      <c r="BO59" s="2">
        <f>IF(AND(COUNTIF(J59:W59,"&gt;0")&gt;6,COUNTIF(J59:W59,"&gt;0")=SUM(BR59:CE59)),SUM(BR59:CE59),0)</f>
        <v>0</v>
      </c>
      <c r="BP59" s="2">
        <f t="shared" si="13"/>
        <v>1</v>
      </c>
      <c r="BR59" s="2">
        <f t="shared" si="20"/>
        <v>0</v>
      </c>
      <c r="BS59" s="2">
        <f t="shared" si="20"/>
        <v>0</v>
      </c>
      <c r="BT59" s="2">
        <f t="shared" si="20"/>
        <v>0</v>
      </c>
      <c r="BU59" s="2">
        <f t="shared" si="20"/>
        <v>0</v>
      </c>
      <c r="BV59" s="2">
        <f t="shared" si="20"/>
        <v>0</v>
      </c>
      <c r="BW59" s="2">
        <f t="shared" si="20"/>
        <v>0</v>
      </c>
      <c r="BX59" s="2">
        <f t="shared" si="20"/>
        <v>0</v>
      </c>
      <c r="BY59" s="2">
        <f t="shared" si="20"/>
        <v>0</v>
      </c>
      <c r="BZ59" s="2">
        <f t="shared" si="20"/>
        <v>0</v>
      </c>
      <c r="CA59" s="2">
        <f t="shared" si="20"/>
        <v>0</v>
      </c>
      <c r="CB59" s="2">
        <f t="shared" si="20"/>
        <v>0</v>
      </c>
      <c r="CC59" s="2">
        <f t="shared" si="20"/>
        <v>0</v>
      </c>
      <c r="CD59" s="2">
        <f t="shared" si="20"/>
        <v>0</v>
      </c>
      <c r="CE59" s="2">
        <f t="shared" si="20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ТА-6  -  Т₀</v>
      </c>
      <c r="B60" s="15" t="s">
        <v>1539</v>
      </c>
      <c r="C60" s="18">
        <v>550</v>
      </c>
      <c r="D60" s="18">
        <v>530</v>
      </c>
      <c r="E60" s="22" t="s">
        <v>117</v>
      </c>
      <c r="F60" s="22">
        <v>3</v>
      </c>
      <c r="G60" s="22"/>
      <c r="H60" s="20">
        <f t="shared" ca="1" si="4"/>
        <v>0</v>
      </c>
      <c r="I60" s="16" t="str">
        <f t="shared" si="5"/>
        <v>06T002TP0L17</v>
      </c>
      <c r="J60" s="54">
        <v>0</v>
      </c>
      <c r="K60" s="54">
        <v>546.3255398078951</v>
      </c>
      <c r="L60" s="54">
        <v>540.87867954549142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547.83430014555381</v>
      </c>
      <c r="S60" s="54">
        <v>543.51868765045106</v>
      </c>
      <c r="T60" s="54">
        <v>545.61254150676109</v>
      </c>
      <c r="U60" s="54">
        <v>0</v>
      </c>
      <c r="V60" s="54">
        <v>0</v>
      </c>
      <c r="W60" s="56">
        <v>0</v>
      </c>
      <c r="X60" s="2">
        <f t="shared" ca="1" si="16"/>
        <v>2</v>
      </c>
      <c r="Y60" s="2">
        <f t="shared" ca="1" si="16"/>
        <v>0</v>
      </c>
      <c r="Z60" s="2">
        <f t="shared" ca="1" si="14"/>
        <v>0</v>
      </c>
      <c r="AA60" s="2">
        <f t="shared" ca="1" si="14"/>
        <v>2</v>
      </c>
      <c r="AB60" s="2">
        <f t="shared" ca="1" si="14"/>
        <v>2</v>
      </c>
      <c r="AC60" s="2">
        <f t="shared" ca="1" si="14"/>
        <v>2</v>
      </c>
      <c r="AD60" s="2">
        <f t="shared" ca="1" si="14"/>
        <v>2</v>
      </c>
      <c r="AE60" s="2">
        <f t="shared" ca="1" si="14"/>
        <v>2</v>
      </c>
      <c r="AF60" s="2">
        <f t="shared" ca="1" si="14"/>
        <v>0</v>
      </c>
      <c r="AG60" s="2">
        <f t="shared" ca="1" si="14"/>
        <v>0</v>
      </c>
      <c r="AH60" s="2">
        <f t="shared" ca="1" si="14"/>
        <v>0</v>
      </c>
      <c r="AI60" s="2">
        <f t="shared" ca="1" si="14"/>
        <v>2</v>
      </c>
      <c r="AJ60" s="2">
        <f t="shared" ca="1" si="14"/>
        <v>2</v>
      </c>
      <c r="AK60" s="2">
        <f t="shared" ca="1" si="14"/>
        <v>2</v>
      </c>
      <c r="AL60" s="55">
        <v>0</v>
      </c>
      <c r="AM60" s="55">
        <v>545</v>
      </c>
      <c r="AN60" s="55">
        <v>545</v>
      </c>
      <c r="AO60" s="55">
        <v>0</v>
      </c>
      <c r="AP60" s="55">
        <v>0</v>
      </c>
      <c r="AQ60" s="55">
        <v>0</v>
      </c>
      <c r="AR60" s="55">
        <v>0</v>
      </c>
      <c r="AS60" s="55">
        <v>0</v>
      </c>
      <c r="AT60" s="55">
        <v>545</v>
      </c>
      <c r="AU60" s="55">
        <v>545</v>
      </c>
      <c r="AV60" s="55">
        <v>545</v>
      </c>
      <c r="AW60" s="55">
        <v>0</v>
      </c>
      <c r="AX60" s="55">
        <v>0</v>
      </c>
      <c r="AY60" s="55">
        <v>0</v>
      </c>
      <c r="AZ60" s="2">
        <f t="shared" ca="1" si="17"/>
        <v>0</v>
      </c>
      <c r="BA60" s="2">
        <f t="shared" ca="1" si="17"/>
        <v>0</v>
      </c>
      <c r="BB60" s="2">
        <f t="shared" ca="1" si="15"/>
        <v>0</v>
      </c>
      <c r="BC60" s="2">
        <f t="shared" ca="1" si="15"/>
        <v>0</v>
      </c>
      <c r="BD60" s="2">
        <f t="shared" ca="1" si="15"/>
        <v>3</v>
      </c>
      <c r="BE60" s="2">
        <f t="shared" ca="1" si="15"/>
        <v>1</v>
      </c>
      <c r="BF60" s="2">
        <f t="shared" ca="1" si="15"/>
        <v>1</v>
      </c>
      <c r="BG60" s="2">
        <f t="shared" ca="1" si="15"/>
        <v>0</v>
      </c>
      <c r="BH60" s="2">
        <f t="shared" ca="1" si="15"/>
        <v>0</v>
      </c>
      <c r="BI60" s="2">
        <f t="shared" ca="1" si="15"/>
        <v>0</v>
      </c>
      <c r="BJ60" s="2">
        <f t="shared" ca="1" si="15"/>
        <v>0</v>
      </c>
      <c r="BK60" s="2">
        <f t="shared" ca="1" si="15"/>
        <v>1</v>
      </c>
      <c r="BL60" s="2">
        <f t="shared" ca="1" si="15"/>
        <v>0</v>
      </c>
      <c r="BM60" s="2">
        <f t="shared" ca="1" si="15"/>
        <v>0</v>
      </c>
      <c r="BN60" s="2" t="str">
        <f t="shared" si="8"/>
        <v>TP</v>
      </c>
      <c r="BP60" s="2">
        <f t="shared" si="13"/>
        <v>0</v>
      </c>
      <c r="BR60" s="2">
        <f t="shared" si="20"/>
        <v>0</v>
      </c>
      <c r="BS60" s="2">
        <f t="shared" si="20"/>
        <v>0</v>
      </c>
      <c r="BT60" s="2">
        <f t="shared" si="20"/>
        <v>0</v>
      </c>
      <c r="BU60" s="2">
        <f t="shared" si="20"/>
        <v>0</v>
      </c>
      <c r="BV60" s="2">
        <f t="shared" si="20"/>
        <v>0</v>
      </c>
      <c r="BW60" s="2">
        <f t="shared" si="20"/>
        <v>0</v>
      </c>
      <c r="BX60" s="2">
        <f t="shared" si="20"/>
        <v>0</v>
      </c>
      <c r="BY60" s="2">
        <f t="shared" si="20"/>
        <v>0</v>
      </c>
      <c r="BZ60" s="2">
        <f t="shared" si="20"/>
        <v>0</v>
      </c>
      <c r="CA60" s="2">
        <f t="shared" si="20"/>
        <v>0</v>
      </c>
      <c r="CB60" s="2">
        <f t="shared" si="20"/>
        <v>0</v>
      </c>
      <c r="CC60" s="2">
        <f t="shared" si="20"/>
        <v>0</v>
      </c>
      <c r="CD60" s="2">
        <f t="shared" si="20"/>
        <v>0</v>
      </c>
      <c r="CE60" s="2">
        <f t="shared" si="20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ТА-7  -  Т₀</v>
      </c>
      <c r="B61" s="15" t="s">
        <v>1540</v>
      </c>
      <c r="C61" s="18">
        <v>550</v>
      </c>
      <c r="D61" s="18">
        <v>530</v>
      </c>
      <c r="E61" s="22" t="s">
        <v>117</v>
      </c>
      <c r="F61" s="22">
        <v>3</v>
      </c>
      <c r="G61" s="22"/>
      <c r="H61" s="20">
        <f t="shared" ca="1" si="4"/>
        <v>0</v>
      </c>
      <c r="I61" s="16" t="str">
        <f t="shared" si="5"/>
        <v>07T002TP0L17</v>
      </c>
      <c r="J61" s="54">
        <v>539.71566014377117</v>
      </c>
      <c r="K61" s="54">
        <v>541.47580968448904</v>
      </c>
      <c r="L61" s="54">
        <v>542.42136141467256</v>
      </c>
      <c r="M61" s="54">
        <v>537.19060393286077</v>
      </c>
      <c r="N61" s="54">
        <v>537.24337586434308</v>
      </c>
      <c r="O61" s="54">
        <v>538.08093236865966</v>
      </c>
      <c r="P61" s="54">
        <v>540.46235276274422</v>
      </c>
      <c r="Q61" s="54">
        <v>535.88370395595064</v>
      </c>
      <c r="R61" s="54">
        <v>536.04563828470771</v>
      </c>
      <c r="S61" s="54">
        <v>539.23794004929948</v>
      </c>
      <c r="T61" s="54">
        <v>538.6765588162533</v>
      </c>
      <c r="U61" s="54">
        <v>538.66290687678827</v>
      </c>
      <c r="V61" s="54">
        <v>537.92559563664679</v>
      </c>
      <c r="W61" s="56">
        <v>535.40005890874477</v>
      </c>
      <c r="X61" s="2">
        <f t="shared" ca="1" si="16"/>
        <v>0</v>
      </c>
      <c r="Y61" s="2">
        <f t="shared" ca="1" si="16"/>
        <v>0</v>
      </c>
      <c r="Z61" s="2">
        <f t="shared" ca="1" si="14"/>
        <v>0</v>
      </c>
      <c r="AA61" s="2">
        <f t="shared" ca="1" si="14"/>
        <v>0</v>
      </c>
      <c r="AB61" s="2">
        <f t="shared" ca="1" si="14"/>
        <v>0</v>
      </c>
      <c r="AC61" s="2">
        <f t="shared" ca="1" si="14"/>
        <v>0</v>
      </c>
      <c r="AD61" s="2">
        <f t="shared" ca="1" si="14"/>
        <v>0</v>
      </c>
      <c r="AE61" s="2">
        <f t="shared" ca="1" si="14"/>
        <v>0</v>
      </c>
      <c r="AF61" s="2">
        <f t="shared" ca="1" si="14"/>
        <v>0</v>
      </c>
      <c r="AG61" s="2">
        <f t="shared" ca="1" si="14"/>
        <v>0</v>
      </c>
      <c r="AH61" s="2">
        <f t="shared" ca="1" si="14"/>
        <v>0</v>
      </c>
      <c r="AI61" s="2">
        <f t="shared" ca="1" si="14"/>
        <v>0</v>
      </c>
      <c r="AJ61" s="2">
        <f t="shared" ca="1" si="14"/>
        <v>0</v>
      </c>
      <c r="AK61" s="2">
        <f t="shared" ca="1" si="14"/>
        <v>0</v>
      </c>
      <c r="AL61" s="55">
        <v>545</v>
      </c>
      <c r="AM61" s="55">
        <v>545</v>
      </c>
      <c r="AN61" s="55">
        <v>545</v>
      </c>
      <c r="AO61" s="55">
        <v>545</v>
      </c>
      <c r="AP61" s="55">
        <v>545</v>
      </c>
      <c r="AQ61" s="55">
        <v>545</v>
      </c>
      <c r="AR61" s="55">
        <v>545</v>
      </c>
      <c r="AS61" s="55">
        <v>545</v>
      </c>
      <c r="AT61" s="55">
        <v>545</v>
      </c>
      <c r="AU61" s="55">
        <v>545</v>
      </c>
      <c r="AV61" s="55">
        <v>545</v>
      </c>
      <c r="AW61" s="55">
        <v>545</v>
      </c>
      <c r="AX61" s="55">
        <v>545</v>
      </c>
      <c r="AY61" s="55">
        <v>545</v>
      </c>
      <c r="AZ61" s="2">
        <f t="shared" ca="1" si="17"/>
        <v>0</v>
      </c>
      <c r="BA61" s="2">
        <f t="shared" ca="1" si="17"/>
        <v>0</v>
      </c>
      <c r="BB61" s="2">
        <f t="shared" ca="1" si="15"/>
        <v>0</v>
      </c>
      <c r="BC61" s="2">
        <f t="shared" ca="1" si="15"/>
        <v>0</v>
      </c>
      <c r="BD61" s="2">
        <f t="shared" ca="1" si="15"/>
        <v>3</v>
      </c>
      <c r="BE61" s="2">
        <f t="shared" ca="1" si="15"/>
        <v>1</v>
      </c>
      <c r="BF61" s="2">
        <f t="shared" ca="1" si="15"/>
        <v>1</v>
      </c>
      <c r="BG61" s="2">
        <f t="shared" ca="1" si="15"/>
        <v>0</v>
      </c>
      <c r="BH61" s="2">
        <f t="shared" ca="1" si="15"/>
        <v>0</v>
      </c>
      <c r="BI61" s="2">
        <f t="shared" ca="1" si="15"/>
        <v>0</v>
      </c>
      <c r="BJ61" s="2">
        <f t="shared" ca="1" si="15"/>
        <v>0</v>
      </c>
      <c r="BK61" s="2">
        <f t="shared" ca="1" si="15"/>
        <v>1</v>
      </c>
      <c r="BL61" s="2">
        <f t="shared" ca="1" si="15"/>
        <v>0</v>
      </c>
      <c r="BM61" s="2">
        <f t="shared" ca="1" si="15"/>
        <v>0</v>
      </c>
      <c r="BN61" s="2" t="str">
        <f t="shared" si="8"/>
        <v>TP</v>
      </c>
      <c r="BO61" s="2">
        <f>IF(AND(COUNTIF(J61:W61,"&gt;0")&gt;6,COUNTIF(J61:W61,"&gt;0")=SUM(BR61:CE61)),SUM(BR61:CE61),0)</f>
        <v>0</v>
      </c>
      <c r="BP61" s="2">
        <f t="shared" si="13"/>
        <v>1</v>
      </c>
      <c r="BR61" s="2">
        <f t="shared" si="20"/>
        <v>0</v>
      </c>
      <c r="BS61" s="2">
        <f t="shared" si="20"/>
        <v>0</v>
      </c>
      <c r="BT61" s="2">
        <f t="shared" si="20"/>
        <v>0</v>
      </c>
      <c r="BU61" s="2">
        <f t="shared" si="20"/>
        <v>0</v>
      </c>
      <c r="BV61" s="2">
        <f t="shared" si="20"/>
        <v>0</v>
      </c>
      <c r="BW61" s="2">
        <f t="shared" si="20"/>
        <v>0</v>
      </c>
      <c r="BX61" s="2">
        <f t="shared" si="20"/>
        <v>0</v>
      </c>
      <c r="BY61" s="2">
        <f t="shared" si="20"/>
        <v>0</v>
      </c>
      <c r="BZ61" s="2">
        <f t="shared" si="20"/>
        <v>0</v>
      </c>
      <c r="CA61" s="2">
        <f t="shared" si="20"/>
        <v>0</v>
      </c>
      <c r="CB61" s="2">
        <f t="shared" si="20"/>
        <v>0</v>
      </c>
      <c r="CC61" s="2">
        <f t="shared" si="20"/>
        <v>0</v>
      </c>
      <c r="CD61" s="2">
        <f t="shared" si="20"/>
        <v>0</v>
      </c>
      <c r="CE61" s="2">
        <f t="shared" si="20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ТА-8  -  Т₀</v>
      </c>
      <c r="B62" s="15" t="s">
        <v>1541</v>
      </c>
      <c r="C62" s="18">
        <v>550</v>
      </c>
      <c r="D62" s="18">
        <v>530</v>
      </c>
      <c r="E62" s="22" t="s">
        <v>117</v>
      </c>
      <c r="F62" s="22">
        <v>3</v>
      </c>
      <c r="G62" s="22"/>
      <c r="H62" s="20">
        <f t="shared" ca="1" si="4"/>
        <v>0</v>
      </c>
      <c r="I62" s="16" t="str">
        <f t="shared" si="5"/>
        <v>08T002TP0L17</v>
      </c>
      <c r="J62" s="54">
        <v>539.51464497818347</v>
      </c>
      <c r="K62" s="54">
        <v>537.85072891290213</v>
      </c>
      <c r="L62" s="54">
        <v>534.16363943627539</v>
      </c>
      <c r="M62" s="54">
        <v>533.63187301518099</v>
      </c>
      <c r="N62" s="54">
        <v>534.61891185535524</v>
      </c>
      <c r="O62" s="54">
        <v>533.20893297232669</v>
      </c>
      <c r="P62" s="54">
        <v>532.15852372648169</v>
      </c>
      <c r="Q62" s="54">
        <v>529.94513125395383</v>
      </c>
      <c r="R62" s="54">
        <v>529.67431555156054</v>
      </c>
      <c r="S62" s="54">
        <v>531.8440095911468</v>
      </c>
      <c r="T62" s="54">
        <v>533.34225032289794</v>
      </c>
      <c r="U62" s="54">
        <v>544.89156570242403</v>
      </c>
      <c r="V62" s="54">
        <v>545.79357136388899</v>
      </c>
      <c r="W62" s="56">
        <v>547.876327092113</v>
      </c>
      <c r="X62" s="2">
        <f t="shared" ca="1" si="16"/>
        <v>0</v>
      </c>
      <c r="Y62" s="2">
        <f t="shared" ca="1" si="16"/>
        <v>0</v>
      </c>
      <c r="Z62" s="2">
        <f t="shared" ca="1" si="14"/>
        <v>0</v>
      </c>
      <c r="AA62" s="2">
        <f t="shared" ca="1" si="14"/>
        <v>0</v>
      </c>
      <c r="AB62" s="2">
        <f t="shared" ca="1" si="14"/>
        <v>0</v>
      </c>
      <c r="AC62" s="2">
        <f t="shared" ref="AC62:AK92" ca="1" si="21">IF(O62&lt;&gt;"",IF(LEFT($E62,2)="+-",IF(OR(O62&lt;MIN($C62:$D62),O62&gt;MAX($C62:$D62)),1,0),IF(AND(1*$E62&gt;0,O62&gt;MAX($C62:$D62)),1,IF(AND(1*$E62&lt;0,O62&lt;MIN($C62:$D62)),1,0)))+10*IF(SUM(OFFSET($A$78,MATCH(MID($A62,1,SEARCH(" ",$A62)-1)&amp;"  -  ЧЧР",$A$78:$A$91,0)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$78,IFERROR(MATCH("КА-"&amp;MID($A62,4,2)*1&amp;"А  -  ЧЧР",$A$78:$A$91,0),MATCH("КА-"&amp;MID($A62,4,2)*1&amp;"  -  ЧЧР",$A$78:$A$91,0))-1,COLUMN(O62)-1,,)+OFFSET($A$78,IFERROR(MATCH("КА-"&amp;MID($A62,4,2)*1&amp;"Б  -  ЧЧР",$A$78:$A$91,0),MATCH("КА-"&amp;MID($A62,4,2)*1&amp;"  -  ЧЧР",$A$78:$A$91,0))-1,COLUMN(O62)-1,,)=48,1,0),1),1)),0),0)*IF($G62&gt;0,IF(COLUMN(Y$7)-COLUMN($J$7)&gt;=$D$2+$G62,IF(SUM(OFFSET(Y62,,-1,,-$G62))&gt;=$G62*21,2,1),1),2)</f>
        <v>0</v>
      </c>
      <c r="AD62" s="2">
        <f t="shared" ca="1" si="21"/>
        <v>0</v>
      </c>
      <c r="AE62" s="2">
        <f t="shared" ca="1" si="21"/>
        <v>2</v>
      </c>
      <c r="AF62" s="2">
        <f t="shared" ca="1" si="21"/>
        <v>2</v>
      </c>
      <c r="AG62" s="2">
        <f t="shared" ca="1" si="21"/>
        <v>0</v>
      </c>
      <c r="AH62" s="2">
        <f t="shared" ca="1" si="21"/>
        <v>0</v>
      </c>
      <c r="AI62" s="2">
        <f t="shared" ca="1" si="21"/>
        <v>0</v>
      </c>
      <c r="AJ62" s="2">
        <f t="shared" ca="1" si="21"/>
        <v>0</v>
      </c>
      <c r="AK62" s="2">
        <f t="shared" ca="1" si="21"/>
        <v>0</v>
      </c>
      <c r="AL62" s="55">
        <v>545</v>
      </c>
      <c r="AM62" s="55">
        <v>545</v>
      </c>
      <c r="AN62" s="55">
        <v>545</v>
      </c>
      <c r="AO62" s="55">
        <v>545</v>
      </c>
      <c r="AP62" s="55">
        <v>545</v>
      </c>
      <c r="AQ62" s="55">
        <v>545</v>
      </c>
      <c r="AR62" s="55">
        <v>545</v>
      </c>
      <c r="AS62" s="55">
        <v>545</v>
      </c>
      <c r="AT62" s="55">
        <v>545</v>
      </c>
      <c r="AU62" s="55">
        <v>545</v>
      </c>
      <c r="AV62" s="55">
        <v>545</v>
      </c>
      <c r="AW62" s="55">
        <v>545</v>
      </c>
      <c r="AX62" s="55">
        <v>545</v>
      </c>
      <c r="AY62" s="55">
        <v>545</v>
      </c>
      <c r="AZ62" s="2">
        <f t="shared" ca="1" si="17"/>
        <v>0</v>
      </c>
      <c r="BA62" s="2">
        <f t="shared" ca="1" si="17"/>
        <v>0</v>
      </c>
      <c r="BB62" s="2">
        <f t="shared" ca="1" si="15"/>
        <v>0</v>
      </c>
      <c r="BC62" s="2">
        <f t="shared" ca="1" si="15"/>
        <v>0</v>
      </c>
      <c r="BD62" s="2">
        <f t="shared" ca="1" si="15"/>
        <v>3</v>
      </c>
      <c r="BE62" s="2">
        <f t="shared" ref="BE62:BM90" ca="1" si="22">COUNTIF(OFFSET(M62,,$D$2+2,COUNTIF(OFFSET($H62,1-ROW($H62),2+4*$D$2,92),"="&amp;OFFSET($H62,,2+4*$D$2))),"&gt;20")</f>
        <v>1</v>
      </c>
      <c r="BF62" s="2">
        <f t="shared" ca="1" si="22"/>
        <v>1</v>
      </c>
      <c r="BG62" s="2">
        <f t="shared" ca="1" si="22"/>
        <v>0</v>
      </c>
      <c r="BH62" s="2">
        <f t="shared" ca="1" si="22"/>
        <v>0</v>
      </c>
      <c r="BI62" s="2">
        <f t="shared" ca="1" si="22"/>
        <v>0</v>
      </c>
      <c r="BJ62" s="2">
        <f t="shared" ca="1" si="22"/>
        <v>0</v>
      </c>
      <c r="BK62" s="2">
        <f t="shared" ca="1" si="22"/>
        <v>2</v>
      </c>
      <c r="BL62" s="2">
        <f t="shared" ca="1" si="22"/>
        <v>0</v>
      </c>
      <c r="BM62" s="2">
        <f t="shared" ca="1" si="22"/>
        <v>0</v>
      </c>
      <c r="BN62" s="2" t="str">
        <f t="shared" si="8"/>
        <v>TP</v>
      </c>
      <c r="BO62" s="2">
        <f>IF(AND(COUNTIF(J62:W62,"&gt;0")&gt;6,COUNTIF(J62:W62,"&gt;0")=SUM(BR62:CE62)),SUM(BR62:CE62),0)</f>
        <v>0</v>
      </c>
      <c r="BP62" s="2">
        <f t="shared" si="13"/>
        <v>0</v>
      </c>
      <c r="BR62" s="2">
        <f t="shared" si="20"/>
        <v>0</v>
      </c>
      <c r="BS62" s="2">
        <f t="shared" si="20"/>
        <v>0</v>
      </c>
      <c r="BT62" s="2">
        <f t="shared" si="20"/>
        <v>0</v>
      </c>
      <c r="BU62" s="2">
        <f t="shared" si="20"/>
        <v>0</v>
      </c>
      <c r="BV62" s="2">
        <f t="shared" si="20"/>
        <v>0</v>
      </c>
      <c r="BW62" s="2">
        <f t="shared" si="20"/>
        <v>0</v>
      </c>
      <c r="BX62" s="2">
        <f t="shared" si="20"/>
        <v>0</v>
      </c>
      <c r="BY62" s="2">
        <f t="shared" si="20"/>
        <v>1</v>
      </c>
      <c r="BZ62" s="2">
        <f t="shared" si="20"/>
        <v>1</v>
      </c>
      <c r="CA62" s="2">
        <f t="shared" si="20"/>
        <v>0</v>
      </c>
      <c r="CB62" s="2">
        <f t="shared" si="20"/>
        <v>0</v>
      </c>
      <c r="CC62" s="2">
        <f t="shared" si="20"/>
        <v>0</v>
      </c>
      <c r="CD62" s="2">
        <f t="shared" si="20"/>
        <v>0</v>
      </c>
      <c r="CE62" s="2">
        <f t="shared" si="20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ТА-9  -  Т₀</v>
      </c>
      <c r="B63" s="15" t="s">
        <v>1542</v>
      </c>
      <c r="C63" s="18">
        <v>550</v>
      </c>
      <c r="D63" s="18">
        <v>530</v>
      </c>
      <c r="E63" s="22" t="s">
        <v>117</v>
      </c>
      <c r="F63" s="22">
        <v>3</v>
      </c>
      <c r="G63" s="22"/>
      <c r="H63" s="20">
        <f t="shared" ca="1" si="4"/>
        <v>1</v>
      </c>
      <c r="I63" s="16" t="str">
        <f t="shared" si="5"/>
        <v>09T002TP0L17</v>
      </c>
      <c r="J63" s="54">
        <v>530.59315364894871</v>
      </c>
      <c r="K63" s="54">
        <v>537.88394160083499</v>
      </c>
      <c r="L63" s="54">
        <v>532.4181987583512</v>
      </c>
      <c r="M63" s="54">
        <v>533.29592070654826</v>
      </c>
      <c r="N63" s="54">
        <v>528.89834637754507</v>
      </c>
      <c r="O63" s="54">
        <v>534.57827001064038</v>
      </c>
      <c r="P63" s="54">
        <v>534.34038200819134</v>
      </c>
      <c r="Q63" s="54">
        <v>529.56064785409694</v>
      </c>
      <c r="R63" s="54">
        <v>532.57069000074375</v>
      </c>
      <c r="S63" s="54">
        <v>537.20335139762494</v>
      </c>
      <c r="T63" s="54">
        <v>533.64697543293801</v>
      </c>
      <c r="U63" s="54">
        <v>527.52584092336338</v>
      </c>
      <c r="V63" s="54">
        <v>529.40474278390059</v>
      </c>
      <c r="W63" s="56">
        <v>528.66694662037992</v>
      </c>
      <c r="X63" s="2">
        <f t="shared" ca="1" si="16"/>
        <v>0</v>
      </c>
      <c r="Y63" s="2">
        <f t="shared" ca="1" si="16"/>
        <v>0</v>
      </c>
      <c r="Z63" s="2">
        <f t="shared" ca="1" si="16"/>
        <v>0</v>
      </c>
      <c r="AA63" s="2">
        <f t="shared" ca="1" si="16"/>
        <v>0</v>
      </c>
      <c r="AB63" s="2">
        <f t="shared" ca="1" si="16"/>
        <v>42</v>
      </c>
      <c r="AC63" s="2">
        <f t="shared" ca="1" si="21"/>
        <v>0</v>
      </c>
      <c r="AD63" s="2">
        <f t="shared" ca="1" si="21"/>
        <v>0</v>
      </c>
      <c r="AE63" s="2">
        <f t="shared" ca="1" si="21"/>
        <v>2</v>
      </c>
      <c r="AF63" s="2">
        <f t="shared" ca="1" si="21"/>
        <v>0</v>
      </c>
      <c r="AG63" s="2">
        <f t="shared" ca="1" si="21"/>
        <v>0</v>
      </c>
      <c r="AH63" s="2">
        <f t="shared" ca="1" si="21"/>
        <v>0</v>
      </c>
      <c r="AI63" s="2">
        <f t="shared" ca="1" si="21"/>
        <v>42</v>
      </c>
      <c r="AJ63" s="2">
        <f t="shared" ca="1" si="21"/>
        <v>2</v>
      </c>
      <c r="AK63" s="2">
        <f t="shared" ca="1" si="21"/>
        <v>2</v>
      </c>
      <c r="AL63" s="55">
        <v>545</v>
      </c>
      <c r="AM63" s="55">
        <v>545</v>
      </c>
      <c r="AN63" s="55">
        <v>545</v>
      </c>
      <c r="AO63" s="55">
        <v>545</v>
      </c>
      <c r="AP63" s="55">
        <v>545</v>
      </c>
      <c r="AQ63" s="55">
        <v>545</v>
      </c>
      <c r="AR63" s="55">
        <v>545</v>
      </c>
      <c r="AS63" s="55">
        <v>545</v>
      </c>
      <c r="AT63" s="55">
        <v>545</v>
      </c>
      <c r="AU63" s="55">
        <v>545</v>
      </c>
      <c r="AV63" s="55">
        <v>545</v>
      </c>
      <c r="AW63" s="55">
        <v>545</v>
      </c>
      <c r="AX63" s="55">
        <v>545</v>
      </c>
      <c r="AY63" s="55">
        <v>545</v>
      </c>
      <c r="AZ63" s="2">
        <f t="shared" ca="1" si="17"/>
        <v>0</v>
      </c>
      <c r="BA63" s="2">
        <f t="shared" ca="1" si="17"/>
        <v>0</v>
      </c>
      <c r="BB63" s="2">
        <f t="shared" ca="1" si="17"/>
        <v>0</v>
      </c>
      <c r="BC63" s="2">
        <f t="shared" ca="1" si="17"/>
        <v>0</v>
      </c>
      <c r="BD63" s="2">
        <f t="shared" ca="1" si="17"/>
        <v>4</v>
      </c>
      <c r="BE63" s="2">
        <f t="shared" ca="1" si="22"/>
        <v>1</v>
      </c>
      <c r="BF63" s="2">
        <f t="shared" ca="1" si="22"/>
        <v>1</v>
      </c>
      <c r="BG63" s="2">
        <f t="shared" ca="1" si="22"/>
        <v>1</v>
      </c>
      <c r="BH63" s="2">
        <f t="shared" ca="1" si="22"/>
        <v>0</v>
      </c>
      <c r="BI63" s="2">
        <f t="shared" ca="1" si="22"/>
        <v>0</v>
      </c>
      <c r="BJ63" s="2">
        <f t="shared" ca="1" si="22"/>
        <v>0</v>
      </c>
      <c r="BK63" s="2">
        <f t="shared" ca="1" si="22"/>
        <v>2</v>
      </c>
      <c r="BL63" s="2">
        <f t="shared" ca="1" si="22"/>
        <v>0</v>
      </c>
      <c r="BM63" s="2">
        <f t="shared" ca="1" si="22"/>
        <v>0</v>
      </c>
      <c r="BN63" s="2" t="str">
        <f t="shared" si="8"/>
        <v>TP</v>
      </c>
      <c r="BO63" s="2">
        <f>IF(AND(COUNTIF(J63:W63,"&gt;0")&gt;6,COUNTIF(J63:W63,"&gt;0")=SUM(BR63:CE63)),SUM(BR63:CE63),0)</f>
        <v>0</v>
      </c>
      <c r="BP63" s="2">
        <f t="shared" si="13"/>
        <v>0</v>
      </c>
      <c r="BR63" s="2">
        <f t="shared" si="20"/>
        <v>0</v>
      </c>
      <c r="BS63" s="2">
        <f t="shared" si="20"/>
        <v>0</v>
      </c>
      <c r="BT63" s="2">
        <f t="shared" si="20"/>
        <v>0</v>
      </c>
      <c r="BU63" s="2">
        <f t="shared" si="20"/>
        <v>0</v>
      </c>
      <c r="BV63" s="2">
        <f t="shared" si="20"/>
        <v>1</v>
      </c>
      <c r="BW63" s="2">
        <f t="shared" si="20"/>
        <v>0</v>
      </c>
      <c r="BX63" s="2">
        <f t="shared" si="20"/>
        <v>0</v>
      </c>
      <c r="BY63" s="2">
        <f t="shared" si="20"/>
        <v>1</v>
      </c>
      <c r="BZ63" s="2">
        <f t="shared" si="20"/>
        <v>0</v>
      </c>
      <c r="CA63" s="2">
        <f t="shared" si="20"/>
        <v>0</v>
      </c>
      <c r="CB63" s="2">
        <f t="shared" si="20"/>
        <v>0</v>
      </c>
      <c r="CC63" s="2">
        <f t="shared" si="20"/>
        <v>1</v>
      </c>
      <c r="CD63" s="2">
        <f t="shared" si="20"/>
        <v>1</v>
      </c>
      <c r="CE63" s="2">
        <f t="shared" si="20"/>
        <v>1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ТА-3  -  δt_конд</v>
      </c>
      <c r="B64" s="15" t="s">
        <v>1507</v>
      </c>
      <c r="C64" s="18">
        <v>35</v>
      </c>
      <c r="D64" s="18">
        <v>5</v>
      </c>
      <c r="E64" s="22" t="s">
        <v>608</v>
      </c>
      <c r="F64" s="22">
        <v>3</v>
      </c>
      <c r="G64" s="22"/>
      <c r="H64" s="20">
        <f t="shared" ca="1" si="4"/>
        <v>0</v>
      </c>
      <c r="I64" s="16" t="str">
        <f t="shared" si="5"/>
        <v>03T002TA0N17</v>
      </c>
      <c r="J64" s="54">
        <v>0</v>
      </c>
      <c r="K64" s="54">
        <v>40.061370080000017</v>
      </c>
      <c r="L64" s="54">
        <v>36.694207700000007</v>
      </c>
      <c r="M64" s="54">
        <v>0</v>
      </c>
      <c r="N64" s="54">
        <v>0</v>
      </c>
      <c r="O64" s="54">
        <v>37.954177630000004</v>
      </c>
      <c r="P64" s="54">
        <v>37.911694950000019</v>
      </c>
      <c r="Q64" s="54">
        <v>38.283807200000012</v>
      </c>
      <c r="R64" s="54">
        <v>39.530104860000016</v>
      </c>
      <c r="S64" s="54">
        <v>39.850033530000019</v>
      </c>
      <c r="T64" s="54">
        <v>36.157640700000009</v>
      </c>
      <c r="U64" s="54">
        <v>33.863023089999999</v>
      </c>
      <c r="V64" s="54">
        <v>38.22910993000005</v>
      </c>
      <c r="W64" s="56">
        <v>0</v>
      </c>
      <c r="X64" s="2">
        <f t="shared" ca="1" si="16"/>
        <v>0</v>
      </c>
      <c r="Y64" s="2">
        <f t="shared" ca="1" si="16"/>
        <v>2</v>
      </c>
      <c r="Z64" s="2">
        <f t="shared" ca="1" si="16"/>
        <v>2</v>
      </c>
      <c r="AA64" s="2">
        <f t="shared" ca="1" si="16"/>
        <v>0</v>
      </c>
      <c r="AB64" s="2">
        <f t="shared" ca="1" si="16"/>
        <v>0</v>
      </c>
      <c r="AC64" s="2">
        <f t="shared" ca="1" si="21"/>
        <v>2</v>
      </c>
      <c r="AD64" s="2">
        <f t="shared" ca="1" si="21"/>
        <v>2</v>
      </c>
      <c r="AE64" s="2">
        <f t="shared" ca="1" si="21"/>
        <v>2</v>
      </c>
      <c r="AF64" s="2">
        <f t="shared" ca="1" si="21"/>
        <v>2</v>
      </c>
      <c r="AG64" s="2">
        <f t="shared" ca="1" si="21"/>
        <v>2</v>
      </c>
      <c r="AH64" s="2">
        <f t="shared" ca="1" si="21"/>
        <v>2</v>
      </c>
      <c r="AI64" s="2">
        <f t="shared" ca="1" si="21"/>
        <v>0</v>
      </c>
      <c r="AJ64" s="2">
        <f t="shared" ca="1" si="21"/>
        <v>2</v>
      </c>
      <c r="AK64" s="2">
        <f t="shared" ca="1" si="21"/>
        <v>0</v>
      </c>
      <c r="AL64" s="55">
        <v>0</v>
      </c>
      <c r="AM64" s="55">
        <v>21.613950504395156</v>
      </c>
      <c r="AN64" s="55">
        <v>20.893588968289109</v>
      </c>
      <c r="AO64" s="55">
        <v>0</v>
      </c>
      <c r="AP64" s="55">
        <v>0</v>
      </c>
      <c r="AQ64" s="55">
        <v>30.130699480277677</v>
      </c>
      <c r="AR64" s="55">
        <v>27.644413703967874</v>
      </c>
      <c r="AS64" s="55">
        <v>29.574423658584895</v>
      </c>
      <c r="AT64" s="55">
        <v>29.866793870076911</v>
      </c>
      <c r="AU64" s="55">
        <v>31.323187108453361</v>
      </c>
      <c r="AV64" s="55">
        <v>27.070708161691027</v>
      </c>
      <c r="AW64" s="55">
        <v>28.179071080289635</v>
      </c>
      <c r="AX64" s="55">
        <v>29.596682152205464</v>
      </c>
      <c r="AY64" s="55">
        <v>0</v>
      </c>
      <c r="AZ64" s="2">
        <f t="shared" ca="1" si="17"/>
        <v>0</v>
      </c>
      <c r="BA64" s="2">
        <f t="shared" ca="1" si="17"/>
        <v>0</v>
      </c>
      <c r="BB64" s="2">
        <f t="shared" ca="1" si="17"/>
        <v>0</v>
      </c>
      <c r="BC64" s="2">
        <f t="shared" ca="1" si="17"/>
        <v>0</v>
      </c>
      <c r="BD64" s="2">
        <f t="shared" ca="1" si="17"/>
        <v>3</v>
      </c>
      <c r="BE64" s="2">
        <f t="shared" ca="1" si="22"/>
        <v>1</v>
      </c>
      <c r="BF64" s="2">
        <f t="shared" ca="1" si="22"/>
        <v>1</v>
      </c>
      <c r="BG64" s="2">
        <f t="shared" ca="1" si="22"/>
        <v>1</v>
      </c>
      <c r="BH64" s="2">
        <f t="shared" ca="1" si="22"/>
        <v>0</v>
      </c>
      <c r="BI64" s="2">
        <f t="shared" ca="1" si="22"/>
        <v>0</v>
      </c>
      <c r="BJ64" s="2">
        <f t="shared" ca="1" si="22"/>
        <v>0</v>
      </c>
      <c r="BK64" s="2">
        <f t="shared" ca="1" si="22"/>
        <v>1</v>
      </c>
      <c r="BL64" s="2">
        <f t="shared" ca="1" si="22"/>
        <v>0</v>
      </c>
      <c r="BM64" s="2">
        <f t="shared" ca="1" si="22"/>
        <v>1</v>
      </c>
      <c r="BN64" s="2" t="str">
        <f t="shared" si="8"/>
        <v>TA</v>
      </c>
      <c r="BP64" s="2">
        <f t="shared" si="13"/>
        <v>0</v>
      </c>
      <c r="BR64" s="2">
        <f t="shared" ref="BR64:CE70" si="23">IF(AND(J85 &gt;0,J64&gt;$C64,J64&gt;0.1),1,0)</f>
        <v>0</v>
      </c>
      <c r="BS64" s="2">
        <f t="shared" si="23"/>
        <v>1</v>
      </c>
      <c r="BT64" s="2">
        <f t="shared" si="23"/>
        <v>1</v>
      </c>
      <c r="BU64" s="2">
        <f t="shared" si="23"/>
        <v>0</v>
      </c>
      <c r="BV64" s="2">
        <f t="shared" si="23"/>
        <v>0</v>
      </c>
      <c r="BW64" s="2">
        <f t="shared" si="23"/>
        <v>1</v>
      </c>
      <c r="BX64" s="2">
        <f t="shared" si="23"/>
        <v>1</v>
      </c>
      <c r="BY64" s="2">
        <f t="shared" si="23"/>
        <v>1</v>
      </c>
      <c r="BZ64" s="2">
        <f t="shared" si="23"/>
        <v>1</v>
      </c>
      <c r="CA64" s="2">
        <f t="shared" si="23"/>
        <v>1</v>
      </c>
      <c r="CB64" s="2">
        <f t="shared" si="23"/>
        <v>1</v>
      </c>
      <c r="CC64" s="2">
        <f t="shared" si="23"/>
        <v>0</v>
      </c>
      <c r="CD64" s="2">
        <f t="shared" si="23"/>
        <v>1</v>
      </c>
      <c r="CE64" s="2">
        <f t="shared" si="23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ТА-4  -  δt_конд</v>
      </c>
      <c r="B65" s="15" t="s">
        <v>1508</v>
      </c>
      <c r="C65" s="18">
        <v>35</v>
      </c>
      <c r="D65" s="18">
        <v>5</v>
      </c>
      <c r="E65" s="22" t="s">
        <v>608</v>
      </c>
      <c r="F65" s="22">
        <v>3</v>
      </c>
      <c r="G65" s="22"/>
      <c r="H65" s="20">
        <f t="shared" ca="1" si="4"/>
        <v>0</v>
      </c>
      <c r="I65" s="16" t="str">
        <f t="shared" si="5"/>
        <v>04T002TA0N17</v>
      </c>
      <c r="J65" s="54">
        <v>28.953174019999992</v>
      </c>
      <c r="K65" s="54">
        <v>31.715591970000037</v>
      </c>
      <c r="L65" s="54">
        <v>30.50652640000003</v>
      </c>
      <c r="M65" s="54">
        <v>17.653174019999994</v>
      </c>
      <c r="N65" s="54">
        <v>35.245303810000046</v>
      </c>
      <c r="O65" s="54">
        <v>33.857640700000012</v>
      </c>
      <c r="P65" s="54">
        <v>33.415591970000037</v>
      </c>
      <c r="Q65" s="54">
        <v>34.886612460000038</v>
      </c>
      <c r="R65" s="54">
        <v>35.145303810000044</v>
      </c>
      <c r="S65" s="54">
        <v>34.583686420000006</v>
      </c>
      <c r="T65" s="54">
        <v>33.343300150000005</v>
      </c>
      <c r="U65" s="54">
        <v>0</v>
      </c>
      <c r="V65" s="54">
        <v>0</v>
      </c>
      <c r="W65" s="56">
        <v>0</v>
      </c>
      <c r="X65" s="2">
        <f t="shared" ca="1" si="16"/>
        <v>0</v>
      </c>
      <c r="Y65" s="2">
        <f t="shared" ca="1" si="16"/>
        <v>0</v>
      </c>
      <c r="Z65" s="2">
        <f t="shared" ca="1" si="16"/>
        <v>0</v>
      </c>
      <c r="AA65" s="2">
        <f t="shared" ca="1" si="16"/>
        <v>0</v>
      </c>
      <c r="AB65" s="2">
        <f t="shared" ca="1" si="16"/>
        <v>42</v>
      </c>
      <c r="AC65" s="2">
        <f t="shared" ca="1" si="21"/>
        <v>40</v>
      </c>
      <c r="AD65" s="2">
        <f t="shared" ca="1" si="21"/>
        <v>0</v>
      </c>
      <c r="AE65" s="2">
        <f t="shared" ca="1" si="21"/>
        <v>0</v>
      </c>
      <c r="AF65" s="2">
        <f t="shared" ca="1" si="21"/>
        <v>2</v>
      </c>
      <c r="AG65" s="2">
        <f t="shared" ca="1" si="21"/>
        <v>0</v>
      </c>
      <c r="AH65" s="2">
        <f t="shared" ca="1" si="21"/>
        <v>0</v>
      </c>
      <c r="AI65" s="2">
        <f t="shared" ca="1" si="21"/>
        <v>0</v>
      </c>
      <c r="AJ65" s="2">
        <f t="shared" ca="1" si="21"/>
        <v>0</v>
      </c>
      <c r="AK65" s="2">
        <f t="shared" ca="1" si="21"/>
        <v>0</v>
      </c>
      <c r="AL65" s="55">
        <v>28.130339338945223</v>
      </c>
      <c r="AM65" s="55">
        <v>27.183837490534774</v>
      </c>
      <c r="AN65" s="55">
        <v>27.472735583374909</v>
      </c>
      <c r="AO65" s="55">
        <v>24.87560763917055</v>
      </c>
      <c r="AP65" s="55">
        <v>29.957432515114572</v>
      </c>
      <c r="AQ65" s="55">
        <v>30.265989503853735</v>
      </c>
      <c r="AR65" s="55">
        <v>29.990355674121293</v>
      </c>
      <c r="AS65" s="55">
        <v>31.005078055228626</v>
      </c>
      <c r="AT65" s="55">
        <v>28.850996444235928</v>
      </c>
      <c r="AU65" s="55">
        <v>31.793869053744391</v>
      </c>
      <c r="AV65" s="55">
        <v>31.371410343808041</v>
      </c>
      <c r="AW65" s="55">
        <v>0</v>
      </c>
      <c r="AX65" s="55">
        <v>0</v>
      </c>
      <c r="AY65" s="55">
        <v>0</v>
      </c>
      <c r="AZ65" s="2">
        <f t="shared" ca="1" si="17"/>
        <v>0</v>
      </c>
      <c r="BA65" s="2">
        <f t="shared" ca="1" si="17"/>
        <v>0</v>
      </c>
      <c r="BB65" s="2">
        <f t="shared" ca="1" si="17"/>
        <v>0</v>
      </c>
      <c r="BC65" s="2">
        <f t="shared" ca="1" si="17"/>
        <v>0</v>
      </c>
      <c r="BD65" s="2">
        <f t="shared" ca="1" si="17"/>
        <v>3</v>
      </c>
      <c r="BE65" s="2">
        <f t="shared" ca="1" si="22"/>
        <v>1</v>
      </c>
      <c r="BF65" s="2">
        <f t="shared" ca="1" si="22"/>
        <v>1</v>
      </c>
      <c r="BG65" s="2">
        <f t="shared" ca="1" si="22"/>
        <v>1</v>
      </c>
      <c r="BH65" s="2">
        <f t="shared" ca="1" si="22"/>
        <v>0</v>
      </c>
      <c r="BI65" s="2">
        <f t="shared" ca="1" si="22"/>
        <v>0</v>
      </c>
      <c r="BJ65" s="2">
        <f t="shared" ca="1" si="22"/>
        <v>0</v>
      </c>
      <c r="BK65" s="2">
        <f t="shared" ca="1" si="22"/>
        <v>1</v>
      </c>
      <c r="BL65" s="2">
        <f t="shared" ca="1" si="22"/>
        <v>0</v>
      </c>
      <c r="BM65" s="2">
        <f t="shared" ca="1" si="22"/>
        <v>1</v>
      </c>
      <c r="BN65" s="2" t="str">
        <f t="shared" si="8"/>
        <v>TA</v>
      </c>
      <c r="BP65" s="2">
        <f t="shared" si="13"/>
        <v>0</v>
      </c>
      <c r="BR65" s="2">
        <f t="shared" si="23"/>
        <v>0</v>
      </c>
      <c r="BS65" s="2">
        <f t="shared" si="23"/>
        <v>0</v>
      </c>
      <c r="BT65" s="2">
        <f t="shared" si="23"/>
        <v>0</v>
      </c>
      <c r="BU65" s="2">
        <f t="shared" si="23"/>
        <v>0</v>
      </c>
      <c r="BV65" s="2">
        <f t="shared" si="23"/>
        <v>1</v>
      </c>
      <c r="BW65" s="2">
        <f t="shared" si="23"/>
        <v>0</v>
      </c>
      <c r="BX65" s="2">
        <f t="shared" si="23"/>
        <v>0</v>
      </c>
      <c r="BY65" s="2">
        <f t="shared" si="23"/>
        <v>0</v>
      </c>
      <c r="BZ65" s="2">
        <f t="shared" si="23"/>
        <v>1</v>
      </c>
      <c r="CA65" s="2">
        <f t="shared" si="23"/>
        <v>0</v>
      </c>
      <c r="CB65" s="2">
        <f t="shared" si="23"/>
        <v>0</v>
      </c>
      <c r="CC65" s="2">
        <f t="shared" si="23"/>
        <v>0</v>
      </c>
      <c r="CD65" s="2">
        <f t="shared" si="23"/>
        <v>0</v>
      </c>
      <c r="CE65" s="2">
        <f t="shared" si="23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ТА-5  -  δt_конд</v>
      </c>
      <c r="B66" s="15" t="s">
        <v>1509</v>
      </c>
      <c r="C66" s="18">
        <v>35</v>
      </c>
      <c r="D66" s="18">
        <v>5</v>
      </c>
      <c r="E66" s="22" t="s">
        <v>608</v>
      </c>
      <c r="F66" s="22">
        <v>3</v>
      </c>
      <c r="G66" s="22"/>
      <c r="H66" s="20">
        <f t="shared" ca="1" si="4"/>
        <v>0</v>
      </c>
      <c r="I66" s="16" t="str">
        <f t="shared" si="5"/>
        <v>05T002TA0N17</v>
      </c>
      <c r="J66" s="54">
        <v>26.487618240000018</v>
      </c>
      <c r="K66" s="54">
        <v>25.497591120000003</v>
      </c>
      <c r="L66" s="54">
        <v>23.67619567000003</v>
      </c>
      <c r="M66" s="54">
        <v>16.987618240000018</v>
      </c>
      <c r="N66" s="54">
        <v>27.287618240000015</v>
      </c>
      <c r="O66" s="54">
        <v>23.824972490000043</v>
      </c>
      <c r="P66" s="54">
        <v>28.15328396000001</v>
      </c>
      <c r="Q66" s="54">
        <v>28.527618329999996</v>
      </c>
      <c r="R66" s="54">
        <v>27.084277770000039</v>
      </c>
      <c r="S66" s="54">
        <v>26.572258820000048</v>
      </c>
      <c r="T66" s="54">
        <v>23.724972490000034</v>
      </c>
      <c r="U66" s="54">
        <v>27.030887980000003</v>
      </c>
      <c r="V66" s="54">
        <v>27.959314240000015</v>
      </c>
      <c r="W66" s="56">
        <v>30.538135010000008</v>
      </c>
      <c r="X66" s="2">
        <f t="shared" ca="1" si="16"/>
        <v>0</v>
      </c>
      <c r="Y66" s="2">
        <f t="shared" ca="1" si="16"/>
        <v>0</v>
      </c>
      <c r="Z66" s="2">
        <f t="shared" ca="1" si="16"/>
        <v>0</v>
      </c>
      <c r="AA66" s="2">
        <f t="shared" ca="1" si="16"/>
        <v>0</v>
      </c>
      <c r="AB66" s="2">
        <f t="shared" ca="1" si="16"/>
        <v>40</v>
      </c>
      <c r="AC66" s="2">
        <f t="shared" ca="1" si="21"/>
        <v>0</v>
      </c>
      <c r="AD66" s="2">
        <f t="shared" ca="1" si="21"/>
        <v>40</v>
      </c>
      <c r="AE66" s="2">
        <f t="shared" ca="1" si="21"/>
        <v>0</v>
      </c>
      <c r="AF66" s="2">
        <f t="shared" ca="1" si="21"/>
        <v>0</v>
      </c>
      <c r="AG66" s="2">
        <f t="shared" ca="1" si="21"/>
        <v>0</v>
      </c>
      <c r="AH66" s="2">
        <f t="shared" ca="1" si="21"/>
        <v>0</v>
      </c>
      <c r="AI66" s="2">
        <f t="shared" ca="1" si="21"/>
        <v>0</v>
      </c>
      <c r="AJ66" s="2">
        <f t="shared" ca="1" si="21"/>
        <v>0</v>
      </c>
      <c r="AK66" s="2">
        <f t="shared" ca="1" si="21"/>
        <v>0</v>
      </c>
      <c r="AL66" s="55">
        <v>27.757518502132044</v>
      </c>
      <c r="AM66" s="55">
        <v>26.654078522580274</v>
      </c>
      <c r="AN66" s="55">
        <v>26.269366397441249</v>
      </c>
      <c r="AO66" s="55">
        <v>24.651315153454824</v>
      </c>
      <c r="AP66" s="55">
        <v>27.91063876345709</v>
      </c>
      <c r="AQ66" s="55">
        <v>27.591786011419359</v>
      </c>
      <c r="AR66" s="55">
        <v>33.628316101685819</v>
      </c>
      <c r="AS66" s="55">
        <v>32.083412411232509</v>
      </c>
      <c r="AT66" s="55">
        <v>31.119668155250082</v>
      </c>
      <c r="AU66" s="55">
        <v>32.421357550002142</v>
      </c>
      <c r="AV66" s="55">
        <v>26.828875062795301</v>
      </c>
      <c r="AW66" s="55">
        <v>28.742866983739177</v>
      </c>
      <c r="AX66" s="55">
        <v>31.31480290396415</v>
      </c>
      <c r="AY66" s="55">
        <v>31.652963475997304</v>
      </c>
      <c r="AZ66" s="2">
        <f t="shared" ca="1" si="17"/>
        <v>0</v>
      </c>
      <c r="BA66" s="2">
        <f t="shared" ca="1" si="17"/>
        <v>0</v>
      </c>
      <c r="BB66" s="2">
        <f t="shared" ca="1" si="17"/>
        <v>0</v>
      </c>
      <c r="BC66" s="2">
        <f t="shared" ca="1" si="17"/>
        <v>0</v>
      </c>
      <c r="BD66" s="2">
        <f t="shared" ca="1" si="17"/>
        <v>2</v>
      </c>
      <c r="BE66" s="2">
        <f t="shared" ca="1" si="22"/>
        <v>0</v>
      </c>
      <c r="BF66" s="2">
        <f t="shared" ca="1" si="22"/>
        <v>1</v>
      </c>
      <c r="BG66" s="2">
        <f t="shared" ca="1" si="22"/>
        <v>1</v>
      </c>
      <c r="BH66" s="2">
        <f t="shared" ca="1" si="22"/>
        <v>0</v>
      </c>
      <c r="BI66" s="2">
        <f t="shared" ca="1" si="22"/>
        <v>0</v>
      </c>
      <c r="BJ66" s="2">
        <f t="shared" ca="1" si="22"/>
        <v>0</v>
      </c>
      <c r="BK66" s="2">
        <f t="shared" ca="1" si="22"/>
        <v>1</v>
      </c>
      <c r="BL66" s="2">
        <f t="shared" ca="1" si="22"/>
        <v>0</v>
      </c>
      <c r="BM66" s="2">
        <f t="shared" ca="1" si="22"/>
        <v>1</v>
      </c>
      <c r="BN66" s="2" t="str">
        <f t="shared" si="8"/>
        <v>TA</v>
      </c>
      <c r="BO66" s="2">
        <f>IF(AND(COUNTIF(J66:W66,"&gt;0")&gt;6,COUNTIF(J66:W66,"&gt;0")=SUM(BR66:CE66)),SUM(BR66:CE66),0)</f>
        <v>0</v>
      </c>
      <c r="BP66" s="2">
        <f t="shared" si="13"/>
        <v>1</v>
      </c>
      <c r="BR66" s="2">
        <f t="shared" si="23"/>
        <v>0</v>
      </c>
      <c r="BS66" s="2">
        <f t="shared" si="23"/>
        <v>0</v>
      </c>
      <c r="BT66" s="2">
        <f t="shared" si="23"/>
        <v>0</v>
      </c>
      <c r="BU66" s="2">
        <f t="shared" si="23"/>
        <v>0</v>
      </c>
      <c r="BV66" s="2">
        <f t="shared" si="23"/>
        <v>0</v>
      </c>
      <c r="BW66" s="2">
        <f t="shared" si="23"/>
        <v>0</v>
      </c>
      <c r="BX66" s="2">
        <f t="shared" si="23"/>
        <v>0</v>
      </c>
      <c r="BY66" s="2">
        <f t="shared" si="23"/>
        <v>0</v>
      </c>
      <c r="BZ66" s="2">
        <f t="shared" si="23"/>
        <v>0</v>
      </c>
      <c r="CA66" s="2">
        <f t="shared" si="23"/>
        <v>0</v>
      </c>
      <c r="CB66" s="2">
        <f t="shared" si="23"/>
        <v>0</v>
      </c>
      <c r="CC66" s="2">
        <f t="shared" si="23"/>
        <v>0</v>
      </c>
      <c r="CD66" s="2">
        <f t="shared" si="23"/>
        <v>0</v>
      </c>
      <c r="CE66" s="2">
        <f t="shared" si="23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ТА-6  -  δt_конд</v>
      </c>
      <c r="B67" s="15" t="s">
        <v>1510</v>
      </c>
      <c r="C67" s="18">
        <v>25</v>
      </c>
      <c r="D67" s="18">
        <v>5</v>
      </c>
      <c r="E67" s="22" t="s">
        <v>608</v>
      </c>
      <c r="F67" s="22">
        <v>3</v>
      </c>
      <c r="G67" s="22"/>
      <c r="H67" s="20">
        <f t="shared" ca="1" si="4"/>
        <v>0</v>
      </c>
      <c r="I67" s="16" t="str">
        <f t="shared" si="5"/>
        <v>06T002TA0L17</v>
      </c>
      <c r="J67" s="54">
        <v>0</v>
      </c>
      <c r="K67" s="54">
        <v>11.902638030000036</v>
      </c>
      <c r="L67" s="54">
        <v>13.499152010000021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11.73229524000002</v>
      </c>
      <c r="S67" s="54">
        <v>2.3156697499999979</v>
      </c>
      <c r="T67" s="54">
        <v>7.682172650000016</v>
      </c>
      <c r="U67" s="54">
        <v>0</v>
      </c>
      <c r="V67" s="54">
        <v>0</v>
      </c>
      <c r="W67" s="56">
        <v>0</v>
      </c>
      <c r="X67" s="2">
        <f t="shared" ca="1" si="16"/>
        <v>0</v>
      </c>
      <c r="Y67" s="2">
        <f t="shared" ca="1" si="16"/>
        <v>0</v>
      </c>
      <c r="Z67" s="2">
        <f t="shared" ca="1" si="16"/>
        <v>0</v>
      </c>
      <c r="AA67" s="2">
        <f t="shared" ca="1" si="16"/>
        <v>0</v>
      </c>
      <c r="AB67" s="2">
        <f t="shared" ca="1" si="16"/>
        <v>0</v>
      </c>
      <c r="AC67" s="2">
        <f t="shared" ca="1" si="21"/>
        <v>0</v>
      </c>
      <c r="AD67" s="2">
        <f t="shared" ca="1" si="21"/>
        <v>0</v>
      </c>
      <c r="AE67" s="2">
        <f t="shared" ca="1" si="21"/>
        <v>0</v>
      </c>
      <c r="AF67" s="2">
        <f t="shared" ca="1" si="21"/>
        <v>0</v>
      </c>
      <c r="AG67" s="2">
        <f t="shared" ca="1" si="21"/>
        <v>0</v>
      </c>
      <c r="AH67" s="2">
        <f t="shared" ca="1" si="21"/>
        <v>0</v>
      </c>
      <c r="AI67" s="2">
        <f t="shared" ca="1" si="21"/>
        <v>0</v>
      </c>
      <c r="AJ67" s="2">
        <f t="shared" ca="1" si="21"/>
        <v>0</v>
      </c>
      <c r="AK67" s="2">
        <f t="shared" ca="1" si="21"/>
        <v>0</v>
      </c>
      <c r="AL67" s="55">
        <v>0</v>
      </c>
      <c r="AM67" s="55">
        <v>8.1937600139572471</v>
      </c>
      <c r="AN67" s="55">
        <v>8.350786761105681</v>
      </c>
      <c r="AO67" s="55">
        <v>0</v>
      </c>
      <c r="AP67" s="55">
        <v>0</v>
      </c>
      <c r="AQ67" s="55">
        <v>0</v>
      </c>
      <c r="AR67" s="55">
        <v>0</v>
      </c>
      <c r="AS67" s="55">
        <v>0</v>
      </c>
      <c r="AT67" s="55">
        <v>7.5833191140442482</v>
      </c>
      <c r="AU67" s="55">
        <v>7.4987937321874982</v>
      </c>
      <c r="AV67" s="55">
        <v>7.257798792263479</v>
      </c>
      <c r="AW67" s="55">
        <v>0</v>
      </c>
      <c r="AX67" s="55">
        <v>0</v>
      </c>
      <c r="AY67" s="55">
        <v>0</v>
      </c>
      <c r="AZ67" s="2">
        <f t="shared" ca="1" si="17"/>
        <v>0</v>
      </c>
      <c r="BA67" s="2">
        <f t="shared" ca="1" si="17"/>
        <v>0</v>
      </c>
      <c r="BB67" s="2">
        <f t="shared" ca="1" si="17"/>
        <v>0</v>
      </c>
      <c r="BC67" s="2">
        <f t="shared" ca="1" si="17"/>
        <v>0</v>
      </c>
      <c r="BD67" s="2">
        <f t="shared" ca="1" si="17"/>
        <v>1</v>
      </c>
      <c r="BE67" s="2">
        <f t="shared" ca="1" si="22"/>
        <v>0</v>
      </c>
      <c r="BF67" s="2">
        <f t="shared" ca="1" si="22"/>
        <v>0</v>
      </c>
      <c r="BG67" s="2">
        <f t="shared" ca="1" si="22"/>
        <v>1</v>
      </c>
      <c r="BH67" s="2">
        <f t="shared" ca="1" si="22"/>
        <v>0</v>
      </c>
      <c r="BI67" s="2">
        <f t="shared" ca="1" si="22"/>
        <v>0</v>
      </c>
      <c r="BJ67" s="2">
        <f t="shared" ca="1" si="22"/>
        <v>0</v>
      </c>
      <c r="BK67" s="2">
        <f t="shared" ca="1" si="22"/>
        <v>1</v>
      </c>
      <c r="BL67" s="2">
        <f t="shared" ca="1" si="22"/>
        <v>0</v>
      </c>
      <c r="BM67" s="2">
        <f t="shared" ca="1" si="22"/>
        <v>1</v>
      </c>
      <c r="BN67" s="2" t="str">
        <f t="shared" si="8"/>
        <v>TA</v>
      </c>
      <c r="BP67" s="2">
        <f t="shared" si="13"/>
        <v>0</v>
      </c>
      <c r="BR67" s="2">
        <f t="shared" si="23"/>
        <v>0</v>
      </c>
      <c r="BS67" s="2">
        <f t="shared" si="23"/>
        <v>0</v>
      </c>
      <c r="BT67" s="2">
        <f t="shared" si="23"/>
        <v>0</v>
      </c>
      <c r="BU67" s="2">
        <f t="shared" si="23"/>
        <v>0</v>
      </c>
      <c r="BV67" s="2">
        <f t="shared" si="23"/>
        <v>0</v>
      </c>
      <c r="BW67" s="2">
        <f t="shared" si="23"/>
        <v>0</v>
      </c>
      <c r="BX67" s="2">
        <f t="shared" si="23"/>
        <v>0</v>
      </c>
      <c r="BY67" s="2">
        <f t="shared" si="23"/>
        <v>0</v>
      </c>
      <c r="BZ67" s="2">
        <f t="shared" si="23"/>
        <v>0</v>
      </c>
      <c r="CA67" s="2">
        <f t="shared" si="23"/>
        <v>0</v>
      </c>
      <c r="CB67" s="2">
        <f t="shared" si="23"/>
        <v>0</v>
      </c>
      <c r="CC67" s="2">
        <f t="shared" si="23"/>
        <v>0</v>
      </c>
      <c r="CD67" s="2">
        <f t="shared" si="23"/>
        <v>0</v>
      </c>
      <c r="CE67" s="2">
        <f t="shared" si="23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ТА-7  -  δt_конд</v>
      </c>
      <c r="B68" s="15" t="s">
        <v>1511</v>
      </c>
      <c r="C68" s="18">
        <v>25</v>
      </c>
      <c r="D68" s="18">
        <v>5</v>
      </c>
      <c r="E68" s="22" t="s">
        <v>608</v>
      </c>
      <c r="F68" s="22">
        <v>3</v>
      </c>
      <c r="G68" s="22"/>
      <c r="H68" s="20">
        <f t="shared" ca="1" si="4"/>
        <v>0</v>
      </c>
      <c r="I68" s="16" t="str">
        <f t="shared" si="5"/>
        <v>07T002TA0L17</v>
      </c>
      <c r="J68" s="54">
        <v>13.801436540000044</v>
      </c>
      <c r="K68" s="54">
        <v>14.398872979999995</v>
      </c>
      <c r="L68" s="54">
        <v>8.2602457000000076</v>
      </c>
      <c r="M68" s="54">
        <v>4.4790531700000322</v>
      </c>
      <c r="N68" s="54">
        <v>6.4405850300000118</v>
      </c>
      <c r="O68" s="54">
        <v>3.7265465300000429</v>
      </c>
      <c r="P68" s="54">
        <v>4.1956250400000457</v>
      </c>
      <c r="Q68" s="54">
        <v>6.1220328900000176</v>
      </c>
      <c r="R68" s="54">
        <v>3.2790531700000329</v>
      </c>
      <c r="S68" s="54">
        <v>2.5632786700000452</v>
      </c>
      <c r="T68" s="54">
        <v>7.8593899600000441</v>
      </c>
      <c r="U68" s="54">
        <v>12.180727370000001</v>
      </c>
      <c r="V68" s="54">
        <v>10.434043250000002</v>
      </c>
      <c r="W68" s="56">
        <v>12.031809740000037</v>
      </c>
      <c r="X68" s="2">
        <f t="shared" ca="1" si="16"/>
        <v>0</v>
      </c>
      <c r="Y68" s="2">
        <f t="shared" ca="1" si="16"/>
        <v>0</v>
      </c>
      <c r="Z68" s="2">
        <f t="shared" ca="1" si="16"/>
        <v>0</v>
      </c>
      <c r="AA68" s="2">
        <f t="shared" ca="1" si="16"/>
        <v>0</v>
      </c>
      <c r="AB68" s="2">
        <f t="shared" ca="1" si="16"/>
        <v>0</v>
      </c>
      <c r="AC68" s="2">
        <f t="shared" ca="1" si="21"/>
        <v>0</v>
      </c>
      <c r="AD68" s="2">
        <f t="shared" ca="1" si="21"/>
        <v>0</v>
      </c>
      <c r="AE68" s="2">
        <f t="shared" ca="1" si="21"/>
        <v>0</v>
      </c>
      <c r="AF68" s="2">
        <f t="shared" ca="1" si="21"/>
        <v>0</v>
      </c>
      <c r="AG68" s="2">
        <f t="shared" ca="1" si="21"/>
        <v>0</v>
      </c>
      <c r="AH68" s="2">
        <f t="shared" ca="1" si="21"/>
        <v>0</v>
      </c>
      <c r="AI68" s="2">
        <f t="shared" ca="1" si="21"/>
        <v>40</v>
      </c>
      <c r="AJ68" s="2">
        <f t="shared" ca="1" si="21"/>
        <v>0</v>
      </c>
      <c r="AK68" s="2">
        <f t="shared" ca="1" si="21"/>
        <v>0</v>
      </c>
      <c r="AL68" s="55">
        <v>7.4837392964103033</v>
      </c>
      <c r="AM68" s="55">
        <v>7.208685974457139</v>
      </c>
      <c r="AN68" s="55">
        <v>7.2118804658733344</v>
      </c>
      <c r="AO68" s="55">
        <v>7.208814373116371</v>
      </c>
      <c r="AP68" s="55">
        <v>7.2171819269375961</v>
      </c>
      <c r="AQ68" s="55">
        <v>7.2235151062896295</v>
      </c>
      <c r="AR68" s="55">
        <v>7.2214601481555931</v>
      </c>
      <c r="AS68" s="55">
        <v>7.2195032195301607</v>
      </c>
      <c r="AT68" s="55">
        <v>7.2138583790484718</v>
      </c>
      <c r="AU68" s="55">
        <v>7.2173131185515027</v>
      </c>
      <c r="AV68" s="55">
        <v>7.4581433939035877</v>
      </c>
      <c r="AW68" s="55">
        <v>8.0841318121241752</v>
      </c>
      <c r="AX68" s="55">
        <v>8.0836232354032909</v>
      </c>
      <c r="AY68" s="55">
        <v>8.2579958997838077</v>
      </c>
      <c r="AZ68" s="2">
        <f t="shared" ca="1" si="17"/>
        <v>0</v>
      </c>
      <c r="BA68" s="2">
        <f t="shared" ca="1" si="17"/>
        <v>0</v>
      </c>
      <c r="BB68" s="2">
        <f t="shared" ca="1" si="17"/>
        <v>0</v>
      </c>
      <c r="BC68" s="2">
        <f t="shared" ca="1" si="17"/>
        <v>0</v>
      </c>
      <c r="BD68" s="2">
        <f t="shared" ca="1" si="17"/>
        <v>1</v>
      </c>
      <c r="BE68" s="2">
        <f t="shared" ca="1" si="22"/>
        <v>0</v>
      </c>
      <c r="BF68" s="2">
        <f t="shared" ca="1" si="22"/>
        <v>0</v>
      </c>
      <c r="BG68" s="2">
        <f t="shared" ca="1" si="22"/>
        <v>1</v>
      </c>
      <c r="BH68" s="2">
        <f t="shared" ca="1" si="22"/>
        <v>0</v>
      </c>
      <c r="BI68" s="2">
        <f t="shared" ca="1" si="22"/>
        <v>0</v>
      </c>
      <c r="BJ68" s="2">
        <f t="shared" ca="1" si="22"/>
        <v>0</v>
      </c>
      <c r="BK68" s="2">
        <f t="shared" ca="1" si="22"/>
        <v>1</v>
      </c>
      <c r="BL68" s="2">
        <f t="shared" ca="1" si="22"/>
        <v>0</v>
      </c>
      <c r="BM68" s="2">
        <f t="shared" ca="1" si="22"/>
        <v>1</v>
      </c>
      <c r="BN68" s="2" t="str">
        <f t="shared" si="8"/>
        <v>TA</v>
      </c>
      <c r="BO68" s="2">
        <f>IF(AND(COUNTIF(J68:W68,"&gt;0")&gt;6,COUNTIF(J68:W68,"&gt;0")=SUM(BR68:CE68)),SUM(BR68:CE68),0)</f>
        <v>0</v>
      </c>
      <c r="BP68" s="2">
        <f t="shared" si="13"/>
        <v>1</v>
      </c>
      <c r="BR68" s="2">
        <f t="shared" si="23"/>
        <v>0</v>
      </c>
      <c r="BS68" s="2">
        <f t="shared" si="23"/>
        <v>0</v>
      </c>
      <c r="BT68" s="2">
        <f t="shared" si="23"/>
        <v>0</v>
      </c>
      <c r="BU68" s="2">
        <f t="shared" si="23"/>
        <v>0</v>
      </c>
      <c r="BV68" s="2">
        <f t="shared" si="23"/>
        <v>0</v>
      </c>
      <c r="BW68" s="2">
        <f t="shared" si="23"/>
        <v>0</v>
      </c>
      <c r="BX68" s="2">
        <f t="shared" si="23"/>
        <v>0</v>
      </c>
      <c r="BY68" s="2">
        <f t="shared" si="23"/>
        <v>0</v>
      </c>
      <c r="BZ68" s="2">
        <f t="shared" si="23"/>
        <v>0</v>
      </c>
      <c r="CA68" s="2">
        <f t="shared" si="23"/>
        <v>0</v>
      </c>
      <c r="CB68" s="2">
        <f t="shared" si="23"/>
        <v>0</v>
      </c>
      <c r="CC68" s="2">
        <f t="shared" si="23"/>
        <v>0</v>
      </c>
      <c r="CD68" s="2">
        <f t="shared" si="23"/>
        <v>0</v>
      </c>
      <c r="CE68" s="2">
        <f t="shared" si="23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ТА-8  -  δt_конд</v>
      </c>
      <c r="B69" s="15" t="s">
        <v>1512</v>
      </c>
      <c r="C69" s="18">
        <v>25</v>
      </c>
      <c r="D69" s="18">
        <v>5</v>
      </c>
      <c r="E69" s="22" t="s">
        <v>608</v>
      </c>
      <c r="F69" s="22">
        <v>3</v>
      </c>
      <c r="G69" s="22"/>
      <c r="H69" s="20">
        <f t="shared" ca="1" si="4"/>
        <v>0</v>
      </c>
      <c r="I69" s="16" t="str">
        <f t="shared" si="5"/>
        <v>08T002TA0L17</v>
      </c>
      <c r="J69" s="54">
        <v>2.7000189561672414</v>
      </c>
      <c r="K69" s="54">
        <v>4.1816279352496331</v>
      </c>
      <c r="L69" s="54">
        <v>2.335523158535878</v>
      </c>
      <c r="M69" s="54">
        <v>5.4551072410283794</v>
      </c>
      <c r="N69" s="54">
        <v>13.623520730414004</v>
      </c>
      <c r="O69" s="54">
        <v>2.8791508492247573</v>
      </c>
      <c r="P69" s="54">
        <v>6.0954218059322116</v>
      </c>
      <c r="Q69" s="54">
        <v>12.901542620335835</v>
      </c>
      <c r="R69" s="54">
        <v>3.3599529371891066</v>
      </c>
      <c r="S69" s="54">
        <v>6.618743254801835</v>
      </c>
      <c r="T69" s="54">
        <v>5.5256536412330171</v>
      </c>
      <c r="U69" s="54">
        <v>9.0034063722073192</v>
      </c>
      <c r="V69" s="54">
        <v>6.4665211827244242</v>
      </c>
      <c r="W69" s="56">
        <v>4.8181502225821227</v>
      </c>
      <c r="X69" s="2">
        <f t="shared" ca="1" si="16"/>
        <v>0</v>
      </c>
      <c r="Y69" s="2">
        <f t="shared" ca="1" si="16"/>
        <v>0</v>
      </c>
      <c r="Z69" s="2">
        <f t="shared" ca="1" si="16"/>
        <v>0</v>
      </c>
      <c r="AA69" s="2">
        <f t="shared" ca="1" si="16"/>
        <v>0</v>
      </c>
      <c r="AB69" s="2">
        <f t="shared" ca="1" si="16"/>
        <v>40</v>
      </c>
      <c r="AC69" s="2">
        <f t="shared" ca="1" si="21"/>
        <v>0</v>
      </c>
      <c r="AD69" s="2">
        <f t="shared" ca="1" si="21"/>
        <v>0</v>
      </c>
      <c r="AE69" s="2">
        <f t="shared" ca="1" si="21"/>
        <v>40</v>
      </c>
      <c r="AF69" s="2">
        <f t="shared" ca="1" si="21"/>
        <v>0</v>
      </c>
      <c r="AG69" s="2">
        <f t="shared" ca="1" si="21"/>
        <v>0</v>
      </c>
      <c r="AH69" s="2">
        <f t="shared" ca="1" si="21"/>
        <v>0</v>
      </c>
      <c r="AI69" s="2">
        <f t="shared" ca="1" si="21"/>
        <v>0</v>
      </c>
      <c r="AJ69" s="2">
        <f t="shared" ca="1" si="21"/>
        <v>0</v>
      </c>
      <c r="AK69" s="2">
        <f t="shared" ca="1" si="21"/>
        <v>0</v>
      </c>
      <c r="AL69" s="55">
        <v>2.0204198778981208</v>
      </c>
      <c r="AM69" s="55">
        <v>1.964030018316576</v>
      </c>
      <c r="AN69" s="55">
        <v>1.9118781623423686</v>
      </c>
      <c r="AO69" s="55">
        <v>9.9078844535661332</v>
      </c>
      <c r="AP69" s="55">
        <v>10.19391664504613</v>
      </c>
      <c r="AQ69" s="55">
        <v>2.1953014446593251</v>
      </c>
      <c r="AR69" s="55">
        <v>2.198394534012051</v>
      </c>
      <c r="AS69" s="55">
        <v>2.2173706082164291</v>
      </c>
      <c r="AT69" s="55">
        <v>2.1355164836627321</v>
      </c>
      <c r="AU69" s="55">
        <v>1.8452537571797976</v>
      </c>
      <c r="AV69" s="55">
        <v>2.1491322570504554</v>
      </c>
      <c r="AW69" s="55">
        <v>7.9465817686503248</v>
      </c>
      <c r="AX69" s="55">
        <v>5.1116409944829027</v>
      </c>
      <c r="AY69" s="55">
        <v>4.832399248854224</v>
      </c>
      <c r="AZ69" s="2">
        <f t="shared" ca="1" si="17"/>
        <v>0</v>
      </c>
      <c r="BA69" s="2">
        <f t="shared" ca="1" si="17"/>
        <v>0</v>
      </c>
      <c r="BB69" s="2">
        <f t="shared" ca="1" si="17"/>
        <v>0</v>
      </c>
      <c r="BC69" s="2">
        <f t="shared" ca="1" si="17"/>
        <v>0</v>
      </c>
      <c r="BD69" s="2">
        <f t="shared" ca="1" si="17"/>
        <v>1</v>
      </c>
      <c r="BE69" s="2">
        <f t="shared" ca="1" si="22"/>
        <v>0</v>
      </c>
      <c r="BF69" s="2">
        <f t="shared" ca="1" si="22"/>
        <v>0</v>
      </c>
      <c r="BG69" s="2">
        <f t="shared" ca="1" si="22"/>
        <v>1</v>
      </c>
      <c r="BH69" s="2">
        <f t="shared" ca="1" si="22"/>
        <v>0</v>
      </c>
      <c r="BI69" s="2">
        <f t="shared" ca="1" si="22"/>
        <v>0</v>
      </c>
      <c r="BJ69" s="2">
        <f t="shared" ca="1" si="22"/>
        <v>0</v>
      </c>
      <c r="BK69" s="2">
        <f t="shared" ca="1" si="22"/>
        <v>0</v>
      </c>
      <c r="BL69" s="2">
        <f t="shared" ca="1" si="22"/>
        <v>0</v>
      </c>
      <c r="BM69" s="2">
        <f t="shared" ca="1" si="22"/>
        <v>1</v>
      </c>
      <c r="BN69" s="2" t="str">
        <f t="shared" si="8"/>
        <v>TA</v>
      </c>
      <c r="BO69" s="2">
        <f>IF(AND(COUNTIF(J69:W69,"&gt;0")&gt;6,COUNTIF(J69:W69,"&gt;0")=SUM(BR69:CE69)),SUM(BR69:CE69),0)</f>
        <v>0</v>
      </c>
      <c r="BP69" s="2">
        <f t="shared" si="13"/>
        <v>1</v>
      </c>
      <c r="BR69" s="2">
        <f t="shared" si="23"/>
        <v>0</v>
      </c>
      <c r="BS69" s="2">
        <f t="shared" si="23"/>
        <v>0</v>
      </c>
      <c r="BT69" s="2">
        <f t="shared" si="23"/>
        <v>0</v>
      </c>
      <c r="BU69" s="2">
        <f t="shared" si="23"/>
        <v>0</v>
      </c>
      <c r="BV69" s="2">
        <f t="shared" si="23"/>
        <v>0</v>
      </c>
      <c r="BW69" s="2">
        <f t="shared" si="23"/>
        <v>0</v>
      </c>
      <c r="BX69" s="2">
        <f t="shared" si="23"/>
        <v>0</v>
      </c>
      <c r="BY69" s="2">
        <f t="shared" si="23"/>
        <v>0</v>
      </c>
      <c r="BZ69" s="2">
        <f t="shared" si="23"/>
        <v>0</v>
      </c>
      <c r="CA69" s="2">
        <f t="shared" si="23"/>
        <v>0</v>
      </c>
      <c r="CB69" s="2">
        <f t="shared" si="23"/>
        <v>0</v>
      </c>
      <c r="CC69" s="2">
        <f t="shared" si="23"/>
        <v>0</v>
      </c>
      <c r="CD69" s="2">
        <f t="shared" si="23"/>
        <v>0</v>
      </c>
      <c r="CE69" s="2">
        <f t="shared" si="23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ТА-9  -  δt_конд</v>
      </c>
      <c r="B70" s="15" t="s">
        <v>1513</v>
      </c>
      <c r="C70" s="18">
        <v>25</v>
      </c>
      <c r="D70" s="18">
        <v>5</v>
      </c>
      <c r="E70" s="22" t="s">
        <v>608</v>
      </c>
      <c r="F70" s="22">
        <v>3</v>
      </c>
      <c r="G70" s="22"/>
      <c r="H70" s="20">
        <f t="shared" ca="1" si="4"/>
        <v>0</v>
      </c>
      <c r="I70" s="16" t="str">
        <f t="shared" si="5"/>
        <v>09T002TA0L17</v>
      </c>
      <c r="J70" s="54">
        <v>4.9888025699094989</v>
      </c>
      <c r="K70" s="54">
        <v>2.8535848232447414</v>
      </c>
      <c r="L70" s="54">
        <v>0.29426285380956685</v>
      </c>
      <c r="M70" s="54">
        <v>7.4557610005048787</v>
      </c>
      <c r="N70" s="54">
        <v>6.5113041022093761</v>
      </c>
      <c r="O70" s="54">
        <v>1.7866015279996468</v>
      </c>
      <c r="P70" s="54">
        <v>2.8407980276200284</v>
      </c>
      <c r="Q70" s="54">
        <v>1.4817234127490941</v>
      </c>
      <c r="R70" s="54">
        <v>1.3103295690313566</v>
      </c>
      <c r="S70" s="54">
        <v>1.3561657816332584</v>
      </c>
      <c r="T70" s="54">
        <v>1.3099689425648045</v>
      </c>
      <c r="U70" s="54">
        <v>1.8802039933643364</v>
      </c>
      <c r="V70" s="54">
        <v>2.2113622509421198</v>
      </c>
      <c r="W70" s="56">
        <v>6.8440130271731263</v>
      </c>
      <c r="X70" s="2">
        <f t="shared" ca="1" si="16"/>
        <v>0</v>
      </c>
      <c r="Y70" s="2">
        <f t="shared" ca="1" si="16"/>
        <v>0</v>
      </c>
      <c r="Z70" s="2">
        <f t="shared" ca="1" si="16"/>
        <v>0</v>
      </c>
      <c r="AA70" s="2">
        <f t="shared" ca="1" si="16"/>
        <v>0</v>
      </c>
      <c r="AB70" s="2">
        <f t="shared" ca="1" si="16"/>
        <v>0</v>
      </c>
      <c r="AC70" s="2">
        <f t="shared" ca="1" si="21"/>
        <v>0</v>
      </c>
      <c r="AD70" s="2">
        <f t="shared" ca="1" si="21"/>
        <v>0</v>
      </c>
      <c r="AE70" s="2">
        <f t="shared" ca="1" si="21"/>
        <v>0</v>
      </c>
      <c r="AF70" s="2">
        <f t="shared" ca="1" si="21"/>
        <v>0</v>
      </c>
      <c r="AG70" s="2">
        <f t="shared" ca="1" si="21"/>
        <v>0</v>
      </c>
      <c r="AH70" s="2">
        <f t="shared" ca="1" si="21"/>
        <v>0</v>
      </c>
      <c r="AI70" s="2">
        <f t="shared" ca="1" si="21"/>
        <v>0</v>
      </c>
      <c r="AJ70" s="2">
        <f t="shared" ca="1" si="21"/>
        <v>0</v>
      </c>
      <c r="AK70" s="2">
        <f t="shared" ca="1" si="21"/>
        <v>40</v>
      </c>
      <c r="AL70" s="55">
        <v>2</v>
      </c>
      <c r="AM70" s="55">
        <v>2</v>
      </c>
      <c r="AN70" s="55">
        <v>2</v>
      </c>
      <c r="AO70" s="55">
        <v>2.0361459300915072</v>
      </c>
      <c r="AP70" s="55">
        <v>9.636536770480614</v>
      </c>
      <c r="AQ70" s="55">
        <v>2.0428369178293782</v>
      </c>
      <c r="AR70" s="55">
        <v>9.076413815934588</v>
      </c>
      <c r="AS70" s="55">
        <v>10.737797353722378</v>
      </c>
      <c r="AT70" s="55">
        <v>2.0338860452765335</v>
      </c>
      <c r="AU70" s="55">
        <v>2</v>
      </c>
      <c r="AV70" s="55">
        <v>2.0018356228180032</v>
      </c>
      <c r="AW70" s="55">
        <v>8.3225292845386463</v>
      </c>
      <c r="AX70" s="55">
        <v>2.1578134299849907</v>
      </c>
      <c r="AY70" s="55">
        <v>8.1912663427705716</v>
      </c>
      <c r="AZ70" s="2">
        <f t="shared" ca="1" si="17"/>
        <v>0</v>
      </c>
      <c r="BA70" s="2">
        <f t="shared" ca="1" si="17"/>
        <v>0</v>
      </c>
      <c r="BB70" s="2">
        <f t="shared" ca="1" si="17"/>
        <v>0</v>
      </c>
      <c r="BC70" s="2">
        <f t="shared" ca="1" si="17"/>
        <v>0</v>
      </c>
      <c r="BD70" s="2">
        <f t="shared" ca="1" si="17"/>
        <v>0</v>
      </c>
      <c r="BE70" s="2">
        <f t="shared" ca="1" si="22"/>
        <v>0</v>
      </c>
      <c r="BF70" s="2">
        <f t="shared" ca="1" si="22"/>
        <v>0</v>
      </c>
      <c r="BG70" s="2">
        <f t="shared" ca="1" si="22"/>
        <v>0</v>
      </c>
      <c r="BH70" s="2">
        <f t="shared" ca="1" si="22"/>
        <v>0</v>
      </c>
      <c r="BI70" s="2">
        <f t="shared" ca="1" si="22"/>
        <v>0</v>
      </c>
      <c r="BJ70" s="2">
        <f t="shared" ca="1" si="22"/>
        <v>0</v>
      </c>
      <c r="BK70" s="2">
        <f t="shared" ca="1" si="22"/>
        <v>0</v>
      </c>
      <c r="BL70" s="2">
        <f t="shared" ca="1" si="22"/>
        <v>0</v>
      </c>
      <c r="BM70" s="2">
        <f t="shared" ca="1" si="22"/>
        <v>1</v>
      </c>
      <c r="BN70" s="2" t="str">
        <f t="shared" si="8"/>
        <v>TA</v>
      </c>
      <c r="BO70" s="2">
        <f>IF(AND(COUNTIF(J70:W70,"&gt;0")&gt;6,COUNTIF(J70:W70,"&gt;0")=SUM(BR70:CE70)),SUM(BR70:CE70),0)</f>
        <v>0</v>
      </c>
      <c r="BP70" s="2">
        <f t="shared" si="13"/>
        <v>1</v>
      </c>
      <c r="BR70" s="2">
        <f t="shared" si="23"/>
        <v>0</v>
      </c>
      <c r="BS70" s="2">
        <f t="shared" si="23"/>
        <v>0</v>
      </c>
      <c r="BT70" s="2">
        <f t="shared" si="23"/>
        <v>0</v>
      </c>
      <c r="BU70" s="2">
        <f t="shared" si="23"/>
        <v>0</v>
      </c>
      <c r="BV70" s="2">
        <f t="shared" si="23"/>
        <v>0</v>
      </c>
      <c r="BW70" s="2">
        <f t="shared" si="23"/>
        <v>0</v>
      </c>
      <c r="BX70" s="2">
        <f t="shared" si="23"/>
        <v>0</v>
      </c>
      <c r="BY70" s="2">
        <f t="shared" si="23"/>
        <v>0</v>
      </c>
      <c r="BZ70" s="2">
        <f t="shared" si="23"/>
        <v>0</v>
      </c>
      <c r="CA70" s="2">
        <f t="shared" si="23"/>
        <v>0</v>
      </c>
      <c r="CB70" s="2">
        <f t="shared" si="23"/>
        <v>0</v>
      </c>
      <c r="CC70" s="2">
        <f t="shared" si="23"/>
        <v>0</v>
      </c>
      <c r="CD70" s="2">
        <f t="shared" si="23"/>
        <v>0</v>
      </c>
      <c r="CE70" s="2">
        <f t="shared" si="23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ТА-3  -  W</v>
      </c>
      <c r="B71" s="15" t="s">
        <v>1514</v>
      </c>
      <c r="C71" s="18">
        <v>97</v>
      </c>
      <c r="D71" s="18">
        <v>82</v>
      </c>
      <c r="E71" s="22" t="s">
        <v>118</v>
      </c>
      <c r="F71" s="22">
        <v>3</v>
      </c>
      <c r="G71" s="22"/>
      <c r="H71" s="20">
        <f t="shared" ca="1" si="4"/>
        <v>0</v>
      </c>
      <c r="I71" s="16" t="str">
        <f t="shared" si="5"/>
        <v>03T012KV0N17</v>
      </c>
      <c r="J71" s="54">
        <v>0</v>
      </c>
      <c r="K71" s="54">
        <v>85.738807947019893</v>
      </c>
      <c r="L71" s="54">
        <v>87.059042553191475</v>
      </c>
      <c r="M71" s="54">
        <v>0</v>
      </c>
      <c r="N71" s="54">
        <v>0</v>
      </c>
      <c r="O71" s="54">
        <v>87.977760000000018</v>
      </c>
      <c r="P71" s="54">
        <v>86.713112582781449</v>
      </c>
      <c r="Q71" s="54">
        <v>87.571428571428584</v>
      </c>
      <c r="R71" s="54">
        <v>87.920318725099605</v>
      </c>
      <c r="S71" s="54">
        <v>87.803713527851457</v>
      </c>
      <c r="T71" s="54">
        <v>88.272000000000006</v>
      </c>
      <c r="U71" s="54">
        <v>89.223719676549877</v>
      </c>
      <c r="V71" s="54">
        <v>88.389853137516681</v>
      </c>
      <c r="W71" s="56">
        <v>0</v>
      </c>
      <c r="X71" s="2">
        <f t="shared" ca="1" si="16"/>
        <v>2</v>
      </c>
      <c r="Y71" s="2">
        <f t="shared" ca="1" si="16"/>
        <v>0</v>
      </c>
      <c r="Z71" s="2">
        <f t="shared" ca="1" si="16"/>
        <v>0</v>
      </c>
      <c r="AA71" s="2">
        <f t="shared" ca="1" si="16"/>
        <v>2</v>
      </c>
      <c r="AB71" s="2">
        <f t="shared" ca="1" si="16"/>
        <v>2</v>
      </c>
      <c r="AC71" s="2">
        <f t="shared" ca="1" si="21"/>
        <v>0</v>
      </c>
      <c r="AD71" s="2">
        <f t="shared" ca="1" si="21"/>
        <v>0</v>
      </c>
      <c r="AE71" s="2">
        <f t="shared" ca="1" si="21"/>
        <v>0</v>
      </c>
      <c r="AF71" s="2">
        <f t="shared" ca="1" si="21"/>
        <v>0</v>
      </c>
      <c r="AG71" s="2">
        <f t="shared" ca="1" si="21"/>
        <v>0</v>
      </c>
      <c r="AH71" s="2">
        <f t="shared" ca="1" si="21"/>
        <v>0</v>
      </c>
      <c r="AI71" s="2">
        <f t="shared" ca="1" si="21"/>
        <v>0</v>
      </c>
      <c r="AJ71" s="2">
        <f t="shared" ca="1" si="21"/>
        <v>0</v>
      </c>
      <c r="AK71" s="2">
        <f t="shared" ca="1" si="21"/>
        <v>2</v>
      </c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2">
        <f t="shared" ca="1" si="17"/>
        <v>0</v>
      </c>
      <c r="BA71" s="2">
        <f t="shared" ca="1" si="17"/>
        <v>0</v>
      </c>
      <c r="BB71" s="2">
        <f t="shared" ca="1" si="17"/>
        <v>0</v>
      </c>
      <c r="BC71" s="2">
        <f t="shared" ca="1" si="17"/>
        <v>0</v>
      </c>
      <c r="BD71" s="2">
        <f t="shared" ca="1" si="17"/>
        <v>0</v>
      </c>
      <c r="BE71" s="2">
        <f t="shared" ca="1" si="22"/>
        <v>0</v>
      </c>
      <c r="BF71" s="2">
        <f t="shared" ca="1" si="22"/>
        <v>0</v>
      </c>
      <c r="BG71" s="2">
        <f t="shared" ca="1" si="22"/>
        <v>0</v>
      </c>
      <c r="BH71" s="2">
        <f t="shared" ca="1" si="22"/>
        <v>0</v>
      </c>
      <c r="BI71" s="2">
        <f t="shared" ca="1" si="22"/>
        <v>0</v>
      </c>
      <c r="BJ71" s="2">
        <f t="shared" ca="1" si="22"/>
        <v>0</v>
      </c>
      <c r="BK71" s="2">
        <f t="shared" ca="1" si="22"/>
        <v>0</v>
      </c>
      <c r="BL71" s="2">
        <f t="shared" ca="1" si="22"/>
        <v>0</v>
      </c>
      <c r="BM71" s="2">
        <f t="shared" ca="1" si="22"/>
        <v>0</v>
      </c>
      <c r="BN71" s="2" t="str">
        <f t="shared" si="8"/>
        <v>KV</v>
      </c>
      <c r="BP71" s="2">
        <f t="shared" si="13"/>
        <v>1</v>
      </c>
      <c r="BR71" s="2">
        <f t="shared" ref="BR71:CE77" si="24">IF(AND(J85 &gt;0,J71 &gt;0,J71&lt;$D71),1,0)</f>
        <v>0</v>
      </c>
      <c r="BS71" s="2">
        <f t="shared" si="24"/>
        <v>0</v>
      </c>
      <c r="BT71" s="2">
        <f t="shared" si="24"/>
        <v>0</v>
      </c>
      <c r="BU71" s="2">
        <f t="shared" si="24"/>
        <v>0</v>
      </c>
      <c r="BV71" s="2">
        <f t="shared" si="24"/>
        <v>0</v>
      </c>
      <c r="BW71" s="2">
        <f t="shared" si="24"/>
        <v>0</v>
      </c>
      <c r="BX71" s="2">
        <f t="shared" si="24"/>
        <v>0</v>
      </c>
      <c r="BY71" s="2">
        <f t="shared" si="24"/>
        <v>0</v>
      </c>
      <c r="BZ71" s="2">
        <f t="shared" si="24"/>
        <v>0</v>
      </c>
      <c r="CA71" s="2">
        <f t="shared" si="24"/>
        <v>0</v>
      </c>
      <c r="CB71" s="2">
        <f t="shared" si="24"/>
        <v>0</v>
      </c>
      <c r="CC71" s="2">
        <f t="shared" si="24"/>
        <v>0</v>
      </c>
      <c r="CD71" s="2">
        <f t="shared" si="24"/>
        <v>0</v>
      </c>
      <c r="CE71" s="2">
        <f t="shared" si="24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ТА-4  -  W</v>
      </c>
      <c r="B72" s="15" t="s">
        <v>1515</v>
      </c>
      <c r="C72" s="18">
        <v>97</v>
      </c>
      <c r="D72" s="18">
        <v>82</v>
      </c>
      <c r="E72" s="22" t="s">
        <v>118</v>
      </c>
      <c r="F72" s="22">
        <v>3</v>
      </c>
      <c r="G72" s="22"/>
      <c r="H72" s="20">
        <f t="shared" ca="1" si="4"/>
        <v>0</v>
      </c>
      <c r="I72" s="16" t="str">
        <f t="shared" si="5"/>
        <v>04T012KV0N17</v>
      </c>
      <c r="J72" s="54">
        <v>90.850996015936261</v>
      </c>
      <c r="K72" s="54">
        <v>88.661721854304645</v>
      </c>
      <c r="L72" s="54">
        <v>89.0154255319149</v>
      </c>
      <c r="M72" s="54">
        <v>90.850996015936275</v>
      </c>
      <c r="N72" s="54">
        <v>88.8972111553785</v>
      </c>
      <c r="O72" s="54">
        <v>88.271999999999991</v>
      </c>
      <c r="P72" s="54">
        <v>88.661721854304645</v>
      </c>
      <c r="Q72" s="54">
        <v>89.517460317460333</v>
      </c>
      <c r="R72" s="54">
        <v>88.8972111553785</v>
      </c>
      <c r="S72" s="54">
        <v>89.754907161803715</v>
      </c>
      <c r="T72" s="54">
        <v>90.23360000000001</v>
      </c>
      <c r="U72" s="54">
        <v>0</v>
      </c>
      <c r="V72" s="54">
        <v>0</v>
      </c>
      <c r="W72" s="56">
        <v>0</v>
      </c>
      <c r="X72" s="2">
        <f t="shared" ca="1" si="16"/>
        <v>0</v>
      </c>
      <c r="Y72" s="2">
        <f t="shared" ca="1" si="16"/>
        <v>0</v>
      </c>
      <c r="Z72" s="2">
        <f t="shared" ca="1" si="16"/>
        <v>0</v>
      </c>
      <c r="AA72" s="2">
        <f t="shared" ca="1" si="16"/>
        <v>0</v>
      </c>
      <c r="AB72" s="2">
        <f t="shared" ca="1" si="16"/>
        <v>0</v>
      </c>
      <c r="AC72" s="2">
        <f t="shared" ca="1" si="21"/>
        <v>0</v>
      </c>
      <c r="AD72" s="2">
        <f t="shared" ca="1" si="21"/>
        <v>0</v>
      </c>
      <c r="AE72" s="2">
        <f t="shared" ca="1" si="21"/>
        <v>0</v>
      </c>
      <c r="AF72" s="2">
        <f t="shared" ca="1" si="21"/>
        <v>0</v>
      </c>
      <c r="AG72" s="2">
        <f t="shared" ca="1" si="21"/>
        <v>0</v>
      </c>
      <c r="AH72" s="2">
        <f t="shared" ca="1" si="21"/>
        <v>0</v>
      </c>
      <c r="AI72" s="2">
        <f t="shared" ca="1" si="21"/>
        <v>2</v>
      </c>
      <c r="AJ72" s="2">
        <f t="shared" ca="1" si="21"/>
        <v>2</v>
      </c>
      <c r="AK72" s="2">
        <f t="shared" ca="1" si="21"/>
        <v>2</v>
      </c>
      <c r="AL72" s="55"/>
      <c r="AM72" s="55"/>
      <c r="AN72" s="55"/>
      <c r="AO72" s="55"/>
      <c r="AP72" s="55"/>
      <c r="AQ72" s="55"/>
      <c r="AR72" s="55"/>
      <c r="AS72" s="55"/>
      <c r="AT72" s="55"/>
      <c r="AU72" s="55"/>
      <c r="AV72" s="55"/>
      <c r="AW72" s="55"/>
      <c r="AX72" s="55"/>
      <c r="AY72" s="55"/>
      <c r="AZ72" s="2">
        <f t="shared" ca="1" si="17"/>
        <v>0</v>
      </c>
      <c r="BA72" s="2">
        <f t="shared" ca="1" si="17"/>
        <v>0</v>
      </c>
      <c r="BB72" s="2">
        <f t="shared" ca="1" si="17"/>
        <v>0</v>
      </c>
      <c r="BC72" s="2">
        <f t="shared" ca="1" si="17"/>
        <v>0</v>
      </c>
      <c r="BD72" s="2">
        <f t="shared" ca="1" si="17"/>
        <v>0</v>
      </c>
      <c r="BE72" s="2">
        <f t="shared" ca="1" si="22"/>
        <v>0</v>
      </c>
      <c r="BF72" s="2">
        <f t="shared" ca="1" si="22"/>
        <v>0</v>
      </c>
      <c r="BG72" s="2">
        <f t="shared" ca="1" si="22"/>
        <v>0</v>
      </c>
      <c r="BH72" s="2">
        <f t="shared" ca="1" si="22"/>
        <v>0</v>
      </c>
      <c r="BI72" s="2">
        <f t="shared" ca="1" si="22"/>
        <v>0</v>
      </c>
      <c r="BJ72" s="2">
        <f t="shared" ca="1" si="22"/>
        <v>0</v>
      </c>
      <c r="BK72" s="2">
        <f t="shared" ca="1" si="22"/>
        <v>0</v>
      </c>
      <c r="BL72" s="2">
        <f t="shared" ca="1" si="22"/>
        <v>0</v>
      </c>
      <c r="BM72" s="2">
        <f t="shared" ca="1" si="22"/>
        <v>0</v>
      </c>
      <c r="BN72" s="2" t="str">
        <f t="shared" si="8"/>
        <v>KV</v>
      </c>
      <c r="BP72" s="2">
        <f t="shared" ref="BP72:BP91" si="25">IF(AND(COUNTIF(J72:W72,"&gt;0")&gt;6,SUM(BR72:CE72)=0),1,0)</f>
        <v>1</v>
      </c>
      <c r="BR72" s="2">
        <f t="shared" si="24"/>
        <v>0</v>
      </c>
      <c r="BS72" s="2">
        <f t="shared" si="24"/>
        <v>0</v>
      </c>
      <c r="BT72" s="2">
        <f t="shared" si="24"/>
        <v>0</v>
      </c>
      <c r="BU72" s="2">
        <f t="shared" si="24"/>
        <v>0</v>
      </c>
      <c r="BV72" s="2">
        <f t="shared" si="24"/>
        <v>0</v>
      </c>
      <c r="BW72" s="2">
        <f t="shared" si="24"/>
        <v>0</v>
      </c>
      <c r="BX72" s="2">
        <f t="shared" si="24"/>
        <v>0</v>
      </c>
      <c r="BY72" s="2">
        <f t="shared" si="24"/>
        <v>0</v>
      </c>
      <c r="BZ72" s="2">
        <f t="shared" si="24"/>
        <v>0</v>
      </c>
      <c r="CA72" s="2">
        <f t="shared" si="24"/>
        <v>0</v>
      </c>
      <c r="CB72" s="2">
        <f t="shared" si="24"/>
        <v>0</v>
      </c>
      <c r="CC72" s="2">
        <f t="shared" si="24"/>
        <v>0</v>
      </c>
      <c r="CD72" s="2">
        <f t="shared" si="24"/>
        <v>0</v>
      </c>
      <c r="CE72" s="2">
        <f t="shared" si="24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ТА-5  -  W</v>
      </c>
      <c r="B73" s="15" t="s">
        <v>1516</v>
      </c>
      <c r="C73" s="18">
        <v>97</v>
      </c>
      <c r="D73" s="18">
        <v>82</v>
      </c>
      <c r="E73" s="22" t="s">
        <v>118</v>
      </c>
      <c r="F73" s="22">
        <v>3</v>
      </c>
      <c r="G73" s="22"/>
      <c r="H73" s="20">
        <f t="shared" ref="H73:H91" ca="1" si="26">IF(COUNTIF(OFFSET(H73,,2+$D$2+$B$3-$B$2,,$C$3-$B$3+1),"=42")+COUNTIF(OFFSET(H73,,2+$D$2+$B$3-$B$2,,$C$3-$B$3+1),"=21")&gt;0,1,0)</f>
        <v>0</v>
      </c>
      <c r="I73" s="16" t="str">
        <f t="shared" ref="I73:I92" si="27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05T012KV0N17</v>
      </c>
      <c r="J73" s="54">
        <v>91.827888446215127</v>
      </c>
      <c r="K73" s="54">
        <v>91.584635761589396</v>
      </c>
      <c r="L73" s="54">
        <v>91.949999999999989</v>
      </c>
      <c r="M73" s="54">
        <v>91.827888446215127</v>
      </c>
      <c r="N73" s="54">
        <v>91.827888446215169</v>
      </c>
      <c r="O73" s="54">
        <v>93.175999999999988</v>
      </c>
      <c r="P73" s="54">
        <v>93.533245033112593</v>
      </c>
      <c r="Q73" s="54">
        <v>93.409523809523819</v>
      </c>
      <c r="R73" s="54">
        <v>93.781673306772873</v>
      </c>
      <c r="S73" s="54">
        <v>93.65729442970823</v>
      </c>
      <c r="T73" s="54">
        <v>93.175999999999988</v>
      </c>
      <c r="U73" s="54">
        <v>92.197843665768204</v>
      </c>
      <c r="V73" s="54">
        <v>93.30040053404538</v>
      </c>
      <c r="W73" s="56">
        <v>92.928191489361723</v>
      </c>
      <c r="X73" s="2">
        <f t="shared" ca="1" si="16"/>
        <v>0</v>
      </c>
      <c r="Y73" s="2">
        <f t="shared" ca="1" si="16"/>
        <v>0</v>
      </c>
      <c r="Z73" s="2">
        <f t="shared" ca="1" si="16"/>
        <v>0</v>
      </c>
      <c r="AA73" s="2">
        <f t="shared" ca="1" si="16"/>
        <v>0</v>
      </c>
      <c r="AB73" s="2">
        <f t="shared" ca="1" si="16"/>
        <v>0</v>
      </c>
      <c r="AC73" s="2">
        <f t="shared" ca="1" si="21"/>
        <v>0</v>
      </c>
      <c r="AD73" s="2">
        <f t="shared" ca="1" si="21"/>
        <v>0</v>
      </c>
      <c r="AE73" s="2">
        <f t="shared" ca="1" si="21"/>
        <v>0</v>
      </c>
      <c r="AF73" s="2">
        <f t="shared" ca="1" si="21"/>
        <v>0</v>
      </c>
      <c r="AG73" s="2">
        <f t="shared" ca="1" si="21"/>
        <v>0</v>
      </c>
      <c r="AH73" s="2">
        <f t="shared" ca="1" si="21"/>
        <v>0</v>
      </c>
      <c r="AI73" s="2">
        <f t="shared" ca="1" si="21"/>
        <v>0</v>
      </c>
      <c r="AJ73" s="2">
        <f t="shared" ca="1" si="21"/>
        <v>0</v>
      </c>
      <c r="AK73" s="2">
        <f t="shared" ca="1" si="21"/>
        <v>0</v>
      </c>
      <c r="AL73" s="55"/>
      <c r="AM73" s="55"/>
      <c r="AN73" s="55"/>
      <c r="AO73" s="55"/>
      <c r="AP73" s="55"/>
      <c r="AQ73" s="55"/>
      <c r="AR73" s="55"/>
      <c r="AS73" s="55"/>
      <c r="AT73" s="55"/>
      <c r="AU73" s="55"/>
      <c r="AV73" s="55"/>
      <c r="AW73" s="55"/>
      <c r="AX73" s="55"/>
      <c r="AY73" s="55"/>
      <c r="AZ73" s="2">
        <f t="shared" ca="1" si="17"/>
        <v>0</v>
      </c>
      <c r="BA73" s="2">
        <f t="shared" ca="1" si="17"/>
        <v>0</v>
      </c>
      <c r="BB73" s="2">
        <f t="shared" ca="1" si="17"/>
        <v>0</v>
      </c>
      <c r="BC73" s="2">
        <f t="shared" ca="1" si="17"/>
        <v>0</v>
      </c>
      <c r="BD73" s="2">
        <f t="shared" ca="1" si="17"/>
        <v>0</v>
      </c>
      <c r="BE73" s="2">
        <f t="shared" ca="1" si="22"/>
        <v>0</v>
      </c>
      <c r="BF73" s="2">
        <f t="shared" ca="1" si="22"/>
        <v>0</v>
      </c>
      <c r="BG73" s="2">
        <f t="shared" ca="1" si="22"/>
        <v>0</v>
      </c>
      <c r="BH73" s="2">
        <f t="shared" ca="1" si="22"/>
        <v>0</v>
      </c>
      <c r="BI73" s="2">
        <f t="shared" ca="1" si="22"/>
        <v>0</v>
      </c>
      <c r="BJ73" s="2">
        <f t="shared" ca="1" si="22"/>
        <v>0</v>
      </c>
      <c r="BK73" s="2">
        <f t="shared" ca="1" si="22"/>
        <v>0</v>
      </c>
      <c r="BL73" s="2">
        <f t="shared" ca="1" si="22"/>
        <v>0</v>
      </c>
      <c r="BM73" s="2">
        <f t="shared" ca="1" si="22"/>
        <v>0</v>
      </c>
      <c r="BN73" s="2" t="str">
        <f t="shared" ref="BN73:BN92" si="28">MID(B73,7,2)</f>
        <v>KV</v>
      </c>
      <c r="BO73" s="2">
        <f>IF(AND(COUNTIF(J73:W73,"&gt;0")&gt;6,COUNTIF(J73:W73,"&gt;0")=SUM(BR73:CE73)),SUM(BR73:CE73),0)</f>
        <v>0</v>
      </c>
      <c r="BP73" s="2">
        <f t="shared" si="25"/>
        <v>1</v>
      </c>
      <c r="BR73" s="2">
        <f t="shared" si="24"/>
        <v>0</v>
      </c>
      <c r="BS73" s="2">
        <f t="shared" si="24"/>
        <v>0</v>
      </c>
      <c r="BT73" s="2">
        <f t="shared" si="24"/>
        <v>0</v>
      </c>
      <c r="BU73" s="2">
        <f t="shared" si="24"/>
        <v>0</v>
      </c>
      <c r="BV73" s="2">
        <f t="shared" si="24"/>
        <v>0</v>
      </c>
      <c r="BW73" s="2">
        <f t="shared" si="24"/>
        <v>0</v>
      </c>
      <c r="BX73" s="2">
        <f t="shared" si="24"/>
        <v>0</v>
      </c>
      <c r="BY73" s="2">
        <f t="shared" si="24"/>
        <v>0</v>
      </c>
      <c r="BZ73" s="2">
        <f t="shared" si="24"/>
        <v>0</v>
      </c>
      <c r="CA73" s="2">
        <f t="shared" si="24"/>
        <v>0</v>
      </c>
      <c r="CB73" s="2">
        <f t="shared" si="24"/>
        <v>0</v>
      </c>
      <c r="CC73" s="2">
        <f t="shared" si="24"/>
        <v>0</v>
      </c>
      <c r="CD73" s="2">
        <f t="shared" si="24"/>
        <v>0</v>
      </c>
      <c r="CE73" s="2">
        <f t="shared" si="24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ТА-6  -  W</v>
      </c>
      <c r="B74" s="15" t="s">
        <v>1517</v>
      </c>
      <c r="C74" s="18">
        <v>97</v>
      </c>
      <c r="D74" s="18">
        <v>82</v>
      </c>
      <c r="E74" s="22" t="s">
        <v>118</v>
      </c>
      <c r="F74" s="22">
        <v>3</v>
      </c>
      <c r="G74" s="22"/>
      <c r="H74" s="20">
        <f t="shared" ca="1" si="26"/>
        <v>0</v>
      </c>
      <c r="I74" s="16" t="str">
        <f t="shared" si="27"/>
        <v>06T012KV0L17</v>
      </c>
      <c r="J74" s="54">
        <v>0</v>
      </c>
      <c r="K74" s="54">
        <v>96.924641943945772</v>
      </c>
      <c r="L74" s="54">
        <v>97.127705007455575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97.002135518532228</v>
      </c>
      <c r="S74" s="54">
        <v>97.86509401440243</v>
      </c>
      <c r="T74" s="54">
        <v>97.988717587870426</v>
      </c>
      <c r="U74" s="54">
        <v>0</v>
      </c>
      <c r="V74" s="54">
        <v>0</v>
      </c>
      <c r="W74" s="56">
        <v>0</v>
      </c>
      <c r="X74" s="2">
        <f t="shared" ca="1" si="16"/>
        <v>2</v>
      </c>
      <c r="Y74" s="2">
        <f t="shared" ca="1" si="16"/>
        <v>0</v>
      </c>
      <c r="Z74" s="2">
        <f t="shared" ca="1" si="16"/>
        <v>0</v>
      </c>
      <c r="AA74" s="2">
        <f t="shared" ca="1" si="16"/>
        <v>2</v>
      </c>
      <c r="AB74" s="2">
        <f t="shared" ca="1" si="16"/>
        <v>2</v>
      </c>
      <c r="AC74" s="2">
        <f t="shared" ca="1" si="21"/>
        <v>2</v>
      </c>
      <c r="AD74" s="2">
        <f t="shared" ca="1" si="21"/>
        <v>2</v>
      </c>
      <c r="AE74" s="2">
        <f t="shared" ca="1" si="21"/>
        <v>2</v>
      </c>
      <c r="AF74" s="2">
        <f t="shared" ca="1" si="21"/>
        <v>0</v>
      </c>
      <c r="AG74" s="2">
        <f t="shared" ca="1" si="21"/>
        <v>0</v>
      </c>
      <c r="AH74" s="2">
        <f t="shared" ca="1" si="21"/>
        <v>0</v>
      </c>
      <c r="AI74" s="2">
        <f t="shared" ca="1" si="21"/>
        <v>2</v>
      </c>
      <c r="AJ74" s="2">
        <f t="shared" ca="1" si="21"/>
        <v>2</v>
      </c>
      <c r="AK74" s="2">
        <f t="shared" ca="1" si="21"/>
        <v>2</v>
      </c>
      <c r="AL74" s="55">
        <v>0</v>
      </c>
      <c r="AM74" s="55">
        <v>95</v>
      </c>
      <c r="AN74" s="55">
        <v>95</v>
      </c>
      <c r="AO74" s="55">
        <v>0</v>
      </c>
      <c r="AP74" s="55">
        <v>0</v>
      </c>
      <c r="AQ74" s="55">
        <v>0</v>
      </c>
      <c r="AR74" s="55">
        <v>0</v>
      </c>
      <c r="AS74" s="55">
        <v>0</v>
      </c>
      <c r="AT74" s="55">
        <v>95</v>
      </c>
      <c r="AU74" s="55">
        <v>95</v>
      </c>
      <c r="AV74" s="55">
        <v>95</v>
      </c>
      <c r="AW74" s="55">
        <v>0</v>
      </c>
      <c r="AX74" s="55">
        <v>0</v>
      </c>
      <c r="AY74" s="55">
        <v>0</v>
      </c>
      <c r="AZ74" s="2">
        <f t="shared" ca="1" si="17"/>
        <v>0</v>
      </c>
      <c r="BA74" s="2">
        <f t="shared" ca="1" si="17"/>
        <v>0</v>
      </c>
      <c r="BB74" s="2">
        <f t="shared" ca="1" si="17"/>
        <v>0</v>
      </c>
      <c r="BC74" s="2">
        <f t="shared" ca="1" si="17"/>
        <v>0</v>
      </c>
      <c r="BD74" s="2">
        <f t="shared" ca="1" si="17"/>
        <v>0</v>
      </c>
      <c r="BE74" s="2">
        <f t="shared" ca="1" si="22"/>
        <v>0</v>
      </c>
      <c r="BF74" s="2">
        <f t="shared" ca="1" si="22"/>
        <v>0</v>
      </c>
      <c r="BG74" s="2">
        <f t="shared" ca="1" si="22"/>
        <v>0</v>
      </c>
      <c r="BH74" s="2">
        <f t="shared" ca="1" si="22"/>
        <v>0</v>
      </c>
      <c r="BI74" s="2">
        <f t="shared" ca="1" si="22"/>
        <v>0</v>
      </c>
      <c r="BJ74" s="2">
        <f t="shared" ca="1" si="22"/>
        <v>0</v>
      </c>
      <c r="BK74" s="2">
        <f t="shared" ca="1" si="22"/>
        <v>0</v>
      </c>
      <c r="BL74" s="2">
        <f t="shared" ca="1" si="22"/>
        <v>0</v>
      </c>
      <c r="BM74" s="2">
        <f t="shared" ca="1" si="22"/>
        <v>0</v>
      </c>
      <c r="BN74" s="2" t="str">
        <f t="shared" si="28"/>
        <v>KV</v>
      </c>
      <c r="BP74" s="2">
        <f t="shared" si="25"/>
        <v>0</v>
      </c>
      <c r="BR74" s="2">
        <f t="shared" si="24"/>
        <v>0</v>
      </c>
      <c r="BS74" s="2">
        <f t="shared" si="24"/>
        <v>0</v>
      </c>
      <c r="BT74" s="2">
        <f t="shared" si="24"/>
        <v>0</v>
      </c>
      <c r="BU74" s="2">
        <f t="shared" si="24"/>
        <v>0</v>
      </c>
      <c r="BV74" s="2">
        <f t="shared" si="24"/>
        <v>0</v>
      </c>
      <c r="BW74" s="2">
        <f t="shared" si="24"/>
        <v>0</v>
      </c>
      <c r="BX74" s="2">
        <f t="shared" si="24"/>
        <v>0</v>
      </c>
      <c r="BY74" s="2">
        <f t="shared" si="24"/>
        <v>0</v>
      </c>
      <c r="BZ74" s="2">
        <f t="shared" si="24"/>
        <v>0</v>
      </c>
      <c r="CA74" s="2">
        <f t="shared" si="24"/>
        <v>0</v>
      </c>
      <c r="CB74" s="2">
        <f t="shared" si="24"/>
        <v>0</v>
      </c>
      <c r="CC74" s="2">
        <f t="shared" si="24"/>
        <v>0</v>
      </c>
      <c r="CD74" s="2">
        <f t="shared" si="24"/>
        <v>0</v>
      </c>
      <c r="CE74" s="2">
        <f t="shared" si="24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ТА-7  -  W</v>
      </c>
      <c r="B75" s="15" t="s">
        <v>1518</v>
      </c>
      <c r="C75" s="18">
        <v>97</v>
      </c>
      <c r="D75" s="18">
        <v>82</v>
      </c>
      <c r="E75" s="22" t="s">
        <v>118</v>
      </c>
      <c r="F75" s="22">
        <v>3</v>
      </c>
      <c r="G75" s="22"/>
      <c r="H75" s="20">
        <f t="shared" ca="1" si="26"/>
        <v>0</v>
      </c>
      <c r="I75" s="16" t="str">
        <f t="shared" si="27"/>
        <v>07T012KV0L17</v>
      </c>
      <c r="J75" s="54">
        <v>96.935083303053389</v>
      </c>
      <c r="K75" s="54">
        <v>96.285545269579515</v>
      </c>
      <c r="L75" s="54">
        <v>97.1344416701249</v>
      </c>
      <c r="M75" s="54">
        <v>96.712350597609571</v>
      </c>
      <c r="N75" s="54">
        <v>96.416390502733691</v>
      </c>
      <c r="O75" s="54">
        <v>96.709464467867107</v>
      </c>
      <c r="P75" s="54">
        <v>96.456158940397373</v>
      </c>
      <c r="Q75" s="54">
        <v>96.32857142857145</v>
      </c>
      <c r="R75" s="54">
        <v>96.712350597609571</v>
      </c>
      <c r="S75" s="54">
        <v>96.739186658061854</v>
      </c>
      <c r="T75" s="54">
        <v>97.039083954446141</v>
      </c>
      <c r="U75" s="54">
        <v>97.039163571213408</v>
      </c>
      <c r="V75" s="54">
        <v>97.11012303557446</v>
      </c>
      <c r="W75" s="56">
        <v>97.224583922804698</v>
      </c>
      <c r="X75" s="2">
        <f t="shared" ca="1" si="16"/>
        <v>0</v>
      </c>
      <c r="Y75" s="2">
        <f t="shared" ca="1" si="16"/>
        <v>0</v>
      </c>
      <c r="Z75" s="2">
        <f t="shared" ca="1" si="16"/>
        <v>0</v>
      </c>
      <c r="AA75" s="2">
        <f t="shared" ca="1" si="16"/>
        <v>0</v>
      </c>
      <c r="AB75" s="2">
        <f t="shared" ca="1" si="16"/>
        <v>0</v>
      </c>
      <c r="AC75" s="2">
        <f t="shared" ca="1" si="21"/>
        <v>0</v>
      </c>
      <c r="AD75" s="2">
        <f t="shared" ca="1" si="21"/>
        <v>0</v>
      </c>
      <c r="AE75" s="2">
        <f t="shared" ca="1" si="21"/>
        <v>0</v>
      </c>
      <c r="AF75" s="2">
        <f t="shared" ca="1" si="21"/>
        <v>0</v>
      </c>
      <c r="AG75" s="2">
        <f t="shared" ca="1" si="21"/>
        <v>0</v>
      </c>
      <c r="AH75" s="2">
        <f t="shared" ca="1" si="21"/>
        <v>0</v>
      </c>
      <c r="AI75" s="2">
        <f t="shared" ca="1" si="21"/>
        <v>0</v>
      </c>
      <c r="AJ75" s="2">
        <f t="shared" ca="1" si="21"/>
        <v>0</v>
      </c>
      <c r="AK75" s="2">
        <f t="shared" ca="1" si="21"/>
        <v>0</v>
      </c>
      <c r="AL75" s="55">
        <v>95</v>
      </c>
      <c r="AM75" s="55">
        <v>95</v>
      </c>
      <c r="AN75" s="55">
        <v>95</v>
      </c>
      <c r="AO75" s="55">
        <v>95</v>
      </c>
      <c r="AP75" s="55">
        <v>95</v>
      </c>
      <c r="AQ75" s="55">
        <v>95</v>
      </c>
      <c r="AR75" s="55">
        <v>95</v>
      </c>
      <c r="AS75" s="55">
        <v>95</v>
      </c>
      <c r="AT75" s="55">
        <v>95</v>
      </c>
      <c r="AU75" s="55">
        <v>95</v>
      </c>
      <c r="AV75" s="55">
        <v>95</v>
      </c>
      <c r="AW75" s="55">
        <v>95</v>
      </c>
      <c r="AX75" s="55">
        <v>95</v>
      </c>
      <c r="AY75" s="55">
        <v>95</v>
      </c>
      <c r="AZ75" s="2">
        <f t="shared" ca="1" si="17"/>
        <v>0</v>
      </c>
      <c r="BA75" s="2">
        <f t="shared" ca="1" si="17"/>
        <v>0</v>
      </c>
      <c r="BB75" s="2">
        <f t="shared" ca="1" si="17"/>
        <v>0</v>
      </c>
      <c r="BC75" s="2">
        <f t="shared" ca="1" si="17"/>
        <v>0</v>
      </c>
      <c r="BD75" s="2">
        <f t="shared" ca="1" si="17"/>
        <v>0</v>
      </c>
      <c r="BE75" s="2">
        <f t="shared" ca="1" si="22"/>
        <v>0</v>
      </c>
      <c r="BF75" s="2">
        <f t="shared" ca="1" si="22"/>
        <v>0</v>
      </c>
      <c r="BG75" s="2">
        <f t="shared" ca="1" si="22"/>
        <v>0</v>
      </c>
      <c r="BH75" s="2">
        <f t="shared" ca="1" si="22"/>
        <v>0</v>
      </c>
      <c r="BI75" s="2">
        <f t="shared" ca="1" si="22"/>
        <v>0</v>
      </c>
      <c r="BJ75" s="2">
        <f t="shared" ca="1" si="22"/>
        <v>0</v>
      </c>
      <c r="BK75" s="2">
        <f t="shared" ca="1" si="22"/>
        <v>0</v>
      </c>
      <c r="BL75" s="2">
        <f t="shared" ca="1" si="22"/>
        <v>0</v>
      </c>
      <c r="BM75" s="2">
        <f t="shared" ca="1" si="22"/>
        <v>0</v>
      </c>
      <c r="BN75" s="2" t="str">
        <f t="shared" si="28"/>
        <v>KV</v>
      </c>
      <c r="BO75" s="2">
        <f>IF(AND(COUNTIF(J75:W75,"&gt;0")&gt;6,COUNTIF(J75:W75,"&gt;0")=SUM(BR75:CE75)),SUM(BR75:CE75),0)</f>
        <v>0</v>
      </c>
      <c r="BP75" s="2">
        <f t="shared" si="25"/>
        <v>1</v>
      </c>
      <c r="BR75" s="2">
        <f t="shared" si="24"/>
        <v>0</v>
      </c>
      <c r="BS75" s="2">
        <f t="shared" si="24"/>
        <v>0</v>
      </c>
      <c r="BT75" s="2">
        <f t="shared" si="24"/>
        <v>0</v>
      </c>
      <c r="BU75" s="2">
        <f t="shared" si="24"/>
        <v>0</v>
      </c>
      <c r="BV75" s="2">
        <f t="shared" si="24"/>
        <v>0</v>
      </c>
      <c r="BW75" s="2">
        <f t="shared" si="24"/>
        <v>0</v>
      </c>
      <c r="BX75" s="2">
        <f t="shared" si="24"/>
        <v>0</v>
      </c>
      <c r="BY75" s="2">
        <f t="shared" si="24"/>
        <v>0</v>
      </c>
      <c r="BZ75" s="2">
        <f t="shared" si="24"/>
        <v>0</v>
      </c>
      <c r="CA75" s="2">
        <f t="shared" si="24"/>
        <v>0</v>
      </c>
      <c r="CB75" s="2">
        <f t="shared" si="24"/>
        <v>0</v>
      </c>
      <c r="CC75" s="2">
        <f t="shared" si="24"/>
        <v>0</v>
      </c>
      <c r="CD75" s="2">
        <f t="shared" si="24"/>
        <v>0</v>
      </c>
      <c r="CE75" s="2">
        <f t="shared" si="24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ТА-8  -  W</v>
      </c>
      <c r="B76" s="15" t="s">
        <v>1519</v>
      </c>
      <c r="C76" s="18">
        <v>97</v>
      </c>
      <c r="D76" s="18">
        <v>82</v>
      </c>
      <c r="E76" s="22" t="s">
        <v>118</v>
      </c>
      <c r="F76" s="22">
        <v>3</v>
      </c>
      <c r="G76" s="22"/>
      <c r="H76" s="20">
        <f t="shared" ca="1" si="26"/>
        <v>0</v>
      </c>
      <c r="I76" s="16" t="str">
        <f t="shared" si="27"/>
        <v>08T012KV0L17</v>
      </c>
      <c r="J76" s="54">
        <v>97.394592153721661</v>
      </c>
      <c r="K76" s="54">
        <v>96.983521164905852</v>
      </c>
      <c r="L76" s="54">
        <v>97.450127862119231</v>
      </c>
      <c r="M76" s="54">
        <v>97.30620378593261</v>
      </c>
      <c r="N76" s="54">
        <v>95.815813089619766</v>
      </c>
      <c r="O76" s="54">
        <v>96.680361504542219</v>
      </c>
      <c r="P76" s="54">
        <v>96.818297645795283</v>
      </c>
      <c r="Q76" s="54">
        <v>95.470145935965888</v>
      </c>
      <c r="R76" s="54">
        <v>97.18949556541709</v>
      </c>
      <c r="S76" s="54">
        <v>96.941894913678354</v>
      </c>
      <c r="T76" s="54">
        <v>96.811384762752468</v>
      </c>
      <c r="U76" s="54">
        <v>96.318123147364233</v>
      </c>
      <c r="V76" s="54">
        <v>96.246728971962597</v>
      </c>
      <c r="W76" s="56">
        <v>96.840957446808531</v>
      </c>
      <c r="X76" s="2">
        <f t="shared" ca="1" si="16"/>
        <v>0</v>
      </c>
      <c r="Y76" s="2">
        <f t="shared" ca="1" si="16"/>
        <v>0</v>
      </c>
      <c r="Z76" s="2">
        <f t="shared" ca="1" si="16"/>
        <v>0</v>
      </c>
      <c r="AA76" s="2">
        <f t="shared" ca="1" si="16"/>
        <v>0</v>
      </c>
      <c r="AB76" s="2">
        <f t="shared" ca="1" si="16"/>
        <v>0</v>
      </c>
      <c r="AC76" s="2">
        <f t="shared" ca="1" si="21"/>
        <v>0</v>
      </c>
      <c r="AD76" s="2">
        <f t="shared" ca="1" si="21"/>
        <v>0</v>
      </c>
      <c r="AE76" s="2">
        <f t="shared" ca="1" si="21"/>
        <v>0</v>
      </c>
      <c r="AF76" s="2">
        <f t="shared" ca="1" si="21"/>
        <v>0</v>
      </c>
      <c r="AG76" s="2">
        <f t="shared" ca="1" si="21"/>
        <v>0</v>
      </c>
      <c r="AH76" s="2">
        <f t="shared" ca="1" si="21"/>
        <v>0</v>
      </c>
      <c r="AI76" s="2">
        <f t="shared" ca="1" si="21"/>
        <v>0</v>
      </c>
      <c r="AJ76" s="2">
        <f t="shared" ca="1" si="21"/>
        <v>0</v>
      </c>
      <c r="AK76" s="2">
        <f t="shared" ca="1" si="21"/>
        <v>0</v>
      </c>
      <c r="AL76" s="55">
        <v>95</v>
      </c>
      <c r="AM76" s="55">
        <v>95</v>
      </c>
      <c r="AN76" s="55">
        <v>95</v>
      </c>
      <c r="AO76" s="55">
        <v>95</v>
      </c>
      <c r="AP76" s="55">
        <v>95</v>
      </c>
      <c r="AQ76" s="55">
        <v>95</v>
      </c>
      <c r="AR76" s="55">
        <v>95</v>
      </c>
      <c r="AS76" s="55">
        <v>95</v>
      </c>
      <c r="AT76" s="55">
        <v>95</v>
      </c>
      <c r="AU76" s="55">
        <v>95</v>
      </c>
      <c r="AV76" s="55">
        <v>95</v>
      </c>
      <c r="AW76" s="55">
        <v>95</v>
      </c>
      <c r="AX76" s="55">
        <v>95</v>
      </c>
      <c r="AY76" s="55">
        <v>95</v>
      </c>
      <c r="AZ76" s="2">
        <f t="shared" ca="1" si="17"/>
        <v>0</v>
      </c>
      <c r="BA76" s="2">
        <f t="shared" ca="1" si="17"/>
        <v>0</v>
      </c>
      <c r="BB76" s="2">
        <f t="shared" ca="1" si="17"/>
        <v>0</v>
      </c>
      <c r="BC76" s="2">
        <f t="shared" ca="1" si="17"/>
        <v>0</v>
      </c>
      <c r="BD76" s="2">
        <f t="shared" ca="1" si="17"/>
        <v>0</v>
      </c>
      <c r="BE76" s="2">
        <f t="shared" ca="1" si="22"/>
        <v>0</v>
      </c>
      <c r="BF76" s="2">
        <f t="shared" ca="1" si="22"/>
        <v>0</v>
      </c>
      <c r="BG76" s="2">
        <f t="shared" ca="1" si="22"/>
        <v>0</v>
      </c>
      <c r="BH76" s="2">
        <f t="shared" ca="1" si="22"/>
        <v>0</v>
      </c>
      <c r="BI76" s="2">
        <f t="shared" ca="1" si="22"/>
        <v>0</v>
      </c>
      <c r="BJ76" s="2">
        <f t="shared" ca="1" si="22"/>
        <v>0</v>
      </c>
      <c r="BK76" s="2">
        <f t="shared" ca="1" si="22"/>
        <v>0</v>
      </c>
      <c r="BL76" s="2">
        <f t="shared" ca="1" si="22"/>
        <v>0</v>
      </c>
      <c r="BM76" s="2">
        <f t="shared" ca="1" si="22"/>
        <v>0</v>
      </c>
      <c r="BN76" s="2" t="str">
        <f t="shared" si="28"/>
        <v>KV</v>
      </c>
      <c r="BO76" s="2">
        <f>IF(AND(COUNTIF(J76:W76,"&gt;0")&gt;6,COUNTIF(J76:W76,"&gt;0")=SUM(BR76:CE76)),SUM(BR76:CE76),0)</f>
        <v>0</v>
      </c>
      <c r="BP76" s="2">
        <f t="shared" si="25"/>
        <v>1</v>
      </c>
      <c r="BR76" s="2">
        <f t="shared" si="24"/>
        <v>0</v>
      </c>
      <c r="BS76" s="2">
        <f t="shared" si="24"/>
        <v>0</v>
      </c>
      <c r="BT76" s="2">
        <f t="shared" si="24"/>
        <v>0</v>
      </c>
      <c r="BU76" s="2">
        <f t="shared" si="24"/>
        <v>0</v>
      </c>
      <c r="BV76" s="2">
        <f t="shared" si="24"/>
        <v>0</v>
      </c>
      <c r="BW76" s="2">
        <f t="shared" si="24"/>
        <v>0</v>
      </c>
      <c r="BX76" s="2">
        <f t="shared" si="24"/>
        <v>0</v>
      </c>
      <c r="BY76" s="2">
        <f t="shared" si="24"/>
        <v>0</v>
      </c>
      <c r="BZ76" s="2">
        <f t="shared" si="24"/>
        <v>0</v>
      </c>
      <c r="CA76" s="2">
        <f t="shared" si="24"/>
        <v>0</v>
      </c>
      <c r="CB76" s="2">
        <f t="shared" si="24"/>
        <v>0</v>
      </c>
      <c r="CC76" s="2">
        <f t="shared" si="24"/>
        <v>0</v>
      </c>
      <c r="CD76" s="2">
        <f t="shared" si="24"/>
        <v>0</v>
      </c>
      <c r="CE76" s="2">
        <f t="shared" si="24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ТА-9  -  W</v>
      </c>
      <c r="B77" s="15" t="s">
        <v>1520</v>
      </c>
      <c r="C77" s="18">
        <v>97</v>
      </c>
      <c r="D77" s="18">
        <v>82</v>
      </c>
      <c r="E77" s="22" t="s">
        <v>118</v>
      </c>
      <c r="F77" s="22">
        <v>3</v>
      </c>
      <c r="G77" s="22"/>
      <c r="H77" s="20">
        <f t="shared" ca="1" si="26"/>
        <v>0</v>
      </c>
      <c r="I77" s="16" t="str">
        <f t="shared" si="27"/>
        <v>09T012KV0L17</v>
      </c>
      <c r="J77" s="54">
        <v>97.286084761890606</v>
      </c>
      <c r="K77" s="54">
        <v>97.189116493959602</v>
      </c>
      <c r="L77" s="54">
        <v>97.577849690236974</v>
      </c>
      <c r="M77" s="54">
        <v>97.194343867040786</v>
      </c>
      <c r="N77" s="54">
        <v>97.171245542940028</v>
      </c>
      <c r="O77" s="54">
        <v>97.337447987353997</v>
      </c>
      <c r="P77" s="54">
        <v>97.145544815061228</v>
      </c>
      <c r="Q77" s="54">
        <v>97.447775526827442</v>
      </c>
      <c r="R77" s="54">
        <v>98.008026868061577</v>
      </c>
      <c r="S77" s="54">
        <v>98.209881812568284</v>
      </c>
      <c r="T77" s="54">
        <v>97.315872546325963</v>
      </c>
      <c r="U77" s="54">
        <v>97.251738269547388</v>
      </c>
      <c r="V77" s="54">
        <v>97.113011409907884</v>
      </c>
      <c r="W77" s="56">
        <v>97.19487230722315</v>
      </c>
      <c r="X77" s="2">
        <f t="shared" ca="1" si="16"/>
        <v>0</v>
      </c>
      <c r="Y77" s="2">
        <f t="shared" ca="1" si="16"/>
        <v>0</v>
      </c>
      <c r="Z77" s="2">
        <f t="shared" ca="1" si="16"/>
        <v>0</v>
      </c>
      <c r="AA77" s="2">
        <f t="shared" ca="1" si="16"/>
        <v>0</v>
      </c>
      <c r="AB77" s="2">
        <f t="shared" ca="1" si="16"/>
        <v>0</v>
      </c>
      <c r="AC77" s="2">
        <f t="shared" ca="1" si="21"/>
        <v>0</v>
      </c>
      <c r="AD77" s="2">
        <f t="shared" ca="1" si="21"/>
        <v>0</v>
      </c>
      <c r="AE77" s="2">
        <f t="shared" ca="1" si="21"/>
        <v>0</v>
      </c>
      <c r="AF77" s="2">
        <f t="shared" ca="1" si="21"/>
        <v>0</v>
      </c>
      <c r="AG77" s="2">
        <f t="shared" ca="1" si="21"/>
        <v>0</v>
      </c>
      <c r="AH77" s="2">
        <f t="shared" ca="1" si="21"/>
        <v>0</v>
      </c>
      <c r="AI77" s="2">
        <f t="shared" ca="1" si="21"/>
        <v>0</v>
      </c>
      <c r="AJ77" s="2">
        <f t="shared" ca="1" si="21"/>
        <v>0</v>
      </c>
      <c r="AK77" s="2">
        <f t="shared" ca="1" si="21"/>
        <v>0</v>
      </c>
      <c r="AL77" s="55">
        <v>95</v>
      </c>
      <c r="AM77" s="55">
        <v>95</v>
      </c>
      <c r="AN77" s="55">
        <v>95</v>
      </c>
      <c r="AO77" s="55">
        <v>95</v>
      </c>
      <c r="AP77" s="55">
        <v>95</v>
      </c>
      <c r="AQ77" s="55">
        <v>95</v>
      </c>
      <c r="AR77" s="55">
        <v>95</v>
      </c>
      <c r="AS77" s="55">
        <v>95</v>
      </c>
      <c r="AT77" s="55">
        <v>95</v>
      </c>
      <c r="AU77" s="55">
        <v>95</v>
      </c>
      <c r="AV77" s="55">
        <v>95</v>
      </c>
      <c r="AW77" s="55">
        <v>95</v>
      </c>
      <c r="AX77" s="55">
        <v>95</v>
      </c>
      <c r="AY77" s="55">
        <v>95</v>
      </c>
      <c r="AZ77" s="2">
        <f t="shared" ca="1" si="17"/>
        <v>0</v>
      </c>
      <c r="BA77" s="2">
        <f t="shared" ca="1" si="17"/>
        <v>0</v>
      </c>
      <c r="BB77" s="2">
        <f t="shared" ca="1" si="17"/>
        <v>0</v>
      </c>
      <c r="BC77" s="2">
        <f t="shared" ca="1" si="17"/>
        <v>0</v>
      </c>
      <c r="BD77" s="2">
        <f t="shared" ca="1" si="17"/>
        <v>0</v>
      </c>
      <c r="BE77" s="2">
        <f t="shared" ca="1" si="22"/>
        <v>0</v>
      </c>
      <c r="BF77" s="2">
        <f t="shared" ca="1" si="22"/>
        <v>0</v>
      </c>
      <c r="BG77" s="2">
        <f t="shared" ca="1" si="22"/>
        <v>0</v>
      </c>
      <c r="BH77" s="2">
        <f t="shared" ca="1" si="22"/>
        <v>0</v>
      </c>
      <c r="BI77" s="2">
        <f t="shared" ca="1" si="22"/>
        <v>0</v>
      </c>
      <c r="BJ77" s="2">
        <f t="shared" ca="1" si="22"/>
        <v>0</v>
      </c>
      <c r="BK77" s="2">
        <f t="shared" ca="1" si="22"/>
        <v>0</v>
      </c>
      <c r="BL77" s="2">
        <f t="shared" ca="1" si="22"/>
        <v>0</v>
      </c>
      <c r="BM77" s="2">
        <f t="shared" ca="1" si="22"/>
        <v>0</v>
      </c>
      <c r="BN77" s="2" t="str">
        <f t="shared" si="28"/>
        <v>KV</v>
      </c>
      <c r="BO77" s="2">
        <f>IF(AND(COUNTIF(J77:W77,"&gt;0")&gt;6,COUNTIF(J77:W77,"&gt;0")=SUM(BR77:CE77)),SUM(BR77:CE77),0)</f>
        <v>0</v>
      </c>
      <c r="BP77" s="2">
        <f t="shared" si="25"/>
        <v>1</v>
      </c>
      <c r="BR77" s="2">
        <f t="shared" si="24"/>
        <v>0</v>
      </c>
      <c r="BS77" s="2">
        <f t="shared" si="24"/>
        <v>0</v>
      </c>
      <c r="BT77" s="2">
        <f t="shared" si="24"/>
        <v>0</v>
      </c>
      <c r="BU77" s="2">
        <f t="shared" si="24"/>
        <v>0</v>
      </c>
      <c r="BV77" s="2">
        <f t="shared" si="24"/>
        <v>0</v>
      </c>
      <c r="BW77" s="2">
        <f t="shared" si="24"/>
        <v>0</v>
      </c>
      <c r="BX77" s="2">
        <f t="shared" si="24"/>
        <v>0</v>
      </c>
      <c r="BY77" s="2">
        <f t="shared" si="24"/>
        <v>0</v>
      </c>
      <c r="BZ77" s="2">
        <f t="shared" si="24"/>
        <v>0</v>
      </c>
      <c r="CA77" s="2">
        <f t="shared" si="24"/>
        <v>0</v>
      </c>
      <c r="CB77" s="2">
        <f t="shared" si="24"/>
        <v>0</v>
      </c>
      <c r="CC77" s="2">
        <f t="shared" si="24"/>
        <v>0</v>
      </c>
      <c r="CD77" s="2">
        <f t="shared" si="24"/>
        <v>0</v>
      </c>
      <c r="CE77" s="2">
        <f t="shared" si="24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КА-4  -  ЧЧР</v>
      </c>
      <c r="B78" s="15" t="s">
        <v>1521</v>
      </c>
      <c r="C78" s="18"/>
      <c r="D78" s="18"/>
      <c r="E78" s="22"/>
      <c r="F78" s="22"/>
      <c r="G78" s="22"/>
      <c r="H78" s="20">
        <f t="shared" ca="1" si="26"/>
        <v>0</v>
      </c>
      <c r="I78" s="16" t="str">
        <f t="shared" si="27"/>
        <v>04K002LH0N17</v>
      </c>
      <c r="J78" s="54">
        <v>24</v>
      </c>
      <c r="K78" s="54">
        <v>24</v>
      </c>
      <c r="L78" s="54">
        <v>24</v>
      </c>
      <c r="M78" s="54">
        <v>24</v>
      </c>
      <c r="N78" s="54">
        <v>24</v>
      </c>
      <c r="O78" s="54">
        <v>24</v>
      </c>
      <c r="P78" s="54">
        <v>24</v>
      </c>
      <c r="Q78" s="54">
        <v>24</v>
      </c>
      <c r="R78" s="54">
        <v>24</v>
      </c>
      <c r="S78" s="54">
        <v>24</v>
      </c>
      <c r="T78" s="54">
        <v>24</v>
      </c>
      <c r="U78" s="54">
        <v>24</v>
      </c>
      <c r="V78" s="54">
        <v>24</v>
      </c>
      <c r="W78" s="56">
        <v>24</v>
      </c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2">
        <f t="shared" ca="1" si="17"/>
        <v>0</v>
      </c>
      <c r="BA78" s="2">
        <f t="shared" ca="1" si="17"/>
        <v>0</v>
      </c>
      <c r="BB78" s="2">
        <f t="shared" ca="1" si="17"/>
        <v>0</v>
      </c>
      <c r="BC78" s="2">
        <f t="shared" ca="1" si="17"/>
        <v>0</v>
      </c>
      <c r="BD78" s="2">
        <f t="shared" ca="1" si="17"/>
        <v>0</v>
      </c>
      <c r="BE78" s="2">
        <f t="shared" ca="1" si="22"/>
        <v>0</v>
      </c>
      <c r="BF78" s="2">
        <f t="shared" ca="1" si="22"/>
        <v>0</v>
      </c>
      <c r="BG78" s="2">
        <f t="shared" ca="1" si="22"/>
        <v>0</v>
      </c>
      <c r="BH78" s="2">
        <f t="shared" ca="1" si="22"/>
        <v>0</v>
      </c>
      <c r="BI78" s="2">
        <f t="shared" ca="1" si="22"/>
        <v>0</v>
      </c>
      <c r="BJ78" s="2">
        <f t="shared" ca="1" si="22"/>
        <v>0</v>
      </c>
      <c r="BK78" s="2">
        <f t="shared" ca="1" si="22"/>
        <v>0</v>
      </c>
      <c r="BL78" s="2">
        <f t="shared" ca="1" si="22"/>
        <v>0</v>
      </c>
      <c r="BM78" s="2">
        <f t="shared" ca="1" si="22"/>
        <v>0</v>
      </c>
      <c r="BN78" s="2" t="str">
        <f t="shared" si="28"/>
        <v>LH</v>
      </c>
      <c r="BO78" s="2">
        <f>IF(AND(COUNTIF(J78:W78,"&gt;0")&gt;6,COUNTIF(J78:W78,"&gt;0")=SUM(BR78:CE78)),SUM(BR78:CE78),0)</f>
        <v>0</v>
      </c>
      <c r="BP78" s="2">
        <f t="shared" si="25"/>
        <v>0</v>
      </c>
      <c r="BR78" s="2">
        <f t="shared" ref="BR78:BR91" si="29">IF(W78=24,1,IF(AND(V78=24,W78=0),1,IF(AND(U78=24,V78=0),1,IF(AND(T78=24,U78=0),1,IF(AND(S78=24,T78=0),1,IF(AND(R78=24,S78=0),1,IF(AND(Q78=24,R78=0),1,IF(AND(P78=24,Q78=0),1,IF(AND(O78=24,P78=0),1,IF(AND(N78=24,O78=0),1,IF(AND(M78=24,N78=0),1,IF(AND(L78=24,M78=0),1,IF(AND(K78=24,L78=0),1,IF(AND(J78=24,K78=0),1,0))))))))))))))</f>
        <v>1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КА-5  -  ЧЧР</v>
      </c>
      <c r="B79" s="15" t="s">
        <v>1522</v>
      </c>
      <c r="C79" s="18"/>
      <c r="D79" s="18"/>
      <c r="E79" s="22"/>
      <c r="F79" s="22"/>
      <c r="G79" s="22"/>
      <c r="H79" s="20">
        <f t="shared" ca="1" si="26"/>
        <v>0</v>
      </c>
      <c r="I79" s="16" t="str">
        <f t="shared" si="27"/>
        <v>05K002LH0N17</v>
      </c>
      <c r="J79" s="54">
        <v>24</v>
      </c>
      <c r="K79" s="54">
        <v>24</v>
      </c>
      <c r="L79" s="54">
        <v>24</v>
      </c>
      <c r="M79" s="54">
        <v>24</v>
      </c>
      <c r="N79" s="54">
        <v>24</v>
      </c>
      <c r="O79" s="54">
        <v>24</v>
      </c>
      <c r="P79" s="54">
        <v>24</v>
      </c>
      <c r="Q79" s="54">
        <v>24</v>
      </c>
      <c r="R79" s="54">
        <v>24</v>
      </c>
      <c r="S79" s="54">
        <v>24</v>
      </c>
      <c r="T79" s="54">
        <v>22.75</v>
      </c>
      <c r="U79" s="54">
        <v>0</v>
      </c>
      <c r="V79" s="54">
        <v>0</v>
      </c>
      <c r="W79" s="56">
        <v>0</v>
      </c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2">
        <f t="shared" ca="1" si="17"/>
        <v>0</v>
      </c>
      <c r="BA79" s="2">
        <f t="shared" ca="1" si="17"/>
        <v>0</v>
      </c>
      <c r="BB79" s="2">
        <f t="shared" ca="1" si="17"/>
        <v>0</v>
      </c>
      <c r="BC79" s="2">
        <f t="shared" ca="1" si="17"/>
        <v>0</v>
      </c>
      <c r="BD79" s="2">
        <f t="shared" ca="1" si="17"/>
        <v>0</v>
      </c>
      <c r="BE79" s="2">
        <f t="shared" ca="1" si="22"/>
        <v>0</v>
      </c>
      <c r="BF79" s="2">
        <f t="shared" ca="1" si="22"/>
        <v>0</v>
      </c>
      <c r="BG79" s="2">
        <f t="shared" ca="1" si="22"/>
        <v>0</v>
      </c>
      <c r="BH79" s="2">
        <f t="shared" ca="1" si="22"/>
        <v>0</v>
      </c>
      <c r="BI79" s="2">
        <f t="shared" ca="1" si="22"/>
        <v>0</v>
      </c>
      <c r="BJ79" s="2">
        <f t="shared" ca="1" si="22"/>
        <v>0</v>
      </c>
      <c r="BK79" s="2">
        <f t="shared" ca="1" si="22"/>
        <v>0</v>
      </c>
      <c r="BL79" s="2">
        <f t="shared" ca="1" si="22"/>
        <v>0</v>
      </c>
      <c r="BM79" s="2">
        <f t="shared" ca="1" si="22"/>
        <v>0</v>
      </c>
      <c r="BN79" s="2" t="str">
        <f t="shared" si="28"/>
        <v>LH</v>
      </c>
      <c r="BP79" s="2">
        <f t="shared" si="25"/>
        <v>1</v>
      </c>
      <c r="BR79" s="2">
        <f t="shared" si="29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КА-6  -  ЧЧР</v>
      </c>
      <c r="B80" s="15" t="s">
        <v>1523</v>
      </c>
      <c r="C80" s="18"/>
      <c r="D80" s="18"/>
      <c r="E80" s="22"/>
      <c r="F80" s="22"/>
      <c r="G80" s="22"/>
      <c r="H80" s="20">
        <f t="shared" ca="1" si="26"/>
        <v>0</v>
      </c>
      <c r="I80" s="16" t="str">
        <f t="shared" si="27"/>
        <v>06K002LH0N17</v>
      </c>
      <c r="J80" s="54">
        <v>24</v>
      </c>
      <c r="K80" s="54">
        <v>24</v>
      </c>
      <c r="L80" s="54">
        <v>24</v>
      </c>
      <c r="M80" s="54">
        <v>24</v>
      </c>
      <c r="N80" s="54">
        <v>24</v>
      </c>
      <c r="O80" s="54">
        <v>24</v>
      </c>
      <c r="P80" s="54">
        <v>24</v>
      </c>
      <c r="Q80" s="54">
        <v>24</v>
      </c>
      <c r="R80" s="54">
        <v>24</v>
      </c>
      <c r="S80" s="54">
        <v>24</v>
      </c>
      <c r="T80" s="54">
        <v>24</v>
      </c>
      <c r="U80" s="54">
        <v>24</v>
      </c>
      <c r="V80" s="54">
        <v>21.1</v>
      </c>
      <c r="W80" s="56">
        <v>0</v>
      </c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2">
        <f t="shared" ca="1" si="17"/>
        <v>0</v>
      </c>
      <c r="BA80" s="2">
        <f t="shared" ca="1" si="17"/>
        <v>0</v>
      </c>
      <c r="BB80" s="2">
        <f t="shared" ca="1" si="17"/>
        <v>0</v>
      </c>
      <c r="BC80" s="2">
        <f t="shared" ca="1" si="17"/>
        <v>0</v>
      </c>
      <c r="BD80" s="2">
        <f t="shared" ca="1" si="17"/>
        <v>0</v>
      </c>
      <c r="BE80" s="2">
        <f t="shared" ca="1" si="22"/>
        <v>0</v>
      </c>
      <c r="BF80" s="2">
        <f t="shared" ca="1" si="22"/>
        <v>0</v>
      </c>
      <c r="BG80" s="2">
        <f t="shared" ca="1" si="22"/>
        <v>0</v>
      </c>
      <c r="BH80" s="2">
        <f t="shared" ca="1" si="22"/>
        <v>0</v>
      </c>
      <c r="BI80" s="2">
        <f t="shared" ca="1" si="22"/>
        <v>0</v>
      </c>
      <c r="BJ80" s="2">
        <f t="shared" ca="1" si="22"/>
        <v>0</v>
      </c>
      <c r="BK80" s="2">
        <f t="shared" ca="1" si="22"/>
        <v>0</v>
      </c>
      <c r="BL80" s="2">
        <f t="shared" ca="1" si="22"/>
        <v>0</v>
      </c>
      <c r="BM80" s="2">
        <f t="shared" ca="1" si="22"/>
        <v>0</v>
      </c>
      <c r="BN80" s="2" t="str">
        <f t="shared" si="28"/>
        <v>LH</v>
      </c>
      <c r="BP80" s="2">
        <f t="shared" si="25"/>
        <v>1</v>
      </c>
      <c r="BR80" s="2">
        <f t="shared" si="29"/>
        <v>0</v>
      </c>
    </row>
    <row r="81" spans="1:70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КА-7  -  ЧЧР</v>
      </c>
      <c r="B81" s="15" t="s">
        <v>1524</v>
      </c>
      <c r="C81" s="18"/>
      <c r="D81" s="18"/>
      <c r="E81" s="22"/>
      <c r="F81" s="22"/>
      <c r="G81" s="22"/>
      <c r="H81" s="20">
        <f t="shared" ca="1" si="26"/>
        <v>0</v>
      </c>
      <c r="I81" s="16" t="str">
        <f t="shared" si="27"/>
        <v>07K002LH0L17</v>
      </c>
      <c r="J81" s="54">
        <v>24</v>
      </c>
      <c r="K81" s="54">
        <v>24</v>
      </c>
      <c r="L81" s="54">
        <v>24</v>
      </c>
      <c r="M81" s="54">
        <v>24</v>
      </c>
      <c r="N81" s="54">
        <v>24</v>
      </c>
      <c r="O81" s="54">
        <v>24</v>
      </c>
      <c r="P81" s="54">
        <v>24</v>
      </c>
      <c r="Q81" s="54">
        <v>24</v>
      </c>
      <c r="R81" s="54">
        <v>24</v>
      </c>
      <c r="S81" s="54">
        <v>24</v>
      </c>
      <c r="T81" s="54">
        <v>24</v>
      </c>
      <c r="U81" s="54">
        <v>24</v>
      </c>
      <c r="V81" s="54">
        <v>24</v>
      </c>
      <c r="W81" s="56">
        <v>24</v>
      </c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2">
        <f t="shared" ca="1" si="17"/>
        <v>0</v>
      </c>
      <c r="BA81" s="2">
        <f t="shared" ca="1" si="17"/>
        <v>0</v>
      </c>
      <c r="BB81" s="2">
        <f t="shared" ca="1" si="17"/>
        <v>0</v>
      </c>
      <c r="BC81" s="2">
        <f t="shared" ca="1" si="17"/>
        <v>0</v>
      </c>
      <c r="BD81" s="2">
        <f t="shared" ca="1" si="17"/>
        <v>0</v>
      </c>
      <c r="BE81" s="2">
        <f t="shared" ca="1" si="22"/>
        <v>0</v>
      </c>
      <c r="BF81" s="2">
        <f t="shared" ca="1" si="22"/>
        <v>0</v>
      </c>
      <c r="BG81" s="2">
        <f t="shared" ca="1" si="22"/>
        <v>0</v>
      </c>
      <c r="BH81" s="2">
        <f t="shared" ca="1" si="22"/>
        <v>0</v>
      </c>
      <c r="BI81" s="2">
        <f t="shared" ca="1" si="22"/>
        <v>0</v>
      </c>
      <c r="BJ81" s="2">
        <f t="shared" ca="1" si="22"/>
        <v>0</v>
      </c>
      <c r="BK81" s="2">
        <f t="shared" ca="1" si="22"/>
        <v>0</v>
      </c>
      <c r="BL81" s="2">
        <f t="shared" ca="1" si="22"/>
        <v>0</v>
      </c>
      <c r="BM81" s="2">
        <f t="shared" ca="1" si="22"/>
        <v>0</v>
      </c>
      <c r="BN81" s="2" t="str">
        <f t="shared" si="28"/>
        <v>LH</v>
      </c>
      <c r="BO81" s="2">
        <f>IF(AND(COUNTIF(J81:W81,"&gt;0")&gt;6,COUNTIF(J81:W81,"&gt;0")=SUM(BR81:CE81)),SUM(BR81:CE81),0)</f>
        <v>0</v>
      </c>
      <c r="BP81" s="2">
        <f t="shared" si="25"/>
        <v>0</v>
      </c>
      <c r="BR81" s="2">
        <f t="shared" si="29"/>
        <v>1</v>
      </c>
    </row>
    <row r="82" spans="1:70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КА-8  -  ЧЧР</v>
      </c>
      <c r="B82" s="15" t="s">
        <v>1525</v>
      </c>
      <c r="C82" s="18"/>
      <c r="D82" s="18"/>
      <c r="E82" s="22"/>
      <c r="F82" s="22"/>
      <c r="G82" s="22"/>
      <c r="H82" s="20">
        <f t="shared" ca="1" si="26"/>
        <v>0</v>
      </c>
      <c r="I82" s="16" t="str">
        <f t="shared" si="27"/>
        <v>08K002LH0L17</v>
      </c>
      <c r="J82" s="54">
        <v>24</v>
      </c>
      <c r="K82" s="54">
        <v>24</v>
      </c>
      <c r="L82" s="54">
        <v>24</v>
      </c>
      <c r="M82" s="54">
        <v>24</v>
      </c>
      <c r="N82" s="54">
        <v>24</v>
      </c>
      <c r="O82" s="54">
        <v>24</v>
      </c>
      <c r="P82" s="54">
        <v>24</v>
      </c>
      <c r="Q82" s="54">
        <v>24</v>
      </c>
      <c r="R82" s="54">
        <v>24</v>
      </c>
      <c r="S82" s="54">
        <v>24</v>
      </c>
      <c r="T82" s="54">
        <v>24</v>
      </c>
      <c r="U82" s="54">
        <v>24</v>
      </c>
      <c r="V82" s="54">
        <v>24</v>
      </c>
      <c r="W82" s="56">
        <v>24</v>
      </c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2">
        <f t="shared" ca="1" si="17"/>
        <v>0</v>
      </c>
      <c r="BA82" s="2">
        <f t="shared" ca="1" si="17"/>
        <v>0</v>
      </c>
      <c r="BB82" s="2">
        <f t="shared" ca="1" si="17"/>
        <v>0</v>
      </c>
      <c r="BC82" s="2">
        <f t="shared" ca="1" si="17"/>
        <v>0</v>
      </c>
      <c r="BD82" s="2">
        <f t="shared" ca="1" si="17"/>
        <v>0</v>
      </c>
      <c r="BE82" s="2">
        <f t="shared" ca="1" si="22"/>
        <v>0</v>
      </c>
      <c r="BF82" s="2">
        <f t="shared" ca="1" si="22"/>
        <v>0</v>
      </c>
      <c r="BG82" s="2">
        <f t="shared" ca="1" si="22"/>
        <v>0</v>
      </c>
      <c r="BH82" s="2">
        <f t="shared" ca="1" si="22"/>
        <v>0</v>
      </c>
      <c r="BI82" s="2">
        <f t="shared" ca="1" si="22"/>
        <v>0</v>
      </c>
      <c r="BJ82" s="2">
        <f t="shared" ca="1" si="22"/>
        <v>0</v>
      </c>
      <c r="BK82" s="2">
        <f t="shared" ca="1" si="22"/>
        <v>0</v>
      </c>
      <c r="BL82" s="2">
        <f t="shared" ca="1" si="22"/>
        <v>0</v>
      </c>
      <c r="BM82" s="2">
        <f t="shared" ca="1" si="22"/>
        <v>0</v>
      </c>
      <c r="BN82" s="2" t="str">
        <f t="shared" si="28"/>
        <v>LH</v>
      </c>
      <c r="BO82" s="2">
        <f>IF(AND(COUNTIF(J82:W82,"&gt;0")&gt;6,COUNTIF(J82:W82,"&gt;0")=SUM(BR82:CE82)),SUM(BR82:CE82),0)</f>
        <v>0</v>
      </c>
      <c r="BP82" s="2">
        <f t="shared" si="25"/>
        <v>0</v>
      </c>
      <c r="BR82" s="2">
        <f t="shared" si="29"/>
        <v>1</v>
      </c>
    </row>
    <row r="83" spans="1:70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КА-9  -  ЧЧР</v>
      </c>
      <c r="B83" s="15" t="s">
        <v>1526</v>
      </c>
      <c r="C83" s="18"/>
      <c r="D83" s="18"/>
      <c r="E83" s="22"/>
      <c r="F83" s="22"/>
      <c r="G83" s="22"/>
      <c r="H83" s="20">
        <f t="shared" ca="1" si="26"/>
        <v>0</v>
      </c>
      <c r="I83" s="16" t="str">
        <f t="shared" si="27"/>
        <v>09K002LH0L17</v>
      </c>
      <c r="J83" s="54">
        <v>24</v>
      </c>
      <c r="K83" s="54">
        <v>24</v>
      </c>
      <c r="L83" s="54">
        <v>24</v>
      </c>
      <c r="M83" s="54">
        <v>24</v>
      </c>
      <c r="N83" s="54">
        <v>24</v>
      </c>
      <c r="O83" s="54">
        <v>24</v>
      </c>
      <c r="P83" s="54">
        <v>24</v>
      </c>
      <c r="Q83" s="54">
        <v>24</v>
      </c>
      <c r="R83" s="54">
        <v>24</v>
      </c>
      <c r="S83" s="54">
        <v>24</v>
      </c>
      <c r="T83" s="54">
        <v>24</v>
      </c>
      <c r="U83" s="54">
        <v>24</v>
      </c>
      <c r="V83" s="54">
        <v>24</v>
      </c>
      <c r="W83" s="56">
        <v>24</v>
      </c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2">
        <f t="shared" ca="1" si="17"/>
        <v>0</v>
      </c>
      <c r="BA83" s="2">
        <f t="shared" ca="1" si="17"/>
        <v>0</v>
      </c>
      <c r="BB83" s="2">
        <f t="shared" ca="1" si="17"/>
        <v>0</v>
      </c>
      <c r="BC83" s="2">
        <f t="shared" ca="1" si="17"/>
        <v>0</v>
      </c>
      <c r="BD83" s="2">
        <f t="shared" ca="1" si="17"/>
        <v>0</v>
      </c>
      <c r="BE83" s="2">
        <f t="shared" ca="1" si="22"/>
        <v>0</v>
      </c>
      <c r="BF83" s="2">
        <f t="shared" ca="1" si="22"/>
        <v>0</v>
      </c>
      <c r="BG83" s="2">
        <f t="shared" ca="1" si="22"/>
        <v>0</v>
      </c>
      <c r="BH83" s="2">
        <f t="shared" ca="1" si="22"/>
        <v>0</v>
      </c>
      <c r="BI83" s="2">
        <f t="shared" ca="1" si="22"/>
        <v>0</v>
      </c>
      <c r="BJ83" s="2">
        <f t="shared" ca="1" si="22"/>
        <v>0</v>
      </c>
      <c r="BK83" s="2">
        <f t="shared" ca="1" si="22"/>
        <v>0</v>
      </c>
      <c r="BL83" s="2">
        <f t="shared" ca="1" si="22"/>
        <v>0</v>
      </c>
      <c r="BM83" s="2">
        <f t="shared" ca="1" si="22"/>
        <v>0</v>
      </c>
      <c r="BN83" s="2" t="str">
        <f t="shared" si="28"/>
        <v>LH</v>
      </c>
      <c r="BO83" s="2">
        <f>IF(AND(COUNTIF(J83:W83,"&gt;0")&gt;6,COUNTIF(J83:W83,"&gt;0")=SUM(BR83:CE83)),SUM(BR83:CE83),0)</f>
        <v>0</v>
      </c>
      <c r="BP83" s="2">
        <f t="shared" si="25"/>
        <v>0</v>
      </c>
      <c r="BR83" s="2">
        <f t="shared" si="29"/>
        <v>1</v>
      </c>
    </row>
    <row r="84" spans="1:70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КА-10  -  ЧЧР</v>
      </c>
      <c r="B84" s="15" t="s">
        <v>1527</v>
      </c>
      <c r="C84" s="18"/>
      <c r="D84" s="18"/>
      <c r="E84" s="22"/>
      <c r="F84" s="22"/>
      <c r="G84" s="22"/>
      <c r="H84" s="20">
        <f t="shared" ca="1" si="26"/>
        <v>0</v>
      </c>
      <c r="I84" s="16" t="str">
        <f t="shared" si="27"/>
        <v>10K002LH0L17</v>
      </c>
      <c r="J84" s="54">
        <v>24</v>
      </c>
      <c r="K84" s="54">
        <v>24</v>
      </c>
      <c r="L84" s="54">
        <v>24</v>
      </c>
      <c r="M84" s="54">
        <v>24</v>
      </c>
      <c r="N84" s="54">
        <v>24</v>
      </c>
      <c r="O84" s="54">
        <v>24</v>
      </c>
      <c r="P84" s="54">
        <v>24</v>
      </c>
      <c r="Q84" s="54">
        <v>24</v>
      </c>
      <c r="R84" s="54">
        <v>24</v>
      </c>
      <c r="S84" s="54">
        <v>24</v>
      </c>
      <c r="T84" s="54">
        <v>24</v>
      </c>
      <c r="U84" s="54">
        <v>24</v>
      </c>
      <c r="V84" s="54">
        <v>24</v>
      </c>
      <c r="W84" s="56">
        <v>24</v>
      </c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2">
        <f t="shared" ca="1" si="17"/>
        <v>0</v>
      </c>
      <c r="BA84" s="2">
        <f t="shared" ca="1" si="17"/>
        <v>0</v>
      </c>
      <c r="BB84" s="2">
        <f t="shared" ca="1" si="17"/>
        <v>0</v>
      </c>
      <c r="BC84" s="2">
        <f t="shared" ca="1" si="17"/>
        <v>0</v>
      </c>
      <c r="BD84" s="2">
        <f t="shared" ca="1" si="17"/>
        <v>0</v>
      </c>
      <c r="BE84" s="2">
        <f t="shared" ca="1" si="22"/>
        <v>0</v>
      </c>
      <c r="BF84" s="2">
        <f t="shared" ca="1" si="22"/>
        <v>0</v>
      </c>
      <c r="BG84" s="2">
        <f t="shared" ca="1" si="22"/>
        <v>0</v>
      </c>
      <c r="BH84" s="2">
        <f t="shared" ca="1" si="22"/>
        <v>0</v>
      </c>
      <c r="BI84" s="2">
        <f t="shared" ca="1" si="22"/>
        <v>0</v>
      </c>
      <c r="BJ84" s="2">
        <f t="shared" ca="1" si="22"/>
        <v>0</v>
      </c>
      <c r="BK84" s="2">
        <f t="shared" ca="1" si="22"/>
        <v>0</v>
      </c>
      <c r="BL84" s="2">
        <f t="shared" ca="1" si="22"/>
        <v>0</v>
      </c>
      <c r="BM84" s="2">
        <f t="shared" ca="1" si="22"/>
        <v>0</v>
      </c>
      <c r="BN84" s="2" t="str">
        <f t="shared" si="28"/>
        <v>LH</v>
      </c>
      <c r="BO84" s="2">
        <f>IF(AND(COUNTIF(J84:W84,"&gt;0")&gt;6,COUNTIF(J84:W84,"&gt;0")=SUM(BR84:CE84)),SUM(BR84:CE84),0)</f>
        <v>0</v>
      </c>
      <c r="BP84" s="2">
        <f t="shared" si="25"/>
        <v>0</v>
      </c>
      <c r="BR84" s="2">
        <f t="shared" si="29"/>
        <v>1</v>
      </c>
    </row>
    <row r="85" spans="1:70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ТА-3  -  ЧЧР</v>
      </c>
      <c r="B85" s="15" t="s">
        <v>1528</v>
      </c>
      <c r="C85" s="18"/>
      <c r="D85" s="18"/>
      <c r="E85" s="22"/>
      <c r="F85" s="22"/>
      <c r="G85" s="22"/>
      <c r="H85" s="20">
        <f t="shared" ca="1" si="26"/>
        <v>0</v>
      </c>
      <c r="I85" s="16" t="str">
        <f t="shared" si="27"/>
        <v>03T002LH0N17</v>
      </c>
      <c r="J85" s="54">
        <v>0</v>
      </c>
      <c r="K85" s="54">
        <v>21.966666666666665</v>
      </c>
      <c r="L85" s="54">
        <v>23.566666666666666</v>
      </c>
      <c r="M85" s="54">
        <v>0</v>
      </c>
      <c r="N85" s="54">
        <v>0</v>
      </c>
      <c r="O85" s="54">
        <v>22.933333333333334</v>
      </c>
      <c r="P85" s="54">
        <v>24</v>
      </c>
      <c r="Q85" s="54">
        <v>24</v>
      </c>
      <c r="R85" s="54">
        <v>24</v>
      </c>
      <c r="S85" s="54">
        <v>24</v>
      </c>
      <c r="T85" s="54">
        <v>24</v>
      </c>
      <c r="U85" s="54">
        <v>24</v>
      </c>
      <c r="V85" s="54">
        <v>21.466666666666665</v>
      </c>
      <c r="W85" s="56">
        <v>0</v>
      </c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2">
        <f t="shared" ca="1" si="17"/>
        <v>0</v>
      </c>
      <c r="BA85" s="2">
        <f t="shared" ca="1" si="17"/>
        <v>0</v>
      </c>
      <c r="BB85" s="2">
        <f t="shared" ca="1" si="17"/>
        <v>0</v>
      </c>
      <c r="BC85" s="2">
        <f t="shared" ca="1" si="17"/>
        <v>0</v>
      </c>
      <c r="BD85" s="2">
        <f t="shared" ca="1" si="17"/>
        <v>0</v>
      </c>
      <c r="BE85" s="2">
        <f t="shared" ca="1" si="22"/>
        <v>0</v>
      </c>
      <c r="BF85" s="2">
        <f t="shared" ca="1" si="22"/>
        <v>0</v>
      </c>
      <c r="BG85" s="2">
        <f t="shared" ca="1" si="22"/>
        <v>0</v>
      </c>
      <c r="BH85" s="2">
        <f t="shared" ca="1" si="22"/>
        <v>0</v>
      </c>
      <c r="BI85" s="2">
        <f t="shared" ca="1" si="22"/>
        <v>0</v>
      </c>
      <c r="BJ85" s="2">
        <f t="shared" ca="1" si="22"/>
        <v>0</v>
      </c>
      <c r="BK85" s="2">
        <f t="shared" ca="1" si="22"/>
        <v>0</v>
      </c>
      <c r="BL85" s="2">
        <f t="shared" ca="1" si="22"/>
        <v>0</v>
      </c>
      <c r="BM85" s="2">
        <f t="shared" ca="1" si="22"/>
        <v>0</v>
      </c>
      <c r="BN85" s="2" t="str">
        <f t="shared" si="28"/>
        <v>LH</v>
      </c>
      <c r="BP85" s="2">
        <f t="shared" si="25"/>
        <v>1</v>
      </c>
      <c r="BR85" s="2">
        <f t="shared" si="29"/>
        <v>0</v>
      </c>
    </row>
    <row r="86" spans="1:70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ТА-4  -  ЧЧР</v>
      </c>
      <c r="B86" s="15" t="s">
        <v>1529</v>
      </c>
      <c r="C86" s="18"/>
      <c r="D86" s="18"/>
      <c r="E86" s="22"/>
      <c r="F86" s="22"/>
      <c r="G86" s="22"/>
      <c r="H86" s="20">
        <f t="shared" ca="1" si="26"/>
        <v>0</v>
      </c>
      <c r="I86" s="16" t="str">
        <f t="shared" si="27"/>
        <v>04T002LH0N17</v>
      </c>
      <c r="J86" s="54">
        <v>24</v>
      </c>
      <c r="K86" s="54">
        <v>24</v>
      </c>
      <c r="L86" s="54">
        <v>24</v>
      </c>
      <c r="M86" s="54">
        <v>24</v>
      </c>
      <c r="N86" s="54">
        <v>24</v>
      </c>
      <c r="O86" s="54">
        <v>24</v>
      </c>
      <c r="P86" s="54">
        <v>24</v>
      </c>
      <c r="Q86" s="54">
        <v>24</v>
      </c>
      <c r="R86" s="54">
        <v>24</v>
      </c>
      <c r="S86" s="54">
        <v>24</v>
      </c>
      <c r="T86" s="54">
        <v>0.55000000000000004</v>
      </c>
      <c r="U86" s="54">
        <v>0</v>
      </c>
      <c r="V86" s="54">
        <v>0</v>
      </c>
      <c r="W86" s="56">
        <v>0</v>
      </c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2">
        <f t="shared" ca="1" si="17"/>
        <v>0</v>
      </c>
      <c r="BA86" s="2">
        <f t="shared" ca="1" si="17"/>
        <v>0</v>
      </c>
      <c r="BB86" s="2">
        <f t="shared" ca="1" si="17"/>
        <v>0</v>
      </c>
      <c r="BC86" s="2">
        <f t="shared" ca="1" si="17"/>
        <v>0</v>
      </c>
      <c r="BD86" s="2">
        <f t="shared" ca="1" si="17"/>
        <v>0</v>
      </c>
      <c r="BE86" s="2">
        <f t="shared" ca="1" si="22"/>
        <v>0</v>
      </c>
      <c r="BF86" s="2">
        <f t="shared" ca="1" si="22"/>
        <v>0</v>
      </c>
      <c r="BG86" s="2">
        <f t="shared" ca="1" si="22"/>
        <v>0</v>
      </c>
      <c r="BH86" s="2">
        <f t="shared" ca="1" si="22"/>
        <v>0</v>
      </c>
      <c r="BI86" s="2">
        <f t="shared" ca="1" si="22"/>
        <v>0</v>
      </c>
      <c r="BJ86" s="2">
        <f t="shared" ca="1" si="22"/>
        <v>0</v>
      </c>
      <c r="BK86" s="2">
        <f t="shared" ca="1" si="22"/>
        <v>0</v>
      </c>
      <c r="BL86" s="2">
        <f t="shared" ca="1" si="22"/>
        <v>0</v>
      </c>
      <c r="BM86" s="2">
        <f t="shared" ca="1" si="22"/>
        <v>0</v>
      </c>
      <c r="BN86" s="2" t="str">
        <f t="shared" si="28"/>
        <v>LH</v>
      </c>
      <c r="BP86" s="2">
        <f t="shared" si="25"/>
        <v>1</v>
      </c>
      <c r="BR86" s="2">
        <f t="shared" si="29"/>
        <v>0</v>
      </c>
    </row>
    <row r="87" spans="1:70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ТА-5  -  ЧЧР</v>
      </c>
      <c r="B87" s="15" t="s">
        <v>1530</v>
      </c>
      <c r="C87" s="18"/>
      <c r="D87" s="18"/>
      <c r="E87" s="22"/>
      <c r="F87" s="22"/>
      <c r="G87" s="22"/>
      <c r="H87" s="20">
        <f t="shared" ca="1" si="26"/>
        <v>0</v>
      </c>
      <c r="I87" s="16" t="str">
        <f t="shared" si="27"/>
        <v>05T002LH0N17</v>
      </c>
      <c r="J87" s="54">
        <v>24</v>
      </c>
      <c r="K87" s="54">
        <v>24</v>
      </c>
      <c r="L87" s="54">
        <v>24</v>
      </c>
      <c r="M87" s="54">
        <v>24</v>
      </c>
      <c r="N87" s="54">
        <v>24</v>
      </c>
      <c r="O87" s="54">
        <v>24</v>
      </c>
      <c r="P87" s="54">
        <v>24</v>
      </c>
      <c r="Q87" s="54">
        <v>24</v>
      </c>
      <c r="R87" s="54">
        <v>24</v>
      </c>
      <c r="S87" s="54">
        <v>24</v>
      </c>
      <c r="T87" s="54">
        <v>24</v>
      </c>
      <c r="U87" s="54">
        <v>24</v>
      </c>
      <c r="V87" s="54">
        <v>24</v>
      </c>
      <c r="W87" s="56">
        <v>24</v>
      </c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2">
        <f t="shared" ca="1" si="17"/>
        <v>0</v>
      </c>
      <c r="BA87" s="2">
        <f t="shared" ca="1" si="17"/>
        <v>0</v>
      </c>
      <c r="BB87" s="2">
        <f t="shared" ca="1" si="17"/>
        <v>0</v>
      </c>
      <c r="BC87" s="2">
        <f t="shared" ca="1" si="17"/>
        <v>0</v>
      </c>
      <c r="BD87" s="2">
        <f t="shared" ca="1" si="17"/>
        <v>0</v>
      </c>
      <c r="BE87" s="2">
        <f t="shared" ca="1" si="22"/>
        <v>0</v>
      </c>
      <c r="BF87" s="2">
        <f t="shared" ca="1" si="22"/>
        <v>0</v>
      </c>
      <c r="BG87" s="2">
        <f t="shared" ca="1" si="22"/>
        <v>0</v>
      </c>
      <c r="BH87" s="2">
        <f t="shared" ca="1" si="22"/>
        <v>0</v>
      </c>
      <c r="BI87" s="2">
        <f t="shared" ca="1" si="22"/>
        <v>0</v>
      </c>
      <c r="BJ87" s="2">
        <f t="shared" ca="1" si="22"/>
        <v>0</v>
      </c>
      <c r="BK87" s="2">
        <f t="shared" ca="1" si="22"/>
        <v>0</v>
      </c>
      <c r="BL87" s="2">
        <f t="shared" ca="1" si="22"/>
        <v>0</v>
      </c>
      <c r="BM87" s="2">
        <f t="shared" ca="1" si="22"/>
        <v>0</v>
      </c>
      <c r="BN87" s="2" t="str">
        <f t="shared" si="28"/>
        <v>LH</v>
      </c>
      <c r="BO87" s="2">
        <f>IF(AND(COUNTIF(J87:W87,"&gt;0")&gt;6,COUNTIF(J87:W87,"&gt;0")=SUM(BR87:CE87)),SUM(BR87:CE87),0)</f>
        <v>0</v>
      </c>
      <c r="BP87" s="2">
        <f t="shared" si="25"/>
        <v>0</v>
      </c>
      <c r="BR87" s="2">
        <f t="shared" si="29"/>
        <v>1</v>
      </c>
    </row>
    <row r="88" spans="1:70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ТА-6  -  ЧЧР</v>
      </c>
      <c r="B88" s="15" t="s">
        <v>1531</v>
      </c>
      <c r="C88" s="18"/>
      <c r="D88" s="18"/>
      <c r="E88" s="22"/>
      <c r="F88" s="22"/>
      <c r="G88" s="22"/>
      <c r="H88" s="20">
        <f t="shared" ca="1" si="26"/>
        <v>0</v>
      </c>
      <c r="I88" s="16" t="str">
        <f t="shared" si="27"/>
        <v>06T002LH0L17</v>
      </c>
      <c r="J88" s="54">
        <v>0</v>
      </c>
      <c r="K88" s="54">
        <v>23.9</v>
      </c>
      <c r="L88" s="54">
        <v>21.5</v>
      </c>
      <c r="M88" s="54">
        <v>0</v>
      </c>
      <c r="N88" s="54">
        <v>0</v>
      </c>
      <c r="O88" s="54">
        <v>0</v>
      </c>
      <c r="P88" s="54">
        <v>0</v>
      </c>
      <c r="Q88" s="54">
        <v>0</v>
      </c>
      <c r="R88" s="54">
        <v>2.95</v>
      </c>
      <c r="S88" s="54">
        <v>24</v>
      </c>
      <c r="T88" s="54">
        <v>20.149999999999999</v>
      </c>
      <c r="U88" s="54">
        <v>0</v>
      </c>
      <c r="V88" s="54">
        <v>0</v>
      </c>
      <c r="W88" s="56">
        <v>0</v>
      </c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2">
        <f t="shared" ca="1" si="17"/>
        <v>0</v>
      </c>
      <c r="BA88" s="2">
        <f t="shared" ca="1" si="17"/>
        <v>0</v>
      </c>
      <c r="BB88" s="2">
        <f t="shared" ca="1" si="17"/>
        <v>0</v>
      </c>
      <c r="BC88" s="2">
        <f t="shared" ca="1" si="17"/>
        <v>0</v>
      </c>
      <c r="BD88" s="2">
        <f t="shared" ca="1" si="17"/>
        <v>0</v>
      </c>
      <c r="BE88" s="2">
        <f t="shared" ca="1" si="22"/>
        <v>0</v>
      </c>
      <c r="BF88" s="2">
        <f t="shared" ca="1" si="22"/>
        <v>0</v>
      </c>
      <c r="BG88" s="2">
        <f t="shared" ca="1" si="22"/>
        <v>0</v>
      </c>
      <c r="BH88" s="2">
        <f t="shared" ca="1" si="22"/>
        <v>0</v>
      </c>
      <c r="BI88" s="2">
        <f t="shared" ca="1" si="22"/>
        <v>0</v>
      </c>
      <c r="BJ88" s="2">
        <f t="shared" ca="1" si="22"/>
        <v>0</v>
      </c>
      <c r="BK88" s="2">
        <f t="shared" ca="1" si="22"/>
        <v>0</v>
      </c>
      <c r="BL88" s="2">
        <f t="shared" ca="1" si="22"/>
        <v>0</v>
      </c>
      <c r="BM88" s="2">
        <f t="shared" ca="1" si="22"/>
        <v>0</v>
      </c>
      <c r="BN88" s="2" t="str">
        <f t="shared" si="28"/>
        <v>LH</v>
      </c>
      <c r="BP88" s="2">
        <f t="shared" si="25"/>
        <v>0</v>
      </c>
      <c r="BR88" s="2">
        <f t="shared" si="29"/>
        <v>0</v>
      </c>
    </row>
    <row r="89" spans="1:70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ТА-7  -  ЧЧР</v>
      </c>
      <c r="B89" s="15" t="s">
        <v>1532</v>
      </c>
      <c r="C89" s="18"/>
      <c r="D89" s="18"/>
      <c r="E89" s="22"/>
      <c r="F89" s="22"/>
      <c r="G89" s="22"/>
      <c r="H89" s="20">
        <f t="shared" ca="1" si="26"/>
        <v>0</v>
      </c>
      <c r="I89" s="16" t="str">
        <f t="shared" si="27"/>
        <v>07T002LH0L17</v>
      </c>
      <c r="J89" s="54">
        <v>24</v>
      </c>
      <c r="K89" s="54">
        <v>24</v>
      </c>
      <c r="L89" s="54">
        <v>24</v>
      </c>
      <c r="M89" s="54">
        <v>24</v>
      </c>
      <c r="N89" s="54">
        <v>24</v>
      </c>
      <c r="O89" s="54">
        <v>24</v>
      </c>
      <c r="P89" s="54">
        <v>24</v>
      </c>
      <c r="Q89" s="54">
        <v>24</v>
      </c>
      <c r="R89" s="54">
        <v>24</v>
      </c>
      <c r="S89" s="54">
        <v>24</v>
      </c>
      <c r="T89" s="54">
        <v>24</v>
      </c>
      <c r="U89" s="54">
        <v>24</v>
      </c>
      <c r="V89" s="54">
        <v>24</v>
      </c>
      <c r="W89" s="56">
        <v>24</v>
      </c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2">
        <f t="shared" ca="1" si="17"/>
        <v>0</v>
      </c>
      <c r="BA89" s="2">
        <f t="shared" ca="1" si="17"/>
        <v>0</v>
      </c>
      <c r="BB89" s="2">
        <f t="shared" ca="1" si="17"/>
        <v>0</v>
      </c>
      <c r="BC89" s="2">
        <f t="shared" ca="1" si="17"/>
        <v>0</v>
      </c>
      <c r="BD89" s="2">
        <f t="shared" ca="1" si="17"/>
        <v>0</v>
      </c>
      <c r="BE89" s="2">
        <f t="shared" ca="1" si="22"/>
        <v>0</v>
      </c>
      <c r="BF89" s="2">
        <f t="shared" ca="1" si="22"/>
        <v>0</v>
      </c>
      <c r="BG89" s="2">
        <f t="shared" ca="1" si="22"/>
        <v>0</v>
      </c>
      <c r="BH89" s="2">
        <f t="shared" ca="1" si="22"/>
        <v>0</v>
      </c>
      <c r="BI89" s="2">
        <f t="shared" ca="1" si="22"/>
        <v>0</v>
      </c>
      <c r="BJ89" s="2">
        <f t="shared" ca="1" si="22"/>
        <v>0</v>
      </c>
      <c r="BK89" s="2">
        <f t="shared" ca="1" si="22"/>
        <v>0</v>
      </c>
      <c r="BL89" s="2">
        <f t="shared" ca="1" si="22"/>
        <v>0</v>
      </c>
      <c r="BM89" s="2">
        <f t="shared" ca="1" si="22"/>
        <v>0</v>
      </c>
      <c r="BN89" s="2" t="str">
        <f t="shared" si="28"/>
        <v>LH</v>
      </c>
      <c r="BO89" s="2">
        <f>IF(AND(COUNTIF(J89:W89,"&gt;0")&gt;6,COUNTIF(J89:W89,"&gt;0")=SUM(BR89:CE89)),SUM(BR89:CE89),0)</f>
        <v>0</v>
      </c>
      <c r="BP89" s="2">
        <f t="shared" si="25"/>
        <v>0</v>
      </c>
      <c r="BR89" s="2">
        <f t="shared" si="29"/>
        <v>1</v>
      </c>
    </row>
    <row r="90" spans="1:70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ТА-8  -  ЧЧР</v>
      </c>
      <c r="B90" s="15" t="s">
        <v>1533</v>
      </c>
      <c r="C90" s="18"/>
      <c r="D90" s="18"/>
      <c r="E90" s="22"/>
      <c r="F90" s="22"/>
      <c r="G90" s="22"/>
      <c r="H90" s="20">
        <f t="shared" ca="1" si="26"/>
        <v>0</v>
      </c>
      <c r="I90" s="16" t="str">
        <f t="shared" si="27"/>
        <v>08T002LH0L17</v>
      </c>
      <c r="J90" s="54">
        <v>24</v>
      </c>
      <c r="K90" s="54">
        <v>24</v>
      </c>
      <c r="L90" s="54">
        <v>24</v>
      </c>
      <c r="M90" s="54">
        <v>24</v>
      </c>
      <c r="N90" s="54">
        <v>24</v>
      </c>
      <c r="O90" s="54">
        <v>24</v>
      </c>
      <c r="P90" s="54">
        <v>24</v>
      </c>
      <c r="Q90" s="54">
        <v>24</v>
      </c>
      <c r="R90" s="54">
        <v>24</v>
      </c>
      <c r="S90" s="54">
        <v>24</v>
      </c>
      <c r="T90" s="54">
        <v>24</v>
      </c>
      <c r="U90" s="54">
        <v>24</v>
      </c>
      <c r="V90" s="54">
        <v>24</v>
      </c>
      <c r="W90" s="56">
        <v>24</v>
      </c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2">
        <f t="shared" ca="1" si="17"/>
        <v>0</v>
      </c>
      <c r="BA90" s="2">
        <f t="shared" ca="1" si="17"/>
        <v>0</v>
      </c>
      <c r="BB90" s="2">
        <f t="shared" ca="1" si="17"/>
        <v>0</v>
      </c>
      <c r="BC90" s="2">
        <f t="shared" ca="1" si="17"/>
        <v>0</v>
      </c>
      <c r="BD90" s="2">
        <f t="shared" ca="1" si="17"/>
        <v>0</v>
      </c>
      <c r="BE90" s="2">
        <f t="shared" ca="1" si="22"/>
        <v>0</v>
      </c>
      <c r="BF90" s="2">
        <f t="shared" ca="1" si="22"/>
        <v>0</v>
      </c>
      <c r="BG90" s="2">
        <f t="shared" ca="1" si="22"/>
        <v>0</v>
      </c>
      <c r="BH90" s="2">
        <f t="shared" ref="BH90:BM92" ca="1" si="30">COUNTIF(OFFSET(P90,,$D$2+2,COUNTIF(OFFSET($H90,1-ROW($H90),2+4*$D$2,92),"="&amp;OFFSET($H90,,2+4*$D$2))),"&gt;20")</f>
        <v>0</v>
      </c>
      <c r="BI90" s="2">
        <f t="shared" ca="1" si="30"/>
        <v>0</v>
      </c>
      <c r="BJ90" s="2">
        <f t="shared" ca="1" si="30"/>
        <v>0</v>
      </c>
      <c r="BK90" s="2">
        <f t="shared" ca="1" si="30"/>
        <v>0</v>
      </c>
      <c r="BL90" s="2">
        <f t="shared" ca="1" si="30"/>
        <v>0</v>
      </c>
      <c r="BM90" s="2">
        <f t="shared" ca="1" si="30"/>
        <v>0</v>
      </c>
      <c r="BN90" s="2" t="str">
        <f t="shared" si="28"/>
        <v>LH</v>
      </c>
      <c r="BO90" s="2">
        <f>IF(AND(COUNTIF(J90:W90,"&gt;0")&gt;6,COUNTIF(J90:W90,"&gt;0")=SUM(BR90:CE90)),SUM(BR90:CE90),0)</f>
        <v>0</v>
      </c>
      <c r="BP90" s="2">
        <f t="shared" si="25"/>
        <v>0</v>
      </c>
      <c r="BR90" s="2">
        <f t="shared" si="29"/>
        <v>1</v>
      </c>
    </row>
    <row r="91" spans="1:70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ТА-9  -  ЧЧР</v>
      </c>
      <c r="B91" s="15" t="s">
        <v>1534</v>
      </c>
      <c r="C91" s="18"/>
      <c r="D91" s="18"/>
      <c r="E91" s="22"/>
      <c r="F91" s="22"/>
      <c r="G91" s="22"/>
      <c r="H91" s="20">
        <f t="shared" ca="1" si="26"/>
        <v>0</v>
      </c>
      <c r="I91" s="16" t="str">
        <f t="shared" si="27"/>
        <v>09T002LH0L17</v>
      </c>
      <c r="J91" s="54">
        <v>24</v>
      </c>
      <c r="K91" s="54">
        <v>24</v>
      </c>
      <c r="L91" s="54">
        <v>24</v>
      </c>
      <c r="M91" s="54">
        <v>24</v>
      </c>
      <c r="N91" s="54">
        <v>24</v>
      </c>
      <c r="O91" s="54">
        <v>24</v>
      </c>
      <c r="P91" s="54">
        <v>24</v>
      </c>
      <c r="Q91" s="54">
        <v>24</v>
      </c>
      <c r="R91" s="54">
        <v>24</v>
      </c>
      <c r="S91" s="54">
        <v>24</v>
      </c>
      <c r="T91" s="54">
        <v>24</v>
      </c>
      <c r="U91" s="54">
        <v>24</v>
      </c>
      <c r="V91" s="54">
        <v>24</v>
      </c>
      <c r="W91" s="56">
        <v>24</v>
      </c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2">
        <f t="shared" ca="1" si="17"/>
        <v>0</v>
      </c>
      <c r="BA91" s="2">
        <f t="shared" ca="1" si="17"/>
        <v>0</v>
      </c>
      <c r="BB91" s="2">
        <f t="shared" ca="1" si="17"/>
        <v>0</v>
      </c>
      <c r="BC91" s="2">
        <f t="shared" ca="1" si="17"/>
        <v>0</v>
      </c>
      <c r="BD91" s="2">
        <f t="shared" ca="1" si="17"/>
        <v>0</v>
      </c>
      <c r="BE91" s="2">
        <f t="shared" ca="1" si="17"/>
        <v>0</v>
      </c>
      <c r="BF91" s="2">
        <f t="shared" ca="1" si="17"/>
        <v>0</v>
      </c>
      <c r="BG91" s="2">
        <f t="shared" ca="1" si="17"/>
        <v>0</v>
      </c>
      <c r="BH91" s="2">
        <f t="shared" ca="1" si="30"/>
        <v>0</v>
      </c>
      <c r="BI91" s="2">
        <f t="shared" ca="1" si="30"/>
        <v>0</v>
      </c>
      <c r="BJ91" s="2">
        <f t="shared" ca="1" si="30"/>
        <v>0</v>
      </c>
      <c r="BK91" s="2">
        <f t="shared" ca="1" si="30"/>
        <v>0</v>
      </c>
      <c r="BL91" s="2">
        <f t="shared" ca="1" si="30"/>
        <v>0</v>
      </c>
      <c r="BM91" s="2">
        <f t="shared" ca="1" si="30"/>
        <v>0</v>
      </c>
      <c r="BN91" s="2" t="str">
        <f t="shared" si="28"/>
        <v>LH</v>
      </c>
      <c r="BO91" s="2">
        <f>IF(AND(COUNTIF(J91:W91,"&gt;0")&gt;6,COUNTIF(J91:W91,"&gt;0")=SUM(BR91:CE91)),SUM(BR91:CE91),0)</f>
        <v>0</v>
      </c>
      <c r="BP91" s="2">
        <f t="shared" si="25"/>
        <v>0</v>
      </c>
      <c r="BR91" s="2">
        <f t="shared" si="29"/>
        <v>1</v>
      </c>
    </row>
    <row r="92" spans="1:70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Потери пара и конденсата</v>
      </c>
      <c r="B92" s="15" t="s">
        <v>1535</v>
      </c>
      <c r="C92" s="22">
        <v>50</v>
      </c>
      <c r="D92" s="110" t="s">
        <v>2978</v>
      </c>
      <c r="E92" s="22">
        <v>51</v>
      </c>
      <c r="F92" s="110" t="s">
        <v>2989</v>
      </c>
      <c r="G92" s="22"/>
      <c r="H92" s="20">
        <f>IFERROR(IF(AND(MID(D92,1,1)*MID(F92,1,1)=1,RIGHT(F92,LEN(F92)-1)-RIGHT(D92,LEN(D92)-1)&gt;1),1,0),"-")</f>
        <v>0</v>
      </c>
      <c r="I92" s="16" t="str">
        <f t="shared" si="27"/>
        <v>00S102MK0017</v>
      </c>
      <c r="J92" s="54">
        <v>4.6498601166044669</v>
      </c>
      <c r="K92" s="54">
        <v>4.9988066979534311</v>
      </c>
      <c r="L92" s="54">
        <v>4.894815336159593</v>
      </c>
      <c r="M92" s="54">
        <v>5.2808269562166785</v>
      </c>
      <c r="N92" s="54">
        <v>5.2802368608929102</v>
      </c>
      <c r="O92" s="54">
        <v>4.9476913792234001</v>
      </c>
      <c r="P92" s="54">
        <v>4.9608776582588048</v>
      </c>
      <c r="Q92" s="54">
        <v>3.9161557011810184</v>
      </c>
      <c r="R92" s="54">
        <v>4.1184011201468547</v>
      </c>
      <c r="S92" s="54">
        <v>4.1337717592543139</v>
      </c>
      <c r="T92" s="54">
        <v>4.7098128124948717</v>
      </c>
      <c r="U92" s="54">
        <v>5.400703368326881</v>
      </c>
      <c r="V92" s="54">
        <v>5.7101247350138573</v>
      </c>
      <c r="W92" s="56">
        <v>5.5376431876770225</v>
      </c>
      <c r="X92" s="2" t="e">
        <f t="shared" ca="1" si="16"/>
        <v>#N/A</v>
      </c>
      <c r="Y92" s="2" t="e">
        <f t="shared" ca="1" si="16"/>
        <v>#N/A</v>
      </c>
      <c r="Z92" s="2" t="e">
        <f t="shared" ca="1" si="16"/>
        <v>#N/A</v>
      </c>
      <c r="AA92" s="2" t="e">
        <f t="shared" ca="1" si="16"/>
        <v>#N/A</v>
      </c>
      <c r="AB92" s="2" t="e">
        <f t="shared" ca="1" si="16"/>
        <v>#N/A</v>
      </c>
      <c r="AC92" s="2" t="e">
        <f t="shared" ca="1" si="21"/>
        <v>#N/A</v>
      </c>
      <c r="AD92" s="2" t="e">
        <f t="shared" ca="1" si="21"/>
        <v>#N/A</v>
      </c>
      <c r="AE92" s="2" t="e">
        <f t="shared" ca="1" si="21"/>
        <v>#N/A</v>
      </c>
      <c r="AF92" s="2" t="e">
        <f t="shared" ca="1" si="21"/>
        <v>#N/A</v>
      </c>
      <c r="AG92" s="2" t="e">
        <f t="shared" ca="1" si="21"/>
        <v>#N/A</v>
      </c>
      <c r="AH92" s="2" t="e">
        <f t="shared" ca="1" si="21"/>
        <v>#N/A</v>
      </c>
      <c r="AI92" s="2" t="e">
        <f t="shared" ca="1" si="21"/>
        <v>#N/A</v>
      </c>
      <c r="AJ92" s="2" t="e">
        <f t="shared" ca="1" si="21"/>
        <v>#N/A</v>
      </c>
      <c r="AK92" s="2" t="e">
        <f t="shared" ca="1" si="21"/>
        <v>#N/A</v>
      </c>
      <c r="AL92" s="55">
        <v>5.1032944195310854</v>
      </c>
      <c r="AM92" s="55">
        <v>4.2058831955788136</v>
      </c>
      <c r="AN92" s="55">
        <v>4.2003524754654205</v>
      </c>
      <c r="AO92" s="55">
        <v>4.5507922321073115</v>
      </c>
      <c r="AP92" s="55">
        <v>4.4924373981047507</v>
      </c>
      <c r="AQ92" s="55">
        <v>4.3386402671447337</v>
      </c>
      <c r="AR92" s="55">
        <v>4.1400193522778368</v>
      </c>
      <c r="AS92" s="55">
        <v>3.8801378563581719</v>
      </c>
      <c r="AT92" s="55">
        <v>3.8584418861499006</v>
      </c>
      <c r="AU92" s="55">
        <v>3.7045040295557614</v>
      </c>
      <c r="AV92" s="55">
        <v>4.297228393899938</v>
      </c>
      <c r="AW92" s="55">
        <v>4.5356480442456046</v>
      </c>
      <c r="AX92" s="55">
        <v>4.3729880447005405</v>
      </c>
      <c r="AY92" s="55">
        <v>4.4363410143039781</v>
      </c>
      <c r="AZ92" s="2">
        <f t="shared" ca="1" si="17"/>
        <v>0</v>
      </c>
      <c r="BA92" s="2">
        <f t="shared" ca="1" si="17"/>
        <v>0</v>
      </c>
      <c r="BB92" s="2">
        <f t="shared" ca="1" si="17"/>
        <v>0</v>
      </c>
      <c r="BC92" s="2">
        <f t="shared" ca="1" si="17"/>
        <v>0</v>
      </c>
      <c r="BD92" s="2">
        <f t="shared" ca="1" si="17"/>
        <v>0</v>
      </c>
      <c r="BE92" s="2">
        <f t="shared" ca="1" si="17"/>
        <v>0</v>
      </c>
      <c r="BF92" s="2">
        <f t="shared" ca="1" si="17"/>
        <v>0</v>
      </c>
      <c r="BG92" s="2">
        <f t="shared" ca="1" si="17"/>
        <v>0</v>
      </c>
      <c r="BH92" s="2">
        <f t="shared" ca="1" si="30"/>
        <v>0</v>
      </c>
      <c r="BI92" s="2">
        <f t="shared" ca="1" si="30"/>
        <v>0</v>
      </c>
      <c r="BJ92" s="2">
        <f t="shared" ca="1" si="30"/>
        <v>0</v>
      </c>
      <c r="BK92" s="2">
        <f t="shared" ca="1" si="30"/>
        <v>0</v>
      </c>
      <c r="BL92" s="2">
        <f t="shared" ca="1" si="30"/>
        <v>0</v>
      </c>
      <c r="BM92" s="2">
        <f t="shared" ca="1" si="30"/>
        <v>0</v>
      </c>
      <c r="BN92" s="2" t="str">
        <f t="shared" si="28"/>
        <v>MK</v>
      </c>
    </row>
    <row r="93" spans="1:70" x14ac:dyDescent="0.25">
      <c r="A93"/>
      <c r="B93"/>
      <c r="C93"/>
      <c r="D93"/>
    </row>
    <row r="94" spans="1:70" x14ac:dyDescent="0.25">
      <c r="A94" s="98"/>
      <c r="B94"/>
      <c r="C94"/>
      <c r="D94"/>
    </row>
    <row r="95" spans="1:70" x14ac:dyDescent="0.25">
      <c r="A95" s="98"/>
      <c r="B95"/>
      <c r="C95"/>
      <c r="D95"/>
    </row>
    <row r="96" spans="1:70" x14ac:dyDescent="0.25">
      <c r="A96" s="98"/>
      <c r="B96"/>
      <c r="C96"/>
      <c r="D96"/>
    </row>
    <row r="97" spans="1:1" x14ac:dyDescent="0.25">
      <c r="A97" s="98"/>
    </row>
    <row r="98" spans="1:1" x14ac:dyDescent="0.25">
      <c r="A98" s="98"/>
    </row>
    <row r="99" spans="1:1" x14ac:dyDescent="0.25">
      <c r="A99" s="98"/>
    </row>
    <row r="100" spans="1:1" x14ac:dyDescent="0.25">
      <c r="A100" s="98"/>
    </row>
    <row r="101" spans="1:1" x14ac:dyDescent="0.25">
      <c r="A101" s="98"/>
    </row>
    <row r="102" spans="1:1" x14ac:dyDescent="0.25">
      <c r="A102" s="98"/>
    </row>
    <row r="103" spans="1:1" x14ac:dyDescent="0.25">
      <c r="A103" s="98"/>
    </row>
    <row r="104" spans="1:1" x14ac:dyDescent="0.25">
      <c r="A104" s="98"/>
    </row>
    <row r="105" spans="1:1" x14ac:dyDescent="0.25">
      <c r="A105" s="98"/>
    </row>
    <row r="106" spans="1:1" x14ac:dyDescent="0.25">
      <c r="A106" s="98"/>
    </row>
    <row r="107" spans="1:1" x14ac:dyDescent="0.25">
      <c r="A107" s="98"/>
    </row>
  </sheetData>
  <mergeCells count="5">
    <mergeCell ref="E3:F3"/>
    <mergeCell ref="E4:F4"/>
    <mergeCell ref="C6:F6"/>
    <mergeCell ref="G6:G7"/>
    <mergeCell ref="C7:D7"/>
  </mergeCells>
  <conditionalFormatting sqref="H8:W92">
    <cfRule type="expression" dxfId="71" priority="2" stopIfTrue="1">
      <formula>H8=0</formula>
    </cfRule>
  </conditionalFormatting>
  <conditionalFormatting sqref="I8:W92">
    <cfRule type="expression" dxfId="70" priority="6" stopIfTrue="1">
      <formula>OFFSET(I8,,$D$2)=42</formula>
    </cfRule>
    <cfRule type="expression" dxfId="69" priority="7">
      <formula>OR(OFFSET(I8,,$D$2)=1,OFFSET(I8,,$D$2)=2,MOD(OFFSET(I8,,$D$2),10)=1,MOD(OFFSET(I8,,$D$2),10)=2)</formula>
    </cfRule>
  </conditionalFormatting>
  <conditionalFormatting sqref="H4">
    <cfRule type="expression" dxfId="68" priority="4">
      <formula>$H$4="НА СТАНЦИИ"</formula>
    </cfRule>
    <cfRule type="expression" dxfId="67" priority="5">
      <formula>$H$4="ОФИЦИАЛЬНО"</formula>
    </cfRule>
  </conditionalFormatting>
  <conditionalFormatting sqref="AL8:AY92">
    <cfRule type="expression" dxfId="66" priority="8" stopIfTrue="1">
      <formula>AL8=0</formula>
    </cfRule>
  </conditionalFormatting>
  <conditionalFormatting sqref="J8:W92">
    <cfRule type="expression" dxfId="65" priority="1" stopIfTrue="1">
      <formula>AND(OFFSET(J8,MATCH(MID($A8,1,SEARCH(" ",$A8)-1)&amp;"  -  ЧЧР",$A:$A,0)-ROW(J8),)*1&gt;0,OR(J8="",J8=0))</formula>
    </cfRule>
    <cfRule type="expression" dxfId="64" priority="3">
      <formula>OFFSET(J8,MATCH(MID($A8,1,SEARCH(" ",$A8)-1)&amp;"  -  ЧЧР",$A:$A,0)-ROW(J8),)&lt;&gt;24</formula>
    </cfRule>
  </conditionalFormatting>
  <conditionalFormatting sqref="X8:AK92">
    <cfRule type="expression" dxfId="63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1281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2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3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4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5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6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7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8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CW114"/>
  <sheetViews>
    <sheetView zoomScale="90" zoomScaleNormal="90" workbookViewId="0">
      <pane xSplit="8" ySplit="7" topLeftCell="AM29" activePane="bottomRight" state="frozen"/>
      <selection pane="topRight" activeCell="H1" sqref="H1"/>
      <selection pane="bottomLeft" activeCell="A8" sqref="A8"/>
      <selection pane="bottomRight" activeCell="B2" sqref="B2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80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0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КА-7  -  Тух</v>
      </c>
      <c r="B8" s="10" t="s">
        <v>1557</v>
      </c>
      <c r="C8" s="18">
        <v>200</v>
      </c>
      <c r="D8" s="18">
        <v>160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07K002TU0L18</v>
      </c>
      <c r="J8" s="54">
        <v>204.8</v>
      </c>
      <c r="K8" s="54">
        <v>198.6</v>
      </c>
      <c r="L8" s="54">
        <v>199.3</v>
      </c>
      <c r="M8" s="54">
        <v>197.3</v>
      </c>
      <c r="N8" s="54">
        <v>199.5</v>
      </c>
      <c r="O8" s="54">
        <v>191.2</v>
      </c>
      <c r="P8" s="54">
        <v>199.1</v>
      </c>
      <c r="Q8" s="54">
        <v>201.6</v>
      </c>
      <c r="R8" s="54">
        <v>204.5</v>
      </c>
      <c r="S8" s="54">
        <v>198.6</v>
      </c>
      <c r="T8" s="54">
        <v>198</v>
      </c>
      <c r="U8" s="54">
        <v>196</v>
      </c>
      <c r="V8" s="54">
        <v>200.7</v>
      </c>
      <c r="W8" s="56">
        <v>193.6</v>
      </c>
      <c r="X8" s="2">
        <f ca="1">IF(J8&lt;&gt;"",IF(LEFT($E8,2)="+-",IF(OR(J8&lt;MIN($C8:$D8),J8&gt;MAX($C8:$D8)),1,0),IF(AND(1*$E8&gt;0,J8&gt;MAX($C8:$D8)),1,IF(AND(1*$E8&lt;0,J8&lt;MIN($C8:$D8)),1,0)))+10*IF(SUM(OFFSET($A$81,MATCH(MID($A8,1,SEARCH(" ",$A8)-1)&amp;"  -  ЧЧР",$A$81:$A$97,0)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$81,IFERROR(MATCH("КА-"&amp;MID($A8,4,2)*1&amp;"А  -  ЧЧР",$A$81:$A$97,0),MATCH("КА-"&amp;MID($A8,4,2)*1&amp;"  -  ЧЧР",$A$81:$A$97,0))-1,COLUMN(J8)-1,,)+OFFSET($A$81,IFERROR(MATCH("КА-"&amp;MID($A8,4,2)*1&amp;"Б  -  ЧЧР",$A$81:$A$97,0),MATCH("КА-"&amp;MID($A8,4,2)*1&amp;"  -  ЧЧР",$A$81:$A$97,0))-1,COLUMN(J8)-1,,)=48,1,0),1),1)),0),0)*IF($G8&gt;0,IF(COLUMN(T$7)-COLUMN($J$7)&gt;=$D$2+$G8,IF(SUM(OFFSET(T8,,-1,,-$G8))&gt;=$G8*21,2,1),1),2)</f>
        <v>2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IF(K8&lt;&gt;"",IF(LEFT($E8,2)="+-",IF(OR(K8&lt;MIN($C8:$D8),K8&gt;MAX($C8:$D8)),1,0),IF(AND(1*$E8&gt;0,K8&gt;MAX($C8:$D8)),1,IF(AND(1*$E8&lt;0,K8&lt;MIN($C8:$D8)),1,0)))+10*IF(SUM(OFFSET($A$81,MATCH(MID($A8,1,SEARCH(" ",$A8)-1)&amp;"  -  ЧЧР",$A$81:$A$97,0)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$81,IFERROR(MATCH("КА-"&amp;MID($A8,4,2)*1&amp;"А  -  ЧЧР",$A$81:$A$97,0),MATCH("КА-"&amp;MID($A8,4,2)*1&amp;"  -  ЧЧР",$A$81:$A$97,0))-1,COLUMN(K8)-1,,)+OFFSET($A$81,IFERROR(MATCH("КА-"&amp;MID($A8,4,2)*1&amp;"Б  -  ЧЧР",$A$81:$A$97,0),MATCH("КА-"&amp;MID($A8,4,2)*1&amp;"  -  ЧЧР",$A$81:$A$97,0))-1,COLUMN(K8)-1,,)=48,1,0),1),1)),0),0)*IF($G8&gt;0,IF(COLUMN(U$7)-COLUMN($J$7)&gt;=$D$2+$G8,IF(SUM(OFFSET(U8,,-1,,-$G8))&gt;=$G8*21,2,1),1),2)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2</v>
      </c>
      <c r="AF8" s="2">
        <f t="shared" ca="1" si="0"/>
        <v>2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2</v>
      </c>
      <c r="AK8" s="2">
        <f t="shared" ca="1" si="0"/>
        <v>0</v>
      </c>
      <c r="AL8" s="55">
        <v>187.3</v>
      </c>
      <c r="AM8" s="55">
        <v>190</v>
      </c>
      <c r="AN8" s="55">
        <v>189.5</v>
      </c>
      <c r="AO8" s="55">
        <v>185.5</v>
      </c>
      <c r="AP8" s="55">
        <v>184.9</v>
      </c>
      <c r="AQ8" s="55">
        <v>185.4</v>
      </c>
      <c r="AR8" s="55">
        <v>185.9</v>
      </c>
      <c r="AS8" s="55">
        <v>185.4</v>
      </c>
      <c r="AT8" s="55">
        <v>187.2</v>
      </c>
      <c r="AU8" s="55">
        <v>187</v>
      </c>
      <c r="AV8" s="55">
        <v>187.4</v>
      </c>
      <c r="AW8" s="55">
        <v>186.8</v>
      </c>
      <c r="AX8" s="55">
        <v>187.5</v>
      </c>
      <c r="AY8" s="55">
        <v>182.7</v>
      </c>
      <c r="AZ8" s="2">
        <f ca="1">COUNTIF(OFFSET(H8,,$D$2+2,COUNTIF(OFFSET($H8,1-ROW($H8),2+4*$D$2,99),"="&amp;OFFSET($H8,,2+4*$D$2))),"&gt;20")</f>
        <v>0</v>
      </c>
      <c r="BA8" s="2">
        <f t="shared" ref="BA8:BM23" ca="1" si="1">COUNTIF(OFFSET(I8,,$D$2+2,COUNTIF(OFFSET($H8,1-ROW($H8),2+4*$D$2,99),"="&amp;OFFSET($H8,,2+4*$D$2))),"&gt;20")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0</v>
      </c>
      <c r="BR8" s="2">
        <f t="shared" ref="BR8:CE15" si="3">IF(AND(J81 &gt;0,J8&gt;$C8,J8 &gt;20),1,0)</f>
        <v>1</v>
      </c>
      <c r="BS8" s="2">
        <f t="shared" si="3"/>
        <v>0</v>
      </c>
      <c r="BT8" s="2">
        <f t="shared" si="3"/>
        <v>0</v>
      </c>
      <c r="BU8" s="2">
        <f t="shared" si="3"/>
        <v>0</v>
      </c>
      <c r="BV8" s="2">
        <f t="shared" si="3"/>
        <v>0</v>
      </c>
      <c r="BW8" s="2">
        <f t="shared" si="3"/>
        <v>0</v>
      </c>
      <c r="BX8" s="2">
        <f t="shared" si="3"/>
        <v>0</v>
      </c>
      <c r="BY8" s="2">
        <f t="shared" si="3"/>
        <v>1</v>
      </c>
      <c r="BZ8" s="2">
        <f t="shared" si="3"/>
        <v>1</v>
      </c>
      <c r="CA8" s="2">
        <f t="shared" si="3"/>
        <v>0</v>
      </c>
      <c r="CB8" s="2">
        <f t="shared" si="3"/>
        <v>0</v>
      </c>
      <c r="CC8" s="2">
        <f t="shared" si="3"/>
        <v>0</v>
      </c>
      <c r="CD8" s="2">
        <f t="shared" si="3"/>
        <v>1</v>
      </c>
      <c r="CE8" s="2">
        <f t="shared" si="3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КА-8  -  Тух</v>
      </c>
      <c r="B9" s="10" t="s">
        <v>1558</v>
      </c>
      <c r="C9" s="18">
        <v>200</v>
      </c>
      <c r="D9" s="18">
        <v>160</v>
      </c>
      <c r="E9" s="22" t="s">
        <v>114</v>
      </c>
      <c r="F9" s="22">
        <v>3</v>
      </c>
      <c r="G9" s="22"/>
      <c r="H9" s="20">
        <f t="shared" ref="H9:H72" ca="1" si="4">IF(COUNTIF(OFFSET(H9,,2+$D$2+$B$3-$B$2,,$C$3-$B$3+1),"=42")+COUNTIF(OFFSET(H9,,2+$D$2+$B$3-$B$2,,$C$3-$B$3+1),"=21")&gt;0,1,0)</f>
        <v>0</v>
      </c>
      <c r="I9" s="16" t="str">
        <f t="shared" ref="I9:I72" si="5">IF(MID(B9,7,2)="MX",REPLACE(B9,5,2,"01"),IF(AND(MID(B9,11,2)="20",MID(B9,7,2)="KV"),REPLACE(B9,5,2,"12"),IF(MID(B9,7,2)="MK",IF(MID(B9,11,2)="26",REPLACE(B9,5,2,"02"),IF(MID(B9,11,2)="06",REPLACE(B9,3,4,"S002"),REPLACE(B9,6,1,"2"))),REPLACE(B9,6,1,"2"))))</f>
        <v>08K002TU0L18</v>
      </c>
      <c r="J9" s="54">
        <v>184.5</v>
      </c>
      <c r="K9" s="54">
        <v>178.5</v>
      </c>
      <c r="L9" s="54">
        <v>181.5</v>
      </c>
      <c r="M9" s="54">
        <v>178.2</v>
      </c>
      <c r="N9" s="54">
        <v>179.6</v>
      </c>
      <c r="O9" s="54">
        <v>175.9</v>
      </c>
      <c r="P9" s="54">
        <v>180.4</v>
      </c>
      <c r="Q9" s="54">
        <v>179.4</v>
      </c>
      <c r="R9" s="54">
        <v>185.9</v>
      </c>
      <c r="S9" s="54">
        <v>179.3</v>
      </c>
      <c r="T9" s="54">
        <v>181.1</v>
      </c>
      <c r="U9" s="54">
        <v>180</v>
      </c>
      <c r="V9" s="54">
        <v>180.8</v>
      </c>
      <c r="W9" s="56">
        <v>177.9</v>
      </c>
      <c r="X9" s="2">
        <f t="shared" ref="X9:AK41" ca="1" si="6">IF(J9&lt;&gt;"",IF(LEFT($E9,2)="+-",IF(OR(J9&lt;MIN($C9:$D9),J9&gt;MAX($C9:$D9)),1,0),IF(AND(1*$E9&gt;0,J9&gt;MAX($C9:$D9)),1,IF(AND(1*$E9&lt;0,J9&lt;MIN($C9:$D9)),1,0)))+10*IF(SUM(OFFSET($A$81,MATCH(MID($A9,1,SEARCH(" ",$A9)-1)&amp;"  -  ЧЧР",$A$81:$A$97,0)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$81,IFERROR(MATCH("КА-"&amp;MID($A9,4,2)*1&amp;"А  -  ЧЧР",$A$81:$A$97,0),MATCH("КА-"&amp;MID($A9,4,2)*1&amp;"  -  ЧЧР",$A$81:$A$97,0))-1,COLUMN(J9)-1,,)+OFFSET($A$81,IFERROR(MATCH("КА-"&amp;MID($A9,4,2)*1&amp;"Б  -  ЧЧР",$A$81:$A$97,0),MATCH("КА-"&amp;MID($A9,4,2)*1&amp;"  -  ЧЧР",$A$81:$A$97,0))-1,COLUMN(J9)-1,,)=48,1,0),1),1)),0),0)*IF($G9&gt;0,IF(COLUMN(T$7)-COLUMN($J$7)&gt;=$D$2+$G9,IF(SUM(OFFSET(T9,,-1,,-$G9))&gt;=$G9*21,2,1),1),2)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189</v>
      </c>
      <c r="AM9" s="55">
        <v>189.3</v>
      </c>
      <c r="AN9" s="55">
        <v>189.7</v>
      </c>
      <c r="AO9" s="55">
        <v>184.7</v>
      </c>
      <c r="AP9" s="55">
        <v>183.7</v>
      </c>
      <c r="AQ9" s="55">
        <v>184.5</v>
      </c>
      <c r="AR9" s="55">
        <v>183.2</v>
      </c>
      <c r="AS9" s="55">
        <v>178.6</v>
      </c>
      <c r="AT9" s="55">
        <v>183.5</v>
      </c>
      <c r="AU9" s="55">
        <v>181.3</v>
      </c>
      <c r="AV9" s="55">
        <v>181.6</v>
      </c>
      <c r="AW9" s="55">
        <v>182.7</v>
      </c>
      <c r="AX9" s="55">
        <v>181.6</v>
      </c>
      <c r="AY9" s="55">
        <v>179.1</v>
      </c>
      <c r="AZ9" s="2">
        <f t="shared" ref="AZ9:BM41" ca="1" si="7">COUNTIF(OFFSET(H9,,$D$2+2,COUNTIF(OFFSET($H9,1-ROW($H9),2+4*$D$2,99),"="&amp;OFFSET($H9,,2+4*$D$2))),"&gt;20")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8">MID(B9,7,2)</f>
        <v>TU</v>
      </c>
      <c r="BO9" s="2">
        <f>IF(AND(COUNTIF(J9:W9,"&gt;0")&gt;6,COUNTIF(J9:W9,"&gt;0")=SUM(BR9:CE9)),SUM(BR9:CE9),0)</f>
        <v>0</v>
      </c>
      <c r="BP9" s="2">
        <f t="shared" si="2"/>
        <v>1</v>
      </c>
      <c r="BR9" s="2">
        <f t="shared" si="3"/>
        <v>0</v>
      </c>
      <c r="BS9" s="2">
        <f t="shared" si="3"/>
        <v>0</v>
      </c>
      <c r="BT9" s="2">
        <f t="shared" si="3"/>
        <v>0</v>
      </c>
      <c r="BU9" s="2">
        <f t="shared" si="3"/>
        <v>0</v>
      </c>
      <c r="BV9" s="2">
        <f t="shared" si="3"/>
        <v>0</v>
      </c>
      <c r="BW9" s="2">
        <f t="shared" si="3"/>
        <v>0</v>
      </c>
      <c r="BX9" s="2">
        <f t="shared" si="3"/>
        <v>0</v>
      </c>
      <c r="BY9" s="2">
        <f t="shared" si="3"/>
        <v>0</v>
      </c>
      <c r="BZ9" s="2">
        <f t="shared" si="3"/>
        <v>0</v>
      </c>
      <c r="CA9" s="2">
        <f t="shared" si="3"/>
        <v>0</v>
      </c>
      <c r="CB9" s="2">
        <f t="shared" si="3"/>
        <v>0</v>
      </c>
      <c r="CC9" s="2">
        <f t="shared" si="3"/>
        <v>0</v>
      </c>
      <c r="CD9" s="2">
        <f t="shared" si="3"/>
        <v>0</v>
      </c>
      <c r="CE9" s="2">
        <f t="shared" si="3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КА-9  -  Тух</v>
      </c>
      <c r="B10" s="10" t="s">
        <v>1559</v>
      </c>
      <c r="C10" s="18">
        <v>185</v>
      </c>
      <c r="D10" s="18">
        <v>145</v>
      </c>
      <c r="E10" s="22" t="s">
        <v>114</v>
      </c>
      <c r="F10" s="22">
        <v>3</v>
      </c>
      <c r="G10" s="22"/>
      <c r="H10" s="20">
        <f t="shared" ca="1" si="4"/>
        <v>0</v>
      </c>
      <c r="I10" s="16" t="str">
        <f t="shared" si="5"/>
        <v>09K002TU0L18</v>
      </c>
      <c r="J10" s="54">
        <v>173.8</v>
      </c>
      <c r="K10" s="54">
        <v>172.4</v>
      </c>
      <c r="L10" s="54">
        <v>173.2</v>
      </c>
      <c r="M10" s="54">
        <v>169.9</v>
      </c>
      <c r="N10" s="54">
        <v>172.8</v>
      </c>
      <c r="O10" s="54">
        <v>168.3</v>
      </c>
      <c r="P10" s="54">
        <v>172.6</v>
      </c>
      <c r="Q10" s="54">
        <v>172.4</v>
      </c>
      <c r="R10" s="54">
        <v>177.9</v>
      </c>
      <c r="S10" s="54">
        <v>182.2</v>
      </c>
      <c r="T10" s="54">
        <v>178.5</v>
      </c>
      <c r="U10" s="54">
        <v>180.7</v>
      </c>
      <c r="V10" s="54">
        <v>173.3</v>
      </c>
      <c r="W10" s="56">
        <v>170.2</v>
      </c>
      <c r="X10" s="2">
        <f t="shared" ca="1" si="6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163.4</v>
      </c>
      <c r="AM10" s="55">
        <v>163.19999999999999</v>
      </c>
      <c r="AN10" s="55">
        <v>162.9</v>
      </c>
      <c r="AO10" s="55">
        <v>159.9</v>
      </c>
      <c r="AP10" s="55">
        <v>160.80000000000001</v>
      </c>
      <c r="AQ10" s="55">
        <v>160.9</v>
      </c>
      <c r="AR10" s="55">
        <v>162.1</v>
      </c>
      <c r="AS10" s="55">
        <v>161</v>
      </c>
      <c r="AT10" s="55">
        <v>161.9</v>
      </c>
      <c r="AU10" s="55">
        <v>162.4</v>
      </c>
      <c r="AV10" s="55">
        <v>162.5</v>
      </c>
      <c r="AW10" s="55">
        <v>162.69999999999999</v>
      </c>
      <c r="AX10" s="55">
        <v>162.1</v>
      </c>
      <c r="AY10" s="55">
        <v>159.6</v>
      </c>
      <c r="AZ10" s="2">
        <f t="shared" ca="1" si="7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8"/>
        <v>TU</v>
      </c>
      <c r="BO10" s="2">
        <f>IF(AND(COUNTIF(J10:W10,"&gt;0")&gt;6,COUNTIF(J10:W10,"&gt;0")=SUM(BR10:CE10)),SUM(BR10:CE10),0)</f>
        <v>0</v>
      </c>
      <c r="BP10" s="2">
        <f t="shared" si="2"/>
        <v>1</v>
      </c>
      <c r="BR10" s="2">
        <f t="shared" si="3"/>
        <v>0</v>
      </c>
      <c r="BS10" s="2">
        <f t="shared" si="3"/>
        <v>0</v>
      </c>
      <c r="BT10" s="2">
        <f t="shared" si="3"/>
        <v>0</v>
      </c>
      <c r="BU10" s="2">
        <f t="shared" si="3"/>
        <v>0</v>
      </c>
      <c r="BV10" s="2">
        <f t="shared" si="3"/>
        <v>0</v>
      </c>
      <c r="BW10" s="2">
        <f t="shared" si="3"/>
        <v>0</v>
      </c>
      <c r="BX10" s="2">
        <f t="shared" si="3"/>
        <v>0</v>
      </c>
      <c r="BY10" s="2">
        <f t="shared" si="3"/>
        <v>0</v>
      </c>
      <c r="BZ10" s="2">
        <f t="shared" si="3"/>
        <v>0</v>
      </c>
      <c r="CA10" s="2">
        <f t="shared" si="3"/>
        <v>0</v>
      </c>
      <c r="CB10" s="2">
        <f t="shared" si="3"/>
        <v>0</v>
      </c>
      <c r="CC10" s="2">
        <f t="shared" si="3"/>
        <v>0</v>
      </c>
      <c r="CD10" s="2">
        <f t="shared" si="3"/>
        <v>0</v>
      </c>
      <c r="CE10" s="2">
        <f t="shared" si="3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КА-10  -  Тух</v>
      </c>
      <c r="B11" s="10" t="s">
        <v>1560</v>
      </c>
      <c r="C11" s="18">
        <v>185</v>
      </c>
      <c r="D11" s="18">
        <v>145</v>
      </c>
      <c r="E11" s="22" t="s">
        <v>114</v>
      </c>
      <c r="F11" s="22">
        <v>3</v>
      </c>
      <c r="G11" s="22"/>
      <c r="H11" s="20">
        <f t="shared" ca="1" si="4"/>
        <v>0</v>
      </c>
      <c r="I11" s="16" t="str">
        <f t="shared" si="5"/>
        <v>10K002TU0L18</v>
      </c>
      <c r="J11" s="54">
        <v>182.4</v>
      </c>
      <c r="K11" s="54">
        <v>182</v>
      </c>
      <c r="L11" s="54">
        <v>179.5</v>
      </c>
      <c r="M11" s="54">
        <v>179.3</v>
      </c>
      <c r="N11" s="54">
        <v>178.9</v>
      </c>
      <c r="O11" s="54">
        <v>148.9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6">
        <v>0</v>
      </c>
      <c r="X11" s="2">
        <f t="shared" ca="1" si="6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164.1</v>
      </c>
      <c r="AM11" s="55">
        <v>164.1</v>
      </c>
      <c r="AN11" s="55">
        <v>162.69999999999999</v>
      </c>
      <c r="AO11" s="55">
        <v>161.4</v>
      </c>
      <c r="AP11" s="55">
        <v>162.5</v>
      </c>
      <c r="AQ11" s="55">
        <v>158.69999999999999</v>
      </c>
      <c r="AR11" s="55">
        <v>0</v>
      </c>
      <c r="AS11" s="55">
        <v>0</v>
      </c>
      <c r="AT11" s="55">
        <v>0</v>
      </c>
      <c r="AU11" s="55">
        <v>0</v>
      </c>
      <c r="AV11" s="55">
        <v>0</v>
      </c>
      <c r="AW11" s="55">
        <v>0</v>
      </c>
      <c r="AX11" s="55">
        <v>0</v>
      </c>
      <c r="AY11" s="55">
        <v>0</v>
      </c>
      <c r="AZ11" s="2">
        <f t="shared" ca="1" si="7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8"/>
        <v>TU</v>
      </c>
      <c r="BP11" s="2">
        <f t="shared" si="2"/>
        <v>0</v>
      </c>
      <c r="BR11" s="2">
        <f t="shared" si="3"/>
        <v>0</v>
      </c>
      <c r="BS11" s="2">
        <f t="shared" si="3"/>
        <v>0</v>
      </c>
      <c r="BT11" s="2">
        <f t="shared" si="3"/>
        <v>0</v>
      </c>
      <c r="BU11" s="2">
        <f t="shared" si="3"/>
        <v>0</v>
      </c>
      <c r="BV11" s="2">
        <f t="shared" si="3"/>
        <v>0</v>
      </c>
      <c r="BW11" s="2">
        <f t="shared" si="3"/>
        <v>0</v>
      </c>
      <c r="BX11" s="2">
        <f t="shared" si="3"/>
        <v>0</v>
      </c>
      <c r="BY11" s="2">
        <f t="shared" si="3"/>
        <v>0</v>
      </c>
      <c r="BZ11" s="2">
        <f t="shared" si="3"/>
        <v>0</v>
      </c>
      <c r="CA11" s="2">
        <f t="shared" si="3"/>
        <v>0</v>
      </c>
      <c r="CB11" s="2">
        <f t="shared" si="3"/>
        <v>0</v>
      </c>
      <c r="CC11" s="2">
        <f t="shared" si="3"/>
        <v>0</v>
      </c>
      <c r="CD11" s="2">
        <f t="shared" si="3"/>
        <v>0</v>
      </c>
      <c r="CE11" s="2">
        <f t="shared" si="3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КА-11  -  Тух</v>
      </c>
      <c r="B12" s="10" t="s">
        <v>1561</v>
      </c>
      <c r="C12" s="18">
        <v>185</v>
      </c>
      <c r="D12" s="18">
        <v>145</v>
      </c>
      <c r="E12" s="22" t="s">
        <v>114</v>
      </c>
      <c r="F12" s="22">
        <v>3</v>
      </c>
      <c r="G12" s="22"/>
      <c r="H12" s="20">
        <f t="shared" ca="1" si="4"/>
        <v>0</v>
      </c>
      <c r="I12" s="16" t="str">
        <f t="shared" si="5"/>
        <v>11K002TU0L18</v>
      </c>
      <c r="J12" s="54">
        <v>181.2</v>
      </c>
      <c r="K12" s="54">
        <v>181.3</v>
      </c>
      <c r="L12" s="54">
        <v>181.7</v>
      </c>
      <c r="M12" s="54">
        <v>179</v>
      </c>
      <c r="N12" s="54">
        <v>176.6</v>
      </c>
      <c r="O12" s="54">
        <v>176.1</v>
      </c>
      <c r="P12" s="54">
        <v>180</v>
      </c>
      <c r="Q12" s="54">
        <v>186.2</v>
      </c>
      <c r="R12" s="54">
        <v>182.8</v>
      </c>
      <c r="S12" s="54">
        <v>186.1</v>
      </c>
      <c r="T12" s="54">
        <v>186.4</v>
      </c>
      <c r="U12" s="54">
        <v>181.7</v>
      </c>
      <c r="V12" s="54">
        <v>176.3</v>
      </c>
      <c r="W12" s="56">
        <v>178.7</v>
      </c>
      <c r="X12" s="2">
        <f t="shared" ca="1" si="6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2</v>
      </c>
      <c r="AF12" s="2">
        <f t="shared" ca="1" si="0"/>
        <v>0</v>
      </c>
      <c r="AG12" s="2">
        <f t="shared" ca="1" si="0"/>
        <v>2</v>
      </c>
      <c r="AH12" s="2">
        <f t="shared" ca="1" si="0"/>
        <v>2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167.6</v>
      </c>
      <c r="AM12" s="55">
        <v>167</v>
      </c>
      <c r="AN12" s="55">
        <v>166.6</v>
      </c>
      <c r="AO12" s="55">
        <v>166.1</v>
      </c>
      <c r="AP12" s="55">
        <v>166.2</v>
      </c>
      <c r="AQ12" s="55">
        <v>164.1</v>
      </c>
      <c r="AR12" s="55">
        <v>164.1</v>
      </c>
      <c r="AS12" s="55">
        <v>165</v>
      </c>
      <c r="AT12" s="55">
        <v>165.6</v>
      </c>
      <c r="AU12" s="55">
        <v>165.9</v>
      </c>
      <c r="AV12" s="55">
        <v>166.2</v>
      </c>
      <c r="AW12" s="55">
        <v>164.3</v>
      </c>
      <c r="AX12" s="55">
        <v>164.9</v>
      </c>
      <c r="AY12" s="55">
        <v>165.2</v>
      </c>
      <c r="AZ12" s="2">
        <f t="shared" ca="1" si="7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8"/>
        <v>TU</v>
      </c>
      <c r="BO12" s="2">
        <f>IF(AND(COUNTIF(J12:W12,"&gt;0")&gt;6,COUNTIF(J12:W12,"&gt;0")=SUM(BR12:CE12)),SUM(BR12:CE12),0)</f>
        <v>0</v>
      </c>
      <c r="BP12" s="2">
        <f t="shared" si="2"/>
        <v>0</v>
      </c>
      <c r="BR12" s="2">
        <f t="shared" si="3"/>
        <v>0</v>
      </c>
      <c r="BS12" s="2">
        <f t="shared" si="3"/>
        <v>0</v>
      </c>
      <c r="BT12" s="2">
        <f t="shared" si="3"/>
        <v>0</v>
      </c>
      <c r="BU12" s="2">
        <f t="shared" si="3"/>
        <v>0</v>
      </c>
      <c r="BV12" s="2">
        <f t="shared" si="3"/>
        <v>0</v>
      </c>
      <c r="BW12" s="2">
        <f t="shared" si="3"/>
        <v>0</v>
      </c>
      <c r="BX12" s="2">
        <f t="shared" si="3"/>
        <v>0</v>
      </c>
      <c r="BY12" s="2">
        <f t="shared" si="3"/>
        <v>1</v>
      </c>
      <c r="BZ12" s="2">
        <f t="shared" si="3"/>
        <v>0</v>
      </c>
      <c r="CA12" s="2">
        <f t="shared" si="3"/>
        <v>1</v>
      </c>
      <c r="CB12" s="2">
        <f t="shared" si="3"/>
        <v>1</v>
      </c>
      <c r="CC12" s="2">
        <f t="shared" si="3"/>
        <v>0</v>
      </c>
      <c r="CD12" s="2">
        <f t="shared" si="3"/>
        <v>0</v>
      </c>
      <c r="CE12" s="2">
        <f t="shared" si="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КА-12  -  Тух</v>
      </c>
      <c r="B13" s="10" t="s">
        <v>1562</v>
      </c>
      <c r="C13" s="18">
        <v>185</v>
      </c>
      <c r="D13" s="18">
        <v>145</v>
      </c>
      <c r="E13" s="22" t="s">
        <v>114</v>
      </c>
      <c r="F13" s="22">
        <v>3</v>
      </c>
      <c r="G13" s="22"/>
      <c r="H13" s="20">
        <f t="shared" ca="1" si="4"/>
        <v>0</v>
      </c>
      <c r="I13" s="16" t="str">
        <f t="shared" si="5"/>
        <v>12K002TU0L18</v>
      </c>
      <c r="J13" s="54">
        <v>190.1</v>
      </c>
      <c r="K13" s="54">
        <v>187.1</v>
      </c>
      <c r="L13" s="54">
        <v>185.1</v>
      </c>
      <c r="M13" s="54">
        <v>187.2</v>
      </c>
      <c r="N13" s="54">
        <v>183.5</v>
      </c>
      <c r="O13" s="54">
        <v>188.3</v>
      </c>
      <c r="P13" s="54">
        <v>191</v>
      </c>
      <c r="Q13" s="54">
        <v>191</v>
      </c>
      <c r="R13" s="54">
        <v>192</v>
      </c>
      <c r="S13" s="54">
        <v>191.8</v>
      </c>
      <c r="T13" s="54">
        <v>190.2</v>
      </c>
      <c r="U13" s="54">
        <v>190.4</v>
      </c>
      <c r="V13" s="54">
        <v>192.2</v>
      </c>
      <c r="W13" s="56">
        <v>188.5</v>
      </c>
      <c r="X13" s="2">
        <f t="shared" ca="1" si="6"/>
        <v>2</v>
      </c>
      <c r="Y13" s="2">
        <f t="shared" ca="1" si="0"/>
        <v>2</v>
      </c>
      <c r="Z13" s="2">
        <f t="shared" ca="1" si="0"/>
        <v>2</v>
      </c>
      <c r="AA13" s="2">
        <f t="shared" ca="1" si="0"/>
        <v>2</v>
      </c>
      <c r="AB13" s="2">
        <f t="shared" ca="1" si="0"/>
        <v>0</v>
      </c>
      <c r="AC13" s="2">
        <f t="shared" ca="1" si="0"/>
        <v>2</v>
      </c>
      <c r="AD13" s="2">
        <f t="shared" ca="1" si="0"/>
        <v>2</v>
      </c>
      <c r="AE13" s="2">
        <f t="shared" ca="1" si="0"/>
        <v>2</v>
      </c>
      <c r="AF13" s="2">
        <f t="shared" ca="1" si="0"/>
        <v>2</v>
      </c>
      <c r="AG13" s="2">
        <f t="shared" ca="1" si="0"/>
        <v>2</v>
      </c>
      <c r="AH13" s="2">
        <f t="shared" ca="1" si="0"/>
        <v>2</v>
      </c>
      <c r="AI13" s="2">
        <f t="shared" ca="1" si="0"/>
        <v>2</v>
      </c>
      <c r="AJ13" s="2">
        <f t="shared" ca="1" si="0"/>
        <v>2</v>
      </c>
      <c r="AK13" s="2">
        <f t="shared" ca="1" si="0"/>
        <v>2</v>
      </c>
      <c r="AL13" s="55">
        <v>165.9</v>
      </c>
      <c r="AM13" s="55">
        <v>165.9</v>
      </c>
      <c r="AN13" s="55">
        <v>165.2</v>
      </c>
      <c r="AO13" s="55">
        <v>164.1</v>
      </c>
      <c r="AP13" s="55">
        <v>164.1</v>
      </c>
      <c r="AQ13" s="55">
        <v>164.4</v>
      </c>
      <c r="AR13" s="55">
        <v>164.6</v>
      </c>
      <c r="AS13" s="55">
        <v>164.9</v>
      </c>
      <c r="AT13" s="55">
        <v>165</v>
      </c>
      <c r="AU13" s="55">
        <v>165.3</v>
      </c>
      <c r="AV13" s="55">
        <v>164.7</v>
      </c>
      <c r="AW13" s="55">
        <v>163.69999999999999</v>
      </c>
      <c r="AX13" s="55">
        <v>164.1</v>
      </c>
      <c r="AY13" s="55">
        <v>163.5</v>
      </c>
      <c r="AZ13" s="2">
        <f t="shared" ca="1" si="7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8"/>
        <v>TU</v>
      </c>
      <c r="BP13" s="2">
        <f t="shared" si="2"/>
        <v>0</v>
      </c>
      <c r="BR13" s="2">
        <f t="shared" si="3"/>
        <v>1</v>
      </c>
      <c r="BS13" s="2">
        <f t="shared" si="3"/>
        <v>1</v>
      </c>
      <c r="BT13" s="2">
        <f t="shared" si="3"/>
        <v>1</v>
      </c>
      <c r="BU13" s="2">
        <f t="shared" si="3"/>
        <v>1</v>
      </c>
      <c r="BV13" s="2">
        <f t="shared" si="3"/>
        <v>0</v>
      </c>
      <c r="BW13" s="2">
        <f t="shared" si="3"/>
        <v>1</v>
      </c>
      <c r="BX13" s="2">
        <f t="shared" si="3"/>
        <v>1</v>
      </c>
      <c r="BY13" s="2">
        <f t="shared" si="3"/>
        <v>1</v>
      </c>
      <c r="BZ13" s="2">
        <f t="shared" si="3"/>
        <v>1</v>
      </c>
      <c r="CA13" s="2">
        <f t="shared" si="3"/>
        <v>1</v>
      </c>
      <c r="CB13" s="2">
        <f t="shared" si="3"/>
        <v>1</v>
      </c>
      <c r="CC13" s="2">
        <f t="shared" si="3"/>
        <v>1</v>
      </c>
      <c r="CD13" s="2">
        <f t="shared" si="3"/>
        <v>1</v>
      </c>
      <c r="CE13" s="2">
        <f t="shared" si="3"/>
        <v>1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КА-13  -  Тух</v>
      </c>
      <c r="B14" s="10" t="s">
        <v>1563</v>
      </c>
      <c r="C14" s="18">
        <v>185</v>
      </c>
      <c r="D14" s="18">
        <v>145</v>
      </c>
      <c r="E14" s="22" t="s">
        <v>114</v>
      </c>
      <c r="F14" s="22">
        <v>3</v>
      </c>
      <c r="G14" s="22"/>
      <c r="H14" s="20">
        <f t="shared" ca="1" si="4"/>
        <v>0</v>
      </c>
      <c r="I14" s="16" t="str">
        <f t="shared" si="5"/>
        <v>13K002TU0L18</v>
      </c>
      <c r="J14" s="54">
        <v>0</v>
      </c>
      <c r="K14" s="54">
        <v>0</v>
      </c>
      <c r="L14" s="54">
        <v>0</v>
      </c>
      <c r="M14" s="54">
        <v>0</v>
      </c>
      <c r="N14" s="54">
        <v>141.6</v>
      </c>
      <c r="O14" s="54">
        <v>171.6</v>
      </c>
      <c r="P14" s="54">
        <v>177.4</v>
      </c>
      <c r="Q14" s="54">
        <v>178.4</v>
      </c>
      <c r="R14" s="54">
        <v>179.5</v>
      </c>
      <c r="S14" s="54">
        <v>175.1</v>
      </c>
      <c r="T14" s="54">
        <v>175.4</v>
      </c>
      <c r="U14" s="54">
        <v>178.5</v>
      </c>
      <c r="V14" s="54">
        <v>177.9</v>
      </c>
      <c r="W14" s="56">
        <v>174</v>
      </c>
      <c r="X14" s="2">
        <f t="shared" ca="1" si="6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0</v>
      </c>
      <c r="AM14" s="55">
        <v>0</v>
      </c>
      <c r="AN14" s="55">
        <v>0</v>
      </c>
      <c r="AO14" s="55">
        <v>0</v>
      </c>
      <c r="AP14" s="55">
        <v>161.69999999999999</v>
      </c>
      <c r="AQ14" s="55">
        <v>164.8</v>
      </c>
      <c r="AR14" s="55">
        <v>165.1</v>
      </c>
      <c r="AS14" s="55">
        <v>165.8</v>
      </c>
      <c r="AT14" s="55">
        <v>166.3</v>
      </c>
      <c r="AU14" s="55">
        <v>166.6</v>
      </c>
      <c r="AV14" s="55">
        <v>166.3</v>
      </c>
      <c r="AW14" s="55">
        <v>164.7</v>
      </c>
      <c r="AX14" s="55">
        <v>165.1</v>
      </c>
      <c r="AY14" s="55">
        <v>165.3</v>
      </c>
      <c r="AZ14" s="2">
        <f t="shared" ca="1" si="7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8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3"/>
        <v>0</v>
      </c>
      <c r="BT14" s="2">
        <f t="shared" si="3"/>
        <v>0</v>
      </c>
      <c r="BU14" s="2">
        <f t="shared" si="3"/>
        <v>0</v>
      </c>
      <c r="BV14" s="2">
        <f t="shared" si="3"/>
        <v>0</v>
      </c>
      <c r="BW14" s="2">
        <f t="shared" si="3"/>
        <v>0</v>
      </c>
      <c r="BX14" s="2">
        <f t="shared" si="3"/>
        <v>0</v>
      </c>
      <c r="BY14" s="2">
        <f t="shared" si="3"/>
        <v>0</v>
      </c>
      <c r="BZ14" s="2">
        <f t="shared" si="3"/>
        <v>0</v>
      </c>
      <c r="CA14" s="2">
        <f t="shared" si="3"/>
        <v>0</v>
      </c>
      <c r="CB14" s="2">
        <f t="shared" si="3"/>
        <v>0</v>
      </c>
      <c r="CC14" s="2">
        <f t="shared" si="3"/>
        <v>0</v>
      </c>
      <c r="CD14" s="2">
        <f t="shared" si="3"/>
        <v>0</v>
      </c>
      <c r="CE14" s="2">
        <f t="shared" si="3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КА-14  -  Тух</v>
      </c>
      <c r="B15" s="10" t="s">
        <v>1564</v>
      </c>
      <c r="C15" s="18">
        <v>185</v>
      </c>
      <c r="D15" s="18">
        <v>145</v>
      </c>
      <c r="E15" s="22" t="s">
        <v>114</v>
      </c>
      <c r="F15" s="22">
        <v>3</v>
      </c>
      <c r="G15" s="22"/>
      <c r="H15" s="20">
        <f t="shared" ca="1" si="4"/>
        <v>0</v>
      </c>
      <c r="I15" s="16" t="str">
        <f t="shared" si="5"/>
        <v>14K002TU0L18</v>
      </c>
      <c r="J15" s="54">
        <v>172.3</v>
      </c>
      <c r="K15" s="54">
        <v>168.8</v>
      </c>
      <c r="L15" s="54">
        <v>168.7</v>
      </c>
      <c r="M15" s="54">
        <v>174.2</v>
      </c>
      <c r="N15" s="54">
        <v>178.8</v>
      </c>
      <c r="O15" s="54">
        <v>174.4</v>
      </c>
      <c r="P15" s="54">
        <v>179.4</v>
      </c>
      <c r="Q15" s="54">
        <v>177.2</v>
      </c>
      <c r="R15" s="54">
        <v>178.9</v>
      </c>
      <c r="S15" s="54">
        <v>178.3</v>
      </c>
      <c r="T15" s="54">
        <v>178.3</v>
      </c>
      <c r="U15" s="54">
        <v>177.5</v>
      </c>
      <c r="V15" s="54">
        <v>178.5</v>
      </c>
      <c r="W15" s="56">
        <v>177.9</v>
      </c>
      <c r="X15" s="2">
        <f t="shared" ca="1" si="6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166.6</v>
      </c>
      <c r="AM15" s="55">
        <v>165.9</v>
      </c>
      <c r="AN15" s="55">
        <v>164.7</v>
      </c>
      <c r="AO15" s="55">
        <v>166.7</v>
      </c>
      <c r="AP15" s="55">
        <v>166.9</v>
      </c>
      <c r="AQ15" s="55">
        <v>165.4</v>
      </c>
      <c r="AR15" s="55">
        <v>165.7</v>
      </c>
      <c r="AS15" s="55">
        <v>165.8</v>
      </c>
      <c r="AT15" s="55">
        <v>166.4</v>
      </c>
      <c r="AU15" s="55">
        <v>166.6</v>
      </c>
      <c r="AV15" s="55">
        <v>166.8</v>
      </c>
      <c r="AW15" s="55">
        <v>165.3</v>
      </c>
      <c r="AX15" s="55">
        <v>166.2</v>
      </c>
      <c r="AY15" s="55">
        <v>165.3</v>
      </c>
      <c r="AZ15" s="2">
        <f t="shared" ca="1" si="7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8"/>
        <v>TU</v>
      </c>
      <c r="BO15" s="2">
        <f>IF(AND(COUNTIF(J15:W15,"&gt;0")&gt;6,COUNTIF(J15:W15,"&gt;0")=SUM(BR15:CE15)),SUM(BR15:CE15),0)</f>
        <v>0</v>
      </c>
      <c r="BP15" s="2">
        <f t="shared" si="2"/>
        <v>1</v>
      </c>
      <c r="BR15" s="2">
        <f t="shared" si="3"/>
        <v>0</v>
      </c>
      <c r="BS15" s="2">
        <f t="shared" si="3"/>
        <v>0</v>
      </c>
      <c r="BT15" s="2">
        <f t="shared" si="3"/>
        <v>0</v>
      </c>
      <c r="BU15" s="2">
        <f t="shared" si="3"/>
        <v>0</v>
      </c>
      <c r="BV15" s="2">
        <f t="shared" si="3"/>
        <v>0</v>
      </c>
      <c r="BW15" s="2">
        <f t="shared" si="3"/>
        <v>0</v>
      </c>
      <c r="BX15" s="2">
        <f t="shared" si="3"/>
        <v>0</v>
      </c>
      <c r="BY15" s="2">
        <f t="shared" si="3"/>
        <v>0</v>
      </c>
      <c r="BZ15" s="2">
        <f t="shared" si="3"/>
        <v>0</v>
      </c>
      <c r="CA15" s="2">
        <f t="shared" si="3"/>
        <v>0</v>
      </c>
      <c r="CB15" s="2">
        <f t="shared" si="3"/>
        <v>0</v>
      </c>
      <c r="CC15" s="2">
        <f t="shared" si="3"/>
        <v>0</v>
      </c>
      <c r="CD15" s="2">
        <f t="shared" si="3"/>
        <v>0</v>
      </c>
      <c r="CE15" s="2">
        <f t="shared" si="3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КА-7  -  α_рс</v>
      </c>
      <c r="B16" s="10" t="s">
        <v>1565</v>
      </c>
      <c r="C16" s="18">
        <v>1.5</v>
      </c>
      <c r="D16" s="18">
        <v>1.3</v>
      </c>
      <c r="E16" s="22" t="s">
        <v>116</v>
      </c>
      <c r="F16" s="22">
        <v>3</v>
      </c>
      <c r="G16" s="22"/>
      <c r="H16" s="20">
        <f t="shared" ca="1" si="4"/>
        <v>0</v>
      </c>
      <c r="I16" s="16" t="str">
        <f t="shared" si="5"/>
        <v>07K002KI0L18</v>
      </c>
      <c r="J16" s="54">
        <v>1.35</v>
      </c>
      <c r="K16" s="54">
        <v>1.32</v>
      </c>
      <c r="L16" s="54">
        <v>1.33</v>
      </c>
      <c r="M16" s="54">
        <v>1.44</v>
      </c>
      <c r="N16" s="54">
        <v>1.43</v>
      </c>
      <c r="O16" s="54">
        <v>1.44</v>
      </c>
      <c r="P16" s="54">
        <v>1.44</v>
      </c>
      <c r="Q16" s="54">
        <v>1.42</v>
      </c>
      <c r="R16" s="54">
        <v>1.4</v>
      </c>
      <c r="S16" s="54">
        <v>1.37</v>
      </c>
      <c r="T16" s="54">
        <v>1.37</v>
      </c>
      <c r="U16" s="54">
        <v>1.4</v>
      </c>
      <c r="V16" s="54">
        <v>1.38</v>
      </c>
      <c r="W16" s="56">
        <v>1.44</v>
      </c>
      <c r="X16" s="2">
        <f t="shared" ca="1" si="6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1.34</v>
      </c>
      <c r="AM16" s="55">
        <v>1.32</v>
      </c>
      <c r="AN16" s="55">
        <v>1.33</v>
      </c>
      <c r="AO16" s="55">
        <v>1.38</v>
      </c>
      <c r="AP16" s="55">
        <v>1.39</v>
      </c>
      <c r="AQ16" s="55">
        <v>1.39</v>
      </c>
      <c r="AR16" s="55">
        <v>1.36</v>
      </c>
      <c r="AS16" s="55">
        <v>1.36</v>
      </c>
      <c r="AT16" s="55">
        <v>1.35</v>
      </c>
      <c r="AU16" s="55">
        <v>1.34</v>
      </c>
      <c r="AV16" s="55">
        <v>1.35</v>
      </c>
      <c r="AW16" s="55">
        <v>1.36</v>
      </c>
      <c r="AX16" s="55">
        <v>1.35</v>
      </c>
      <c r="AY16" s="55">
        <v>1.39</v>
      </c>
      <c r="AZ16" s="2">
        <f t="shared" ca="1" si="7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8"/>
        <v>KI</v>
      </c>
      <c r="BO16" s="2">
        <f>IF(AND(COUNTIF(J16:W16,"&gt;0")&gt;6,COUNTIF(J16:W16,"&gt;0")=SUM(BR16:CE16)),SUM(BR16:CE16),0)</f>
        <v>0</v>
      </c>
      <c r="BP16" s="2">
        <f t="shared" si="2"/>
        <v>1</v>
      </c>
      <c r="BR16" s="2">
        <f t="shared" ref="BR16:CE23" si="9">IF(AND(J81 &gt;0,J16&gt;$C16,J16 &gt;0.5),1,0)</f>
        <v>0</v>
      </c>
      <c r="BS16" s="2">
        <f t="shared" si="9"/>
        <v>0</v>
      </c>
      <c r="BT16" s="2">
        <f t="shared" si="9"/>
        <v>0</v>
      </c>
      <c r="BU16" s="2">
        <f t="shared" si="9"/>
        <v>0</v>
      </c>
      <c r="BV16" s="2">
        <f t="shared" si="9"/>
        <v>0</v>
      </c>
      <c r="BW16" s="2">
        <f t="shared" si="9"/>
        <v>0</v>
      </c>
      <c r="BX16" s="2">
        <f t="shared" si="9"/>
        <v>0</v>
      </c>
      <c r="BY16" s="2">
        <f t="shared" si="9"/>
        <v>0</v>
      </c>
      <c r="BZ16" s="2">
        <f t="shared" si="9"/>
        <v>0</v>
      </c>
      <c r="CA16" s="2">
        <f t="shared" si="9"/>
        <v>0</v>
      </c>
      <c r="CB16" s="2">
        <f t="shared" si="9"/>
        <v>0</v>
      </c>
      <c r="CC16" s="2">
        <f t="shared" si="9"/>
        <v>0</v>
      </c>
      <c r="CD16" s="2">
        <f t="shared" si="9"/>
        <v>0</v>
      </c>
      <c r="CE16" s="2">
        <f t="shared" si="9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КА-8  -  α_рс</v>
      </c>
      <c r="B17" s="10" t="s">
        <v>1566</v>
      </c>
      <c r="C17" s="18">
        <v>1.5</v>
      </c>
      <c r="D17" s="18">
        <v>1.3</v>
      </c>
      <c r="E17" s="22" t="s">
        <v>116</v>
      </c>
      <c r="F17" s="22">
        <v>3</v>
      </c>
      <c r="G17" s="22"/>
      <c r="H17" s="20">
        <f t="shared" ca="1" si="4"/>
        <v>0</v>
      </c>
      <c r="I17" s="16" t="str">
        <f t="shared" si="5"/>
        <v>08K002KI0L18</v>
      </c>
      <c r="J17" s="54">
        <v>1.31</v>
      </c>
      <c r="K17" s="54">
        <v>1.32</v>
      </c>
      <c r="L17" s="54">
        <v>1.31</v>
      </c>
      <c r="M17" s="54">
        <v>1.34</v>
      </c>
      <c r="N17" s="54">
        <v>1.38</v>
      </c>
      <c r="O17" s="54">
        <v>1.36</v>
      </c>
      <c r="P17" s="54">
        <v>1.38</v>
      </c>
      <c r="Q17" s="54">
        <v>1.4</v>
      </c>
      <c r="R17" s="54">
        <v>1.34</v>
      </c>
      <c r="S17" s="54">
        <v>1.36</v>
      </c>
      <c r="T17" s="54">
        <v>1.36</v>
      </c>
      <c r="U17" s="54">
        <v>1.36</v>
      </c>
      <c r="V17" s="54">
        <v>1.38</v>
      </c>
      <c r="W17" s="56">
        <v>1.41</v>
      </c>
      <c r="X17" s="2">
        <f t="shared" ca="1" si="6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1.33</v>
      </c>
      <c r="AM17" s="55">
        <v>1.33</v>
      </c>
      <c r="AN17" s="55">
        <v>1.33</v>
      </c>
      <c r="AO17" s="55">
        <v>1.37</v>
      </c>
      <c r="AP17" s="55">
        <v>1.38</v>
      </c>
      <c r="AQ17" s="55">
        <v>1.38</v>
      </c>
      <c r="AR17" s="55">
        <v>1.39</v>
      </c>
      <c r="AS17" s="55">
        <v>1.4</v>
      </c>
      <c r="AT17" s="55">
        <v>1.35</v>
      </c>
      <c r="AU17" s="55">
        <v>1.36</v>
      </c>
      <c r="AV17" s="55">
        <v>1.37</v>
      </c>
      <c r="AW17" s="55">
        <v>1.37</v>
      </c>
      <c r="AX17" s="55">
        <v>1.38</v>
      </c>
      <c r="AY17" s="55">
        <v>1.39</v>
      </c>
      <c r="AZ17" s="2">
        <f t="shared" ca="1" si="7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8"/>
        <v>KI</v>
      </c>
      <c r="BO17" s="2">
        <f>IF(AND(COUNTIF(J17:W17,"&gt;0")&gt;6,COUNTIF(J17:W17,"&gt;0")=SUM(BR17:CE17)),SUM(BR17:CE17),0)</f>
        <v>0</v>
      </c>
      <c r="BP17" s="2">
        <f t="shared" si="2"/>
        <v>1</v>
      </c>
      <c r="BR17" s="2">
        <f t="shared" si="9"/>
        <v>0</v>
      </c>
      <c r="BS17" s="2">
        <f t="shared" si="9"/>
        <v>0</v>
      </c>
      <c r="BT17" s="2">
        <f t="shared" si="9"/>
        <v>0</v>
      </c>
      <c r="BU17" s="2">
        <f t="shared" si="9"/>
        <v>0</v>
      </c>
      <c r="BV17" s="2">
        <f t="shared" si="9"/>
        <v>0</v>
      </c>
      <c r="BW17" s="2">
        <f t="shared" si="9"/>
        <v>0</v>
      </c>
      <c r="BX17" s="2">
        <f t="shared" si="9"/>
        <v>0</v>
      </c>
      <c r="BY17" s="2">
        <f t="shared" si="9"/>
        <v>0</v>
      </c>
      <c r="BZ17" s="2">
        <f t="shared" si="9"/>
        <v>0</v>
      </c>
      <c r="CA17" s="2">
        <f t="shared" si="9"/>
        <v>0</v>
      </c>
      <c r="CB17" s="2">
        <f t="shared" si="9"/>
        <v>0</v>
      </c>
      <c r="CC17" s="2">
        <f t="shared" si="9"/>
        <v>0</v>
      </c>
      <c r="CD17" s="2">
        <f t="shared" si="9"/>
        <v>0</v>
      </c>
      <c r="CE17" s="2">
        <f t="shared" si="9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КА-9  -  α_рс</v>
      </c>
      <c r="B18" s="10" t="s">
        <v>1567</v>
      </c>
      <c r="C18" s="18">
        <v>1.5</v>
      </c>
      <c r="D18" s="18">
        <v>1.3</v>
      </c>
      <c r="E18" s="22" t="s">
        <v>116</v>
      </c>
      <c r="F18" s="22">
        <v>3</v>
      </c>
      <c r="G18" s="22"/>
      <c r="H18" s="20">
        <f t="shared" ca="1" si="4"/>
        <v>0</v>
      </c>
      <c r="I18" s="16" t="str">
        <f t="shared" si="5"/>
        <v>09K002KI0L18</v>
      </c>
      <c r="J18" s="54">
        <v>1.31</v>
      </c>
      <c r="K18" s="54">
        <v>1.31</v>
      </c>
      <c r="L18" s="54">
        <v>1.31</v>
      </c>
      <c r="M18" s="54">
        <v>1.31</v>
      </c>
      <c r="N18" s="54">
        <v>1.31</v>
      </c>
      <c r="O18" s="54">
        <v>1.31</v>
      </c>
      <c r="P18" s="54">
        <v>1.31</v>
      </c>
      <c r="Q18" s="54">
        <v>1.31</v>
      </c>
      <c r="R18" s="54">
        <v>1.31</v>
      </c>
      <c r="S18" s="54">
        <v>1.31</v>
      </c>
      <c r="T18" s="54">
        <v>1.31</v>
      </c>
      <c r="U18" s="54">
        <v>1.31</v>
      </c>
      <c r="V18" s="54">
        <v>1.31</v>
      </c>
      <c r="W18" s="56">
        <v>1.31</v>
      </c>
      <c r="X18" s="2">
        <f t="shared" ca="1" si="6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1.34</v>
      </c>
      <c r="AM18" s="55">
        <v>1.33</v>
      </c>
      <c r="AN18" s="55">
        <v>1.34</v>
      </c>
      <c r="AO18" s="55">
        <v>1.37</v>
      </c>
      <c r="AP18" s="55">
        <v>1.38</v>
      </c>
      <c r="AQ18" s="55">
        <v>1.38</v>
      </c>
      <c r="AR18" s="55">
        <v>1.37</v>
      </c>
      <c r="AS18" s="55">
        <v>1.36</v>
      </c>
      <c r="AT18" s="55">
        <v>1.36</v>
      </c>
      <c r="AU18" s="55">
        <v>1.35</v>
      </c>
      <c r="AV18" s="55">
        <v>1.36</v>
      </c>
      <c r="AW18" s="55">
        <v>1.37</v>
      </c>
      <c r="AX18" s="55">
        <v>1.36</v>
      </c>
      <c r="AY18" s="55">
        <v>1.4</v>
      </c>
      <c r="AZ18" s="2">
        <f t="shared" ca="1" si="7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8"/>
        <v>KI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si="9"/>
        <v>0</v>
      </c>
      <c r="BS18" s="2">
        <f t="shared" si="9"/>
        <v>0</v>
      </c>
      <c r="BT18" s="2">
        <f t="shared" si="9"/>
        <v>0</v>
      </c>
      <c r="BU18" s="2">
        <f t="shared" si="9"/>
        <v>0</v>
      </c>
      <c r="BV18" s="2">
        <f t="shared" si="9"/>
        <v>0</v>
      </c>
      <c r="BW18" s="2">
        <f t="shared" si="9"/>
        <v>0</v>
      </c>
      <c r="BX18" s="2">
        <f t="shared" si="9"/>
        <v>0</v>
      </c>
      <c r="BY18" s="2">
        <f t="shared" si="9"/>
        <v>0</v>
      </c>
      <c r="BZ18" s="2">
        <f t="shared" si="9"/>
        <v>0</v>
      </c>
      <c r="CA18" s="2">
        <f t="shared" si="9"/>
        <v>0</v>
      </c>
      <c r="CB18" s="2">
        <f t="shared" si="9"/>
        <v>0</v>
      </c>
      <c r="CC18" s="2">
        <f t="shared" si="9"/>
        <v>0</v>
      </c>
      <c r="CD18" s="2">
        <f t="shared" si="9"/>
        <v>0</v>
      </c>
      <c r="CE18" s="2">
        <f t="shared" si="9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КА-10  -  α_рс</v>
      </c>
      <c r="B19" s="10" t="s">
        <v>1568</v>
      </c>
      <c r="C19" s="18">
        <v>1.5</v>
      </c>
      <c r="D19" s="18">
        <v>1.3</v>
      </c>
      <c r="E19" s="22" t="s">
        <v>116</v>
      </c>
      <c r="F19" s="22">
        <v>3</v>
      </c>
      <c r="G19" s="22"/>
      <c r="H19" s="20">
        <f t="shared" ca="1" si="4"/>
        <v>0</v>
      </c>
      <c r="I19" s="16" t="str">
        <f t="shared" si="5"/>
        <v>10K002KI0L18</v>
      </c>
      <c r="J19" s="54">
        <v>1.34</v>
      </c>
      <c r="K19" s="54">
        <v>1.35</v>
      </c>
      <c r="L19" s="54">
        <v>1.39</v>
      </c>
      <c r="M19" s="54">
        <v>1.45</v>
      </c>
      <c r="N19" s="54">
        <v>1.43</v>
      </c>
      <c r="O19" s="54">
        <v>1.45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6">
        <v>0</v>
      </c>
      <c r="X19" s="2">
        <f t="shared" ca="1" si="6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1.34</v>
      </c>
      <c r="AM19" s="55">
        <v>1.34</v>
      </c>
      <c r="AN19" s="55">
        <v>1.35</v>
      </c>
      <c r="AO19" s="55">
        <v>1.39</v>
      </c>
      <c r="AP19" s="55">
        <v>1.38</v>
      </c>
      <c r="AQ19" s="55">
        <v>1.48</v>
      </c>
      <c r="AR19" s="55">
        <v>0</v>
      </c>
      <c r="AS19" s="55">
        <v>0</v>
      </c>
      <c r="AT19" s="55">
        <v>0</v>
      </c>
      <c r="AU19" s="55">
        <v>0</v>
      </c>
      <c r="AV19" s="55">
        <v>0</v>
      </c>
      <c r="AW19" s="55">
        <v>0</v>
      </c>
      <c r="AX19" s="55">
        <v>0</v>
      </c>
      <c r="AY19" s="55">
        <v>0</v>
      </c>
      <c r="AZ19" s="2">
        <f t="shared" ca="1" si="7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8"/>
        <v>KI</v>
      </c>
      <c r="BP19" s="2">
        <f t="shared" si="2"/>
        <v>0</v>
      </c>
      <c r="BR19" s="2">
        <f t="shared" si="9"/>
        <v>0</v>
      </c>
      <c r="BS19" s="2">
        <f t="shared" si="9"/>
        <v>0</v>
      </c>
      <c r="BT19" s="2">
        <f t="shared" si="9"/>
        <v>0</v>
      </c>
      <c r="BU19" s="2">
        <f t="shared" si="9"/>
        <v>0</v>
      </c>
      <c r="BV19" s="2">
        <f t="shared" si="9"/>
        <v>0</v>
      </c>
      <c r="BW19" s="2">
        <f t="shared" si="9"/>
        <v>0</v>
      </c>
      <c r="BX19" s="2">
        <f t="shared" si="9"/>
        <v>0</v>
      </c>
      <c r="BY19" s="2">
        <f t="shared" si="9"/>
        <v>0</v>
      </c>
      <c r="BZ19" s="2">
        <f t="shared" si="9"/>
        <v>0</v>
      </c>
      <c r="CA19" s="2">
        <f t="shared" si="9"/>
        <v>0</v>
      </c>
      <c r="CB19" s="2">
        <f t="shared" si="9"/>
        <v>0</v>
      </c>
      <c r="CC19" s="2">
        <f t="shared" si="9"/>
        <v>0</v>
      </c>
      <c r="CD19" s="2">
        <f t="shared" si="9"/>
        <v>0</v>
      </c>
      <c r="CE19" s="2">
        <f t="shared" si="9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КА-11  -  α_рс</v>
      </c>
      <c r="B20" s="10" t="s">
        <v>1569</v>
      </c>
      <c r="C20" s="18">
        <v>1.5</v>
      </c>
      <c r="D20" s="18">
        <v>1.3</v>
      </c>
      <c r="E20" s="22" t="s">
        <v>116</v>
      </c>
      <c r="F20" s="22">
        <v>3</v>
      </c>
      <c r="G20" s="22"/>
      <c r="H20" s="20">
        <f t="shared" ca="1" si="4"/>
        <v>0</v>
      </c>
      <c r="I20" s="16" t="str">
        <f t="shared" si="5"/>
        <v>11K002KI0L18</v>
      </c>
      <c r="J20" s="54">
        <v>1.34</v>
      </c>
      <c r="K20" s="54">
        <v>1.41</v>
      </c>
      <c r="L20" s="54">
        <v>1.39</v>
      </c>
      <c r="M20" s="54">
        <v>1.45</v>
      </c>
      <c r="N20" s="54">
        <v>1.45</v>
      </c>
      <c r="O20" s="54">
        <v>1.45</v>
      </c>
      <c r="P20" s="54">
        <v>1.45</v>
      </c>
      <c r="Q20" s="54">
        <v>1.44</v>
      </c>
      <c r="R20" s="54">
        <v>1.39</v>
      </c>
      <c r="S20" s="54">
        <v>1.42</v>
      </c>
      <c r="T20" s="54">
        <v>1.37</v>
      </c>
      <c r="U20" s="54">
        <v>1.45</v>
      </c>
      <c r="V20" s="54">
        <v>1.45</v>
      </c>
      <c r="W20" s="56">
        <v>1.43</v>
      </c>
      <c r="X20" s="2">
        <f t="shared" ca="1" si="6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1.33</v>
      </c>
      <c r="AM20" s="55">
        <v>1.33</v>
      </c>
      <c r="AN20" s="55">
        <v>1.34</v>
      </c>
      <c r="AO20" s="55">
        <v>1.36</v>
      </c>
      <c r="AP20" s="55">
        <v>1.36</v>
      </c>
      <c r="AQ20" s="55">
        <v>1.38</v>
      </c>
      <c r="AR20" s="55">
        <v>1.38</v>
      </c>
      <c r="AS20" s="55">
        <v>1.37</v>
      </c>
      <c r="AT20" s="55">
        <v>1.36</v>
      </c>
      <c r="AU20" s="55">
        <v>1.35</v>
      </c>
      <c r="AV20" s="55">
        <v>1.35</v>
      </c>
      <c r="AW20" s="55">
        <v>1.38</v>
      </c>
      <c r="AX20" s="55">
        <v>1.37</v>
      </c>
      <c r="AY20" s="55">
        <v>1.37</v>
      </c>
      <c r="AZ20" s="2">
        <f t="shared" ca="1" si="7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8"/>
        <v>KI</v>
      </c>
      <c r="BO20" s="2">
        <f>IF(AND(COUNTIF(J20:W20,"&gt;0")&gt;6,COUNTIF(J20:W20,"&gt;0")=SUM(BR20:CE20)),SUM(BR20:CE20),0)</f>
        <v>0</v>
      </c>
      <c r="BP20" s="2">
        <f t="shared" si="2"/>
        <v>1</v>
      </c>
      <c r="BR20" s="2">
        <f t="shared" si="9"/>
        <v>0</v>
      </c>
      <c r="BS20" s="2">
        <f t="shared" si="9"/>
        <v>0</v>
      </c>
      <c r="BT20" s="2">
        <f t="shared" si="9"/>
        <v>0</v>
      </c>
      <c r="BU20" s="2">
        <f t="shared" si="9"/>
        <v>0</v>
      </c>
      <c r="BV20" s="2">
        <f t="shared" si="9"/>
        <v>0</v>
      </c>
      <c r="BW20" s="2">
        <f t="shared" si="9"/>
        <v>0</v>
      </c>
      <c r="BX20" s="2">
        <f t="shared" si="9"/>
        <v>0</v>
      </c>
      <c r="BY20" s="2">
        <f t="shared" si="9"/>
        <v>0</v>
      </c>
      <c r="BZ20" s="2">
        <f t="shared" si="9"/>
        <v>0</v>
      </c>
      <c r="CA20" s="2">
        <f t="shared" si="9"/>
        <v>0</v>
      </c>
      <c r="CB20" s="2">
        <f t="shared" si="9"/>
        <v>0</v>
      </c>
      <c r="CC20" s="2">
        <f t="shared" si="9"/>
        <v>0</v>
      </c>
      <c r="CD20" s="2">
        <f t="shared" si="9"/>
        <v>0</v>
      </c>
      <c r="CE20" s="2">
        <f t="shared" si="9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КА-12  -  α_рс</v>
      </c>
      <c r="B21" s="10" t="s">
        <v>1570</v>
      </c>
      <c r="C21" s="18">
        <v>1.5</v>
      </c>
      <c r="D21" s="18">
        <v>1.3</v>
      </c>
      <c r="E21" s="22" t="s">
        <v>116</v>
      </c>
      <c r="F21" s="22">
        <v>3</v>
      </c>
      <c r="G21" s="22"/>
      <c r="H21" s="20">
        <f t="shared" ca="1" si="4"/>
        <v>0</v>
      </c>
      <c r="I21" s="16" t="str">
        <f t="shared" si="5"/>
        <v>12K002KI0L18</v>
      </c>
      <c r="J21" s="54">
        <v>1.31</v>
      </c>
      <c r="K21" s="54">
        <v>1.31</v>
      </c>
      <c r="L21" s="54">
        <v>1.31</v>
      </c>
      <c r="M21" s="54">
        <v>1.4</v>
      </c>
      <c r="N21" s="54">
        <v>1.42</v>
      </c>
      <c r="O21" s="54">
        <v>1.43</v>
      </c>
      <c r="P21" s="54">
        <v>1.35</v>
      </c>
      <c r="Q21" s="54">
        <v>1.33</v>
      </c>
      <c r="R21" s="54">
        <v>1.32</v>
      </c>
      <c r="S21" s="54">
        <v>1.36</v>
      </c>
      <c r="T21" s="54">
        <v>1.36</v>
      </c>
      <c r="U21" s="54">
        <v>1.38</v>
      </c>
      <c r="V21" s="54">
        <v>1.4</v>
      </c>
      <c r="W21" s="56">
        <v>1.42</v>
      </c>
      <c r="X21" s="2">
        <f t="shared" ca="1" si="6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1.35</v>
      </c>
      <c r="AM21" s="55">
        <v>1.35</v>
      </c>
      <c r="AN21" s="55">
        <v>1.36</v>
      </c>
      <c r="AO21" s="55">
        <v>1.38</v>
      </c>
      <c r="AP21" s="55">
        <v>1.39</v>
      </c>
      <c r="AQ21" s="55">
        <v>1.39</v>
      </c>
      <c r="AR21" s="55">
        <v>1.38</v>
      </c>
      <c r="AS21" s="55">
        <v>1.37</v>
      </c>
      <c r="AT21" s="55">
        <v>1.36</v>
      </c>
      <c r="AU21" s="55">
        <v>1.37</v>
      </c>
      <c r="AV21" s="55">
        <v>1.37</v>
      </c>
      <c r="AW21" s="55">
        <v>1.39</v>
      </c>
      <c r="AX21" s="55">
        <v>1.38</v>
      </c>
      <c r="AY21" s="55">
        <v>1.39</v>
      </c>
      <c r="AZ21" s="2">
        <f t="shared" ca="1" si="7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8"/>
        <v>KI</v>
      </c>
      <c r="BP21" s="2">
        <f t="shared" si="2"/>
        <v>1</v>
      </c>
      <c r="BR21" s="2">
        <f t="shared" si="9"/>
        <v>0</v>
      </c>
      <c r="BS21" s="2">
        <f t="shared" si="9"/>
        <v>0</v>
      </c>
      <c r="BT21" s="2">
        <f t="shared" si="9"/>
        <v>0</v>
      </c>
      <c r="BU21" s="2">
        <f t="shared" si="9"/>
        <v>0</v>
      </c>
      <c r="BV21" s="2">
        <f t="shared" si="9"/>
        <v>0</v>
      </c>
      <c r="BW21" s="2">
        <f t="shared" si="9"/>
        <v>0</v>
      </c>
      <c r="BX21" s="2">
        <f t="shared" si="9"/>
        <v>0</v>
      </c>
      <c r="BY21" s="2">
        <f t="shared" si="9"/>
        <v>0</v>
      </c>
      <c r="BZ21" s="2">
        <f t="shared" si="9"/>
        <v>0</v>
      </c>
      <c r="CA21" s="2">
        <f t="shared" si="9"/>
        <v>0</v>
      </c>
      <c r="CB21" s="2">
        <f t="shared" si="9"/>
        <v>0</v>
      </c>
      <c r="CC21" s="2">
        <f t="shared" si="9"/>
        <v>0</v>
      </c>
      <c r="CD21" s="2">
        <f t="shared" si="9"/>
        <v>0</v>
      </c>
      <c r="CE21" s="2">
        <f t="shared" si="9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КА-13  -  α_рс</v>
      </c>
      <c r="B22" s="10" t="s">
        <v>1571</v>
      </c>
      <c r="C22" s="18">
        <v>1.5</v>
      </c>
      <c r="D22" s="18">
        <v>1.3</v>
      </c>
      <c r="E22" s="22" t="s">
        <v>116</v>
      </c>
      <c r="F22" s="22">
        <v>3</v>
      </c>
      <c r="G22" s="22"/>
      <c r="H22" s="20">
        <f t="shared" ca="1" si="4"/>
        <v>0</v>
      </c>
      <c r="I22" s="16" t="str">
        <f t="shared" si="5"/>
        <v>13K002KI0L18</v>
      </c>
      <c r="J22" s="54">
        <v>0</v>
      </c>
      <c r="K22" s="54">
        <v>0</v>
      </c>
      <c r="L22" s="54">
        <v>0</v>
      </c>
      <c r="M22" s="54">
        <v>0</v>
      </c>
      <c r="N22" s="54">
        <v>1.45</v>
      </c>
      <c r="O22" s="54">
        <v>1.38</v>
      </c>
      <c r="P22" s="54">
        <v>1.37</v>
      </c>
      <c r="Q22" s="54">
        <v>1.39</v>
      </c>
      <c r="R22" s="54">
        <v>1.35</v>
      </c>
      <c r="S22" s="54">
        <v>1.32</v>
      </c>
      <c r="T22" s="54">
        <v>1.33</v>
      </c>
      <c r="U22" s="54">
        <v>1.39</v>
      </c>
      <c r="V22" s="54">
        <v>1.38</v>
      </c>
      <c r="W22" s="56">
        <v>1.38</v>
      </c>
      <c r="X22" s="2">
        <f t="shared" ca="1" si="6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0</v>
      </c>
      <c r="AM22" s="55">
        <v>0</v>
      </c>
      <c r="AN22" s="55">
        <v>0</v>
      </c>
      <c r="AO22" s="55">
        <v>0</v>
      </c>
      <c r="AP22" s="55">
        <v>1.46</v>
      </c>
      <c r="AQ22" s="55">
        <v>1.38</v>
      </c>
      <c r="AR22" s="55">
        <v>1.38</v>
      </c>
      <c r="AS22" s="55">
        <v>1.37</v>
      </c>
      <c r="AT22" s="55">
        <v>1.36</v>
      </c>
      <c r="AU22" s="55">
        <v>1.35</v>
      </c>
      <c r="AV22" s="55">
        <v>1.36</v>
      </c>
      <c r="AW22" s="55">
        <v>1.38</v>
      </c>
      <c r="AX22" s="55">
        <v>1.37</v>
      </c>
      <c r="AY22" s="55">
        <v>1.37</v>
      </c>
      <c r="AZ22" s="2">
        <f t="shared" ca="1" si="7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8"/>
        <v>KI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si="9"/>
        <v>0</v>
      </c>
      <c r="BS22" s="2">
        <f t="shared" si="9"/>
        <v>0</v>
      </c>
      <c r="BT22" s="2">
        <f t="shared" si="9"/>
        <v>0</v>
      </c>
      <c r="BU22" s="2">
        <f t="shared" si="9"/>
        <v>0</v>
      </c>
      <c r="BV22" s="2">
        <f t="shared" si="9"/>
        <v>0</v>
      </c>
      <c r="BW22" s="2">
        <f t="shared" si="9"/>
        <v>0</v>
      </c>
      <c r="BX22" s="2">
        <f t="shared" si="9"/>
        <v>0</v>
      </c>
      <c r="BY22" s="2">
        <f t="shared" si="9"/>
        <v>0</v>
      </c>
      <c r="BZ22" s="2">
        <f t="shared" si="9"/>
        <v>0</v>
      </c>
      <c r="CA22" s="2">
        <f t="shared" si="9"/>
        <v>0</v>
      </c>
      <c r="CB22" s="2">
        <f t="shared" si="9"/>
        <v>0</v>
      </c>
      <c r="CC22" s="2">
        <f t="shared" si="9"/>
        <v>0</v>
      </c>
      <c r="CD22" s="2">
        <f t="shared" si="9"/>
        <v>0</v>
      </c>
      <c r="CE22" s="2">
        <f t="shared" si="9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КА-14  -  α_рс</v>
      </c>
      <c r="B23" s="10" t="s">
        <v>1572</v>
      </c>
      <c r="C23" s="18">
        <v>1.5</v>
      </c>
      <c r="D23" s="18">
        <v>1.3</v>
      </c>
      <c r="E23" s="22" t="s">
        <v>116</v>
      </c>
      <c r="F23" s="22">
        <v>3</v>
      </c>
      <c r="G23" s="22"/>
      <c r="H23" s="20">
        <f t="shared" ca="1" si="4"/>
        <v>0</v>
      </c>
      <c r="I23" s="16" t="str">
        <f t="shared" si="5"/>
        <v>14K002KI0L18</v>
      </c>
      <c r="J23" s="54">
        <v>1.38</v>
      </c>
      <c r="K23" s="54">
        <v>1.4</v>
      </c>
      <c r="L23" s="54">
        <v>1.43</v>
      </c>
      <c r="M23" s="54">
        <v>1.45</v>
      </c>
      <c r="N23" s="54">
        <v>1.45</v>
      </c>
      <c r="O23" s="54">
        <v>1.45</v>
      </c>
      <c r="P23" s="54">
        <v>1.44</v>
      </c>
      <c r="Q23" s="54">
        <v>1.43</v>
      </c>
      <c r="R23" s="54">
        <v>1.41</v>
      </c>
      <c r="S23" s="54">
        <v>1.43</v>
      </c>
      <c r="T23" s="54">
        <v>1.41</v>
      </c>
      <c r="U23" s="54">
        <v>1.44</v>
      </c>
      <c r="V23" s="54">
        <v>1.45</v>
      </c>
      <c r="W23" s="56">
        <v>1.43</v>
      </c>
      <c r="X23" s="2">
        <f t="shared" ca="1" si="6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1.33</v>
      </c>
      <c r="AM23" s="55">
        <v>1.33</v>
      </c>
      <c r="AN23" s="55">
        <v>1.34</v>
      </c>
      <c r="AO23" s="55">
        <v>1.35</v>
      </c>
      <c r="AP23" s="55">
        <v>1.36</v>
      </c>
      <c r="AQ23" s="55">
        <v>1.38</v>
      </c>
      <c r="AR23" s="55">
        <v>1.37</v>
      </c>
      <c r="AS23" s="55">
        <v>1.36</v>
      </c>
      <c r="AT23" s="55">
        <v>1.35</v>
      </c>
      <c r="AU23" s="55">
        <v>1.36</v>
      </c>
      <c r="AV23" s="55">
        <v>1.36</v>
      </c>
      <c r="AW23" s="55">
        <v>1.38</v>
      </c>
      <c r="AX23" s="55">
        <v>1.36</v>
      </c>
      <c r="AY23" s="55">
        <v>1.38</v>
      </c>
      <c r="AZ23" s="2">
        <f t="shared" ca="1" si="7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8"/>
        <v>KI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9"/>
        <v>0</v>
      </c>
      <c r="BS23" s="2">
        <f t="shared" si="9"/>
        <v>0</v>
      </c>
      <c r="BT23" s="2">
        <f t="shared" si="9"/>
        <v>0</v>
      </c>
      <c r="BU23" s="2">
        <f t="shared" si="9"/>
        <v>0</v>
      </c>
      <c r="BV23" s="2">
        <f t="shared" si="9"/>
        <v>0</v>
      </c>
      <c r="BW23" s="2">
        <f t="shared" si="9"/>
        <v>0</v>
      </c>
      <c r="BX23" s="2">
        <f t="shared" si="9"/>
        <v>0</v>
      </c>
      <c r="BY23" s="2">
        <f t="shared" si="9"/>
        <v>0</v>
      </c>
      <c r="BZ23" s="2">
        <f t="shared" si="9"/>
        <v>0</v>
      </c>
      <c r="CA23" s="2">
        <f t="shared" si="9"/>
        <v>0</v>
      </c>
      <c r="CB23" s="2">
        <f t="shared" si="9"/>
        <v>0</v>
      </c>
      <c r="CC23" s="2">
        <f t="shared" si="9"/>
        <v>0</v>
      </c>
      <c r="CD23" s="2">
        <f t="shared" si="9"/>
        <v>0</v>
      </c>
      <c r="CE23" s="2">
        <f t="shared" si="9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КА-7  -  Гшл</v>
      </c>
      <c r="B24" s="10" t="s">
        <v>1573</v>
      </c>
      <c r="C24" s="18">
        <v>0</v>
      </c>
      <c r="D24" s="18">
        <v>0</v>
      </c>
      <c r="E24" s="22" t="s">
        <v>726</v>
      </c>
      <c r="F24" s="22">
        <v>1</v>
      </c>
      <c r="G24" s="22">
        <v>1</v>
      </c>
      <c r="H24" s="20">
        <f t="shared" ca="1" si="4"/>
        <v>0</v>
      </c>
      <c r="I24" s="16" t="str">
        <f t="shared" si="5"/>
        <v>07K002SH0L18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6">
        <v>0</v>
      </c>
      <c r="X24" s="2">
        <f t="shared" ca="1" si="6"/>
        <v>0</v>
      </c>
      <c r="Y24" s="2">
        <f t="shared" ca="1" si="6"/>
        <v>0</v>
      </c>
      <c r="Z24" s="2">
        <f t="shared" ca="1" si="6"/>
        <v>0</v>
      </c>
      <c r="AA24" s="2">
        <f t="shared" ca="1" si="6"/>
        <v>0</v>
      </c>
      <c r="AB24" s="2">
        <f t="shared" ca="1" si="6"/>
        <v>0</v>
      </c>
      <c r="AC24" s="2">
        <f t="shared" ca="1" si="6"/>
        <v>0</v>
      </c>
      <c r="AD24" s="2">
        <f t="shared" ca="1" si="6"/>
        <v>0</v>
      </c>
      <c r="AE24" s="2">
        <f t="shared" ca="1" si="6"/>
        <v>0</v>
      </c>
      <c r="AF24" s="2">
        <f t="shared" ca="1" si="6"/>
        <v>0</v>
      </c>
      <c r="AG24" s="2">
        <f t="shared" ca="1" si="6"/>
        <v>0</v>
      </c>
      <c r="AH24" s="2">
        <f t="shared" ca="1" si="6"/>
        <v>0</v>
      </c>
      <c r="AI24" s="2">
        <f t="shared" ca="1" si="6"/>
        <v>0</v>
      </c>
      <c r="AJ24" s="2">
        <f t="shared" ca="1" si="6"/>
        <v>0</v>
      </c>
      <c r="AK24" s="2">
        <f t="shared" ca="1" si="6"/>
        <v>0</v>
      </c>
      <c r="AL24" s="55">
        <v>0</v>
      </c>
      <c r="AM24" s="55">
        <v>0</v>
      </c>
      <c r="AN24" s="55">
        <v>0</v>
      </c>
      <c r="AO24" s="55">
        <v>0</v>
      </c>
      <c r="AP24" s="55">
        <v>0</v>
      </c>
      <c r="AQ24" s="55">
        <v>0</v>
      </c>
      <c r="AR24" s="55">
        <v>0</v>
      </c>
      <c r="AS24" s="55">
        <v>0</v>
      </c>
      <c r="AT24" s="55">
        <v>0</v>
      </c>
      <c r="AU24" s="55">
        <v>0</v>
      </c>
      <c r="AV24" s="55">
        <v>0</v>
      </c>
      <c r="AW24" s="55">
        <v>0</v>
      </c>
      <c r="AX24" s="55">
        <v>0</v>
      </c>
      <c r="AY24" s="55">
        <v>0</v>
      </c>
      <c r="AZ24" s="2">
        <f t="shared" ca="1" si="7"/>
        <v>0</v>
      </c>
      <c r="BA24" s="2">
        <f t="shared" ca="1" si="7"/>
        <v>0</v>
      </c>
      <c r="BB24" s="2">
        <f t="shared" ca="1" si="7"/>
        <v>0</v>
      </c>
      <c r="BC24" s="2">
        <f t="shared" ca="1" si="7"/>
        <v>0</v>
      </c>
      <c r="BD24" s="2">
        <f t="shared" ca="1" si="7"/>
        <v>0</v>
      </c>
      <c r="BE24" s="2">
        <f t="shared" ca="1" si="7"/>
        <v>0</v>
      </c>
      <c r="BF24" s="2">
        <f t="shared" ca="1" si="7"/>
        <v>0</v>
      </c>
      <c r="BG24" s="2">
        <f t="shared" ca="1" si="7"/>
        <v>0</v>
      </c>
      <c r="BH24" s="2">
        <f t="shared" ca="1" si="7"/>
        <v>0</v>
      </c>
      <c r="BI24" s="2">
        <f t="shared" ca="1" si="7"/>
        <v>0</v>
      </c>
      <c r="BJ24" s="2">
        <f t="shared" ca="1" si="7"/>
        <v>0</v>
      </c>
      <c r="BK24" s="2">
        <f t="shared" ca="1" si="7"/>
        <v>0</v>
      </c>
      <c r="BL24" s="2">
        <f t="shared" ca="1" si="7"/>
        <v>0</v>
      </c>
      <c r="BM24" s="2">
        <f t="shared" ca="1" si="7"/>
        <v>0</v>
      </c>
      <c r="BN24" s="2" t="str">
        <f t="shared" si="8"/>
        <v>SH</v>
      </c>
      <c r="BO24" s="2">
        <f>IF(AND(COUNTIF(J24:W24,"&gt;0")&gt;6,COUNTIF(J24:W24,"&gt;0")=SUM(BR24:CE24)),SUM(BR24:CE24),0)</f>
        <v>0</v>
      </c>
      <c r="BP24" s="2">
        <f t="shared" si="2"/>
        <v>0</v>
      </c>
      <c r="BR24" s="2">
        <f t="shared" ref="BR24:CE31" si="10">IF(AND(J81 &gt;0,J24&gt;$C24,J24 &gt;0.1),1,0)</f>
        <v>0</v>
      </c>
      <c r="BS24" s="2">
        <f t="shared" si="10"/>
        <v>0</v>
      </c>
      <c r="BT24" s="2">
        <f t="shared" si="10"/>
        <v>0</v>
      </c>
      <c r="BU24" s="2">
        <f t="shared" si="10"/>
        <v>0</v>
      </c>
      <c r="BV24" s="2">
        <f t="shared" si="10"/>
        <v>0</v>
      </c>
      <c r="BW24" s="2">
        <f t="shared" si="10"/>
        <v>0</v>
      </c>
      <c r="BX24" s="2">
        <f t="shared" si="10"/>
        <v>0</v>
      </c>
      <c r="BY24" s="2">
        <f t="shared" si="10"/>
        <v>0</v>
      </c>
      <c r="BZ24" s="2">
        <f t="shared" si="10"/>
        <v>0</v>
      </c>
      <c r="CA24" s="2">
        <f t="shared" si="10"/>
        <v>0</v>
      </c>
      <c r="CB24" s="2">
        <f t="shared" si="10"/>
        <v>0</v>
      </c>
      <c r="CC24" s="2">
        <f t="shared" si="10"/>
        <v>0</v>
      </c>
      <c r="CD24" s="2">
        <f t="shared" si="10"/>
        <v>0</v>
      </c>
      <c r="CE24" s="2">
        <f t="shared" si="10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КА-8  -  Гшл</v>
      </c>
      <c r="B25" s="10" t="s">
        <v>1574</v>
      </c>
      <c r="C25" s="18">
        <v>0</v>
      </c>
      <c r="D25" s="18">
        <v>0</v>
      </c>
      <c r="E25" s="22" t="s">
        <v>726</v>
      </c>
      <c r="F25" s="22">
        <v>1</v>
      </c>
      <c r="G25" s="22">
        <v>1</v>
      </c>
      <c r="H25" s="20">
        <f t="shared" ca="1" si="4"/>
        <v>0</v>
      </c>
      <c r="I25" s="16" t="str">
        <f t="shared" si="5"/>
        <v>08K002SH0L18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54">
        <v>0</v>
      </c>
      <c r="T25" s="54">
        <v>0</v>
      </c>
      <c r="U25" s="54">
        <v>0</v>
      </c>
      <c r="V25" s="54">
        <v>0</v>
      </c>
      <c r="W25" s="56">
        <v>0</v>
      </c>
      <c r="X25" s="2">
        <f t="shared" ca="1" si="6"/>
        <v>0</v>
      </c>
      <c r="Y25" s="2">
        <f t="shared" ca="1" si="6"/>
        <v>0</v>
      </c>
      <c r="Z25" s="2">
        <f t="shared" ca="1" si="6"/>
        <v>0</v>
      </c>
      <c r="AA25" s="2">
        <f t="shared" ca="1" si="6"/>
        <v>0</v>
      </c>
      <c r="AB25" s="2">
        <f t="shared" ca="1" si="6"/>
        <v>0</v>
      </c>
      <c r="AC25" s="2">
        <f t="shared" ca="1" si="6"/>
        <v>0</v>
      </c>
      <c r="AD25" s="2">
        <f t="shared" ca="1" si="6"/>
        <v>0</v>
      </c>
      <c r="AE25" s="2">
        <f t="shared" ca="1" si="6"/>
        <v>0</v>
      </c>
      <c r="AF25" s="2">
        <f t="shared" ca="1" si="6"/>
        <v>0</v>
      </c>
      <c r="AG25" s="2">
        <f t="shared" ca="1" si="6"/>
        <v>0</v>
      </c>
      <c r="AH25" s="2">
        <f t="shared" ca="1" si="6"/>
        <v>0</v>
      </c>
      <c r="AI25" s="2">
        <f t="shared" ca="1" si="6"/>
        <v>0</v>
      </c>
      <c r="AJ25" s="2">
        <f t="shared" ca="1" si="6"/>
        <v>0</v>
      </c>
      <c r="AK25" s="2">
        <f t="shared" ca="1" si="6"/>
        <v>0</v>
      </c>
      <c r="AL25" s="55">
        <v>0</v>
      </c>
      <c r="AM25" s="55">
        <v>0</v>
      </c>
      <c r="AN25" s="55">
        <v>0</v>
      </c>
      <c r="AO25" s="55">
        <v>0</v>
      </c>
      <c r="AP25" s="55">
        <v>0</v>
      </c>
      <c r="AQ25" s="55">
        <v>0</v>
      </c>
      <c r="AR25" s="55">
        <v>0</v>
      </c>
      <c r="AS25" s="55">
        <v>0</v>
      </c>
      <c r="AT25" s="55">
        <v>0</v>
      </c>
      <c r="AU25" s="55">
        <v>0</v>
      </c>
      <c r="AV25" s="55">
        <v>0</v>
      </c>
      <c r="AW25" s="55">
        <v>0</v>
      </c>
      <c r="AX25" s="55">
        <v>0</v>
      </c>
      <c r="AY25" s="55">
        <v>0</v>
      </c>
      <c r="AZ25" s="2">
        <f t="shared" ca="1" si="7"/>
        <v>0</v>
      </c>
      <c r="BA25" s="2">
        <f t="shared" ca="1" si="7"/>
        <v>0</v>
      </c>
      <c r="BB25" s="2">
        <f t="shared" ca="1" si="7"/>
        <v>0</v>
      </c>
      <c r="BC25" s="2">
        <f t="shared" ca="1" si="7"/>
        <v>0</v>
      </c>
      <c r="BD25" s="2">
        <f t="shared" ca="1" si="7"/>
        <v>0</v>
      </c>
      <c r="BE25" s="2">
        <f t="shared" ca="1" si="7"/>
        <v>0</v>
      </c>
      <c r="BF25" s="2">
        <f t="shared" ca="1" si="7"/>
        <v>0</v>
      </c>
      <c r="BG25" s="2">
        <f t="shared" ca="1" si="7"/>
        <v>0</v>
      </c>
      <c r="BH25" s="2">
        <f t="shared" ca="1" si="7"/>
        <v>0</v>
      </c>
      <c r="BI25" s="2">
        <f t="shared" ca="1" si="7"/>
        <v>0</v>
      </c>
      <c r="BJ25" s="2">
        <f t="shared" ca="1" si="7"/>
        <v>0</v>
      </c>
      <c r="BK25" s="2">
        <f t="shared" ca="1" si="7"/>
        <v>0</v>
      </c>
      <c r="BL25" s="2">
        <f t="shared" ca="1" si="7"/>
        <v>0</v>
      </c>
      <c r="BM25" s="2">
        <f t="shared" ca="1" si="7"/>
        <v>0</v>
      </c>
      <c r="BN25" s="2" t="str">
        <f t="shared" si="8"/>
        <v>SH</v>
      </c>
      <c r="BO25" s="2">
        <f>IF(AND(COUNTIF(J25:W25,"&gt;0")&gt;6,COUNTIF(J25:W25,"&gt;0")=SUM(BR25:CE25)),SUM(BR25:CE25),0)</f>
        <v>0</v>
      </c>
      <c r="BP25" s="2">
        <f t="shared" si="2"/>
        <v>0</v>
      </c>
      <c r="BR25" s="2">
        <f t="shared" si="10"/>
        <v>0</v>
      </c>
      <c r="BS25" s="2">
        <f t="shared" si="10"/>
        <v>0</v>
      </c>
      <c r="BT25" s="2">
        <f t="shared" si="10"/>
        <v>0</v>
      </c>
      <c r="BU25" s="2">
        <f t="shared" si="10"/>
        <v>0</v>
      </c>
      <c r="BV25" s="2">
        <f t="shared" si="10"/>
        <v>0</v>
      </c>
      <c r="BW25" s="2">
        <f t="shared" si="10"/>
        <v>0</v>
      </c>
      <c r="BX25" s="2">
        <f t="shared" si="10"/>
        <v>0</v>
      </c>
      <c r="BY25" s="2">
        <f t="shared" si="10"/>
        <v>0</v>
      </c>
      <c r="BZ25" s="2">
        <f t="shared" si="10"/>
        <v>0</v>
      </c>
      <c r="CA25" s="2">
        <f t="shared" si="10"/>
        <v>0</v>
      </c>
      <c r="CB25" s="2">
        <f t="shared" si="10"/>
        <v>0</v>
      </c>
      <c r="CC25" s="2">
        <f t="shared" si="10"/>
        <v>0</v>
      </c>
      <c r="CD25" s="2">
        <f t="shared" si="10"/>
        <v>0</v>
      </c>
      <c r="CE25" s="2">
        <f t="shared" si="10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КА-9  -  Гшл</v>
      </c>
      <c r="B26" s="10" t="s">
        <v>1575</v>
      </c>
      <c r="C26" s="18">
        <v>0</v>
      </c>
      <c r="D26" s="18">
        <v>0</v>
      </c>
      <c r="E26" s="22" t="s">
        <v>726</v>
      </c>
      <c r="F26" s="22">
        <v>1</v>
      </c>
      <c r="G26" s="22">
        <v>1</v>
      </c>
      <c r="H26" s="20">
        <f t="shared" ca="1" si="4"/>
        <v>0</v>
      </c>
      <c r="I26" s="16" t="str">
        <f t="shared" si="5"/>
        <v>09K002SH0L18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6">
        <v>0</v>
      </c>
      <c r="X26" s="2">
        <f t="shared" ca="1" si="6"/>
        <v>0</v>
      </c>
      <c r="Y26" s="2">
        <f t="shared" ca="1" si="6"/>
        <v>0</v>
      </c>
      <c r="Z26" s="2">
        <f t="shared" ca="1" si="6"/>
        <v>0</v>
      </c>
      <c r="AA26" s="2">
        <f t="shared" ca="1" si="6"/>
        <v>0</v>
      </c>
      <c r="AB26" s="2">
        <f t="shared" ca="1" si="6"/>
        <v>0</v>
      </c>
      <c r="AC26" s="2">
        <f t="shared" ca="1" si="6"/>
        <v>0</v>
      </c>
      <c r="AD26" s="2">
        <f t="shared" ca="1" si="6"/>
        <v>0</v>
      </c>
      <c r="AE26" s="2">
        <f t="shared" ca="1" si="6"/>
        <v>0</v>
      </c>
      <c r="AF26" s="2">
        <f t="shared" ca="1" si="6"/>
        <v>0</v>
      </c>
      <c r="AG26" s="2">
        <f t="shared" ca="1" si="6"/>
        <v>0</v>
      </c>
      <c r="AH26" s="2">
        <f t="shared" ca="1" si="6"/>
        <v>0</v>
      </c>
      <c r="AI26" s="2">
        <f t="shared" ca="1" si="6"/>
        <v>0</v>
      </c>
      <c r="AJ26" s="2">
        <f t="shared" ca="1" si="6"/>
        <v>0</v>
      </c>
      <c r="AK26" s="2">
        <f t="shared" ca="1" si="6"/>
        <v>0</v>
      </c>
      <c r="AL26" s="55">
        <v>0</v>
      </c>
      <c r="AM26" s="55">
        <v>0</v>
      </c>
      <c r="AN26" s="55">
        <v>0</v>
      </c>
      <c r="AO26" s="55">
        <v>0</v>
      </c>
      <c r="AP26" s="55">
        <v>0</v>
      </c>
      <c r="AQ26" s="55">
        <v>0</v>
      </c>
      <c r="AR26" s="55">
        <v>0</v>
      </c>
      <c r="AS26" s="55">
        <v>0</v>
      </c>
      <c r="AT26" s="55">
        <v>0</v>
      </c>
      <c r="AU26" s="55">
        <v>0</v>
      </c>
      <c r="AV26" s="55">
        <v>0</v>
      </c>
      <c r="AW26" s="55">
        <v>0</v>
      </c>
      <c r="AX26" s="55">
        <v>0</v>
      </c>
      <c r="AY26" s="55">
        <v>0</v>
      </c>
      <c r="AZ26" s="2">
        <f t="shared" ca="1" si="7"/>
        <v>0</v>
      </c>
      <c r="BA26" s="2">
        <f t="shared" ca="1" si="7"/>
        <v>0</v>
      </c>
      <c r="BB26" s="2">
        <f t="shared" ca="1" si="7"/>
        <v>0</v>
      </c>
      <c r="BC26" s="2">
        <f t="shared" ca="1" si="7"/>
        <v>0</v>
      </c>
      <c r="BD26" s="2">
        <f t="shared" ca="1" si="7"/>
        <v>0</v>
      </c>
      <c r="BE26" s="2">
        <f t="shared" ca="1" si="7"/>
        <v>0</v>
      </c>
      <c r="BF26" s="2">
        <f t="shared" ca="1" si="7"/>
        <v>0</v>
      </c>
      <c r="BG26" s="2">
        <f t="shared" ca="1" si="7"/>
        <v>0</v>
      </c>
      <c r="BH26" s="2">
        <f t="shared" ca="1" si="7"/>
        <v>0</v>
      </c>
      <c r="BI26" s="2">
        <f t="shared" ca="1" si="7"/>
        <v>0</v>
      </c>
      <c r="BJ26" s="2">
        <f t="shared" ca="1" si="7"/>
        <v>0</v>
      </c>
      <c r="BK26" s="2">
        <f t="shared" ca="1" si="7"/>
        <v>0</v>
      </c>
      <c r="BL26" s="2">
        <f t="shared" ca="1" si="7"/>
        <v>0</v>
      </c>
      <c r="BM26" s="2">
        <f t="shared" ca="1" si="7"/>
        <v>0</v>
      </c>
      <c r="BN26" s="2" t="str">
        <f t="shared" si="8"/>
        <v>SH</v>
      </c>
      <c r="BO26" s="2">
        <f>IF(AND(COUNTIF(J26:W26,"&gt;0")&gt;6,COUNTIF(J26:W26,"&gt;0")=SUM(BR26:CE26)),SUM(BR26:CE26),0)</f>
        <v>0</v>
      </c>
      <c r="BP26" s="2">
        <f t="shared" si="2"/>
        <v>0</v>
      </c>
      <c r="BR26" s="2">
        <f t="shared" si="10"/>
        <v>0</v>
      </c>
      <c r="BS26" s="2">
        <f t="shared" si="10"/>
        <v>0</v>
      </c>
      <c r="BT26" s="2">
        <f t="shared" si="10"/>
        <v>0</v>
      </c>
      <c r="BU26" s="2">
        <f t="shared" si="10"/>
        <v>0</v>
      </c>
      <c r="BV26" s="2">
        <f t="shared" si="10"/>
        <v>0</v>
      </c>
      <c r="BW26" s="2">
        <f t="shared" si="10"/>
        <v>0</v>
      </c>
      <c r="BX26" s="2">
        <f t="shared" si="10"/>
        <v>0</v>
      </c>
      <c r="BY26" s="2">
        <f t="shared" si="10"/>
        <v>0</v>
      </c>
      <c r="BZ26" s="2">
        <f t="shared" si="10"/>
        <v>0</v>
      </c>
      <c r="CA26" s="2">
        <f t="shared" si="10"/>
        <v>0</v>
      </c>
      <c r="CB26" s="2">
        <f t="shared" si="10"/>
        <v>0</v>
      </c>
      <c r="CC26" s="2">
        <f t="shared" si="10"/>
        <v>0</v>
      </c>
      <c r="CD26" s="2">
        <f t="shared" si="10"/>
        <v>0</v>
      </c>
      <c r="CE26" s="2">
        <f t="shared" si="10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КА-10  -  Гшл</v>
      </c>
      <c r="B27" s="10" t="s">
        <v>1576</v>
      </c>
      <c r="C27" s="18">
        <v>0</v>
      </c>
      <c r="D27" s="18">
        <v>0</v>
      </c>
      <c r="E27" s="22" t="s">
        <v>726</v>
      </c>
      <c r="F27" s="22">
        <v>1</v>
      </c>
      <c r="G27" s="22">
        <v>1</v>
      </c>
      <c r="H27" s="20">
        <f t="shared" ca="1" si="4"/>
        <v>0</v>
      </c>
      <c r="I27" s="16" t="str">
        <f t="shared" si="5"/>
        <v>10K002SH0L18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6">
        <v>0</v>
      </c>
      <c r="X27" s="2">
        <f t="shared" ca="1" si="6"/>
        <v>0</v>
      </c>
      <c r="Y27" s="2">
        <f t="shared" ca="1" si="6"/>
        <v>0</v>
      </c>
      <c r="Z27" s="2">
        <f t="shared" ca="1" si="6"/>
        <v>0</v>
      </c>
      <c r="AA27" s="2">
        <f t="shared" ca="1" si="6"/>
        <v>0</v>
      </c>
      <c r="AB27" s="2">
        <f t="shared" ca="1" si="6"/>
        <v>0</v>
      </c>
      <c r="AC27" s="2">
        <f t="shared" ca="1" si="6"/>
        <v>0</v>
      </c>
      <c r="AD27" s="2">
        <f t="shared" ca="1" si="6"/>
        <v>0</v>
      </c>
      <c r="AE27" s="2">
        <f t="shared" ca="1" si="6"/>
        <v>0</v>
      </c>
      <c r="AF27" s="2">
        <f t="shared" ca="1" si="6"/>
        <v>0</v>
      </c>
      <c r="AG27" s="2">
        <f t="shared" ca="1" si="6"/>
        <v>0</v>
      </c>
      <c r="AH27" s="2">
        <f t="shared" ca="1" si="6"/>
        <v>0</v>
      </c>
      <c r="AI27" s="2">
        <f t="shared" ca="1" si="6"/>
        <v>0</v>
      </c>
      <c r="AJ27" s="2">
        <f t="shared" ca="1" si="6"/>
        <v>0</v>
      </c>
      <c r="AK27" s="2">
        <f t="shared" ca="1" si="6"/>
        <v>0</v>
      </c>
      <c r="AL27" s="55">
        <v>0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5">
        <v>0</v>
      </c>
      <c r="AU27" s="55">
        <v>0</v>
      </c>
      <c r="AV27" s="55">
        <v>0</v>
      </c>
      <c r="AW27" s="55">
        <v>0</v>
      </c>
      <c r="AX27" s="55">
        <v>0</v>
      </c>
      <c r="AY27" s="55">
        <v>0</v>
      </c>
      <c r="AZ27" s="2">
        <f t="shared" ca="1" si="7"/>
        <v>0</v>
      </c>
      <c r="BA27" s="2">
        <f t="shared" ca="1" si="7"/>
        <v>0</v>
      </c>
      <c r="BB27" s="2">
        <f t="shared" ca="1" si="7"/>
        <v>0</v>
      </c>
      <c r="BC27" s="2">
        <f t="shared" ca="1" si="7"/>
        <v>0</v>
      </c>
      <c r="BD27" s="2">
        <f t="shared" ca="1" si="7"/>
        <v>0</v>
      </c>
      <c r="BE27" s="2">
        <f t="shared" ca="1" si="7"/>
        <v>0</v>
      </c>
      <c r="BF27" s="2">
        <f t="shared" ca="1" si="7"/>
        <v>0</v>
      </c>
      <c r="BG27" s="2">
        <f t="shared" ca="1" si="7"/>
        <v>0</v>
      </c>
      <c r="BH27" s="2">
        <f t="shared" ca="1" si="7"/>
        <v>0</v>
      </c>
      <c r="BI27" s="2">
        <f t="shared" ca="1" si="7"/>
        <v>0</v>
      </c>
      <c r="BJ27" s="2">
        <f t="shared" ca="1" si="7"/>
        <v>0</v>
      </c>
      <c r="BK27" s="2">
        <f t="shared" ca="1" si="7"/>
        <v>0</v>
      </c>
      <c r="BL27" s="2">
        <f t="shared" ca="1" si="7"/>
        <v>0</v>
      </c>
      <c r="BM27" s="2">
        <f t="shared" ca="1" si="7"/>
        <v>0</v>
      </c>
      <c r="BN27" s="2" t="str">
        <f t="shared" si="8"/>
        <v>SH</v>
      </c>
      <c r="BP27" s="2">
        <f t="shared" si="2"/>
        <v>0</v>
      </c>
      <c r="BR27" s="2">
        <f t="shared" si="10"/>
        <v>0</v>
      </c>
      <c r="BS27" s="2">
        <f t="shared" si="10"/>
        <v>0</v>
      </c>
      <c r="BT27" s="2">
        <f t="shared" si="10"/>
        <v>0</v>
      </c>
      <c r="BU27" s="2">
        <f t="shared" si="10"/>
        <v>0</v>
      </c>
      <c r="BV27" s="2">
        <f t="shared" si="10"/>
        <v>0</v>
      </c>
      <c r="BW27" s="2">
        <f t="shared" si="10"/>
        <v>0</v>
      </c>
      <c r="BX27" s="2">
        <f t="shared" si="10"/>
        <v>0</v>
      </c>
      <c r="BY27" s="2">
        <f t="shared" si="10"/>
        <v>0</v>
      </c>
      <c r="BZ27" s="2">
        <f t="shared" si="10"/>
        <v>0</v>
      </c>
      <c r="CA27" s="2">
        <f t="shared" si="10"/>
        <v>0</v>
      </c>
      <c r="CB27" s="2">
        <f t="shared" si="10"/>
        <v>0</v>
      </c>
      <c r="CC27" s="2">
        <f t="shared" si="10"/>
        <v>0</v>
      </c>
      <c r="CD27" s="2">
        <f t="shared" si="10"/>
        <v>0</v>
      </c>
      <c r="CE27" s="2">
        <f t="shared" si="10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КА-11  -  Гшл</v>
      </c>
      <c r="B28" s="12" t="s">
        <v>1577</v>
      </c>
      <c r="C28" s="18">
        <v>0</v>
      </c>
      <c r="D28" s="18">
        <v>0</v>
      </c>
      <c r="E28" s="22" t="s">
        <v>726</v>
      </c>
      <c r="F28" s="22">
        <v>1</v>
      </c>
      <c r="G28" s="22">
        <v>1</v>
      </c>
      <c r="H28" s="20">
        <f t="shared" ca="1" si="4"/>
        <v>0</v>
      </c>
      <c r="I28" s="16" t="str">
        <f t="shared" si="5"/>
        <v>11K002SH0L18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54">
        <v>0</v>
      </c>
      <c r="T28" s="54">
        <v>0</v>
      </c>
      <c r="U28" s="54">
        <v>0</v>
      </c>
      <c r="V28" s="54">
        <v>0</v>
      </c>
      <c r="W28" s="56">
        <v>0</v>
      </c>
      <c r="X28" s="2">
        <f t="shared" ca="1" si="6"/>
        <v>0</v>
      </c>
      <c r="Y28" s="2">
        <f t="shared" ca="1" si="6"/>
        <v>0</v>
      </c>
      <c r="Z28" s="2">
        <f t="shared" ca="1" si="6"/>
        <v>0</v>
      </c>
      <c r="AA28" s="2">
        <f t="shared" ca="1" si="6"/>
        <v>0</v>
      </c>
      <c r="AB28" s="2">
        <f t="shared" ca="1" si="6"/>
        <v>0</v>
      </c>
      <c r="AC28" s="2">
        <f t="shared" ca="1" si="6"/>
        <v>0</v>
      </c>
      <c r="AD28" s="2">
        <f t="shared" ca="1" si="6"/>
        <v>0</v>
      </c>
      <c r="AE28" s="2">
        <f t="shared" ca="1" si="6"/>
        <v>0</v>
      </c>
      <c r="AF28" s="2">
        <f t="shared" ca="1" si="6"/>
        <v>0</v>
      </c>
      <c r="AG28" s="2">
        <f t="shared" ca="1" si="6"/>
        <v>0</v>
      </c>
      <c r="AH28" s="2">
        <f t="shared" ca="1" si="6"/>
        <v>0</v>
      </c>
      <c r="AI28" s="2">
        <f t="shared" ca="1" si="6"/>
        <v>0</v>
      </c>
      <c r="AJ28" s="2">
        <f t="shared" ca="1" si="6"/>
        <v>0</v>
      </c>
      <c r="AK28" s="2">
        <f t="shared" ca="1" si="6"/>
        <v>0</v>
      </c>
      <c r="AL28" s="55">
        <v>0</v>
      </c>
      <c r="AM28" s="55">
        <v>0</v>
      </c>
      <c r="AN28" s="55">
        <v>0</v>
      </c>
      <c r="AO28" s="55">
        <v>0</v>
      </c>
      <c r="AP28" s="55">
        <v>0</v>
      </c>
      <c r="AQ28" s="55">
        <v>0</v>
      </c>
      <c r="AR28" s="55">
        <v>0</v>
      </c>
      <c r="AS28" s="55">
        <v>0</v>
      </c>
      <c r="AT28" s="55">
        <v>0</v>
      </c>
      <c r="AU28" s="55">
        <v>0</v>
      </c>
      <c r="AV28" s="55">
        <v>0</v>
      </c>
      <c r="AW28" s="55">
        <v>0</v>
      </c>
      <c r="AX28" s="55">
        <v>0</v>
      </c>
      <c r="AY28" s="55">
        <v>0</v>
      </c>
      <c r="AZ28" s="2">
        <f t="shared" ca="1" si="7"/>
        <v>0</v>
      </c>
      <c r="BA28" s="2">
        <f t="shared" ca="1" si="7"/>
        <v>0</v>
      </c>
      <c r="BB28" s="2">
        <f t="shared" ca="1" si="7"/>
        <v>0</v>
      </c>
      <c r="BC28" s="2">
        <f t="shared" ca="1" si="7"/>
        <v>0</v>
      </c>
      <c r="BD28" s="2">
        <f t="shared" ca="1" si="7"/>
        <v>0</v>
      </c>
      <c r="BE28" s="2">
        <f t="shared" ca="1" si="7"/>
        <v>0</v>
      </c>
      <c r="BF28" s="2">
        <f t="shared" ca="1" si="7"/>
        <v>0</v>
      </c>
      <c r="BG28" s="2">
        <f t="shared" ca="1" si="7"/>
        <v>0</v>
      </c>
      <c r="BH28" s="2">
        <f t="shared" ca="1" si="7"/>
        <v>0</v>
      </c>
      <c r="BI28" s="2">
        <f t="shared" ca="1" si="7"/>
        <v>0</v>
      </c>
      <c r="BJ28" s="2">
        <f t="shared" ca="1" si="7"/>
        <v>0</v>
      </c>
      <c r="BK28" s="2">
        <f t="shared" ca="1" si="7"/>
        <v>0</v>
      </c>
      <c r="BL28" s="2">
        <f t="shared" ca="1" si="7"/>
        <v>0</v>
      </c>
      <c r="BM28" s="2">
        <f t="shared" ca="1" si="7"/>
        <v>0</v>
      </c>
      <c r="BN28" s="2" t="str">
        <f t="shared" si="8"/>
        <v>SH</v>
      </c>
      <c r="BO28" s="2">
        <f>IF(AND(COUNTIF(J28:W28,"&gt;0")&gt;6,COUNTIF(J28:W28,"&gt;0")=SUM(BR28:CE28)),SUM(BR28:CE28),0)</f>
        <v>0</v>
      </c>
      <c r="BP28" s="2">
        <f t="shared" si="2"/>
        <v>0</v>
      </c>
      <c r="BR28" s="2">
        <f t="shared" si="10"/>
        <v>0</v>
      </c>
      <c r="BS28" s="2">
        <f t="shared" si="10"/>
        <v>0</v>
      </c>
      <c r="BT28" s="2">
        <f t="shared" si="10"/>
        <v>0</v>
      </c>
      <c r="BU28" s="2">
        <f t="shared" si="10"/>
        <v>0</v>
      </c>
      <c r="BV28" s="2">
        <f t="shared" si="10"/>
        <v>0</v>
      </c>
      <c r="BW28" s="2">
        <f t="shared" si="10"/>
        <v>0</v>
      </c>
      <c r="BX28" s="2">
        <f t="shared" si="10"/>
        <v>0</v>
      </c>
      <c r="BY28" s="2">
        <f t="shared" si="10"/>
        <v>0</v>
      </c>
      <c r="BZ28" s="2">
        <f t="shared" si="10"/>
        <v>0</v>
      </c>
      <c r="CA28" s="2">
        <f t="shared" si="10"/>
        <v>0</v>
      </c>
      <c r="CB28" s="2">
        <f t="shared" si="10"/>
        <v>0</v>
      </c>
      <c r="CC28" s="2">
        <f t="shared" si="10"/>
        <v>0</v>
      </c>
      <c r="CD28" s="2">
        <f t="shared" si="10"/>
        <v>0</v>
      </c>
      <c r="CE28" s="2">
        <f t="shared" si="10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КА-12  -  Гшл</v>
      </c>
      <c r="B29" s="10" t="s">
        <v>1578</v>
      </c>
      <c r="C29" s="18">
        <v>0</v>
      </c>
      <c r="D29" s="18">
        <v>0</v>
      </c>
      <c r="E29" s="22" t="s">
        <v>726</v>
      </c>
      <c r="F29" s="22">
        <v>1</v>
      </c>
      <c r="G29" s="22">
        <v>1</v>
      </c>
      <c r="H29" s="20">
        <f t="shared" ca="1" si="4"/>
        <v>0</v>
      </c>
      <c r="I29" s="16" t="str">
        <f t="shared" si="5"/>
        <v>12K002SH0L18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54">
        <v>0</v>
      </c>
      <c r="T29" s="54">
        <v>0</v>
      </c>
      <c r="U29" s="54">
        <v>0</v>
      </c>
      <c r="V29" s="54">
        <v>0</v>
      </c>
      <c r="W29" s="56">
        <v>0</v>
      </c>
      <c r="X29" s="2">
        <f t="shared" ca="1" si="6"/>
        <v>0</v>
      </c>
      <c r="Y29" s="2">
        <f t="shared" ca="1" si="6"/>
        <v>0</v>
      </c>
      <c r="Z29" s="2">
        <f t="shared" ca="1" si="6"/>
        <v>0</v>
      </c>
      <c r="AA29" s="2">
        <f t="shared" ca="1" si="6"/>
        <v>0</v>
      </c>
      <c r="AB29" s="2">
        <f t="shared" ca="1" si="6"/>
        <v>0</v>
      </c>
      <c r="AC29" s="2">
        <f t="shared" ca="1" si="6"/>
        <v>0</v>
      </c>
      <c r="AD29" s="2">
        <f t="shared" ca="1" si="6"/>
        <v>0</v>
      </c>
      <c r="AE29" s="2">
        <f t="shared" ca="1" si="6"/>
        <v>0</v>
      </c>
      <c r="AF29" s="2">
        <f t="shared" ca="1" si="6"/>
        <v>0</v>
      </c>
      <c r="AG29" s="2">
        <f t="shared" ca="1" si="6"/>
        <v>0</v>
      </c>
      <c r="AH29" s="2">
        <f t="shared" ca="1" si="6"/>
        <v>0</v>
      </c>
      <c r="AI29" s="2">
        <f t="shared" ca="1" si="6"/>
        <v>0</v>
      </c>
      <c r="AJ29" s="2">
        <f t="shared" ca="1" si="6"/>
        <v>0</v>
      </c>
      <c r="AK29" s="2">
        <f t="shared" ca="1" si="6"/>
        <v>0</v>
      </c>
      <c r="AL29" s="55">
        <v>0</v>
      </c>
      <c r="AM29" s="55">
        <v>0</v>
      </c>
      <c r="AN29" s="55">
        <v>0</v>
      </c>
      <c r="AO29" s="55">
        <v>0</v>
      </c>
      <c r="AP29" s="55">
        <v>0</v>
      </c>
      <c r="AQ29" s="55">
        <v>0</v>
      </c>
      <c r="AR29" s="55">
        <v>0</v>
      </c>
      <c r="AS29" s="55">
        <v>0</v>
      </c>
      <c r="AT29" s="55">
        <v>0</v>
      </c>
      <c r="AU29" s="55">
        <v>0</v>
      </c>
      <c r="AV29" s="55">
        <v>0</v>
      </c>
      <c r="AW29" s="55">
        <v>0</v>
      </c>
      <c r="AX29" s="55">
        <v>0</v>
      </c>
      <c r="AY29" s="55">
        <v>0</v>
      </c>
      <c r="AZ29" s="2">
        <f t="shared" ca="1" si="7"/>
        <v>0</v>
      </c>
      <c r="BA29" s="2">
        <f t="shared" ca="1" si="7"/>
        <v>0</v>
      </c>
      <c r="BB29" s="2">
        <f t="shared" ca="1" si="7"/>
        <v>0</v>
      </c>
      <c r="BC29" s="2">
        <f t="shared" ca="1" si="7"/>
        <v>0</v>
      </c>
      <c r="BD29" s="2">
        <f t="shared" ca="1" si="7"/>
        <v>0</v>
      </c>
      <c r="BE29" s="2">
        <f t="shared" ca="1" si="7"/>
        <v>0</v>
      </c>
      <c r="BF29" s="2">
        <f t="shared" ca="1" si="7"/>
        <v>0</v>
      </c>
      <c r="BG29" s="2">
        <f t="shared" ca="1" si="7"/>
        <v>0</v>
      </c>
      <c r="BH29" s="2">
        <f t="shared" ca="1" si="7"/>
        <v>0</v>
      </c>
      <c r="BI29" s="2">
        <f t="shared" ca="1" si="7"/>
        <v>0</v>
      </c>
      <c r="BJ29" s="2">
        <f t="shared" ca="1" si="7"/>
        <v>0</v>
      </c>
      <c r="BK29" s="2">
        <f t="shared" ca="1" si="7"/>
        <v>0</v>
      </c>
      <c r="BL29" s="2">
        <f t="shared" ca="1" si="7"/>
        <v>0</v>
      </c>
      <c r="BM29" s="2">
        <f t="shared" ca="1" si="7"/>
        <v>0</v>
      </c>
      <c r="BN29" s="2" t="str">
        <f t="shared" si="8"/>
        <v>SH</v>
      </c>
      <c r="BP29" s="2">
        <f t="shared" si="2"/>
        <v>0</v>
      </c>
      <c r="BR29" s="2">
        <f t="shared" si="10"/>
        <v>0</v>
      </c>
      <c r="BS29" s="2">
        <f t="shared" si="10"/>
        <v>0</v>
      </c>
      <c r="BT29" s="2">
        <f t="shared" si="10"/>
        <v>0</v>
      </c>
      <c r="BU29" s="2">
        <f t="shared" si="10"/>
        <v>0</v>
      </c>
      <c r="BV29" s="2">
        <f t="shared" si="10"/>
        <v>0</v>
      </c>
      <c r="BW29" s="2">
        <f t="shared" si="10"/>
        <v>0</v>
      </c>
      <c r="BX29" s="2">
        <f t="shared" si="10"/>
        <v>0</v>
      </c>
      <c r="BY29" s="2">
        <f t="shared" si="10"/>
        <v>0</v>
      </c>
      <c r="BZ29" s="2">
        <f t="shared" si="10"/>
        <v>0</v>
      </c>
      <c r="CA29" s="2">
        <f t="shared" si="10"/>
        <v>0</v>
      </c>
      <c r="CB29" s="2">
        <f t="shared" si="10"/>
        <v>0</v>
      </c>
      <c r="CC29" s="2">
        <f t="shared" si="10"/>
        <v>0</v>
      </c>
      <c r="CD29" s="2">
        <f t="shared" si="10"/>
        <v>0</v>
      </c>
      <c r="CE29" s="2">
        <f t="shared" si="10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КА-13  -  Гшл</v>
      </c>
      <c r="B30" s="10" t="s">
        <v>1579</v>
      </c>
      <c r="C30" s="18">
        <v>0</v>
      </c>
      <c r="D30" s="18">
        <v>0</v>
      </c>
      <c r="E30" s="22" t="s">
        <v>726</v>
      </c>
      <c r="F30" s="22">
        <v>1</v>
      </c>
      <c r="G30" s="22">
        <v>1</v>
      </c>
      <c r="H30" s="20">
        <f t="shared" ca="1" si="4"/>
        <v>0</v>
      </c>
      <c r="I30" s="16" t="str">
        <f t="shared" si="5"/>
        <v>13K002SH0L18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6">
        <v>0</v>
      </c>
      <c r="X30" s="2">
        <f t="shared" ca="1" si="6"/>
        <v>0</v>
      </c>
      <c r="Y30" s="2">
        <f t="shared" ca="1" si="6"/>
        <v>0</v>
      </c>
      <c r="Z30" s="2">
        <f t="shared" ca="1" si="6"/>
        <v>0</v>
      </c>
      <c r="AA30" s="2">
        <f t="shared" ca="1" si="6"/>
        <v>0</v>
      </c>
      <c r="AB30" s="2">
        <f t="shared" ca="1" si="6"/>
        <v>0</v>
      </c>
      <c r="AC30" s="2">
        <f t="shared" ca="1" si="6"/>
        <v>0</v>
      </c>
      <c r="AD30" s="2">
        <f t="shared" ca="1" si="6"/>
        <v>0</v>
      </c>
      <c r="AE30" s="2">
        <f t="shared" ca="1" si="6"/>
        <v>0</v>
      </c>
      <c r="AF30" s="2">
        <f t="shared" ca="1" si="6"/>
        <v>0</v>
      </c>
      <c r="AG30" s="2">
        <f t="shared" ca="1" si="6"/>
        <v>0</v>
      </c>
      <c r="AH30" s="2">
        <f t="shared" ca="1" si="6"/>
        <v>0</v>
      </c>
      <c r="AI30" s="2">
        <f t="shared" ca="1" si="6"/>
        <v>0</v>
      </c>
      <c r="AJ30" s="2">
        <f t="shared" ca="1" si="6"/>
        <v>0</v>
      </c>
      <c r="AK30" s="2">
        <f t="shared" ca="1" si="6"/>
        <v>0</v>
      </c>
      <c r="AL30" s="55">
        <v>0</v>
      </c>
      <c r="AM30" s="55">
        <v>0</v>
      </c>
      <c r="AN30" s="55">
        <v>0</v>
      </c>
      <c r="AO30" s="55">
        <v>0</v>
      </c>
      <c r="AP30" s="55">
        <v>0</v>
      </c>
      <c r="AQ30" s="55">
        <v>0</v>
      </c>
      <c r="AR30" s="55">
        <v>0</v>
      </c>
      <c r="AS30" s="55">
        <v>0</v>
      </c>
      <c r="AT30" s="55">
        <v>0</v>
      </c>
      <c r="AU30" s="55">
        <v>0</v>
      </c>
      <c r="AV30" s="55">
        <v>0</v>
      </c>
      <c r="AW30" s="55">
        <v>0</v>
      </c>
      <c r="AX30" s="55">
        <v>0</v>
      </c>
      <c r="AY30" s="55">
        <v>0</v>
      </c>
      <c r="AZ30" s="2">
        <f t="shared" ca="1" si="7"/>
        <v>0</v>
      </c>
      <c r="BA30" s="2">
        <f t="shared" ca="1" si="7"/>
        <v>0</v>
      </c>
      <c r="BB30" s="2">
        <f t="shared" ca="1" si="7"/>
        <v>0</v>
      </c>
      <c r="BC30" s="2">
        <f t="shared" ca="1" si="7"/>
        <v>0</v>
      </c>
      <c r="BD30" s="2">
        <f t="shared" ca="1" si="7"/>
        <v>0</v>
      </c>
      <c r="BE30" s="2">
        <f t="shared" ca="1" si="7"/>
        <v>0</v>
      </c>
      <c r="BF30" s="2">
        <f t="shared" ca="1" si="7"/>
        <v>0</v>
      </c>
      <c r="BG30" s="2">
        <f t="shared" ca="1" si="7"/>
        <v>0</v>
      </c>
      <c r="BH30" s="2">
        <f t="shared" ca="1" si="7"/>
        <v>0</v>
      </c>
      <c r="BI30" s="2">
        <f t="shared" ca="1" si="7"/>
        <v>0</v>
      </c>
      <c r="BJ30" s="2">
        <f t="shared" ca="1" si="7"/>
        <v>0</v>
      </c>
      <c r="BK30" s="2">
        <f t="shared" ca="1" si="7"/>
        <v>0</v>
      </c>
      <c r="BL30" s="2">
        <f t="shared" ca="1" si="7"/>
        <v>0</v>
      </c>
      <c r="BM30" s="2">
        <f t="shared" ca="1" si="7"/>
        <v>0</v>
      </c>
      <c r="BN30" s="2" t="str">
        <f t="shared" si="8"/>
        <v>SH</v>
      </c>
      <c r="BO30" s="2">
        <f>IF(AND(COUNTIF(J30:W30,"&gt;0")&gt;6,COUNTIF(J30:W30,"&gt;0")=SUM(BR30:CE30)),SUM(BR30:CE30),0)</f>
        <v>0</v>
      </c>
      <c r="BP30" s="2">
        <f t="shared" si="2"/>
        <v>0</v>
      </c>
      <c r="BR30" s="2">
        <f t="shared" si="10"/>
        <v>0</v>
      </c>
      <c r="BS30" s="2">
        <f t="shared" si="10"/>
        <v>0</v>
      </c>
      <c r="BT30" s="2">
        <f t="shared" si="10"/>
        <v>0</v>
      </c>
      <c r="BU30" s="2">
        <f t="shared" si="10"/>
        <v>0</v>
      </c>
      <c r="BV30" s="2">
        <f t="shared" si="10"/>
        <v>0</v>
      </c>
      <c r="BW30" s="2">
        <f t="shared" si="10"/>
        <v>0</v>
      </c>
      <c r="BX30" s="2">
        <f t="shared" si="10"/>
        <v>0</v>
      </c>
      <c r="BY30" s="2">
        <f t="shared" si="10"/>
        <v>0</v>
      </c>
      <c r="BZ30" s="2">
        <f t="shared" si="10"/>
        <v>0</v>
      </c>
      <c r="CA30" s="2">
        <f t="shared" si="10"/>
        <v>0</v>
      </c>
      <c r="CB30" s="2">
        <f t="shared" si="10"/>
        <v>0</v>
      </c>
      <c r="CC30" s="2">
        <f t="shared" si="10"/>
        <v>0</v>
      </c>
      <c r="CD30" s="2">
        <f t="shared" si="10"/>
        <v>0</v>
      </c>
      <c r="CE30" s="2">
        <f t="shared" si="10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КА-14  -  Гшл</v>
      </c>
      <c r="B31" s="12" t="s">
        <v>1580</v>
      </c>
      <c r="C31" s="18">
        <v>0</v>
      </c>
      <c r="D31" s="18">
        <v>0</v>
      </c>
      <c r="E31" s="22" t="s">
        <v>726</v>
      </c>
      <c r="F31" s="22">
        <v>1</v>
      </c>
      <c r="G31" s="22">
        <v>1</v>
      </c>
      <c r="H31" s="20">
        <f t="shared" ca="1" si="4"/>
        <v>0</v>
      </c>
      <c r="I31" s="16" t="str">
        <f t="shared" si="5"/>
        <v>14K002SH0L18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6">
        <v>0</v>
      </c>
      <c r="X31" s="2">
        <f t="shared" ca="1" si="6"/>
        <v>0</v>
      </c>
      <c r="Y31" s="2">
        <f t="shared" ca="1" si="6"/>
        <v>0</v>
      </c>
      <c r="Z31" s="2">
        <f t="shared" ca="1" si="6"/>
        <v>0</v>
      </c>
      <c r="AA31" s="2">
        <f t="shared" ca="1" si="6"/>
        <v>0</v>
      </c>
      <c r="AB31" s="2">
        <f t="shared" ca="1" si="6"/>
        <v>0</v>
      </c>
      <c r="AC31" s="2">
        <f t="shared" ca="1" si="6"/>
        <v>0</v>
      </c>
      <c r="AD31" s="2">
        <f t="shared" ca="1" si="6"/>
        <v>0</v>
      </c>
      <c r="AE31" s="2">
        <f t="shared" ca="1" si="6"/>
        <v>0</v>
      </c>
      <c r="AF31" s="2">
        <f t="shared" ca="1" si="6"/>
        <v>0</v>
      </c>
      <c r="AG31" s="2">
        <f t="shared" ca="1" si="6"/>
        <v>0</v>
      </c>
      <c r="AH31" s="2">
        <f t="shared" ca="1" si="6"/>
        <v>0</v>
      </c>
      <c r="AI31" s="2">
        <f t="shared" ca="1" si="6"/>
        <v>0</v>
      </c>
      <c r="AJ31" s="2">
        <f t="shared" ca="1" si="6"/>
        <v>0</v>
      </c>
      <c r="AK31" s="2">
        <f t="shared" ca="1" si="6"/>
        <v>0</v>
      </c>
      <c r="AL31" s="55">
        <v>0</v>
      </c>
      <c r="AM31" s="55">
        <v>0</v>
      </c>
      <c r="AN31" s="55">
        <v>0</v>
      </c>
      <c r="AO31" s="55">
        <v>0</v>
      </c>
      <c r="AP31" s="55">
        <v>0</v>
      </c>
      <c r="AQ31" s="55">
        <v>0</v>
      </c>
      <c r="AR31" s="55">
        <v>0</v>
      </c>
      <c r="AS31" s="55">
        <v>0</v>
      </c>
      <c r="AT31" s="55">
        <v>0</v>
      </c>
      <c r="AU31" s="55">
        <v>0</v>
      </c>
      <c r="AV31" s="55">
        <v>0</v>
      </c>
      <c r="AW31" s="55">
        <v>0</v>
      </c>
      <c r="AX31" s="55">
        <v>0</v>
      </c>
      <c r="AY31" s="55">
        <v>0</v>
      </c>
      <c r="AZ31" s="2">
        <f t="shared" ca="1" si="7"/>
        <v>0</v>
      </c>
      <c r="BA31" s="2">
        <f t="shared" ca="1" si="7"/>
        <v>0</v>
      </c>
      <c r="BB31" s="2">
        <f t="shared" ca="1" si="7"/>
        <v>0</v>
      </c>
      <c r="BC31" s="2">
        <f t="shared" ca="1" si="7"/>
        <v>0</v>
      </c>
      <c r="BD31" s="2">
        <f t="shared" ca="1" si="7"/>
        <v>0</v>
      </c>
      <c r="BE31" s="2">
        <f t="shared" ca="1" si="7"/>
        <v>0</v>
      </c>
      <c r="BF31" s="2">
        <f t="shared" ca="1" si="7"/>
        <v>0</v>
      </c>
      <c r="BG31" s="2">
        <f t="shared" ca="1" si="7"/>
        <v>0</v>
      </c>
      <c r="BH31" s="2">
        <f t="shared" ca="1" si="7"/>
        <v>0</v>
      </c>
      <c r="BI31" s="2">
        <f t="shared" ca="1" si="7"/>
        <v>0</v>
      </c>
      <c r="BJ31" s="2">
        <f t="shared" ca="1" si="7"/>
        <v>0</v>
      </c>
      <c r="BK31" s="2">
        <f t="shared" ca="1" si="7"/>
        <v>0</v>
      </c>
      <c r="BL31" s="2">
        <f t="shared" ca="1" si="7"/>
        <v>0</v>
      </c>
      <c r="BM31" s="2">
        <f t="shared" ca="1" si="7"/>
        <v>0</v>
      </c>
      <c r="BN31" s="2" t="str">
        <f t="shared" si="8"/>
        <v>SH</v>
      </c>
      <c r="BO31" s="2">
        <f>IF(AND(COUNTIF(J31:W31,"&gt;0")&gt;6,COUNTIF(J31:W31,"&gt;0")=SUM(BR31:CE31)),SUM(BR31:CE31),0)</f>
        <v>0</v>
      </c>
      <c r="BP31" s="2">
        <f t="shared" si="2"/>
        <v>0</v>
      </c>
      <c r="BR31" s="2">
        <f t="shared" si="10"/>
        <v>0</v>
      </c>
      <c r="BS31" s="2">
        <f t="shared" si="10"/>
        <v>0</v>
      </c>
      <c r="BT31" s="2">
        <f t="shared" si="10"/>
        <v>0</v>
      </c>
      <c r="BU31" s="2">
        <f t="shared" si="10"/>
        <v>0</v>
      </c>
      <c r="BV31" s="2">
        <f t="shared" si="10"/>
        <v>0</v>
      </c>
      <c r="BW31" s="2">
        <f t="shared" si="10"/>
        <v>0</v>
      </c>
      <c r="BX31" s="2">
        <f t="shared" si="10"/>
        <v>0</v>
      </c>
      <c r="BY31" s="2">
        <f t="shared" si="10"/>
        <v>0</v>
      </c>
      <c r="BZ31" s="2">
        <f t="shared" si="10"/>
        <v>0</v>
      </c>
      <c r="CA31" s="2">
        <f t="shared" si="10"/>
        <v>0</v>
      </c>
      <c r="CB31" s="2">
        <f t="shared" si="10"/>
        <v>0</v>
      </c>
      <c r="CC31" s="2">
        <f t="shared" si="10"/>
        <v>0</v>
      </c>
      <c r="CD31" s="2">
        <f t="shared" si="10"/>
        <v>0</v>
      </c>
      <c r="CE31" s="2">
        <f t="shared" si="10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КА-7  -  Гун</v>
      </c>
      <c r="B32" s="10" t="s">
        <v>1581</v>
      </c>
      <c r="C32" s="18">
        <v>2</v>
      </c>
      <c r="D32" s="18">
        <v>0</v>
      </c>
      <c r="E32" s="22" t="s">
        <v>726</v>
      </c>
      <c r="F32" s="22">
        <v>1</v>
      </c>
      <c r="G32" s="22">
        <v>1</v>
      </c>
      <c r="H32" s="20">
        <f t="shared" ca="1" si="4"/>
        <v>0</v>
      </c>
      <c r="I32" s="16" t="str">
        <f t="shared" si="5"/>
        <v>07K002SG0L18</v>
      </c>
      <c r="J32" s="54">
        <v>0.4</v>
      </c>
      <c r="K32" s="54">
        <v>0.5</v>
      </c>
      <c r="L32" s="54">
        <v>0.5</v>
      </c>
      <c r="M32" s="54">
        <v>0.4</v>
      </c>
      <c r="N32" s="54">
        <v>0.5</v>
      </c>
      <c r="O32" s="54">
        <v>0.5</v>
      </c>
      <c r="P32" s="54">
        <v>0.55000000000000004</v>
      </c>
      <c r="Q32" s="54">
        <v>0.45</v>
      </c>
      <c r="R32" s="54">
        <v>0.4</v>
      </c>
      <c r="S32" s="54">
        <v>0.45</v>
      </c>
      <c r="T32" s="54">
        <v>0.5</v>
      </c>
      <c r="U32" s="54">
        <v>0.45</v>
      </c>
      <c r="V32" s="54">
        <v>0.4</v>
      </c>
      <c r="W32" s="56">
        <v>0.6</v>
      </c>
      <c r="X32" s="2">
        <f t="shared" ca="1" si="6"/>
        <v>0</v>
      </c>
      <c r="Y32" s="2">
        <f t="shared" ca="1" si="6"/>
        <v>0</v>
      </c>
      <c r="Z32" s="2">
        <f t="shared" ca="1" si="6"/>
        <v>0</v>
      </c>
      <c r="AA32" s="2">
        <f t="shared" ca="1" si="6"/>
        <v>0</v>
      </c>
      <c r="AB32" s="2">
        <f t="shared" ca="1" si="6"/>
        <v>0</v>
      </c>
      <c r="AC32" s="2">
        <f t="shared" ca="1" si="6"/>
        <v>0</v>
      </c>
      <c r="AD32" s="2">
        <f t="shared" ca="1" si="6"/>
        <v>0</v>
      </c>
      <c r="AE32" s="2">
        <f t="shared" ca="1" si="6"/>
        <v>0</v>
      </c>
      <c r="AF32" s="2">
        <f t="shared" ca="1" si="6"/>
        <v>0</v>
      </c>
      <c r="AG32" s="2">
        <f t="shared" ca="1" si="6"/>
        <v>0</v>
      </c>
      <c r="AH32" s="2">
        <f t="shared" ca="1" si="6"/>
        <v>0</v>
      </c>
      <c r="AI32" s="2">
        <f t="shared" ca="1" si="6"/>
        <v>0</v>
      </c>
      <c r="AJ32" s="2">
        <f t="shared" ca="1" si="6"/>
        <v>0</v>
      </c>
      <c r="AK32" s="2">
        <f t="shared" ca="1" si="6"/>
        <v>0</v>
      </c>
      <c r="AL32" s="55">
        <v>1.44</v>
      </c>
      <c r="AM32" s="55">
        <v>1.46</v>
      </c>
      <c r="AN32" s="55">
        <v>1.45</v>
      </c>
      <c r="AO32" s="55">
        <v>1.62</v>
      </c>
      <c r="AP32" s="55">
        <v>1.68</v>
      </c>
      <c r="AQ32" s="55">
        <v>1.66</v>
      </c>
      <c r="AR32" s="55">
        <v>1.52</v>
      </c>
      <c r="AS32" s="55">
        <v>1.48</v>
      </c>
      <c r="AT32" s="55">
        <v>1.48</v>
      </c>
      <c r="AU32" s="55">
        <v>1.45</v>
      </c>
      <c r="AV32" s="55">
        <v>1.46</v>
      </c>
      <c r="AW32" s="55">
        <v>1.5</v>
      </c>
      <c r="AX32" s="55">
        <v>1.48</v>
      </c>
      <c r="AY32" s="55">
        <v>1.7</v>
      </c>
      <c r="AZ32" s="2">
        <f t="shared" ca="1" si="7"/>
        <v>0</v>
      </c>
      <c r="BA32" s="2">
        <f t="shared" ca="1" si="7"/>
        <v>0</v>
      </c>
      <c r="BB32" s="2">
        <f t="shared" ca="1" si="7"/>
        <v>0</v>
      </c>
      <c r="BC32" s="2">
        <f t="shared" ca="1" si="7"/>
        <v>0</v>
      </c>
      <c r="BD32" s="2">
        <f t="shared" ca="1" si="7"/>
        <v>0</v>
      </c>
      <c r="BE32" s="2">
        <f t="shared" ca="1" si="7"/>
        <v>0</v>
      </c>
      <c r="BF32" s="2">
        <f t="shared" ca="1" si="7"/>
        <v>0</v>
      </c>
      <c r="BG32" s="2">
        <f t="shared" ca="1" si="7"/>
        <v>0</v>
      </c>
      <c r="BH32" s="2">
        <f t="shared" ca="1" si="7"/>
        <v>0</v>
      </c>
      <c r="BI32" s="2">
        <f t="shared" ca="1" si="7"/>
        <v>0</v>
      </c>
      <c r="BJ32" s="2">
        <f t="shared" ca="1" si="7"/>
        <v>0</v>
      </c>
      <c r="BK32" s="2">
        <f t="shared" ca="1" si="7"/>
        <v>0</v>
      </c>
      <c r="BL32" s="2">
        <f t="shared" ca="1" si="7"/>
        <v>0</v>
      </c>
      <c r="BM32" s="2">
        <f t="shared" ca="1" si="7"/>
        <v>0</v>
      </c>
      <c r="BN32" s="2" t="str">
        <f t="shared" si="8"/>
        <v>SG</v>
      </c>
      <c r="BO32" s="2">
        <f>IF(AND(COUNTIF(J32:W32,"&gt;0")&gt;6,COUNTIF(J32:W32,"&gt;0")=SUM(BR32:CE32)),SUM(BR32:CE32),0)</f>
        <v>0</v>
      </c>
      <c r="BP32" s="2">
        <f t="shared" si="2"/>
        <v>1</v>
      </c>
      <c r="BR32" s="2">
        <f t="shared" ref="BR32:CE39" si="11">IF(AND(J81 &gt;0,J32&gt;$C32,J32 &gt;0.1),1,0)</f>
        <v>0</v>
      </c>
      <c r="BS32" s="2">
        <f t="shared" si="11"/>
        <v>0</v>
      </c>
      <c r="BT32" s="2">
        <f t="shared" si="11"/>
        <v>0</v>
      </c>
      <c r="BU32" s="2">
        <f t="shared" si="11"/>
        <v>0</v>
      </c>
      <c r="BV32" s="2">
        <f t="shared" si="11"/>
        <v>0</v>
      </c>
      <c r="BW32" s="2">
        <f t="shared" si="11"/>
        <v>0</v>
      </c>
      <c r="BX32" s="2">
        <f t="shared" si="11"/>
        <v>0</v>
      </c>
      <c r="BY32" s="2">
        <f t="shared" si="11"/>
        <v>0</v>
      </c>
      <c r="BZ32" s="2">
        <f t="shared" si="11"/>
        <v>0</v>
      </c>
      <c r="CA32" s="2">
        <f t="shared" si="11"/>
        <v>0</v>
      </c>
      <c r="CB32" s="2">
        <f t="shared" si="11"/>
        <v>0</v>
      </c>
      <c r="CC32" s="2">
        <f t="shared" si="11"/>
        <v>0</v>
      </c>
      <c r="CD32" s="2">
        <f t="shared" si="11"/>
        <v>0</v>
      </c>
      <c r="CE32" s="2">
        <f t="shared" si="11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КА-8  -  Гун</v>
      </c>
      <c r="B33" s="10" t="s">
        <v>1582</v>
      </c>
      <c r="C33" s="18">
        <v>2</v>
      </c>
      <c r="D33" s="18">
        <v>0</v>
      </c>
      <c r="E33" s="22" t="s">
        <v>726</v>
      </c>
      <c r="F33" s="22">
        <v>1</v>
      </c>
      <c r="G33" s="22">
        <v>1</v>
      </c>
      <c r="H33" s="20">
        <f t="shared" ca="1" si="4"/>
        <v>0</v>
      </c>
      <c r="I33" s="16" t="str">
        <f t="shared" si="5"/>
        <v>08K002SG0L18</v>
      </c>
      <c r="J33" s="54">
        <v>0.45</v>
      </c>
      <c r="K33" s="54">
        <v>0.45</v>
      </c>
      <c r="L33" s="54">
        <v>0.3</v>
      </c>
      <c r="M33" s="54">
        <v>0.4</v>
      </c>
      <c r="N33" s="54">
        <v>0.5</v>
      </c>
      <c r="O33" s="54">
        <v>0.4</v>
      </c>
      <c r="P33" s="54">
        <v>0.5</v>
      </c>
      <c r="Q33" s="54">
        <v>0.5</v>
      </c>
      <c r="R33" s="54">
        <v>0.45</v>
      </c>
      <c r="S33" s="54">
        <v>0.4</v>
      </c>
      <c r="T33" s="54">
        <v>0.5</v>
      </c>
      <c r="U33" s="54">
        <v>0.45</v>
      </c>
      <c r="V33" s="54">
        <v>0.5</v>
      </c>
      <c r="W33" s="56">
        <v>0.9</v>
      </c>
      <c r="X33" s="2">
        <f t="shared" ca="1" si="6"/>
        <v>0</v>
      </c>
      <c r="Y33" s="2">
        <f t="shared" ca="1" si="6"/>
        <v>0</v>
      </c>
      <c r="Z33" s="2">
        <f t="shared" ca="1" si="6"/>
        <v>0</v>
      </c>
      <c r="AA33" s="2">
        <f t="shared" ca="1" si="6"/>
        <v>0</v>
      </c>
      <c r="AB33" s="2">
        <f t="shared" ca="1" si="6"/>
        <v>0</v>
      </c>
      <c r="AC33" s="2">
        <f t="shared" ca="1" si="6"/>
        <v>0</v>
      </c>
      <c r="AD33" s="2">
        <f t="shared" ca="1" si="6"/>
        <v>0</v>
      </c>
      <c r="AE33" s="2">
        <f t="shared" ca="1" si="6"/>
        <v>0</v>
      </c>
      <c r="AF33" s="2">
        <f t="shared" ca="1" si="6"/>
        <v>0</v>
      </c>
      <c r="AG33" s="2">
        <f t="shared" ca="1" si="6"/>
        <v>0</v>
      </c>
      <c r="AH33" s="2">
        <f t="shared" ca="1" si="6"/>
        <v>0</v>
      </c>
      <c r="AI33" s="2">
        <f t="shared" ca="1" si="6"/>
        <v>0</v>
      </c>
      <c r="AJ33" s="2">
        <f t="shared" ca="1" si="6"/>
        <v>0</v>
      </c>
      <c r="AK33" s="2">
        <f t="shared" ca="1" si="6"/>
        <v>0</v>
      </c>
      <c r="AL33" s="55">
        <v>1.45</v>
      </c>
      <c r="AM33" s="55">
        <v>1.45</v>
      </c>
      <c r="AN33" s="55">
        <v>1.45</v>
      </c>
      <c r="AO33" s="55">
        <v>1.59</v>
      </c>
      <c r="AP33" s="55">
        <v>1.65</v>
      </c>
      <c r="AQ33" s="55">
        <v>1.65</v>
      </c>
      <c r="AR33" s="55">
        <v>1.68</v>
      </c>
      <c r="AS33" s="55">
        <v>1.8</v>
      </c>
      <c r="AT33" s="55">
        <v>1.46</v>
      </c>
      <c r="AU33" s="55">
        <v>1.51</v>
      </c>
      <c r="AV33" s="55">
        <v>1.54</v>
      </c>
      <c r="AW33" s="55">
        <v>1.55</v>
      </c>
      <c r="AX33" s="55">
        <v>1.63</v>
      </c>
      <c r="AY33" s="55">
        <v>1.74</v>
      </c>
      <c r="AZ33" s="2">
        <f t="shared" ca="1" si="7"/>
        <v>0</v>
      </c>
      <c r="BA33" s="2">
        <f t="shared" ca="1" si="7"/>
        <v>0</v>
      </c>
      <c r="BB33" s="2">
        <f t="shared" ca="1" si="7"/>
        <v>0</v>
      </c>
      <c r="BC33" s="2">
        <f t="shared" ca="1" si="7"/>
        <v>0</v>
      </c>
      <c r="BD33" s="2">
        <f t="shared" ca="1" si="7"/>
        <v>0</v>
      </c>
      <c r="BE33" s="2">
        <f t="shared" ca="1" si="7"/>
        <v>0</v>
      </c>
      <c r="BF33" s="2">
        <f t="shared" ca="1" si="7"/>
        <v>0</v>
      </c>
      <c r="BG33" s="2">
        <f t="shared" ca="1" si="7"/>
        <v>0</v>
      </c>
      <c r="BH33" s="2">
        <f t="shared" ca="1" si="7"/>
        <v>0</v>
      </c>
      <c r="BI33" s="2">
        <f t="shared" ca="1" si="7"/>
        <v>0</v>
      </c>
      <c r="BJ33" s="2">
        <f t="shared" ca="1" si="7"/>
        <v>0</v>
      </c>
      <c r="BK33" s="2">
        <f t="shared" ca="1" si="7"/>
        <v>0</v>
      </c>
      <c r="BL33" s="2">
        <f t="shared" ca="1" si="7"/>
        <v>0</v>
      </c>
      <c r="BM33" s="2">
        <f t="shared" ca="1" si="7"/>
        <v>0</v>
      </c>
      <c r="BN33" s="2" t="str">
        <f t="shared" si="8"/>
        <v>SG</v>
      </c>
      <c r="BO33" s="2">
        <f>IF(AND(COUNTIF(J33:W33,"&gt;0")&gt;6,COUNTIF(J33:W33,"&gt;0")=SUM(BR33:CE33)),SUM(BR33:CE33),0)</f>
        <v>0</v>
      </c>
      <c r="BP33" s="2">
        <f t="shared" si="2"/>
        <v>1</v>
      </c>
      <c r="BR33" s="2">
        <f t="shared" si="11"/>
        <v>0</v>
      </c>
      <c r="BS33" s="2">
        <f t="shared" si="11"/>
        <v>0</v>
      </c>
      <c r="BT33" s="2">
        <f t="shared" si="11"/>
        <v>0</v>
      </c>
      <c r="BU33" s="2">
        <f t="shared" si="11"/>
        <v>0</v>
      </c>
      <c r="BV33" s="2">
        <f t="shared" si="11"/>
        <v>0</v>
      </c>
      <c r="BW33" s="2">
        <f t="shared" si="11"/>
        <v>0</v>
      </c>
      <c r="BX33" s="2">
        <f t="shared" si="11"/>
        <v>0</v>
      </c>
      <c r="BY33" s="2">
        <f t="shared" si="11"/>
        <v>0</v>
      </c>
      <c r="BZ33" s="2">
        <f t="shared" si="11"/>
        <v>0</v>
      </c>
      <c r="CA33" s="2">
        <f t="shared" si="11"/>
        <v>0</v>
      </c>
      <c r="CB33" s="2">
        <f t="shared" si="11"/>
        <v>0</v>
      </c>
      <c r="CC33" s="2">
        <f t="shared" si="11"/>
        <v>0</v>
      </c>
      <c r="CD33" s="2">
        <f t="shared" si="11"/>
        <v>0</v>
      </c>
      <c r="CE33" s="2">
        <f t="shared" si="11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КА-9  -  Гун</v>
      </c>
      <c r="B34" s="10" t="s">
        <v>1583</v>
      </c>
      <c r="C34" s="18">
        <v>2</v>
      </c>
      <c r="D34" s="18">
        <v>0</v>
      </c>
      <c r="E34" s="22" t="s">
        <v>726</v>
      </c>
      <c r="F34" s="22">
        <v>1</v>
      </c>
      <c r="G34" s="22">
        <v>1</v>
      </c>
      <c r="H34" s="20">
        <f t="shared" ca="1" si="4"/>
        <v>0</v>
      </c>
      <c r="I34" s="16" t="str">
        <f t="shared" si="5"/>
        <v>09K002SG0L18</v>
      </c>
      <c r="J34" s="54">
        <v>0.55000000000000004</v>
      </c>
      <c r="K34" s="54">
        <v>0.55000000000000004</v>
      </c>
      <c r="L34" s="54">
        <v>0.5</v>
      </c>
      <c r="M34" s="54">
        <v>0.5</v>
      </c>
      <c r="N34" s="54">
        <v>0.55000000000000004</v>
      </c>
      <c r="O34" s="54">
        <v>0.5</v>
      </c>
      <c r="P34" s="54">
        <v>0.4</v>
      </c>
      <c r="Q34" s="54">
        <v>0.45</v>
      </c>
      <c r="R34" s="54">
        <v>0.35</v>
      </c>
      <c r="S34" s="54">
        <v>0.45</v>
      </c>
      <c r="T34" s="54">
        <v>0.45</v>
      </c>
      <c r="U34" s="54">
        <v>0.5</v>
      </c>
      <c r="V34" s="54">
        <v>0.5</v>
      </c>
      <c r="W34" s="56">
        <v>0.6</v>
      </c>
      <c r="X34" s="2">
        <f t="shared" ca="1" si="6"/>
        <v>0</v>
      </c>
      <c r="Y34" s="2">
        <f t="shared" ca="1" si="6"/>
        <v>0</v>
      </c>
      <c r="Z34" s="2">
        <f t="shared" ca="1" si="6"/>
        <v>0</v>
      </c>
      <c r="AA34" s="2">
        <f t="shared" ca="1" si="6"/>
        <v>0</v>
      </c>
      <c r="AB34" s="2">
        <f t="shared" ca="1" si="6"/>
        <v>0</v>
      </c>
      <c r="AC34" s="2">
        <f t="shared" ca="1" si="6"/>
        <v>0</v>
      </c>
      <c r="AD34" s="2">
        <f t="shared" ca="1" si="6"/>
        <v>0</v>
      </c>
      <c r="AE34" s="2">
        <f t="shared" ca="1" si="6"/>
        <v>0</v>
      </c>
      <c r="AF34" s="2">
        <f t="shared" ca="1" si="6"/>
        <v>0</v>
      </c>
      <c r="AG34" s="2">
        <f t="shared" ca="1" si="6"/>
        <v>0</v>
      </c>
      <c r="AH34" s="2">
        <f t="shared" ca="1" si="6"/>
        <v>0</v>
      </c>
      <c r="AI34" s="2">
        <f t="shared" ca="1" si="6"/>
        <v>0</v>
      </c>
      <c r="AJ34" s="2">
        <f t="shared" ca="1" si="6"/>
        <v>0</v>
      </c>
      <c r="AK34" s="2">
        <f t="shared" ca="1" si="6"/>
        <v>0</v>
      </c>
      <c r="AL34" s="55">
        <v>1.45</v>
      </c>
      <c r="AM34" s="55">
        <v>1.46</v>
      </c>
      <c r="AN34" s="55">
        <v>1.45</v>
      </c>
      <c r="AO34" s="55">
        <v>1.57</v>
      </c>
      <c r="AP34" s="55">
        <v>1.59</v>
      </c>
      <c r="AQ34" s="55">
        <v>1.63</v>
      </c>
      <c r="AR34" s="55">
        <v>1.53</v>
      </c>
      <c r="AS34" s="55">
        <v>1.51</v>
      </c>
      <c r="AT34" s="55">
        <v>1.49</v>
      </c>
      <c r="AU34" s="55">
        <v>1.47</v>
      </c>
      <c r="AV34" s="55">
        <v>1.49</v>
      </c>
      <c r="AW34" s="55">
        <v>1.54</v>
      </c>
      <c r="AX34" s="55">
        <v>1.52</v>
      </c>
      <c r="AY34" s="55">
        <v>1.72</v>
      </c>
      <c r="AZ34" s="2">
        <f t="shared" ca="1" si="7"/>
        <v>0</v>
      </c>
      <c r="BA34" s="2">
        <f t="shared" ca="1" si="7"/>
        <v>0</v>
      </c>
      <c r="BB34" s="2">
        <f t="shared" ca="1" si="7"/>
        <v>0</v>
      </c>
      <c r="BC34" s="2">
        <f t="shared" ca="1" si="7"/>
        <v>0</v>
      </c>
      <c r="BD34" s="2">
        <f t="shared" ca="1" si="7"/>
        <v>0</v>
      </c>
      <c r="BE34" s="2">
        <f t="shared" ca="1" si="7"/>
        <v>0</v>
      </c>
      <c r="BF34" s="2">
        <f t="shared" ca="1" si="7"/>
        <v>0</v>
      </c>
      <c r="BG34" s="2">
        <f t="shared" ca="1" si="7"/>
        <v>0</v>
      </c>
      <c r="BH34" s="2">
        <f t="shared" ca="1" si="7"/>
        <v>0</v>
      </c>
      <c r="BI34" s="2">
        <f t="shared" ca="1" si="7"/>
        <v>0</v>
      </c>
      <c r="BJ34" s="2">
        <f t="shared" ca="1" si="7"/>
        <v>0</v>
      </c>
      <c r="BK34" s="2">
        <f t="shared" ca="1" si="7"/>
        <v>0</v>
      </c>
      <c r="BL34" s="2">
        <f t="shared" ca="1" si="7"/>
        <v>0</v>
      </c>
      <c r="BM34" s="2">
        <f t="shared" ca="1" si="7"/>
        <v>0</v>
      </c>
      <c r="BN34" s="2" t="str">
        <f t="shared" si="8"/>
        <v>SG</v>
      </c>
      <c r="BO34" s="2">
        <f>IF(AND(COUNTIF(J34:W34,"&gt;0")&gt;6,COUNTIF(J34:W34,"&gt;0")=SUM(BR34:CE34)),SUM(BR34:CE34),0)</f>
        <v>0</v>
      </c>
      <c r="BP34" s="2">
        <f t="shared" si="2"/>
        <v>1</v>
      </c>
      <c r="BR34" s="2">
        <f t="shared" si="11"/>
        <v>0</v>
      </c>
      <c r="BS34" s="2">
        <f t="shared" si="11"/>
        <v>0</v>
      </c>
      <c r="BT34" s="2">
        <f t="shared" si="11"/>
        <v>0</v>
      </c>
      <c r="BU34" s="2">
        <f t="shared" si="11"/>
        <v>0</v>
      </c>
      <c r="BV34" s="2">
        <f t="shared" si="11"/>
        <v>0</v>
      </c>
      <c r="BW34" s="2">
        <f t="shared" si="11"/>
        <v>0</v>
      </c>
      <c r="BX34" s="2">
        <f t="shared" si="11"/>
        <v>0</v>
      </c>
      <c r="BY34" s="2">
        <f t="shared" si="11"/>
        <v>0</v>
      </c>
      <c r="BZ34" s="2">
        <f t="shared" si="11"/>
        <v>0</v>
      </c>
      <c r="CA34" s="2">
        <f t="shared" si="11"/>
        <v>0</v>
      </c>
      <c r="CB34" s="2">
        <f t="shared" si="11"/>
        <v>0</v>
      </c>
      <c r="CC34" s="2">
        <f t="shared" si="11"/>
        <v>0</v>
      </c>
      <c r="CD34" s="2">
        <f t="shared" si="11"/>
        <v>0</v>
      </c>
      <c r="CE34" s="2">
        <f t="shared" si="11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КА-10  -  Гун</v>
      </c>
      <c r="B35" s="10" t="s">
        <v>1584</v>
      </c>
      <c r="C35" s="18">
        <v>2</v>
      </c>
      <c r="D35" s="18">
        <v>0</v>
      </c>
      <c r="E35" s="22" t="s">
        <v>726</v>
      </c>
      <c r="F35" s="22">
        <v>1</v>
      </c>
      <c r="G35" s="22">
        <v>1</v>
      </c>
      <c r="H35" s="20">
        <f t="shared" ca="1" si="4"/>
        <v>0</v>
      </c>
      <c r="I35" s="16" t="str">
        <f t="shared" si="5"/>
        <v>10K002SG0L18</v>
      </c>
      <c r="J35" s="54">
        <v>0.35</v>
      </c>
      <c r="K35" s="54">
        <v>0.45</v>
      </c>
      <c r="L35" s="54">
        <v>0.45</v>
      </c>
      <c r="M35" s="54">
        <v>0.5</v>
      </c>
      <c r="N35" s="54">
        <v>0.5</v>
      </c>
      <c r="O35" s="54">
        <v>0.5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6">
        <v>0</v>
      </c>
      <c r="X35" s="2">
        <f t="shared" ca="1" si="6"/>
        <v>0</v>
      </c>
      <c r="Y35" s="2">
        <f t="shared" ca="1" si="6"/>
        <v>0</v>
      </c>
      <c r="Z35" s="2">
        <f t="shared" ca="1" si="6"/>
        <v>0</v>
      </c>
      <c r="AA35" s="2">
        <f t="shared" ca="1" si="6"/>
        <v>0</v>
      </c>
      <c r="AB35" s="2">
        <f t="shared" ca="1" si="6"/>
        <v>0</v>
      </c>
      <c r="AC35" s="2">
        <f t="shared" ca="1" si="6"/>
        <v>0</v>
      </c>
      <c r="AD35" s="2">
        <f t="shared" ca="1" si="6"/>
        <v>0</v>
      </c>
      <c r="AE35" s="2">
        <f t="shared" ca="1" si="6"/>
        <v>0</v>
      </c>
      <c r="AF35" s="2">
        <f t="shared" ca="1" si="6"/>
        <v>0</v>
      </c>
      <c r="AG35" s="2">
        <f t="shared" ca="1" si="6"/>
        <v>0</v>
      </c>
      <c r="AH35" s="2">
        <f t="shared" ca="1" si="6"/>
        <v>0</v>
      </c>
      <c r="AI35" s="2">
        <f t="shared" ca="1" si="6"/>
        <v>0</v>
      </c>
      <c r="AJ35" s="2">
        <f t="shared" ca="1" si="6"/>
        <v>0</v>
      </c>
      <c r="AK35" s="2">
        <f t="shared" ca="1" si="6"/>
        <v>0</v>
      </c>
      <c r="AL35" s="55">
        <v>1.45</v>
      </c>
      <c r="AM35" s="55">
        <v>1.45</v>
      </c>
      <c r="AN35" s="55">
        <v>1.46</v>
      </c>
      <c r="AO35" s="55">
        <v>1.65</v>
      </c>
      <c r="AP35" s="55">
        <v>1.59</v>
      </c>
      <c r="AQ35" s="55">
        <v>2.3199999999999998</v>
      </c>
      <c r="AR35" s="55">
        <v>0</v>
      </c>
      <c r="AS35" s="55">
        <v>0</v>
      </c>
      <c r="AT35" s="55">
        <v>0</v>
      </c>
      <c r="AU35" s="55">
        <v>0</v>
      </c>
      <c r="AV35" s="55">
        <v>0</v>
      </c>
      <c r="AW35" s="55">
        <v>0</v>
      </c>
      <c r="AX35" s="55">
        <v>0</v>
      </c>
      <c r="AY35" s="55">
        <v>0</v>
      </c>
      <c r="AZ35" s="2">
        <f t="shared" ca="1" si="7"/>
        <v>0</v>
      </c>
      <c r="BA35" s="2">
        <f t="shared" ca="1" si="7"/>
        <v>0</v>
      </c>
      <c r="BB35" s="2">
        <f t="shared" ca="1" si="7"/>
        <v>0</v>
      </c>
      <c r="BC35" s="2">
        <f t="shared" ca="1" si="7"/>
        <v>0</v>
      </c>
      <c r="BD35" s="2">
        <f t="shared" ca="1" si="7"/>
        <v>0</v>
      </c>
      <c r="BE35" s="2">
        <f t="shared" ca="1" si="7"/>
        <v>0</v>
      </c>
      <c r="BF35" s="2">
        <f t="shared" ca="1" si="7"/>
        <v>0</v>
      </c>
      <c r="BG35" s="2">
        <f t="shared" ca="1" si="7"/>
        <v>0</v>
      </c>
      <c r="BH35" s="2">
        <f t="shared" ca="1" si="7"/>
        <v>0</v>
      </c>
      <c r="BI35" s="2">
        <f t="shared" ca="1" si="7"/>
        <v>0</v>
      </c>
      <c r="BJ35" s="2">
        <f t="shared" ca="1" si="7"/>
        <v>0</v>
      </c>
      <c r="BK35" s="2">
        <f t="shared" ca="1" si="7"/>
        <v>0</v>
      </c>
      <c r="BL35" s="2">
        <f t="shared" ca="1" si="7"/>
        <v>0</v>
      </c>
      <c r="BM35" s="2">
        <f t="shared" ca="1" si="7"/>
        <v>0</v>
      </c>
      <c r="BN35" s="2" t="str">
        <f t="shared" si="8"/>
        <v>SG</v>
      </c>
      <c r="BP35" s="2">
        <f t="shared" si="2"/>
        <v>0</v>
      </c>
      <c r="BR35" s="2">
        <f t="shared" si="11"/>
        <v>0</v>
      </c>
      <c r="BS35" s="2">
        <f t="shared" si="11"/>
        <v>0</v>
      </c>
      <c r="BT35" s="2">
        <f t="shared" si="11"/>
        <v>0</v>
      </c>
      <c r="BU35" s="2">
        <f t="shared" si="11"/>
        <v>0</v>
      </c>
      <c r="BV35" s="2">
        <f t="shared" si="11"/>
        <v>0</v>
      </c>
      <c r="BW35" s="2">
        <f t="shared" si="11"/>
        <v>0</v>
      </c>
      <c r="BX35" s="2">
        <f t="shared" si="11"/>
        <v>0</v>
      </c>
      <c r="BY35" s="2">
        <f t="shared" si="11"/>
        <v>0</v>
      </c>
      <c r="BZ35" s="2">
        <f t="shared" si="11"/>
        <v>0</v>
      </c>
      <c r="CA35" s="2">
        <f t="shared" si="11"/>
        <v>0</v>
      </c>
      <c r="CB35" s="2">
        <f t="shared" si="11"/>
        <v>0</v>
      </c>
      <c r="CC35" s="2">
        <f t="shared" si="11"/>
        <v>0</v>
      </c>
      <c r="CD35" s="2">
        <f t="shared" si="11"/>
        <v>0</v>
      </c>
      <c r="CE35" s="2">
        <f t="shared" si="11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КА-11  -  Гун</v>
      </c>
      <c r="B36" s="10" t="s">
        <v>1585</v>
      </c>
      <c r="C36" s="18">
        <v>2</v>
      </c>
      <c r="D36" s="18">
        <v>0</v>
      </c>
      <c r="E36" s="22" t="s">
        <v>726</v>
      </c>
      <c r="F36" s="22">
        <v>1</v>
      </c>
      <c r="G36" s="22">
        <v>1</v>
      </c>
      <c r="H36" s="20">
        <f t="shared" ca="1" si="4"/>
        <v>0</v>
      </c>
      <c r="I36" s="16" t="str">
        <f t="shared" si="5"/>
        <v>11K002SG0L18</v>
      </c>
      <c r="J36" s="54">
        <v>0.5</v>
      </c>
      <c r="K36" s="54">
        <v>0.5</v>
      </c>
      <c r="L36" s="54">
        <v>0.4</v>
      </c>
      <c r="M36" s="54">
        <v>0.35</v>
      </c>
      <c r="N36" s="54">
        <v>0.45</v>
      </c>
      <c r="O36" s="54">
        <v>0.55000000000000004</v>
      </c>
      <c r="P36" s="54">
        <v>0.5</v>
      </c>
      <c r="Q36" s="54">
        <v>0.4</v>
      </c>
      <c r="R36" s="54">
        <v>0.5</v>
      </c>
      <c r="S36" s="54">
        <v>0.55000000000000004</v>
      </c>
      <c r="T36" s="54">
        <v>0.6</v>
      </c>
      <c r="U36" s="54">
        <v>0.5</v>
      </c>
      <c r="V36" s="54">
        <v>0.45</v>
      </c>
      <c r="W36" s="56">
        <v>0.6</v>
      </c>
      <c r="X36" s="2">
        <f t="shared" ca="1" si="6"/>
        <v>0</v>
      </c>
      <c r="Y36" s="2">
        <f t="shared" ca="1" si="6"/>
        <v>0</v>
      </c>
      <c r="Z36" s="2">
        <f t="shared" ca="1" si="6"/>
        <v>0</v>
      </c>
      <c r="AA36" s="2">
        <f t="shared" ca="1" si="6"/>
        <v>0</v>
      </c>
      <c r="AB36" s="2">
        <f t="shared" ca="1" si="6"/>
        <v>0</v>
      </c>
      <c r="AC36" s="2">
        <f t="shared" ca="1" si="6"/>
        <v>0</v>
      </c>
      <c r="AD36" s="2">
        <f t="shared" ca="1" si="6"/>
        <v>0</v>
      </c>
      <c r="AE36" s="2">
        <f t="shared" ca="1" si="6"/>
        <v>0</v>
      </c>
      <c r="AF36" s="2">
        <f t="shared" ca="1" si="6"/>
        <v>0</v>
      </c>
      <c r="AG36" s="2">
        <f t="shared" ca="1" si="6"/>
        <v>0</v>
      </c>
      <c r="AH36" s="2">
        <f t="shared" ca="1" si="6"/>
        <v>0</v>
      </c>
      <c r="AI36" s="2">
        <f t="shared" ca="1" si="6"/>
        <v>0</v>
      </c>
      <c r="AJ36" s="2">
        <f t="shared" ca="1" si="6"/>
        <v>0</v>
      </c>
      <c r="AK36" s="2">
        <f t="shared" ca="1" si="6"/>
        <v>0</v>
      </c>
      <c r="AL36" s="55">
        <v>1.47</v>
      </c>
      <c r="AM36" s="55">
        <v>1.46</v>
      </c>
      <c r="AN36" s="55">
        <v>1.45</v>
      </c>
      <c r="AO36" s="55">
        <v>1.5</v>
      </c>
      <c r="AP36" s="55">
        <v>1.51</v>
      </c>
      <c r="AQ36" s="55">
        <v>1.6</v>
      </c>
      <c r="AR36" s="55">
        <v>1.6</v>
      </c>
      <c r="AS36" s="55">
        <v>1.53</v>
      </c>
      <c r="AT36" s="55">
        <v>1.49</v>
      </c>
      <c r="AU36" s="55">
        <v>1.48</v>
      </c>
      <c r="AV36" s="55">
        <v>1.46</v>
      </c>
      <c r="AW36" s="55">
        <v>1.59</v>
      </c>
      <c r="AX36" s="55">
        <v>1.54</v>
      </c>
      <c r="AY36" s="55">
        <v>1.53</v>
      </c>
      <c r="AZ36" s="2">
        <f t="shared" ca="1" si="7"/>
        <v>0</v>
      </c>
      <c r="BA36" s="2">
        <f t="shared" ca="1" si="7"/>
        <v>0</v>
      </c>
      <c r="BB36" s="2">
        <f t="shared" ca="1" si="7"/>
        <v>0</v>
      </c>
      <c r="BC36" s="2">
        <f t="shared" ca="1" si="7"/>
        <v>0</v>
      </c>
      <c r="BD36" s="2">
        <f t="shared" ca="1" si="7"/>
        <v>0</v>
      </c>
      <c r="BE36" s="2">
        <f t="shared" ca="1" si="7"/>
        <v>0</v>
      </c>
      <c r="BF36" s="2">
        <f t="shared" ca="1" si="7"/>
        <v>0</v>
      </c>
      <c r="BG36" s="2">
        <f t="shared" ca="1" si="7"/>
        <v>0</v>
      </c>
      <c r="BH36" s="2">
        <f t="shared" ca="1" si="7"/>
        <v>0</v>
      </c>
      <c r="BI36" s="2">
        <f t="shared" ca="1" si="7"/>
        <v>0</v>
      </c>
      <c r="BJ36" s="2">
        <f t="shared" ca="1" si="7"/>
        <v>0</v>
      </c>
      <c r="BK36" s="2">
        <f t="shared" ca="1" si="7"/>
        <v>0</v>
      </c>
      <c r="BL36" s="2">
        <f t="shared" ca="1" si="7"/>
        <v>0</v>
      </c>
      <c r="BM36" s="2">
        <f t="shared" ca="1" si="7"/>
        <v>0</v>
      </c>
      <c r="BN36" s="2" t="str">
        <f t="shared" si="8"/>
        <v>SG</v>
      </c>
      <c r="BO36" s="2">
        <f>IF(AND(COUNTIF(J36:W36,"&gt;0")&gt;6,COUNTIF(J36:W36,"&gt;0")=SUM(BR36:CE36)),SUM(BR36:CE36),0)</f>
        <v>0</v>
      </c>
      <c r="BP36" s="2">
        <f t="shared" si="2"/>
        <v>1</v>
      </c>
      <c r="BR36" s="2">
        <f t="shared" si="11"/>
        <v>0</v>
      </c>
      <c r="BS36" s="2">
        <f t="shared" si="11"/>
        <v>0</v>
      </c>
      <c r="BT36" s="2">
        <f t="shared" si="11"/>
        <v>0</v>
      </c>
      <c r="BU36" s="2">
        <f t="shared" si="11"/>
        <v>0</v>
      </c>
      <c r="BV36" s="2">
        <f t="shared" si="11"/>
        <v>0</v>
      </c>
      <c r="BW36" s="2">
        <f t="shared" si="11"/>
        <v>0</v>
      </c>
      <c r="BX36" s="2">
        <f t="shared" si="11"/>
        <v>0</v>
      </c>
      <c r="BY36" s="2">
        <f t="shared" si="11"/>
        <v>0</v>
      </c>
      <c r="BZ36" s="2">
        <f t="shared" si="11"/>
        <v>0</v>
      </c>
      <c r="CA36" s="2">
        <f t="shared" si="11"/>
        <v>0</v>
      </c>
      <c r="CB36" s="2">
        <f t="shared" si="11"/>
        <v>0</v>
      </c>
      <c r="CC36" s="2">
        <f t="shared" si="11"/>
        <v>0</v>
      </c>
      <c r="CD36" s="2">
        <f t="shared" si="11"/>
        <v>0</v>
      </c>
      <c r="CE36" s="2">
        <f t="shared" si="11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КА-12  -  Гун</v>
      </c>
      <c r="B37" s="10" t="s">
        <v>1586</v>
      </c>
      <c r="C37" s="18">
        <v>2</v>
      </c>
      <c r="D37" s="18">
        <v>0</v>
      </c>
      <c r="E37" s="22" t="s">
        <v>726</v>
      </c>
      <c r="F37" s="22">
        <v>1</v>
      </c>
      <c r="G37" s="22">
        <v>1</v>
      </c>
      <c r="H37" s="20">
        <f t="shared" ca="1" si="4"/>
        <v>0</v>
      </c>
      <c r="I37" s="16" t="str">
        <f t="shared" si="5"/>
        <v>12K002SG0L18</v>
      </c>
      <c r="J37" s="54">
        <v>0.5</v>
      </c>
      <c r="K37" s="54">
        <v>0.55000000000000004</v>
      </c>
      <c r="L37" s="54">
        <v>0.45</v>
      </c>
      <c r="M37" s="54">
        <v>0.5</v>
      </c>
      <c r="N37" s="54">
        <v>0.55000000000000004</v>
      </c>
      <c r="O37" s="54">
        <v>0.5</v>
      </c>
      <c r="P37" s="54">
        <v>0.6</v>
      </c>
      <c r="Q37" s="54">
        <v>0.5</v>
      </c>
      <c r="R37" s="54">
        <v>0.35</v>
      </c>
      <c r="S37" s="54">
        <v>0.4</v>
      </c>
      <c r="T37" s="54">
        <v>0.4</v>
      </c>
      <c r="U37" s="54">
        <v>0.45</v>
      </c>
      <c r="V37" s="54">
        <v>0.5</v>
      </c>
      <c r="W37" s="56">
        <v>0.5</v>
      </c>
      <c r="X37" s="2">
        <f t="shared" ca="1" si="6"/>
        <v>0</v>
      </c>
      <c r="Y37" s="2">
        <f t="shared" ca="1" si="6"/>
        <v>0</v>
      </c>
      <c r="Z37" s="2">
        <f t="shared" ca="1" si="6"/>
        <v>0</v>
      </c>
      <c r="AA37" s="2">
        <f t="shared" ca="1" si="6"/>
        <v>0</v>
      </c>
      <c r="AB37" s="2">
        <f t="shared" ca="1" si="6"/>
        <v>0</v>
      </c>
      <c r="AC37" s="2">
        <f t="shared" ca="1" si="6"/>
        <v>0</v>
      </c>
      <c r="AD37" s="2">
        <f t="shared" ca="1" si="6"/>
        <v>0</v>
      </c>
      <c r="AE37" s="2">
        <f t="shared" ca="1" si="6"/>
        <v>0</v>
      </c>
      <c r="AF37" s="2">
        <f t="shared" ca="1" si="6"/>
        <v>0</v>
      </c>
      <c r="AG37" s="2">
        <f t="shared" ca="1" si="6"/>
        <v>0</v>
      </c>
      <c r="AH37" s="2">
        <f t="shared" ca="1" si="6"/>
        <v>0</v>
      </c>
      <c r="AI37" s="2">
        <f t="shared" ca="1" si="6"/>
        <v>0</v>
      </c>
      <c r="AJ37" s="2">
        <f t="shared" ca="1" si="6"/>
        <v>0</v>
      </c>
      <c r="AK37" s="2">
        <f t="shared" ca="1" si="6"/>
        <v>0</v>
      </c>
      <c r="AL37" s="55">
        <v>1.46</v>
      </c>
      <c r="AM37" s="55">
        <v>1.47</v>
      </c>
      <c r="AN37" s="55">
        <v>1.49</v>
      </c>
      <c r="AO37" s="55">
        <v>1.61</v>
      </c>
      <c r="AP37" s="55">
        <v>1.68</v>
      </c>
      <c r="AQ37" s="55">
        <v>1.65</v>
      </c>
      <c r="AR37" s="55">
        <v>1.62</v>
      </c>
      <c r="AS37" s="55">
        <v>1.57</v>
      </c>
      <c r="AT37" s="55">
        <v>1.52</v>
      </c>
      <c r="AU37" s="55">
        <v>1.53</v>
      </c>
      <c r="AV37" s="55">
        <v>1.57</v>
      </c>
      <c r="AW37" s="55">
        <v>1.69</v>
      </c>
      <c r="AX37" s="55">
        <v>1.62</v>
      </c>
      <c r="AY37" s="55">
        <v>1.69</v>
      </c>
      <c r="AZ37" s="2">
        <f t="shared" ca="1" si="7"/>
        <v>0</v>
      </c>
      <c r="BA37" s="2">
        <f t="shared" ca="1" si="7"/>
        <v>0</v>
      </c>
      <c r="BB37" s="2">
        <f t="shared" ca="1" si="7"/>
        <v>0</v>
      </c>
      <c r="BC37" s="2">
        <f t="shared" ca="1" si="7"/>
        <v>0</v>
      </c>
      <c r="BD37" s="2">
        <f t="shared" ca="1" si="7"/>
        <v>0</v>
      </c>
      <c r="BE37" s="2">
        <f t="shared" ca="1" si="7"/>
        <v>0</v>
      </c>
      <c r="BF37" s="2">
        <f t="shared" ca="1" si="7"/>
        <v>0</v>
      </c>
      <c r="BG37" s="2">
        <f t="shared" ca="1" si="7"/>
        <v>0</v>
      </c>
      <c r="BH37" s="2">
        <f t="shared" ca="1" si="7"/>
        <v>0</v>
      </c>
      <c r="BI37" s="2">
        <f t="shared" ca="1" si="7"/>
        <v>0</v>
      </c>
      <c r="BJ37" s="2">
        <f t="shared" ca="1" si="7"/>
        <v>0</v>
      </c>
      <c r="BK37" s="2">
        <f t="shared" ca="1" si="7"/>
        <v>0</v>
      </c>
      <c r="BL37" s="2">
        <f t="shared" ca="1" si="7"/>
        <v>0</v>
      </c>
      <c r="BM37" s="2">
        <f t="shared" ca="1" si="7"/>
        <v>0</v>
      </c>
      <c r="BN37" s="2" t="str">
        <f t="shared" si="8"/>
        <v>SG</v>
      </c>
      <c r="BP37" s="2">
        <f t="shared" si="2"/>
        <v>1</v>
      </c>
      <c r="BR37" s="2">
        <f t="shared" si="11"/>
        <v>0</v>
      </c>
      <c r="BS37" s="2">
        <f t="shared" si="11"/>
        <v>0</v>
      </c>
      <c r="BT37" s="2">
        <f t="shared" si="11"/>
        <v>0</v>
      </c>
      <c r="BU37" s="2">
        <f t="shared" si="11"/>
        <v>0</v>
      </c>
      <c r="BV37" s="2">
        <f t="shared" si="11"/>
        <v>0</v>
      </c>
      <c r="BW37" s="2">
        <f t="shared" si="11"/>
        <v>0</v>
      </c>
      <c r="BX37" s="2">
        <f t="shared" si="11"/>
        <v>0</v>
      </c>
      <c r="BY37" s="2">
        <f t="shared" si="11"/>
        <v>0</v>
      </c>
      <c r="BZ37" s="2">
        <f t="shared" si="11"/>
        <v>0</v>
      </c>
      <c r="CA37" s="2">
        <f t="shared" si="11"/>
        <v>0</v>
      </c>
      <c r="CB37" s="2">
        <f t="shared" si="11"/>
        <v>0</v>
      </c>
      <c r="CC37" s="2">
        <f t="shared" si="11"/>
        <v>0</v>
      </c>
      <c r="CD37" s="2">
        <f t="shared" si="11"/>
        <v>0</v>
      </c>
      <c r="CE37" s="2">
        <f t="shared" si="11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КА-13  -  Гун</v>
      </c>
      <c r="B38" s="10" t="s">
        <v>1587</v>
      </c>
      <c r="C38" s="18">
        <v>2</v>
      </c>
      <c r="D38" s="18">
        <v>0</v>
      </c>
      <c r="E38" s="22" t="s">
        <v>726</v>
      </c>
      <c r="F38" s="22">
        <v>1</v>
      </c>
      <c r="G38" s="22">
        <v>1</v>
      </c>
      <c r="H38" s="20">
        <f t="shared" ca="1" si="4"/>
        <v>0</v>
      </c>
      <c r="I38" s="16" t="str">
        <f t="shared" si="5"/>
        <v>13K002SG0L18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0.8</v>
      </c>
      <c r="Q38" s="54">
        <v>0.35</v>
      </c>
      <c r="R38" s="54">
        <v>0.35</v>
      </c>
      <c r="S38" s="54">
        <v>0.5</v>
      </c>
      <c r="T38" s="54">
        <v>0.55000000000000004</v>
      </c>
      <c r="U38" s="54">
        <v>0.5</v>
      </c>
      <c r="V38" s="54">
        <v>0.45</v>
      </c>
      <c r="W38" s="56">
        <v>0.5</v>
      </c>
      <c r="X38" s="2">
        <f t="shared" ca="1" si="6"/>
        <v>0</v>
      </c>
      <c r="Y38" s="2">
        <f t="shared" ca="1" si="6"/>
        <v>0</v>
      </c>
      <c r="Z38" s="2">
        <f t="shared" ca="1" si="6"/>
        <v>0</v>
      </c>
      <c r="AA38" s="2">
        <f t="shared" ca="1" si="6"/>
        <v>0</v>
      </c>
      <c r="AB38" s="2">
        <f t="shared" ca="1" si="6"/>
        <v>0</v>
      </c>
      <c r="AC38" s="2">
        <f t="shared" ca="1" si="6"/>
        <v>0</v>
      </c>
      <c r="AD38" s="2">
        <f t="shared" ca="1" si="6"/>
        <v>0</v>
      </c>
      <c r="AE38" s="2">
        <f t="shared" ca="1" si="6"/>
        <v>0</v>
      </c>
      <c r="AF38" s="2">
        <f t="shared" ca="1" si="6"/>
        <v>0</v>
      </c>
      <c r="AG38" s="2">
        <f t="shared" ca="1" si="6"/>
        <v>0</v>
      </c>
      <c r="AH38" s="2">
        <f t="shared" ca="1" si="6"/>
        <v>0</v>
      </c>
      <c r="AI38" s="2">
        <f t="shared" ca="1" si="6"/>
        <v>0</v>
      </c>
      <c r="AJ38" s="2">
        <f t="shared" ca="1" si="6"/>
        <v>0</v>
      </c>
      <c r="AK38" s="2">
        <f t="shared" ca="1" si="6"/>
        <v>0</v>
      </c>
      <c r="AL38" s="55">
        <v>0</v>
      </c>
      <c r="AM38" s="55">
        <v>0</v>
      </c>
      <c r="AN38" s="55">
        <v>0</v>
      </c>
      <c r="AO38" s="55">
        <v>0</v>
      </c>
      <c r="AP38" s="55">
        <v>2.21</v>
      </c>
      <c r="AQ38" s="55">
        <v>1.63</v>
      </c>
      <c r="AR38" s="55">
        <v>1.59</v>
      </c>
      <c r="AS38" s="55">
        <v>1.53</v>
      </c>
      <c r="AT38" s="55">
        <v>1.49</v>
      </c>
      <c r="AU38" s="55">
        <v>1.48</v>
      </c>
      <c r="AV38" s="55">
        <v>1.48</v>
      </c>
      <c r="AW38" s="55">
        <v>1.62</v>
      </c>
      <c r="AX38" s="55">
        <v>1.56</v>
      </c>
      <c r="AY38" s="55">
        <v>1.55</v>
      </c>
      <c r="AZ38" s="2">
        <f t="shared" ca="1" si="7"/>
        <v>0</v>
      </c>
      <c r="BA38" s="2">
        <f t="shared" ca="1" si="7"/>
        <v>0</v>
      </c>
      <c r="BB38" s="2">
        <f t="shared" ca="1" si="7"/>
        <v>0</v>
      </c>
      <c r="BC38" s="2">
        <f t="shared" ca="1" si="7"/>
        <v>0</v>
      </c>
      <c r="BD38" s="2">
        <f t="shared" ca="1" si="7"/>
        <v>0</v>
      </c>
      <c r="BE38" s="2">
        <f t="shared" ca="1" si="7"/>
        <v>0</v>
      </c>
      <c r="BF38" s="2">
        <f t="shared" ca="1" si="7"/>
        <v>0</v>
      </c>
      <c r="BG38" s="2">
        <f t="shared" ca="1" si="7"/>
        <v>0</v>
      </c>
      <c r="BH38" s="2">
        <f t="shared" ca="1" si="7"/>
        <v>0</v>
      </c>
      <c r="BI38" s="2">
        <f t="shared" ca="1" si="7"/>
        <v>0</v>
      </c>
      <c r="BJ38" s="2">
        <f t="shared" ca="1" si="7"/>
        <v>0</v>
      </c>
      <c r="BK38" s="2">
        <f t="shared" ca="1" si="7"/>
        <v>0</v>
      </c>
      <c r="BL38" s="2">
        <f t="shared" ca="1" si="7"/>
        <v>0</v>
      </c>
      <c r="BM38" s="2">
        <f t="shared" ca="1" si="7"/>
        <v>0</v>
      </c>
      <c r="BN38" s="2" t="str">
        <f t="shared" si="8"/>
        <v>SG</v>
      </c>
      <c r="BO38" s="2">
        <f>IF(AND(COUNTIF(J38:W38,"&gt;0")&gt;6,COUNTIF(J38:W38,"&gt;0")=SUM(BR38:CE38)),SUM(BR38:CE38),0)</f>
        <v>0</v>
      </c>
      <c r="BP38" s="2">
        <f t="shared" si="2"/>
        <v>1</v>
      </c>
      <c r="BR38" s="2">
        <f t="shared" si="11"/>
        <v>0</v>
      </c>
      <c r="BS38" s="2">
        <f t="shared" si="11"/>
        <v>0</v>
      </c>
      <c r="BT38" s="2">
        <f t="shared" si="11"/>
        <v>0</v>
      </c>
      <c r="BU38" s="2">
        <f t="shared" si="11"/>
        <v>0</v>
      </c>
      <c r="BV38" s="2">
        <f t="shared" si="11"/>
        <v>0</v>
      </c>
      <c r="BW38" s="2">
        <f t="shared" si="11"/>
        <v>0</v>
      </c>
      <c r="BX38" s="2">
        <f t="shared" si="11"/>
        <v>0</v>
      </c>
      <c r="BY38" s="2">
        <f t="shared" si="11"/>
        <v>0</v>
      </c>
      <c r="BZ38" s="2">
        <f t="shared" si="11"/>
        <v>0</v>
      </c>
      <c r="CA38" s="2">
        <f t="shared" si="11"/>
        <v>0</v>
      </c>
      <c r="CB38" s="2">
        <f t="shared" si="11"/>
        <v>0</v>
      </c>
      <c r="CC38" s="2">
        <f t="shared" si="11"/>
        <v>0</v>
      </c>
      <c r="CD38" s="2">
        <f t="shared" si="11"/>
        <v>0</v>
      </c>
      <c r="CE38" s="2">
        <f t="shared" si="11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КА-14  -  Гун</v>
      </c>
      <c r="B39" s="10" t="s">
        <v>1588</v>
      </c>
      <c r="C39" s="18">
        <v>2</v>
      </c>
      <c r="D39" s="18">
        <v>0</v>
      </c>
      <c r="E39" s="22" t="s">
        <v>726</v>
      </c>
      <c r="F39" s="22">
        <v>1</v>
      </c>
      <c r="G39" s="22">
        <v>1</v>
      </c>
      <c r="H39" s="20">
        <f t="shared" ca="1" si="4"/>
        <v>0</v>
      </c>
      <c r="I39" s="16" t="str">
        <f t="shared" si="5"/>
        <v>14K002SG0L18</v>
      </c>
      <c r="J39" s="54">
        <v>0.6</v>
      </c>
      <c r="K39" s="54">
        <v>0.55000000000000004</v>
      </c>
      <c r="L39" s="54">
        <v>0.5</v>
      </c>
      <c r="M39" s="54">
        <v>0.45</v>
      </c>
      <c r="N39" s="54">
        <v>0.55000000000000004</v>
      </c>
      <c r="O39" s="54">
        <v>0.55000000000000004</v>
      </c>
      <c r="P39" s="54">
        <v>0.55000000000000004</v>
      </c>
      <c r="Q39" s="54">
        <v>0.5</v>
      </c>
      <c r="R39" s="54">
        <v>0.45</v>
      </c>
      <c r="S39" s="54">
        <v>0.55000000000000004</v>
      </c>
      <c r="T39" s="54">
        <v>0.6</v>
      </c>
      <c r="U39" s="54">
        <v>0.5</v>
      </c>
      <c r="V39" s="54">
        <v>0.5</v>
      </c>
      <c r="W39" s="56">
        <v>0.65</v>
      </c>
      <c r="X39" s="2">
        <f t="shared" ca="1" si="6"/>
        <v>0</v>
      </c>
      <c r="Y39" s="2">
        <f t="shared" ca="1" si="6"/>
        <v>0</v>
      </c>
      <c r="Z39" s="2">
        <f t="shared" ca="1" si="6"/>
        <v>0</v>
      </c>
      <c r="AA39" s="2">
        <f t="shared" ca="1" si="6"/>
        <v>0</v>
      </c>
      <c r="AB39" s="2">
        <f t="shared" ca="1" si="6"/>
        <v>0</v>
      </c>
      <c r="AC39" s="2">
        <f t="shared" ca="1" si="6"/>
        <v>0</v>
      </c>
      <c r="AD39" s="2">
        <f t="shared" ca="1" si="6"/>
        <v>0</v>
      </c>
      <c r="AE39" s="2">
        <f t="shared" ca="1" si="6"/>
        <v>0</v>
      </c>
      <c r="AF39" s="2">
        <f t="shared" ca="1" si="6"/>
        <v>0</v>
      </c>
      <c r="AG39" s="2">
        <f t="shared" ca="1" si="6"/>
        <v>0</v>
      </c>
      <c r="AH39" s="2">
        <f t="shared" ca="1" si="6"/>
        <v>0</v>
      </c>
      <c r="AI39" s="2">
        <f t="shared" ca="1" si="6"/>
        <v>0</v>
      </c>
      <c r="AJ39" s="2">
        <f t="shared" ca="1" si="6"/>
        <v>0</v>
      </c>
      <c r="AK39" s="2">
        <f t="shared" ca="1" si="6"/>
        <v>0</v>
      </c>
      <c r="AL39" s="55">
        <v>1.47</v>
      </c>
      <c r="AM39" s="55">
        <v>1.47</v>
      </c>
      <c r="AN39" s="55">
        <v>1.45</v>
      </c>
      <c r="AO39" s="55">
        <v>1.47</v>
      </c>
      <c r="AP39" s="55">
        <v>1.5</v>
      </c>
      <c r="AQ39" s="55">
        <v>1.6</v>
      </c>
      <c r="AR39" s="55">
        <v>1.57</v>
      </c>
      <c r="AS39" s="55">
        <v>1.52</v>
      </c>
      <c r="AT39" s="55">
        <v>1.47</v>
      </c>
      <c r="AU39" s="55">
        <v>1.49</v>
      </c>
      <c r="AV39" s="55">
        <v>1.48</v>
      </c>
      <c r="AW39" s="55">
        <v>1.6</v>
      </c>
      <c r="AX39" s="55">
        <v>1.52</v>
      </c>
      <c r="AY39" s="55">
        <v>1.6</v>
      </c>
      <c r="AZ39" s="2">
        <f t="shared" ca="1" si="7"/>
        <v>0</v>
      </c>
      <c r="BA39" s="2">
        <f t="shared" ca="1" si="7"/>
        <v>0</v>
      </c>
      <c r="BB39" s="2">
        <f t="shared" ca="1" si="7"/>
        <v>0</v>
      </c>
      <c r="BC39" s="2">
        <f t="shared" ca="1" si="7"/>
        <v>0</v>
      </c>
      <c r="BD39" s="2">
        <f t="shared" ca="1" si="7"/>
        <v>0</v>
      </c>
      <c r="BE39" s="2">
        <f t="shared" ca="1" si="7"/>
        <v>0</v>
      </c>
      <c r="BF39" s="2">
        <f t="shared" ca="1" si="7"/>
        <v>0</v>
      </c>
      <c r="BG39" s="2">
        <f t="shared" ca="1" si="7"/>
        <v>0</v>
      </c>
      <c r="BH39" s="2">
        <f t="shared" ca="1" si="7"/>
        <v>0</v>
      </c>
      <c r="BI39" s="2">
        <f t="shared" ca="1" si="7"/>
        <v>0</v>
      </c>
      <c r="BJ39" s="2">
        <f t="shared" ca="1" si="7"/>
        <v>0</v>
      </c>
      <c r="BK39" s="2">
        <f t="shared" ca="1" si="7"/>
        <v>0</v>
      </c>
      <c r="BL39" s="2">
        <f t="shared" ca="1" si="7"/>
        <v>0</v>
      </c>
      <c r="BM39" s="2">
        <f t="shared" ca="1" si="7"/>
        <v>0</v>
      </c>
      <c r="BN39" s="2" t="str">
        <f t="shared" si="8"/>
        <v>SG</v>
      </c>
      <c r="BO39" s="2">
        <f>IF(AND(COUNTIF(J39:W39,"&gt;0")&gt;6,COUNTIF(J39:W39,"&gt;0")=SUM(BR39:CE39)),SUM(BR39:CE39),0)</f>
        <v>0</v>
      </c>
      <c r="BP39" s="2">
        <f t="shared" si="2"/>
        <v>1</v>
      </c>
      <c r="BR39" s="2">
        <f t="shared" si="11"/>
        <v>0</v>
      </c>
      <c r="BS39" s="2">
        <f t="shared" si="11"/>
        <v>0</v>
      </c>
      <c r="BT39" s="2">
        <f t="shared" si="11"/>
        <v>0</v>
      </c>
      <c r="BU39" s="2">
        <f t="shared" si="11"/>
        <v>0</v>
      </c>
      <c r="BV39" s="2">
        <f t="shared" si="11"/>
        <v>0</v>
      </c>
      <c r="BW39" s="2">
        <f t="shared" si="11"/>
        <v>0</v>
      </c>
      <c r="BX39" s="2">
        <f t="shared" si="11"/>
        <v>0</v>
      </c>
      <c r="BY39" s="2">
        <f t="shared" si="11"/>
        <v>0</v>
      </c>
      <c r="BZ39" s="2">
        <f t="shared" si="11"/>
        <v>0</v>
      </c>
      <c r="CA39" s="2">
        <f t="shared" si="11"/>
        <v>0</v>
      </c>
      <c r="CB39" s="2">
        <f t="shared" si="11"/>
        <v>0</v>
      </c>
      <c r="CC39" s="2">
        <f t="shared" si="11"/>
        <v>0</v>
      </c>
      <c r="CD39" s="2">
        <f t="shared" si="11"/>
        <v>0</v>
      </c>
      <c r="CE39" s="2">
        <f t="shared" si="11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КА-7  -  Δα_рс</v>
      </c>
      <c r="B40" s="10" t="s">
        <v>1589</v>
      </c>
      <c r="C40" s="18">
        <v>35</v>
      </c>
      <c r="D40" s="18">
        <v>15</v>
      </c>
      <c r="E40" s="22" t="s">
        <v>114</v>
      </c>
      <c r="F40" s="22">
        <v>1</v>
      </c>
      <c r="G40" s="22"/>
      <c r="H40" s="20">
        <f t="shared" ca="1" si="4"/>
        <v>0</v>
      </c>
      <c r="I40" s="16" t="str">
        <f t="shared" si="5"/>
        <v>07K102SV0L18</v>
      </c>
      <c r="J40" s="54">
        <v>11</v>
      </c>
      <c r="K40" s="54">
        <v>12</v>
      </c>
      <c r="L40" s="54">
        <v>12</v>
      </c>
      <c r="M40" s="54">
        <v>14</v>
      </c>
      <c r="N40" s="54">
        <v>14</v>
      </c>
      <c r="O40" s="54">
        <v>14</v>
      </c>
      <c r="P40" s="54">
        <v>13</v>
      </c>
      <c r="Q40" s="54">
        <v>13</v>
      </c>
      <c r="R40" s="54">
        <v>13</v>
      </c>
      <c r="S40" s="54">
        <v>13</v>
      </c>
      <c r="T40" s="54">
        <v>13</v>
      </c>
      <c r="U40" s="54">
        <v>13</v>
      </c>
      <c r="V40" s="54">
        <v>13</v>
      </c>
      <c r="W40" s="56">
        <v>14</v>
      </c>
      <c r="X40" s="2">
        <f t="shared" ca="1" si="6"/>
        <v>0</v>
      </c>
      <c r="Y40" s="2">
        <f t="shared" ca="1" si="6"/>
        <v>0</v>
      </c>
      <c r="Z40" s="2">
        <f t="shared" ca="1" si="6"/>
        <v>0</v>
      </c>
      <c r="AA40" s="2">
        <f t="shared" ca="1" si="6"/>
        <v>0</v>
      </c>
      <c r="AB40" s="2">
        <f t="shared" ca="1" si="6"/>
        <v>0</v>
      </c>
      <c r="AC40" s="2">
        <f t="shared" ca="1" si="6"/>
        <v>0</v>
      </c>
      <c r="AD40" s="2">
        <f t="shared" ca="1" si="6"/>
        <v>0</v>
      </c>
      <c r="AE40" s="2">
        <f t="shared" ca="1" si="6"/>
        <v>0</v>
      </c>
      <c r="AF40" s="2">
        <f t="shared" ca="1" si="6"/>
        <v>0</v>
      </c>
      <c r="AG40" s="2">
        <f t="shared" ca="1" si="6"/>
        <v>0</v>
      </c>
      <c r="AH40" s="2">
        <f t="shared" ca="1" si="6"/>
        <v>0</v>
      </c>
      <c r="AI40" s="2">
        <f t="shared" ca="1" si="6"/>
        <v>0</v>
      </c>
      <c r="AJ40" s="2">
        <f t="shared" ca="1" si="6"/>
        <v>0</v>
      </c>
      <c r="AK40" s="2">
        <f t="shared" ca="1" si="6"/>
        <v>0</v>
      </c>
      <c r="AL40" s="55">
        <v>10</v>
      </c>
      <c r="AM40" s="55">
        <v>10</v>
      </c>
      <c r="AN40" s="55">
        <v>10</v>
      </c>
      <c r="AO40" s="55">
        <v>11</v>
      </c>
      <c r="AP40" s="55">
        <v>11</v>
      </c>
      <c r="AQ40" s="55">
        <v>11</v>
      </c>
      <c r="AR40" s="55">
        <v>11</v>
      </c>
      <c r="AS40" s="55">
        <v>11</v>
      </c>
      <c r="AT40" s="55">
        <v>11</v>
      </c>
      <c r="AU40" s="55">
        <v>10</v>
      </c>
      <c r="AV40" s="55">
        <v>11</v>
      </c>
      <c r="AW40" s="55">
        <v>11</v>
      </c>
      <c r="AX40" s="55">
        <v>11</v>
      </c>
      <c r="AY40" s="55">
        <v>11</v>
      </c>
      <c r="AZ40" s="2">
        <f t="shared" ca="1" si="7"/>
        <v>0</v>
      </c>
      <c r="BA40" s="2">
        <f t="shared" ca="1" si="7"/>
        <v>0</v>
      </c>
      <c r="BB40" s="2">
        <f t="shared" ca="1" si="7"/>
        <v>0</v>
      </c>
      <c r="BC40" s="2">
        <f t="shared" ca="1" si="7"/>
        <v>0</v>
      </c>
      <c r="BD40" s="2">
        <f t="shared" ca="1" si="7"/>
        <v>0</v>
      </c>
      <c r="BE40" s="2">
        <f t="shared" ca="1" si="7"/>
        <v>0</v>
      </c>
      <c r="BF40" s="2">
        <f t="shared" ca="1" si="7"/>
        <v>0</v>
      </c>
      <c r="BG40" s="2">
        <f t="shared" ca="1" si="7"/>
        <v>0</v>
      </c>
      <c r="BH40" s="2">
        <f t="shared" ca="1" si="7"/>
        <v>0</v>
      </c>
      <c r="BI40" s="2">
        <f t="shared" ca="1" si="7"/>
        <v>0</v>
      </c>
      <c r="BJ40" s="2">
        <f t="shared" ca="1" si="7"/>
        <v>0</v>
      </c>
      <c r="BK40" s="2">
        <f t="shared" ca="1" si="7"/>
        <v>0</v>
      </c>
      <c r="BL40" s="2">
        <f t="shared" ca="1" si="7"/>
        <v>0</v>
      </c>
      <c r="BM40" s="2">
        <f t="shared" ca="1" si="7"/>
        <v>0</v>
      </c>
      <c r="BN40" s="2" t="str">
        <f t="shared" si="8"/>
        <v>SV</v>
      </c>
      <c r="BO40" s="2">
        <f>IF(AND(COUNTIF(J40:W40,"&gt;0")&gt;6,COUNTIF(J40:W40,"&gt;0")=SUM(BR40:CE40)),SUM(BR40:CE40),0)</f>
        <v>0</v>
      </c>
      <c r="BP40" s="2">
        <f t="shared" ref="BP40:BP71" si="12">IF(AND(COUNTIF(J40:W40,"&gt;0")&gt;6,SUM(BR40:CE40)=0),1,0)</f>
        <v>1</v>
      </c>
      <c r="BR40" s="2">
        <f t="shared" ref="BR40:CE47" si="13">IF(AND(J81 &gt;0,J40&gt;$C40,J40 &gt;1),1,0)</f>
        <v>0</v>
      </c>
      <c r="BS40" s="2">
        <f t="shared" si="13"/>
        <v>0</v>
      </c>
      <c r="BT40" s="2">
        <f t="shared" si="13"/>
        <v>0</v>
      </c>
      <c r="BU40" s="2">
        <f t="shared" si="13"/>
        <v>0</v>
      </c>
      <c r="BV40" s="2">
        <f t="shared" si="13"/>
        <v>0</v>
      </c>
      <c r="BW40" s="2">
        <f t="shared" si="13"/>
        <v>0</v>
      </c>
      <c r="BX40" s="2">
        <f t="shared" si="13"/>
        <v>0</v>
      </c>
      <c r="BY40" s="2">
        <f t="shared" si="13"/>
        <v>0</v>
      </c>
      <c r="BZ40" s="2">
        <f t="shared" si="13"/>
        <v>0</v>
      </c>
      <c r="CA40" s="2">
        <f t="shared" si="13"/>
        <v>0</v>
      </c>
      <c r="CB40" s="2">
        <f t="shared" si="13"/>
        <v>0</v>
      </c>
      <c r="CC40" s="2">
        <f t="shared" si="13"/>
        <v>0</v>
      </c>
      <c r="CD40" s="2">
        <f t="shared" si="13"/>
        <v>0</v>
      </c>
      <c r="CE40" s="2">
        <f t="shared" si="13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КА-8  -  Δα_рс</v>
      </c>
      <c r="B41" s="10" t="s">
        <v>1590</v>
      </c>
      <c r="C41" s="18">
        <v>35</v>
      </c>
      <c r="D41" s="18">
        <v>15</v>
      </c>
      <c r="E41" s="22" t="s">
        <v>114</v>
      </c>
      <c r="F41" s="22">
        <v>1</v>
      </c>
      <c r="G41" s="22"/>
      <c r="H41" s="20">
        <f t="shared" ca="1" si="4"/>
        <v>0</v>
      </c>
      <c r="I41" s="16" t="str">
        <f t="shared" si="5"/>
        <v>08K102SV0L18</v>
      </c>
      <c r="J41" s="54">
        <v>13</v>
      </c>
      <c r="K41" s="54">
        <v>12</v>
      </c>
      <c r="L41" s="54">
        <v>12</v>
      </c>
      <c r="M41" s="54">
        <v>14</v>
      </c>
      <c r="N41" s="54">
        <v>14</v>
      </c>
      <c r="O41" s="54">
        <v>14</v>
      </c>
      <c r="P41" s="54">
        <v>14</v>
      </c>
      <c r="Q41" s="54">
        <v>14</v>
      </c>
      <c r="R41" s="54">
        <v>13</v>
      </c>
      <c r="S41" s="54">
        <v>13</v>
      </c>
      <c r="T41" s="54">
        <v>13</v>
      </c>
      <c r="U41" s="54">
        <v>14</v>
      </c>
      <c r="V41" s="54">
        <v>14</v>
      </c>
      <c r="W41" s="56">
        <v>14</v>
      </c>
      <c r="X41" s="2">
        <f t="shared" ca="1" si="6"/>
        <v>0</v>
      </c>
      <c r="Y41" s="2">
        <f t="shared" ca="1" si="6"/>
        <v>0</v>
      </c>
      <c r="Z41" s="2">
        <f t="shared" ref="Z41:AK62" ca="1" si="14">IF(L41&lt;&gt;"",IF(LEFT($E41,2)="+-",IF(OR(L41&lt;MIN($C41:$D41),L41&gt;MAX($C41:$D41)),1,0),IF(AND(1*$E41&gt;0,L41&gt;MAX($C41:$D41)),1,IF(AND(1*$E41&lt;0,L41&lt;MIN($C41:$D41)),1,0)))+10*IF(SUM(OFFSET($A$81,MATCH(MID($A41,1,SEARCH(" ",$A41)-1)&amp;"  -  ЧЧР",$A$81:$A$97,0)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$81,IFERROR(MATCH("КА-"&amp;MID($A41,4,2)*1&amp;"А  -  ЧЧР",$A$81:$A$97,0),MATCH("КА-"&amp;MID($A41,4,2)*1&amp;"  -  ЧЧР",$A$81:$A$97,0))-1,COLUMN(L41)-1,,)+OFFSET($A$81,IFERROR(MATCH("КА-"&amp;MID($A41,4,2)*1&amp;"Б  -  ЧЧР",$A$81:$A$97,0),MATCH("КА-"&amp;MID($A41,4,2)*1&amp;"  -  ЧЧР",$A$81:$A$97,0))-1,COLUMN(L41)-1,,)=48,1,0),1),1)),0),0)*IF($G41&gt;0,IF(COLUMN(V$7)-COLUMN($J$7)&gt;=$D$2+$G41,IF(SUM(OFFSET(V41,,-1,,-$G41))&gt;=$G41*21,2,1),1),2)</f>
        <v>0</v>
      </c>
      <c r="AA41" s="2">
        <f t="shared" ca="1" si="14"/>
        <v>0</v>
      </c>
      <c r="AB41" s="2">
        <f t="shared" ca="1" si="14"/>
        <v>0</v>
      </c>
      <c r="AC41" s="2">
        <f t="shared" ca="1" si="14"/>
        <v>0</v>
      </c>
      <c r="AD41" s="2">
        <f t="shared" ca="1" si="14"/>
        <v>0</v>
      </c>
      <c r="AE41" s="2">
        <f t="shared" ca="1" si="14"/>
        <v>0</v>
      </c>
      <c r="AF41" s="2">
        <f t="shared" ca="1" si="14"/>
        <v>0</v>
      </c>
      <c r="AG41" s="2">
        <f t="shared" ca="1" si="14"/>
        <v>0</v>
      </c>
      <c r="AH41" s="2">
        <f t="shared" ca="1" si="14"/>
        <v>0</v>
      </c>
      <c r="AI41" s="2">
        <f t="shared" ca="1" si="14"/>
        <v>0</v>
      </c>
      <c r="AJ41" s="2">
        <f t="shared" ca="1" si="14"/>
        <v>0</v>
      </c>
      <c r="AK41" s="2">
        <f t="shared" ca="1" si="14"/>
        <v>0</v>
      </c>
      <c r="AL41" s="55">
        <v>10</v>
      </c>
      <c r="AM41" s="55">
        <v>10</v>
      </c>
      <c r="AN41" s="55">
        <v>10</v>
      </c>
      <c r="AO41" s="55">
        <v>11</v>
      </c>
      <c r="AP41" s="55">
        <v>11</v>
      </c>
      <c r="AQ41" s="55">
        <v>11</v>
      </c>
      <c r="AR41" s="55">
        <v>11</v>
      </c>
      <c r="AS41" s="55">
        <v>12</v>
      </c>
      <c r="AT41" s="55">
        <v>11</v>
      </c>
      <c r="AU41" s="55">
        <v>11</v>
      </c>
      <c r="AV41" s="55">
        <v>11</v>
      </c>
      <c r="AW41" s="55">
        <v>11</v>
      </c>
      <c r="AX41" s="55">
        <v>11</v>
      </c>
      <c r="AY41" s="55">
        <v>12</v>
      </c>
      <c r="AZ41" s="2">
        <f t="shared" ca="1" si="7"/>
        <v>0</v>
      </c>
      <c r="BA41" s="2">
        <f t="shared" ca="1" si="7"/>
        <v>0</v>
      </c>
      <c r="BB41" s="2">
        <f t="shared" ref="BB41:BM62" ca="1" si="15">COUNTIF(OFFSET(J41,,$D$2+2,COUNTIF(OFFSET($H41,1-ROW($H41),2+4*$D$2,99),"="&amp;OFFSET($H41,,2+4*$D$2))),"&gt;20")</f>
        <v>0</v>
      </c>
      <c r="BC41" s="2">
        <f t="shared" ca="1" si="15"/>
        <v>0</v>
      </c>
      <c r="BD41" s="2">
        <f t="shared" ca="1" si="15"/>
        <v>0</v>
      </c>
      <c r="BE41" s="2">
        <f t="shared" ca="1" si="15"/>
        <v>0</v>
      </c>
      <c r="BF41" s="2">
        <f t="shared" ca="1" si="15"/>
        <v>0</v>
      </c>
      <c r="BG41" s="2">
        <f t="shared" ca="1" si="15"/>
        <v>0</v>
      </c>
      <c r="BH41" s="2">
        <f t="shared" ca="1" si="15"/>
        <v>0</v>
      </c>
      <c r="BI41" s="2">
        <f t="shared" ca="1" si="15"/>
        <v>0</v>
      </c>
      <c r="BJ41" s="2">
        <f t="shared" ca="1" si="15"/>
        <v>0</v>
      </c>
      <c r="BK41" s="2">
        <f t="shared" ca="1" si="15"/>
        <v>0</v>
      </c>
      <c r="BL41" s="2">
        <f t="shared" ca="1" si="15"/>
        <v>0</v>
      </c>
      <c r="BM41" s="2">
        <f t="shared" ca="1" si="15"/>
        <v>0</v>
      </c>
      <c r="BN41" s="2" t="str">
        <f t="shared" si="8"/>
        <v>SV</v>
      </c>
      <c r="BO41" s="2">
        <f>IF(AND(COUNTIF(J41:W41,"&gt;0")&gt;6,COUNTIF(J41:W41,"&gt;0")=SUM(BR41:CE41)),SUM(BR41:CE41),0)</f>
        <v>0</v>
      </c>
      <c r="BP41" s="2">
        <f t="shared" si="12"/>
        <v>1</v>
      </c>
      <c r="BR41" s="2">
        <f t="shared" si="13"/>
        <v>0</v>
      </c>
      <c r="BS41" s="2">
        <f t="shared" si="13"/>
        <v>0</v>
      </c>
      <c r="BT41" s="2">
        <f t="shared" si="13"/>
        <v>0</v>
      </c>
      <c r="BU41" s="2">
        <f t="shared" si="13"/>
        <v>0</v>
      </c>
      <c r="BV41" s="2">
        <f t="shared" si="13"/>
        <v>0</v>
      </c>
      <c r="BW41" s="2">
        <f t="shared" si="13"/>
        <v>0</v>
      </c>
      <c r="BX41" s="2">
        <f t="shared" si="13"/>
        <v>0</v>
      </c>
      <c r="BY41" s="2">
        <f t="shared" si="13"/>
        <v>0</v>
      </c>
      <c r="BZ41" s="2">
        <f t="shared" si="13"/>
        <v>0</v>
      </c>
      <c r="CA41" s="2">
        <f t="shared" si="13"/>
        <v>0</v>
      </c>
      <c r="CB41" s="2">
        <f t="shared" si="13"/>
        <v>0</v>
      </c>
      <c r="CC41" s="2">
        <f t="shared" si="13"/>
        <v>0</v>
      </c>
      <c r="CD41" s="2">
        <f t="shared" si="13"/>
        <v>0</v>
      </c>
      <c r="CE41" s="2">
        <f t="shared" si="13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КА-9  -  Δα_рс</v>
      </c>
      <c r="B42" s="10" t="s">
        <v>1591</v>
      </c>
      <c r="C42" s="18">
        <v>35</v>
      </c>
      <c r="D42" s="18">
        <v>15</v>
      </c>
      <c r="E42" s="22" t="s">
        <v>114</v>
      </c>
      <c r="F42" s="22">
        <v>1</v>
      </c>
      <c r="G42" s="22"/>
      <c r="H42" s="20">
        <f t="shared" ca="1" si="4"/>
        <v>0</v>
      </c>
      <c r="I42" s="16" t="str">
        <f t="shared" si="5"/>
        <v>09K102SV0L18</v>
      </c>
      <c r="J42" s="54">
        <v>11</v>
      </c>
      <c r="K42" s="54">
        <v>12</v>
      </c>
      <c r="L42" s="54">
        <v>12</v>
      </c>
      <c r="M42" s="54">
        <v>13</v>
      </c>
      <c r="N42" s="54">
        <v>13</v>
      </c>
      <c r="O42" s="54">
        <v>13</v>
      </c>
      <c r="P42" s="54">
        <v>13</v>
      </c>
      <c r="Q42" s="54">
        <v>13</v>
      </c>
      <c r="R42" s="54">
        <v>13</v>
      </c>
      <c r="S42" s="54">
        <v>13</v>
      </c>
      <c r="T42" s="54">
        <v>13</v>
      </c>
      <c r="U42" s="54">
        <v>13</v>
      </c>
      <c r="V42" s="54">
        <v>13</v>
      </c>
      <c r="W42" s="56">
        <v>14</v>
      </c>
      <c r="X42" s="2">
        <f t="shared" ref="X42:AB99" ca="1" si="16">IF(J42&lt;&gt;"",IF(LEFT($E42,2)="+-",IF(OR(J42&lt;MIN($C42:$D42),J42&gt;MAX($C42:$D42)),1,0),IF(AND(1*$E42&gt;0,J42&gt;MAX($C42:$D42)),1,IF(AND(1*$E42&lt;0,J42&lt;MIN($C42:$D42)),1,0)))+10*IF(SUM(OFFSET($A$81,MATCH(MID($A42,1,SEARCH(" ",$A42)-1)&amp;"  -  ЧЧР",$A$81:$A$97,0)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$81,IFERROR(MATCH("КА-"&amp;MID($A42,4,2)*1&amp;"А  -  ЧЧР",$A$81:$A$97,0),MATCH("КА-"&amp;MID($A42,4,2)*1&amp;"  -  ЧЧР",$A$81:$A$97,0))-1,COLUMN(J42)-1,,)+OFFSET($A$81,IFERROR(MATCH("КА-"&amp;MID($A42,4,2)*1&amp;"Б  -  ЧЧР",$A$81:$A$97,0),MATCH("КА-"&amp;MID($A42,4,2)*1&amp;"  -  ЧЧР",$A$81:$A$97,0))-1,COLUMN(J42)-1,,)=48,1,0),1),1)),0),0)*IF($G42&gt;0,IF(COLUMN(T$7)-COLUMN($J$7)&gt;=$D$2+$G42,IF(SUM(OFFSET(T42,,-1,,-$G42))&gt;=$G42*21,2,1),1),2)</f>
        <v>0</v>
      </c>
      <c r="Y42" s="2">
        <f t="shared" ca="1" si="16"/>
        <v>0</v>
      </c>
      <c r="Z42" s="2">
        <f t="shared" ca="1" si="14"/>
        <v>0</v>
      </c>
      <c r="AA42" s="2">
        <f t="shared" ca="1" si="14"/>
        <v>0</v>
      </c>
      <c r="AB42" s="2">
        <f t="shared" ca="1" si="14"/>
        <v>0</v>
      </c>
      <c r="AC42" s="2">
        <f t="shared" ca="1" si="14"/>
        <v>0</v>
      </c>
      <c r="AD42" s="2">
        <f t="shared" ca="1" si="14"/>
        <v>0</v>
      </c>
      <c r="AE42" s="2">
        <f t="shared" ca="1" si="14"/>
        <v>0</v>
      </c>
      <c r="AF42" s="2">
        <f t="shared" ca="1" si="14"/>
        <v>0</v>
      </c>
      <c r="AG42" s="2">
        <f t="shared" ca="1" si="14"/>
        <v>0</v>
      </c>
      <c r="AH42" s="2">
        <f t="shared" ca="1" si="14"/>
        <v>0</v>
      </c>
      <c r="AI42" s="2">
        <f t="shared" ca="1" si="14"/>
        <v>0</v>
      </c>
      <c r="AJ42" s="2">
        <f t="shared" ca="1" si="14"/>
        <v>0</v>
      </c>
      <c r="AK42" s="2">
        <f t="shared" ca="1" si="14"/>
        <v>0</v>
      </c>
      <c r="AL42" s="55">
        <v>10</v>
      </c>
      <c r="AM42" s="55">
        <v>10</v>
      </c>
      <c r="AN42" s="55">
        <v>10</v>
      </c>
      <c r="AO42" s="55">
        <v>11</v>
      </c>
      <c r="AP42" s="55">
        <v>11</v>
      </c>
      <c r="AQ42" s="55">
        <v>11</v>
      </c>
      <c r="AR42" s="55">
        <v>11</v>
      </c>
      <c r="AS42" s="55">
        <v>11</v>
      </c>
      <c r="AT42" s="55">
        <v>11</v>
      </c>
      <c r="AU42" s="55">
        <v>11</v>
      </c>
      <c r="AV42" s="55">
        <v>11</v>
      </c>
      <c r="AW42" s="55">
        <v>11</v>
      </c>
      <c r="AX42" s="55">
        <v>11</v>
      </c>
      <c r="AY42" s="55">
        <v>11</v>
      </c>
      <c r="AZ42" s="2">
        <f t="shared" ref="AZ42:BG99" ca="1" si="17">COUNTIF(OFFSET(H42,,$D$2+2,COUNTIF(OFFSET($H42,1-ROW($H42),2+4*$D$2,99),"="&amp;OFFSET($H42,,2+4*$D$2))),"&gt;20")</f>
        <v>0</v>
      </c>
      <c r="BA42" s="2">
        <f t="shared" ca="1" si="17"/>
        <v>0</v>
      </c>
      <c r="BB42" s="2">
        <f t="shared" ca="1" si="15"/>
        <v>0</v>
      </c>
      <c r="BC42" s="2">
        <f t="shared" ca="1" si="15"/>
        <v>0</v>
      </c>
      <c r="BD42" s="2">
        <f t="shared" ca="1" si="15"/>
        <v>0</v>
      </c>
      <c r="BE42" s="2">
        <f t="shared" ca="1" si="15"/>
        <v>0</v>
      </c>
      <c r="BF42" s="2">
        <f t="shared" ca="1" si="15"/>
        <v>0</v>
      </c>
      <c r="BG42" s="2">
        <f t="shared" ca="1" si="15"/>
        <v>0</v>
      </c>
      <c r="BH42" s="2">
        <f t="shared" ca="1" si="15"/>
        <v>0</v>
      </c>
      <c r="BI42" s="2">
        <f t="shared" ca="1" si="15"/>
        <v>0</v>
      </c>
      <c r="BJ42" s="2">
        <f t="shared" ca="1" si="15"/>
        <v>0</v>
      </c>
      <c r="BK42" s="2">
        <f t="shared" ca="1" si="15"/>
        <v>0</v>
      </c>
      <c r="BL42" s="2">
        <f t="shared" ca="1" si="15"/>
        <v>0</v>
      </c>
      <c r="BM42" s="2">
        <f t="shared" ca="1" si="15"/>
        <v>0</v>
      </c>
      <c r="BN42" s="2" t="str">
        <f t="shared" si="8"/>
        <v>SV</v>
      </c>
      <c r="BO42" s="2">
        <f>IF(AND(COUNTIF(J42:W42,"&gt;0")&gt;6,COUNTIF(J42:W42,"&gt;0")=SUM(BR42:CE42)),SUM(BR42:CE42),0)</f>
        <v>0</v>
      </c>
      <c r="BP42" s="2">
        <f t="shared" si="12"/>
        <v>1</v>
      </c>
      <c r="BR42" s="2">
        <f t="shared" si="13"/>
        <v>0</v>
      </c>
      <c r="BS42" s="2">
        <f t="shared" si="13"/>
        <v>0</v>
      </c>
      <c r="BT42" s="2">
        <f t="shared" si="13"/>
        <v>0</v>
      </c>
      <c r="BU42" s="2">
        <f t="shared" si="13"/>
        <v>0</v>
      </c>
      <c r="BV42" s="2">
        <f t="shared" si="13"/>
        <v>0</v>
      </c>
      <c r="BW42" s="2">
        <f t="shared" si="13"/>
        <v>0</v>
      </c>
      <c r="BX42" s="2">
        <f t="shared" si="13"/>
        <v>0</v>
      </c>
      <c r="BY42" s="2">
        <f t="shared" si="13"/>
        <v>0</v>
      </c>
      <c r="BZ42" s="2">
        <f t="shared" si="13"/>
        <v>0</v>
      </c>
      <c r="CA42" s="2">
        <f t="shared" si="13"/>
        <v>0</v>
      </c>
      <c r="CB42" s="2">
        <f t="shared" si="13"/>
        <v>0</v>
      </c>
      <c r="CC42" s="2">
        <f t="shared" si="13"/>
        <v>0</v>
      </c>
      <c r="CD42" s="2">
        <f t="shared" si="13"/>
        <v>0</v>
      </c>
      <c r="CE42" s="2">
        <f t="shared" si="13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КА-10  -  Δα_рс</v>
      </c>
      <c r="B43" s="10" t="s">
        <v>1592</v>
      </c>
      <c r="C43" s="18">
        <v>35</v>
      </c>
      <c r="D43" s="18">
        <v>15</v>
      </c>
      <c r="E43" s="22" t="s">
        <v>114</v>
      </c>
      <c r="F43" s="22">
        <v>1</v>
      </c>
      <c r="G43" s="22"/>
      <c r="H43" s="20">
        <f t="shared" ca="1" si="4"/>
        <v>0</v>
      </c>
      <c r="I43" s="16" t="str">
        <f t="shared" si="5"/>
        <v>10K102SV0L18</v>
      </c>
      <c r="J43" s="54">
        <v>9</v>
      </c>
      <c r="K43" s="54">
        <v>13</v>
      </c>
      <c r="L43" s="54">
        <v>13</v>
      </c>
      <c r="M43" s="54">
        <v>14</v>
      </c>
      <c r="N43" s="54">
        <v>14</v>
      </c>
      <c r="O43" s="54">
        <v>15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6">
        <v>0</v>
      </c>
      <c r="X43" s="2">
        <f t="shared" ca="1" si="16"/>
        <v>0</v>
      </c>
      <c r="Y43" s="2">
        <f t="shared" ca="1" si="16"/>
        <v>0</v>
      </c>
      <c r="Z43" s="2">
        <f t="shared" ca="1" si="14"/>
        <v>0</v>
      </c>
      <c r="AA43" s="2">
        <f t="shared" ca="1" si="14"/>
        <v>0</v>
      </c>
      <c r="AB43" s="2">
        <f t="shared" ca="1" si="14"/>
        <v>0</v>
      </c>
      <c r="AC43" s="2">
        <f t="shared" ca="1" si="14"/>
        <v>0</v>
      </c>
      <c r="AD43" s="2">
        <f t="shared" ca="1" si="14"/>
        <v>0</v>
      </c>
      <c r="AE43" s="2">
        <f t="shared" ca="1" si="14"/>
        <v>0</v>
      </c>
      <c r="AF43" s="2">
        <f t="shared" ca="1" si="14"/>
        <v>0</v>
      </c>
      <c r="AG43" s="2">
        <f t="shared" ca="1" si="14"/>
        <v>0</v>
      </c>
      <c r="AH43" s="2">
        <f t="shared" ca="1" si="14"/>
        <v>0</v>
      </c>
      <c r="AI43" s="2">
        <f t="shared" ca="1" si="14"/>
        <v>0</v>
      </c>
      <c r="AJ43" s="2">
        <f t="shared" ca="1" si="14"/>
        <v>0</v>
      </c>
      <c r="AK43" s="2">
        <f t="shared" ca="1" si="14"/>
        <v>0</v>
      </c>
      <c r="AL43" s="55">
        <v>10</v>
      </c>
      <c r="AM43" s="55">
        <v>10</v>
      </c>
      <c r="AN43" s="55">
        <v>11</v>
      </c>
      <c r="AO43" s="55">
        <v>11</v>
      </c>
      <c r="AP43" s="55">
        <v>11</v>
      </c>
      <c r="AQ43" s="55">
        <v>13</v>
      </c>
      <c r="AR43" s="55">
        <v>0</v>
      </c>
      <c r="AS43" s="55">
        <v>0</v>
      </c>
      <c r="AT43" s="55">
        <v>0</v>
      </c>
      <c r="AU43" s="55">
        <v>0</v>
      </c>
      <c r="AV43" s="55">
        <v>0</v>
      </c>
      <c r="AW43" s="55">
        <v>0</v>
      </c>
      <c r="AX43" s="55">
        <v>0</v>
      </c>
      <c r="AY43" s="55">
        <v>0</v>
      </c>
      <c r="AZ43" s="2">
        <f t="shared" ca="1" si="17"/>
        <v>0</v>
      </c>
      <c r="BA43" s="2">
        <f t="shared" ca="1" si="17"/>
        <v>0</v>
      </c>
      <c r="BB43" s="2">
        <f t="shared" ca="1" si="15"/>
        <v>0</v>
      </c>
      <c r="BC43" s="2">
        <f t="shared" ca="1" si="15"/>
        <v>0</v>
      </c>
      <c r="BD43" s="2">
        <f t="shared" ca="1" si="15"/>
        <v>0</v>
      </c>
      <c r="BE43" s="2">
        <f t="shared" ca="1" si="15"/>
        <v>0</v>
      </c>
      <c r="BF43" s="2">
        <f t="shared" ca="1" si="15"/>
        <v>0</v>
      </c>
      <c r="BG43" s="2">
        <f t="shared" ca="1" si="15"/>
        <v>0</v>
      </c>
      <c r="BH43" s="2">
        <f t="shared" ca="1" si="15"/>
        <v>0</v>
      </c>
      <c r="BI43" s="2">
        <f t="shared" ca="1" si="15"/>
        <v>0</v>
      </c>
      <c r="BJ43" s="2">
        <f t="shared" ca="1" si="15"/>
        <v>0</v>
      </c>
      <c r="BK43" s="2">
        <f t="shared" ca="1" si="15"/>
        <v>0</v>
      </c>
      <c r="BL43" s="2">
        <f t="shared" ca="1" si="15"/>
        <v>0</v>
      </c>
      <c r="BM43" s="2">
        <f t="shared" ca="1" si="15"/>
        <v>0</v>
      </c>
      <c r="BN43" s="2" t="str">
        <f t="shared" si="8"/>
        <v>SV</v>
      </c>
      <c r="BP43" s="2">
        <f t="shared" si="12"/>
        <v>0</v>
      </c>
      <c r="BR43" s="2">
        <f t="shared" si="13"/>
        <v>0</v>
      </c>
      <c r="BS43" s="2">
        <f t="shared" si="13"/>
        <v>0</v>
      </c>
      <c r="BT43" s="2">
        <f t="shared" si="13"/>
        <v>0</v>
      </c>
      <c r="BU43" s="2">
        <f t="shared" si="13"/>
        <v>0</v>
      </c>
      <c r="BV43" s="2">
        <f t="shared" si="13"/>
        <v>0</v>
      </c>
      <c r="BW43" s="2">
        <f t="shared" si="13"/>
        <v>0</v>
      </c>
      <c r="BX43" s="2">
        <f t="shared" si="13"/>
        <v>0</v>
      </c>
      <c r="BY43" s="2">
        <f t="shared" si="13"/>
        <v>0</v>
      </c>
      <c r="BZ43" s="2">
        <f t="shared" si="13"/>
        <v>0</v>
      </c>
      <c r="CA43" s="2">
        <f t="shared" si="13"/>
        <v>0</v>
      </c>
      <c r="CB43" s="2">
        <f t="shared" si="13"/>
        <v>0</v>
      </c>
      <c r="CC43" s="2">
        <f t="shared" si="13"/>
        <v>0</v>
      </c>
      <c r="CD43" s="2">
        <f t="shared" si="13"/>
        <v>0</v>
      </c>
      <c r="CE43" s="2">
        <f t="shared" si="13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КА-11  -  Δα_рс</v>
      </c>
      <c r="B44" s="10" t="s">
        <v>1593</v>
      </c>
      <c r="C44" s="18">
        <v>35</v>
      </c>
      <c r="D44" s="18">
        <v>15</v>
      </c>
      <c r="E44" s="22" t="s">
        <v>114</v>
      </c>
      <c r="F44" s="22">
        <v>1</v>
      </c>
      <c r="G44" s="22"/>
      <c r="H44" s="20">
        <f t="shared" ca="1" si="4"/>
        <v>0</v>
      </c>
      <c r="I44" s="16" t="str">
        <f t="shared" si="5"/>
        <v>11K102SV0L18</v>
      </c>
      <c r="J44" s="54">
        <v>9</v>
      </c>
      <c r="K44" s="54">
        <v>11</v>
      </c>
      <c r="L44" s="54">
        <v>11</v>
      </c>
      <c r="M44" s="54">
        <v>12</v>
      </c>
      <c r="N44" s="54">
        <v>12</v>
      </c>
      <c r="O44" s="54">
        <v>12</v>
      </c>
      <c r="P44" s="54">
        <v>12</v>
      </c>
      <c r="Q44" s="54">
        <v>12</v>
      </c>
      <c r="R44" s="54">
        <v>12</v>
      </c>
      <c r="S44" s="54">
        <v>12</v>
      </c>
      <c r="T44" s="54">
        <v>12</v>
      </c>
      <c r="U44" s="54">
        <v>12</v>
      </c>
      <c r="V44" s="54">
        <v>12</v>
      </c>
      <c r="W44" s="56">
        <v>12</v>
      </c>
      <c r="X44" s="2">
        <f t="shared" ca="1" si="16"/>
        <v>0</v>
      </c>
      <c r="Y44" s="2">
        <f t="shared" ca="1" si="16"/>
        <v>0</v>
      </c>
      <c r="Z44" s="2">
        <f t="shared" ca="1" si="14"/>
        <v>0</v>
      </c>
      <c r="AA44" s="2">
        <f t="shared" ca="1" si="14"/>
        <v>0</v>
      </c>
      <c r="AB44" s="2">
        <f t="shared" ca="1" si="14"/>
        <v>0</v>
      </c>
      <c r="AC44" s="2">
        <f t="shared" ca="1" si="14"/>
        <v>0</v>
      </c>
      <c r="AD44" s="2">
        <f t="shared" ca="1" si="14"/>
        <v>0</v>
      </c>
      <c r="AE44" s="2">
        <f t="shared" ca="1" si="14"/>
        <v>0</v>
      </c>
      <c r="AF44" s="2">
        <f t="shared" ca="1" si="14"/>
        <v>0</v>
      </c>
      <c r="AG44" s="2">
        <f t="shared" ca="1" si="14"/>
        <v>0</v>
      </c>
      <c r="AH44" s="2">
        <f t="shared" ca="1" si="14"/>
        <v>0</v>
      </c>
      <c r="AI44" s="2">
        <f t="shared" ca="1" si="14"/>
        <v>0</v>
      </c>
      <c r="AJ44" s="2">
        <f t="shared" ca="1" si="14"/>
        <v>0</v>
      </c>
      <c r="AK44" s="2">
        <f t="shared" ca="1" si="14"/>
        <v>0</v>
      </c>
      <c r="AL44" s="55">
        <v>10</v>
      </c>
      <c r="AM44" s="55">
        <v>10</v>
      </c>
      <c r="AN44" s="55">
        <v>10</v>
      </c>
      <c r="AO44" s="55">
        <v>11</v>
      </c>
      <c r="AP44" s="55">
        <v>11</v>
      </c>
      <c r="AQ44" s="55">
        <v>11</v>
      </c>
      <c r="AR44" s="55">
        <v>11</v>
      </c>
      <c r="AS44" s="55">
        <v>11</v>
      </c>
      <c r="AT44" s="55">
        <v>11</v>
      </c>
      <c r="AU44" s="55">
        <v>11</v>
      </c>
      <c r="AV44" s="55">
        <v>11</v>
      </c>
      <c r="AW44" s="55">
        <v>11</v>
      </c>
      <c r="AX44" s="55">
        <v>11</v>
      </c>
      <c r="AY44" s="55">
        <v>11</v>
      </c>
      <c r="AZ44" s="2">
        <f t="shared" ca="1" si="17"/>
        <v>0</v>
      </c>
      <c r="BA44" s="2">
        <f t="shared" ca="1" si="17"/>
        <v>0</v>
      </c>
      <c r="BB44" s="2">
        <f t="shared" ca="1" si="15"/>
        <v>0</v>
      </c>
      <c r="BC44" s="2">
        <f t="shared" ca="1" si="15"/>
        <v>0</v>
      </c>
      <c r="BD44" s="2">
        <f t="shared" ca="1" si="15"/>
        <v>0</v>
      </c>
      <c r="BE44" s="2">
        <f t="shared" ca="1" si="15"/>
        <v>0</v>
      </c>
      <c r="BF44" s="2">
        <f t="shared" ca="1" si="15"/>
        <v>0</v>
      </c>
      <c r="BG44" s="2">
        <f t="shared" ca="1" si="15"/>
        <v>0</v>
      </c>
      <c r="BH44" s="2">
        <f t="shared" ca="1" si="15"/>
        <v>0</v>
      </c>
      <c r="BI44" s="2">
        <f t="shared" ca="1" si="15"/>
        <v>0</v>
      </c>
      <c r="BJ44" s="2">
        <f t="shared" ca="1" si="15"/>
        <v>0</v>
      </c>
      <c r="BK44" s="2">
        <f t="shared" ca="1" si="15"/>
        <v>0</v>
      </c>
      <c r="BL44" s="2">
        <f t="shared" ca="1" si="15"/>
        <v>0</v>
      </c>
      <c r="BM44" s="2">
        <f t="shared" ca="1" si="15"/>
        <v>0</v>
      </c>
      <c r="BN44" s="2" t="str">
        <f t="shared" si="8"/>
        <v>SV</v>
      </c>
      <c r="BO44" s="2">
        <f>IF(AND(COUNTIF(J44:W44,"&gt;0")&gt;6,COUNTIF(J44:W44,"&gt;0")=SUM(BR44:CE44)),SUM(BR44:CE44),0)</f>
        <v>0</v>
      </c>
      <c r="BP44" s="2">
        <f t="shared" si="12"/>
        <v>1</v>
      </c>
      <c r="BR44" s="2">
        <f t="shared" si="13"/>
        <v>0</v>
      </c>
      <c r="BS44" s="2">
        <f t="shared" si="13"/>
        <v>0</v>
      </c>
      <c r="BT44" s="2">
        <f t="shared" si="13"/>
        <v>0</v>
      </c>
      <c r="BU44" s="2">
        <f t="shared" si="13"/>
        <v>0</v>
      </c>
      <c r="BV44" s="2">
        <f t="shared" si="13"/>
        <v>0</v>
      </c>
      <c r="BW44" s="2">
        <f t="shared" si="13"/>
        <v>0</v>
      </c>
      <c r="BX44" s="2">
        <f t="shared" si="13"/>
        <v>0</v>
      </c>
      <c r="BY44" s="2">
        <f t="shared" si="13"/>
        <v>0</v>
      </c>
      <c r="BZ44" s="2">
        <f t="shared" si="13"/>
        <v>0</v>
      </c>
      <c r="CA44" s="2">
        <f t="shared" si="13"/>
        <v>0</v>
      </c>
      <c r="CB44" s="2">
        <f t="shared" si="13"/>
        <v>0</v>
      </c>
      <c r="CC44" s="2">
        <f t="shared" si="13"/>
        <v>0</v>
      </c>
      <c r="CD44" s="2">
        <f t="shared" si="13"/>
        <v>0</v>
      </c>
      <c r="CE44" s="2">
        <f t="shared" si="13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КА-12  -  Δα_рс</v>
      </c>
      <c r="B45" s="15" t="s">
        <v>1594</v>
      </c>
      <c r="C45" s="18">
        <v>35</v>
      </c>
      <c r="D45" s="18">
        <v>15</v>
      </c>
      <c r="E45" s="22" t="s">
        <v>114</v>
      </c>
      <c r="F45" s="22">
        <v>1</v>
      </c>
      <c r="G45" s="22"/>
      <c r="H45" s="20">
        <f t="shared" ca="1" si="4"/>
        <v>0</v>
      </c>
      <c r="I45" s="16" t="str">
        <f t="shared" si="5"/>
        <v>12K102SV0L18</v>
      </c>
      <c r="J45" s="54">
        <v>10</v>
      </c>
      <c r="K45" s="54">
        <v>10</v>
      </c>
      <c r="L45" s="54">
        <v>10</v>
      </c>
      <c r="M45" s="54">
        <v>10</v>
      </c>
      <c r="N45" s="54">
        <v>10</v>
      </c>
      <c r="O45" s="54">
        <v>10</v>
      </c>
      <c r="P45" s="54">
        <v>10</v>
      </c>
      <c r="Q45" s="54">
        <v>10</v>
      </c>
      <c r="R45" s="54">
        <v>10</v>
      </c>
      <c r="S45" s="54">
        <v>10</v>
      </c>
      <c r="T45" s="54">
        <v>10</v>
      </c>
      <c r="U45" s="54">
        <v>10</v>
      </c>
      <c r="V45" s="54">
        <v>10</v>
      </c>
      <c r="W45" s="56">
        <v>10</v>
      </c>
      <c r="X45" s="2">
        <f t="shared" ca="1" si="16"/>
        <v>0</v>
      </c>
      <c r="Y45" s="2">
        <f t="shared" ca="1" si="16"/>
        <v>0</v>
      </c>
      <c r="Z45" s="2">
        <f t="shared" ca="1" si="14"/>
        <v>0</v>
      </c>
      <c r="AA45" s="2">
        <f t="shared" ca="1" si="14"/>
        <v>0</v>
      </c>
      <c r="AB45" s="2">
        <f t="shared" ca="1" si="14"/>
        <v>0</v>
      </c>
      <c r="AC45" s="2">
        <f t="shared" ca="1" si="14"/>
        <v>0</v>
      </c>
      <c r="AD45" s="2">
        <f t="shared" ca="1" si="14"/>
        <v>0</v>
      </c>
      <c r="AE45" s="2">
        <f t="shared" ca="1" si="14"/>
        <v>0</v>
      </c>
      <c r="AF45" s="2">
        <f t="shared" ca="1" si="14"/>
        <v>0</v>
      </c>
      <c r="AG45" s="2">
        <f t="shared" ca="1" si="14"/>
        <v>0</v>
      </c>
      <c r="AH45" s="2">
        <f t="shared" ca="1" si="14"/>
        <v>0</v>
      </c>
      <c r="AI45" s="2">
        <f t="shared" ca="1" si="14"/>
        <v>0</v>
      </c>
      <c r="AJ45" s="2">
        <f t="shared" ca="1" si="14"/>
        <v>0</v>
      </c>
      <c r="AK45" s="2">
        <f t="shared" ca="1" si="14"/>
        <v>0</v>
      </c>
      <c r="AL45" s="55">
        <v>11</v>
      </c>
      <c r="AM45" s="55">
        <v>11</v>
      </c>
      <c r="AN45" s="55">
        <v>11</v>
      </c>
      <c r="AO45" s="55">
        <v>11</v>
      </c>
      <c r="AP45" s="55">
        <v>11</v>
      </c>
      <c r="AQ45" s="55">
        <v>11</v>
      </c>
      <c r="AR45" s="55">
        <v>11</v>
      </c>
      <c r="AS45" s="55">
        <v>11</v>
      </c>
      <c r="AT45" s="55">
        <v>11</v>
      </c>
      <c r="AU45" s="55">
        <v>11</v>
      </c>
      <c r="AV45" s="55">
        <v>11</v>
      </c>
      <c r="AW45" s="55">
        <v>11</v>
      </c>
      <c r="AX45" s="55">
        <v>11</v>
      </c>
      <c r="AY45" s="55">
        <v>12</v>
      </c>
      <c r="AZ45" s="2">
        <f t="shared" ca="1" si="17"/>
        <v>0</v>
      </c>
      <c r="BA45" s="2">
        <f t="shared" ca="1" si="17"/>
        <v>0</v>
      </c>
      <c r="BB45" s="2">
        <f t="shared" ca="1" si="15"/>
        <v>0</v>
      </c>
      <c r="BC45" s="2">
        <f t="shared" ca="1" si="15"/>
        <v>0</v>
      </c>
      <c r="BD45" s="2">
        <f t="shared" ca="1" si="15"/>
        <v>0</v>
      </c>
      <c r="BE45" s="2">
        <f t="shared" ca="1" si="15"/>
        <v>0</v>
      </c>
      <c r="BF45" s="2">
        <f t="shared" ca="1" si="15"/>
        <v>0</v>
      </c>
      <c r="BG45" s="2">
        <f t="shared" ca="1" si="15"/>
        <v>0</v>
      </c>
      <c r="BH45" s="2">
        <f t="shared" ca="1" si="15"/>
        <v>0</v>
      </c>
      <c r="BI45" s="2">
        <f t="shared" ca="1" si="15"/>
        <v>0</v>
      </c>
      <c r="BJ45" s="2">
        <f t="shared" ca="1" si="15"/>
        <v>0</v>
      </c>
      <c r="BK45" s="2">
        <f t="shared" ca="1" si="15"/>
        <v>0</v>
      </c>
      <c r="BL45" s="2">
        <f t="shared" ca="1" si="15"/>
        <v>0</v>
      </c>
      <c r="BM45" s="2">
        <f t="shared" ca="1" si="15"/>
        <v>0</v>
      </c>
      <c r="BN45" s="2" t="str">
        <f t="shared" si="8"/>
        <v>SV</v>
      </c>
      <c r="BP45" s="2">
        <f t="shared" si="12"/>
        <v>1</v>
      </c>
      <c r="BR45" s="2">
        <f t="shared" si="13"/>
        <v>0</v>
      </c>
      <c r="BS45" s="2">
        <f t="shared" si="13"/>
        <v>0</v>
      </c>
      <c r="BT45" s="2">
        <f t="shared" si="13"/>
        <v>0</v>
      </c>
      <c r="BU45" s="2">
        <f t="shared" si="13"/>
        <v>0</v>
      </c>
      <c r="BV45" s="2">
        <f t="shared" si="13"/>
        <v>0</v>
      </c>
      <c r="BW45" s="2">
        <f t="shared" si="13"/>
        <v>0</v>
      </c>
      <c r="BX45" s="2">
        <f t="shared" si="13"/>
        <v>0</v>
      </c>
      <c r="BY45" s="2">
        <f t="shared" si="13"/>
        <v>0</v>
      </c>
      <c r="BZ45" s="2">
        <f t="shared" si="13"/>
        <v>0</v>
      </c>
      <c r="CA45" s="2">
        <f t="shared" si="13"/>
        <v>0</v>
      </c>
      <c r="CB45" s="2">
        <f t="shared" si="13"/>
        <v>0</v>
      </c>
      <c r="CC45" s="2">
        <f t="shared" si="13"/>
        <v>0</v>
      </c>
      <c r="CD45" s="2">
        <f t="shared" si="13"/>
        <v>0</v>
      </c>
      <c r="CE45" s="2">
        <f t="shared" si="13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КА-13  -  Δα_рс</v>
      </c>
      <c r="B46" s="15" t="s">
        <v>1595</v>
      </c>
      <c r="C46" s="18">
        <v>35</v>
      </c>
      <c r="D46" s="18">
        <v>15</v>
      </c>
      <c r="E46" s="22" t="s">
        <v>114</v>
      </c>
      <c r="F46" s="22">
        <v>1</v>
      </c>
      <c r="G46" s="22"/>
      <c r="H46" s="20">
        <f t="shared" ca="1" si="4"/>
        <v>0</v>
      </c>
      <c r="I46" s="16" t="str">
        <f t="shared" si="5"/>
        <v>13K102SV0L18</v>
      </c>
      <c r="J46" s="54">
        <v>0</v>
      </c>
      <c r="K46" s="54">
        <v>0</v>
      </c>
      <c r="L46" s="54">
        <v>0</v>
      </c>
      <c r="M46" s="54">
        <v>0</v>
      </c>
      <c r="N46" s="54">
        <v>12</v>
      </c>
      <c r="O46" s="54">
        <v>10</v>
      </c>
      <c r="P46" s="54">
        <v>10</v>
      </c>
      <c r="Q46" s="54">
        <v>10</v>
      </c>
      <c r="R46" s="54">
        <v>10</v>
      </c>
      <c r="S46" s="54">
        <v>10</v>
      </c>
      <c r="T46" s="54">
        <v>10</v>
      </c>
      <c r="U46" s="54">
        <v>10</v>
      </c>
      <c r="V46" s="54">
        <v>10</v>
      </c>
      <c r="W46" s="56">
        <v>10</v>
      </c>
      <c r="X46" s="2">
        <f t="shared" ca="1" si="16"/>
        <v>0</v>
      </c>
      <c r="Y46" s="2">
        <f t="shared" ca="1" si="16"/>
        <v>0</v>
      </c>
      <c r="Z46" s="2">
        <f t="shared" ca="1" si="14"/>
        <v>0</v>
      </c>
      <c r="AA46" s="2">
        <f t="shared" ca="1" si="14"/>
        <v>0</v>
      </c>
      <c r="AB46" s="2">
        <f t="shared" ca="1" si="14"/>
        <v>0</v>
      </c>
      <c r="AC46" s="2">
        <f t="shared" ca="1" si="14"/>
        <v>0</v>
      </c>
      <c r="AD46" s="2">
        <f t="shared" ca="1" si="14"/>
        <v>0</v>
      </c>
      <c r="AE46" s="2">
        <f t="shared" ca="1" si="14"/>
        <v>0</v>
      </c>
      <c r="AF46" s="2">
        <f t="shared" ca="1" si="14"/>
        <v>0</v>
      </c>
      <c r="AG46" s="2">
        <f t="shared" ca="1" si="14"/>
        <v>0</v>
      </c>
      <c r="AH46" s="2">
        <f t="shared" ca="1" si="14"/>
        <v>0</v>
      </c>
      <c r="AI46" s="2">
        <f t="shared" ca="1" si="14"/>
        <v>0</v>
      </c>
      <c r="AJ46" s="2">
        <f t="shared" ca="1" si="14"/>
        <v>0</v>
      </c>
      <c r="AK46" s="2">
        <f t="shared" ca="1" si="14"/>
        <v>0</v>
      </c>
      <c r="AL46" s="55">
        <v>0</v>
      </c>
      <c r="AM46" s="55">
        <v>0</v>
      </c>
      <c r="AN46" s="55">
        <v>0</v>
      </c>
      <c r="AO46" s="55">
        <v>0</v>
      </c>
      <c r="AP46" s="55">
        <v>13</v>
      </c>
      <c r="AQ46" s="55">
        <v>11</v>
      </c>
      <c r="AR46" s="55">
        <v>11</v>
      </c>
      <c r="AS46" s="55">
        <v>11</v>
      </c>
      <c r="AT46" s="55">
        <v>11</v>
      </c>
      <c r="AU46" s="55">
        <v>11</v>
      </c>
      <c r="AV46" s="55">
        <v>11</v>
      </c>
      <c r="AW46" s="55">
        <v>11</v>
      </c>
      <c r="AX46" s="55">
        <v>11</v>
      </c>
      <c r="AY46" s="55">
        <v>11</v>
      </c>
      <c r="AZ46" s="2">
        <f t="shared" ca="1" si="17"/>
        <v>0</v>
      </c>
      <c r="BA46" s="2">
        <f t="shared" ca="1" si="17"/>
        <v>0</v>
      </c>
      <c r="BB46" s="2">
        <f t="shared" ca="1" si="15"/>
        <v>0</v>
      </c>
      <c r="BC46" s="2">
        <f t="shared" ca="1" si="15"/>
        <v>0</v>
      </c>
      <c r="BD46" s="2">
        <f t="shared" ca="1" si="15"/>
        <v>0</v>
      </c>
      <c r="BE46" s="2">
        <f t="shared" ca="1" si="15"/>
        <v>0</v>
      </c>
      <c r="BF46" s="2">
        <f t="shared" ca="1" si="15"/>
        <v>0</v>
      </c>
      <c r="BG46" s="2">
        <f t="shared" ca="1" si="15"/>
        <v>0</v>
      </c>
      <c r="BH46" s="2">
        <f t="shared" ca="1" si="15"/>
        <v>0</v>
      </c>
      <c r="BI46" s="2">
        <f t="shared" ca="1" si="15"/>
        <v>0</v>
      </c>
      <c r="BJ46" s="2">
        <f t="shared" ca="1" si="15"/>
        <v>0</v>
      </c>
      <c r="BK46" s="2">
        <f t="shared" ca="1" si="15"/>
        <v>0</v>
      </c>
      <c r="BL46" s="2">
        <f t="shared" ca="1" si="15"/>
        <v>0</v>
      </c>
      <c r="BM46" s="2">
        <f t="shared" ca="1" si="15"/>
        <v>0</v>
      </c>
      <c r="BN46" s="2" t="str">
        <f t="shared" si="8"/>
        <v>SV</v>
      </c>
      <c r="BO46" s="2">
        <f>IF(AND(COUNTIF(J46:W46,"&gt;0")&gt;6,COUNTIF(J46:W46,"&gt;0")=SUM(BR46:CE46)),SUM(BR46:CE46),0)</f>
        <v>0</v>
      </c>
      <c r="BP46" s="2">
        <f t="shared" si="12"/>
        <v>1</v>
      </c>
      <c r="BR46" s="2">
        <f t="shared" si="13"/>
        <v>0</v>
      </c>
      <c r="BS46" s="2">
        <f t="shared" si="13"/>
        <v>0</v>
      </c>
      <c r="BT46" s="2">
        <f t="shared" si="13"/>
        <v>0</v>
      </c>
      <c r="BU46" s="2">
        <f t="shared" si="13"/>
        <v>0</v>
      </c>
      <c r="BV46" s="2">
        <f t="shared" si="13"/>
        <v>0</v>
      </c>
      <c r="BW46" s="2">
        <f t="shared" si="13"/>
        <v>0</v>
      </c>
      <c r="BX46" s="2">
        <f t="shared" si="13"/>
        <v>0</v>
      </c>
      <c r="BY46" s="2">
        <f t="shared" si="13"/>
        <v>0</v>
      </c>
      <c r="BZ46" s="2">
        <f t="shared" si="13"/>
        <v>0</v>
      </c>
      <c r="CA46" s="2">
        <f t="shared" si="13"/>
        <v>0</v>
      </c>
      <c r="CB46" s="2">
        <f t="shared" si="13"/>
        <v>0</v>
      </c>
      <c r="CC46" s="2">
        <f t="shared" si="13"/>
        <v>0</v>
      </c>
      <c r="CD46" s="2">
        <f t="shared" si="13"/>
        <v>0</v>
      </c>
      <c r="CE46" s="2">
        <f t="shared" si="13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КА-14  -  Δα_рс</v>
      </c>
      <c r="B47" s="15" t="s">
        <v>1596</v>
      </c>
      <c r="C47" s="18">
        <v>35</v>
      </c>
      <c r="D47" s="18">
        <v>15</v>
      </c>
      <c r="E47" s="22" t="s">
        <v>114</v>
      </c>
      <c r="F47" s="22">
        <v>1</v>
      </c>
      <c r="G47" s="22"/>
      <c r="H47" s="20">
        <f t="shared" ca="1" si="4"/>
        <v>0</v>
      </c>
      <c r="I47" s="16" t="str">
        <f t="shared" si="5"/>
        <v>14K102SV0L18</v>
      </c>
      <c r="J47" s="54">
        <v>9</v>
      </c>
      <c r="K47" s="54">
        <v>10</v>
      </c>
      <c r="L47" s="54">
        <v>10</v>
      </c>
      <c r="M47" s="54">
        <v>10</v>
      </c>
      <c r="N47" s="54">
        <v>10</v>
      </c>
      <c r="O47" s="54">
        <v>11</v>
      </c>
      <c r="P47" s="54">
        <v>11</v>
      </c>
      <c r="Q47" s="54">
        <v>11</v>
      </c>
      <c r="R47" s="54">
        <v>10</v>
      </c>
      <c r="S47" s="54">
        <v>10</v>
      </c>
      <c r="T47" s="54">
        <v>10</v>
      </c>
      <c r="U47" s="54">
        <v>11</v>
      </c>
      <c r="V47" s="54">
        <v>11</v>
      </c>
      <c r="W47" s="56">
        <v>11</v>
      </c>
      <c r="X47" s="2">
        <f t="shared" ca="1" si="16"/>
        <v>0</v>
      </c>
      <c r="Y47" s="2">
        <f t="shared" ca="1" si="16"/>
        <v>0</v>
      </c>
      <c r="Z47" s="2">
        <f t="shared" ca="1" si="14"/>
        <v>0</v>
      </c>
      <c r="AA47" s="2">
        <f t="shared" ca="1" si="14"/>
        <v>0</v>
      </c>
      <c r="AB47" s="2">
        <f t="shared" ca="1" si="14"/>
        <v>0</v>
      </c>
      <c r="AC47" s="2">
        <f t="shared" ca="1" si="14"/>
        <v>0</v>
      </c>
      <c r="AD47" s="2">
        <f t="shared" ca="1" si="14"/>
        <v>0</v>
      </c>
      <c r="AE47" s="2">
        <f t="shared" ca="1" si="14"/>
        <v>0</v>
      </c>
      <c r="AF47" s="2">
        <f t="shared" ca="1" si="14"/>
        <v>0</v>
      </c>
      <c r="AG47" s="2">
        <f t="shared" ca="1" si="14"/>
        <v>0</v>
      </c>
      <c r="AH47" s="2">
        <f t="shared" ca="1" si="14"/>
        <v>0</v>
      </c>
      <c r="AI47" s="2">
        <f t="shared" ca="1" si="14"/>
        <v>0</v>
      </c>
      <c r="AJ47" s="2">
        <f t="shared" ca="1" si="14"/>
        <v>0</v>
      </c>
      <c r="AK47" s="2">
        <f t="shared" ca="1" si="14"/>
        <v>0</v>
      </c>
      <c r="AL47" s="55">
        <v>10</v>
      </c>
      <c r="AM47" s="55">
        <v>10</v>
      </c>
      <c r="AN47" s="55">
        <v>10</v>
      </c>
      <c r="AO47" s="55">
        <v>11</v>
      </c>
      <c r="AP47" s="55">
        <v>11</v>
      </c>
      <c r="AQ47" s="55">
        <v>11</v>
      </c>
      <c r="AR47" s="55">
        <v>11</v>
      </c>
      <c r="AS47" s="55">
        <v>11</v>
      </c>
      <c r="AT47" s="55">
        <v>11</v>
      </c>
      <c r="AU47" s="55">
        <v>11</v>
      </c>
      <c r="AV47" s="55">
        <v>11</v>
      </c>
      <c r="AW47" s="55">
        <v>11</v>
      </c>
      <c r="AX47" s="55">
        <v>11</v>
      </c>
      <c r="AY47" s="55">
        <v>11</v>
      </c>
      <c r="AZ47" s="2">
        <f t="shared" ca="1" si="17"/>
        <v>0</v>
      </c>
      <c r="BA47" s="2">
        <f t="shared" ca="1" si="17"/>
        <v>0</v>
      </c>
      <c r="BB47" s="2">
        <f t="shared" ca="1" si="15"/>
        <v>0</v>
      </c>
      <c r="BC47" s="2">
        <f t="shared" ca="1" si="15"/>
        <v>0</v>
      </c>
      <c r="BD47" s="2">
        <f t="shared" ca="1" si="15"/>
        <v>0</v>
      </c>
      <c r="BE47" s="2">
        <f t="shared" ca="1" si="15"/>
        <v>0</v>
      </c>
      <c r="BF47" s="2">
        <f t="shared" ca="1" si="15"/>
        <v>0</v>
      </c>
      <c r="BG47" s="2">
        <f t="shared" ca="1" si="15"/>
        <v>0</v>
      </c>
      <c r="BH47" s="2">
        <f t="shared" ca="1" si="15"/>
        <v>0</v>
      </c>
      <c r="BI47" s="2">
        <f t="shared" ca="1" si="15"/>
        <v>0</v>
      </c>
      <c r="BJ47" s="2">
        <f t="shared" ca="1" si="15"/>
        <v>0</v>
      </c>
      <c r="BK47" s="2">
        <f t="shared" ca="1" si="15"/>
        <v>0</v>
      </c>
      <c r="BL47" s="2">
        <f t="shared" ca="1" si="15"/>
        <v>0</v>
      </c>
      <c r="BM47" s="2">
        <f t="shared" ca="1" si="15"/>
        <v>0</v>
      </c>
      <c r="BN47" s="2" t="str">
        <f t="shared" si="8"/>
        <v>SV</v>
      </c>
      <c r="BO47" s="2">
        <f>IF(AND(COUNTIF(J47:W47,"&gt;0")&gt;6,COUNTIF(J47:W47,"&gt;0")=SUM(BR47:CE47)),SUM(BR47:CE47),0)</f>
        <v>0</v>
      </c>
      <c r="BP47" s="2">
        <f t="shared" si="12"/>
        <v>1</v>
      </c>
      <c r="BR47" s="2">
        <f t="shared" si="13"/>
        <v>0</v>
      </c>
      <c r="BS47" s="2">
        <f t="shared" si="13"/>
        <v>0</v>
      </c>
      <c r="BT47" s="2">
        <f t="shared" si="13"/>
        <v>0</v>
      </c>
      <c r="BU47" s="2">
        <f t="shared" si="13"/>
        <v>0</v>
      </c>
      <c r="BV47" s="2">
        <f t="shared" si="13"/>
        <v>0</v>
      </c>
      <c r="BW47" s="2">
        <f t="shared" si="13"/>
        <v>0</v>
      </c>
      <c r="BX47" s="2">
        <f t="shared" si="13"/>
        <v>0</v>
      </c>
      <c r="BY47" s="2">
        <f t="shared" si="13"/>
        <v>0</v>
      </c>
      <c r="BZ47" s="2">
        <f t="shared" si="13"/>
        <v>0</v>
      </c>
      <c r="CA47" s="2">
        <f t="shared" si="13"/>
        <v>0</v>
      </c>
      <c r="CB47" s="2">
        <f t="shared" si="13"/>
        <v>0</v>
      </c>
      <c r="CC47" s="2">
        <f t="shared" si="13"/>
        <v>0</v>
      </c>
      <c r="CD47" s="2">
        <f t="shared" si="13"/>
        <v>0</v>
      </c>
      <c r="CE47" s="2">
        <f t="shared" si="13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ТА-9  -  Тпв</v>
      </c>
      <c r="B48" s="15" t="s">
        <v>1597</v>
      </c>
      <c r="C48" s="18">
        <v>240</v>
      </c>
      <c r="D48" s="18">
        <v>175</v>
      </c>
      <c r="E48" s="22" t="s">
        <v>118</v>
      </c>
      <c r="F48" s="22">
        <v>3</v>
      </c>
      <c r="G48" s="22"/>
      <c r="H48" s="20">
        <f t="shared" ca="1" si="4"/>
        <v>0</v>
      </c>
      <c r="I48" s="16" t="str">
        <f t="shared" si="5"/>
        <v>09T002TW0L18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54">
        <v>0</v>
      </c>
      <c r="T48" s="54">
        <v>0</v>
      </c>
      <c r="U48" s="54">
        <v>0</v>
      </c>
      <c r="V48" s="54">
        <v>0</v>
      </c>
      <c r="W48" s="56">
        <v>0</v>
      </c>
      <c r="X48" s="2">
        <f t="shared" ca="1" si="16"/>
        <v>2</v>
      </c>
      <c r="Y48" s="2">
        <f t="shared" ca="1" si="16"/>
        <v>2</v>
      </c>
      <c r="Z48" s="2">
        <f t="shared" ca="1" si="14"/>
        <v>2</v>
      </c>
      <c r="AA48" s="2">
        <f t="shared" ca="1" si="14"/>
        <v>2</v>
      </c>
      <c r="AB48" s="2">
        <f t="shared" ca="1" si="14"/>
        <v>2</v>
      </c>
      <c r="AC48" s="2">
        <f t="shared" ca="1" si="14"/>
        <v>2</v>
      </c>
      <c r="AD48" s="2">
        <f t="shared" ca="1" si="14"/>
        <v>2</v>
      </c>
      <c r="AE48" s="2">
        <f t="shared" ca="1" si="14"/>
        <v>2</v>
      </c>
      <c r="AF48" s="2">
        <f t="shared" ca="1" si="14"/>
        <v>2</v>
      </c>
      <c r="AG48" s="2">
        <f t="shared" ca="1" si="14"/>
        <v>2</v>
      </c>
      <c r="AH48" s="2">
        <f t="shared" ca="1" si="14"/>
        <v>2</v>
      </c>
      <c r="AI48" s="2">
        <f t="shared" ca="1" si="14"/>
        <v>2</v>
      </c>
      <c r="AJ48" s="2">
        <f t="shared" ca="1" si="14"/>
        <v>2</v>
      </c>
      <c r="AK48" s="2">
        <f t="shared" ca="1" si="14"/>
        <v>2</v>
      </c>
      <c r="AL48" s="55">
        <v>0</v>
      </c>
      <c r="AM48" s="55">
        <v>0</v>
      </c>
      <c r="AN48" s="55">
        <v>0</v>
      </c>
      <c r="AO48" s="55">
        <v>0</v>
      </c>
      <c r="AP48" s="55">
        <v>0</v>
      </c>
      <c r="AQ48" s="55">
        <v>0</v>
      </c>
      <c r="AR48" s="55">
        <v>0</v>
      </c>
      <c r="AS48" s="55">
        <v>0</v>
      </c>
      <c r="AT48" s="55">
        <v>0</v>
      </c>
      <c r="AU48" s="55">
        <v>0</v>
      </c>
      <c r="AV48" s="55">
        <v>0</v>
      </c>
      <c r="AW48" s="55">
        <v>0</v>
      </c>
      <c r="AX48" s="55">
        <v>0</v>
      </c>
      <c r="AY48" s="55">
        <v>0</v>
      </c>
      <c r="AZ48" s="2">
        <f t="shared" ca="1" si="17"/>
        <v>0</v>
      </c>
      <c r="BA48" s="2">
        <f t="shared" ca="1" si="17"/>
        <v>0</v>
      </c>
      <c r="BB48" s="2">
        <f t="shared" ca="1" si="15"/>
        <v>0</v>
      </c>
      <c r="BC48" s="2">
        <f t="shared" ca="1" si="15"/>
        <v>0</v>
      </c>
      <c r="BD48" s="2">
        <f t="shared" ca="1" si="15"/>
        <v>0</v>
      </c>
      <c r="BE48" s="2">
        <f t="shared" ca="1" si="15"/>
        <v>0</v>
      </c>
      <c r="BF48" s="2">
        <f t="shared" ca="1" si="15"/>
        <v>0</v>
      </c>
      <c r="BG48" s="2">
        <f t="shared" ca="1" si="15"/>
        <v>0</v>
      </c>
      <c r="BH48" s="2">
        <f t="shared" ca="1" si="15"/>
        <v>0</v>
      </c>
      <c r="BI48" s="2">
        <f t="shared" ca="1" si="15"/>
        <v>0</v>
      </c>
      <c r="BJ48" s="2">
        <f t="shared" ca="1" si="15"/>
        <v>0</v>
      </c>
      <c r="BK48" s="2">
        <f t="shared" ca="1" si="15"/>
        <v>0</v>
      </c>
      <c r="BL48" s="2">
        <f t="shared" ca="1" si="15"/>
        <v>0</v>
      </c>
      <c r="BM48" s="2">
        <f t="shared" ca="1" si="15"/>
        <v>0</v>
      </c>
      <c r="BN48" s="2" t="str">
        <f t="shared" si="8"/>
        <v>TW</v>
      </c>
      <c r="BP48" s="2">
        <f t="shared" si="12"/>
        <v>0</v>
      </c>
      <c r="BR48" s="2">
        <f t="shared" ref="BR48:CE52" si="18">IF(AND(J89 &gt;0,J48&lt;$D48,J48&gt;50),1,0)</f>
        <v>0</v>
      </c>
      <c r="BS48" s="2">
        <f t="shared" si="18"/>
        <v>0</v>
      </c>
      <c r="BT48" s="2">
        <f t="shared" si="18"/>
        <v>0</v>
      </c>
      <c r="BU48" s="2">
        <f t="shared" si="18"/>
        <v>0</v>
      </c>
      <c r="BV48" s="2">
        <f t="shared" si="18"/>
        <v>0</v>
      </c>
      <c r="BW48" s="2">
        <f t="shared" si="18"/>
        <v>0</v>
      </c>
      <c r="BX48" s="2">
        <f t="shared" si="18"/>
        <v>0</v>
      </c>
      <c r="BY48" s="2">
        <f t="shared" si="18"/>
        <v>0</v>
      </c>
      <c r="BZ48" s="2">
        <f t="shared" si="18"/>
        <v>0</v>
      </c>
      <c r="CA48" s="2">
        <f t="shared" si="18"/>
        <v>0</v>
      </c>
      <c r="CB48" s="2">
        <f t="shared" si="18"/>
        <v>0</v>
      </c>
      <c r="CC48" s="2">
        <f t="shared" si="18"/>
        <v>0</v>
      </c>
      <c r="CD48" s="2">
        <f t="shared" si="18"/>
        <v>0</v>
      </c>
      <c r="CE48" s="2">
        <f t="shared" si="18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ТА-11  -  Тпв</v>
      </c>
      <c r="B49" s="15" t="s">
        <v>1598</v>
      </c>
      <c r="C49" s="18">
        <v>240</v>
      </c>
      <c r="D49" s="18">
        <v>175</v>
      </c>
      <c r="E49" s="22" t="s">
        <v>118</v>
      </c>
      <c r="F49" s="22">
        <v>3</v>
      </c>
      <c r="G49" s="22"/>
      <c r="H49" s="20">
        <f t="shared" ca="1" si="4"/>
        <v>0</v>
      </c>
      <c r="I49" s="16" t="str">
        <f t="shared" si="5"/>
        <v>11T002TW0L18</v>
      </c>
      <c r="J49" s="54">
        <v>231.1</v>
      </c>
      <c r="K49" s="54">
        <v>229.7</v>
      </c>
      <c r="L49" s="54">
        <v>230</v>
      </c>
      <c r="M49" s="54">
        <v>228.2</v>
      </c>
      <c r="N49" s="54">
        <v>227.9</v>
      </c>
      <c r="O49" s="54">
        <v>227</v>
      </c>
      <c r="P49" s="54">
        <v>227.2</v>
      </c>
      <c r="Q49" s="54">
        <v>228.7</v>
      </c>
      <c r="R49" s="54">
        <v>228.9</v>
      </c>
      <c r="S49" s="54">
        <v>229.2</v>
      </c>
      <c r="T49" s="54">
        <v>229.3</v>
      </c>
      <c r="U49" s="54">
        <v>228.7</v>
      </c>
      <c r="V49" s="54">
        <v>229.1</v>
      </c>
      <c r="W49" s="56">
        <v>230.1</v>
      </c>
      <c r="X49" s="2">
        <f t="shared" ca="1" si="16"/>
        <v>0</v>
      </c>
      <c r="Y49" s="2">
        <f t="shared" ca="1" si="16"/>
        <v>0</v>
      </c>
      <c r="Z49" s="2">
        <f t="shared" ca="1" si="14"/>
        <v>0</v>
      </c>
      <c r="AA49" s="2">
        <f t="shared" ca="1" si="14"/>
        <v>0</v>
      </c>
      <c r="AB49" s="2">
        <f t="shared" ca="1" si="14"/>
        <v>0</v>
      </c>
      <c r="AC49" s="2">
        <f t="shared" ca="1" si="14"/>
        <v>0</v>
      </c>
      <c r="AD49" s="2">
        <f t="shared" ca="1" si="14"/>
        <v>0</v>
      </c>
      <c r="AE49" s="2">
        <f t="shared" ca="1" si="14"/>
        <v>0</v>
      </c>
      <c r="AF49" s="2">
        <f t="shared" ca="1" si="14"/>
        <v>0</v>
      </c>
      <c r="AG49" s="2">
        <f t="shared" ca="1" si="14"/>
        <v>0</v>
      </c>
      <c r="AH49" s="2">
        <f t="shared" ca="1" si="14"/>
        <v>0</v>
      </c>
      <c r="AI49" s="2">
        <f t="shared" ca="1" si="14"/>
        <v>0</v>
      </c>
      <c r="AJ49" s="2">
        <f t="shared" ca="1" si="14"/>
        <v>0</v>
      </c>
      <c r="AK49" s="2">
        <f t="shared" ca="1" si="14"/>
        <v>0</v>
      </c>
      <c r="AL49" s="55">
        <v>233</v>
      </c>
      <c r="AM49" s="55">
        <v>232.4</v>
      </c>
      <c r="AN49" s="55">
        <v>232.3</v>
      </c>
      <c r="AO49" s="55">
        <v>230.9</v>
      </c>
      <c r="AP49" s="55">
        <v>231.1</v>
      </c>
      <c r="AQ49" s="55">
        <v>231.3</v>
      </c>
      <c r="AR49" s="55">
        <v>231.2</v>
      </c>
      <c r="AS49" s="55">
        <v>231.3</v>
      </c>
      <c r="AT49" s="55">
        <v>231.4</v>
      </c>
      <c r="AU49" s="55">
        <v>231.4</v>
      </c>
      <c r="AV49" s="55">
        <v>231.7</v>
      </c>
      <c r="AW49" s="55">
        <v>230.9</v>
      </c>
      <c r="AX49" s="55">
        <v>231.2</v>
      </c>
      <c r="AY49" s="55">
        <v>232.3</v>
      </c>
      <c r="AZ49" s="2">
        <f t="shared" ca="1" si="17"/>
        <v>0</v>
      </c>
      <c r="BA49" s="2">
        <f t="shared" ca="1" si="17"/>
        <v>0</v>
      </c>
      <c r="BB49" s="2">
        <f t="shared" ca="1" si="15"/>
        <v>0</v>
      </c>
      <c r="BC49" s="2">
        <f t="shared" ca="1" si="15"/>
        <v>0</v>
      </c>
      <c r="BD49" s="2">
        <f t="shared" ca="1" si="15"/>
        <v>0</v>
      </c>
      <c r="BE49" s="2">
        <f t="shared" ca="1" si="15"/>
        <v>0</v>
      </c>
      <c r="BF49" s="2">
        <f t="shared" ca="1" si="15"/>
        <v>0</v>
      </c>
      <c r="BG49" s="2">
        <f t="shared" ca="1" si="15"/>
        <v>0</v>
      </c>
      <c r="BH49" s="2">
        <f t="shared" ca="1" si="15"/>
        <v>0</v>
      </c>
      <c r="BI49" s="2">
        <f t="shared" ca="1" si="15"/>
        <v>0</v>
      </c>
      <c r="BJ49" s="2">
        <f t="shared" ca="1" si="15"/>
        <v>0</v>
      </c>
      <c r="BK49" s="2">
        <f t="shared" ca="1" si="15"/>
        <v>0</v>
      </c>
      <c r="BL49" s="2">
        <f t="shared" ca="1" si="15"/>
        <v>0</v>
      </c>
      <c r="BM49" s="2">
        <f t="shared" ca="1" si="15"/>
        <v>0</v>
      </c>
      <c r="BN49" s="2" t="str">
        <f t="shared" si="8"/>
        <v>TW</v>
      </c>
      <c r="BO49" s="2">
        <f>IF(AND(COUNTIF(J49:W49,"&gt;0")&gt;6,COUNTIF(J49:W49,"&gt;0")=SUM(BR49:CE49)),SUM(BR49:CE49),0)</f>
        <v>0</v>
      </c>
      <c r="BP49" s="2">
        <f t="shared" si="12"/>
        <v>1</v>
      </c>
      <c r="BR49" s="2">
        <f t="shared" si="18"/>
        <v>0</v>
      </c>
      <c r="BS49" s="2">
        <f t="shared" si="18"/>
        <v>0</v>
      </c>
      <c r="BT49" s="2">
        <f t="shared" si="18"/>
        <v>0</v>
      </c>
      <c r="BU49" s="2">
        <f t="shared" si="18"/>
        <v>0</v>
      </c>
      <c r="BV49" s="2">
        <f t="shared" si="18"/>
        <v>0</v>
      </c>
      <c r="BW49" s="2">
        <f t="shared" si="18"/>
        <v>0</v>
      </c>
      <c r="BX49" s="2">
        <f t="shared" si="18"/>
        <v>0</v>
      </c>
      <c r="BY49" s="2">
        <f t="shared" si="18"/>
        <v>0</v>
      </c>
      <c r="BZ49" s="2">
        <f t="shared" si="18"/>
        <v>0</v>
      </c>
      <c r="CA49" s="2">
        <f t="shared" si="18"/>
        <v>0</v>
      </c>
      <c r="CB49" s="2">
        <f t="shared" si="18"/>
        <v>0</v>
      </c>
      <c r="CC49" s="2">
        <f t="shared" si="18"/>
        <v>0</v>
      </c>
      <c r="CD49" s="2">
        <f t="shared" si="18"/>
        <v>0</v>
      </c>
      <c r="CE49" s="2">
        <f t="shared" si="18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ТА-12  -  Тпв</v>
      </c>
      <c r="B50" s="15" t="s">
        <v>1599</v>
      </c>
      <c r="C50" s="18">
        <v>240</v>
      </c>
      <c r="D50" s="18">
        <v>175</v>
      </c>
      <c r="E50" s="22" t="s">
        <v>118</v>
      </c>
      <c r="F50" s="22">
        <v>3</v>
      </c>
      <c r="G50" s="22"/>
      <c r="H50" s="20">
        <f t="shared" ca="1" si="4"/>
        <v>0</v>
      </c>
      <c r="I50" s="16" t="str">
        <f t="shared" si="5"/>
        <v>12T002TW0L18</v>
      </c>
      <c r="J50" s="54">
        <v>225.5</v>
      </c>
      <c r="K50" s="54">
        <v>226.3</v>
      </c>
      <c r="L50" s="54">
        <v>227</v>
      </c>
      <c r="M50" s="54">
        <v>227.7</v>
      </c>
      <c r="N50" s="54">
        <v>227.8</v>
      </c>
      <c r="O50" s="54">
        <v>228.8</v>
      </c>
      <c r="P50" s="54">
        <v>229.2</v>
      </c>
      <c r="Q50" s="54">
        <v>228</v>
      </c>
      <c r="R50" s="54">
        <v>226.9</v>
      </c>
      <c r="S50" s="54">
        <v>227.6</v>
      </c>
      <c r="T50" s="54">
        <v>228</v>
      </c>
      <c r="U50" s="54">
        <v>229</v>
      </c>
      <c r="V50" s="54">
        <v>227.8</v>
      </c>
      <c r="W50" s="56">
        <v>228.4</v>
      </c>
      <c r="X50" s="2">
        <f t="shared" ca="1" si="16"/>
        <v>0</v>
      </c>
      <c r="Y50" s="2">
        <f t="shared" ca="1" si="16"/>
        <v>0</v>
      </c>
      <c r="Z50" s="2">
        <f t="shared" ca="1" si="14"/>
        <v>0</v>
      </c>
      <c r="AA50" s="2">
        <f t="shared" ca="1" si="14"/>
        <v>0</v>
      </c>
      <c r="AB50" s="2">
        <f t="shared" ca="1" si="14"/>
        <v>0</v>
      </c>
      <c r="AC50" s="2">
        <f t="shared" ca="1" si="14"/>
        <v>0</v>
      </c>
      <c r="AD50" s="2">
        <f t="shared" ca="1" si="14"/>
        <v>0</v>
      </c>
      <c r="AE50" s="2">
        <f t="shared" ca="1" si="14"/>
        <v>0</v>
      </c>
      <c r="AF50" s="2">
        <f t="shared" ca="1" si="14"/>
        <v>0</v>
      </c>
      <c r="AG50" s="2">
        <f t="shared" ca="1" si="14"/>
        <v>0</v>
      </c>
      <c r="AH50" s="2">
        <f t="shared" ca="1" si="14"/>
        <v>0</v>
      </c>
      <c r="AI50" s="2">
        <f t="shared" ca="1" si="14"/>
        <v>0</v>
      </c>
      <c r="AJ50" s="2">
        <f t="shared" ca="1" si="14"/>
        <v>0</v>
      </c>
      <c r="AK50" s="2">
        <f t="shared" ca="1" si="14"/>
        <v>0</v>
      </c>
      <c r="AL50" s="55">
        <v>229.9</v>
      </c>
      <c r="AM50" s="55">
        <v>230.4</v>
      </c>
      <c r="AN50" s="55">
        <v>230.3</v>
      </c>
      <c r="AO50" s="55">
        <v>230.3</v>
      </c>
      <c r="AP50" s="55">
        <v>230.7</v>
      </c>
      <c r="AQ50" s="55">
        <v>230.7</v>
      </c>
      <c r="AR50" s="55">
        <v>230.6</v>
      </c>
      <c r="AS50" s="55">
        <v>230.4</v>
      </c>
      <c r="AT50" s="55">
        <v>229.8</v>
      </c>
      <c r="AU50" s="55">
        <v>229.7</v>
      </c>
      <c r="AV50" s="55">
        <v>229.1</v>
      </c>
      <c r="AW50" s="55">
        <v>228.9</v>
      </c>
      <c r="AX50" s="55">
        <v>228.1</v>
      </c>
      <c r="AY50" s="55">
        <v>228.5</v>
      </c>
      <c r="AZ50" s="2">
        <f t="shared" ca="1" si="17"/>
        <v>0</v>
      </c>
      <c r="BA50" s="2">
        <f t="shared" ca="1" si="17"/>
        <v>0</v>
      </c>
      <c r="BB50" s="2">
        <f t="shared" ca="1" si="15"/>
        <v>0</v>
      </c>
      <c r="BC50" s="2">
        <f t="shared" ca="1" si="15"/>
        <v>0</v>
      </c>
      <c r="BD50" s="2">
        <f t="shared" ca="1" si="15"/>
        <v>0</v>
      </c>
      <c r="BE50" s="2">
        <f t="shared" ca="1" si="15"/>
        <v>0</v>
      </c>
      <c r="BF50" s="2">
        <f t="shared" ca="1" si="15"/>
        <v>0</v>
      </c>
      <c r="BG50" s="2">
        <f t="shared" ca="1" si="15"/>
        <v>0</v>
      </c>
      <c r="BH50" s="2">
        <f t="shared" ca="1" si="15"/>
        <v>0</v>
      </c>
      <c r="BI50" s="2">
        <f t="shared" ca="1" si="15"/>
        <v>0</v>
      </c>
      <c r="BJ50" s="2">
        <f t="shared" ca="1" si="15"/>
        <v>0</v>
      </c>
      <c r="BK50" s="2">
        <f t="shared" ca="1" si="15"/>
        <v>0</v>
      </c>
      <c r="BL50" s="2">
        <f t="shared" ca="1" si="15"/>
        <v>0</v>
      </c>
      <c r="BM50" s="2">
        <f t="shared" ca="1" si="15"/>
        <v>0</v>
      </c>
      <c r="BN50" s="2" t="str">
        <f t="shared" si="8"/>
        <v>TW</v>
      </c>
      <c r="BO50" s="2">
        <f>IF(AND(COUNTIF(J50:W50,"&gt;0")&gt;6,COUNTIF(J50:W50,"&gt;0")=SUM(BR50:CE50)),SUM(BR50:CE50),0)</f>
        <v>0</v>
      </c>
      <c r="BP50" s="2">
        <f t="shared" si="12"/>
        <v>1</v>
      </c>
      <c r="BR50" s="2">
        <f t="shared" si="18"/>
        <v>0</v>
      </c>
      <c r="BS50" s="2">
        <f t="shared" si="18"/>
        <v>0</v>
      </c>
      <c r="BT50" s="2">
        <f t="shared" si="18"/>
        <v>0</v>
      </c>
      <c r="BU50" s="2">
        <f t="shared" si="18"/>
        <v>0</v>
      </c>
      <c r="BV50" s="2">
        <f t="shared" si="18"/>
        <v>0</v>
      </c>
      <c r="BW50" s="2">
        <f t="shared" si="18"/>
        <v>0</v>
      </c>
      <c r="BX50" s="2">
        <f t="shared" si="18"/>
        <v>0</v>
      </c>
      <c r="BY50" s="2">
        <f t="shared" si="18"/>
        <v>0</v>
      </c>
      <c r="BZ50" s="2">
        <f t="shared" si="18"/>
        <v>0</v>
      </c>
      <c r="CA50" s="2">
        <f t="shared" si="18"/>
        <v>0</v>
      </c>
      <c r="CB50" s="2">
        <f t="shared" si="18"/>
        <v>0</v>
      </c>
      <c r="CC50" s="2">
        <f t="shared" si="18"/>
        <v>0</v>
      </c>
      <c r="CD50" s="2">
        <f t="shared" si="18"/>
        <v>0</v>
      </c>
      <c r="CE50" s="2">
        <f t="shared" si="18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ТА-13  -  Тпв</v>
      </c>
      <c r="B51" s="15" t="s">
        <v>1600</v>
      </c>
      <c r="C51" s="18">
        <v>240</v>
      </c>
      <c r="D51" s="18">
        <v>175</v>
      </c>
      <c r="E51" s="22" t="s">
        <v>118</v>
      </c>
      <c r="F51" s="22">
        <v>3</v>
      </c>
      <c r="G51" s="22"/>
      <c r="H51" s="20">
        <f t="shared" ca="1" si="4"/>
        <v>0</v>
      </c>
      <c r="I51" s="16" t="str">
        <f t="shared" si="5"/>
        <v>13T002TW0L18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54">
        <v>0</v>
      </c>
      <c r="T51" s="54">
        <v>0</v>
      </c>
      <c r="U51" s="54">
        <v>0</v>
      </c>
      <c r="V51" s="54">
        <v>0</v>
      </c>
      <c r="W51" s="56">
        <v>0</v>
      </c>
      <c r="X51" s="2">
        <f t="shared" ca="1" si="16"/>
        <v>2</v>
      </c>
      <c r="Y51" s="2">
        <f t="shared" ca="1" si="16"/>
        <v>2</v>
      </c>
      <c r="Z51" s="2">
        <f t="shared" ca="1" si="14"/>
        <v>2</v>
      </c>
      <c r="AA51" s="2">
        <f t="shared" ca="1" si="14"/>
        <v>2</v>
      </c>
      <c r="AB51" s="2">
        <f t="shared" ca="1" si="14"/>
        <v>2</v>
      </c>
      <c r="AC51" s="2">
        <f t="shared" ca="1" si="14"/>
        <v>2</v>
      </c>
      <c r="AD51" s="2">
        <f t="shared" ca="1" si="14"/>
        <v>2</v>
      </c>
      <c r="AE51" s="2">
        <f t="shared" ca="1" si="14"/>
        <v>2</v>
      </c>
      <c r="AF51" s="2">
        <f t="shared" ca="1" si="14"/>
        <v>2</v>
      </c>
      <c r="AG51" s="2">
        <f t="shared" ca="1" si="14"/>
        <v>2</v>
      </c>
      <c r="AH51" s="2">
        <f t="shared" ca="1" si="14"/>
        <v>2</v>
      </c>
      <c r="AI51" s="2">
        <f t="shared" ca="1" si="14"/>
        <v>2</v>
      </c>
      <c r="AJ51" s="2">
        <f t="shared" ca="1" si="14"/>
        <v>2</v>
      </c>
      <c r="AK51" s="2">
        <f t="shared" ca="1" si="14"/>
        <v>2</v>
      </c>
      <c r="AL51" s="55">
        <v>0</v>
      </c>
      <c r="AM51" s="55">
        <v>0</v>
      </c>
      <c r="AN51" s="55">
        <v>0</v>
      </c>
      <c r="AO51" s="55">
        <v>0</v>
      </c>
      <c r="AP51" s="55">
        <v>0</v>
      </c>
      <c r="AQ51" s="55">
        <v>0</v>
      </c>
      <c r="AR51" s="55">
        <v>0</v>
      </c>
      <c r="AS51" s="55">
        <v>0</v>
      </c>
      <c r="AT51" s="55">
        <v>0</v>
      </c>
      <c r="AU51" s="55">
        <v>0</v>
      </c>
      <c r="AV51" s="55">
        <v>0</v>
      </c>
      <c r="AW51" s="55">
        <v>0</v>
      </c>
      <c r="AX51" s="55">
        <v>0</v>
      </c>
      <c r="AY51" s="55">
        <v>0</v>
      </c>
      <c r="AZ51" s="2">
        <f t="shared" ca="1" si="17"/>
        <v>0</v>
      </c>
      <c r="BA51" s="2">
        <f t="shared" ca="1" si="17"/>
        <v>0</v>
      </c>
      <c r="BB51" s="2">
        <f t="shared" ca="1" si="15"/>
        <v>0</v>
      </c>
      <c r="BC51" s="2">
        <f t="shared" ca="1" si="15"/>
        <v>0</v>
      </c>
      <c r="BD51" s="2">
        <f t="shared" ca="1" si="15"/>
        <v>0</v>
      </c>
      <c r="BE51" s="2">
        <f t="shared" ca="1" si="15"/>
        <v>0</v>
      </c>
      <c r="BF51" s="2">
        <f t="shared" ca="1" si="15"/>
        <v>0</v>
      </c>
      <c r="BG51" s="2">
        <f t="shared" ca="1" si="15"/>
        <v>0</v>
      </c>
      <c r="BH51" s="2">
        <f t="shared" ca="1" si="15"/>
        <v>0</v>
      </c>
      <c r="BI51" s="2">
        <f t="shared" ca="1" si="15"/>
        <v>0</v>
      </c>
      <c r="BJ51" s="2">
        <f t="shared" ca="1" si="15"/>
        <v>0</v>
      </c>
      <c r="BK51" s="2">
        <f t="shared" ca="1" si="15"/>
        <v>0</v>
      </c>
      <c r="BL51" s="2">
        <f t="shared" ca="1" si="15"/>
        <v>0</v>
      </c>
      <c r="BM51" s="2">
        <f t="shared" ca="1" si="15"/>
        <v>0</v>
      </c>
      <c r="BN51" s="2" t="str">
        <f t="shared" si="8"/>
        <v>TW</v>
      </c>
      <c r="BP51" s="2">
        <f t="shared" si="12"/>
        <v>0</v>
      </c>
      <c r="BR51" s="2">
        <f t="shared" si="18"/>
        <v>0</v>
      </c>
      <c r="BS51" s="2">
        <f t="shared" si="18"/>
        <v>0</v>
      </c>
      <c r="BT51" s="2">
        <f t="shared" si="18"/>
        <v>0</v>
      </c>
      <c r="BU51" s="2">
        <f t="shared" si="18"/>
        <v>0</v>
      </c>
      <c r="BV51" s="2">
        <f t="shared" si="18"/>
        <v>0</v>
      </c>
      <c r="BW51" s="2">
        <f t="shared" si="18"/>
        <v>0</v>
      </c>
      <c r="BX51" s="2">
        <f t="shared" si="18"/>
        <v>0</v>
      </c>
      <c r="BY51" s="2">
        <f t="shared" si="18"/>
        <v>0</v>
      </c>
      <c r="BZ51" s="2">
        <f t="shared" si="18"/>
        <v>0</v>
      </c>
      <c r="CA51" s="2">
        <f t="shared" si="18"/>
        <v>0</v>
      </c>
      <c r="CB51" s="2">
        <f t="shared" si="18"/>
        <v>0</v>
      </c>
      <c r="CC51" s="2">
        <f t="shared" si="18"/>
        <v>0</v>
      </c>
      <c r="CD51" s="2">
        <f t="shared" si="18"/>
        <v>0</v>
      </c>
      <c r="CE51" s="2">
        <f t="shared" si="18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ТА-14  -  Тпв</v>
      </c>
      <c r="B52" s="15" t="s">
        <v>1601</v>
      </c>
      <c r="C52" s="18">
        <v>240</v>
      </c>
      <c r="D52" s="18">
        <v>175</v>
      </c>
      <c r="E52" s="22" t="s">
        <v>118</v>
      </c>
      <c r="F52" s="22">
        <v>3</v>
      </c>
      <c r="G52" s="22"/>
      <c r="H52" s="20">
        <f t="shared" ca="1" si="4"/>
        <v>0</v>
      </c>
      <c r="I52" s="16" t="str">
        <f t="shared" si="5"/>
        <v>14T002TW0L18</v>
      </c>
      <c r="J52" s="54">
        <v>219.6</v>
      </c>
      <c r="K52" s="54">
        <v>213.8</v>
      </c>
      <c r="L52" s="54">
        <v>214.6</v>
      </c>
      <c r="M52" s="54">
        <v>233.6</v>
      </c>
      <c r="N52" s="54">
        <v>238.3</v>
      </c>
      <c r="O52" s="54">
        <v>237.2</v>
      </c>
      <c r="P52" s="54">
        <v>237.3</v>
      </c>
      <c r="Q52" s="54">
        <v>238.2</v>
      </c>
      <c r="R52" s="54">
        <v>238.4</v>
      </c>
      <c r="S52" s="54">
        <v>238.2</v>
      </c>
      <c r="T52" s="54">
        <v>237.1</v>
      </c>
      <c r="U52" s="54">
        <v>235.7</v>
      </c>
      <c r="V52" s="54">
        <v>236</v>
      </c>
      <c r="W52" s="56">
        <v>237.7</v>
      </c>
      <c r="X52" s="2">
        <f t="shared" ca="1" si="16"/>
        <v>0</v>
      </c>
      <c r="Y52" s="2">
        <f t="shared" ca="1" si="16"/>
        <v>0</v>
      </c>
      <c r="Z52" s="2">
        <f t="shared" ca="1" si="14"/>
        <v>0</v>
      </c>
      <c r="AA52" s="2">
        <f t="shared" ca="1" si="14"/>
        <v>0</v>
      </c>
      <c r="AB52" s="2">
        <f t="shared" ca="1" si="14"/>
        <v>0</v>
      </c>
      <c r="AC52" s="2">
        <f t="shared" ca="1" si="14"/>
        <v>0</v>
      </c>
      <c r="AD52" s="2">
        <f t="shared" ca="1" si="14"/>
        <v>0</v>
      </c>
      <c r="AE52" s="2">
        <f t="shared" ca="1" si="14"/>
        <v>0</v>
      </c>
      <c r="AF52" s="2">
        <f t="shared" ca="1" si="14"/>
        <v>0</v>
      </c>
      <c r="AG52" s="2">
        <f t="shared" ca="1" si="14"/>
        <v>0</v>
      </c>
      <c r="AH52" s="2">
        <f t="shared" ca="1" si="14"/>
        <v>0</v>
      </c>
      <c r="AI52" s="2">
        <f t="shared" ca="1" si="14"/>
        <v>0</v>
      </c>
      <c r="AJ52" s="2">
        <f t="shared" ca="1" si="14"/>
        <v>0</v>
      </c>
      <c r="AK52" s="2">
        <f t="shared" ca="1" si="14"/>
        <v>0</v>
      </c>
      <c r="AL52" s="55">
        <v>233.9</v>
      </c>
      <c r="AM52" s="55">
        <v>233.3</v>
      </c>
      <c r="AN52" s="55">
        <v>233.5</v>
      </c>
      <c r="AO52" s="55">
        <v>234.5</v>
      </c>
      <c r="AP52" s="55">
        <v>234.6</v>
      </c>
      <c r="AQ52" s="55">
        <v>234</v>
      </c>
      <c r="AR52" s="55">
        <v>233.8</v>
      </c>
      <c r="AS52" s="55">
        <v>234.1</v>
      </c>
      <c r="AT52" s="55">
        <v>234</v>
      </c>
      <c r="AU52" s="55">
        <v>233.8</v>
      </c>
      <c r="AV52" s="55">
        <v>233.5</v>
      </c>
      <c r="AW52" s="55">
        <v>232.4</v>
      </c>
      <c r="AX52" s="55">
        <v>232.5</v>
      </c>
      <c r="AY52" s="55">
        <v>233.1</v>
      </c>
      <c r="AZ52" s="2">
        <f t="shared" ca="1" si="17"/>
        <v>0</v>
      </c>
      <c r="BA52" s="2">
        <f t="shared" ca="1" si="17"/>
        <v>0</v>
      </c>
      <c r="BB52" s="2">
        <f t="shared" ca="1" si="15"/>
        <v>0</v>
      </c>
      <c r="BC52" s="2">
        <f t="shared" ca="1" si="15"/>
        <v>0</v>
      </c>
      <c r="BD52" s="2">
        <f t="shared" ca="1" si="15"/>
        <v>0</v>
      </c>
      <c r="BE52" s="2">
        <f t="shared" ca="1" si="15"/>
        <v>0</v>
      </c>
      <c r="BF52" s="2">
        <f t="shared" ca="1" si="15"/>
        <v>0</v>
      </c>
      <c r="BG52" s="2">
        <f t="shared" ca="1" si="15"/>
        <v>0</v>
      </c>
      <c r="BH52" s="2">
        <f t="shared" ca="1" si="15"/>
        <v>0</v>
      </c>
      <c r="BI52" s="2">
        <f t="shared" ca="1" si="15"/>
        <v>0</v>
      </c>
      <c r="BJ52" s="2">
        <f t="shared" ca="1" si="15"/>
        <v>0</v>
      </c>
      <c r="BK52" s="2">
        <f t="shared" ca="1" si="15"/>
        <v>0</v>
      </c>
      <c r="BL52" s="2">
        <f t="shared" ca="1" si="15"/>
        <v>0</v>
      </c>
      <c r="BM52" s="2">
        <f t="shared" ca="1" si="15"/>
        <v>0</v>
      </c>
      <c r="BN52" s="2" t="str">
        <f t="shared" si="8"/>
        <v>TW</v>
      </c>
      <c r="BO52" s="2">
        <f>IF(AND(COUNTIF(J52:W52,"&gt;0")&gt;6,COUNTIF(J52:W52,"&gt;0")=SUM(BR52:CE52)),SUM(BR52:CE52),0)</f>
        <v>0</v>
      </c>
      <c r="BP52" s="2">
        <f t="shared" si="12"/>
        <v>1</v>
      </c>
      <c r="BR52" s="2">
        <f t="shared" si="18"/>
        <v>0</v>
      </c>
      <c r="BS52" s="2">
        <f t="shared" si="18"/>
        <v>0</v>
      </c>
      <c r="BT52" s="2">
        <f t="shared" si="18"/>
        <v>0</v>
      </c>
      <c r="BU52" s="2">
        <f t="shared" si="18"/>
        <v>0</v>
      </c>
      <c r="BV52" s="2">
        <f t="shared" si="18"/>
        <v>0</v>
      </c>
      <c r="BW52" s="2">
        <f t="shared" si="18"/>
        <v>0</v>
      </c>
      <c r="BX52" s="2">
        <f t="shared" si="18"/>
        <v>0</v>
      </c>
      <c r="BY52" s="2">
        <f t="shared" si="18"/>
        <v>0</v>
      </c>
      <c r="BZ52" s="2">
        <f t="shared" si="18"/>
        <v>0</v>
      </c>
      <c r="CA52" s="2">
        <f t="shared" si="18"/>
        <v>0</v>
      </c>
      <c r="CB52" s="2">
        <f t="shared" si="18"/>
        <v>0</v>
      </c>
      <c r="CC52" s="2">
        <f t="shared" si="18"/>
        <v>0</v>
      </c>
      <c r="CD52" s="2">
        <f t="shared" si="18"/>
        <v>0</v>
      </c>
      <c r="CE52" s="2">
        <f t="shared" si="18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ТА-1  -  Р₀</v>
      </c>
      <c r="B53" s="15" t="s">
        <v>1602</v>
      </c>
      <c r="C53" s="18">
        <v>40</v>
      </c>
      <c r="D53" s="18">
        <v>27</v>
      </c>
      <c r="E53" s="22" t="s">
        <v>117</v>
      </c>
      <c r="F53" s="22">
        <v>3</v>
      </c>
      <c r="G53" s="22"/>
      <c r="H53" s="20">
        <f t="shared" ca="1" si="4"/>
        <v>0</v>
      </c>
      <c r="I53" s="16" t="str">
        <f t="shared" si="5"/>
        <v>01T002PP0618</v>
      </c>
      <c r="J53" s="54">
        <v>28.8</v>
      </c>
      <c r="K53" s="54">
        <v>29.3</v>
      </c>
      <c r="L53" s="54">
        <v>29.1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28.1</v>
      </c>
      <c r="S53" s="54">
        <v>27.8</v>
      </c>
      <c r="T53" s="54">
        <v>27.9</v>
      </c>
      <c r="U53" s="54">
        <v>27.8</v>
      </c>
      <c r="V53" s="54">
        <v>27.9</v>
      </c>
      <c r="W53" s="56">
        <v>0</v>
      </c>
      <c r="X53" s="2">
        <f t="shared" ca="1" si="16"/>
        <v>0</v>
      </c>
      <c r="Y53" s="2">
        <f t="shared" ca="1" si="16"/>
        <v>0</v>
      </c>
      <c r="Z53" s="2">
        <f t="shared" ca="1" si="14"/>
        <v>0</v>
      </c>
      <c r="AA53" s="2">
        <f t="shared" ca="1" si="14"/>
        <v>2</v>
      </c>
      <c r="AB53" s="2">
        <f t="shared" ca="1" si="14"/>
        <v>2</v>
      </c>
      <c r="AC53" s="2">
        <f t="shared" ca="1" si="14"/>
        <v>2</v>
      </c>
      <c r="AD53" s="2">
        <f t="shared" ca="1" si="14"/>
        <v>2</v>
      </c>
      <c r="AE53" s="2">
        <f t="shared" ca="1" si="14"/>
        <v>2</v>
      </c>
      <c r="AF53" s="2">
        <f t="shared" ca="1" si="14"/>
        <v>0</v>
      </c>
      <c r="AG53" s="2">
        <f t="shared" ca="1" si="14"/>
        <v>0</v>
      </c>
      <c r="AH53" s="2">
        <f t="shared" ca="1" si="14"/>
        <v>0</v>
      </c>
      <c r="AI53" s="2">
        <f t="shared" ca="1" si="14"/>
        <v>0</v>
      </c>
      <c r="AJ53" s="2">
        <f t="shared" ca="1" si="14"/>
        <v>0</v>
      </c>
      <c r="AK53" s="2">
        <f t="shared" ca="1" si="14"/>
        <v>2</v>
      </c>
      <c r="AL53" s="55">
        <v>29</v>
      </c>
      <c r="AM53" s="55">
        <v>29</v>
      </c>
      <c r="AN53" s="55">
        <v>29</v>
      </c>
      <c r="AO53" s="55">
        <v>0</v>
      </c>
      <c r="AP53" s="55">
        <v>0</v>
      </c>
      <c r="AQ53" s="55">
        <v>0</v>
      </c>
      <c r="AR53" s="55">
        <v>0</v>
      </c>
      <c r="AS53" s="55">
        <v>0</v>
      </c>
      <c r="AT53" s="55">
        <v>29</v>
      </c>
      <c r="AU53" s="55">
        <v>29</v>
      </c>
      <c r="AV53" s="55">
        <v>29</v>
      </c>
      <c r="AW53" s="55">
        <v>29</v>
      </c>
      <c r="AX53" s="55">
        <v>29</v>
      </c>
      <c r="AY53" s="55">
        <v>0</v>
      </c>
      <c r="AZ53" s="2">
        <f t="shared" ca="1" si="17"/>
        <v>0</v>
      </c>
      <c r="BA53" s="2">
        <f t="shared" ca="1" si="17"/>
        <v>0</v>
      </c>
      <c r="BB53" s="2">
        <f t="shared" ca="1" si="15"/>
        <v>0</v>
      </c>
      <c r="BC53" s="2">
        <f t="shared" ca="1" si="15"/>
        <v>2</v>
      </c>
      <c r="BD53" s="2">
        <f t="shared" ca="1" si="15"/>
        <v>0</v>
      </c>
      <c r="BE53" s="2">
        <f t="shared" ca="1" si="15"/>
        <v>0</v>
      </c>
      <c r="BF53" s="2">
        <f t="shared" ca="1" si="15"/>
        <v>0</v>
      </c>
      <c r="BG53" s="2">
        <f t="shared" ca="1" si="15"/>
        <v>0</v>
      </c>
      <c r="BH53" s="2">
        <f t="shared" ca="1" si="15"/>
        <v>0</v>
      </c>
      <c r="BI53" s="2">
        <f t="shared" ca="1" si="15"/>
        <v>0</v>
      </c>
      <c r="BJ53" s="2">
        <f t="shared" ca="1" si="15"/>
        <v>0</v>
      </c>
      <c r="BK53" s="2">
        <f t="shared" ca="1" si="15"/>
        <v>0</v>
      </c>
      <c r="BL53" s="2">
        <f t="shared" ca="1" si="15"/>
        <v>0</v>
      </c>
      <c r="BM53" s="2">
        <f t="shared" ca="1" si="15"/>
        <v>0</v>
      </c>
      <c r="BN53" s="2" t="str">
        <f t="shared" si="8"/>
        <v>PP</v>
      </c>
      <c r="BP53" s="2">
        <f t="shared" si="12"/>
        <v>1</v>
      </c>
      <c r="BR53" s="2">
        <f t="shared" ref="BR53:BR61" si="19">IF(AND(J89 &gt;0,J53&lt;$D53,J53 &gt;20),1,0)</f>
        <v>0</v>
      </c>
      <c r="BS53" s="2">
        <f t="shared" ref="BS53:BS61" si="20">IF(AND(K89 &gt;0,K53&lt;$D53,K53 &gt;20),1,0)</f>
        <v>0</v>
      </c>
      <c r="BT53" s="2">
        <f t="shared" ref="BT53:BT61" si="21">IF(AND(L89 &gt;0,L53&lt;$D53,L53 &gt;20),1,0)</f>
        <v>0</v>
      </c>
      <c r="BU53" s="2">
        <f t="shared" ref="BU53:BU61" si="22">IF(AND(M89 &gt;0,M53&lt;$D53,M53 &gt;20),1,0)</f>
        <v>0</v>
      </c>
      <c r="BV53" s="2">
        <f t="shared" ref="BV53:BV61" si="23">IF(AND(N89 &gt;0,N53&lt;$D53,N53 &gt;20),1,0)</f>
        <v>0</v>
      </c>
      <c r="BW53" s="2">
        <f t="shared" ref="BW53:BW61" si="24">IF(AND(O89 &gt;0,O53&lt;$D53,O53 &gt;20),1,0)</f>
        <v>0</v>
      </c>
      <c r="BX53" s="2">
        <f t="shared" ref="BX53:BX61" si="25">IF(AND(P89 &gt;0,P53&lt;$D53,P53 &gt;20),1,0)</f>
        <v>0</v>
      </c>
      <c r="BY53" s="2">
        <f t="shared" ref="BY53:BY61" si="26">IF(AND(Q89 &gt;0,Q53&lt;$D53,Q53 &gt;20),1,0)</f>
        <v>0</v>
      </c>
      <c r="BZ53" s="2">
        <f t="shared" ref="BZ53:BZ61" si="27">IF(AND(R89 &gt;0,R53&lt;$D53,R53 &gt;20),1,0)</f>
        <v>0</v>
      </c>
      <c r="CA53" s="2">
        <f t="shared" ref="CA53:CA61" si="28">IF(AND(S89 &gt;0,S53&lt;$D53,S53 &gt;20),1,0)</f>
        <v>0</v>
      </c>
      <c r="CB53" s="2">
        <f t="shared" ref="CB53:CB61" si="29">IF(AND(T89 &gt;0,T53&lt;$D53,T53 &gt;20),1,0)</f>
        <v>0</v>
      </c>
      <c r="CC53" s="2">
        <f t="shared" ref="CC53:CC61" si="30">IF(AND(U89 &gt;0,U53&lt;$D53,U53 &gt;20),1,0)</f>
        <v>0</v>
      </c>
      <c r="CD53" s="2">
        <f t="shared" ref="CD53:CD61" si="31">IF(AND(V89 &gt;0,V53&lt;$D53,V53 &gt;20),1,0)</f>
        <v>0</v>
      </c>
      <c r="CE53" s="2">
        <f t="shared" ref="CE53:CE61" si="32">IF(AND(W89 &gt;0,W53&lt;$D53,W53 &gt;20),1,0)</f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ТА-7  -  Р₀</v>
      </c>
      <c r="B54" s="15" t="s">
        <v>1603</v>
      </c>
      <c r="C54" s="18">
        <v>40</v>
      </c>
      <c r="D54" s="18">
        <v>27</v>
      </c>
      <c r="E54" s="22" t="s">
        <v>117</v>
      </c>
      <c r="F54" s="22">
        <v>3</v>
      </c>
      <c r="G54" s="22"/>
      <c r="H54" s="20">
        <f t="shared" ca="1" si="4"/>
        <v>0</v>
      </c>
      <c r="I54" s="16" t="str">
        <f t="shared" si="5"/>
        <v>07T002PP0618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54">
        <v>0</v>
      </c>
      <c r="T54" s="54">
        <v>0</v>
      </c>
      <c r="U54" s="54">
        <v>0</v>
      </c>
      <c r="V54" s="54">
        <v>0</v>
      </c>
      <c r="W54" s="56">
        <v>0</v>
      </c>
      <c r="X54" s="2">
        <f t="shared" ca="1" si="16"/>
        <v>2</v>
      </c>
      <c r="Y54" s="2">
        <f t="shared" ca="1" si="16"/>
        <v>2</v>
      </c>
      <c r="Z54" s="2">
        <f t="shared" ca="1" si="14"/>
        <v>2</v>
      </c>
      <c r="AA54" s="2">
        <f t="shared" ca="1" si="14"/>
        <v>2</v>
      </c>
      <c r="AB54" s="2">
        <f t="shared" ca="1" si="14"/>
        <v>2</v>
      </c>
      <c r="AC54" s="2">
        <f t="shared" ca="1" si="14"/>
        <v>2</v>
      </c>
      <c r="AD54" s="2">
        <f t="shared" ca="1" si="14"/>
        <v>2</v>
      </c>
      <c r="AE54" s="2">
        <f t="shared" ca="1" si="14"/>
        <v>2</v>
      </c>
      <c r="AF54" s="2">
        <f t="shared" ca="1" si="14"/>
        <v>2</v>
      </c>
      <c r="AG54" s="2">
        <f t="shared" ca="1" si="14"/>
        <v>2</v>
      </c>
      <c r="AH54" s="2">
        <f t="shared" ca="1" si="14"/>
        <v>2</v>
      </c>
      <c r="AI54" s="2">
        <f t="shared" ca="1" si="14"/>
        <v>2</v>
      </c>
      <c r="AJ54" s="2">
        <f t="shared" ca="1" si="14"/>
        <v>2</v>
      </c>
      <c r="AK54" s="2">
        <f t="shared" ca="1" si="14"/>
        <v>2</v>
      </c>
      <c r="AL54" s="55">
        <v>0</v>
      </c>
      <c r="AM54" s="55">
        <v>0</v>
      </c>
      <c r="AN54" s="55">
        <v>0</v>
      </c>
      <c r="AO54" s="55">
        <v>0</v>
      </c>
      <c r="AP54" s="55">
        <v>0</v>
      </c>
      <c r="AQ54" s="55">
        <v>0</v>
      </c>
      <c r="AR54" s="55">
        <v>0</v>
      </c>
      <c r="AS54" s="55">
        <v>0</v>
      </c>
      <c r="AT54" s="55">
        <v>0</v>
      </c>
      <c r="AU54" s="55">
        <v>0</v>
      </c>
      <c r="AV54" s="55">
        <v>0</v>
      </c>
      <c r="AW54" s="55">
        <v>0</v>
      </c>
      <c r="AX54" s="55">
        <v>0</v>
      </c>
      <c r="AY54" s="55">
        <v>0</v>
      </c>
      <c r="AZ54" s="2">
        <f t="shared" ca="1" si="17"/>
        <v>0</v>
      </c>
      <c r="BA54" s="2">
        <f t="shared" ca="1" si="17"/>
        <v>0</v>
      </c>
      <c r="BB54" s="2">
        <f t="shared" ca="1" si="15"/>
        <v>0</v>
      </c>
      <c r="BC54" s="2">
        <f t="shared" ca="1" si="15"/>
        <v>2</v>
      </c>
      <c r="BD54" s="2">
        <f t="shared" ca="1" si="15"/>
        <v>0</v>
      </c>
      <c r="BE54" s="2">
        <f t="shared" ca="1" si="15"/>
        <v>0</v>
      </c>
      <c r="BF54" s="2">
        <f t="shared" ca="1" si="15"/>
        <v>0</v>
      </c>
      <c r="BG54" s="2">
        <f t="shared" ca="1" si="15"/>
        <v>0</v>
      </c>
      <c r="BH54" s="2">
        <f t="shared" ca="1" si="15"/>
        <v>0</v>
      </c>
      <c r="BI54" s="2">
        <f t="shared" ca="1" si="15"/>
        <v>0</v>
      </c>
      <c r="BJ54" s="2">
        <f t="shared" ca="1" si="15"/>
        <v>0</v>
      </c>
      <c r="BK54" s="2">
        <f t="shared" ca="1" si="15"/>
        <v>0</v>
      </c>
      <c r="BL54" s="2">
        <f t="shared" ca="1" si="15"/>
        <v>0</v>
      </c>
      <c r="BM54" s="2">
        <f t="shared" ca="1" si="15"/>
        <v>0</v>
      </c>
      <c r="BN54" s="2" t="str">
        <f t="shared" si="8"/>
        <v>PP</v>
      </c>
      <c r="BP54" s="2">
        <f t="shared" si="12"/>
        <v>0</v>
      </c>
      <c r="BR54" s="2">
        <f t="shared" si="19"/>
        <v>0</v>
      </c>
      <c r="BS54" s="2">
        <f t="shared" si="20"/>
        <v>0</v>
      </c>
      <c r="BT54" s="2">
        <f t="shared" si="21"/>
        <v>0</v>
      </c>
      <c r="BU54" s="2">
        <f t="shared" si="22"/>
        <v>0</v>
      </c>
      <c r="BV54" s="2">
        <f t="shared" si="23"/>
        <v>0</v>
      </c>
      <c r="BW54" s="2">
        <f t="shared" si="24"/>
        <v>0</v>
      </c>
      <c r="BX54" s="2">
        <f t="shared" si="25"/>
        <v>0</v>
      </c>
      <c r="BY54" s="2">
        <f t="shared" si="26"/>
        <v>0</v>
      </c>
      <c r="BZ54" s="2">
        <f t="shared" si="27"/>
        <v>0</v>
      </c>
      <c r="CA54" s="2">
        <f t="shared" si="28"/>
        <v>0</v>
      </c>
      <c r="CB54" s="2">
        <f t="shared" si="29"/>
        <v>0</v>
      </c>
      <c r="CC54" s="2">
        <f t="shared" si="30"/>
        <v>0</v>
      </c>
      <c r="CD54" s="2">
        <f t="shared" si="31"/>
        <v>0</v>
      </c>
      <c r="CE54" s="2">
        <f t="shared" si="32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ТА-8  -  Р₀</v>
      </c>
      <c r="B55" s="10" t="s">
        <v>1604</v>
      </c>
      <c r="C55" s="18">
        <v>40</v>
      </c>
      <c r="D55" s="18">
        <v>27</v>
      </c>
      <c r="E55" s="22" t="s">
        <v>117</v>
      </c>
      <c r="F55" s="22">
        <v>3</v>
      </c>
      <c r="G55" s="22"/>
      <c r="H55" s="20">
        <f t="shared" ca="1" si="4"/>
        <v>0</v>
      </c>
      <c r="I55" s="16" t="str">
        <f t="shared" si="5"/>
        <v>08T002PP0618</v>
      </c>
      <c r="J55" s="54">
        <v>0</v>
      </c>
      <c r="K55" s="54">
        <v>31</v>
      </c>
      <c r="L55" s="54">
        <v>30.5</v>
      </c>
      <c r="M55" s="54">
        <v>28.1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6">
        <v>0</v>
      </c>
      <c r="X55" s="2">
        <f t="shared" ca="1" si="16"/>
        <v>2</v>
      </c>
      <c r="Y55" s="2">
        <f t="shared" ca="1" si="16"/>
        <v>0</v>
      </c>
      <c r="Z55" s="2">
        <f t="shared" ca="1" si="14"/>
        <v>0</v>
      </c>
      <c r="AA55" s="2">
        <f t="shared" ca="1" si="14"/>
        <v>0</v>
      </c>
      <c r="AB55" s="2">
        <f t="shared" ca="1" si="14"/>
        <v>2</v>
      </c>
      <c r="AC55" s="2">
        <f t="shared" ca="1" si="14"/>
        <v>2</v>
      </c>
      <c r="AD55" s="2">
        <f t="shared" ca="1" si="14"/>
        <v>2</v>
      </c>
      <c r="AE55" s="2">
        <f t="shared" ca="1" si="14"/>
        <v>2</v>
      </c>
      <c r="AF55" s="2">
        <f t="shared" ca="1" si="14"/>
        <v>2</v>
      </c>
      <c r="AG55" s="2">
        <f t="shared" ca="1" si="14"/>
        <v>2</v>
      </c>
      <c r="AH55" s="2">
        <f t="shared" ca="1" si="14"/>
        <v>2</v>
      </c>
      <c r="AI55" s="2">
        <f t="shared" ca="1" si="14"/>
        <v>2</v>
      </c>
      <c r="AJ55" s="2">
        <f t="shared" ca="1" si="14"/>
        <v>2</v>
      </c>
      <c r="AK55" s="2">
        <f t="shared" ca="1" si="14"/>
        <v>2</v>
      </c>
      <c r="AL55" s="55">
        <v>0</v>
      </c>
      <c r="AM55" s="55">
        <v>29</v>
      </c>
      <c r="AN55" s="55">
        <v>29</v>
      </c>
      <c r="AO55" s="55">
        <v>29</v>
      </c>
      <c r="AP55" s="55">
        <v>0</v>
      </c>
      <c r="AQ55" s="55">
        <v>0</v>
      </c>
      <c r="AR55" s="55">
        <v>0</v>
      </c>
      <c r="AS55" s="55">
        <v>0</v>
      </c>
      <c r="AT55" s="55">
        <v>0</v>
      </c>
      <c r="AU55" s="55">
        <v>0</v>
      </c>
      <c r="AV55" s="55">
        <v>0</v>
      </c>
      <c r="AW55" s="55">
        <v>0</v>
      </c>
      <c r="AX55" s="55">
        <v>0</v>
      </c>
      <c r="AY55" s="55">
        <v>0</v>
      </c>
      <c r="AZ55" s="2">
        <f t="shared" ca="1" si="17"/>
        <v>0</v>
      </c>
      <c r="BA55" s="2">
        <f t="shared" ca="1" si="17"/>
        <v>0</v>
      </c>
      <c r="BB55" s="2">
        <f t="shared" ca="1" si="15"/>
        <v>0</v>
      </c>
      <c r="BC55" s="2">
        <f t="shared" ca="1" si="15"/>
        <v>2</v>
      </c>
      <c r="BD55" s="2">
        <f t="shared" ca="1" si="15"/>
        <v>0</v>
      </c>
      <c r="BE55" s="2">
        <f t="shared" ca="1" si="15"/>
        <v>0</v>
      </c>
      <c r="BF55" s="2">
        <f t="shared" ca="1" si="15"/>
        <v>0</v>
      </c>
      <c r="BG55" s="2">
        <f t="shared" ca="1" si="15"/>
        <v>0</v>
      </c>
      <c r="BH55" s="2">
        <f t="shared" ca="1" si="15"/>
        <v>0</v>
      </c>
      <c r="BI55" s="2">
        <f t="shared" ca="1" si="15"/>
        <v>0</v>
      </c>
      <c r="BJ55" s="2">
        <f t="shared" ca="1" si="15"/>
        <v>0</v>
      </c>
      <c r="BK55" s="2">
        <f t="shared" ca="1" si="15"/>
        <v>0</v>
      </c>
      <c r="BL55" s="2">
        <f t="shared" ca="1" si="15"/>
        <v>0</v>
      </c>
      <c r="BM55" s="2">
        <f t="shared" ca="1" si="15"/>
        <v>0</v>
      </c>
      <c r="BN55" s="2" t="str">
        <f t="shared" si="8"/>
        <v>PP</v>
      </c>
      <c r="BP55" s="2">
        <f t="shared" si="12"/>
        <v>0</v>
      </c>
      <c r="BR55" s="2">
        <f t="shared" si="19"/>
        <v>0</v>
      </c>
      <c r="BS55" s="2">
        <f t="shared" si="20"/>
        <v>0</v>
      </c>
      <c r="BT55" s="2">
        <f t="shared" si="21"/>
        <v>0</v>
      </c>
      <c r="BU55" s="2">
        <f t="shared" si="22"/>
        <v>0</v>
      </c>
      <c r="BV55" s="2">
        <f t="shared" si="23"/>
        <v>0</v>
      </c>
      <c r="BW55" s="2">
        <f t="shared" si="24"/>
        <v>0</v>
      </c>
      <c r="BX55" s="2">
        <f t="shared" si="25"/>
        <v>0</v>
      </c>
      <c r="BY55" s="2">
        <f t="shared" si="26"/>
        <v>0</v>
      </c>
      <c r="BZ55" s="2">
        <f t="shared" si="27"/>
        <v>0</v>
      </c>
      <c r="CA55" s="2">
        <f t="shared" si="28"/>
        <v>0</v>
      </c>
      <c r="CB55" s="2">
        <f t="shared" si="29"/>
        <v>0</v>
      </c>
      <c r="CC55" s="2">
        <f t="shared" si="30"/>
        <v>0</v>
      </c>
      <c r="CD55" s="2">
        <f t="shared" si="31"/>
        <v>0</v>
      </c>
      <c r="CE55" s="2">
        <f t="shared" si="32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ТА-9  -  Р₀</v>
      </c>
      <c r="B56" s="15" t="s">
        <v>1605</v>
      </c>
      <c r="C56" s="18">
        <v>135</v>
      </c>
      <c r="D56" s="18">
        <v>125</v>
      </c>
      <c r="E56" s="22" t="s">
        <v>117</v>
      </c>
      <c r="F56" s="22">
        <v>3</v>
      </c>
      <c r="G56" s="22"/>
      <c r="H56" s="20">
        <f t="shared" ca="1" si="4"/>
        <v>0</v>
      </c>
      <c r="I56" s="16" t="str">
        <f t="shared" si="5"/>
        <v>09T002PP0L18</v>
      </c>
      <c r="J56" s="54">
        <v>128.5</v>
      </c>
      <c r="K56" s="54">
        <v>129.19999999999999</v>
      </c>
      <c r="L56" s="54">
        <v>130.5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6">
        <v>0</v>
      </c>
      <c r="X56" s="2">
        <f t="shared" ca="1" si="16"/>
        <v>0</v>
      </c>
      <c r="Y56" s="2">
        <f t="shared" ca="1" si="16"/>
        <v>0</v>
      </c>
      <c r="Z56" s="2">
        <f t="shared" ca="1" si="14"/>
        <v>0</v>
      </c>
      <c r="AA56" s="2">
        <f t="shared" ca="1" si="14"/>
        <v>2</v>
      </c>
      <c r="AB56" s="2">
        <f t="shared" ca="1" si="14"/>
        <v>2</v>
      </c>
      <c r="AC56" s="2">
        <f t="shared" ca="1" si="14"/>
        <v>2</v>
      </c>
      <c r="AD56" s="2">
        <f t="shared" ca="1" si="14"/>
        <v>2</v>
      </c>
      <c r="AE56" s="2">
        <f t="shared" ca="1" si="14"/>
        <v>2</v>
      </c>
      <c r="AF56" s="2">
        <f t="shared" ca="1" si="14"/>
        <v>2</v>
      </c>
      <c r="AG56" s="2">
        <f t="shared" ca="1" si="14"/>
        <v>2</v>
      </c>
      <c r="AH56" s="2">
        <f t="shared" ca="1" si="14"/>
        <v>2</v>
      </c>
      <c r="AI56" s="2">
        <f t="shared" ca="1" si="14"/>
        <v>2</v>
      </c>
      <c r="AJ56" s="2">
        <f t="shared" ca="1" si="14"/>
        <v>2</v>
      </c>
      <c r="AK56" s="2">
        <f t="shared" ca="1" si="14"/>
        <v>2</v>
      </c>
      <c r="AL56" s="55">
        <v>130</v>
      </c>
      <c r="AM56" s="55">
        <v>130</v>
      </c>
      <c r="AN56" s="55">
        <v>130</v>
      </c>
      <c r="AO56" s="55">
        <v>0</v>
      </c>
      <c r="AP56" s="55">
        <v>0</v>
      </c>
      <c r="AQ56" s="55">
        <v>0</v>
      </c>
      <c r="AR56" s="55">
        <v>0</v>
      </c>
      <c r="AS56" s="55">
        <v>0</v>
      </c>
      <c r="AT56" s="55">
        <v>0</v>
      </c>
      <c r="AU56" s="55">
        <v>0</v>
      </c>
      <c r="AV56" s="55">
        <v>0</v>
      </c>
      <c r="AW56" s="55">
        <v>0</v>
      </c>
      <c r="AX56" s="55">
        <v>0</v>
      </c>
      <c r="AY56" s="55">
        <v>0</v>
      </c>
      <c r="AZ56" s="2">
        <f t="shared" ca="1" si="17"/>
        <v>0</v>
      </c>
      <c r="BA56" s="2">
        <f t="shared" ca="1" si="17"/>
        <v>0</v>
      </c>
      <c r="BB56" s="2">
        <f t="shared" ca="1" si="15"/>
        <v>0</v>
      </c>
      <c r="BC56" s="2">
        <f t="shared" ca="1" si="15"/>
        <v>2</v>
      </c>
      <c r="BD56" s="2">
        <f t="shared" ca="1" si="15"/>
        <v>0</v>
      </c>
      <c r="BE56" s="2">
        <f t="shared" ca="1" si="15"/>
        <v>0</v>
      </c>
      <c r="BF56" s="2">
        <f t="shared" ca="1" si="15"/>
        <v>0</v>
      </c>
      <c r="BG56" s="2">
        <f t="shared" ca="1" si="15"/>
        <v>0</v>
      </c>
      <c r="BH56" s="2">
        <f t="shared" ca="1" si="15"/>
        <v>0</v>
      </c>
      <c r="BI56" s="2">
        <f t="shared" ca="1" si="15"/>
        <v>0</v>
      </c>
      <c r="BJ56" s="2">
        <f t="shared" ca="1" si="15"/>
        <v>0</v>
      </c>
      <c r="BK56" s="2">
        <f t="shared" ca="1" si="15"/>
        <v>0</v>
      </c>
      <c r="BL56" s="2">
        <f t="shared" ca="1" si="15"/>
        <v>0</v>
      </c>
      <c r="BM56" s="2">
        <f t="shared" ca="1" si="15"/>
        <v>0</v>
      </c>
      <c r="BN56" s="2" t="str">
        <f t="shared" si="8"/>
        <v>PP</v>
      </c>
      <c r="BP56" s="2">
        <f t="shared" si="12"/>
        <v>0</v>
      </c>
      <c r="BR56" s="2">
        <f t="shared" si="19"/>
        <v>0</v>
      </c>
      <c r="BS56" s="2">
        <f t="shared" si="20"/>
        <v>0</v>
      </c>
      <c r="BT56" s="2">
        <f t="shared" si="21"/>
        <v>0</v>
      </c>
      <c r="BU56" s="2">
        <f t="shared" si="22"/>
        <v>0</v>
      </c>
      <c r="BV56" s="2">
        <f t="shared" si="23"/>
        <v>0</v>
      </c>
      <c r="BW56" s="2">
        <f t="shared" si="24"/>
        <v>0</v>
      </c>
      <c r="BX56" s="2">
        <f t="shared" si="25"/>
        <v>0</v>
      </c>
      <c r="BY56" s="2">
        <f t="shared" si="26"/>
        <v>0</v>
      </c>
      <c r="BZ56" s="2">
        <f t="shared" si="27"/>
        <v>0</v>
      </c>
      <c r="CA56" s="2">
        <f t="shared" si="28"/>
        <v>0</v>
      </c>
      <c r="CB56" s="2">
        <f t="shared" si="29"/>
        <v>0</v>
      </c>
      <c r="CC56" s="2">
        <f t="shared" si="30"/>
        <v>0</v>
      </c>
      <c r="CD56" s="2">
        <f t="shared" si="31"/>
        <v>0</v>
      </c>
      <c r="CE56" s="2">
        <f t="shared" si="32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ТА-10  -  Р₀</v>
      </c>
      <c r="B57" s="15" t="s">
        <v>1606</v>
      </c>
      <c r="C57" s="18">
        <v>135</v>
      </c>
      <c r="D57" s="18">
        <v>125</v>
      </c>
      <c r="E57" s="22" t="s">
        <v>117</v>
      </c>
      <c r="F57" s="22">
        <v>3</v>
      </c>
      <c r="G57" s="22"/>
      <c r="H57" s="20">
        <f t="shared" ca="1" si="4"/>
        <v>0</v>
      </c>
      <c r="I57" s="16" t="str">
        <f t="shared" si="5"/>
        <v>10T002PP0L18</v>
      </c>
      <c r="J57" s="54">
        <v>129.30000000000001</v>
      </c>
      <c r="K57" s="54">
        <v>129.9</v>
      </c>
      <c r="L57" s="54">
        <v>132</v>
      </c>
      <c r="M57" s="54">
        <v>137.30000000000001</v>
      </c>
      <c r="N57" s="54">
        <v>135.80000000000001</v>
      </c>
      <c r="O57" s="54">
        <v>135</v>
      </c>
      <c r="P57" s="54">
        <v>135</v>
      </c>
      <c r="Q57" s="54">
        <v>134.69999999999999</v>
      </c>
      <c r="R57" s="54">
        <v>133.30000000000001</v>
      </c>
      <c r="S57" s="54">
        <v>132.80000000000001</v>
      </c>
      <c r="T57" s="54">
        <v>133</v>
      </c>
      <c r="U57" s="54">
        <v>134.30000000000001</v>
      </c>
      <c r="V57" s="54">
        <v>134.6</v>
      </c>
      <c r="W57" s="56">
        <v>135.1</v>
      </c>
      <c r="X57" s="2">
        <f t="shared" ca="1" si="16"/>
        <v>0</v>
      </c>
      <c r="Y57" s="2">
        <f t="shared" ca="1" si="16"/>
        <v>0</v>
      </c>
      <c r="Z57" s="2">
        <f t="shared" ca="1" si="14"/>
        <v>0</v>
      </c>
      <c r="AA57" s="2">
        <f t="shared" ca="1" si="14"/>
        <v>42</v>
      </c>
      <c r="AB57" s="2">
        <f t="shared" ca="1" si="14"/>
        <v>2</v>
      </c>
      <c r="AC57" s="2">
        <f t="shared" ca="1" si="14"/>
        <v>0</v>
      </c>
      <c r="AD57" s="2">
        <f t="shared" ca="1" si="14"/>
        <v>0</v>
      </c>
      <c r="AE57" s="2">
        <f t="shared" ca="1" si="14"/>
        <v>0</v>
      </c>
      <c r="AF57" s="2">
        <f t="shared" ca="1" si="14"/>
        <v>0</v>
      </c>
      <c r="AG57" s="2">
        <f t="shared" ca="1" si="14"/>
        <v>0</v>
      </c>
      <c r="AH57" s="2">
        <f t="shared" ca="1" si="14"/>
        <v>0</v>
      </c>
      <c r="AI57" s="2">
        <f t="shared" ca="1" si="14"/>
        <v>0</v>
      </c>
      <c r="AJ57" s="2">
        <f t="shared" ca="1" si="14"/>
        <v>0</v>
      </c>
      <c r="AK57" s="2">
        <f t="shared" ca="1" si="14"/>
        <v>2</v>
      </c>
      <c r="AL57" s="55">
        <v>130</v>
      </c>
      <c r="AM57" s="55">
        <v>130</v>
      </c>
      <c r="AN57" s="55">
        <v>130</v>
      </c>
      <c r="AO57" s="55">
        <v>130</v>
      </c>
      <c r="AP57" s="55">
        <v>130</v>
      </c>
      <c r="AQ57" s="55">
        <v>130</v>
      </c>
      <c r="AR57" s="55">
        <v>130</v>
      </c>
      <c r="AS57" s="55">
        <v>130</v>
      </c>
      <c r="AT57" s="55">
        <v>130</v>
      </c>
      <c r="AU57" s="55">
        <v>130</v>
      </c>
      <c r="AV57" s="55">
        <v>130</v>
      </c>
      <c r="AW57" s="55">
        <v>130</v>
      </c>
      <c r="AX57" s="55">
        <v>130</v>
      </c>
      <c r="AY57" s="55">
        <v>130</v>
      </c>
      <c r="AZ57" s="2">
        <f t="shared" ca="1" si="17"/>
        <v>0</v>
      </c>
      <c r="BA57" s="2">
        <f t="shared" ca="1" si="17"/>
        <v>0</v>
      </c>
      <c r="BB57" s="2">
        <f t="shared" ca="1" si="15"/>
        <v>0</v>
      </c>
      <c r="BC57" s="2">
        <f t="shared" ca="1" si="15"/>
        <v>2</v>
      </c>
      <c r="BD57" s="2">
        <f t="shared" ca="1" si="15"/>
        <v>0</v>
      </c>
      <c r="BE57" s="2">
        <f t="shared" ca="1" si="15"/>
        <v>0</v>
      </c>
      <c r="BF57" s="2">
        <f t="shared" ca="1" si="15"/>
        <v>0</v>
      </c>
      <c r="BG57" s="2">
        <f t="shared" ca="1" si="15"/>
        <v>0</v>
      </c>
      <c r="BH57" s="2">
        <f t="shared" ca="1" si="15"/>
        <v>0</v>
      </c>
      <c r="BI57" s="2">
        <f t="shared" ca="1" si="15"/>
        <v>0</v>
      </c>
      <c r="BJ57" s="2">
        <f t="shared" ca="1" si="15"/>
        <v>0</v>
      </c>
      <c r="BK57" s="2">
        <f t="shared" ca="1" si="15"/>
        <v>0</v>
      </c>
      <c r="BL57" s="2">
        <f t="shared" ca="1" si="15"/>
        <v>0</v>
      </c>
      <c r="BM57" s="2">
        <f t="shared" ca="1" si="15"/>
        <v>0</v>
      </c>
      <c r="BN57" s="2" t="str">
        <f t="shared" si="8"/>
        <v>PP</v>
      </c>
      <c r="BO57" s="2">
        <f>IF(AND(COUNTIF(J57:W57,"&gt;0")&gt;6,COUNTIF(J57:W57,"&gt;0")=SUM(BR57:CE57)),SUM(BR57:CE57),0)</f>
        <v>0</v>
      </c>
      <c r="BP57" s="2">
        <f t="shared" si="12"/>
        <v>1</v>
      </c>
      <c r="BR57" s="2">
        <f t="shared" si="19"/>
        <v>0</v>
      </c>
      <c r="BS57" s="2">
        <f t="shared" si="20"/>
        <v>0</v>
      </c>
      <c r="BT57" s="2">
        <f t="shared" si="21"/>
        <v>0</v>
      </c>
      <c r="BU57" s="2">
        <f t="shared" si="22"/>
        <v>0</v>
      </c>
      <c r="BV57" s="2">
        <f t="shared" si="23"/>
        <v>0</v>
      </c>
      <c r="BW57" s="2">
        <f t="shared" si="24"/>
        <v>0</v>
      </c>
      <c r="BX57" s="2">
        <f t="shared" si="25"/>
        <v>0</v>
      </c>
      <c r="BY57" s="2">
        <f t="shared" si="26"/>
        <v>0</v>
      </c>
      <c r="BZ57" s="2">
        <f t="shared" si="27"/>
        <v>0</v>
      </c>
      <c r="CA57" s="2">
        <f t="shared" si="28"/>
        <v>0</v>
      </c>
      <c r="CB57" s="2">
        <f t="shared" si="29"/>
        <v>0</v>
      </c>
      <c r="CC57" s="2">
        <f t="shared" si="30"/>
        <v>0</v>
      </c>
      <c r="CD57" s="2">
        <f t="shared" si="31"/>
        <v>0</v>
      </c>
      <c r="CE57" s="2">
        <f t="shared" si="32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ТА-11  -  Р₀</v>
      </c>
      <c r="B58" s="15" t="s">
        <v>1607</v>
      </c>
      <c r="C58" s="18">
        <v>135</v>
      </c>
      <c r="D58" s="18">
        <v>125</v>
      </c>
      <c r="E58" s="22" t="s">
        <v>117</v>
      </c>
      <c r="F58" s="22">
        <v>3</v>
      </c>
      <c r="G58" s="22"/>
      <c r="H58" s="20">
        <f t="shared" ca="1" si="4"/>
        <v>0</v>
      </c>
      <c r="I58" s="16" t="str">
        <f t="shared" si="5"/>
        <v>11T002PP0L18</v>
      </c>
      <c r="J58" s="54">
        <v>126.8</v>
      </c>
      <c r="K58" s="54">
        <v>127.5</v>
      </c>
      <c r="L58" s="54">
        <v>129.6</v>
      </c>
      <c r="M58" s="54">
        <v>135.19999999999999</v>
      </c>
      <c r="N58" s="54">
        <v>133.69999999999999</v>
      </c>
      <c r="O58" s="54">
        <v>132.4</v>
      </c>
      <c r="P58" s="54">
        <v>132.19999999999999</v>
      </c>
      <c r="Q58" s="54">
        <v>131.80000000000001</v>
      </c>
      <c r="R58" s="54">
        <v>130.19999999999999</v>
      </c>
      <c r="S58" s="54">
        <v>129.69999999999999</v>
      </c>
      <c r="T58" s="54">
        <v>129.9</v>
      </c>
      <c r="U58" s="54">
        <v>131.4</v>
      </c>
      <c r="V58" s="54">
        <v>131.9</v>
      </c>
      <c r="W58" s="56">
        <v>132</v>
      </c>
      <c r="X58" s="2">
        <f t="shared" ca="1" si="16"/>
        <v>0</v>
      </c>
      <c r="Y58" s="2">
        <f t="shared" ca="1" si="16"/>
        <v>0</v>
      </c>
      <c r="Z58" s="2">
        <f t="shared" ca="1" si="14"/>
        <v>0</v>
      </c>
      <c r="AA58" s="2">
        <f t="shared" ca="1" si="14"/>
        <v>42</v>
      </c>
      <c r="AB58" s="2">
        <f t="shared" ca="1" si="14"/>
        <v>0</v>
      </c>
      <c r="AC58" s="2">
        <f t="shared" ca="1" si="14"/>
        <v>0</v>
      </c>
      <c r="AD58" s="2">
        <f t="shared" ca="1" si="14"/>
        <v>0</v>
      </c>
      <c r="AE58" s="2">
        <f t="shared" ca="1" si="14"/>
        <v>0</v>
      </c>
      <c r="AF58" s="2">
        <f t="shared" ca="1" si="14"/>
        <v>0</v>
      </c>
      <c r="AG58" s="2">
        <f t="shared" ca="1" si="14"/>
        <v>0</v>
      </c>
      <c r="AH58" s="2">
        <f t="shared" ca="1" si="14"/>
        <v>0</v>
      </c>
      <c r="AI58" s="2">
        <f t="shared" ca="1" si="14"/>
        <v>0</v>
      </c>
      <c r="AJ58" s="2">
        <f t="shared" ca="1" si="14"/>
        <v>0</v>
      </c>
      <c r="AK58" s="2">
        <f t="shared" ca="1" si="14"/>
        <v>0</v>
      </c>
      <c r="AL58" s="55">
        <v>130</v>
      </c>
      <c r="AM58" s="55">
        <v>130</v>
      </c>
      <c r="AN58" s="55">
        <v>130</v>
      </c>
      <c r="AO58" s="55">
        <v>130</v>
      </c>
      <c r="AP58" s="55">
        <v>130</v>
      </c>
      <c r="AQ58" s="55">
        <v>130</v>
      </c>
      <c r="AR58" s="55">
        <v>130</v>
      </c>
      <c r="AS58" s="55">
        <v>130</v>
      </c>
      <c r="AT58" s="55">
        <v>130</v>
      </c>
      <c r="AU58" s="55">
        <v>130</v>
      </c>
      <c r="AV58" s="55">
        <v>130</v>
      </c>
      <c r="AW58" s="55">
        <v>130</v>
      </c>
      <c r="AX58" s="55">
        <v>130</v>
      </c>
      <c r="AY58" s="55">
        <v>130</v>
      </c>
      <c r="AZ58" s="2">
        <f t="shared" ca="1" si="17"/>
        <v>0</v>
      </c>
      <c r="BA58" s="2">
        <f t="shared" ca="1" si="17"/>
        <v>0</v>
      </c>
      <c r="BB58" s="2">
        <f t="shared" ca="1" si="15"/>
        <v>0</v>
      </c>
      <c r="BC58" s="2">
        <f t="shared" ca="1" si="15"/>
        <v>1</v>
      </c>
      <c r="BD58" s="2">
        <f t="shared" ca="1" si="15"/>
        <v>0</v>
      </c>
      <c r="BE58" s="2">
        <f t="shared" ca="1" si="15"/>
        <v>0</v>
      </c>
      <c r="BF58" s="2">
        <f t="shared" ca="1" si="15"/>
        <v>0</v>
      </c>
      <c r="BG58" s="2">
        <f t="shared" ca="1" si="15"/>
        <v>0</v>
      </c>
      <c r="BH58" s="2">
        <f t="shared" ca="1" si="15"/>
        <v>0</v>
      </c>
      <c r="BI58" s="2">
        <f t="shared" ca="1" si="15"/>
        <v>0</v>
      </c>
      <c r="BJ58" s="2">
        <f t="shared" ca="1" si="15"/>
        <v>0</v>
      </c>
      <c r="BK58" s="2">
        <f t="shared" ca="1" si="15"/>
        <v>0</v>
      </c>
      <c r="BL58" s="2">
        <f t="shared" ca="1" si="15"/>
        <v>0</v>
      </c>
      <c r="BM58" s="2">
        <f t="shared" ca="1" si="15"/>
        <v>0</v>
      </c>
      <c r="BN58" s="2" t="str">
        <f t="shared" si="8"/>
        <v>PP</v>
      </c>
      <c r="BO58" s="2">
        <f>IF(AND(COUNTIF(J58:W58,"&gt;0")&gt;6,COUNTIF(J58:W58,"&gt;0")=SUM(BR58:CE58)),SUM(BR58:CE58),0)</f>
        <v>0</v>
      </c>
      <c r="BP58" s="2">
        <f t="shared" si="12"/>
        <v>1</v>
      </c>
      <c r="BR58" s="2">
        <f t="shared" si="19"/>
        <v>0</v>
      </c>
      <c r="BS58" s="2">
        <f t="shared" si="20"/>
        <v>0</v>
      </c>
      <c r="BT58" s="2">
        <f t="shared" si="21"/>
        <v>0</v>
      </c>
      <c r="BU58" s="2">
        <f t="shared" si="22"/>
        <v>0</v>
      </c>
      <c r="BV58" s="2">
        <f t="shared" si="23"/>
        <v>0</v>
      </c>
      <c r="BW58" s="2">
        <f t="shared" si="24"/>
        <v>0</v>
      </c>
      <c r="BX58" s="2">
        <f t="shared" si="25"/>
        <v>0</v>
      </c>
      <c r="BY58" s="2">
        <f t="shared" si="26"/>
        <v>0</v>
      </c>
      <c r="BZ58" s="2">
        <f t="shared" si="27"/>
        <v>0</v>
      </c>
      <c r="CA58" s="2">
        <f t="shared" si="28"/>
        <v>0</v>
      </c>
      <c r="CB58" s="2">
        <f t="shared" si="29"/>
        <v>0</v>
      </c>
      <c r="CC58" s="2">
        <f t="shared" si="30"/>
        <v>0</v>
      </c>
      <c r="CD58" s="2">
        <f t="shared" si="31"/>
        <v>0</v>
      </c>
      <c r="CE58" s="2">
        <f t="shared" si="32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ТА-12  -  Р₀</v>
      </c>
      <c r="B59" s="15" t="s">
        <v>1608</v>
      </c>
      <c r="C59" s="18">
        <v>135</v>
      </c>
      <c r="D59" s="18">
        <v>125</v>
      </c>
      <c r="E59" s="22" t="s">
        <v>117</v>
      </c>
      <c r="F59" s="22">
        <v>3</v>
      </c>
      <c r="G59" s="22"/>
      <c r="H59" s="20">
        <f t="shared" ca="1" si="4"/>
        <v>0</v>
      </c>
      <c r="I59" s="16" t="str">
        <f t="shared" si="5"/>
        <v>12T002PP0L18</v>
      </c>
      <c r="J59" s="54">
        <v>127</v>
      </c>
      <c r="K59" s="54">
        <v>127.5</v>
      </c>
      <c r="L59" s="54">
        <v>129.5</v>
      </c>
      <c r="M59" s="54">
        <v>134.9</v>
      </c>
      <c r="N59" s="54">
        <v>133.30000000000001</v>
      </c>
      <c r="O59" s="54">
        <v>132.69999999999999</v>
      </c>
      <c r="P59" s="54">
        <v>132.6</v>
      </c>
      <c r="Q59" s="54">
        <v>132.5</v>
      </c>
      <c r="R59" s="54">
        <v>131.1</v>
      </c>
      <c r="S59" s="54">
        <v>130.6</v>
      </c>
      <c r="T59" s="54">
        <v>130.9</v>
      </c>
      <c r="U59" s="54">
        <v>132.19999999999999</v>
      </c>
      <c r="V59" s="54">
        <v>132.9</v>
      </c>
      <c r="W59" s="56">
        <v>132.80000000000001</v>
      </c>
      <c r="X59" s="2">
        <f t="shared" ca="1" si="16"/>
        <v>0</v>
      </c>
      <c r="Y59" s="2">
        <f t="shared" ca="1" si="16"/>
        <v>0</v>
      </c>
      <c r="Z59" s="2">
        <f t="shared" ca="1" si="14"/>
        <v>0</v>
      </c>
      <c r="AA59" s="2">
        <f t="shared" ca="1" si="14"/>
        <v>0</v>
      </c>
      <c r="AB59" s="2">
        <f t="shared" ca="1" si="14"/>
        <v>0</v>
      </c>
      <c r="AC59" s="2">
        <f t="shared" ca="1" si="14"/>
        <v>0</v>
      </c>
      <c r="AD59" s="2">
        <f t="shared" ca="1" si="14"/>
        <v>0</v>
      </c>
      <c r="AE59" s="2">
        <f t="shared" ca="1" si="14"/>
        <v>0</v>
      </c>
      <c r="AF59" s="2">
        <f t="shared" ca="1" si="14"/>
        <v>0</v>
      </c>
      <c r="AG59" s="2">
        <f t="shared" ca="1" si="14"/>
        <v>0</v>
      </c>
      <c r="AH59" s="2">
        <f t="shared" ca="1" si="14"/>
        <v>0</v>
      </c>
      <c r="AI59" s="2">
        <f t="shared" ca="1" si="14"/>
        <v>0</v>
      </c>
      <c r="AJ59" s="2">
        <f t="shared" ca="1" si="14"/>
        <v>0</v>
      </c>
      <c r="AK59" s="2">
        <f t="shared" ca="1" si="14"/>
        <v>0</v>
      </c>
      <c r="AL59" s="55">
        <v>130</v>
      </c>
      <c r="AM59" s="55">
        <v>130</v>
      </c>
      <c r="AN59" s="55">
        <v>130</v>
      </c>
      <c r="AO59" s="55">
        <v>130</v>
      </c>
      <c r="AP59" s="55">
        <v>130</v>
      </c>
      <c r="AQ59" s="55">
        <v>130</v>
      </c>
      <c r="AR59" s="55">
        <v>130</v>
      </c>
      <c r="AS59" s="55">
        <v>130</v>
      </c>
      <c r="AT59" s="55">
        <v>130</v>
      </c>
      <c r="AU59" s="55">
        <v>130</v>
      </c>
      <c r="AV59" s="55">
        <v>130</v>
      </c>
      <c r="AW59" s="55">
        <v>130</v>
      </c>
      <c r="AX59" s="55">
        <v>130</v>
      </c>
      <c r="AY59" s="55">
        <v>130</v>
      </c>
      <c r="AZ59" s="2">
        <f t="shared" ca="1" si="17"/>
        <v>0</v>
      </c>
      <c r="BA59" s="2">
        <f t="shared" ca="1" si="17"/>
        <v>0</v>
      </c>
      <c r="BB59" s="2">
        <f t="shared" ca="1" si="15"/>
        <v>0</v>
      </c>
      <c r="BC59" s="2">
        <f t="shared" ca="1" si="15"/>
        <v>0</v>
      </c>
      <c r="BD59" s="2">
        <f t="shared" ca="1" si="15"/>
        <v>0</v>
      </c>
      <c r="BE59" s="2">
        <f t="shared" ca="1" si="15"/>
        <v>0</v>
      </c>
      <c r="BF59" s="2">
        <f t="shared" ca="1" si="15"/>
        <v>0</v>
      </c>
      <c r="BG59" s="2">
        <f t="shared" ca="1" si="15"/>
        <v>0</v>
      </c>
      <c r="BH59" s="2">
        <f t="shared" ca="1" si="15"/>
        <v>0</v>
      </c>
      <c r="BI59" s="2">
        <f t="shared" ca="1" si="15"/>
        <v>0</v>
      </c>
      <c r="BJ59" s="2">
        <f t="shared" ca="1" si="15"/>
        <v>0</v>
      </c>
      <c r="BK59" s="2">
        <f t="shared" ca="1" si="15"/>
        <v>0</v>
      </c>
      <c r="BL59" s="2">
        <f t="shared" ca="1" si="15"/>
        <v>0</v>
      </c>
      <c r="BM59" s="2">
        <f t="shared" ca="1" si="15"/>
        <v>0</v>
      </c>
      <c r="BN59" s="2" t="str">
        <f t="shared" si="8"/>
        <v>PP</v>
      </c>
      <c r="BO59" s="2">
        <f>IF(AND(COUNTIF(J59:W59,"&gt;0")&gt;6,COUNTIF(J59:W59,"&gt;0")=SUM(BR59:CE59)),SUM(BR59:CE59),0)</f>
        <v>0</v>
      </c>
      <c r="BP59" s="2">
        <f t="shared" si="12"/>
        <v>1</v>
      </c>
      <c r="BR59" s="2">
        <f t="shared" si="19"/>
        <v>0</v>
      </c>
      <c r="BS59" s="2">
        <f t="shared" si="20"/>
        <v>0</v>
      </c>
      <c r="BT59" s="2">
        <f t="shared" si="21"/>
        <v>0</v>
      </c>
      <c r="BU59" s="2">
        <f t="shared" si="22"/>
        <v>0</v>
      </c>
      <c r="BV59" s="2">
        <f t="shared" si="23"/>
        <v>0</v>
      </c>
      <c r="BW59" s="2">
        <f t="shared" si="24"/>
        <v>0</v>
      </c>
      <c r="BX59" s="2">
        <f t="shared" si="25"/>
        <v>0</v>
      </c>
      <c r="BY59" s="2">
        <f t="shared" si="26"/>
        <v>0</v>
      </c>
      <c r="BZ59" s="2">
        <f t="shared" si="27"/>
        <v>0</v>
      </c>
      <c r="CA59" s="2">
        <f t="shared" si="28"/>
        <v>0</v>
      </c>
      <c r="CB59" s="2">
        <f t="shared" si="29"/>
        <v>0</v>
      </c>
      <c r="CC59" s="2">
        <f t="shared" si="30"/>
        <v>0</v>
      </c>
      <c r="CD59" s="2">
        <f t="shared" si="31"/>
        <v>0</v>
      </c>
      <c r="CE59" s="2">
        <f t="shared" si="32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ТА-13  -  Р₀</v>
      </c>
      <c r="B60" s="15" t="s">
        <v>1609</v>
      </c>
      <c r="C60" s="18">
        <v>135</v>
      </c>
      <c r="D60" s="18">
        <v>125</v>
      </c>
      <c r="E60" s="22" t="s">
        <v>117</v>
      </c>
      <c r="F60" s="22">
        <v>3</v>
      </c>
      <c r="G60" s="22"/>
      <c r="H60" s="20">
        <f t="shared" ca="1" si="4"/>
        <v>0</v>
      </c>
      <c r="I60" s="16" t="str">
        <f t="shared" si="5"/>
        <v>13T002PP0L18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6">
        <v>0</v>
      </c>
      <c r="X60" s="2">
        <f t="shared" ca="1" si="16"/>
        <v>2</v>
      </c>
      <c r="Y60" s="2">
        <f t="shared" ca="1" si="16"/>
        <v>2</v>
      </c>
      <c r="Z60" s="2">
        <f t="shared" ca="1" si="14"/>
        <v>2</v>
      </c>
      <c r="AA60" s="2">
        <f t="shared" ca="1" si="14"/>
        <v>2</v>
      </c>
      <c r="AB60" s="2">
        <f t="shared" ca="1" si="14"/>
        <v>2</v>
      </c>
      <c r="AC60" s="2">
        <f t="shared" ca="1" si="14"/>
        <v>2</v>
      </c>
      <c r="AD60" s="2">
        <f t="shared" ca="1" si="14"/>
        <v>2</v>
      </c>
      <c r="AE60" s="2">
        <f t="shared" ca="1" si="14"/>
        <v>2</v>
      </c>
      <c r="AF60" s="2">
        <f t="shared" ca="1" si="14"/>
        <v>2</v>
      </c>
      <c r="AG60" s="2">
        <f t="shared" ca="1" si="14"/>
        <v>2</v>
      </c>
      <c r="AH60" s="2">
        <f t="shared" ca="1" si="14"/>
        <v>2</v>
      </c>
      <c r="AI60" s="2">
        <f t="shared" ca="1" si="14"/>
        <v>2</v>
      </c>
      <c r="AJ60" s="2">
        <f t="shared" ca="1" si="14"/>
        <v>2</v>
      </c>
      <c r="AK60" s="2">
        <f t="shared" ca="1" si="14"/>
        <v>2</v>
      </c>
      <c r="AL60" s="55">
        <v>0</v>
      </c>
      <c r="AM60" s="55">
        <v>0</v>
      </c>
      <c r="AN60" s="55">
        <v>0</v>
      </c>
      <c r="AO60" s="55">
        <v>0</v>
      </c>
      <c r="AP60" s="55">
        <v>0</v>
      </c>
      <c r="AQ60" s="55">
        <v>0</v>
      </c>
      <c r="AR60" s="55">
        <v>0</v>
      </c>
      <c r="AS60" s="55">
        <v>0</v>
      </c>
      <c r="AT60" s="55">
        <v>0</v>
      </c>
      <c r="AU60" s="55">
        <v>0</v>
      </c>
      <c r="AV60" s="55">
        <v>0</v>
      </c>
      <c r="AW60" s="55">
        <v>0</v>
      </c>
      <c r="AX60" s="55">
        <v>0</v>
      </c>
      <c r="AY60" s="55">
        <v>0</v>
      </c>
      <c r="AZ60" s="2">
        <f t="shared" ca="1" si="17"/>
        <v>0</v>
      </c>
      <c r="BA60" s="2">
        <f t="shared" ca="1" si="17"/>
        <v>0</v>
      </c>
      <c r="BB60" s="2">
        <f t="shared" ca="1" si="15"/>
        <v>0</v>
      </c>
      <c r="BC60" s="2">
        <f t="shared" ca="1" si="15"/>
        <v>0</v>
      </c>
      <c r="BD60" s="2">
        <f t="shared" ca="1" si="15"/>
        <v>0</v>
      </c>
      <c r="BE60" s="2">
        <f t="shared" ca="1" si="15"/>
        <v>0</v>
      </c>
      <c r="BF60" s="2">
        <f t="shared" ca="1" si="15"/>
        <v>0</v>
      </c>
      <c r="BG60" s="2">
        <f t="shared" ca="1" si="15"/>
        <v>0</v>
      </c>
      <c r="BH60" s="2">
        <f t="shared" ca="1" si="15"/>
        <v>0</v>
      </c>
      <c r="BI60" s="2">
        <f t="shared" ca="1" si="15"/>
        <v>0</v>
      </c>
      <c r="BJ60" s="2">
        <f t="shared" ca="1" si="15"/>
        <v>0</v>
      </c>
      <c r="BK60" s="2">
        <f t="shared" ca="1" si="15"/>
        <v>0</v>
      </c>
      <c r="BL60" s="2">
        <f t="shared" ca="1" si="15"/>
        <v>0</v>
      </c>
      <c r="BM60" s="2">
        <f t="shared" ca="1" si="15"/>
        <v>0</v>
      </c>
      <c r="BN60" s="2" t="str">
        <f t="shared" si="8"/>
        <v>PP</v>
      </c>
      <c r="BP60" s="2">
        <f t="shared" si="12"/>
        <v>0</v>
      </c>
      <c r="BR60" s="2">
        <f t="shared" si="19"/>
        <v>0</v>
      </c>
      <c r="BS60" s="2">
        <f t="shared" si="20"/>
        <v>0</v>
      </c>
      <c r="BT60" s="2">
        <f t="shared" si="21"/>
        <v>0</v>
      </c>
      <c r="BU60" s="2">
        <f t="shared" si="22"/>
        <v>0</v>
      </c>
      <c r="BV60" s="2">
        <f t="shared" si="23"/>
        <v>0</v>
      </c>
      <c r="BW60" s="2">
        <f t="shared" si="24"/>
        <v>0</v>
      </c>
      <c r="BX60" s="2">
        <f t="shared" si="25"/>
        <v>0</v>
      </c>
      <c r="BY60" s="2">
        <f t="shared" si="26"/>
        <v>0</v>
      </c>
      <c r="BZ60" s="2">
        <f t="shared" si="27"/>
        <v>0</v>
      </c>
      <c r="CA60" s="2">
        <f t="shared" si="28"/>
        <v>0</v>
      </c>
      <c r="CB60" s="2">
        <f t="shared" si="29"/>
        <v>0</v>
      </c>
      <c r="CC60" s="2">
        <f t="shared" si="30"/>
        <v>0</v>
      </c>
      <c r="CD60" s="2">
        <f t="shared" si="31"/>
        <v>0</v>
      </c>
      <c r="CE60" s="2">
        <f t="shared" si="32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ТА-14  -  Р₀</v>
      </c>
      <c r="B61" s="15" t="s">
        <v>1610</v>
      </c>
      <c r="C61" s="18">
        <v>135</v>
      </c>
      <c r="D61" s="18">
        <v>125</v>
      </c>
      <c r="E61" s="22" t="s">
        <v>117</v>
      </c>
      <c r="F61" s="22">
        <v>3</v>
      </c>
      <c r="G61" s="22"/>
      <c r="H61" s="20">
        <f t="shared" ca="1" si="4"/>
        <v>0</v>
      </c>
      <c r="I61" s="16" t="str">
        <f t="shared" si="5"/>
        <v>14T002PP0L18</v>
      </c>
      <c r="J61" s="54">
        <v>122.4</v>
      </c>
      <c r="K61" s="54">
        <v>123.2</v>
      </c>
      <c r="L61" s="54">
        <v>125.2</v>
      </c>
      <c r="M61" s="54">
        <v>130.4</v>
      </c>
      <c r="N61" s="54">
        <v>129</v>
      </c>
      <c r="O61" s="54">
        <v>129</v>
      </c>
      <c r="P61" s="54">
        <v>128.80000000000001</v>
      </c>
      <c r="Q61" s="54">
        <v>128.5</v>
      </c>
      <c r="R61" s="54">
        <v>126.8</v>
      </c>
      <c r="S61" s="54">
        <v>126.3</v>
      </c>
      <c r="T61" s="54">
        <v>126.9</v>
      </c>
      <c r="U61" s="54">
        <v>128.30000000000001</v>
      </c>
      <c r="V61" s="54">
        <v>129.1</v>
      </c>
      <c r="W61" s="56">
        <v>129.1</v>
      </c>
      <c r="X61" s="2">
        <f t="shared" ca="1" si="16"/>
        <v>2</v>
      </c>
      <c r="Y61" s="2">
        <f t="shared" ca="1" si="16"/>
        <v>2</v>
      </c>
      <c r="Z61" s="2">
        <f t="shared" ca="1" si="14"/>
        <v>0</v>
      </c>
      <c r="AA61" s="2">
        <f t="shared" ca="1" si="14"/>
        <v>0</v>
      </c>
      <c r="AB61" s="2">
        <f t="shared" ca="1" si="14"/>
        <v>0</v>
      </c>
      <c r="AC61" s="2">
        <f t="shared" ca="1" si="14"/>
        <v>0</v>
      </c>
      <c r="AD61" s="2">
        <f t="shared" ca="1" si="14"/>
        <v>0</v>
      </c>
      <c r="AE61" s="2">
        <f t="shared" ca="1" si="14"/>
        <v>0</v>
      </c>
      <c r="AF61" s="2">
        <f t="shared" ca="1" si="14"/>
        <v>0</v>
      </c>
      <c r="AG61" s="2">
        <f t="shared" ca="1" si="14"/>
        <v>0</v>
      </c>
      <c r="AH61" s="2">
        <f t="shared" ca="1" si="14"/>
        <v>0</v>
      </c>
      <c r="AI61" s="2">
        <f t="shared" ca="1" si="14"/>
        <v>0</v>
      </c>
      <c r="AJ61" s="2">
        <f t="shared" ca="1" si="14"/>
        <v>0</v>
      </c>
      <c r="AK61" s="2">
        <f t="shared" ca="1" si="14"/>
        <v>0</v>
      </c>
      <c r="AL61" s="55">
        <v>130</v>
      </c>
      <c r="AM61" s="55">
        <v>130</v>
      </c>
      <c r="AN61" s="55">
        <v>130</v>
      </c>
      <c r="AO61" s="55">
        <v>130</v>
      </c>
      <c r="AP61" s="55">
        <v>130</v>
      </c>
      <c r="AQ61" s="55">
        <v>130</v>
      </c>
      <c r="AR61" s="55">
        <v>130</v>
      </c>
      <c r="AS61" s="55">
        <v>130</v>
      </c>
      <c r="AT61" s="55">
        <v>130</v>
      </c>
      <c r="AU61" s="55">
        <v>130</v>
      </c>
      <c r="AV61" s="55">
        <v>130</v>
      </c>
      <c r="AW61" s="55">
        <v>130</v>
      </c>
      <c r="AX61" s="55">
        <v>130</v>
      </c>
      <c r="AY61" s="55">
        <v>130</v>
      </c>
      <c r="AZ61" s="2">
        <f t="shared" ca="1" si="17"/>
        <v>0</v>
      </c>
      <c r="BA61" s="2">
        <f t="shared" ca="1" si="17"/>
        <v>0</v>
      </c>
      <c r="BB61" s="2">
        <f t="shared" ca="1" si="15"/>
        <v>0</v>
      </c>
      <c r="BC61" s="2">
        <f t="shared" ca="1" si="15"/>
        <v>0</v>
      </c>
      <c r="BD61" s="2">
        <f t="shared" ca="1" si="15"/>
        <v>0</v>
      </c>
      <c r="BE61" s="2">
        <f t="shared" ca="1" si="15"/>
        <v>0</v>
      </c>
      <c r="BF61" s="2">
        <f t="shared" ca="1" si="15"/>
        <v>0</v>
      </c>
      <c r="BG61" s="2">
        <f t="shared" ca="1" si="15"/>
        <v>0</v>
      </c>
      <c r="BH61" s="2">
        <f t="shared" ca="1" si="15"/>
        <v>0</v>
      </c>
      <c r="BI61" s="2">
        <f t="shared" ca="1" si="15"/>
        <v>0</v>
      </c>
      <c r="BJ61" s="2">
        <f t="shared" ca="1" si="15"/>
        <v>0</v>
      </c>
      <c r="BK61" s="2">
        <f t="shared" ca="1" si="15"/>
        <v>0</v>
      </c>
      <c r="BL61" s="2">
        <f t="shared" ca="1" si="15"/>
        <v>0</v>
      </c>
      <c r="BM61" s="2">
        <f t="shared" ca="1" si="15"/>
        <v>0</v>
      </c>
      <c r="BN61" s="2" t="str">
        <f t="shared" si="8"/>
        <v>PP</v>
      </c>
      <c r="BO61" s="2">
        <f>IF(AND(COUNTIF(J61:W61,"&gt;0")&gt;6,COUNTIF(J61:W61,"&gt;0")=SUM(BR61:CE61)),SUM(BR61:CE61),0)</f>
        <v>0</v>
      </c>
      <c r="BP61" s="2">
        <f t="shared" si="12"/>
        <v>0</v>
      </c>
      <c r="BR61" s="2">
        <f t="shared" si="19"/>
        <v>1</v>
      </c>
      <c r="BS61" s="2">
        <f t="shared" si="20"/>
        <v>1</v>
      </c>
      <c r="BT61" s="2">
        <f t="shared" si="21"/>
        <v>0</v>
      </c>
      <c r="BU61" s="2">
        <f t="shared" si="22"/>
        <v>0</v>
      </c>
      <c r="BV61" s="2">
        <f t="shared" si="23"/>
        <v>0</v>
      </c>
      <c r="BW61" s="2">
        <f t="shared" si="24"/>
        <v>0</v>
      </c>
      <c r="BX61" s="2">
        <f t="shared" si="25"/>
        <v>0</v>
      </c>
      <c r="BY61" s="2">
        <f t="shared" si="26"/>
        <v>0</v>
      </c>
      <c r="BZ61" s="2">
        <f t="shared" si="27"/>
        <v>0</v>
      </c>
      <c r="CA61" s="2">
        <f t="shared" si="28"/>
        <v>0</v>
      </c>
      <c r="CB61" s="2">
        <f t="shared" si="29"/>
        <v>0</v>
      </c>
      <c r="CC61" s="2">
        <f t="shared" si="30"/>
        <v>0</v>
      </c>
      <c r="CD61" s="2">
        <f t="shared" si="31"/>
        <v>0</v>
      </c>
      <c r="CE61" s="2">
        <f t="shared" si="32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ТА-1  -  Т₀</v>
      </c>
      <c r="B62" s="15" t="s">
        <v>1611</v>
      </c>
      <c r="C62" s="18">
        <v>430</v>
      </c>
      <c r="D62" s="18">
        <v>375</v>
      </c>
      <c r="E62" s="22" t="s">
        <v>117</v>
      </c>
      <c r="F62" s="22">
        <v>3</v>
      </c>
      <c r="G62" s="22"/>
      <c r="H62" s="20">
        <f t="shared" ca="1" si="4"/>
        <v>0</v>
      </c>
      <c r="I62" s="16" t="str">
        <f t="shared" si="5"/>
        <v>01T002TP0618</v>
      </c>
      <c r="J62" s="54">
        <v>379</v>
      </c>
      <c r="K62" s="54">
        <v>383</v>
      </c>
      <c r="L62" s="54">
        <v>381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399.5</v>
      </c>
      <c r="S62" s="54">
        <v>390.8</v>
      </c>
      <c r="T62" s="54">
        <v>389.2</v>
      </c>
      <c r="U62" s="54">
        <v>388.3</v>
      </c>
      <c r="V62" s="54">
        <v>391.6</v>
      </c>
      <c r="W62" s="56">
        <v>0</v>
      </c>
      <c r="X62" s="2">
        <f t="shared" ca="1" si="16"/>
        <v>0</v>
      </c>
      <c r="Y62" s="2">
        <f t="shared" ca="1" si="16"/>
        <v>0</v>
      </c>
      <c r="Z62" s="2">
        <f t="shared" ca="1" si="14"/>
        <v>0</v>
      </c>
      <c r="AA62" s="2">
        <f t="shared" ca="1" si="14"/>
        <v>2</v>
      </c>
      <c r="AB62" s="2">
        <f t="shared" ca="1" si="14"/>
        <v>2</v>
      </c>
      <c r="AC62" s="2">
        <f t="shared" ref="AC62:AK99" ca="1" si="33">IF(O62&lt;&gt;"",IF(LEFT($E62,2)="+-",IF(OR(O62&lt;MIN($C62:$D62),O62&gt;MAX($C62:$D62)),1,0),IF(AND(1*$E62&gt;0,O62&gt;MAX($C62:$D62)),1,IF(AND(1*$E62&lt;0,O62&lt;MIN($C62:$D62)),1,0)))+10*IF(SUM(OFFSET($A$81,MATCH(MID($A62,1,SEARCH(" ",$A62)-1)&amp;"  -  ЧЧР",$A$81:$A$97,0)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$81,IFERROR(MATCH("КА-"&amp;MID($A62,4,2)*1&amp;"А  -  ЧЧР",$A$81:$A$97,0),MATCH("КА-"&amp;MID($A62,4,2)*1&amp;"  -  ЧЧР",$A$81:$A$97,0))-1,COLUMN(O62)-1,,)+OFFSET($A$81,IFERROR(MATCH("КА-"&amp;MID($A62,4,2)*1&amp;"Б  -  ЧЧР",$A$81:$A$97,0),MATCH("КА-"&amp;MID($A62,4,2)*1&amp;"  -  ЧЧР",$A$81:$A$97,0))-1,COLUMN(O62)-1,,)=48,1,0),1),1)),0),0)*IF($G62&gt;0,IF(COLUMN(Y$7)-COLUMN($J$7)&gt;=$D$2+$G62,IF(SUM(OFFSET(Y62,,-1,,-$G62))&gt;=$G62*21,2,1),1),2)</f>
        <v>2</v>
      </c>
      <c r="AD62" s="2">
        <f t="shared" ca="1" si="33"/>
        <v>2</v>
      </c>
      <c r="AE62" s="2">
        <f t="shared" ca="1" si="33"/>
        <v>2</v>
      </c>
      <c r="AF62" s="2">
        <f t="shared" ca="1" si="33"/>
        <v>0</v>
      </c>
      <c r="AG62" s="2">
        <f t="shared" ca="1" si="33"/>
        <v>0</v>
      </c>
      <c r="AH62" s="2">
        <f t="shared" ca="1" si="33"/>
        <v>0</v>
      </c>
      <c r="AI62" s="2">
        <f t="shared" ca="1" si="33"/>
        <v>0</v>
      </c>
      <c r="AJ62" s="2">
        <f t="shared" ca="1" si="33"/>
        <v>0</v>
      </c>
      <c r="AK62" s="2">
        <f t="shared" ca="1" si="33"/>
        <v>2</v>
      </c>
      <c r="AL62" s="55">
        <v>400</v>
      </c>
      <c r="AM62" s="55">
        <v>400</v>
      </c>
      <c r="AN62" s="55">
        <v>400</v>
      </c>
      <c r="AO62" s="55">
        <v>0</v>
      </c>
      <c r="AP62" s="55">
        <v>0</v>
      </c>
      <c r="AQ62" s="55">
        <v>0</v>
      </c>
      <c r="AR62" s="55">
        <v>0</v>
      </c>
      <c r="AS62" s="55">
        <v>0</v>
      </c>
      <c r="AT62" s="55">
        <v>400</v>
      </c>
      <c r="AU62" s="55">
        <v>400</v>
      </c>
      <c r="AV62" s="55">
        <v>400</v>
      </c>
      <c r="AW62" s="55">
        <v>400</v>
      </c>
      <c r="AX62" s="55">
        <v>400</v>
      </c>
      <c r="AY62" s="55">
        <v>0</v>
      </c>
      <c r="AZ62" s="2">
        <f t="shared" ca="1" si="17"/>
        <v>0</v>
      </c>
      <c r="BA62" s="2">
        <f t="shared" ca="1" si="17"/>
        <v>0</v>
      </c>
      <c r="BB62" s="2">
        <f t="shared" ca="1" si="15"/>
        <v>0</v>
      </c>
      <c r="BC62" s="2">
        <f t="shared" ca="1" si="15"/>
        <v>0</v>
      </c>
      <c r="BD62" s="2">
        <f t="shared" ca="1" si="15"/>
        <v>0</v>
      </c>
      <c r="BE62" s="2">
        <f t="shared" ref="BE62:BM90" ca="1" si="34">COUNTIF(OFFSET(M62,,$D$2+2,COUNTIF(OFFSET($H62,1-ROW($H62),2+4*$D$2,99),"="&amp;OFFSET($H62,,2+4*$D$2))),"&gt;20")</f>
        <v>0</v>
      </c>
      <c r="BF62" s="2">
        <f t="shared" ca="1" si="34"/>
        <v>0</v>
      </c>
      <c r="BG62" s="2">
        <f t="shared" ca="1" si="34"/>
        <v>0</v>
      </c>
      <c r="BH62" s="2">
        <f t="shared" ca="1" si="34"/>
        <v>0</v>
      </c>
      <c r="BI62" s="2">
        <f t="shared" ca="1" si="34"/>
        <v>0</v>
      </c>
      <c r="BJ62" s="2">
        <f t="shared" ca="1" si="34"/>
        <v>0</v>
      </c>
      <c r="BK62" s="2">
        <f t="shared" ca="1" si="34"/>
        <v>0</v>
      </c>
      <c r="BL62" s="2">
        <f t="shared" ca="1" si="34"/>
        <v>0</v>
      </c>
      <c r="BM62" s="2">
        <f t="shared" ca="1" si="34"/>
        <v>0</v>
      </c>
      <c r="BN62" s="2" t="str">
        <f t="shared" si="8"/>
        <v>TP</v>
      </c>
      <c r="BP62" s="2">
        <f t="shared" si="12"/>
        <v>1</v>
      </c>
      <c r="BR62" s="2">
        <f t="shared" ref="BR62:BR70" si="35">IF(AND(J89 &gt;0,J62&lt;$D62,J62 &gt;50),1,0)</f>
        <v>0</v>
      </c>
      <c r="BS62" s="2">
        <f t="shared" ref="BS62:BS70" si="36">IF(AND(K89 &gt;0,K62&lt;$D62,K62 &gt;50),1,0)</f>
        <v>0</v>
      </c>
      <c r="BT62" s="2">
        <f t="shared" ref="BT62:BT70" si="37">IF(AND(L89 &gt;0,L62&lt;$D62,L62 &gt;50),1,0)</f>
        <v>0</v>
      </c>
      <c r="BU62" s="2">
        <f t="shared" ref="BU62:BU70" si="38">IF(AND(M89 &gt;0,M62&lt;$D62,M62 &gt;50),1,0)</f>
        <v>0</v>
      </c>
      <c r="BV62" s="2">
        <f t="shared" ref="BV62:BV70" si="39">IF(AND(N89 &gt;0,N62&lt;$D62,N62 &gt;50),1,0)</f>
        <v>0</v>
      </c>
      <c r="BW62" s="2">
        <f t="shared" ref="BW62:BW70" si="40">IF(AND(O89 &gt;0,O62&lt;$D62,O62 &gt;50),1,0)</f>
        <v>0</v>
      </c>
      <c r="BX62" s="2">
        <f t="shared" ref="BX62:BX70" si="41">IF(AND(P89 &gt;0,P62&lt;$D62,P62 &gt;50),1,0)</f>
        <v>0</v>
      </c>
      <c r="BY62" s="2">
        <f t="shared" ref="BY62:BY70" si="42">IF(AND(Q89 &gt;0,Q62&lt;$D62,Q62 &gt;50),1,0)</f>
        <v>0</v>
      </c>
      <c r="BZ62" s="2">
        <f t="shared" ref="BZ62:BZ70" si="43">IF(AND(R89 &gt;0,R62&lt;$D62,R62 &gt;50),1,0)</f>
        <v>0</v>
      </c>
      <c r="CA62" s="2">
        <f t="shared" ref="CA62:CA70" si="44">IF(AND(S89 &gt;0,S62&lt;$D62,S62 &gt;50),1,0)</f>
        <v>0</v>
      </c>
      <c r="CB62" s="2">
        <f t="shared" ref="CB62:CB70" si="45">IF(AND(T89 &gt;0,T62&lt;$D62,T62 &gt;50),1,0)</f>
        <v>0</v>
      </c>
      <c r="CC62" s="2">
        <f t="shared" ref="CC62:CC70" si="46">IF(AND(U89 &gt;0,U62&lt;$D62,U62 &gt;50),1,0)</f>
        <v>0</v>
      </c>
      <c r="CD62" s="2">
        <f t="shared" ref="CD62:CD70" si="47">IF(AND(V89 &gt;0,V62&lt;$D62,V62 &gt;50),1,0)</f>
        <v>0</v>
      </c>
      <c r="CE62" s="2">
        <f t="shared" ref="CE62:CE70" si="48">IF(AND(W89 &gt;0,W62&lt;$D62,W62 &gt;50),1,0)</f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ТА-7  -  Т₀</v>
      </c>
      <c r="B63" s="15" t="s">
        <v>1612</v>
      </c>
      <c r="C63" s="18">
        <v>430</v>
      </c>
      <c r="D63" s="18">
        <v>375</v>
      </c>
      <c r="E63" s="22" t="s">
        <v>117</v>
      </c>
      <c r="F63" s="22">
        <v>3</v>
      </c>
      <c r="G63" s="22"/>
      <c r="H63" s="20">
        <f t="shared" ca="1" si="4"/>
        <v>0</v>
      </c>
      <c r="I63" s="16" t="str">
        <f t="shared" si="5"/>
        <v>07T002TP0618</v>
      </c>
      <c r="J63" s="54">
        <v>0</v>
      </c>
      <c r="K63" s="54">
        <v>0</v>
      </c>
      <c r="L63" s="54">
        <v>0</v>
      </c>
      <c r="M63" s="54">
        <v>0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0</v>
      </c>
      <c r="W63" s="56">
        <v>0</v>
      </c>
      <c r="X63" s="2">
        <f t="shared" ca="1" si="16"/>
        <v>2</v>
      </c>
      <c r="Y63" s="2">
        <f t="shared" ca="1" si="16"/>
        <v>2</v>
      </c>
      <c r="Z63" s="2">
        <f t="shared" ca="1" si="16"/>
        <v>2</v>
      </c>
      <c r="AA63" s="2">
        <f t="shared" ca="1" si="16"/>
        <v>2</v>
      </c>
      <c r="AB63" s="2">
        <f t="shared" ca="1" si="16"/>
        <v>2</v>
      </c>
      <c r="AC63" s="2">
        <f t="shared" ca="1" si="33"/>
        <v>2</v>
      </c>
      <c r="AD63" s="2">
        <f t="shared" ca="1" si="33"/>
        <v>2</v>
      </c>
      <c r="AE63" s="2">
        <f t="shared" ca="1" si="33"/>
        <v>2</v>
      </c>
      <c r="AF63" s="2">
        <f t="shared" ca="1" si="33"/>
        <v>2</v>
      </c>
      <c r="AG63" s="2">
        <f t="shared" ca="1" si="33"/>
        <v>2</v>
      </c>
      <c r="AH63" s="2">
        <f t="shared" ca="1" si="33"/>
        <v>2</v>
      </c>
      <c r="AI63" s="2">
        <f t="shared" ca="1" si="33"/>
        <v>2</v>
      </c>
      <c r="AJ63" s="2">
        <f t="shared" ca="1" si="33"/>
        <v>2</v>
      </c>
      <c r="AK63" s="2">
        <f t="shared" ca="1" si="33"/>
        <v>2</v>
      </c>
      <c r="AL63" s="55">
        <v>0</v>
      </c>
      <c r="AM63" s="55">
        <v>0</v>
      </c>
      <c r="AN63" s="55">
        <v>0</v>
      </c>
      <c r="AO63" s="55">
        <v>0</v>
      </c>
      <c r="AP63" s="55">
        <v>0</v>
      </c>
      <c r="AQ63" s="55">
        <v>0</v>
      </c>
      <c r="AR63" s="55">
        <v>0</v>
      </c>
      <c r="AS63" s="55">
        <v>0</v>
      </c>
      <c r="AT63" s="55">
        <v>0</v>
      </c>
      <c r="AU63" s="55">
        <v>0</v>
      </c>
      <c r="AV63" s="55">
        <v>0</v>
      </c>
      <c r="AW63" s="55">
        <v>0</v>
      </c>
      <c r="AX63" s="55">
        <v>0</v>
      </c>
      <c r="AY63" s="55">
        <v>0</v>
      </c>
      <c r="AZ63" s="2">
        <f t="shared" ca="1" si="17"/>
        <v>0</v>
      </c>
      <c r="BA63" s="2">
        <f t="shared" ca="1" si="17"/>
        <v>0</v>
      </c>
      <c r="BB63" s="2">
        <f t="shared" ca="1" si="17"/>
        <v>0</v>
      </c>
      <c r="BC63" s="2">
        <f t="shared" ca="1" si="17"/>
        <v>0</v>
      </c>
      <c r="BD63" s="2">
        <f t="shared" ca="1" si="17"/>
        <v>0</v>
      </c>
      <c r="BE63" s="2">
        <f t="shared" ca="1" si="34"/>
        <v>0</v>
      </c>
      <c r="BF63" s="2">
        <f t="shared" ca="1" si="34"/>
        <v>0</v>
      </c>
      <c r="BG63" s="2">
        <f t="shared" ca="1" si="34"/>
        <v>0</v>
      </c>
      <c r="BH63" s="2">
        <f t="shared" ca="1" si="34"/>
        <v>0</v>
      </c>
      <c r="BI63" s="2">
        <f t="shared" ca="1" si="34"/>
        <v>0</v>
      </c>
      <c r="BJ63" s="2">
        <f t="shared" ca="1" si="34"/>
        <v>0</v>
      </c>
      <c r="BK63" s="2">
        <f t="shared" ca="1" si="34"/>
        <v>0</v>
      </c>
      <c r="BL63" s="2">
        <f t="shared" ca="1" si="34"/>
        <v>0</v>
      </c>
      <c r="BM63" s="2">
        <f t="shared" ca="1" si="34"/>
        <v>0</v>
      </c>
      <c r="BN63" s="2" t="str">
        <f t="shared" si="8"/>
        <v>TP</v>
      </c>
      <c r="BP63" s="2">
        <f t="shared" si="12"/>
        <v>0</v>
      </c>
      <c r="BR63" s="2">
        <f t="shared" si="35"/>
        <v>0</v>
      </c>
      <c r="BS63" s="2">
        <f t="shared" si="36"/>
        <v>0</v>
      </c>
      <c r="BT63" s="2">
        <f t="shared" si="37"/>
        <v>0</v>
      </c>
      <c r="BU63" s="2">
        <f t="shared" si="38"/>
        <v>0</v>
      </c>
      <c r="BV63" s="2">
        <f t="shared" si="39"/>
        <v>0</v>
      </c>
      <c r="BW63" s="2">
        <f t="shared" si="40"/>
        <v>0</v>
      </c>
      <c r="BX63" s="2">
        <f t="shared" si="41"/>
        <v>0</v>
      </c>
      <c r="BY63" s="2">
        <f t="shared" si="42"/>
        <v>0</v>
      </c>
      <c r="BZ63" s="2">
        <f t="shared" si="43"/>
        <v>0</v>
      </c>
      <c r="CA63" s="2">
        <f t="shared" si="44"/>
        <v>0</v>
      </c>
      <c r="CB63" s="2">
        <f t="shared" si="45"/>
        <v>0</v>
      </c>
      <c r="CC63" s="2">
        <f t="shared" si="46"/>
        <v>0</v>
      </c>
      <c r="CD63" s="2">
        <f t="shared" si="47"/>
        <v>0</v>
      </c>
      <c r="CE63" s="2">
        <f t="shared" si="48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ТА-8  -  Т₀</v>
      </c>
      <c r="B64" s="15" t="s">
        <v>1613</v>
      </c>
      <c r="C64" s="18">
        <v>430</v>
      </c>
      <c r="D64" s="18">
        <v>375</v>
      </c>
      <c r="E64" s="22" t="s">
        <v>117</v>
      </c>
      <c r="F64" s="22">
        <v>3</v>
      </c>
      <c r="G64" s="22"/>
      <c r="H64" s="20">
        <f t="shared" ca="1" si="4"/>
        <v>0</v>
      </c>
      <c r="I64" s="16" t="str">
        <f t="shared" si="5"/>
        <v>08T002TP0618</v>
      </c>
      <c r="J64" s="54">
        <v>0</v>
      </c>
      <c r="K64" s="54">
        <v>379.5</v>
      </c>
      <c r="L64" s="54">
        <v>381.6</v>
      </c>
      <c r="M64" s="54">
        <v>407.2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6">
        <v>0</v>
      </c>
      <c r="X64" s="2">
        <f t="shared" ca="1" si="16"/>
        <v>2</v>
      </c>
      <c r="Y64" s="2">
        <f t="shared" ca="1" si="16"/>
        <v>0</v>
      </c>
      <c r="Z64" s="2">
        <f t="shared" ca="1" si="16"/>
        <v>0</v>
      </c>
      <c r="AA64" s="2">
        <f t="shared" ca="1" si="16"/>
        <v>0</v>
      </c>
      <c r="AB64" s="2">
        <f t="shared" ca="1" si="16"/>
        <v>2</v>
      </c>
      <c r="AC64" s="2">
        <f t="shared" ca="1" si="33"/>
        <v>2</v>
      </c>
      <c r="AD64" s="2">
        <f t="shared" ca="1" si="33"/>
        <v>2</v>
      </c>
      <c r="AE64" s="2">
        <f t="shared" ca="1" si="33"/>
        <v>2</v>
      </c>
      <c r="AF64" s="2">
        <f t="shared" ca="1" si="33"/>
        <v>2</v>
      </c>
      <c r="AG64" s="2">
        <f t="shared" ca="1" si="33"/>
        <v>2</v>
      </c>
      <c r="AH64" s="2">
        <f t="shared" ca="1" si="33"/>
        <v>2</v>
      </c>
      <c r="AI64" s="2">
        <f t="shared" ca="1" si="33"/>
        <v>2</v>
      </c>
      <c r="AJ64" s="2">
        <f t="shared" ca="1" si="33"/>
        <v>2</v>
      </c>
      <c r="AK64" s="2">
        <f t="shared" ca="1" si="33"/>
        <v>2</v>
      </c>
      <c r="AL64" s="55">
        <v>0</v>
      </c>
      <c r="AM64" s="55">
        <v>400</v>
      </c>
      <c r="AN64" s="55">
        <v>400</v>
      </c>
      <c r="AO64" s="55">
        <v>400</v>
      </c>
      <c r="AP64" s="55">
        <v>0</v>
      </c>
      <c r="AQ64" s="55">
        <v>0</v>
      </c>
      <c r="AR64" s="55">
        <v>0</v>
      </c>
      <c r="AS64" s="55">
        <v>0</v>
      </c>
      <c r="AT64" s="55">
        <v>0</v>
      </c>
      <c r="AU64" s="55">
        <v>0</v>
      </c>
      <c r="AV64" s="55">
        <v>0</v>
      </c>
      <c r="AW64" s="55">
        <v>0</v>
      </c>
      <c r="AX64" s="55">
        <v>0</v>
      </c>
      <c r="AY64" s="55">
        <v>0</v>
      </c>
      <c r="AZ64" s="2">
        <f t="shared" ca="1" si="17"/>
        <v>0</v>
      </c>
      <c r="BA64" s="2">
        <f t="shared" ca="1" si="17"/>
        <v>0</v>
      </c>
      <c r="BB64" s="2">
        <f t="shared" ca="1" si="17"/>
        <v>0</v>
      </c>
      <c r="BC64" s="2">
        <f t="shared" ca="1" si="17"/>
        <v>0</v>
      </c>
      <c r="BD64" s="2">
        <f t="shared" ca="1" si="17"/>
        <v>0</v>
      </c>
      <c r="BE64" s="2">
        <f t="shared" ca="1" si="34"/>
        <v>0</v>
      </c>
      <c r="BF64" s="2">
        <f t="shared" ca="1" si="34"/>
        <v>0</v>
      </c>
      <c r="BG64" s="2">
        <f t="shared" ca="1" si="34"/>
        <v>0</v>
      </c>
      <c r="BH64" s="2">
        <f t="shared" ca="1" si="34"/>
        <v>0</v>
      </c>
      <c r="BI64" s="2">
        <f t="shared" ca="1" si="34"/>
        <v>0</v>
      </c>
      <c r="BJ64" s="2">
        <f t="shared" ca="1" si="34"/>
        <v>0</v>
      </c>
      <c r="BK64" s="2">
        <f t="shared" ca="1" si="34"/>
        <v>0</v>
      </c>
      <c r="BL64" s="2">
        <f t="shared" ca="1" si="34"/>
        <v>0</v>
      </c>
      <c r="BM64" s="2">
        <f t="shared" ca="1" si="34"/>
        <v>0</v>
      </c>
      <c r="BN64" s="2" t="str">
        <f t="shared" si="8"/>
        <v>TP</v>
      </c>
      <c r="BP64" s="2">
        <f t="shared" si="12"/>
        <v>0</v>
      </c>
      <c r="BR64" s="2">
        <f t="shared" si="35"/>
        <v>0</v>
      </c>
      <c r="BS64" s="2">
        <f t="shared" si="36"/>
        <v>0</v>
      </c>
      <c r="BT64" s="2">
        <f t="shared" si="37"/>
        <v>0</v>
      </c>
      <c r="BU64" s="2">
        <f t="shared" si="38"/>
        <v>0</v>
      </c>
      <c r="BV64" s="2">
        <f t="shared" si="39"/>
        <v>0</v>
      </c>
      <c r="BW64" s="2">
        <f t="shared" si="40"/>
        <v>0</v>
      </c>
      <c r="BX64" s="2">
        <f t="shared" si="41"/>
        <v>0</v>
      </c>
      <c r="BY64" s="2">
        <f t="shared" si="42"/>
        <v>0</v>
      </c>
      <c r="BZ64" s="2">
        <f t="shared" si="43"/>
        <v>0</v>
      </c>
      <c r="CA64" s="2">
        <f t="shared" si="44"/>
        <v>0</v>
      </c>
      <c r="CB64" s="2">
        <f t="shared" si="45"/>
        <v>0</v>
      </c>
      <c r="CC64" s="2">
        <f t="shared" si="46"/>
        <v>0</v>
      </c>
      <c r="CD64" s="2">
        <f t="shared" si="47"/>
        <v>0</v>
      </c>
      <c r="CE64" s="2">
        <f t="shared" si="48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ТА-9  -  Т₀</v>
      </c>
      <c r="B65" s="15" t="s">
        <v>1614</v>
      </c>
      <c r="C65" s="18">
        <v>550</v>
      </c>
      <c r="D65" s="18">
        <v>540</v>
      </c>
      <c r="E65" s="22" t="s">
        <v>117</v>
      </c>
      <c r="F65" s="22">
        <v>3</v>
      </c>
      <c r="G65" s="22"/>
      <c r="H65" s="20">
        <f t="shared" ca="1" si="4"/>
        <v>0</v>
      </c>
      <c r="I65" s="16" t="str">
        <f t="shared" si="5"/>
        <v>09T002TP0L18</v>
      </c>
      <c r="J65" s="54">
        <v>552.4</v>
      </c>
      <c r="K65" s="54">
        <v>551.79999999999995</v>
      </c>
      <c r="L65" s="54">
        <v>551.4</v>
      </c>
      <c r="M65" s="54">
        <v>0</v>
      </c>
      <c r="N65" s="54">
        <v>0</v>
      </c>
      <c r="O65" s="54">
        <v>0</v>
      </c>
      <c r="P65" s="54">
        <v>0</v>
      </c>
      <c r="Q65" s="54">
        <v>0</v>
      </c>
      <c r="R65" s="54">
        <v>0</v>
      </c>
      <c r="S65" s="54">
        <v>0</v>
      </c>
      <c r="T65" s="54">
        <v>0</v>
      </c>
      <c r="U65" s="54">
        <v>0</v>
      </c>
      <c r="V65" s="54">
        <v>0</v>
      </c>
      <c r="W65" s="56">
        <v>0</v>
      </c>
      <c r="X65" s="2">
        <f t="shared" ca="1" si="16"/>
        <v>2</v>
      </c>
      <c r="Y65" s="2">
        <f t="shared" ca="1" si="16"/>
        <v>2</v>
      </c>
      <c r="Z65" s="2">
        <f t="shared" ca="1" si="16"/>
        <v>2</v>
      </c>
      <c r="AA65" s="2">
        <f t="shared" ca="1" si="16"/>
        <v>2</v>
      </c>
      <c r="AB65" s="2">
        <f t="shared" ca="1" si="16"/>
        <v>2</v>
      </c>
      <c r="AC65" s="2">
        <f t="shared" ca="1" si="33"/>
        <v>2</v>
      </c>
      <c r="AD65" s="2">
        <f t="shared" ca="1" si="33"/>
        <v>2</v>
      </c>
      <c r="AE65" s="2">
        <f t="shared" ca="1" si="33"/>
        <v>2</v>
      </c>
      <c r="AF65" s="2">
        <f t="shared" ca="1" si="33"/>
        <v>2</v>
      </c>
      <c r="AG65" s="2">
        <f t="shared" ca="1" si="33"/>
        <v>2</v>
      </c>
      <c r="AH65" s="2">
        <f t="shared" ca="1" si="33"/>
        <v>2</v>
      </c>
      <c r="AI65" s="2">
        <f t="shared" ca="1" si="33"/>
        <v>2</v>
      </c>
      <c r="AJ65" s="2">
        <f t="shared" ca="1" si="33"/>
        <v>2</v>
      </c>
      <c r="AK65" s="2">
        <f t="shared" ca="1" si="33"/>
        <v>2</v>
      </c>
      <c r="AL65" s="55">
        <v>550</v>
      </c>
      <c r="AM65" s="55">
        <v>550</v>
      </c>
      <c r="AN65" s="55">
        <v>550</v>
      </c>
      <c r="AO65" s="55">
        <v>0</v>
      </c>
      <c r="AP65" s="55">
        <v>0</v>
      </c>
      <c r="AQ65" s="55">
        <v>0</v>
      </c>
      <c r="AR65" s="55">
        <v>0</v>
      </c>
      <c r="AS65" s="55">
        <v>0</v>
      </c>
      <c r="AT65" s="55">
        <v>0</v>
      </c>
      <c r="AU65" s="55">
        <v>0</v>
      </c>
      <c r="AV65" s="55">
        <v>0</v>
      </c>
      <c r="AW65" s="55">
        <v>0</v>
      </c>
      <c r="AX65" s="55">
        <v>0</v>
      </c>
      <c r="AY65" s="55">
        <v>0</v>
      </c>
      <c r="AZ65" s="2">
        <f t="shared" ca="1" si="17"/>
        <v>0</v>
      </c>
      <c r="BA65" s="2">
        <f t="shared" ca="1" si="17"/>
        <v>0</v>
      </c>
      <c r="BB65" s="2">
        <f t="shared" ca="1" si="17"/>
        <v>0</v>
      </c>
      <c r="BC65" s="2">
        <f t="shared" ca="1" si="17"/>
        <v>0</v>
      </c>
      <c r="BD65" s="2">
        <f t="shared" ca="1" si="17"/>
        <v>0</v>
      </c>
      <c r="BE65" s="2">
        <f t="shared" ca="1" si="34"/>
        <v>0</v>
      </c>
      <c r="BF65" s="2">
        <f t="shared" ca="1" si="34"/>
        <v>0</v>
      </c>
      <c r="BG65" s="2">
        <f t="shared" ca="1" si="34"/>
        <v>0</v>
      </c>
      <c r="BH65" s="2">
        <f t="shared" ca="1" si="34"/>
        <v>0</v>
      </c>
      <c r="BI65" s="2">
        <f t="shared" ca="1" si="34"/>
        <v>0</v>
      </c>
      <c r="BJ65" s="2">
        <f t="shared" ca="1" si="34"/>
        <v>0</v>
      </c>
      <c r="BK65" s="2">
        <f t="shared" ca="1" si="34"/>
        <v>0</v>
      </c>
      <c r="BL65" s="2">
        <f t="shared" ca="1" si="34"/>
        <v>0</v>
      </c>
      <c r="BM65" s="2">
        <f t="shared" ca="1" si="34"/>
        <v>0</v>
      </c>
      <c r="BN65" s="2" t="str">
        <f t="shared" si="8"/>
        <v>TP</v>
      </c>
      <c r="BP65" s="2">
        <f t="shared" si="12"/>
        <v>0</v>
      </c>
      <c r="BR65" s="2">
        <f t="shared" si="35"/>
        <v>0</v>
      </c>
      <c r="BS65" s="2">
        <f t="shared" si="36"/>
        <v>0</v>
      </c>
      <c r="BT65" s="2">
        <f t="shared" si="37"/>
        <v>0</v>
      </c>
      <c r="BU65" s="2">
        <f t="shared" si="38"/>
        <v>0</v>
      </c>
      <c r="BV65" s="2">
        <f t="shared" si="39"/>
        <v>0</v>
      </c>
      <c r="BW65" s="2">
        <f t="shared" si="40"/>
        <v>0</v>
      </c>
      <c r="BX65" s="2">
        <f t="shared" si="41"/>
        <v>0</v>
      </c>
      <c r="BY65" s="2">
        <f t="shared" si="42"/>
        <v>0</v>
      </c>
      <c r="BZ65" s="2">
        <f t="shared" si="43"/>
        <v>0</v>
      </c>
      <c r="CA65" s="2">
        <f t="shared" si="44"/>
        <v>0</v>
      </c>
      <c r="CB65" s="2">
        <f t="shared" si="45"/>
        <v>0</v>
      </c>
      <c r="CC65" s="2">
        <f t="shared" si="46"/>
        <v>0</v>
      </c>
      <c r="CD65" s="2">
        <f t="shared" si="47"/>
        <v>0</v>
      </c>
      <c r="CE65" s="2">
        <f t="shared" si="48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ТА-10  -  Т₀</v>
      </c>
      <c r="B66" s="15" t="s">
        <v>1615</v>
      </c>
      <c r="C66" s="18">
        <v>550</v>
      </c>
      <c r="D66" s="18">
        <v>540</v>
      </c>
      <c r="E66" s="22" t="s">
        <v>117</v>
      </c>
      <c r="F66" s="22">
        <v>3</v>
      </c>
      <c r="G66" s="22"/>
      <c r="H66" s="20">
        <f t="shared" ca="1" si="4"/>
        <v>0</v>
      </c>
      <c r="I66" s="16" t="str">
        <f t="shared" si="5"/>
        <v>10T002TP0L18</v>
      </c>
      <c r="J66" s="54">
        <v>551.9</v>
      </c>
      <c r="K66" s="54">
        <v>551.29999999999995</v>
      </c>
      <c r="L66" s="54">
        <v>550.79999999999995</v>
      </c>
      <c r="M66" s="54">
        <v>550.20000000000005</v>
      </c>
      <c r="N66" s="54">
        <v>550.79999999999995</v>
      </c>
      <c r="O66" s="54">
        <v>550.70000000000005</v>
      </c>
      <c r="P66" s="54">
        <v>551.29999999999995</v>
      </c>
      <c r="Q66" s="54">
        <v>553.5</v>
      </c>
      <c r="R66" s="54">
        <v>552.9</v>
      </c>
      <c r="S66" s="54">
        <v>552.5</v>
      </c>
      <c r="T66" s="54">
        <v>551.20000000000005</v>
      </c>
      <c r="U66" s="54">
        <v>549.9</v>
      </c>
      <c r="V66" s="54">
        <v>552.4</v>
      </c>
      <c r="W66" s="56">
        <v>552.1</v>
      </c>
      <c r="X66" s="2">
        <f t="shared" ca="1" si="16"/>
        <v>2</v>
      </c>
      <c r="Y66" s="2">
        <f t="shared" ca="1" si="16"/>
        <v>2</v>
      </c>
      <c r="Z66" s="2">
        <f t="shared" ca="1" si="16"/>
        <v>2</v>
      </c>
      <c r="AA66" s="2">
        <f t="shared" ca="1" si="16"/>
        <v>2</v>
      </c>
      <c r="AB66" s="2">
        <f t="shared" ca="1" si="16"/>
        <v>2</v>
      </c>
      <c r="AC66" s="2">
        <f t="shared" ca="1" si="33"/>
        <v>2</v>
      </c>
      <c r="AD66" s="2">
        <f t="shared" ca="1" si="33"/>
        <v>2</v>
      </c>
      <c r="AE66" s="2">
        <f t="shared" ca="1" si="33"/>
        <v>2</v>
      </c>
      <c r="AF66" s="2">
        <f t="shared" ca="1" si="33"/>
        <v>2</v>
      </c>
      <c r="AG66" s="2">
        <f t="shared" ca="1" si="33"/>
        <v>2</v>
      </c>
      <c r="AH66" s="2">
        <f t="shared" ca="1" si="33"/>
        <v>2</v>
      </c>
      <c r="AI66" s="2">
        <f t="shared" ca="1" si="33"/>
        <v>0</v>
      </c>
      <c r="AJ66" s="2">
        <f t="shared" ca="1" si="33"/>
        <v>2</v>
      </c>
      <c r="AK66" s="2">
        <f t="shared" ca="1" si="33"/>
        <v>2</v>
      </c>
      <c r="AL66" s="55">
        <v>550</v>
      </c>
      <c r="AM66" s="55">
        <v>550</v>
      </c>
      <c r="AN66" s="55">
        <v>550</v>
      </c>
      <c r="AO66" s="55">
        <v>550</v>
      </c>
      <c r="AP66" s="55">
        <v>550</v>
      </c>
      <c r="AQ66" s="55">
        <v>550</v>
      </c>
      <c r="AR66" s="55">
        <v>550</v>
      </c>
      <c r="AS66" s="55">
        <v>550</v>
      </c>
      <c r="AT66" s="55">
        <v>550</v>
      </c>
      <c r="AU66" s="55">
        <v>550</v>
      </c>
      <c r="AV66" s="55">
        <v>550</v>
      </c>
      <c r="AW66" s="55">
        <v>550</v>
      </c>
      <c r="AX66" s="55">
        <v>550</v>
      </c>
      <c r="AY66" s="55">
        <v>550</v>
      </c>
      <c r="AZ66" s="2">
        <f t="shared" ca="1" si="17"/>
        <v>0</v>
      </c>
      <c r="BA66" s="2">
        <f t="shared" ca="1" si="17"/>
        <v>0</v>
      </c>
      <c r="BB66" s="2">
        <f t="shared" ca="1" si="17"/>
        <v>0</v>
      </c>
      <c r="BC66" s="2">
        <f t="shared" ca="1" si="17"/>
        <v>0</v>
      </c>
      <c r="BD66" s="2">
        <f t="shared" ca="1" si="17"/>
        <v>0</v>
      </c>
      <c r="BE66" s="2">
        <f t="shared" ca="1" si="34"/>
        <v>0</v>
      </c>
      <c r="BF66" s="2">
        <f t="shared" ca="1" si="34"/>
        <v>0</v>
      </c>
      <c r="BG66" s="2">
        <f t="shared" ca="1" si="34"/>
        <v>0</v>
      </c>
      <c r="BH66" s="2">
        <f t="shared" ca="1" si="34"/>
        <v>0</v>
      </c>
      <c r="BI66" s="2">
        <f t="shared" ca="1" si="34"/>
        <v>0</v>
      </c>
      <c r="BJ66" s="2">
        <f t="shared" ca="1" si="34"/>
        <v>0</v>
      </c>
      <c r="BK66" s="2">
        <f t="shared" ca="1" si="34"/>
        <v>0</v>
      </c>
      <c r="BL66" s="2">
        <f t="shared" ca="1" si="34"/>
        <v>0</v>
      </c>
      <c r="BM66" s="2">
        <f t="shared" ca="1" si="34"/>
        <v>0</v>
      </c>
      <c r="BN66" s="2" t="str">
        <f t="shared" si="8"/>
        <v>TP</v>
      </c>
      <c r="BO66" s="2">
        <f>IF(AND(COUNTIF(J66:W66,"&gt;0")&gt;6,COUNTIF(J66:W66,"&gt;0")=SUM(BR66:CE66)),SUM(BR66:CE66),0)</f>
        <v>0</v>
      </c>
      <c r="BP66" s="2">
        <f t="shared" si="12"/>
        <v>1</v>
      </c>
      <c r="BR66" s="2">
        <f t="shared" si="35"/>
        <v>0</v>
      </c>
      <c r="BS66" s="2">
        <f t="shared" si="36"/>
        <v>0</v>
      </c>
      <c r="BT66" s="2">
        <f t="shared" si="37"/>
        <v>0</v>
      </c>
      <c r="BU66" s="2">
        <f t="shared" si="38"/>
        <v>0</v>
      </c>
      <c r="BV66" s="2">
        <f t="shared" si="39"/>
        <v>0</v>
      </c>
      <c r="BW66" s="2">
        <f t="shared" si="40"/>
        <v>0</v>
      </c>
      <c r="BX66" s="2">
        <f t="shared" si="41"/>
        <v>0</v>
      </c>
      <c r="BY66" s="2">
        <f t="shared" si="42"/>
        <v>0</v>
      </c>
      <c r="BZ66" s="2">
        <f t="shared" si="43"/>
        <v>0</v>
      </c>
      <c r="CA66" s="2">
        <f t="shared" si="44"/>
        <v>0</v>
      </c>
      <c r="CB66" s="2">
        <f t="shared" si="45"/>
        <v>0</v>
      </c>
      <c r="CC66" s="2">
        <f t="shared" si="46"/>
        <v>0</v>
      </c>
      <c r="CD66" s="2">
        <f t="shared" si="47"/>
        <v>0</v>
      </c>
      <c r="CE66" s="2">
        <f t="shared" si="48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ТА-11  -  Т₀</v>
      </c>
      <c r="B67" s="15" t="s">
        <v>1616</v>
      </c>
      <c r="C67" s="18">
        <v>550</v>
      </c>
      <c r="D67" s="18">
        <v>540</v>
      </c>
      <c r="E67" s="22" t="s">
        <v>117</v>
      </c>
      <c r="F67" s="22">
        <v>3</v>
      </c>
      <c r="G67" s="22"/>
      <c r="H67" s="20">
        <f t="shared" ca="1" si="4"/>
        <v>0</v>
      </c>
      <c r="I67" s="16" t="str">
        <f t="shared" si="5"/>
        <v>11T002TP0L18</v>
      </c>
      <c r="J67" s="54">
        <v>550</v>
      </c>
      <c r="K67" s="54">
        <v>549.5</v>
      </c>
      <c r="L67" s="54">
        <v>550.1</v>
      </c>
      <c r="M67" s="54">
        <v>549.5</v>
      </c>
      <c r="N67" s="54">
        <v>549.9</v>
      </c>
      <c r="O67" s="54">
        <v>548</v>
      </c>
      <c r="P67" s="54">
        <v>549.6</v>
      </c>
      <c r="Q67" s="54">
        <v>549.79999999999995</v>
      </c>
      <c r="R67" s="54">
        <v>547.1</v>
      </c>
      <c r="S67" s="54">
        <v>548.9</v>
      </c>
      <c r="T67" s="54">
        <v>547.70000000000005</v>
      </c>
      <c r="U67" s="54">
        <v>548.9</v>
      </c>
      <c r="V67" s="54">
        <v>546.6</v>
      </c>
      <c r="W67" s="56">
        <v>547.29999999999995</v>
      </c>
      <c r="X67" s="2">
        <f t="shared" ca="1" si="16"/>
        <v>0</v>
      </c>
      <c r="Y67" s="2">
        <f t="shared" ca="1" si="16"/>
        <v>0</v>
      </c>
      <c r="Z67" s="2">
        <f t="shared" ca="1" si="16"/>
        <v>2</v>
      </c>
      <c r="AA67" s="2">
        <f t="shared" ca="1" si="16"/>
        <v>0</v>
      </c>
      <c r="AB67" s="2">
        <f t="shared" ca="1" si="16"/>
        <v>0</v>
      </c>
      <c r="AC67" s="2">
        <f t="shared" ca="1" si="33"/>
        <v>0</v>
      </c>
      <c r="AD67" s="2">
        <f t="shared" ca="1" si="33"/>
        <v>0</v>
      </c>
      <c r="AE67" s="2">
        <f t="shared" ca="1" si="33"/>
        <v>0</v>
      </c>
      <c r="AF67" s="2">
        <f t="shared" ca="1" si="33"/>
        <v>0</v>
      </c>
      <c r="AG67" s="2">
        <f t="shared" ca="1" si="33"/>
        <v>0</v>
      </c>
      <c r="AH67" s="2">
        <f t="shared" ca="1" si="33"/>
        <v>0</v>
      </c>
      <c r="AI67" s="2">
        <f t="shared" ca="1" si="33"/>
        <v>0</v>
      </c>
      <c r="AJ67" s="2">
        <f t="shared" ca="1" si="33"/>
        <v>0</v>
      </c>
      <c r="AK67" s="2">
        <f t="shared" ca="1" si="33"/>
        <v>0</v>
      </c>
      <c r="AL67" s="55">
        <v>550</v>
      </c>
      <c r="AM67" s="55">
        <v>550</v>
      </c>
      <c r="AN67" s="55">
        <v>550</v>
      </c>
      <c r="AO67" s="55">
        <v>550</v>
      </c>
      <c r="AP67" s="55">
        <v>550</v>
      </c>
      <c r="AQ67" s="55">
        <v>550</v>
      </c>
      <c r="AR67" s="55">
        <v>550</v>
      </c>
      <c r="AS67" s="55">
        <v>550</v>
      </c>
      <c r="AT67" s="55">
        <v>550</v>
      </c>
      <c r="AU67" s="55">
        <v>550</v>
      </c>
      <c r="AV67" s="55">
        <v>550</v>
      </c>
      <c r="AW67" s="55">
        <v>550</v>
      </c>
      <c r="AX67" s="55">
        <v>550</v>
      </c>
      <c r="AY67" s="55">
        <v>550</v>
      </c>
      <c r="AZ67" s="2">
        <f t="shared" ca="1" si="17"/>
        <v>0</v>
      </c>
      <c r="BA67" s="2">
        <f t="shared" ca="1" si="17"/>
        <v>0</v>
      </c>
      <c r="BB67" s="2">
        <f t="shared" ca="1" si="17"/>
        <v>0</v>
      </c>
      <c r="BC67" s="2">
        <f t="shared" ca="1" si="17"/>
        <v>0</v>
      </c>
      <c r="BD67" s="2">
        <f t="shared" ca="1" si="17"/>
        <v>0</v>
      </c>
      <c r="BE67" s="2">
        <f t="shared" ca="1" si="34"/>
        <v>0</v>
      </c>
      <c r="BF67" s="2">
        <f t="shared" ca="1" si="34"/>
        <v>0</v>
      </c>
      <c r="BG67" s="2">
        <f t="shared" ca="1" si="34"/>
        <v>0</v>
      </c>
      <c r="BH67" s="2">
        <f t="shared" ca="1" si="34"/>
        <v>0</v>
      </c>
      <c r="BI67" s="2">
        <f t="shared" ca="1" si="34"/>
        <v>0</v>
      </c>
      <c r="BJ67" s="2">
        <f t="shared" ca="1" si="34"/>
        <v>0</v>
      </c>
      <c r="BK67" s="2">
        <f t="shared" ca="1" si="34"/>
        <v>0</v>
      </c>
      <c r="BL67" s="2">
        <f t="shared" ca="1" si="34"/>
        <v>0</v>
      </c>
      <c r="BM67" s="2">
        <f t="shared" ca="1" si="34"/>
        <v>0</v>
      </c>
      <c r="BN67" s="2" t="str">
        <f t="shared" si="8"/>
        <v>TP</v>
      </c>
      <c r="BO67" s="2">
        <f>IF(AND(COUNTIF(J67:W67,"&gt;0")&gt;6,COUNTIF(J67:W67,"&gt;0")=SUM(BR67:CE67)),SUM(BR67:CE67),0)</f>
        <v>0</v>
      </c>
      <c r="BP67" s="2">
        <f t="shared" si="12"/>
        <v>1</v>
      </c>
      <c r="BR67" s="2">
        <f t="shared" si="35"/>
        <v>0</v>
      </c>
      <c r="BS67" s="2">
        <f t="shared" si="36"/>
        <v>0</v>
      </c>
      <c r="BT67" s="2">
        <f t="shared" si="37"/>
        <v>0</v>
      </c>
      <c r="BU67" s="2">
        <f t="shared" si="38"/>
        <v>0</v>
      </c>
      <c r="BV67" s="2">
        <f t="shared" si="39"/>
        <v>0</v>
      </c>
      <c r="BW67" s="2">
        <f t="shared" si="40"/>
        <v>0</v>
      </c>
      <c r="BX67" s="2">
        <f t="shared" si="41"/>
        <v>0</v>
      </c>
      <c r="BY67" s="2">
        <f t="shared" si="42"/>
        <v>0</v>
      </c>
      <c r="BZ67" s="2">
        <f t="shared" si="43"/>
        <v>0</v>
      </c>
      <c r="CA67" s="2">
        <f t="shared" si="44"/>
        <v>0</v>
      </c>
      <c r="CB67" s="2">
        <f t="shared" si="45"/>
        <v>0</v>
      </c>
      <c r="CC67" s="2">
        <f t="shared" si="46"/>
        <v>0</v>
      </c>
      <c r="CD67" s="2">
        <f t="shared" si="47"/>
        <v>0</v>
      </c>
      <c r="CE67" s="2">
        <f t="shared" si="48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ТА-12  -  Т₀</v>
      </c>
      <c r="B68" s="15" t="s">
        <v>1617</v>
      </c>
      <c r="C68" s="18">
        <v>550</v>
      </c>
      <c r="D68" s="18">
        <v>540</v>
      </c>
      <c r="E68" s="22" t="s">
        <v>117</v>
      </c>
      <c r="F68" s="22">
        <v>3</v>
      </c>
      <c r="G68" s="22"/>
      <c r="H68" s="20">
        <f t="shared" ca="1" si="4"/>
        <v>0</v>
      </c>
      <c r="I68" s="16" t="str">
        <f t="shared" si="5"/>
        <v>12T002TP0L18</v>
      </c>
      <c r="J68" s="54">
        <v>551.5</v>
      </c>
      <c r="K68" s="54">
        <v>549.79999999999995</v>
      </c>
      <c r="L68" s="54">
        <v>550.1</v>
      </c>
      <c r="M68" s="54">
        <v>548.20000000000005</v>
      </c>
      <c r="N68" s="54">
        <v>549.1</v>
      </c>
      <c r="O68" s="54">
        <v>545.29999999999995</v>
      </c>
      <c r="P68" s="54">
        <v>548.9</v>
      </c>
      <c r="Q68" s="54">
        <v>551.1</v>
      </c>
      <c r="R68" s="54">
        <v>552.1</v>
      </c>
      <c r="S68" s="54">
        <v>549.20000000000005</v>
      </c>
      <c r="T68" s="54">
        <v>549.29999999999995</v>
      </c>
      <c r="U68" s="54">
        <v>547.70000000000005</v>
      </c>
      <c r="V68" s="54">
        <v>549.79999999999995</v>
      </c>
      <c r="W68" s="56">
        <v>549.20000000000005</v>
      </c>
      <c r="X68" s="2">
        <f t="shared" ca="1" si="16"/>
        <v>2</v>
      </c>
      <c r="Y68" s="2">
        <f t="shared" ca="1" si="16"/>
        <v>0</v>
      </c>
      <c r="Z68" s="2">
        <f t="shared" ca="1" si="16"/>
        <v>2</v>
      </c>
      <c r="AA68" s="2">
        <f t="shared" ca="1" si="16"/>
        <v>0</v>
      </c>
      <c r="AB68" s="2">
        <f t="shared" ca="1" si="16"/>
        <v>0</v>
      </c>
      <c r="AC68" s="2">
        <f t="shared" ca="1" si="33"/>
        <v>0</v>
      </c>
      <c r="AD68" s="2">
        <f t="shared" ca="1" si="33"/>
        <v>0</v>
      </c>
      <c r="AE68" s="2">
        <f t="shared" ca="1" si="33"/>
        <v>2</v>
      </c>
      <c r="AF68" s="2">
        <f t="shared" ca="1" si="33"/>
        <v>2</v>
      </c>
      <c r="AG68" s="2">
        <f t="shared" ca="1" si="33"/>
        <v>0</v>
      </c>
      <c r="AH68" s="2">
        <f t="shared" ca="1" si="33"/>
        <v>0</v>
      </c>
      <c r="AI68" s="2">
        <f t="shared" ca="1" si="33"/>
        <v>0</v>
      </c>
      <c r="AJ68" s="2">
        <f t="shared" ca="1" si="33"/>
        <v>0</v>
      </c>
      <c r="AK68" s="2">
        <f t="shared" ca="1" si="33"/>
        <v>0</v>
      </c>
      <c r="AL68" s="55">
        <v>550</v>
      </c>
      <c r="AM68" s="55">
        <v>550</v>
      </c>
      <c r="AN68" s="55">
        <v>550</v>
      </c>
      <c r="AO68" s="55">
        <v>550</v>
      </c>
      <c r="AP68" s="55">
        <v>550</v>
      </c>
      <c r="AQ68" s="55">
        <v>550</v>
      </c>
      <c r="AR68" s="55">
        <v>550</v>
      </c>
      <c r="AS68" s="55">
        <v>550</v>
      </c>
      <c r="AT68" s="55">
        <v>550</v>
      </c>
      <c r="AU68" s="55">
        <v>550</v>
      </c>
      <c r="AV68" s="55">
        <v>550</v>
      </c>
      <c r="AW68" s="55">
        <v>550</v>
      </c>
      <c r="AX68" s="55">
        <v>550</v>
      </c>
      <c r="AY68" s="55">
        <v>550</v>
      </c>
      <c r="AZ68" s="2">
        <f t="shared" ca="1" si="17"/>
        <v>0</v>
      </c>
      <c r="BA68" s="2">
        <f t="shared" ca="1" si="17"/>
        <v>0</v>
      </c>
      <c r="BB68" s="2">
        <f t="shared" ca="1" si="17"/>
        <v>0</v>
      </c>
      <c r="BC68" s="2">
        <f t="shared" ca="1" si="17"/>
        <v>0</v>
      </c>
      <c r="BD68" s="2">
        <f t="shared" ca="1" si="17"/>
        <v>0</v>
      </c>
      <c r="BE68" s="2">
        <f t="shared" ca="1" si="34"/>
        <v>0</v>
      </c>
      <c r="BF68" s="2">
        <f t="shared" ca="1" si="34"/>
        <v>0</v>
      </c>
      <c r="BG68" s="2">
        <f t="shared" ca="1" si="34"/>
        <v>0</v>
      </c>
      <c r="BH68" s="2">
        <f t="shared" ca="1" si="34"/>
        <v>0</v>
      </c>
      <c r="BI68" s="2">
        <f t="shared" ca="1" si="34"/>
        <v>0</v>
      </c>
      <c r="BJ68" s="2">
        <f t="shared" ca="1" si="34"/>
        <v>0</v>
      </c>
      <c r="BK68" s="2">
        <f t="shared" ca="1" si="34"/>
        <v>0</v>
      </c>
      <c r="BL68" s="2">
        <f t="shared" ca="1" si="34"/>
        <v>0</v>
      </c>
      <c r="BM68" s="2">
        <f t="shared" ca="1" si="34"/>
        <v>0</v>
      </c>
      <c r="BN68" s="2" t="str">
        <f t="shared" si="8"/>
        <v>TP</v>
      </c>
      <c r="BO68" s="2">
        <f>IF(AND(COUNTIF(J68:W68,"&gt;0")&gt;6,COUNTIF(J68:W68,"&gt;0")=SUM(BR68:CE68)),SUM(BR68:CE68),0)</f>
        <v>0</v>
      </c>
      <c r="BP68" s="2">
        <f t="shared" si="12"/>
        <v>1</v>
      </c>
      <c r="BR68" s="2">
        <f t="shared" si="35"/>
        <v>0</v>
      </c>
      <c r="BS68" s="2">
        <f t="shared" si="36"/>
        <v>0</v>
      </c>
      <c r="BT68" s="2">
        <f t="shared" si="37"/>
        <v>0</v>
      </c>
      <c r="BU68" s="2">
        <f t="shared" si="38"/>
        <v>0</v>
      </c>
      <c r="BV68" s="2">
        <f t="shared" si="39"/>
        <v>0</v>
      </c>
      <c r="BW68" s="2">
        <f t="shared" si="40"/>
        <v>0</v>
      </c>
      <c r="BX68" s="2">
        <f t="shared" si="41"/>
        <v>0</v>
      </c>
      <c r="BY68" s="2">
        <f t="shared" si="42"/>
        <v>0</v>
      </c>
      <c r="BZ68" s="2">
        <f t="shared" si="43"/>
        <v>0</v>
      </c>
      <c r="CA68" s="2">
        <f t="shared" si="44"/>
        <v>0</v>
      </c>
      <c r="CB68" s="2">
        <f t="shared" si="45"/>
        <v>0</v>
      </c>
      <c r="CC68" s="2">
        <f t="shared" si="46"/>
        <v>0</v>
      </c>
      <c r="CD68" s="2">
        <f t="shared" si="47"/>
        <v>0</v>
      </c>
      <c r="CE68" s="2">
        <f t="shared" si="48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ТА-13  -  Т₀</v>
      </c>
      <c r="B69" s="15" t="s">
        <v>1618</v>
      </c>
      <c r="C69" s="18">
        <v>550</v>
      </c>
      <c r="D69" s="18">
        <v>540</v>
      </c>
      <c r="E69" s="22" t="s">
        <v>117</v>
      </c>
      <c r="F69" s="22">
        <v>3</v>
      </c>
      <c r="G69" s="22"/>
      <c r="H69" s="20">
        <f t="shared" ca="1" si="4"/>
        <v>0</v>
      </c>
      <c r="I69" s="16" t="str">
        <f t="shared" si="5"/>
        <v>13T002TP0L18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X69" s="2">
        <f t="shared" ca="1" si="16"/>
        <v>2</v>
      </c>
      <c r="Y69" s="2">
        <f t="shared" ca="1" si="16"/>
        <v>2</v>
      </c>
      <c r="Z69" s="2">
        <f t="shared" ca="1" si="16"/>
        <v>2</v>
      </c>
      <c r="AA69" s="2">
        <f t="shared" ca="1" si="16"/>
        <v>2</v>
      </c>
      <c r="AB69" s="2">
        <f t="shared" ca="1" si="16"/>
        <v>2</v>
      </c>
      <c r="AC69" s="2">
        <f t="shared" ca="1" si="33"/>
        <v>2</v>
      </c>
      <c r="AD69" s="2">
        <f t="shared" ca="1" si="33"/>
        <v>2</v>
      </c>
      <c r="AE69" s="2">
        <f t="shared" ca="1" si="33"/>
        <v>2</v>
      </c>
      <c r="AF69" s="2">
        <f t="shared" ca="1" si="33"/>
        <v>2</v>
      </c>
      <c r="AG69" s="2">
        <f t="shared" ca="1" si="33"/>
        <v>2</v>
      </c>
      <c r="AH69" s="2">
        <f t="shared" ca="1" si="33"/>
        <v>2</v>
      </c>
      <c r="AI69" s="2">
        <f t="shared" ca="1" si="33"/>
        <v>2</v>
      </c>
      <c r="AJ69" s="2">
        <f t="shared" ca="1" si="33"/>
        <v>2</v>
      </c>
      <c r="AK69" s="2">
        <f t="shared" ca="1" si="33"/>
        <v>2</v>
      </c>
      <c r="AL69" s="55">
        <v>0</v>
      </c>
      <c r="AM69" s="55">
        <v>0</v>
      </c>
      <c r="AN69" s="55">
        <v>0</v>
      </c>
      <c r="AO69" s="55">
        <v>0</v>
      </c>
      <c r="AP69" s="55">
        <v>0</v>
      </c>
      <c r="AQ69" s="55">
        <v>0</v>
      </c>
      <c r="AR69" s="55">
        <v>0</v>
      </c>
      <c r="AS69" s="55">
        <v>0</v>
      </c>
      <c r="AT69" s="55">
        <v>0</v>
      </c>
      <c r="AU69" s="55">
        <v>0</v>
      </c>
      <c r="AV69" s="55">
        <v>0</v>
      </c>
      <c r="AW69" s="55">
        <v>0</v>
      </c>
      <c r="AX69" s="55">
        <v>0</v>
      </c>
      <c r="AY69" s="55">
        <v>0</v>
      </c>
      <c r="AZ69" s="2">
        <f t="shared" ca="1" si="17"/>
        <v>0</v>
      </c>
      <c r="BA69" s="2">
        <f t="shared" ca="1" si="17"/>
        <v>0</v>
      </c>
      <c r="BB69" s="2">
        <f t="shared" ca="1" si="17"/>
        <v>0</v>
      </c>
      <c r="BC69" s="2">
        <f t="shared" ca="1" si="17"/>
        <v>0</v>
      </c>
      <c r="BD69" s="2">
        <f t="shared" ca="1" si="17"/>
        <v>0</v>
      </c>
      <c r="BE69" s="2">
        <f t="shared" ca="1" si="34"/>
        <v>0</v>
      </c>
      <c r="BF69" s="2">
        <f t="shared" ca="1" si="34"/>
        <v>0</v>
      </c>
      <c r="BG69" s="2">
        <f t="shared" ca="1" si="34"/>
        <v>0</v>
      </c>
      <c r="BH69" s="2">
        <f t="shared" ca="1" si="34"/>
        <v>0</v>
      </c>
      <c r="BI69" s="2">
        <f t="shared" ca="1" si="34"/>
        <v>0</v>
      </c>
      <c r="BJ69" s="2">
        <f t="shared" ca="1" si="34"/>
        <v>0</v>
      </c>
      <c r="BK69" s="2">
        <f t="shared" ca="1" si="34"/>
        <v>0</v>
      </c>
      <c r="BL69" s="2">
        <f t="shared" ca="1" si="34"/>
        <v>0</v>
      </c>
      <c r="BM69" s="2">
        <f t="shared" ca="1" si="34"/>
        <v>0</v>
      </c>
      <c r="BN69" s="2" t="str">
        <f t="shared" si="8"/>
        <v>TP</v>
      </c>
      <c r="BP69" s="2">
        <f t="shared" si="12"/>
        <v>0</v>
      </c>
      <c r="BR69" s="2">
        <f t="shared" si="35"/>
        <v>0</v>
      </c>
      <c r="BS69" s="2">
        <f t="shared" si="36"/>
        <v>0</v>
      </c>
      <c r="BT69" s="2">
        <f t="shared" si="37"/>
        <v>0</v>
      </c>
      <c r="BU69" s="2">
        <f t="shared" si="38"/>
        <v>0</v>
      </c>
      <c r="BV69" s="2">
        <f t="shared" si="39"/>
        <v>0</v>
      </c>
      <c r="BW69" s="2">
        <f t="shared" si="40"/>
        <v>0</v>
      </c>
      <c r="BX69" s="2">
        <f t="shared" si="41"/>
        <v>0</v>
      </c>
      <c r="BY69" s="2">
        <f t="shared" si="42"/>
        <v>0</v>
      </c>
      <c r="BZ69" s="2">
        <f t="shared" si="43"/>
        <v>0</v>
      </c>
      <c r="CA69" s="2">
        <f t="shared" si="44"/>
        <v>0</v>
      </c>
      <c r="CB69" s="2">
        <f t="shared" si="45"/>
        <v>0</v>
      </c>
      <c r="CC69" s="2">
        <f t="shared" si="46"/>
        <v>0</v>
      </c>
      <c r="CD69" s="2">
        <f t="shared" si="47"/>
        <v>0</v>
      </c>
      <c r="CE69" s="2">
        <f t="shared" si="48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ТА-14  -  Т₀</v>
      </c>
      <c r="B70" s="15" t="s">
        <v>1619</v>
      </c>
      <c r="C70" s="18">
        <v>550</v>
      </c>
      <c r="D70" s="18">
        <v>540</v>
      </c>
      <c r="E70" s="22" t="s">
        <v>117</v>
      </c>
      <c r="F70" s="22">
        <v>3</v>
      </c>
      <c r="G70" s="22"/>
      <c r="H70" s="20">
        <f t="shared" ca="1" si="4"/>
        <v>0</v>
      </c>
      <c r="I70" s="16" t="str">
        <f t="shared" si="5"/>
        <v>14T002TP0L18</v>
      </c>
      <c r="J70" s="54">
        <v>547.5</v>
      </c>
      <c r="K70" s="54">
        <v>546.20000000000005</v>
      </c>
      <c r="L70" s="54">
        <v>547.70000000000005</v>
      </c>
      <c r="M70" s="54">
        <v>545.70000000000005</v>
      </c>
      <c r="N70" s="54">
        <v>546.6</v>
      </c>
      <c r="O70" s="54">
        <v>546.1</v>
      </c>
      <c r="P70" s="54">
        <v>548.70000000000005</v>
      </c>
      <c r="Q70" s="54">
        <v>548.6</v>
      </c>
      <c r="R70" s="54">
        <v>548.29999999999995</v>
      </c>
      <c r="S70" s="54">
        <v>547.20000000000005</v>
      </c>
      <c r="T70" s="54">
        <v>548.29999999999995</v>
      </c>
      <c r="U70" s="54">
        <v>545.4</v>
      </c>
      <c r="V70" s="54">
        <v>545.79999999999995</v>
      </c>
      <c r="W70" s="56">
        <v>546.79999999999995</v>
      </c>
      <c r="X70" s="2">
        <f t="shared" ca="1" si="16"/>
        <v>0</v>
      </c>
      <c r="Y70" s="2">
        <f t="shared" ca="1" si="16"/>
        <v>0</v>
      </c>
      <c r="Z70" s="2">
        <f t="shared" ca="1" si="16"/>
        <v>0</v>
      </c>
      <c r="AA70" s="2">
        <f t="shared" ca="1" si="16"/>
        <v>0</v>
      </c>
      <c r="AB70" s="2">
        <f t="shared" ca="1" si="16"/>
        <v>0</v>
      </c>
      <c r="AC70" s="2">
        <f t="shared" ca="1" si="33"/>
        <v>0</v>
      </c>
      <c r="AD70" s="2">
        <f t="shared" ca="1" si="33"/>
        <v>0</v>
      </c>
      <c r="AE70" s="2">
        <f t="shared" ca="1" si="33"/>
        <v>0</v>
      </c>
      <c r="AF70" s="2">
        <f t="shared" ca="1" si="33"/>
        <v>0</v>
      </c>
      <c r="AG70" s="2">
        <f t="shared" ca="1" si="33"/>
        <v>0</v>
      </c>
      <c r="AH70" s="2">
        <f t="shared" ca="1" si="33"/>
        <v>0</v>
      </c>
      <c r="AI70" s="2">
        <f t="shared" ca="1" si="33"/>
        <v>0</v>
      </c>
      <c r="AJ70" s="2">
        <f t="shared" ca="1" si="33"/>
        <v>0</v>
      </c>
      <c r="AK70" s="2">
        <f t="shared" ca="1" si="33"/>
        <v>0</v>
      </c>
      <c r="AL70" s="55">
        <v>550</v>
      </c>
      <c r="AM70" s="55">
        <v>550</v>
      </c>
      <c r="AN70" s="55">
        <v>550</v>
      </c>
      <c r="AO70" s="55">
        <v>550</v>
      </c>
      <c r="AP70" s="55">
        <v>550</v>
      </c>
      <c r="AQ70" s="55">
        <v>550</v>
      </c>
      <c r="AR70" s="55">
        <v>550</v>
      </c>
      <c r="AS70" s="55">
        <v>550</v>
      </c>
      <c r="AT70" s="55">
        <v>550</v>
      </c>
      <c r="AU70" s="55">
        <v>550</v>
      </c>
      <c r="AV70" s="55">
        <v>550</v>
      </c>
      <c r="AW70" s="55">
        <v>550</v>
      </c>
      <c r="AX70" s="55">
        <v>550</v>
      </c>
      <c r="AY70" s="55">
        <v>550</v>
      </c>
      <c r="AZ70" s="2">
        <f t="shared" ca="1" si="17"/>
        <v>0</v>
      </c>
      <c r="BA70" s="2">
        <f t="shared" ca="1" si="17"/>
        <v>0</v>
      </c>
      <c r="BB70" s="2">
        <f t="shared" ca="1" si="17"/>
        <v>0</v>
      </c>
      <c r="BC70" s="2">
        <f t="shared" ca="1" si="17"/>
        <v>0</v>
      </c>
      <c r="BD70" s="2">
        <f t="shared" ca="1" si="17"/>
        <v>0</v>
      </c>
      <c r="BE70" s="2">
        <f t="shared" ca="1" si="34"/>
        <v>0</v>
      </c>
      <c r="BF70" s="2">
        <f t="shared" ca="1" si="34"/>
        <v>0</v>
      </c>
      <c r="BG70" s="2">
        <f t="shared" ca="1" si="34"/>
        <v>0</v>
      </c>
      <c r="BH70" s="2">
        <f t="shared" ca="1" si="34"/>
        <v>0</v>
      </c>
      <c r="BI70" s="2">
        <f t="shared" ca="1" si="34"/>
        <v>0</v>
      </c>
      <c r="BJ70" s="2">
        <f t="shared" ca="1" si="34"/>
        <v>0</v>
      </c>
      <c r="BK70" s="2">
        <f t="shared" ca="1" si="34"/>
        <v>0</v>
      </c>
      <c r="BL70" s="2">
        <f t="shared" ca="1" si="34"/>
        <v>0</v>
      </c>
      <c r="BM70" s="2">
        <f t="shared" ca="1" si="34"/>
        <v>0</v>
      </c>
      <c r="BN70" s="2" t="str">
        <f t="shared" si="8"/>
        <v>TP</v>
      </c>
      <c r="BO70" s="2">
        <f>IF(AND(COUNTIF(J70:W70,"&gt;0")&gt;6,COUNTIF(J70:W70,"&gt;0")=SUM(BR70:CE70)),SUM(BR70:CE70),0)</f>
        <v>0</v>
      </c>
      <c r="BP70" s="2">
        <f t="shared" si="12"/>
        <v>1</v>
      </c>
      <c r="BR70" s="2">
        <f t="shared" si="35"/>
        <v>0</v>
      </c>
      <c r="BS70" s="2">
        <f t="shared" si="36"/>
        <v>0</v>
      </c>
      <c r="BT70" s="2">
        <f t="shared" si="37"/>
        <v>0</v>
      </c>
      <c r="BU70" s="2">
        <f t="shared" si="38"/>
        <v>0</v>
      </c>
      <c r="BV70" s="2">
        <f t="shared" si="39"/>
        <v>0</v>
      </c>
      <c r="BW70" s="2">
        <f t="shared" si="40"/>
        <v>0</v>
      </c>
      <c r="BX70" s="2">
        <f t="shared" si="41"/>
        <v>0</v>
      </c>
      <c r="BY70" s="2">
        <f t="shared" si="42"/>
        <v>0</v>
      </c>
      <c r="BZ70" s="2">
        <f t="shared" si="43"/>
        <v>0</v>
      </c>
      <c r="CA70" s="2">
        <f t="shared" si="44"/>
        <v>0</v>
      </c>
      <c r="CB70" s="2">
        <f t="shared" si="45"/>
        <v>0</v>
      </c>
      <c r="CC70" s="2">
        <f t="shared" si="46"/>
        <v>0</v>
      </c>
      <c r="CD70" s="2">
        <f t="shared" si="47"/>
        <v>0</v>
      </c>
      <c r="CE70" s="2">
        <f t="shared" si="48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ТА-1  -  δt_конд</v>
      </c>
      <c r="B71" s="15" t="s">
        <v>1620</v>
      </c>
      <c r="C71" s="18">
        <v>25</v>
      </c>
      <c r="D71" s="18">
        <v>5</v>
      </c>
      <c r="E71" s="22" t="s">
        <v>608</v>
      </c>
      <c r="F71" s="22">
        <v>3</v>
      </c>
      <c r="G71" s="22"/>
      <c r="H71" s="20">
        <f t="shared" ca="1" si="4"/>
        <v>0</v>
      </c>
      <c r="I71" s="16" t="str">
        <f t="shared" si="5"/>
        <v>01T002TA0618</v>
      </c>
      <c r="J71" s="54">
        <v>22.6</v>
      </c>
      <c r="K71" s="54">
        <v>22.7</v>
      </c>
      <c r="L71" s="54">
        <v>23.3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23.2</v>
      </c>
      <c r="S71" s="54">
        <v>22.7</v>
      </c>
      <c r="T71" s="54">
        <v>22.8</v>
      </c>
      <c r="U71" s="54">
        <v>22.7</v>
      </c>
      <c r="V71" s="54">
        <v>22.9</v>
      </c>
      <c r="W71" s="56">
        <v>0</v>
      </c>
      <c r="X71" s="2">
        <f t="shared" ca="1" si="16"/>
        <v>0</v>
      </c>
      <c r="Y71" s="2">
        <f t="shared" ca="1" si="16"/>
        <v>0</v>
      </c>
      <c r="Z71" s="2">
        <f t="shared" ca="1" si="16"/>
        <v>0</v>
      </c>
      <c r="AA71" s="2">
        <f t="shared" ca="1" si="16"/>
        <v>0</v>
      </c>
      <c r="AB71" s="2">
        <f t="shared" ca="1" si="16"/>
        <v>0</v>
      </c>
      <c r="AC71" s="2">
        <f t="shared" ca="1" si="33"/>
        <v>0</v>
      </c>
      <c r="AD71" s="2">
        <f t="shared" ca="1" si="33"/>
        <v>0</v>
      </c>
      <c r="AE71" s="2">
        <f t="shared" ca="1" si="33"/>
        <v>0</v>
      </c>
      <c r="AF71" s="2">
        <f t="shared" ca="1" si="33"/>
        <v>0</v>
      </c>
      <c r="AG71" s="2">
        <f t="shared" ca="1" si="33"/>
        <v>0</v>
      </c>
      <c r="AH71" s="2">
        <f t="shared" ca="1" si="33"/>
        <v>0</v>
      </c>
      <c r="AI71" s="2">
        <f t="shared" ca="1" si="33"/>
        <v>0</v>
      </c>
      <c r="AJ71" s="2">
        <f t="shared" ca="1" si="33"/>
        <v>0</v>
      </c>
      <c r="AK71" s="2">
        <f t="shared" ca="1" si="33"/>
        <v>0</v>
      </c>
      <c r="AL71" s="55">
        <v>16.600000000000001</v>
      </c>
      <c r="AM71" s="55">
        <v>17.100000000000001</v>
      </c>
      <c r="AN71" s="55">
        <v>16.5</v>
      </c>
      <c r="AO71" s="55">
        <v>0</v>
      </c>
      <c r="AP71" s="55">
        <v>0</v>
      </c>
      <c r="AQ71" s="55">
        <v>0</v>
      </c>
      <c r="AR71" s="55">
        <v>0</v>
      </c>
      <c r="AS71" s="55">
        <v>0</v>
      </c>
      <c r="AT71" s="55">
        <v>16.7</v>
      </c>
      <c r="AU71" s="55">
        <v>16.8</v>
      </c>
      <c r="AV71" s="55">
        <v>16.899999999999999</v>
      </c>
      <c r="AW71" s="55">
        <v>16.899999999999999</v>
      </c>
      <c r="AX71" s="55">
        <v>15.3</v>
      </c>
      <c r="AY71" s="55">
        <v>0</v>
      </c>
      <c r="AZ71" s="2">
        <f t="shared" ca="1" si="17"/>
        <v>0</v>
      </c>
      <c r="BA71" s="2">
        <f t="shared" ca="1" si="17"/>
        <v>0</v>
      </c>
      <c r="BB71" s="2">
        <f t="shared" ca="1" si="17"/>
        <v>0</v>
      </c>
      <c r="BC71" s="2">
        <f t="shared" ca="1" si="17"/>
        <v>0</v>
      </c>
      <c r="BD71" s="2">
        <f t="shared" ca="1" si="17"/>
        <v>0</v>
      </c>
      <c r="BE71" s="2">
        <f t="shared" ca="1" si="34"/>
        <v>0</v>
      </c>
      <c r="BF71" s="2">
        <f t="shared" ca="1" si="34"/>
        <v>0</v>
      </c>
      <c r="BG71" s="2">
        <f t="shared" ca="1" si="34"/>
        <v>0</v>
      </c>
      <c r="BH71" s="2">
        <f t="shared" ca="1" si="34"/>
        <v>0</v>
      </c>
      <c r="BI71" s="2">
        <f t="shared" ca="1" si="34"/>
        <v>0</v>
      </c>
      <c r="BJ71" s="2">
        <f t="shared" ca="1" si="34"/>
        <v>0</v>
      </c>
      <c r="BK71" s="2">
        <f t="shared" ca="1" si="34"/>
        <v>0</v>
      </c>
      <c r="BL71" s="2">
        <f t="shared" ca="1" si="34"/>
        <v>0</v>
      </c>
      <c r="BM71" s="2">
        <f t="shared" ca="1" si="34"/>
        <v>0</v>
      </c>
      <c r="BN71" s="2" t="str">
        <f t="shared" si="8"/>
        <v>TA</v>
      </c>
      <c r="BP71" s="2">
        <f t="shared" si="12"/>
        <v>1</v>
      </c>
      <c r="BR71" s="2">
        <f t="shared" ref="BR71:CE75" si="49">IF(AND(J89 &gt;0,J71&gt;$C71,J71&gt;0.1),1,0)</f>
        <v>0</v>
      </c>
      <c r="BS71" s="2">
        <f t="shared" si="49"/>
        <v>0</v>
      </c>
      <c r="BT71" s="2">
        <f t="shared" si="49"/>
        <v>0</v>
      </c>
      <c r="BU71" s="2">
        <f t="shared" si="49"/>
        <v>0</v>
      </c>
      <c r="BV71" s="2">
        <f t="shared" si="49"/>
        <v>0</v>
      </c>
      <c r="BW71" s="2">
        <f t="shared" si="49"/>
        <v>0</v>
      </c>
      <c r="BX71" s="2">
        <f t="shared" si="49"/>
        <v>0</v>
      </c>
      <c r="BY71" s="2">
        <f t="shared" si="49"/>
        <v>0</v>
      </c>
      <c r="BZ71" s="2">
        <f t="shared" si="49"/>
        <v>0</v>
      </c>
      <c r="CA71" s="2">
        <f t="shared" si="49"/>
        <v>0</v>
      </c>
      <c r="CB71" s="2">
        <f t="shared" si="49"/>
        <v>0</v>
      </c>
      <c r="CC71" s="2">
        <f t="shared" si="49"/>
        <v>0</v>
      </c>
      <c r="CD71" s="2">
        <f t="shared" si="49"/>
        <v>0</v>
      </c>
      <c r="CE71" s="2">
        <f t="shared" si="49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ТА-11  -  δt_конд</v>
      </c>
      <c r="B72" s="15" t="s">
        <v>1621</v>
      </c>
      <c r="C72" s="18">
        <v>22</v>
      </c>
      <c r="D72" s="18">
        <v>5</v>
      </c>
      <c r="E72" s="22" t="s">
        <v>608</v>
      </c>
      <c r="F72" s="22">
        <v>3</v>
      </c>
      <c r="G72" s="22"/>
      <c r="H72" s="20">
        <f t="shared" ca="1" si="4"/>
        <v>0</v>
      </c>
      <c r="I72" s="16" t="str">
        <f t="shared" si="5"/>
        <v>11T002TA0L18</v>
      </c>
      <c r="J72" s="54">
        <v>13.5</v>
      </c>
      <c r="K72" s="54">
        <v>13.2</v>
      </c>
      <c r="L72" s="54">
        <v>13.1</v>
      </c>
      <c r="M72" s="54">
        <v>13.1</v>
      </c>
      <c r="N72" s="54">
        <v>14.5</v>
      </c>
      <c r="O72" s="54">
        <v>17.7</v>
      </c>
      <c r="P72" s="54">
        <v>15</v>
      </c>
      <c r="Q72" s="54">
        <v>15.8</v>
      </c>
      <c r="R72" s="54">
        <v>16.3</v>
      </c>
      <c r="S72" s="54">
        <v>17.100000000000001</v>
      </c>
      <c r="T72" s="54">
        <v>15.8</v>
      </c>
      <c r="U72" s="54">
        <v>15.5</v>
      </c>
      <c r="V72" s="54">
        <v>16.2</v>
      </c>
      <c r="W72" s="56">
        <v>17.100000000000001</v>
      </c>
      <c r="X72" s="2">
        <f t="shared" ca="1" si="16"/>
        <v>0</v>
      </c>
      <c r="Y72" s="2">
        <f t="shared" ca="1" si="16"/>
        <v>0</v>
      </c>
      <c r="Z72" s="2">
        <f t="shared" ca="1" si="16"/>
        <v>0</v>
      </c>
      <c r="AA72" s="2">
        <f t="shared" ca="1" si="16"/>
        <v>0</v>
      </c>
      <c r="AB72" s="2">
        <f t="shared" ca="1" si="16"/>
        <v>0</v>
      </c>
      <c r="AC72" s="2">
        <f t="shared" ca="1" si="33"/>
        <v>0</v>
      </c>
      <c r="AD72" s="2">
        <f t="shared" ca="1" si="33"/>
        <v>0</v>
      </c>
      <c r="AE72" s="2">
        <f t="shared" ca="1" si="33"/>
        <v>0</v>
      </c>
      <c r="AF72" s="2">
        <f t="shared" ca="1" si="33"/>
        <v>0</v>
      </c>
      <c r="AG72" s="2">
        <f t="shared" ca="1" si="33"/>
        <v>0</v>
      </c>
      <c r="AH72" s="2">
        <f t="shared" ca="1" si="33"/>
        <v>0</v>
      </c>
      <c r="AI72" s="2">
        <f t="shared" ca="1" si="33"/>
        <v>0</v>
      </c>
      <c r="AJ72" s="2">
        <f t="shared" ca="1" si="33"/>
        <v>0</v>
      </c>
      <c r="AK72" s="2">
        <f t="shared" ca="1" si="33"/>
        <v>0</v>
      </c>
      <c r="AL72" s="55">
        <v>3.9</v>
      </c>
      <c r="AM72" s="55">
        <v>4</v>
      </c>
      <c r="AN72" s="55">
        <v>4</v>
      </c>
      <c r="AO72" s="55">
        <v>4.4000000000000004</v>
      </c>
      <c r="AP72" s="55">
        <v>5.5</v>
      </c>
      <c r="AQ72" s="55">
        <v>5.9</v>
      </c>
      <c r="AR72" s="55">
        <v>6.1</v>
      </c>
      <c r="AS72" s="55">
        <v>4.9000000000000004</v>
      </c>
      <c r="AT72" s="55">
        <v>3.5</v>
      </c>
      <c r="AU72" s="55">
        <v>3.5</v>
      </c>
      <c r="AV72" s="55">
        <v>3.6</v>
      </c>
      <c r="AW72" s="55">
        <v>3.6</v>
      </c>
      <c r="AX72" s="55">
        <v>4.5999999999999996</v>
      </c>
      <c r="AY72" s="55">
        <v>6.7</v>
      </c>
      <c r="AZ72" s="2">
        <f t="shared" ca="1" si="17"/>
        <v>0</v>
      </c>
      <c r="BA72" s="2">
        <f t="shared" ca="1" si="17"/>
        <v>0</v>
      </c>
      <c r="BB72" s="2">
        <f t="shared" ca="1" si="17"/>
        <v>0</v>
      </c>
      <c r="BC72" s="2">
        <f t="shared" ca="1" si="17"/>
        <v>0</v>
      </c>
      <c r="BD72" s="2">
        <f t="shared" ca="1" si="17"/>
        <v>0</v>
      </c>
      <c r="BE72" s="2">
        <f t="shared" ca="1" si="34"/>
        <v>0</v>
      </c>
      <c r="BF72" s="2">
        <f t="shared" ca="1" si="34"/>
        <v>0</v>
      </c>
      <c r="BG72" s="2">
        <f t="shared" ca="1" si="34"/>
        <v>0</v>
      </c>
      <c r="BH72" s="2">
        <f t="shared" ca="1" si="34"/>
        <v>0</v>
      </c>
      <c r="BI72" s="2">
        <f t="shared" ca="1" si="34"/>
        <v>0</v>
      </c>
      <c r="BJ72" s="2">
        <f t="shared" ca="1" si="34"/>
        <v>0</v>
      </c>
      <c r="BK72" s="2">
        <f t="shared" ca="1" si="34"/>
        <v>0</v>
      </c>
      <c r="BL72" s="2">
        <f t="shared" ca="1" si="34"/>
        <v>0</v>
      </c>
      <c r="BM72" s="2">
        <f t="shared" ca="1" si="34"/>
        <v>0</v>
      </c>
      <c r="BN72" s="2" t="str">
        <f t="shared" si="8"/>
        <v>TA</v>
      </c>
      <c r="BO72" s="2">
        <f>IF(AND(COUNTIF(J72:W72,"&gt;0")&gt;6,COUNTIF(J72:W72,"&gt;0")=SUM(BR72:CE72)),SUM(BR72:CE72),0)</f>
        <v>0</v>
      </c>
      <c r="BP72" s="2">
        <f t="shared" ref="BP72:BP97" si="50">IF(AND(COUNTIF(J72:W72,"&gt;0")&gt;6,SUM(BR72:CE72)=0),1,0)</f>
        <v>1</v>
      </c>
      <c r="BR72" s="2">
        <f t="shared" si="49"/>
        <v>0</v>
      </c>
      <c r="BS72" s="2">
        <f t="shared" si="49"/>
        <v>0</v>
      </c>
      <c r="BT72" s="2">
        <f t="shared" si="49"/>
        <v>0</v>
      </c>
      <c r="BU72" s="2">
        <f t="shared" si="49"/>
        <v>0</v>
      </c>
      <c r="BV72" s="2">
        <f t="shared" si="49"/>
        <v>0</v>
      </c>
      <c r="BW72" s="2">
        <f t="shared" si="49"/>
        <v>0</v>
      </c>
      <c r="BX72" s="2">
        <f t="shared" si="49"/>
        <v>0</v>
      </c>
      <c r="BY72" s="2">
        <f t="shared" si="49"/>
        <v>0</v>
      </c>
      <c r="BZ72" s="2">
        <f t="shared" si="49"/>
        <v>0</v>
      </c>
      <c r="CA72" s="2">
        <f t="shared" si="49"/>
        <v>0</v>
      </c>
      <c r="CB72" s="2">
        <f t="shared" si="49"/>
        <v>0</v>
      </c>
      <c r="CC72" s="2">
        <f t="shared" si="49"/>
        <v>0</v>
      </c>
      <c r="CD72" s="2">
        <f t="shared" si="49"/>
        <v>0</v>
      </c>
      <c r="CE72" s="2">
        <f t="shared" si="49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ТА-12  -  δt_конд</v>
      </c>
      <c r="B73" s="15" t="s">
        <v>1622</v>
      </c>
      <c r="C73" s="18">
        <v>22</v>
      </c>
      <c r="D73" s="18">
        <v>5</v>
      </c>
      <c r="E73" s="22" t="s">
        <v>608</v>
      </c>
      <c r="F73" s="22">
        <v>3</v>
      </c>
      <c r="G73" s="22"/>
      <c r="H73" s="20">
        <f t="shared" ref="H73:H98" ca="1" si="51">IF(COUNTIF(OFFSET(H73,,2+$D$2+$B$3-$B$2,,$C$3-$B$3+1),"=42")+COUNTIF(OFFSET(H73,,2+$D$2+$B$3-$B$2,,$C$3-$B$3+1),"=21")&gt;0,1,0)</f>
        <v>0</v>
      </c>
      <c r="I73" s="16" t="str">
        <f t="shared" ref="I73:I99" si="52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12T002TA0L18</v>
      </c>
      <c r="J73" s="54">
        <v>17.8</v>
      </c>
      <c r="K73" s="54">
        <v>17.8</v>
      </c>
      <c r="L73" s="54">
        <v>15.6</v>
      </c>
      <c r="M73" s="54">
        <v>13.6</v>
      </c>
      <c r="N73" s="54">
        <v>13.7</v>
      </c>
      <c r="O73" s="54">
        <v>13.4</v>
      </c>
      <c r="P73" s="54">
        <v>13.7</v>
      </c>
      <c r="Q73" s="54">
        <v>13.8</v>
      </c>
      <c r="R73" s="54">
        <v>13.6</v>
      </c>
      <c r="S73" s="54">
        <v>13.3</v>
      </c>
      <c r="T73" s="54">
        <v>13.2</v>
      </c>
      <c r="U73" s="54">
        <v>15.2</v>
      </c>
      <c r="V73" s="54">
        <v>16.100000000000001</v>
      </c>
      <c r="W73" s="56">
        <v>16.3</v>
      </c>
      <c r="X73" s="2">
        <f t="shared" ca="1" si="16"/>
        <v>0</v>
      </c>
      <c r="Y73" s="2">
        <f t="shared" ca="1" si="16"/>
        <v>0</v>
      </c>
      <c r="Z73" s="2">
        <f t="shared" ca="1" si="16"/>
        <v>0</v>
      </c>
      <c r="AA73" s="2">
        <f t="shared" ca="1" si="16"/>
        <v>0</v>
      </c>
      <c r="AB73" s="2">
        <f t="shared" ca="1" si="16"/>
        <v>0</v>
      </c>
      <c r="AC73" s="2">
        <f t="shared" ca="1" si="33"/>
        <v>0</v>
      </c>
      <c r="AD73" s="2">
        <f t="shared" ca="1" si="33"/>
        <v>0</v>
      </c>
      <c r="AE73" s="2">
        <f t="shared" ca="1" si="33"/>
        <v>0</v>
      </c>
      <c r="AF73" s="2">
        <f t="shared" ca="1" si="33"/>
        <v>0</v>
      </c>
      <c r="AG73" s="2">
        <f t="shared" ca="1" si="33"/>
        <v>0</v>
      </c>
      <c r="AH73" s="2">
        <f t="shared" ca="1" si="33"/>
        <v>0</v>
      </c>
      <c r="AI73" s="2">
        <f t="shared" ca="1" si="33"/>
        <v>0</v>
      </c>
      <c r="AJ73" s="2">
        <f t="shared" ca="1" si="33"/>
        <v>0</v>
      </c>
      <c r="AK73" s="2">
        <f t="shared" ca="1" si="33"/>
        <v>0</v>
      </c>
      <c r="AL73" s="55">
        <v>3.5</v>
      </c>
      <c r="AM73" s="55">
        <v>3.6</v>
      </c>
      <c r="AN73" s="55">
        <v>3.6</v>
      </c>
      <c r="AO73" s="55">
        <v>3.5</v>
      </c>
      <c r="AP73" s="55">
        <v>3.6</v>
      </c>
      <c r="AQ73" s="55">
        <v>3.7</v>
      </c>
      <c r="AR73" s="55">
        <v>3.4</v>
      </c>
      <c r="AS73" s="55">
        <v>3.6</v>
      </c>
      <c r="AT73" s="55">
        <v>3.6</v>
      </c>
      <c r="AU73" s="55">
        <v>3.6</v>
      </c>
      <c r="AV73" s="55">
        <v>3.7</v>
      </c>
      <c r="AW73" s="55">
        <v>3.9</v>
      </c>
      <c r="AX73" s="55">
        <v>4</v>
      </c>
      <c r="AY73" s="55">
        <v>4</v>
      </c>
      <c r="AZ73" s="2">
        <f t="shared" ca="1" si="17"/>
        <v>0</v>
      </c>
      <c r="BA73" s="2">
        <f t="shared" ca="1" si="17"/>
        <v>0</v>
      </c>
      <c r="BB73" s="2">
        <f t="shared" ca="1" si="17"/>
        <v>0</v>
      </c>
      <c r="BC73" s="2">
        <f t="shared" ca="1" si="17"/>
        <v>0</v>
      </c>
      <c r="BD73" s="2">
        <f t="shared" ca="1" si="17"/>
        <v>0</v>
      </c>
      <c r="BE73" s="2">
        <f t="shared" ca="1" si="34"/>
        <v>0</v>
      </c>
      <c r="BF73" s="2">
        <f t="shared" ca="1" si="34"/>
        <v>0</v>
      </c>
      <c r="BG73" s="2">
        <f t="shared" ca="1" si="34"/>
        <v>0</v>
      </c>
      <c r="BH73" s="2">
        <f t="shared" ca="1" si="34"/>
        <v>0</v>
      </c>
      <c r="BI73" s="2">
        <f t="shared" ca="1" si="34"/>
        <v>0</v>
      </c>
      <c r="BJ73" s="2">
        <f t="shared" ca="1" si="34"/>
        <v>0</v>
      </c>
      <c r="BK73" s="2">
        <f t="shared" ca="1" si="34"/>
        <v>0</v>
      </c>
      <c r="BL73" s="2">
        <f t="shared" ca="1" si="34"/>
        <v>0</v>
      </c>
      <c r="BM73" s="2">
        <f t="shared" ca="1" si="34"/>
        <v>0</v>
      </c>
      <c r="BN73" s="2" t="str">
        <f t="shared" ref="BN73:BN99" si="53">MID(B73,7,2)</f>
        <v>TA</v>
      </c>
      <c r="BO73" s="2">
        <f>IF(AND(COUNTIF(J73:W73,"&gt;0")&gt;6,COUNTIF(J73:W73,"&gt;0")=SUM(BR73:CE73)),SUM(BR73:CE73),0)</f>
        <v>0</v>
      </c>
      <c r="BP73" s="2">
        <f t="shared" si="50"/>
        <v>1</v>
      </c>
      <c r="BR73" s="2">
        <f t="shared" si="49"/>
        <v>0</v>
      </c>
      <c r="BS73" s="2">
        <f t="shared" si="49"/>
        <v>0</v>
      </c>
      <c r="BT73" s="2">
        <f t="shared" si="49"/>
        <v>0</v>
      </c>
      <c r="BU73" s="2">
        <f t="shared" si="49"/>
        <v>0</v>
      </c>
      <c r="BV73" s="2">
        <f t="shared" si="49"/>
        <v>0</v>
      </c>
      <c r="BW73" s="2">
        <f t="shared" si="49"/>
        <v>0</v>
      </c>
      <c r="BX73" s="2">
        <f t="shared" si="49"/>
        <v>0</v>
      </c>
      <c r="BY73" s="2">
        <f t="shared" si="49"/>
        <v>0</v>
      </c>
      <c r="BZ73" s="2">
        <f t="shared" si="49"/>
        <v>0</v>
      </c>
      <c r="CA73" s="2">
        <f t="shared" si="49"/>
        <v>0</v>
      </c>
      <c r="CB73" s="2">
        <f t="shared" si="49"/>
        <v>0</v>
      </c>
      <c r="CC73" s="2">
        <f t="shared" si="49"/>
        <v>0</v>
      </c>
      <c r="CD73" s="2">
        <f t="shared" si="49"/>
        <v>0</v>
      </c>
      <c r="CE73" s="2">
        <f t="shared" si="49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ТА-13  -  δt_конд</v>
      </c>
      <c r="B74" s="15" t="s">
        <v>1623</v>
      </c>
      <c r="C74" s="18">
        <v>22</v>
      </c>
      <c r="D74" s="18">
        <v>5</v>
      </c>
      <c r="E74" s="22" t="s">
        <v>608</v>
      </c>
      <c r="F74" s="22">
        <v>3</v>
      </c>
      <c r="G74" s="22"/>
      <c r="H74" s="20">
        <f t="shared" ca="1" si="51"/>
        <v>0</v>
      </c>
      <c r="I74" s="16" t="str">
        <f t="shared" si="52"/>
        <v>13T002TA0L18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6">
        <v>0</v>
      </c>
      <c r="X74" s="2">
        <f t="shared" ca="1" si="16"/>
        <v>0</v>
      </c>
      <c r="Y74" s="2">
        <f t="shared" ca="1" si="16"/>
        <v>0</v>
      </c>
      <c r="Z74" s="2">
        <f t="shared" ca="1" si="16"/>
        <v>0</v>
      </c>
      <c r="AA74" s="2">
        <f t="shared" ca="1" si="16"/>
        <v>0</v>
      </c>
      <c r="AB74" s="2">
        <f t="shared" ca="1" si="16"/>
        <v>0</v>
      </c>
      <c r="AC74" s="2">
        <f t="shared" ca="1" si="33"/>
        <v>0</v>
      </c>
      <c r="AD74" s="2">
        <f t="shared" ca="1" si="33"/>
        <v>0</v>
      </c>
      <c r="AE74" s="2">
        <f t="shared" ca="1" si="33"/>
        <v>0</v>
      </c>
      <c r="AF74" s="2">
        <f t="shared" ca="1" si="33"/>
        <v>0</v>
      </c>
      <c r="AG74" s="2">
        <f t="shared" ca="1" si="33"/>
        <v>0</v>
      </c>
      <c r="AH74" s="2">
        <f t="shared" ca="1" si="33"/>
        <v>0</v>
      </c>
      <c r="AI74" s="2">
        <f t="shared" ca="1" si="33"/>
        <v>0</v>
      </c>
      <c r="AJ74" s="2">
        <f t="shared" ca="1" si="33"/>
        <v>0</v>
      </c>
      <c r="AK74" s="2">
        <f t="shared" ca="1" si="33"/>
        <v>0</v>
      </c>
      <c r="AL74" s="55">
        <v>0</v>
      </c>
      <c r="AM74" s="55">
        <v>0</v>
      </c>
      <c r="AN74" s="55">
        <v>0</v>
      </c>
      <c r="AO74" s="55">
        <v>0</v>
      </c>
      <c r="AP74" s="55">
        <v>0</v>
      </c>
      <c r="AQ74" s="55">
        <v>0</v>
      </c>
      <c r="AR74" s="55">
        <v>0</v>
      </c>
      <c r="AS74" s="55">
        <v>0</v>
      </c>
      <c r="AT74" s="55">
        <v>0</v>
      </c>
      <c r="AU74" s="55">
        <v>0</v>
      </c>
      <c r="AV74" s="55">
        <v>0</v>
      </c>
      <c r="AW74" s="55">
        <v>0</v>
      </c>
      <c r="AX74" s="55">
        <v>0</v>
      </c>
      <c r="AY74" s="55">
        <v>0</v>
      </c>
      <c r="AZ74" s="2">
        <f t="shared" ca="1" si="17"/>
        <v>0</v>
      </c>
      <c r="BA74" s="2">
        <f t="shared" ca="1" si="17"/>
        <v>0</v>
      </c>
      <c r="BB74" s="2">
        <f t="shared" ca="1" si="17"/>
        <v>0</v>
      </c>
      <c r="BC74" s="2">
        <f t="shared" ca="1" si="17"/>
        <v>0</v>
      </c>
      <c r="BD74" s="2">
        <f t="shared" ca="1" si="17"/>
        <v>0</v>
      </c>
      <c r="BE74" s="2">
        <f t="shared" ca="1" si="34"/>
        <v>0</v>
      </c>
      <c r="BF74" s="2">
        <f t="shared" ca="1" si="34"/>
        <v>0</v>
      </c>
      <c r="BG74" s="2">
        <f t="shared" ca="1" si="34"/>
        <v>0</v>
      </c>
      <c r="BH74" s="2">
        <f t="shared" ca="1" si="34"/>
        <v>0</v>
      </c>
      <c r="BI74" s="2">
        <f t="shared" ca="1" si="34"/>
        <v>0</v>
      </c>
      <c r="BJ74" s="2">
        <f t="shared" ca="1" si="34"/>
        <v>0</v>
      </c>
      <c r="BK74" s="2">
        <f t="shared" ca="1" si="34"/>
        <v>0</v>
      </c>
      <c r="BL74" s="2">
        <f t="shared" ca="1" si="34"/>
        <v>0</v>
      </c>
      <c r="BM74" s="2">
        <f t="shared" ca="1" si="34"/>
        <v>0</v>
      </c>
      <c r="BN74" s="2" t="str">
        <f t="shared" si="53"/>
        <v>TA</v>
      </c>
      <c r="BP74" s="2">
        <f t="shared" si="50"/>
        <v>0</v>
      </c>
      <c r="BR74" s="2">
        <f t="shared" si="49"/>
        <v>0</v>
      </c>
      <c r="BS74" s="2">
        <f t="shared" si="49"/>
        <v>0</v>
      </c>
      <c r="BT74" s="2">
        <f t="shared" si="49"/>
        <v>0</v>
      </c>
      <c r="BU74" s="2">
        <f t="shared" si="49"/>
        <v>0</v>
      </c>
      <c r="BV74" s="2">
        <f t="shared" si="49"/>
        <v>0</v>
      </c>
      <c r="BW74" s="2">
        <f t="shared" si="49"/>
        <v>0</v>
      </c>
      <c r="BX74" s="2">
        <f t="shared" si="49"/>
        <v>0</v>
      </c>
      <c r="BY74" s="2">
        <f t="shared" si="49"/>
        <v>0</v>
      </c>
      <c r="BZ74" s="2">
        <f t="shared" si="49"/>
        <v>0</v>
      </c>
      <c r="CA74" s="2">
        <f t="shared" si="49"/>
        <v>0</v>
      </c>
      <c r="CB74" s="2">
        <f t="shared" si="49"/>
        <v>0</v>
      </c>
      <c r="CC74" s="2">
        <f t="shared" si="49"/>
        <v>0</v>
      </c>
      <c r="CD74" s="2">
        <f t="shared" si="49"/>
        <v>0</v>
      </c>
      <c r="CE74" s="2">
        <f t="shared" si="49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ТА-14  -  δt_конд</v>
      </c>
      <c r="B75" s="15" t="s">
        <v>1624</v>
      </c>
      <c r="C75" s="18">
        <v>22</v>
      </c>
      <c r="D75" s="18">
        <v>5</v>
      </c>
      <c r="E75" s="22" t="s">
        <v>608</v>
      </c>
      <c r="F75" s="22">
        <v>3</v>
      </c>
      <c r="G75" s="22"/>
      <c r="H75" s="20">
        <f t="shared" ca="1" si="51"/>
        <v>0</v>
      </c>
      <c r="I75" s="16" t="str">
        <f t="shared" si="52"/>
        <v>14T002TA0L18</v>
      </c>
      <c r="J75" s="54">
        <v>18.600000000000001</v>
      </c>
      <c r="K75" s="54">
        <v>18.3</v>
      </c>
      <c r="L75" s="54">
        <v>19.5</v>
      </c>
      <c r="M75" s="54">
        <v>19.399999999999999</v>
      </c>
      <c r="N75" s="54">
        <v>18.399999999999999</v>
      </c>
      <c r="O75" s="54">
        <v>14.5</v>
      </c>
      <c r="P75" s="54">
        <v>16.600000000000001</v>
      </c>
      <c r="Q75" s="54">
        <v>20.6</v>
      </c>
      <c r="R75" s="54">
        <v>22</v>
      </c>
      <c r="S75" s="54">
        <v>22</v>
      </c>
      <c r="T75" s="54">
        <v>15.8</v>
      </c>
      <c r="U75" s="54">
        <v>14.7</v>
      </c>
      <c r="V75" s="54">
        <v>14.9</v>
      </c>
      <c r="W75" s="56">
        <v>17.3</v>
      </c>
      <c r="X75" s="2">
        <f t="shared" ca="1" si="16"/>
        <v>0</v>
      </c>
      <c r="Y75" s="2">
        <f t="shared" ca="1" si="16"/>
        <v>0</v>
      </c>
      <c r="Z75" s="2">
        <f t="shared" ca="1" si="16"/>
        <v>0</v>
      </c>
      <c r="AA75" s="2">
        <f t="shared" ca="1" si="16"/>
        <v>0</v>
      </c>
      <c r="AB75" s="2">
        <f t="shared" ca="1" si="16"/>
        <v>0</v>
      </c>
      <c r="AC75" s="2">
        <f t="shared" ca="1" si="33"/>
        <v>0</v>
      </c>
      <c r="AD75" s="2">
        <f t="shared" ca="1" si="33"/>
        <v>0</v>
      </c>
      <c r="AE75" s="2">
        <f t="shared" ca="1" si="33"/>
        <v>0</v>
      </c>
      <c r="AF75" s="2">
        <f t="shared" ca="1" si="33"/>
        <v>0</v>
      </c>
      <c r="AG75" s="2">
        <f t="shared" ca="1" si="33"/>
        <v>0</v>
      </c>
      <c r="AH75" s="2">
        <f t="shared" ca="1" si="33"/>
        <v>0</v>
      </c>
      <c r="AI75" s="2">
        <f t="shared" ca="1" si="33"/>
        <v>0</v>
      </c>
      <c r="AJ75" s="2">
        <f t="shared" ca="1" si="33"/>
        <v>0</v>
      </c>
      <c r="AK75" s="2">
        <f t="shared" ca="1" si="33"/>
        <v>0</v>
      </c>
      <c r="AL75" s="55">
        <v>5.4</v>
      </c>
      <c r="AM75" s="55">
        <v>5.0999999999999996</v>
      </c>
      <c r="AN75" s="55">
        <v>5.2</v>
      </c>
      <c r="AO75" s="55">
        <v>5.5</v>
      </c>
      <c r="AP75" s="55">
        <v>5.2</v>
      </c>
      <c r="AQ75" s="55">
        <v>4.7</v>
      </c>
      <c r="AR75" s="55">
        <v>5</v>
      </c>
      <c r="AS75" s="55">
        <v>5.0999999999999996</v>
      </c>
      <c r="AT75" s="55">
        <v>5.6</v>
      </c>
      <c r="AU75" s="55">
        <v>5.4</v>
      </c>
      <c r="AV75" s="55">
        <v>5.0999999999999996</v>
      </c>
      <c r="AW75" s="55">
        <v>5.2</v>
      </c>
      <c r="AX75" s="55">
        <v>5.0999999999999996</v>
      </c>
      <c r="AY75" s="55">
        <v>5.0999999999999996</v>
      </c>
      <c r="AZ75" s="2">
        <f t="shared" ca="1" si="17"/>
        <v>0</v>
      </c>
      <c r="BA75" s="2">
        <f t="shared" ca="1" si="17"/>
        <v>0</v>
      </c>
      <c r="BB75" s="2">
        <f t="shared" ca="1" si="17"/>
        <v>0</v>
      </c>
      <c r="BC75" s="2">
        <f t="shared" ca="1" si="17"/>
        <v>0</v>
      </c>
      <c r="BD75" s="2">
        <f t="shared" ca="1" si="17"/>
        <v>0</v>
      </c>
      <c r="BE75" s="2">
        <f t="shared" ca="1" si="34"/>
        <v>0</v>
      </c>
      <c r="BF75" s="2">
        <f t="shared" ca="1" si="34"/>
        <v>0</v>
      </c>
      <c r="BG75" s="2">
        <f t="shared" ca="1" si="34"/>
        <v>0</v>
      </c>
      <c r="BH75" s="2">
        <f t="shared" ca="1" si="34"/>
        <v>0</v>
      </c>
      <c r="BI75" s="2">
        <f t="shared" ca="1" si="34"/>
        <v>0</v>
      </c>
      <c r="BJ75" s="2">
        <f t="shared" ca="1" si="34"/>
        <v>0</v>
      </c>
      <c r="BK75" s="2">
        <f t="shared" ca="1" si="34"/>
        <v>0</v>
      </c>
      <c r="BL75" s="2">
        <f t="shared" ca="1" si="34"/>
        <v>0</v>
      </c>
      <c r="BM75" s="2">
        <f t="shared" ca="1" si="34"/>
        <v>0</v>
      </c>
      <c r="BN75" s="2" t="str">
        <f t="shared" si="53"/>
        <v>TA</v>
      </c>
      <c r="BO75" s="2">
        <f>IF(AND(COUNTIF(J75:W75,"&gt;0")&gt;6,COUNTIF(J75:W75,"&gt;0")=SUM(BR75:CE75)),SUM(BR75:CE75),0)</f>
        <v>0</v>
      </c>
      <c r="BP75" s="2">
        <f t="shared" si="50"/>
        <v>1</v>
      </c>
      <c r="BR75" s="2">
        <f t="shared" si="49"/>
        <v>0</v>
      </c>
      <c r="BS75" s="2">
        <f t="shared" si="49"/>
        <v>0</v>
      </c>
      <c r="BT75" s="2">
        <f t="shared" si="49"/>
        <v>0</v>
      </c>
      <c r="BU75" s="2">
        <f t="shared" si="49"/>
        <v>0</v>
      </c>
      <c r="BV75" s="2">
        <f t="shared" si="49"/>
        <v>0</v>
      </c>
      <c r="BW75" s="2">
        <f t="shared" si="49"/>
        <v>0</v>
      </c>
      <c r="BX75" s="2">
        <f t="shared" si="49"/>
        <v>0</v>
      </c>
      <c r="BY75" s="2">
        <f t="shared" si="49"/>
        <v>0</v>
      </c>
      <c r="BZ75" s="2">
        <f t="shared" si="49"/>
        <v>0</v>
      </c>
      <c r="CA75" s="2">
        <f t="shared" si="49"/>
        <v>0</v>
      </c>
      <c r="CB75" s="2">
        <f t="shared" si="49"/>
        <v>0</v>
      </c>
      <c r="CC75" s="2">
        <f t="shared" si="49"/>
        <v>0</v>
      </c>
      <c r="CD75" s="2">
        <f t="shared" si="49"/>
        <v>0</v>
      </c>
      <c r="CE75" s="2">
        <f t="shared" si="49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ТА-1  -  W</v>
      </c>
      <c r="B76" s="15" t="s">
        <v>1625</v>
      </c>
      <c r="C76" s="18">
        <v>97</v>
      </c>
      <c r="D76" s="18">
        <v>83</v>
      </c>
      <c r="E76" s="22" t="s">
        <v>118</v>
      </c>
      <c r="F76" s="22">
        <v>3</v>
      </c>
      <c r="G76" s="22"/>
      <c r="H76" s="20">
        <f t="shared" ca="1" si="51"/>
        <v>0</v>
      </c>
      <c r="I76" s="16" t="str">
        <f t="shared" si="52"/>
        <v>01T002KV0618</v>
      </c>
      <c r="J76" s="54">
        <v>92.7</v>
      </c>
      <c r="K76" s="54">
        <v>92.25</v>
      </c>
      <c r="L76" s="54">
        <v>91.95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92.47</v>
      </c>
      <c r="S76" s="54">
        <v>92.65</v>
      </c>
      <c r="T76" s="54">
        <v>92.48</v>
      </c>
      <c r="U76" s="54">
        <v>92.6</v>
      </c>
      <c r="V76" s="54">
        <v>92.3</v>
      </c>
      <c r="W76" s="56">
        <v>0</v>
      </c>
      <c r="X76" s="2">
        <f t="shared" ca="1" si="16"/>
        <v>0</v>
      </c>
      <c r="Y76" s="2">
        <f t="shared" ca="1" si="16"/>
        <v>0</v>
      </c>
      <c r="Z76" s="2">
        <f t="shared" ca="1" si="16"/>
        <v>0</v>
      </c>
      <c r="AA76" s="2">
        <f t="shared" ca="1" si="16"/>
        <v>2</v>
      </c>
      <c r="AB76" s="2">
        <f t="shared" ca="1" si="16"/>
        <v>2</v>
      </c>
      <c r="AC76" s="2">
        <f t="shared" ca="1" si="33"/>
        <v>2</v>
      </c>
      <c r="AD76" s="2">
        <f t="shared" ca="1" si="33"/>
        <v>2</v>
      </c>
      <c r="AE76" s="2">
        <f t="shared" ca="1" si="33"/>
        <v>2</v>
      </c>
      <c r="AF76" s="2">
        <f t="shared" ca="1" si="33"/>
        <v>0</v>
      </c>
      <c r="AG76" s="2">
        <f t="shared" ca="1" si="33"/>
        <v>0</v>
      </c>
      <c r="AH76" s="2">
        <f t="shared" ca="1" si="33"/>
        <v>0</v>
      </c>
      <c r="AI76" s="2">
        <f t="shared" ca="1" si="33"/>
        <v>0</v>
      </c>
      <c r="AJ76" s="2">
        <f t="shared" ca="1" si="33"/>
        <v>0</v>
      </c>
      <c r="AK76" s="2">
        <f t="shared" ca="1" si="33"/>
        <v>2</v>
      </c>
      <c r="AL76" s="55">
        <v>94.56</v>
      </c>
      <c r="AM76" s="55">
        <v>94.07</v>
      </c>
      <c r="AN76" s="55">
        <v>94.3</v>
      </c>
      <c r="AO76" s="55">
        <v>0</v>
      </c>
      <c r="AP76" s="55">
        <v>0</v>
      </c>
      <c r="AQ76" s="55">
        <v>0</v>
      </c>
      <c r="AR76" s="55">
        <v>0</v>
      </c>
      <c r="AS76" s="55">
        <v>0</v>
      </c>
      <c r="AT76" s="55">
        <v>94.51</v>
      </c>
      <c r="AU76" s="55">
        <v>94.46</v>
      </c>
      <c r="AV76" s="55">
        <v>94.34</v>
      </c>
      <c r="AW76" s="55">
        <v>94.52000000000001</v>
      </c>
      <c r="AX76" s="55">
        <v>94.25</v>
      </c>
      <c r="AY76" s="55">
        <v>0</v>
      </c>
      <c r="AZ76" s="2">
        <f t="shared" ca="1" si="17"/>
        <v>0</v>
      </c>
      <c r="BA76" s="2">
        <f t="shared" ca="1" si="17"/>
        <v>0</v>
      </c>
      <c r="BB76" s="2">
        <f t="shared" ca="1" si="17"/>
        <v>0</v>
      </c>
      <c r="BC76" s="2">
        <f t="shared" ca="1" si="17"/>
        <v>0</v>
      </c>
      <c r="BD76" s="2">
        <f t="shared" ca="1" si="17"/>
        <v>0</v>
      </c>
      <c r="BE76" s="2">
        <f t="shared" ca="1" si="34"/>
        <v>0</v>
      </c>
      <c r="BF76" s="2">
        <f t="shared" ca="1" si="34"/>
        <v>0</v>
      </c>
      <c r="BG76" s="2">
        <f t="shared" ca="1" si="34"/>
        <v>0</v>
      </c>
      <c r="BH76" s="2">
        <f t="shared" ca="1" si="34"/>
        <v>0</v>
      </c>
      <c r="BI76" s="2">
        <f t="shared" ca="1" si="34"/>
        <v>0</v>
      </c>
      <c r="BJ76" s="2">
        <f t="shared" ca="1" si="34"/>
        <v>0</v>
      </c>
      <c r="BK76" s="2">
        <f t="shared" ca="1" si="34"/>
        <v>0</v>
      </c>
      <c r="BL76" s="2">
        <f t="shared" ca="1" si="34"/>
        <v>0</v>
      </c>
      <c r="BM76" s="2">
        <f t="shared" ca="1" si="34"/>
        <v>0</v>
      </c>
      <c r="BN76" s="2" t="str">
        <f t="shared" si="53"/>
        <v>KV</v>
      </c>
      <c r="BP76" s="2">
        <f t="shared" si="50"/>
        <v>1</v>
      </c>
      <c r="BR76" s="2">
        <f t="shared" ref="BR76:CE80" si="54">IF(AND(J89 &gt;0,J76 &gt;0,J76&lt;$D76),1,0)</f>
        <v>0</v>
      </c>
      <c r="BS76" s="2">
        <f t="shared" si="54"/>
        <v>0</v>
      </c>
      <c r="BT76" s="2">
        <f t="shared" si="54"/>
        <v>0</v>
      </c>
      <c r="BU76" s="2">
        <f t="shared" si="54"/>
        <v>0</v>
      </c>
      <c r="BV76" s="2">
        <f t="shared" si="54"/>
        <v>0</v>
      </c>
      <c r="BW76" s="2">
        <f t="shared" si="54"/>
        <v>0</v>
      </c>
      <c r="BX76" s="2">
        <f t="shared" si="54"/>
        <v>0</v>
      </c>
      <c r="BY76" s="2">
        <f t="shared" si="54"/>
        <v>0</v>
      </c>
      <c r="BZ76" s="2">
        <f t="shared" si="54"/>
        <v>0</v>
      </c>
      <c r="CA76" s="2">
        <f t="shared" si="54"/>
        <v>0</v>
      </c>
      <c r="CB76" s="2">
        <f t="shared" si="54"/>
        <v>0</v>
      </c>
      <c r="CC76" s="2">
        <f t="shared" si="54"/>
        <v>0</v>
      </c>
      <c r="CD76" s="2">
        <f t="shared" si="54"/>
        <v>0</v>
      </c>
      <c r="CE76" s="2">
        <f t="shared" si="54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ТА-11  -  W</v>
      </c>
      <c r="B77" s="15" t="s">
        <v>1626</v>
      </c>
      <c r="C77" s="18">
        <v>97</v>
      </c>
      <c r="D77" s="18">
        <v>85</v>
      </c>
      <c r="E77" s="22" t="s">
        <v>118</v>
      </c>
      <c r="F77" s="22">
        <v>3</v>
      </c>
      <c r="G77" s="22"/>
      <c r="H77" s="20">
        <f t="shared" ca="1" si="51"/>
        <v>0</v>
      </c>
      <c r="I77" s="16" t="str">
        <f t="shared" si="52"/>
        <v>11T002KV0L18</v>
      </c>
      <c r="J77" s="54">
        <v>97.21</v>
      </c>
      <c r="K77" s="54">
        <v>97.22</v>
      </c>
      <c r="L77" s="54">
        <v>97.21</v>
      </c>
      <c r="M77" s="54">
        <v>97.23</v>
      </c>
      <c r="N77" s="54">
        <v>97.23</v>
      </c>
      <c r="O77" s="54">
        <v>97</v>
      </c>
      <c r="P77" s="54">
        <v>97.2</v>
      </c>
      <c r="Q77" s="54">
        <v>97.27</v>
      </c>
      <c r="R77" s="54">
        <v>97.18</v>
      </c>
      <c r="S77" s="54">
        <v>96.99</v>
      </c>
      <c r="T77" s="54">
        <v>97.22</v>
      </c>
      <c r="U77" s="54">
        <v>97.08</v>
      </c>
      <c r="V77" s="54">
        <v>97.09</v>
      </c>
      <c r="W77" s="56">
        <v>97.12</v>
      </c>
      <c r="X77" s="2">
        <f t="shared" ca="1" si="16"/>
        <v>0</v>
      </c>
      <c r="Y77" s="2">
        <f t="shared" ca="1" si="16"/>
        <v>0</v>
      </c>
      <c r="Z77" s="2">
        <f t="shared" ca="1" si="16"/>
        <v>0</v>
      </c>
      <c r="AA77" s="2">
        <f t="shared" ca="1" si="16"/>
        <v>0</v>
      </c>
      <c r="AB77" s="2">
        <f t="shared" ca="1" si="16"/>
        <v>0</v>
      </c>
      <c r="AC77" s="2">
        <f t="shared" ca="1" si="33"/>
        <v>0</v>
      </c>
      <c r="AD77" s="2">
        <f t="shared" ca="1" si="33"/>
        <v>0</v>
      </c>
      <c r="AE77" s="2">
        <f t="shared" ca="1" si="33"/>
        <v>0</v>
      </c>
      <c r="AF77" s="2">
        <f t="shared" ca="1" si="33"/>
        <v>0</v>
      </c>
      <c r="AG77" s="2">
        <f t="shared" ca="1" si="33"/>
        <v>0</v>
      </c>
      <c r="AH77" s="2">
        <f t="shared" ca="1" si="33"/>
        <v>0</v>
      </c>
      <c r="AI77" s="2">
        <f t="shared" ca="1" si="33"/>
        <v>0</v>
      </c>
      <c r="AJ77" s="2">
        <f t="shared" ca="1" si="33"/>
        <v>0</v>
      </c>
      <c r="AK77" s="2">
        <f t="shared" ca="1" si="33"/>
        <v>0</v>
      </c>
      <c r="AL77" s="55">
        <v>98.42</v>
      </c>
      <c r="AM77" s="55">
        <v>98.38</v>
      </c>
      <c r="AN77" s="55">
        <v>98.36</v>
      </c>
      <c r="AO77" s="55">
        <v>98.34</v>
      </c>
      <c r="AP77" s="55">
        <v>98.37</v>
      </c>
      <c r="AQ77" s="55">
        <v>98.53</v>
      </c>
      <c r="AR77" s="55">
        <v>98.34</v>
      </c>
      <c r="AS77" s="55">
        <v>98.58</v>
      </c>
      <c r="AT77" s="55">
        <v>98.7</v>
      </c>
      <c r="AU77" s="55">
        <v>98.67</v>
      </c>
      <c r="AV77" s="55">
        <v>98.68</v>
      </c>
      <c r="AW77" s="55">
        <v>98.6</v>
      </c>
      <c r="AX77" s="55">
        <v>98.56</v>
      </c>
      <c r="AY77" s="55">
        <v>98.45</v>
      </c>
      <c r="AZ77" s="2">
        <f t="shared" ca="1" si="17"/>
        <v>0</v>
      </c>
      <c r="BA77" s="2">
        <f t="shared" ca="1" si="17"/>
        <v>0</v>
      </c>
      <c r="BB77" s="2">
        <f t="shared" ca="1" si="17"/>
        <v>0</v>
      </c>
      <c r="BC77" s="2">
        <f t="shared" ca="1" si="17"/>
        <v>0</v>
      </c>
      <c r="BD77" s="2">
        <f t="shared" ca="1" si="17"/>
        <v>0</v>
      </c>
      <c r="BE77" s="2">
        <f t="shared" ca="1" si="34"/>
        <v>0</v>
      </c>
      <c r="BF77" s="2">
        <f t="shared" ca="1" si="34"/>
        <v>0</v>
      </c>
      <c r="BG77" s="2">
        <f t="shared" ca="1" si="34"/>
        <v>0</v>
      </c>
      <c r="BH77" s="2">
        <f t="shared" ca="1" si="34"/>
        <v>0</v>
      </c>
      <c r="BI77" s="2">
        <f t="shared" ca="1" si="34"/>
        <v>0</v>
      </c>
      <c r="BJ77" s="2">
        <f t="shared" ca="1" si="34"/>
        <v>0</v>
      </c>
      <c r="BK77" s="2">
        <f t="shared" ca="1" si="34"/>
        <v>0</v>
      </c>
      <c r="BL77" s="2">
        <f t="shared" ca="1" si="34"/>
        <v>0</v>
      </c>
      <c r="BM77" s="2">
        <f t="shared" ca="1" si="34"/>
        <v>0</v>
      </c>
      <c r="BN77" s="2" t="str">
        <f t="shared" si="53"/>
        <v>KV</v>
      </c>
      <c r="BO77" s="2">
        <f>IF(AND(COUNTIF(J77:W77,"&gt;0")&gt;6,COUNTIF(J77:W77,"&gt;0")=SUM(BR77:CE77)),SUM(BR77:CE77),0)</f>
        <v>0</v>
      </c>
      <c r="BP77" s="2">
        <f t="shared" si="50"/>
        <v>1</v>
      </c>
      <c r="BR77" s="2">
        <f t="shared" si="54"/>
        <v>0</v>
      </c>
      <c r="BS77" s="2">
        <f t="shared" si="54"/>
        <v>0</v>
      </c>
      <c r="BT77" s="2">
        <f t="shared" si="54"/>
        <v>0</v>
      </c>
      <c r="BU77" s="2">
        <f t="shared" si="54"/>
        <v>0</v>
      </c>
      <c r="BV77" s="2">
        <f t="shared" si="54"/>
        <v>0</v>
      </c>
      <c r="BW77" s="2">
        <f t="shared" si="54"/>
        <v>0</v>
      </c>
      <c r="BX77" s="2">
        <f t="shared" si="54"/>
        <v>0</v>
      </c>
      <c r="BY77" s="2">
        <f t="shared" si="54"/>
        <v>0</v>
      </c>
      <c r="BZ77" s="2">
        <f t="shared" si="54"/>
        <v>0</v>
      </c>
      <c r="CA77" s="2">
        <f t="shared" si="54"/>
        <v>0</v>
      </c>
      <c r="CB77" s="2">
        <f t="shared" si="54"/>
        <v>0</v>
      </c>
      <c r="CC77" s="2">
        <f t="shared" si="54"/>
        <v>0</v>
      </c>
      <c r="CD77" s="2">
        <f t="shared" si="54"/>
        <v>0</v>
      </c>
      <c r="CE77" s="2">
        <f t="shared" si="54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ТА-12  -  W</v>
      </c>
      <c r="B78" s="15" t="s">
        <v>1627</v>
      </c>
      <c r="C78" s="18">
        <v>97</v>
      </c>
      <c r="D78" s="18">
        <v>85</v>
      </c>
      <c r="E78" s="22" t="s">
        <v>118</v>
      </c>
      <c r="F78" s="22">
        <v>3</v>
      </c>
      <c r="G78" s="22"/>
      <c r="H78" s="20">
        <f t="shared" ca="1" si="51"/>
        <v>0</v>
      </c>
      <c r="I78" s="16" t="str">
        <f t="shared" si="52"/>
        <v>12T002KV0L18</v>
      </c>
      <c r="J78" s="54">
        <v>96.65</v>
      </c>
      <c r="K78" s="54">
        <v>96.58</v>
      </c>
      <c r="L78" s="54">
        <v>96.91</v>
      </c>
      <c r="M78" s="54">
        <v>97.33</v>
      </c>
      <c r="N78" s="54">
        <v>97.39</v>
      </c>
      <c r="O78" s="54">
        <v>97.41</v>
      </c>
      <c r="P78" s="54">
        <v>97.38</v>
      </c>
      <c r="Q78" s="54">
        <v>97.32</v>
      </c>
      <c r="R78" s="54">
        <v>97.34</v>
      </c>
      <c r="S78" s="54">
        <v>97.36</v>
      </c>
      <c r="T78" s="54">
        <v>97.07</v>
      </c>
      <c r="U78" s="54">
        <v>96.6</v>
      </c>
      <c r="V78" s="54">
        <v>96.11</v>
      </c>
      <c r="W78" s="56">
        <v>96.19</v>
      </c>
      <c r="X78" s="2">
        <f t="shared" ca="1" si="16"/>
        <v>0</v>
      </c>
      <c r="Y78" s="2">
        <f t="shared" ca="1" si="16"/>
        <v>0</v>
      </c>
      <c r="Z78" s="2">
        <f t="shared" ca="1" si="16"/>
        <v>0</v>
      </c>
      <c r="AA78" s="2">
        <f t="shared" ca="1" si="16"/>
        <v>0</v>
      </c>
      <c r="AB78" s="2">
        <f t="shared" ca="1" si="16"/>
        <v>0</v>
      </c>
      <c r="AC78" s="2">
        <f t="shared" ca="1" si="33"/>
        <v>0</v>
      </c>
      <c r="AD78" s="2">
        <f t="shared" ca="1" si="33"/>
        <v>0</v>
      </c>
      <c r="AE78" s="2">
        <f t="shared" ca="1" si="33"/>
        <v>0</v>
      </c>
      <c r="AF78" s="2">
        <f t="shared" ca="1" si="33"/>
        <v>0</v>
      </c>
      <c r="AG78" s="2">
        <f t="shared" ca="1" si="33"/>
        <v>0</v>
      </c>
      <c r="AH78" s="2">
        <f t="shared" ca="1" si="33"/>
        <v>0</v>
      </c>
      <c r="AI78" s="2">
        <f t="shared" ca="1" si="33"/>
        <v>0</v>
      </c>
      <c r="AJ78" s="2">
        <f t="shared" ca="1" si="33"/>
        <v>0</v>
      </c>
      <c r="AK78" s="2">
        <f t="shared" ca="1" si="33"/>
        <v>0</v>
      </c>
      <c r="AL78" s="55">
        <v>98.58</v>
      </c>
      <c r="AM78" s="55">
        <v>98.53</v>
      </c>
      <c r="AN78" s="55">
        <v>98.48</v>
      </c>
      <c r="AO78" s="55">
        <v>98.54</v>
      </c>
      <c r="AP78" s="55">
        <v>98.58</v>
      </c>
      <c r="AQ78" s="55">
        <v>98.56</v>
      </c>
      <c r="AR78" s="55">
        <v>98.59</v>
      </c>
      <c r="AS78" s="55">
        <v>98.54</v>
      </c>
      <c r="AT78" s="55">
        <v>98.53</v>
      </c>
      <c r="AU78" s="55">
        <v>98.509999999999991</v>
      </c>
      <c r="AV78" s="55">
        <v>98.33</v>
      </c>
      <c r="AW78" s="55">
        <v>98.28</v>
      </c>
      <c r="AX78" s="55">
        <v>98.08</v>
      </c>
      <c r="AY78" s="55">
        <v>98.14</v>
      </c>
      <c r="AZ78" s="2">
        <f t="shared" ca="1" si="17"/>
        <v>0</v>
      </c>
      <c r="BA78" s="2">
        <f t="shared" ca="1" si="17"/>
        <v>0</v>
      </c>
      <c r="BB78" s="2">
        <f t="shared" ca="1" si="17"/>
        <v>0</v>
      </c>
      <c r="BC78" s="2">
        <f t="shared" ca="1" si="17"/>
        <v>0</v>
      </c>
      <c r="BD78" s="2">
        <f t="shared" ca="1" si="17"/>
        <v>0</v>
      </c>
      <c r="BE78" s="2">
        <f t="shared" ca="1" si="34"/>
        <v>0</v>
      </c>
      <c r="BF78" s="2">
        <f t="shared" ca="1" si="34"/>
        <v>0</v>
      </c>
      <c r="BG78" s="2">
        <f t="shared" ca="1" si="34"/>
        <v>0</v>
      </c>
      <c r="BH78" s="2">
        <f t="shared" ca="1" si="34"/>
        <v>0</v>
      </c>
      <c r="BI78" s="2">
        <f t="shared" ca="1" si="34"/>
        <v>0</v>
      </c>
      <c r="BJ78" s="2">
        <f t="shared" ca="1" si="34"/>
        <v>0</v>
      </c>
      <c r="BK78" s="2">
        <f t="shared" ca="1" si="34"/>
        <v>0</v>
      </c>
      <c r="BL78" s="2">
        <f t="shared" ca="1" si="34"/>
        <v>0</v>
      </c>
      <c r="BM78" s="2">
        <f t="shared" ca="1" si="34"/>
        <v>0</v>
      </c>
      <c r="BN78" s="2" t="str">
        <f t="shared" si="53"/>
        <v>KV</v>
      </c>
      <c r="BO78" s="2">
        <f>IF(AND(COUNTIF(J78:W78,"&gt;0")&gt;6,COUNTIF(J78:W78,"&gt;0")=SUM(BR78:CE78)),SUM(BR78:CE78),0)</f>
        <v>0</v>
      </c>
      <c r="BP78" s="2">
        <f t="shared" si="50"/>
        <v>1</v>
      </c>
      <c r="BR78" s="2">
        <f t="shared" si="54"/>
        <v>0</v>
      </c>
      <c r="BS78" s="2">
        <f t="shared" si="54"/>
        <v>0</v>
      </c>
      <c r="BT78" s="2">
        <f t="shared" si="54"/>
        <v>0</v>
      </c>
      <c r="BU78" s="2">
        <f t="shared" si="54"/>
        <v>0</v>
      </c>
      <c r="BV78" s="2">
        <f t="shared" si="54"/>
        <v>0</v>
      </c>
      <c r="BW78" s="2">
        <f t="shared" si="54"/>
        <v>0</v>
      </c>
      <c r="BX78" s="2">
        <f t="shared" si="54"/>
        <v>0</v>
      </c>
      <c r="BY78" s="2">
        <f t="shared" si="54"/>
        <v>0</v>
      </c>
      <c r="BZ78" s="2">
        <f t="shared" si="54"/>
        <v>0</v>
      </c>
      <c r="CA78" s="2">
        <f t="shared" si="54"/>
        <v>0</v>
      </c>
      <c r="CB78" s="2">
        <f t="shared" si="54"/>
        <v>0</v>
      </c>
      <c r="CC78" s="2">
        <f t="shared" si="54"/>
        <v>0</v>
      </c>
      <c r="CD78" s="2">
        <f t="shared" si="54"/>
        <v>0</v>
      </c>
      <c r="CE78" s="2">
        <f t="shared" si="54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ТА-13  -  W</v>
      </c>
      <c r="B79" s="15" t="s">
        <v>1628</v>
      </c>
      <c r="C79" s="18">
        <v>97</v>
      </c>
      <c r="D79" s="18">
        <v>85</v>
      </c>
      <c r="E79" s="22" t="s">
        <v>118</v>
      </c>
      <c r="F79" s="22">
        <v>3</v>
      </c>
      <c r="G79" s="22"/>
      <c r="H79" s="20">
        <f t="shared" ca="1" si="51"/>
        <v>0</v>
      </c>
      <c r="I79" s="16" t="str">
        <f t="shared" si="52"/>
        <v>13T002KV0L18</v>
      </c>
      <c r="J79" s="54">
        <v>0</v>
      </c>
      <c r="K79" s="54">
        <v>0</v>
      </c>
      <c r="L79" s="54">
        <v>0</v>
      </c>
      <c r="M79" s="54">
        <v>0</v>
      </c>
      <c r="N79" s="54">
        <v>0</v>
      </c>
      <c r="O79" s="54">
        <v>0</v>
      </c>
      <c r="P79" s="54">
        <v>0</v>
      </c>
      <c r="Q79" s="54">
        <v>0</v>
      </c>
      <c r="R79" s="54">
        <v>0</v>
      </c>
      <c r="S79" s="54">
        <v>0</v>
      </c>
      <c r="T79" s="54">
        <v>0</v>
      </c>
      <c r="U79" s="54">
        <v>0</v>
      </c>
      <c r="V79" s="54">
        <v>0</v>
      </c>
      <c r="W79" s="56">
        <v>0</v>
      </c>
      <c r="X79" s="2">
        <f t="shared" ca="1" si="16"/>
        <v>2</v>
      </c>
      <c r="Y79" s="2">
        <f t="shared" ca="1" si="16"/>
        <v>2</v>
      </c>
      <c r="Z79" s="2">
        <f t="shared" ca="1" si="16"/>
        <v>2</v>
      </c>
      <c r="AA79" s="2">
        <f t="shared" ca="1" si="16"/>
        <v>2</v>
      </c>
      <c r="AB79" s="2">
        <f t="shared" ca="1" si="16"/>
        <v>2</v>
      </c>
      <c r="AC79" s="2">
        <f t="shared" ca="1" si="33"/>
        <v>2</v>
      </c>
      <c r="AD79" s="2">
        <f t="shared" ca="1" si="33"/>
        <v>2</v>
      </c>
      <c r="AE79" s="2">
        <f t="shared" ca="1" si="33"/>
        <v>2</v>
      </c>
      <c r="AF79" s="2">
        <f t="shared" ca="1" si="33"/>
        <v>2</v>
      </c>
      <c r="AG79" s="2">
        <f t="shared" ca="1" si="33"/>
        <v>2</v>
      </c>
      <c r="AH79" s="2">
        <f t="shared" ca="1" si="33"/>
        <v>2</v>
      </c>
      <c r="AI79" s="2">
        <f t="shared" ca="1" si="33"/>
        <v>2</v>
      </c>
      <c r="AJ79" s="2">
        <f t="shared" ca="1" si="33"/>
        <v>2</v>
      </c>
      <c r="AK79" s="2">
        <f t="shared" ca="1" si="33"/>
        <v>2</v>
      </c>
      <c r="AL79" s="55">
        <v>0</v>
      </c>
      <c r="AM79" s="55">
        <v>0</v>
      </c>
      <c r="AN79" s="55">
        <v>0</v>
      </c>
      <c r="AO79" s="55">
        <v>0</v>
      </c>
      <c r="AP79" s="55">
        <v>0</v>
      </c>
      <c r="AQ79" s="55">
        <v>0</v>
      </c>
      <c r="AR79" s="55">
        <v>0</v>
      </c>
      <c r="AS79" s="55">
        <v>0</v>
      </c>
      <c r="AT79" s="55">
        <v>0</v>
      </c>
      <c r="AU79" s="55">
        <v>0</v>
      </c>
      <c r="AV79" s="55">
        <v>0</v>
      </c>
      <c r="AW79" s="55">
        <v>0</v>
      </c>
      <c r="AX79" s="55">
        <v>0</v>
      </c>
      <c r="AY79" s="55">
        <v>0</v>
      </c>
      <c r="AZ79" s="2">
        <f t="shared" ca="1" si="17"/>
        <v>0</v>
      </c>
      <c r="BA79" s="2">
        <f t="shared" ca="1" si="17"/>
        <v>0</v>
      </c>
      <c r="BB79" s="2">
        <f t="shared" ca="1" si="17"/>
        <v>0</v>
      </c>
      <c r="BC79" s="2">
        <f t="shared" ca="1" si="17"/>
        <v>0</v>
      </c>
      <c r="BD79" s="2">
        <f t="shared" ca="1" si="17"/>
        <v>0</v>
      </c>
      <c r="BE79" s="2">
        <f t="shared" ca="1" si="34"/>
        <v>0</v>
      </c>
      <c r="BF79" s="2">
        <f t="shared" ca="1" si="34"/>
        <v>0</v>
      </c>
      <c r="BG79" s="2">
        <f t="shared" ca="1" si="34"/>
        <v>0</v>
      </c>
      <c r="BH79" s="2">
        <f t="shared" ca="1" si="34"/>
        <v>0</v>
      </c>
      <c r="BI79" s="2">
        <f t="shared" ca="1" si="34"/>
        <v>0</v>
      </c>
      <c r="BJ79" s="2">
        <f t="shared" ca="1" si="34"/>
        <v>0</v>
      </c>
      <c r="BK79" s="2">
        <f t="shared" ca="1" si="34"/>
        <v>0</v>
      </c>
      <c r="BL79" s="2">
        <f t="shared" ca="1" si="34"/>
        <v>0</v>
      </c>
      <c r="BM79" s="2">
        <f t="shared" ca="1" si="34"/>
        <v>0</v>
      </c>
      <c r="BN79" s="2" t="str">
        <f t="shared" si="53"/>
        <v>KV</v>
      </c>
      <c r="BP79" s="2">
        <f t="shared" si="50"/>
        <v>0</v>
      </c>
      <c r="BR79" s="2">
        <f t="shared" si="54"/>
        <v>0</v>
      </c>
      <c r="BS79" s="2">
        <f t="shared" si="54"/>
        <v>0</v>
      </c>
      <c r="BT79" s="2">
        <f t="shared" si="54"/>
        <v>0</v>
      </c>
      <c r="BU79" s="2">
        <f t="shared" si="54"/>
        <v>0</v>
      </c>
      <c r="BV79" s="2">
        <f t="shared" si="54"/>
        <v>0</v>
      </c>
      <c r="BW79" s="2">
        <f t="shared" si="54"/>
        <v>0</v>
      </c>
      <c r="BX79" s="2">
        <f t="shared" si="54"/>
        <v>0</v>
      </c>
      <c r="BY79" s="2">
        <f t="shared" si="54"/>
        <v>0</v>
      </c>
      <c r="BZ79" s="2">
        <f t="shared" si="54"/>
        <v>0</v>
      </c>
      <c r="CA79" s="2">
        <f t="shared" si="54"/>
        <v>0</v>
      </c>
      <c r="CB79" s="2">
        <f t="shared" si="54"/>
        <v>0</v>
      </c>
      <c r="CC79" s="2">
        <f t="shared" si="54"/>
        <v>0</v>
      </c>
      <c r="CD79" s="2">
        <f t="shared" si="54"/>
        <v>0</v>
      </c>
      <c r="CE79" s="2">
        <f t="shared" si="54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ТА-14  -  W</v>
      </c>
      <c r="B80" s="15" t="s">
        <v>1629</v>
      </c>
      <c r="C80" s="18">
        <v>97</v>
      </c>
      <c r="D80" s="18">
        <v>85</v>
      </c>
      <c r="E80" s="22" t="s">
        <v>118</v>
      </c>
      <c r="F80" s="22">
        <v>3</v>
      </c>
      <c r="G80" s="22"/>
      <c r="H80" s="20">
        <f t="shared" ca="1" si="51"/>
        <v>0</v>
      </c>
      <c r="I80" s="16" t="str">
        <f t="shared" si="52"/>
        <v>14T002KV0L18</v>
      </c>
      <c r="J80" s="54">
        <v>96.63</v>
      </c>
      <c r="K80" s="54">
        <v>96.43</v>
      </c>
      <c r="L80" s="54">
        <v>96.36</v>
      </c>
      <c r="M80" s="54">
        <v>96.65</v>
      </c>
      <c r="N80" s="54">
        <v>96.65</v>
      </c>
      <c r="O80" s="54">
        <v>96.85</v>
      </c>
      <c r="P80" s="54">
        <v>96.65</v>
      </c>
      <c r="Q80" s="54">
        <v>96.26</v>
      </c>
      <c r="R80" s="54">
        <v>96.14</v>
      </c>
      <c r="S80" s="54">
        <v>96.01</v>
      </c>
      <c r="T80" s="54">
        <v>96.89</v>
      </c>
      <c r="U80" s="54">
        <v>97.09</v>
      </c>
      <c r="V80" s="54">
        <v>97.09</v>
      </c>
      <c r="W80" s="56">
        <v>96.97</v>
      </c>
      <c r="X80" s="2">
        <f t="shared" ca="1" si="16"/>
        <v>0</v>
      </c>
      <c r="Y80" s="2">
        <f t="shared" ca="1" si="16"/>
        <v>0</v>
      </c>
      <c r="Z80" s="2">
        <f t="shared" ca="1" si="16"/>
        <v>0</v>
      </c>
      <c r="AA80" s="2">
        <f t="shared" ca="1" si="16"/>
        <v>0</v>
      </c>
      <c r="AB80" s="2">
        <f t="shared" ca="1" si="16"/>
        <v>0</v>
      </c>
      <c r="AC80" s="2">
        <f t="shared" ca="1" si="33"/>
        <v>0</v>
      </c>
      <c r="AD80" s="2">
        <f t="shared" ca="1" si="33"/>
        <v>0</v>
      </c>
      <c r="AE80" s="2">
        <f t="shared" ca="1" si="33"/>
        <v>0</v>
      </c>
      <c r="AF80" s="2">
        <f t="shared" ca="1" si="33"/>
        <v>0</v>
      </c>
      <c r="AG80" s="2">
        <f t="shared" ca="1" si="33"/>
        <v>0</v>
      </c>
      <c r="AH80" s="2">
        <f t="shared" ca="1" si="33"/>
        <v>0</v>
      </c>
      <c r="AI80" s="2">
        <f t="shared" ca="1" si="33"/>
        <v>0</v>
      </c>
      <c r="AJ80" s="2">
        <f t="shared" ca="1" si="33"/>
        <v>0</v>
      </c>
      <c r="AK80" s="2">
        <f t="shared" ca="1" si="33"/>
        <v>0</v>
      </c>
      <c r="AL80" s="55">
        <v>98.460000000000008</v>
      </c>
      <c r="AM80" s="55">
        <v>98.36</v>
      </c>
      <c r="AN80" s="55">
        <v>98.429999999999993</v>
      </c>
      <c r="AO80" s="55">
        <v>98.54</v>
      </c>
      <c r="AP80" s="55">
        <v>98.47</v>
      </c>
      <c r="AQ80" s="55">
        <v>98.22999999999999</v>
      </c>
      <c r="AR80" s="55">
        <v>98.31</v>
      </c>
      <c r="AS80" s="55">
        <v>98.509999999999991</v>
      </c>
      <c r="AT80" s="55">
        <v>98.54</v>
      </c>
      <c r="AU80" s="55">
        <v>98.5</v>
      </c>
      <c r="AV80" s="55">
        <v>98.36</v>
      </c>
      <c r="AW80" s="55">
        <v>98.37</v>
      </c>
      <c r="AX80" s="55">
        <v>98.38</v>
      </c>
      <c r="AY80" s="55">
        <v>98.54</v>
      </c>
      <c r="AZ80" s="2">
        <f t="shared" ca="1" si="17"/>
        <v>0</v>
      </c>
      <c r="BA80" s="2">
        <f t="shared" ca="1" si="17"/>
        <v>0</v>
      </c>
      <c r="BB80" s="2">
        <f t="shared" ca="1" si="17"/>
        <v>0</v>
      </c>
      <c r="BC80" s="2">
        <f t="shared" ca="1" si="17"/>
        <v>0</v>
      </c>
      <c r="BD80" s="2">
        <f t="shared" ca="1" si="17"/>
        <v>0</v>
      </c>
      <c r="BE80" s="2">
        <f t="shared" ca="1" si="34"/>
        <v>0</v>
      </c>
      <c r="BF80" s="2">
        <f t="shared" ca="1" si="34"/>
        <v>0</v>
      </c>
      <c r="BG80" s="2">
        <f t="shared" ca="1" si="34"/>
        <v>0</v>
      </c>
      <c r="BH80" s="2">
        <f t="shared" ca="1" si="34"/>
        <v>0</v>
      </c>
      <c r="BI80" s="2">
        <f t="shared" ca="1" si="34"/>
        <v>0</v>
      </c>
      <c r="BJ80" s="2">
        <f t="shared" ca="1" si="34"/>
        <v>0</v>
      </c>
      <c r="BK80" s="2">
        <f t="shared" ca="1" si="34"/>
        <v>0</v>
      </c>
      <c r="BL80" s="2">
        <f t="shared" ca="1" si="34"/>
        <v>0</v>
      </c>
      <c r="BM80" s="2">
        <f t="shared" ca="1" si="34"/>
        <v>0</v>
      </c>
      <c r="BN80" s="2" t="str">
        <f t="shared" si="53"/>
        <v>KV</v>
      </c>
      <c r="BO80" s="2">
        <f>IF(AND(COUNTIF(J80:W80,"&gt;0")&gt;6,COUNTIF(J80:W80,"&gt;0")=SUM(BR80:CE80)),SUM(BR80:CE80),0)</f>
        <v>0</v>
      </c>
      <c r="BP80" s="2">
        <f t="shared" si="50"/>
        <v>1</v>
      </c>
      <c r="BR80" s="2">
        <f t="shared" si="54"/>
        <v>0</v>
      </c>
      <c r="BS80" s="2">
        <f t="shared" si="54"/>
        <v>0</v>
      </c>
      <c r="BT80" s="2">
        <f t="shared" si="54"/>
        <v>0</v>
      </c>
      <c r="BU80" s="2">
        <f t="shared" si="54"/>
        <v>0</v>
      </c>
      <c r="BV80" s="2">
        <f t="shared" si="54"/>
        <v>0</v>
      </c>
      <c r="BW80" s="2">
        <f t="shared" si="54"/>
        <v>0</v>
      </c>
      <c r="BX80" s="2">
        <f t="shared" si="54"/>
        <v>0</v>
      </c>
      <c r="BY80" s="2">
        <f t="shared" si="54"/>
        <v>0</v>
      </c>
      <c r="BZ80" s="2">
        <f t="shared" si="54"/>
        <v>0</v>
      </c>
      <c r="CA80" s="2">
        <f t="shared" si="54"/>
        <v>0</v>
      </c>
      <c r="CB80" s="2">
        <f t="shared" si="54"/>
        <v>0</v>
      </c>
      <c r="CC80" s="2">
        <f t="shared" si="54"/>
        <v>0</v>
      </c>
      <c r="CD80" s="2">
        <f t="shared" si="54"/>
        <v>0</v>
      </c>
      <c r="CE80" s="2">
        <f t="shared" si="54"/>
        <v>0</v>
      </c>
    </row>
    <row r="81" spans="1:70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КА-7  -  ЧЧР</v>
      </c>
      <c r="B81" s="15" t="s">
        <v>1636</v>
      </c>
      <c r="C81" s="18"/>
      <c r="D81" s="18"/>
      <c r="E81" s="22"/>
      <c r="F81" s="22"/>
      <c r="G81" s="22"/>
      <c r="H81" s="20">
        <f t="shared" ca="1" si="51"/>
        <v>0</v>
      </c>
      <c r="I81" s="16" t="str">
        <f t="shared" si="52"/>
        <v>07K002LH0L18</v>
      </c>
      <c r="J81" s="54">
        <v>24</v>
      </c>
      <c r="K81" s="54">
        <v>24</v>
      </c>
      <c r="L81" s="54">
        <v>24</v>
      </c>
      <c r="M81" s="54">
        <v>24</v>
      </c>
      <c r="N81" s="54">
        <v>24</v>
      </c>
      <c r="O81" s="54">
        <v>24</v>
      </c>
      <c r="P81" s="54">
        <v>24</v>
      </c>
      <c r="Q81" s="54">
        <v>24</v>
      </c>
      <c r="R81" s="54">
        <v>24</v>
      </c>
      <c r="S81" s="54">
        <v>24</v>
      </c>
      <c r="T81" s="54">
        <v>24</v>
      </c>
      <c r="U81" s="54">
        <v>24</v>
      </c>
      <c r="V81" s="54">
        <v>24</v>
      </c>
      <c r="W81" s="56">
        <v>24</v>
      </c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2">
        <f t="shared" ca="1" si="17"/>
        <v>0</v>
      </c>
      <c r="BA81" s="2">
        <f t="shared" ca="1" si="17"/>
        <v>0</v>
      </c>
      <c r="BB81" s="2">
        <f t="shared" ca="1" si="17"/>
        <v>0</v>
      </c>
      <c r="BC81" s="2">
        <f t="shared" ca="1" si="17"/>
        <v>0</v>
      </c>
      <c r="BD81" s="2">
        <f t="shared" ca="1" si="17"/>
        <v>0</v>
      </c>
      <c r="BE81" s="2">
        <f t="shared" ca="1" si="34"/>
        <v>0</v>
      </c>
      <c r="BF81" s="2">
        <f t="shared" ca="1" si="34"/>
        <v>0</v>
      </c>
      <c r="BG81" s="2">
        <f t="shared" ca="1" si="34"/>
        <v>0</v>
      </c>
      <c r="BH81" s="2">
        <f t="shared" ca="1" si="34"/>
        <v>0</v>
      </c>
      <c r="BI81" s="2">
        <f t="shared" ca="1" si="34"/>
        <v>0</v>
      </c>
      <c r="BJ81" s="2">
        <f t="shared" ca="1" si="34"/>
        <v>0</v>
      </c>
      <c r="BK81" s="2">
        <f t="shared" ca="1" si="34"/>
        <v>0</v>
      </c>
      <c r="BL81" s="2">
        <f t="shared" ca="1" si="34"/>
        <v>0</v>
      </c>
      <c r="BM81" s="2">
        <f t="shared" ca="1" si="34"/>
        <v>0</v>
      </c>
      <c r="BN81" s="2" t="str">
        <f t="shared" si="53"/>
        <v>LH</v>
      </c>
      <c r="BO81" s="2">
        <f>IF(AND(COUNTIF(J81:W81,"&gt;0")&gt;6,COUNTIF(J81:W81,"&gt;0")=SUM(BR81:CE81)),SUM(BR81:CE81),0)</f>
        <v>0</v>
      </c>
      <c r="BP81" s="2">
        <f t="shared" si="50"/>
        <v>0</v>
      </c>
      <c r="BR81" s="2">
        <f t="shared" ref="BR81:BR97" si="55">IF(W81=24,1,IF(AND(V81=24,W81=0),1,IF(AND(U81=24,V81=0),1,IF(AND(T81=24,U81=0),1,IF(AND(S81=24,T81=0),1,IF(AND(R81=24,S81=0),1,IF(AND(Q81=24,R81=0),1,IF(AND(P81=24,Q81=0),1,IF(AND(O81=24,P81=0),1,IF(AND(N81=24,O81=0),1,IF(AND(M81=24,N81=0),1,IF(AND(L81=24,M81=0),1,IF(AND(K81=24,L81=0),1,IF(AND(J81=24,K81=0),1,0))))))))))))))</f>
        <v>1</v>
      </c>
    </row>
    <row r="82" spans="1:70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КА-8  -  ЧЧР</v>
      </c>
      <c r="B82" s="15" t="s">
        <v>1637</v>
      </c>
      <c r="C82" s="18"/>
      <c r="D82" s="18"/>
      <c r="E82" s="22"/>
      <c r="F82" s="22"/>
      <c r="G82" s="22"/>
      <c r="H82" s="20">
        <f t="shared" ca="1" si="51"/>
        <v>0</v>
      </c>
      <c r="I82" s="16" t="str">
        <f t="shared" si="52"/>
        <v>08K002LH0L18</v>
      </c>
      <c r="J82" s="54">
        <v>24</v>
      </c>
      <c r="K82" s="54">
        <v>24</v>
      </c>
      <c r="L82" s="54">
        <v>24</v>
      </c>
      <c r="M82" s="54">
        <v>24</v>
      </c>
      <c r="N82" s="54">
        <v>24</v>
      </c>
      <c r="O82" s="54">
        <v>24</v>
      </c>
      <c r="P82" s="54">
        <v>24</v>
      </c>
      <c r="Q82" s="54">
        <v>24</v>
      </c>
      <c r="R82" s="54">
        <v>24</v>
      </c>
      <c r="S82" s="54">
        <v>24</v>
      </c>
      <c r="T82" s="54">
        <v>24</v>
      </c>
      <c r="U82" s="54">
        <v>24</v>
      </c>
      <c r="V82" s="54">
        <v>15.333333333333334</v>
      </c>
      <c r="W82" s="56">
        <v>24</v>
      </c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2">
        <f t="shared" ca="1" si="17"/>
        <v>0</v>
      </c>
      <c r="BA82" s="2">
        <f t="shared" ca="1" si="17"/>
        <v>0</v>
      </c>
      <c r="BB82" s="2">
        <f t="shared" ca="1" si="17"/>
        <v>0</v>
      </c>
      <c r="BC82" s="2">
        <f t="shared" ca="1" si="17"/>
        <v>0</v>
      </c>
      <c r="BD82" s="2">
        <f t="shared" ca="1" si="17"/>
        <v>0</v>
      </c>
      <c r="BE82" s="2">
        <f t="shared" ca="1" si="34"/>
        <v>0</v>
      </c>
      <c r="BF82" s="2">
        <f t="shared" ca="1" si="34"/>
        <v>0</v>
      </c>
      <c r="BG82" s="2">
        <f t="shared" ca="1" si="34"/>
        <v>0</v>
      </c>
      <c r="BH82" s="2">
        <f t="shared" ca="1" si="34"/>
        <v>0</v>
      </c>
      <c r="BI82" s="2">
        <f t="shared" ca="1" si="34"/>
        <v>0</v>
      </c>
      <c r="BJ82" s="2">
        <f t="shared" ca="1" si="34"/>
        <v>0</v>
      </c>
      <c r="BK82" s="2">
        <f t="shared" ca="1" si="34"/>
        <v>0</v>
      </c>
      <c r="BL82" s="2">
        <f t="shared" ca="1" si="34"/>
        <v>0</v>
      </c>
      <c r="BM82" s="2">
        <f t="shared" ca="1" si="34"/>
        <v>0</v>
      </c>
      <c r="BN82" s="2" t="str">
        <f t="shared" si="53"/>
        <v>LH</v>
      </c>
      <c r="BO82" s="2">
        <f>IF(AND(COUNTIF(J82:W82,"&gt;0")&gt;6,COUNTIF(J82:W82,"&gt;0")=SUM(BR82:CE82)),SUM(BR82:CE82),0)</f>
        <v>0</v>
      </c>
      <c r="BP82" s="2">
        <f t="shared" si="50"/>
        <v>0</v>
      </c>
      <c r="BR82" s="2">
        <f t="shared" si="55"/>
        <v>1</v>
      </c>
    </row>
    <row r="83" spans="1:70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КА-9  -  ЧЧР</v>
      </c>
      <c r="B83" s="15" t="s">
        <v>1638</v>
      </c>
      <c r="C83" s="18"/>
      <c r="D83" s="18"/>
      <c r="E83" s="22"/>
      <c r="F83" s="22"/>
      <c r="G83" s="22"/>
      <c r="H83" s="20">
        <f t="shared" ca="1" si="51"/>
        <v>0</v>
      </c>
      <c r="I83" s="16" t="str">
        <f t="shared" si="52"/>
        <v>09K002LH0L18</v>
      </c>
      <c r="J83" s="54">
        <v>24</v>
      </c>
      <c r="K83" s="54">
        <v>24</v>
      </c>
      <c r="L83" s="54">
        <v>24</v>
      </c>
      <c r="M83" s="54">
        <v>24</v>
      </c>
      <c r="N83" s="54">
        <v>24</v>
      </c>
      <c r="O83" s="54">
        <v>24</v>
      </c>
      <c r="P83" s="54">
        <v>24</v>
      </c>
      <c r="Q83" s="54">
        <v>24</v>
      </c>
      <c r="R83" s="54">
        <v>24</v>
      </c>
      <c r="S83" s="54">
        <v>24</v>
      </c>
      <c r="T83" s="54">
        <v>24</v>
      </c>
      <c r="U83" s="54">
        <v>24</v>
      </c>
      <c r="V83" s="54">
        <v>24</v>
      </c>
      <c r="W83" s="56">
        <v>24</v>
      </c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2">
        <f t="shared" ca="1" si="17"/>
        <v>0</v>
      </c>
      <c r="BA83" s="2">
        <f t="shared" ca="1" si="17"/>
        <v>0</v>
      </c>
      <c r="BB83" s="2">
        <f t="shared" ca="1" si="17"/>
        <v>0</v>
      </c>
      <c r="BC83" s="2">
        <f t="shared" ca="1" si="17"/>
        <v>0</v>
      </c>
      <c r="BD83" s="2">
        <f t="shared" ca="1" si="17"/>
        <v>0</v>
      </c>
      <c r="BE83" s="2">
        <f t="shared" ca="1" si="34"/>
        <v>0</v>
      </c>
      <c r="BF83" s="2">
        <f t="shared" ca="1" si="34"/>
        <v>0</v>
      </c>
      <c r="BG83" s="2">
        <f t="shared" ca="1" si="34"/>
        <v>0</v>
      </c>
      <c r="BH83" s="2">
        <f t="shared" ca="1" si="34"/>
        <v>0</v>
      </c>
      <c r="BI83" s="2">
        <f t="shared" ca="1" si="34"/>
        <v>0</v>
      </c>
      <c r="BJ83" s="2">
        <f t="shared" ca="1" si="34"/>
        <v>0</v>
      </c>
      <c r="BK83" s="2">
        <f t="shared" ca="1" si="34"/>
        <v>0</v>
      </c>
      <c r="BL83" s="2">
        <f t="shared" ca="1" si="34"/>
        <v>0</v>
      </c>
      <c r="BM83" s="2">
        <f t="shared" ca="1" si="34"/>
        <v>0</v>
      </c>
      <c r="BN83" s="2" t="str">
        <f t="shared" si="53"/>
        <v>LH</v>
      </c>
      <c r="BO83" s="2">
        <f>IF(AND(COUNTIF(J83:W83,"&gt;0")&gt;6,COUNTIF(J83:W83,"&gt;0")=SUM(BR83:CE83)),SUM(BR83:CE83),0)</f>
        <v>0</v>
      </c>
      <c r="BP83" s="2">
        <f t="shared" si="50"/>
        <v>0</v>
      </c>
      <c r="BR83" s="2">
        <f t="shared" si="55"/>
        <v>1</v>
      </c>
    </row>
    <row r="84" spans="1:70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КА-10  -  ЧЧР</v>
      </c>
      <c r="B84" s="15" t="s">
        <v>1639</v>
      </c>
      <c r="C84" s="18"/>
      <c r="D84" s="18"/>
      <c r="E84" s="22"/>
      <c r="F84" s="22"/>
      <c r="G84" s="22"/>
      <c r="H84" s="20">
        <f t="shared" ca="1" si="51"/>
        <v>0</v>
      </c>
      <c r="I84" s="16" t="str">
        <f t="shared" si="52"/>
        <v>10K002LH0L18</v>
      </c>
      <c r="J84" s="54">
        <v>24</v>
      </c>
      <c r="K84" s="54">
        <v>24</v>
      </c>
      <c r="L84" s="54">
        <v>24</v>
      </c>
      <c r="M84" s="54">
        <v>24</v>
      </c>
      <c r="N84" s="54">
        <v>24</v>
      </c>
      <c r="O84" s="54">
        <v>4.583333333333333</v>
      </c>
      <c r="P84" s="54">
        <v>0</v>
      </c>
      <c r="Q84" s="54">
        <v>0</v>
      </c>
      <c r="R84" s="54">
        <v>0</v>
      </c>
      <c r="S84" s="54">
        <v>0</v>
      </c>
      <c r="T84" s="54">
        <v>0</v>
      </c>
      <c r="U84" s="54">
        <v>0</v>
      </c>
      <c r="V84" s="54">
        <v>0</v>
      </c>
      <c r="W84" s="56">
        <v>0</v>
      </c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2">
        <f t="shared" ca="1" si="17"/>
        <v>0</v>
      </c>
      <c r="BA84" s="2">
        <f t="shared" ca="1" si="17"/>
        <v>0</v>
      </c>
      <c r="BB84" s="2">
        <f t="shared" ca="1" si="17"/>
        <v>0</v>
      </c>
      <c r="BC84" s="2">
        <f t="shared" ca="1" si="17"/>
        <v>0</v>
      </c>
      <c r="BD84" s="2">
        <f t="shared" ca="1" si="17"/>
        <v>0</v>
      </c>
      <c r="BE84" s="2">
        <f t="shared" ca="1" si="34"/>
        <v>0</v>
      </c>
      <c r="BF84" s="2">
        <f t="shared" ca="1" si="34"/>
        <v>0</v>
      </c>
      <c r="BG84" s="2">
        <f t="shared" ca="1" si="34"/>
        <v>0</v>
      </c>
      <c r="BH84" s="2">
        <f t="shared" ca="1" si="34"/>
        <v>0</v>
      </c>
      <c r="BI84" s="2">
        <f t="shared" ca="1" si="34"/>
        <v>0</v>
      </c>
      <c r="BJ84" s="2">
        <f t="shared" ca="1" si="34"/>
        <v>0</v>
      </c>
      <c r="BK84" s="2">
        <f t="shared" ca="1" si="34"/>
        <v>0</v>
      </c>
      <c r="BL84" s="2">
        <f t="shared" ca="1" si="34"/>
        <v>0</v>
      </c>
      <c r="BM84" s="2">
        <f t="shared" ca="1" si="34"/>
        <v>0</v>
      </c>
      <c r="BN84" s="2" t="str">
        <f t="shared" si="53"/>
        <v>LH</v>
      </c>
      <c r="BP84" s="2">
        <f t="shared" si="50"/>
        <v>0</v>
      </c>
      <c r="BR84" s="2">
        <f t="shared" si="55"/>
        <v>0</v>
      </c>
    </row>
    <row r="85" spans="1:70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КА-11  -  ЧЧР</v>
      </c>
      <c r="B85" s="15" t="s">
        <v>1640</v>
      </c>
      <c r="C85" s="18"/>
      <c r="D85" s="18"/>
      <c r="E85" s="22"/>
      <c r="F85" s="22"/>
      <c r="G85" s="22"/>
      <c r="H85" s="20">
        <f t="shared" ca="1" si="51"/>
        <v>0</v>
      </c>
      <c r="I85" s="16" t="str">
        <f t="shared" si="52"/>
        <v>11K002LH0L18</v>
      </c>
      <c r="J85" s="54">
        <v>24</v>
      </c>
      <c r="K85" s="54">
        <v>24</v>
      </c>
      <c r="L85" s="54">
        <v>24</v>
      </c>
      <c r="M85" s="54">
        <v>24</v>
      </c>
      <c r="N85" s="54">
        <v>24</v>
      </c>
      <c r="O85" s="54">
        <v>24</v>
      </c>
      <c r="P85" s="54">
        <v>24</v>
      </c>
      <c r="Q85" s="54">
        <v>24</v>
      </c>
      <c r="R85" s="54">
        <v>24</v>
      </c>
      <c r="S85" s="54">
        <v>24</v>
      </c>
      <c r="T85" s="54">
        <v>24</v>
      </c>
      <c r="U85" s="54">
        <v>24</v>
      </c>
      <c r="V85" s="54">
        <v>24</v>
      </c>
      <c r="W85" s="56">
        <v>24</v>
      </c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2">
        <f t="shared" ca="1" si="17"/>
        <v>0</v>
      </c>
      <c r="BA85" s="2">
        <f t="shared" ca="1" si="17"/>
        <v>0</v>
      </c>
      <c r="BB85" s="2">
        <f t="shared" ca="1" si="17"/>
        <v>0</v>
      </c>
      <c r="BC85" s="2">
        <f t="shared" ca="1" si="17"/>
        <v>0</v>
      </c>
      <c r="BD85" s="2">
        <f t="shared" ca="1" si="17"/>
        <v>0</v>
      </c>
      <c r="BE85" s="2">
        <f t="shared" ca="1" si="34"/>
        <v>0</v>
      </c>
      <c r="BF85" s="2">
        <f t="shared" ca="1" si="34"/>
        <v>0</v>
      </c>
      <c r="BG85" s="2">
        <f t="shared" ca="1" si="34"/>
        <v>0</v>
      </c>
      <c r="BH85" s="2">
        <f t="shared" ca="1" si="34"/>
        <v>0</v>
      </c>
      <c r="BI85" s="2">
        <f t="shared" ca="1" si="34"/>
        <v>0</v>
      </c>
      <c r="BJ85" s="2">
        <f t="shared" ca="1" si="34"/>
        <v>0</v>
      </c>
      <c r="BK85" s="2">
        <f t="shared" ca="1" si="34"/>
        <v>0</v>
      </c>
      <c r="BL85" s="2">
        <f t="shared" ca="1" si="34"/>
        <v>0</v>
      </c>
      <c r="BM85" s="2">
        <f t="shared" ca="1" si="34"/>
        <v>0</v>
      </c>
      <c r="BN85" s="2" t="str">
        <f t="shared" si="53"/>
        <v>LH</v>
      </c>
      <c r="BO85" s="2">
        <f>IF(AND(COUNTIF(J85:W85,"&gt;0")&gt;6,COUNTIF(J85:W85,"&gt;0")=SUM(BR85:CE85)),SUM(BR85:CE85),0)</f>
        <v>0</v>
      </c>
      <c r="BP85" s="2">
        <f t="shared" si="50"/>
        <v>0</v>
      </c>
      <c r="BR85" s="2">
        <f t="shared" si="55"/>
        <v>1</v>
      </c>
    </row>
    <row r="86" spans="1:70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КА-12  -  ЧЧР</v>
      </c>
      <c r="B86" s="15" t="s">
        <v>1641</v>
      </c>
      <c r="C86" s="18"/>
      <c r="D86" s="18"/>
      <c r="E86" s="22"/>
      <c r="F86" s="22"/>
      <c r="G86" s="22"/>
      <c r="H86" s="20">
        <f t="shared" ca="1" si="51"/>
        <v>0</v>
      </c>
      <c r="I86" s="16" t="str">
        <f t="shared" si="52"/>
        <v>12K002LH0L18</v>
      </c>
      <c r="J86" s="54">
        <v>24</v>
      </c>
      <c r="K86" s="54">
        <v>24</v>
      </c>
      <c r="L86" s="54">
        <v>24</v>
      </c>
      <c r="M86" s="54">
        <v>24</v>
      </c>
      <c r="N86" s="54">
        <v>24</v>
      </c>
      <c r="O86" s="54">
        <v>24</v>
      </c>
      <c r="P86" s="54">
        <v>24</v>
      </c>
      <c r="Q86" s="54">
        <v>24</v>
      </c>
      <c r="R86" s="54">
        <v>24</v>
      </c>
      <c r="S86" s="54">
        <v>24</v>
      </c>
      <c r="T86" s="54">
        <v>24</v>
      </c>
      <c r="U86" s="54">
        <v>24</v>
      </c>
      <c r="V86" s="54">
        <v>24</v>
      </c>
      <c r="W86" s="56">
        <v>17.583333333333332</v>
      </c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2">
        <f t="shared" ca="1" si="17"/>
        <v>0</v>
      </c>
      <c r="BA86" s="2">
        <f t="shared" ca="1" si="17"/>
        <v>0</v>
      </c>
      <c r="BB86" s="2">
        <f t="shared" ca="1" si="17"/>
        <v>0</v>
      </c>
      <c r="BC86" s="2">
        <f t="shared" ca="1" si="17"/>
        <v>0</v>
      </c>
      <c r="BD86" s="2">
        <f t="shared" ca="1" si="17"/>
        <v>0</v>
      </c>
      <c r="BE86" s="2">
        <f t="shared" ca="1" si="34"/>
        <v>0</v>
      </c>
      <c r="BF86" s="2">
        <f t="shared" ca="1" si="34"/>
        <v>0</v>
      </c>
      <c r="BG86" s="2">
        <f t="shared" ca="1" si="34"/>
        <v>0</v>
      </c>
      <c r="BH86" s="2">
        <f t="shared" ca="1" si="34"/>
        <v>0</v>
      </c>
      <c r="BI86" s="2">
        <f t="shared" ca="1" si="34"/>
        <v>0</v>
      </c>
      <c r="BJ86" s="2">
        <f t="shared" ca="1" si="34"/>
        <v>0</v>
      </c>
      <c r="BK86" s="2">
        <f t="shared" ca="1" si="34"/>
        <v>0</v>
      </c>
      <c r="BL86" s="2">
        <f t="shared" ca="1" si="34"/>
        <v>0</v>
      </c>
      <c r="BM86" s="2">
        <f t="shared" ca="1" si="34"/>
        <v>0</v>
      </c>
      <c r="BN86" s="2" t="str">
        <f t="shared" si="53"/>
        <v>LH</v>
      </c>
      <c r="BP86" s="2">
        <f t="shared" si="50"/>
        <v>1</v>
      </c>
      <c r="BR86" s="2">
        <f t="shared" si="55"/>
        <v>0</v>
      </c>
    </row>
    <row r="87" spans="1:70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КА-13  -  ЧЧР</v>
      </c>
      <c r="B87" s="15" t="s">
        <v>1642</v>
      </c>
      <c r="C87" s="18"/>
      <c r="D87" s="18"/>
      <c r="E87" s="22"/>
      <c r="F87" s="22"/>
      <c r="G87" s="22"/>
      <c r="H87" s="20">
        <f t="shared" ca="1" si="51"/>
        <v>0</v>
      </c>
      <c r="I87" s="16" t="str">
        <f t="shared" si="52"/>
        <v>13K002LH0L18</v>
      </c>
      <c r="J87" s="54">
        <v>0</v>
      </c>
      <c r="K87" s="54">
        <v>0</v>
      </c>
      <c r="L87" s="54">
        <v>0</v>
      </c>
      <c r="M87" s="54">
        <v>0</v>
      </c>
      <c r="N87" s="54">
        <v>0.58333333333333337</v>
      </c>
      <c r="O87" s="54">
        <v>24</v>
      </c>
      <c r="P87" s="54">
        <v>24</v>
      </c>
      <c r="Q87" s="54">
        <v>24</v>
      </c>
      <c r="R87" s="54">
        <v>24</v>
      </c>
      <c r="S87" s="54">
        <v>24</v>
      </c>
      <c r="T87" s="54">
        <v>24</v>
      </c>
      <c r="U87" s="54">
        <v>24</v>
      </c>
      <c r="V87" s="54">
        <v>24</v>
      </c>
      <c r="W87" s="56">
        <v>24</v>
      </c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2">
        <f t="shared" ca="1" si="17"/>
        <v>0</v>
      </c>
      <c r="BA87" s="2">
        <f t="shared" ca="1" si="17"/>
        <v>0</v>
      </c>
      <c r="BB87" s="2">
        <f t="shared" ca="1" si="17"/>
        <v>0</v>
      </c>
      <c r="BC87" s="2">
        <f t="shared" ca="1" si="17"/>
        <v>0</v>
      </c>
      <c r="BD87" s="2">
        <f t="shared" ca="1" si="17"/>
        <v>0</v>
      </c>
      <c r="BE87" s="2">
        <f t="shared" ca="1" si="34"/>
        <v>0</v>
      </c>
      <c r="BF87" s="2">
        <f t="shared" ca="1" si="34"/>
        <v>0</v>
      </c>
      <c r="BG87" s="2">
        <f t="shared" ca="1" si="34"/>
        <v>0</v>
      </c>
      <c r="BH87" s="2">
        <f t="shared" ca="1" si="34"/>
        <v>0</v>
      </c>
      <c r="BI87" s="2">
        <f t="shared" ca="1" si="34"/>
        <v>0</v>
      </c>
      <c r="BJ87" s="2">
        <f t="shared" ca="1" si="34"/>
        <v>0</v>
      </c>
      <c r="BK87" s="2">
        <f t="shared" ca="1" si="34"/>
        <v>0</v>
      </c>
      <c r="BL87" s="2">
        <f t="shared" ca="1" si="34"/>
        <v>0</v>
      </c>
      <c r="BM87" s="2">
        <f t="shared" ca="1" si="34"/>
        <v>0</v>
      </c>
      <c r="BN87" s="2" t="str">
        <f t="shared" si="53"/>
        <v>LH</v>
      </c>
      <c r="BO87" s="2">
        <f>IF(AND(COUNTIF(J87:W87,"&gt;0")&gt;6,COUNTIF(J87:W87,"&gt;0")=SUM(BR87:CE87)),SUM(BR87:CE87),0)</f>
        <v>0</v>
      </c>
      <c r="BP87" s="2">
        <f t="shared" si="50"/>
        <v>0</v>
      </c>
      <c r="BR87" s="2">
        <f t="shared" si="55"/>
        <v>1</v>
      </c>
    </row>
    <row r="88" spans="1:70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КА-14  -  ЧЧР</v>
      </c>
      <c r="B88" s="15" t="s">
        <v>1643</v>
      </c>
      <c r="C88" s="18"/>
      <c r="D88" s="18"/>
      <c r="E88" s="22"/>
      <c r="F88" s="22"/>
      <c r="G88" s="22"/>
      <c r="H88" s="20">
        <f t="shared" ca="1" si="51"/>
        <v>0</v>
      </c>
      <c r="I88" s="16" t="str">
        <f t="shared" si="52"/>
        <v>14K002LH0L18</v>
      </c>
      <c r="J88" s="54">
        <v>24</v>
      </c>
      <c r="K88" s="54">
        <v>24</v>
      </c>
      <c r="L88" s="54">
        <v>24</v>
      </c>
      <c r="M88" s="54">
        <v>24</v>
      </c>
      <c r="N88" s="54">
        <v>24</v>
      </c>
      <c r="O88" s="54">
        <v>24</v>
      </c>
      <c r="P88" s="54">
        <v>24</v>
      </c>
      <c r="Q88" s="54">
        <v>24</v>
      </c>
      <c r="R88" s="54">
        <v>24</v>
      </c>
      <c r="S88" s="54">
        <v>24</v>
      </c>
      <c r="T88" s="54">
        <v>24</v>
      </c>
      <c r="U88" s="54">
        <v>24</v>
      </c>
      <c r="V88" s="54">
        <v>24</v>
      </c>
      <c r="W88" s="56">
        <v>24</v>
      </c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2">
        <f t="shared" ca="1" si="17"/>
        <v>0</v>
      </c>
      <c r="BA88" s="2">
        <f t="shared" ca="1" si="17"/>
        <v>0</v>
      </c>
      <c r="BB88" s="2">
        <f t="shared" ca="1" si="17"/>
        <v>0</v>
      </c>
      <c r="BC88" s="2">
        <f t="shared" ca="1" si="17"/>
        <v>0</v>
      </c>
      <c r="BD88" s="2">
        <f t="shared" ca="1" si="17"/>
        <v>0</v>
      </c>
      <c r="BE88" s="2">
        <f t="shared" ca="1" si="34"/>
        <v>0</v>
      </c>
      <c r="BF88" s="2">
        <f t="shared" ca="1" si="34"/>
        <v>0</v>
      </c>
      <c r="BG88" s="2">
        <f t="shared" ca="1" si="34"/>
        <v>0</v>
      </c>
      <c r="BH88" s="2">
        <f t="shared" ca="1" si="34"/>
        <v>0</v>
      </c>
      <c r="BI88" s="2">
        <f t="shared" ca="1" si="34"/>
        <v>0</v>
      </c>
      <c r="BJ88" s="2">
        <f t="shared" ca="1" si="34"/>
        <v>0</v>
      </c>
      <c r="BK88" s="2">
        <f t="shared" ca="1" si="34"/>
        <v>0</v>
      </c>
      <c r="BL88" s="2">
        <f t="shared" ca="1" si="34"/>
        <v>0</v>
      </c>
      <c r="BM88" s="2">
        <f t="shared" ca="1" si="34"/>
        <v>0</v>
      </c>
      <c r="BN88" s="2" t="str">
        <f t="shared" si="53"/>
        <v>LH</v>
      </c>
      <c r="BO88" s="2">
        <f>IF(AND(COUNTIF(J88:W88,"&gt;0")&gt;6,COUNTIF(J88:W88,"&gt;0")=SUM(BR88:CE88)),SUM(BR88:CE88),0)</f>
        <v>0</v>
      </c>
      <c r="BP88" s="2">
        <f t="shared" si="50"/>
        <v>0</v>
      </c>
      <c r="BR88" s="2">
        <f t="shared" si="55"/>
        <v>1</v>
      </c>
    </row>
    <row r="89" spans="1:70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ТА-1  -  ЧЧР</v>
      </c>
      <c r="B89" s="15" t="s">
        <v>1644</v>
      </c>
      <c r="C89" s="18"/>
      <c r="D89" s="18"/>
      <c r="E89" s="22"/>
      <c r="F89" s="22"/>
      <c r="G89" s="22"/>
      <c r="H89" s="20">
        <f t="shared" ca="1" si="51"/>
        <v>0</v>
      </c>
      <c r="I89" s="16" t="str">
        <f t="shared" si="52"/>
        <v>01T002LH0618</v>
      </c>
      <c r="J89" s="54">
        <v>24</v>
      </c>
      <c r="K89" s="54">
        <v>24</v>
      </c>
      <c r="L89" s="54">
        <v>19.416666666666668</v>
      </c>
      <c r="M89" s="54">
        <v>0</v>
      </c>
      <c r="N89" s="54">
        <v>0</v>
      </c>
      <c r="O89" s="54">
        <v>0</v>
      </c>
      <c r="P89" s="54">
        <v>0</v>
      </c>
      <c r="Q89" s="54">
        <v>0</v>
      </c>
      <c r="R89" s="54">
        <v>23.75</v>
      </c>
      <c r="S89" s="54">
        <v>24</v>
      </c>
      <c r="T89" s="54">
        <v>24</v>
      </c>
      <c r="U89" s="54">
        <v>24</v>
      </c>
      <c r="V89" s="54">
        <v>19.25</v>
      </c>
      <c r="W89" s="56">
        <v>0</v>
      </c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2">
        <f t="shared" ca="1" si="17"/>
        <v>0</v>
      </c>
      <c r="BA89" s="2">
        <f t="shared" ca="1" si="17"/>
        <v>0</v>
      </c>
      <c r="BB89" s="2">
        <f t="shared" ca="1" si="17"/>
        <v>0</v>
      </c>
      <c r="BC89" s="2">
        <f t="shared" ca="1" si="17"/>
        <v>0</v>
      </c>
      <c r="BD89" s="2">
        <f t="shared" ca="1" si="17"/>
        <v>0</v>
      </c>
      <c r="BE89" s="2">
        <f t="shared" ca="1" si="34"/>
        <v>0</v>
      </c>
      <c r="BF89" s="2">
        <f t="shared" ca="1" si="34"/>
        <v>0</v>
      </c>
      <c r="BG89" s="2">
        <f t="shared" ca="1" si="34"/>
        <v>0</v>
      </c>
      <c r="BH89" s="2">
        <f t="shared" ca="1" si="34"/>
        <v>0</v>
      </c>
      <c r="BI89" s="2">
        <f t="shared" ca="1" si="34"/>
        <v>0</v>
      </c>
      <c r="BJ89" s="2">
        <f t="shared" ca="1" si="34"/>
        <v>0</v>
      </c>
      <c r="BK89" s="2">
        <f t="shared" ca="1" si="34"/>
        <v>0</v>
      </c>
      <c r="BL89" s="2">
        <f t="shared" ca="1" si="34"/>
        <v>0</v>
      </c>
      <c r="BM89" s="2">
        <f t="shared" ca="1" si="34"/>
        <v>0</v>
      </c>
      <c r="BN89" s="2" t="str">
        <f t="shared" si="53"/>
        <v>LH</v>
      </c>
      <c r="BP89" s="2">
        <f t="shared" si="50"/>
        <v>1</v>
      </c>
      <c r="BR89" s="2">
        <f t="shared" si="55"/>
        <v>0</v>
      </c>
    </row>
    <row r="90" spans="1:70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ТА-7  -  ЧЧР</v>
      </c>
      <c r="B90" s="15" t="s">
        <v>1646</v>
      </c>
      <c r="C90" s="18"/>
      <c r="D90" s="18"/>
      <c r="E90" s="22"/>
      <c r="F90" s="22"/>
      <c r="G90" s="22"/>
      <c r="H90" s="20">
        <f t="shared" ca="1" si="51"/>
        <v>0</v>
      </c>
      <c r="I90" s="16" t="str">
        <f t="shared" si="52"/>
        <v>07T002LH0618</v>
      </c>
      <c r="J90" s="54">
        <v>0</v>
      </c>
      <c r="K90" s="54">
        <v>0</v>
      </c>
      <c r="L90" s="54">
        <v>0</v>
      </c>
      <c r="M90" s="54">
        <v>0</v>
      </c>
      <c r="N90" s="54">
        <v>0</v>
      </c>
      <c r="O90" s="54">
        <v>0</v>
      </c>
      <c r="P90" s="54">
        <v>0</v>
      </c>
      <c r="Q90" s="54">
        <v>0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6">
        <v>0</v>
      </c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2">
        <f t="shared" ca="1" si="17"/>
        <v>0</v>
      </c>
      <c r="BA90" s="2">
        <f t="shared" ca="1" si="17"/>
        <v>0</v>
      </c>
      <c r="BB90" s="2">
        <f t="shared" ca="1" si="17"/>
        <v>0</v>
      </c>
      <c r="BC90" s="2">
        <f t="shared" ca="1" si="17"/>
        <v>0</v>
      </c>
      <c r="BD90" s="2">
        <f t="shared" ca="1" si="17"/>
        <v>0</v>
      </c>
      <c r="BE90" s="2">
        <f t="shared" ca="1" si="34"/>
        <v>0</v>
      </c>
      <c r="BF90" s="2">
        <f t="shared" ca="1" si="34"/>
        <v>0</v>
      </c>
      <c r="BG90" s="2">
        <f t="shared" ca="1" si="34"/>
        <v>0</v>
      </c>
      <c r="BH90" s="2">
        <f t="shared" ref="BH90:BM99" ca="1" si="56">COUNTIF(OFFSET(P90,,$D$2+2,COUNTIF(OFFSET($H90,1-ROW($H90),2+4*$D$2,99),"="&amp;OFFSET($H90,,2+4*$D$2))),"&gt;20")</f>
        <v>0</v>
      </c>
      <c r="BI90" s="2">
        <f t="shared" ca="1" si="56"/>
        <v>0</v>
      </c>
      <c r="BJ90" s="2">
        <f t="shared" ca="1" si="56"/>
        <v>0</v>
      </c>
      <c r="BK90" s="2">
        <f t="shared" ca="1" si="56"/>
        <v>0</v>
      </c>
      <c r="BL90" s="2">
        <f t="shared" ca="1" si="56"/>
        <v>0</v>
      </c>
      <c r="BM90" s="2">
        <f t="shared" ca="1" si="56"/>
        <v>0</v>
      </c>
      <c r="BN90" s="2" t="str">
        <f t="shared" si="53"/>
        <v>LH</v>
      </c>
      <c r="BP90" s="2">
        <f t="shared" si="50"/>
        <v>0</v>
      </c>
      <c r="BR90" s="2">
        <f t="shared" si="55"/>
        <v>0</v>
      </c>
    </row>
    <row r="91" spans="1:70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ТА-8  -  ЧЧР</v>
      </c>
      <c r="B91" s="15" t="s">
        <v>1645</v>
      </c>
      <c r="C91" s="18"/>
      <c r="D91" s="18"/>
      <c r="E91" s="22"/>
      <c r="F91" s="22"/>
      <c r="G91" s="22"/>
      <c r="H91" s="20">
        <f t="shared" ca="1" si="51"/>
        <v>0</v>
      </c>
      <c r="I91" s="16" t="str">
        <f t="shared" si="52"/>
        <v>08T002LH0618</v>
      </c>
      <c r="J91" s="54">
        <v>0</v>
      </c>
      <c r="K91" s="54">
        <v>24</v>
      </c>
      <c r="L91" s="54">
        <v>24</v>
      </c>
      <c r="M91" s="54">
        <v>19.25</v>
      </c>
      <c r="N91" s="54">
        <v>0</v>
      </c>
      <c r="O91" s="54">
        <v>0</v>
      </c>
      <c r="P91" s="54">
        <v>0</v>
      </c>
      <c r="Q91" s="54">
        <v>0</v>
      </c>
      <c r="R91" s="54">
        <v>0</v>
      </c>
      <c r="S91" s="54">
        <v>0</v>
      </c>
      <c r="T91" s="54">
        <v>0</v>
      </c>
      <c r="U91" s="54">
        <v>0</v>
      </c>
      <c r="V91" s="54">
        <v>0</v>
      </c>
      <c r="W91" s="56">
        <v>0</v>
      </c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2">
        <f t="shared" ca="1" si="17"/>
        <v>0</v>
      </c>
      <c r="BA91" s="2">
        <f t="shared" ca="1" si="17"/>
        <v>0</v>
      </c>
      <c r="BB91" s="2">
        <f t="shared" ca="1" si="17"/>
        <v>0</v>
      </c>
      <c r="BC91" s="2">
        <f t="shared" ca="1" si="17"/>
        <v>0</v>
      </c>
      <c r="BD91" s="2">
        <f t="shared" ca="1" si="17"/>
        <v>0</v>
      </c>
      <c r="BE91" s="2">
        <f t="shared" ca="1" si="17"/>
        <v>0</v>
      </c>
      <c r="BF91" s="2">
        <f t="shared" ca="1" si="17"/>
        <v>0</v>
      </c>
      <c r="BG91" s="2">
        <f t="shared" ca="1" si="17"/>
        <v>0</v>
      </c>
      <c r="BH91" s="2">
        <f t="shared" ca="1" si="56"/>
        <v>0</v>
      </c>
      <c r="BI91" s="2">
        <f t="shared" ca="1" si="56"/>
        <v>0</v>
      </c>
      <c r="BJ91" s="2">
        <f t="shared" ca="1" si="56"/>
        <v>0</v>
      </c>
      <c r="BK91" s="2">
        <f t="shared" ca="1" si="56"/>
        <v>0</v>
      </c>
      <c r="BL91" s="2">
        <f t="shared" ca="1" si="56"/>
        <v>0</v>
      </c>
      <c r="BM91" s="2">
        <f t="shared" ca="1" si="56"/>
        <v>0</v>
      </c>
      <c r="BN91" s="2" t="str">
        <f t="shared" si="53"/>
        <v>LH</v>
      </c>
      <c r="BP91" s="2">
        <f t="shared" si="50"/>
        <v>0</v>
      </c>
      <c r="BR91" s="2">
        <f t="shared" si="55"/>
        <v>0</v>
      </c>
    </row>
    <row r="92" spans="1:70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ТА-9  -  ЧЧР</v>
      </c>
      <c r="B92" s="15" t="s">
        <v>1647</v>
      </c>
      <c r="C92" s="18"/>
      <c r="D92" s="18"/>
      <c r="E92" s="22"/>
      <c r="F92" s="22"/>
      <c r="G92" s="22"/>
      <c r="H92" s="20">
        <f t="shared" ca="1" si="51"/>
        <v>0</v>
      </c>
      <c r="I92" s="16" t="str">
        <f t="shared" si="52"/>
        <v>09T002LH0L18</v>
      </c>
      <c r="J92" s="54">
        <v>24</v>
      </c>
      <c r="K92" s="54">
        <v>24</v>
      </c>
      <c r="L92" s="54">
        <v>21.416666666666668</v>
      </c>
      <c r="M92" s="54">
        <v>0</v>
      </c>
      <c r="N92" s="54">
        <v>0</v>
      </c>
      <c r="O92" s="54">
        <v>0</v>
      </c>
      <c r="P92" s="54">
        <v>0</v>
      </c>
      <c r="Q92" s="54">
        <v>0</v>
      </c>
      <c r="R92" s="54">
        <v>0</v>
      </c>
      <c r="S92" s="54">
        <v>0</v>
      </c>
      <c r="T92" s="54">
        <v>0</v>
      </c>
      <c r="U92" s="54">
        <v>0</v>
      </c>
      <c r="V92" s="54">
        <v>0</v>
      </c>
      <c r="W92" s="56">
        <v>0</v>
      </c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2">
        <f t="shared" ca="1" si="17"/>
        <v>0</v>
      </c>
      <c r="BA92" s="2">
        <f t="shared" ca="1" si="17"/>
        <v>0</v>
      </c>
      <c r="BB92" s="2">
        <f t="shared" ca="1" si="17"/>
        <v>0</v>
      </c>
      <c r="BC92" s="2">
        <f t="shared" ca="1" si="17"/>
        <v>0</v>
      </c>
      <c r="BD92" s="2">
        <f t="shared" ca="1" si="17"/>
        <v>0</v>
      </c>
      <c r="BE92" s="2">
        <f t="shared" ca="1" si="17"/>
        <v>0</v>
      </c>
      <c r="BF92" s="2">
        <f t="shared" ca="1" si="17"/>
        <v>0</v>
      </c>
      <c r="BG92" s="2">
        <f t="shared" ca="1" si="17"/>
        <v>0</v>
      </c>
      <c r="BH92" s="2">
        <f t="shared" ca="1" si="56"/>
        <v>0</v>
      </c>
      <c r="BI92" s="2">
        <f t="shared" ca="1" si="56"/>
        <v>0</v>
      </c>
      <c r="BJ92" s="2">
        <f t="shared" ca="1" si="56"/>
        <v>0</v>
      </c>
      <c r="BK92" s="2">
        <f t="shared" ca="1" si="56"/>
        <v>0</v>
      </c>
      <c r="BL92" s="2">
        <f t="shared" ca="1" si="56"/>
        <v>0</v>
      </c>
      <c r="BM92" s="2">
        <f t="shared" ca="1" si="56"/>
        <v>0</v>
      </c>
      <c r="BN92" s="2" t="str">
        <f t="shared" si="53"/>
        <v>LH</v>
      </c>
      <c r="BP92" s="2">
        <f t="shared" si="50"/>
        <v>0</v>
      </c>
      <c r="BR92" s="2">
        <f t="shared" si="55"/>
        <v>0</v>
      </c>
    </row>
    <row r="93" spans="1:70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ТА-10  -  ЧЧР</v>
      </c>
      <c r="B93" s="15" t="s">
        <v>1648</v>
      </c>
      <c r="C93" s="18"/>
      <c r="D93" s="18"/>
      <c r="E93" s="22"/>
      <c r="F93" s="22"/>
      <c r="G93" s="22"/>
      <c r="H93" s="20">
        <f t="shared" ca="1" si="51"/>
        <v>0</v>
      </c>
      <c r="I93" s="16" t="str">
        <f t="shared" si="52"/>
        <v>10T002LH0L18</v>
      </c>
      <c r="J93" s="54">
        <v>24</v>
      </c>
      <c r="K93" s="54">
        <v>24</v>
      </c>
      <c r="L93" s="54">
        <v>24</v>
      </c>
      <c r="M93" s="54">
        <v>24</v>
      </c>
      <c r="N93" s="54">
        <v>24</v>
      </c>
      <c r="O93" s="54">
        <v>24</v>
      </c>
      <c r="P93" s="54">
        <v>24</v>
      </c>
      <c r="Q93" s="54">
        <v>24</v>
      </c>
      <c r="R93" s="54">
        <v>24</v>
      </c>
      <c r="S93" s="54">
        <v>24</v>
      </c>
      <c r="T93" s="54">
        <v>24</v>
      </c>
      <c r="U93" s="54">
        <v>24</v>
      </c>
      <c r="V93" s="54">
        <v>24</v>
      </c>
      <c r="W93" s="56">
        <v>24</v>
      </c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2">
        <f t="shared" ca="1" si="17"/>
        <v>0</v>
      </c>
      <c r="BA93" s="2">
        <f t="shared" ca="1" si="17"/>
        <v>0</v>
      </c>
      <c r="BB93" s="2">
        <f t="shared" ca="1" si="17"/>
        <v>0</v>
      </c>
      <c r="BC93" s="2">
        <f t="shared" ca="1" si="17"/>
        <v>0</v>
      </c>
      <c r="BD93" s="2">
        <f t="shared" ca="1" si="17"/>
        <v>0</v>
      </c>
      <c r="BE93" s="2">
        <f t="shared" ca="1" si="17"/>
        <v>0</v>
      </c>
      <c r="BF93" s="2">
        <f t="shared" ca="1" si="17"/>
        <v>0</v>
      </c>
      <c r="BG93" s="2">
        <f t="shared" ca="1" si="17"/>
        <v>0</v>
      </c>
      <c r="BH93" s="2">
        <f t="shared" ca="1" si="56"/>
        <v>0</v>
      </c>
      <c r="BI93" s="2">
        <f t="shared" ca="1" si="56"/>
        <v>0</v>
      </c>
      <c r="BJ93" s="2">
        <f t="shared" ca="1" si="56"/>
        <v>0</v>
      </c>
      <c r="BK93" s="2">
        <f t="shared" ca="1" si="56"/>
        <v>0</v>
      </c>
      <c r="BL93" s="2">
        <f t="shared" ca="1" si="56"/>
        <v>0</v>
      </c>
      <c r="BM93" s="2">
        <f t="shared" ca="1" si="56"/>
        <v>0</v>
      </c>
      <c r="BN93" s="2" t="str">
        <f t="shared" si="53"/>
        <v>LH</v>
      </c>
      <c r="BO93" s="2">
        <f>IF(AND(COUNTIF(J93:W93,"&gt;0")&gt;6,COUNTIF(J93:W93,"&gt;0")=SUM(BR93:CE93)),SUM(BR93:CE93),0)</f>
        <v>0</v>
      </c>
      <c r="BP93" s="2">
        <f t="shared" si="50"/>
        <v>0</v>
      </c>
      <c r="BR93" s="2">
        <f t="shared" si="55"/>
        <v>1</v>
      </c>
    </row>
    <row r="94" spans="1:70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ТА-11  -  ЧЧР</v>
      </c>
      <c r="B94" s="15" t="s">
        <v>1649</v>
      </c>
      <c r="C94" s="18"/>
      <c r="D94" s="18"/>
      <c r="E94" s="22"/>
      <c r="F94" s="22"/>
      <c r="G94" s="22"/>
      <c r="H94" s="20">
        <f t="shared" ca="1" si="51"/>
        <v>0</v>
      </c>
      <c r="I94" s="16" t="str">
        <f t="shared" si="52"/>
        <v>11T002LH0L18</v>
      </c>
      <c r="J94" s="54">
        <v>24</v>
      </c>
      <c r="K94" s="54">
        <v>24</v>
      </c>
      <c r="L94" s="54">
        <v>24</v>
      </c>
      <c r="M94" s="54">
        <v>24</v>
      </c>
      <c r="N94" s="54">
        <v>24</v>
      </c>
      <c r="O94" s="54">
        <v>24</v>
      </c>
      <c r="P94" s="54">
        <v>24</v>
      </c>
      <c r="Q94" s="54">
        <v>24</v>
      </c>
      <c r="R94" s="54">
        <v>24</v>
      </c>
      <c r="S94" s="54">
        <v>24</v>
      </c>
      <c r="T94" s="54">
        <v>24</v>
      </c>
      <c r="U94" s="54">
        <v>24</v>
      </c>
      <c r="V94" s="54">
        <v>24</v>
      </c>
      <c r="W94" s="56">
        <v>24</v>
      </c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2">
        <f t="shared" ca="1" si="17"/>
        <v>0</v>
      </c>
      <c r="BA94" s="2">
        <f t="shared" ca="1" si="17"/>
        <v>0</v>
      </c>
      <c r="BB94" s="2">
        <f t="shared" ca="1" si="17"/>
        <v>0</v>
      </c>
      <c r="BC94" s="2">
        <f t="shared" ca="1" si="17"/>
        <v>0</v>
      </c>
      <c r="BD94" s="2">
        <f t="shared" ca="1" si="17"/>
        <v>0</v>
      </c>
      <c r="BE94" s="2">
        <f t="shared" ca="1" si="17"/>
        <v>0</v>
      </c>
      <c r="BF94" s="2">
        <f t="shared" ca="1" si="17"/>
        <v>0</v>
      </c>
      <c r="BG94" s="2">
        <f t="shared" ca="1" si="17"/>
        <v>0</v>
      </c>
      <c r="BH94" s="2">
        <f t="shared" ca="1" si="56"/>
        <v>0</v>
      </c>
      <c r="BI94" s="2">
        <f t="shared" ca="1" si="56"/>
        <v>0</v>
      </c>
      <c r="BJ94" s="2">
        <f t="shared" ca="1" si="56"/>
        <v>0</v>
      </c>
      <c r="BK94" s="2">
        <f t="shared" ca="1" si="56"/>
        <v>0</v>
      </c>
      <c r="BL94" s="2">
        <f t="shared" ca="1" si="56"/>
        <v>0</v>
      </c>
      <c r="BM94" s="2">
        <f t="shared" ca="1" si="56"/>
        <v>0</v>
      </c>
      <c r="BN94" s="2" t="str">
        <f t="shared" si="53"/>
        <v>LH</v>
      </c>
      <c r="BO94" s="2">
        <f>IF(AND(COUNTIF(J94:W94,"&gt;0")&gt;6,COUNTIF(J94:W94,"&gt;0")=SUM(BR94:CE94)),SUM(BR94:CE94),0)</f>
        <v>0</v>
      </c>
      <c r="BP94" s="2">
        <f t="shared" si="50"/>
        <v>0</v>
      </c>
      <c r="BR94" s="2">
        <f t="shared" si="55"/>
        <v>1</v>
      </c>
    </row>
    <row r="95" spans="1:70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ТА-12  -  ЧЧР</v>
      </c>
      <c r="B95" s="15" t="s">
        <v>1650</v>
      </c>
      <c r="C95" s="18"/>
      <c r="D95" s="18"/>
      <c r="E95" s="22"/>
      <c r="F95" s="22"/>
      <c r="G95" s="22"/>
      <c r="H95" s="20">
        <f t="shared" ca="1" si="51"/>
        <v>0</v>
      </c>
      <c r="I95" s="16" t="str">
        <f t="shared" si="52"/>
        <v>12T002LH0L18</v>
      </c>
      <c r="J95" s="54">
        <v>24</v>
      </c>
      <c r="K95" s="54">
        <v>24</v>
      </c>
      <c r="L95" s="54">
        <v>24</v>
      </c>
      <c r="M95" s="54">
        <v>24</v>
      </c>
      <c r="N95" s="54">
        <v>24</v>
      </c>
      <c r="O95" s="54">
        <v>24</v>
      </c>
      <c r="P95" s="54">
        <v>24</v>
      </c>
      <c r="Q95" s="54">
        <v>24</v>
      </c>
      <c r="R95" s="54">
        <v>24</v>
      </c>
      <c r="S95" s="54">
        <v>24</v>
      </c>
      <c r="T95" s="54">
        <v>24</v>
      </c>
      <c r="U95" s="54">
        <v>24</v>
      </c>
      <c r="V95" s="54">
        <v>24</v>
      </c>
      <c r="W95" s="56">
        <v>24</v>
      </c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2">
        <f t="shared" ca="1" si="17"/>
        <v>0</v>
      </c>
      <c r="BA95" s="2">
        <f t="shared" ca="1" si="17"/>
        <v>0</v>
      </c>
      <c r="BB95" s="2">
        <f t="shared" ca="1" si="17"/>
        <v>0</v>
      </c>
      <c r="BC95" s="2">
        <f t="shared" ca="1" si="17"/>
        <v>0</v>
      </c>
      <c r="BD95" s="2">
        <f t="shared" ca="1" si="17"/>
        <v>0</v>
      </c>
      <c r="BE95" s="2">
        <f t="shared" ca="1" si="17"/>
        <v>0</v>
      </c>
      <c r="BF95" s="2">
        <f t="shared" ca="1" si="17"/>
        <v>0</v>
      </c>
      <c r="BG95" s="2">
        <f t="shared" ca="1" si="17"/>
        <v>0</v>
      </c>
      <c r="BH95" s="2">
        <f t="shared" ca="1" si="56"/>
        <v>0</v>
      </c>
      <c r="BI95" s="2">
        <f t="shared" ca="1" si="56"/>
        <v>0</v>
      </c>
      <c r="BJ95" s="2">
        <f t="shared" ca="1" si="56"/>
        <v>0</v>
      </c>
      <c r="BK95" s="2">
        <f t="shared" ca="1" si="56"/>
        <v>0</v>
      </c>
      <c r="BL95" s="2">
        <f t="shared" ca="1" si="56"/>
        <v>0</v>
      </c>
      <c r="BM95" s="2">
        <f t="shared" ca="1" si="56"/>
        <v>0</v>
      </c>
      <c r="BN95" s="2" t="str">
        <f t="shared" si="53"/>
        <v>LH</v>
      </c>
      <c r="BO95" s="2">
        <f>IF(AND(COUNTIF(J95:W95,"&gt;0")&gt;6,COUNTIF(J95:W95,"&gt;0")=SUM(BR95:CE95)),SUM(BR95:CE95),0)</f>
        <v>0</v>
      </c>
      <c r="BP95" s="2">
        <f t="shared" si="50"/>
        <v>0</v>
      </c>
      <c r="BR95" s="2">
        <f t="shared" si="55"/>
        <v>1</v>
      </c>
    </row>
    <row r="96" spans="1:70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ТА-13  -  ЧЧР</v>
      </c>
      <c r="B96" s="15" t="s">
        <v>1651</v>
      </c>
      <c r="C96" s="18"/>
      <c r="D96" s="18"/>
      <c r="E96" s="22"/>
      <c r="F96" s="22"/>
      <c r="G96" s="22"/>
      <c r="H96" s="20">
        <f t="shared" ca="1" si="51"/>
        <v>0</v>
      </c>
      <c r="I96" s="16" t="str">
        <f t="shared" si="52"/>
        <v>13T002LH0L18</v>
      </c>
      <c r="J96" s="54">
        <v>0</v>
      </c>
      <c r="K96" s="54">
        <v>0</v>
      </c>
      <c r="L96" s="54">
        <v>0</v>
      </c>
      <c r="M96" s="54">
        <v>0</v>
      </c>
      <c r="N96" s="54">
        <v>0</v>
      </c>
      <c r="O96" s="54">
        <v>0</v>
      </c>
      <c r="P96" s="54">
        <v>0</v>
      </c>
      <c r="Q96" s="54">
        <v>0</v>
      </c>
      <c r="R96" s="54">
        <v>0</v>
      </c>
      <c r="S96" s="54">
        <v>0</v>
      </c>
      <c r="T96" s="54">
        <v>0</v>
      </c>
      <c r="U96" s="54">
        <v>0</v>
      </c>
      <c r="V96" s="54">
        <v>0</v>
      </c>
      <c r="W96" s="56">
        <v>0</v>
      </c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2">
        <f t="shared" ca="1" si="17"/>
        <v>0</v>
      </c>
      <c r="BA96" s="2">
        <f t="shared" ca="1" si="17"/>
        <v>0</v>
      </c>
      <c r="BB96" s="2">
        <f t="shared" ca="1" si="17"/>
        <v>0</v>
      </c>
      <c r="BC96" s="2">
        <f t="shared" ca="1" si="17"/>
        <v>0</v>
      </c>
      <c r="BD96" s="2">
        <f t="shared" ca="1" si="17"/>
        <v>0</v>
      </c>
      <c r="BE96" s="2">
        <f t="shared" ca="1" si="17"/>
        <v>0</v>
      </c>
      <c r="BF96" s="2">
        <f t="shared" ca="1" si="17"/>
        <v>0</v>
      </c>
      <c r="BG96" s="2">
        <f t="shared" ca="1" si="17"/>
        <v>0</v>
      </c>
      <c r="BH96" s="2">
        <f t="shared" ca="1" si="56"/>
        <v>0</v>
      </c>
      <c r="BI96" s="2">
        <f t="shared" ca="1" si="56"/>
        <v>0</v>
      </c>
      <c r="BJ96" s="2">
        <f t="shared" ca="1" si="56"/>
        <v>0</v>
      </c>
      <c r="BK96" s="2">
        <f t="shared" ca="1" si="56"/>
        <v>0</v>
      </c>
      <c r="BL96" s="2">
        <f t="shared" ca="1" si="56"/>
        <v>0</v>
      </c>
      <c r="BM96" s="2">
        <f t="shared" ca="1" si="56"/>
        <v>0</v>
      </c>
      <c r="BN96" s="2" t="str">
        <f t="shared" si="53"/>
        <v>LH</v>
      </c>
      <c r="BP96" s="2">
        <f t="shared" si="50"/>
        <v>0</v>
      </c>
      <c r="BR96" s="2">
        <f t="shared" si="55"/>
        <v>0</v>
      </c>
    </row>
    <row r="97" spans="1:70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ТА-14  -  ЧЧР</v>
      </c>
      <c r="B97" s="15" t="s">
        <v>1652</v>
      </c>
      <c r="C97" s="18"/>
      <c r="D97" s="18"/>
      <c r="E97" s="22"/>
      <c r="F97" s="22"/>
      <c r="G97" s="22"/>
      <c r="H97" s="20">
        <f t="shared" ca="1" si="51"/>
        <v>0</v>
      </c>
      <c r="I97" s="16" t="str">
        <f t="shared" si="52"/>
        <v>14T002LH0L18</v>
      </c>
      <c r="J97" s="54">
        <v>24</v>
      </c>
      <c r="K97" s="54">
        <v>24</v>
      </c>
      <c r="L97" s="54">
        <v>24</v>
      </c>
      <c r="M97" s="54">
        <v>24</v>
      </c>
      <c r="N97" s="54">
        <v>24</v>
      </c>
      <c r="O97" s="54">
        <v>24</v>
      </c>
      <c r="P97" s="54">
        <v>24</v>
      </c>
      <c r="Q97" s="54">
        <v>24</v>
      </c>
      <c r="R97" s="54">
        <v>24</v>
      </c>
      <c r="S97" s="54">
        <v>24</v>
      </c>
      <c r="T97" s="54">
        <v>24</v>
      </c>
      <c r="U97" s="54">
        <v>24</v>
      </c>
      <c r="V97" s="54">
        <v>24</v>
      </c>
      <c r="W97" s="56">
        <v>24</v>
      </c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2">
        <f t="shared" ca="1" si="17"/>
        <v>0</v>
      </c>
      <c r="BA97" s="2">
        <f t="shared" ca="1" si="17"/>
        <v>0</v>
      </c>
      <c r="BB97" s="2">
        <f t="shared" ca="1" si="17"/>
        <v>0</v>
      </c>
      <c r="BC97" s="2">
        <f t="shared" ca="1" si="17"/>
        <v>0</v>
      </c>
      <c r="BD97" s="2">
        <f t="shared" ca="1" si="17"/>
        <v>0</v>
      </c>
      <c r="BE97" s="2">
        <f t="shared" ca="1" si="17"/>
        <v>0</v>
      </c>
      <c r="BF97" s="2">
        <f t="shared" ca="1" si="17"/>
        <v>0</v>
      </c>
      <c r="BG97" s="2">
        <f t="shared" ca="1" si="17"/>
        <v>0</v>
      </c>
      <c r="BH97" s="2">
        <f t="shared" ca="1" si="56"/>
        <v>0</v>
      </c>
      <c r="BI97" s="2">
        <f t="shared" ca="1" si="56"/>
        <v>0</v>
      </c>
      <c r="BJ97" s="2">
        <f t="shared" ca="1" si="56"/>
        <v>0</v>
      </c>
      <c r="BK97" s="2">
        <f t="shared" ca="1" si="56"/>
        <v>0</v>
      </c>
      <c r="BL97" s="2">
        <f t="shared" ca="1" si="56"/>
        <v>0</v>
      </c>
      <c r="BM97" s="2">
        <f t="shared" ca="1" si="56"/>
        <v>0</v>
      </c>
      <c r="BN97" s="2" t="str">
        <f t="shared" si="53"/>
        <v>LH</v>
      </c>
      <c r="BO97" s="2">
        <f>IF(AND(COUNTIF(J97:W97,"&gt;0")&gt;6,COUNTIF(J97:W97,"&gt;0")=SUM(BR97:CE97)),SUM(BR97:CE97),0)</f>
        <v>0</v>
      </c>
      <c r="BP97" s="2">
        <f t="shared" si="50"/>
        <v>0</v>
      </c>
      <c r="BR97" s="2">
        <f t="shared" si="55"/>
        <v>1</v>
      </c>
    </row>
    <row r="98" spans="1:70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Gпв</v>
      </c>
      <c r="B98" s="15" t="s">
        <v>1631</v>
      </c>
      <c r="C98" s="18"/>
      <c r="D98" s="18"/>
      <c r="E98" s="22"/>
      <c r="F98" s="22"/>
      <c r="G98" s="22"/>
      <c r="H98" s="20">
        <f t="shared" ca="1" si="51"/>
        <v>0</v>
      </c>
      <c r="I98" s="16" t="str">
        <f t="shared" si="52"/>
        <v>00K002GW0018</v>
      </c>
      <c r="J98" s="54">
        <v>52109</v>
      </c>
      <c r="K98" s="54">
        <v>51982</v>
      </c>
      <c r="L98" s="54">
        <v>50926</v>
      </c>
      <c r="M98" s="54">
        <v>44739</v>
      </c>
      <c r="N98" s="54">
        <v>44082</v>
      </c>
      <c r="O98" s="54">
        <v>43861</v>
      </c>
      <c r="P98" s="54">
        <v>44088</v>
      </c>
      <c r="Q98" s="54">
        <v>45116</v>
      </c>
      <c r="R98" s="54">
        <v>47459</v>
      </c>
      <c r="S98" s="54">
        <v>47399</v>
      </c>
      <c r="T98" s="54">
        <v>46966</v>
      </c>
      <c r="U98" s="54">
        <v>44041</v>
      </c>
      <c r="V98" s="54">
        <v>42905</v>
      </c>
      <c r="W98" s="56">
        <v>41130</v>
      </c>
      <c r="X98" s="2" t="e">
        <f t="shared" ca="1" si="16"/>
        <v>#VALUE!</v>
      </c>
      <c r="Y98" s="2" t="e">
        <f t="shared" ca="1" si="16"/>
        <v>#VALUE!</v>
      </c>
      <c r="Z98" s="2" t="e">
        <f t="shared" ca="1" si="16"/>
        <v>#VALUE!</v>
      </c>
      <c r="AA98" s="2" t="e">
        <f t="shared" ca="1" si="16"/>
        <v>#VALUE!</v>
      </c>
      <c r="AB98" s="2" t="e">
        <f t="shared" ca="1" si="16"/>
        <v>#VALUE!</v>
      </c>
      <c r="AC98" s="2" t="e">
        <f t="shared" ca="1" si="33"/>
        <v>#VALUE!</v>
      </c>
      <c r="AD98" s="2" t="e">
        <f t="shared" ca="1" si="33"/>
        <v>#VALUE!</v>
      </c>
      <c r="AE98" s="2" t="e">
        <f t="shared" ca="1" si="33"/>
        <v>#VALUE!</v>
      </c>
      <c r="AF98" s="2" t="e">
        <f t="shared" ca="1" si="33"/>
        <v>#VALUE!</v>
      </c>
      <c r="AG98" s="2" t="e">
        <f t="shared" ca="1" si="33"/>
        <v>#VALUE!</v>
      </c>
      <c r="AH98" s="2" t="e">
        <f t="shared" ca="1" si="33"/>
        <v>#VALUE!</v>
      </c>
      <c r="AI98" s="2" t="e">
        <f t="shared" ca="1" si="33"/>
        <v>#VALUE!</v>
      </c>
      <c r="AJ98" s="2" t="e">
        <f t="shared" ca="1" si="33"/>
        <v>#VALUE!</v>
      </c>
      <c r="AK98" s="2" t="e">
        <f t="shared" ca="1" si="33"/>
        <v>#VALUE!</v>
      </c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2">
        <f t="shared" ca="1" si="17"/>
        <v>0</v>
      </c>
      <c r="BA98" s="2">
        <f t="shared" ca="1" si="17"/>
        <v>0</v>
      </c>
      <c r="BB98" s="2">
        <f t="shared" ca="1" si="17"/>
        <v>0</v>
      </c>
      <c r="BC98" s="2">
        <f t="shared" ca="1" si="17"/>
        <v>0</v>
      </c>
      <c r="BD98" s="2">
        <f t="shared" ca="1" si="17"/>
        <v>0</v>
      </c>
      <c r="BE98" s="2">
        <f t="shared" ca="1" si="17"/>
        <v>0</v>
      </c>
      <c r="BF98" s="2">
        <f t="shared" ca="1" si="17"/>
        <v>0</v>
      </c>
      <c r="BG98" s="2">
        <f t="shared" ca="1" si="17"/>
        <v>0</v>
      </c>
      <c r="BH98" s="2">
        <f t="shared" ca="1" si="56"/>
        <v>0</v>
      </c>
      <c r="BI98" s="2">
        <f t="shared" ca="1" si="56"/>
        <v>0</v>
      </c>
      <c r="BJ98" s="2">
        <f t="shared" ca="1" si="56"/>
        <v>0</v>
      </c>
      <c r="BK98" s="2">
        <f t="shared" ca="1" si="56"/>
        <v>0</v>
      </c>
      <c r="BL98" s="2">
        <f t="shared" ca="1" si="56"/>
        <v>0</v>
      </c>
      <c r="BM98" s="2">
        <f t="shared" ca="1" si="56"/>
        <v>0</v>
      </c>
      <c r="BN98" s="2" t="str">
        <f t="shared" si="53"/>
        <v>GW</v>
      </c>
    </row>
    <row r="99" spans="1:70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Потери пара и конденсата</v>
      </c>
      <c r="B99" s="15" t="s">
        <v>1630</v>
      </c>
      <c r="C99" s="22">
        <v>50</v>
      </c>
      <c r="D99" s="110" t="s">
        <v>2979</v>
      </c>
      <c r="E99" s="22">
        <v>51</v>
      </c>
      <c r="F99" s="110" t="s">
        <v>3003</v>
      </c>
      <c r="G99" s="22"/>
      <c r="H99" s="20">
        <f>IFERROR(IF(AND(MID(D99,1,1)*MID(F99,1,1)=1,RIGHT(F99,LEN(F99)-1)-RIGHT(D99,LEN(D99)-1)&gt;1),1,0),"-")</f>
        <v>0</v>
      </c>
      <c r="I99" s="16" t="str">
        <f t="shared" si="52"/>
        <v>00S102MK0018</v>
      </c>
      <c r="J99" s="54">
        <v>4.17</v>
      </c>
      <c r="K99" s="54">
        <v>4.83</v>
      </c>
      <c r="L99" s="54">
        <v>4.38</v>
      </c>
      <c r="M99" s="54">
        <v>4.7699999999999996</v>
      </c>
      <c r="N99" s="54">
        <v>4.6100000000000003</v>
      </c>
      <c r="O99" s="54">
        <v>4.2</v>
      </c>
      <c r="P99" s="54">
        <v>3.48</v>
      </c>
      <c r="Q99" s="54">
        <v>4.32</v>
      </c>
      <c r="R99" s="54">
        <v>4.21</v>
      </c>
      <c r="S99" s="54">
        <v>3.84</v>
      </c>
      <c r="T99" s="54">
        <v>4.03</v>
      </c>
      <c r="U99" s="54">
        <v>4.74</v>
      </c>
      <c r="V99" s="54">
        <v>4.91</v>
      </c>
      <c r="W99" s="56">
        <v>4.62</v>
      </c>
      <c r="X99" s="2" t="e">
        <f t="shared" ca="1" si="16"/>
        <v>#N/A</v>
      </c>
      <c r="Y99" s="2" t="e">
        <f t="shared" ca="1" si="16"/>
        <v>#N/A</v>
      </c>
      <c r="Z99" s="2" t="e">
        <f t="shared" ca="1" si="16"/>
        <v>#N/A</v>
      </c>
      <c r="AA99" s="2" t="e">
        <f t="shared" ca="1" si="16"/>
        <v>#N/A</v>
      </c>
      <c r="AB99" s="2" t="e">
        <f t="shared" ca="1" si="16"/>
        <v>#N/A</v>
      </c>
      <c r="AC99" s="2" t="e">
        <f t="shared" ca="1" si="33"/>
        <v>#N/A</v>
      </c>
      <c r="AD99" s="2" t="e">
        <f t="shared" ca="1" si="33"/>
        <v>#N/A</v>
      </c>
      <c r="AE99" s="2" t="e">
        <f t="shared" ca="1" si="33"/>
        <v>#N/A</v>
      </c>
      <c r="AF99" s="2" t="e">
        <f t="shared" ca="1" si="33"/>
        <v>#N/A</v>
      </c>
      <c r="AG99" s="2" t="e">
        <f t="shared" ca="1" si="33"/>
        <v>#N/A</v>
      </c>
      <c r="AH99" s="2" t="e">
        <f t="shared" ca="1" si="33"/>
        <v>#N/A</v>
      </c>
      <c r="AI99" s="2" t="e">
        <f t="shared" ca="1" si="33"/>
        <v>#N/A</v>
      </c>
      <c r="AJ99" s="2" t="e">
        <f t="shared" ca="1" si="33"/>
        <v>#N/A</v>
      </c>
      <c r="AK99" s="2" t="e">
        <f t="shared" ca="1" si="33"/>
        <v>#N/A</v>
      </c>
      <c r="AL99" s="55">
        <v>4.22</v>
      </c>
      <c r="AM99" s="55">
        <v>4.88</v>
      </c>
      <c r="AN99" s="55">
        <v>4.43</v>
      </c>
      <c r="AO99" s="55">
        <v>4.8099999999999996</v>
      </c>
      <c r="AP99" s="55">
        <v>4.66</v>
      </c>
      <c r="AQ99" s="55">
        <v>4.25</v>
      </c>
      <c r="AR99" s="55">
        <v>3.53</v>
      </c>
      <c r="AS99" s="55">
        <v>4.37</v>
      </c>
      <c r="AT99" s="55">
        <v>4.26</v>
      </c>
      <c r="AU99" s="55">
        <v>3.89</v>
      </c>
      <c r="AV99" s="55">
        <v>4.08</v>
      </c>
      <c r="AW99" s="55">
        <v>4.79</v>
      </c>
      <c r="AX99" s="55">
        <v>4.96</v>
      </c>
      <c r="AY99" s="55">
        <v>4.67</v>
      </c>
      <c r="AZ99" s="2">
        <f t="shared" ca="1" si="17"/>
        <v>0</v>
      </c>
      <c r="BA99" s="2">
        <f t="shared" ca="1" si="17"/>
        <v>0</v>
      </c>
      <c r="BB99" s="2">
        <f t="shared" ca="1" si="17"/>
        <v>0</v>
      </c>
      <c r="BC99" s="2">
        <f t="shared" ca="1" si="17"/>
        <v>0</v>
      </c>
      <c r="BD99" s="2">
        <f t="shared" ca="1" si="17"/>
        <v>0</v>
      </c>
      <c r="BE99" s="2">
        <f t="shared" ca="1" si="17"/>
        <v>0</v>
      </c>
      <c r="BF99" s="2">
        <f t="shared" ca="1" si="17"/>
        <v>0</v>
      </c>
      <c r="BG99" s="2">
        <f t="shared" ca="1" si="17"/>
        <v>0</v>
      </c>
      <c r="BH99" s="2">
        <f t="shared" ca="1" si="56"/>
        <v>0</v>
      </c>
      <c r="BI99" s="2">
        <f t="shared" ca="1" si="56"/>
        <v>0</v>
      </c>
      <c r="BJ99" s="2">
        <f t="shared" ca="1" si="56"/>
        <v>0</v>
      </c>
      <c r="BK99" s="2">
        <f t="shared" ca="1" si="56"/>
        <v>0</v>
      </c>
      <c r="BL99" s="2">
        <f t="shared" ca="1" si="56"/>
        <v>0</v>
      </c>
      <c r="BM99" s="2">
        <f t="shared" ca="1" si="56"/>
        <v>0</v>
      </c>
      <c r="BN99" s="2" t="str">
        <f t="shared" si="53"/>
        <v>MK</v>
      </c>
    </row>
    <row r="100" spans="1:70" x14ac:dyDescent="0.25">
      <c r="A100"/>
      <c r="B100"/>
      <c r="C100"/>
      <c r="D100"/>
    </row>
    <row r="101" spans="1:70" x14ac:dyDescent="0.25">
      <c r="A101" s="98"/>
      <c r="B101"/>
      <c r="C101"/>
      <c r="D101"/>
    </row>
    <row r="102" spans="1:70" x14ac:dyDescent="0.25">
      <c r="A102" s="98"/>
      <c r="B102"/>
      <c r="C102"/>
      <c r="D102"/>
    </row>
    <row r="103" spans="1:70" x14ac:dyDescent="0.25">
      <c r="A103" s="98"/>
      <c r="B103"/>
      <c r="C103"/>
      <c r="D103"/>
    </row>
    <row r="104" spans="1:70" x14ac:dyDescent="0.25">
      <c r="A104" s="98"/>
    </row>
    <row r="105" spans="1:70" x14ac:dyDescent="0.25">
      <c r="A105" s="98"/>
    </row>
    <row r="106" spans="1:70" x14ac:dyDescent="0.25">
      <c r="A106" s="98"/>
    </row>
    <row r="107" spans="1:70" x14ac:dyDescent="0.25">
      <c r="A107" s="98"/>
    </row>
    <row r="108" spans="1:70" x14ac:dyDescent="0.25">
      <c r="A108" s="98"/>
    </row>
    <row r="109" spans="1:70" x14ac:dyDescent="0.25">
      <c r="A109" s="98"/>
    </row>
    <row r="110" spans="1:70" x14ac:dyDescent="0.25">
      <c r="A110" s="98"/>
    </row>
    <row r="111" spans="1:70" x14ac:dyDescent="0.25">
      <c r="A111" s="98"/>
    </row>
    <row r="112" spans="1:70" x14ac:dyDescent="0.25">
      <c r="A112" s="98"/>
    </row>
    <row r="113" spans="1:1" x14ac:dyDescent="0.25">
      <c r="A113" s="98"/>
    </row>
    <row r="114" spans="1:1" x14ac:dyDescent="0.25">
      <c r="A114" s="98"/>
    </row>
  </sheetData>
  <mergeCells count="5">
    <mergeCell ref="E3:F3"/>
    <mergeCell ref="E4:F4"/>
    <mergeCell ref="C6:F6"/>
    <mergeCell ref="G6:G7"/>
    <mergeCell ref="C7:D7"/>
  </mergeCells>
  <conditionalFormatting sqref="H8:W99">
    <cfRule type="expression" dxfId="62" priority="2" stopIfTrue="1">
      <formula>H8=0</formula>
    </cfRule>
  </conditionalFormatting>
  <conditionalFormatting sqref="I8:W99">
    <cfRule type="expression" dxfId="61" priority="6" stopIfTrue="1">
      <formula>OFFSET(I8,,$D$2)=42</formula>
    </cfRule>
    <cfRule type="expression" dxfId="60" priority="7">
      <formula>OR(OFFSET(I8,,$D$2)=1,OFFSET(I8,,$D$2)=2,MOD(OFFSET(I8,,$D$2),10)=1,MOD(OFFSET(I8,,$D$2),10)=2)</formula>
    </cfRule>
  </conditionalFormatting>
  <conditionalFormatting sqref="H4">
    <cfRule type="expression" dxfId="59" priority="4">
      <formula>$H$4="НА СТАНЦИИ"</formula>
    </cfRule>
    <cfRule type="expression" dxfId="58" priority="5">
      <formula>$H$4="ОФИЦИАЛЬНО"</formula>
    </cfRule>
  </conditionalFormatting>
  <conditionalFormatting sqref="AL8:AY99">
    <cfRule type="expression" dxfId="57" priority="8" stopIfTrue="1">
      <formula>AL8=0</formula>
    </cfRule>
  </conditionalFormatting>
  <conditionalFormatting sqref="J8:W99">
    <cfRule type="expression" dxfId="56" priority="1" stopIfTrue="1">
      <formula>AND(OFFSET(J8,MATCH(MID($A8,1,SEARCH(" ",$A8)-1)&amp;"  -  ЧЧР",$A:$A,0)-ROW(J8),)*1&gt;0,OR(J8="",J8=0))</formula>
    </cfRule>
    <cfRule type="expression" dxfId="55" priority="3">
      <formula>OFFSET(J8,MATCH(MID($A8,1,SEARCH(" ",$A8)-1)&amp;"  -  ЧЧР",$A:$A,0)-ROW(J8),)&lt;&gt;24</formula>
    </cfRule>
  </conditionalFormatting>
  <conditionalFormatting sqref="X8:AK99">
    <cfRule type="expression" dxfId="54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2305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306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307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308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309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310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311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312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CW108"/>
  <sheetViews>
    <sheetView zoomScale="90" zoomScaleNormal="90" workbookViewId="0">
      <pane xSplit="8" ySplit="7" topLeftCell="AM56" activePane="bottomRight" state="frozen"/>
      <selection pane="topRight" activeCell="H1" sqref="H1"/>
      <selection pane="bottomLeft" activeCell="A8" sqref="A8"/>
      <selection pane="bottomRight" activeCell="B2" sqref="B2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81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0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КА-5  -  Тух</v>
      </c>
      <c r="B8" s="10" t="s">
        <v>1707</v>
      </c>
      <c r="C8" s="18">
        <v>185</v>
      </c>
      <c r="D8" s="18">
        <v>130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05K002TU0N19</v>
      </c>
      <c r="J8" s="54">
        <v>138.93</v>
      </c>
      <c r="K8" s="54">
        <v>145.63999999999999</v>
      </c>
      <c r="L8" s="54">
        <v>144.69999999999999</v>
      </c>
      <c r="M8" s="54">
        <v>138.44</v>
      </c>
      <c r="N8" s="54">
        <v>140.94999999999999</v>
      </c>
      <c r="O8" s="54">
        <v>142.28</v>
      </c>
      <c r="P8" s="54">
        <v>145.81</v>
      </c>
      <c r="Q8" s="54">
        <v>144.76</v>
      </c>
      <c r="R8" s="54">
        <v>143.59</v>
      </c>
      <c r="S8" s="54">
        <v>151.19</v>
      </c>
      <c r="T8" s="54">
        <v>149.26</v>
      </c>
      <c r="U8" s="54">
        <v>155.82</v>
      </c>
      <c r="V8" s="54">
        <v>156.88</v>
      </c>
      <c r="W8" s="56">
        <v>157.86000000000001</v>
      </c>
      <c r="X8" s="2">
        <f ca="1">IF(J8&lt;&gt;"",IF(LEFT($E8,2)="+-",IF(OR(J8&lt;MIN($C8:$D8),J8&gt;MAX($C8:$D8)),1,0),IF(AND(1*$E8&gt;0,J8&gt;MAX($C8:$D8)),1,IF(AND(1*$E8&lt;0,J8&lt;MIN($C8:$D8)),1,0)))+10*IF(SUM(OFFSET($A$78,MATCH(MID($A8,1,SEARCH(" ",$A8)-1)&amp;"  -  ЧЧР",$A$78:$A$91,0)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$78,IFERROR(MATCH("КА-"&amp;MID($A8,4,2)*1&amp;"А  -  ЧЧР",$A$78:$A$91,0),MATCH("КА-"&amp;MID($A8,4,2)*1&amp;"  -  ЧЧР",$A$78:$A$91,0))-1,COLUMN(J8)-1,,)+OFFSET($A$78,IFERROR(MATCH("КА-"&amp;MID($A8,4,2)*1&amp;"Б  -  ЧЧР",$A$78:$A$91,0),MATCH("КА-"&amp;MID($A8,4,2)*1&amp;"  -  ЧЧР",$A$78:$A$91,0))-1,COLUMN(J8)-1,,)=48,1,0),1),1)),0),0)*IF($G8&gt;0,IF(COLUMN(T$7)-COLUMN($J$7)&gt;=$D$2+$G8,IF(SUM(OFFSET(T8,,-1,,-$G8))&gt;=$G8*21,2,1),1),2)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IF(K8&lt;&gt;"",IF(LEFT($E8,2)="+-",IF(OR(K8&lt;MIN($C8:$D8),K8&gt;MAX($C8:$D8)),1,0),IF(AND(1*$E8&gt;0,K8&gt;MAX($C8:$D8)),1,IF(AND(1*$E8&lt;0,K8&lt;MIN($C8:$D8)),1,0)))+10*IF(SUM(OFFSET($A$78,MATCH(MID($A8,1,SEARCH(" ",$A8)-1)&amp;"  -  ЧЧР",$A$78:$A$91,0)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$78,IFERROR(MATCH("КА-"&amp;MID($A8,4,2)*1&amp;"А  -  ЧЧР",$A$78:$A$91,0),MATCH("КА-"&amp;MID($A8,4,2)*1&amp;"  -  ЧЧР",$A$78:$A$91,0))-1,COLUMN(K8)-1,,)+OFFSET($A$78,IFERROR(MATCH("КА-"&amp;MID($A8,4,2)*1&amp;"Б  -  ЧЧР",$A$78:$A$91,0),MATCH("КА-"&amp;MID($A8,4,2)*1&amp;"  -  ЧЧР",$A$78:$A$91,0))-1,COLUMN(K8)-1,,)=48,1,0),1),1)),0),0)*IF($G8&gt;0,IF(COLUMN(U$7)-COLUMN($J$7)&gt;=$D$2+$G8,IF(SUM(OFFSET(U8,,-1,,-$G8))&gt;=$G8*21,2,1),1),2)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146.87</v>
      </c>
      <c r="AM8" s="55">
        <v>151.04</v>
      </c>
      <c r="AN8" s="55">
        <v>150.52000000000001</v>
      </c>
      <c r="AO8" s="55">
        <v>142.55000000000001</v>
      </c>
      <c r="AP8" s="55">
        <v>144.38</v>
      </c>
      <c r="AQ8" s="55">
        <v>139.85</v>
      </c>
      <c r="AR8" s="55">
        <v>142.24</v>
      </c>
      <c r="AS8" s="55">
        <v>148.34</v>
      </c>
      <c r="AT8" s="55">
        <v>152.34</v>
      </c>
      <c r="AU8" s="55">
        <v>153.99</v>
      </c>
      <c r="AV8" s="55">
        <v>146.41</v>
      </c>
      <c r="AW8" s="55">
        <v>150.47</v>
      </c>
      <c r="AX8" s="55">
        <v>149.97999999999999</v>
      </c>
      <c r="AY8" s="55">
        <v>148.27000000000001</v>
      </c>
      <c r="AZ8" s="2">
        <f ca="1">COUNTIF(OFFSET(H8,,$D$2+2,COUNTIF(OFFSET($H8,1-ROW($H8),2+4*$D$2,93),"="&amp;OFFSET($H8,,2+4*$D$2))),"&gt;20")</f>
        <v>0</v>
      </c>
      <c r="BA8" s="2">
        <f t="shared" ref="BA8:BM23" ca="1" si="1">COUNTIF(OFFSET(I8,,$D$2+2,COUNTIF(OFFSET($H8,1-ROW($H8),2+4*$D$2,93),"="&amp;OFFSET($H8,,2+4*$D$2))),"&gt;20")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1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 t="shared" ref="BO8:BO14" si="2">IF(AND(COUNTIF(J8:W8,"&gt;0")&gt;6,COUNTIF(J8:W8,"&gt;0")=SUM(BR8:CE8)),SUM(BR8:CE8),0)</f>
        <v>0</v>
      </c>
      <c r="BP8" s="2">
        <f t="shared" ref="BP8:BP39" si="3">IF(AND(COUNTIF(J8:W8,"&gt;0")&gt;6,SUM(BR8:CE8)=0),1,0)</f>
        <v>1</v>
      </c>
      <c r="BR8" s="2">
        <f t="shared" ref="BR8:CE15" si="4">IF(AND(J78 &gt;0,J8&gt;$C8,J8 &gt;20),1,0)</f>
        <v>0</v>
      </c>
      <c r="BS8" s="2">
        <f t="shared" si="4"/>
        <v>0</v>
      </c>
      <c r="BT8" s="2">
        <f t="shared" si="4"/>
        <v>0</v>
      </c>
      <c r="BU8" s="2">
        <f t="shared" si="4"/>
        <v>0</v>
      </c>
      <c r="BV8" s="2">
        <f t="shared" si="4"/>
        <v>0</v>
      </c>
      <c r="BW8" s="2">
        <f t="shared" si="4"/>
        <v>0</v>
      </c>
      <c r="BX8" s="2">
        <f t="shared" si="4"/>
        <v>0</v>
      </c>
      <c r="BY8" s="2">
        <f t="shared" si="4"/>
        <v>0</v>
      </c>
      <c r="BZ8" s="2">
        <f t="shared" si="4"/>
        <v>0</v>
      </c>
      <c r="CA8" s="2">
        <f t="shared" si="4"/>
        <v>0</v>
      </c>
      <c r="CB8" s="2">
        <f t="shared" si="4"/>
        <v>0</v>
      </c>
      <c r="CC8" s="2">
        <f t="shared" si="4"/>
        <v>0</v>
      </c>
      <c r="CD8" s="2">
        <f t="shared" si="4"/>
        <v>0</v>
      </c>
      <c r="CE8" s="2">
        <f t="shared" si="4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КА-6  -  Тух</v>
      </c>
      <c r="B9" s="10" t="s">
        <v>1708</v>
      </c>
      <c r="C9" s="18">
        <v>185</v>
      </c>
      <c r="D9" s="18">
        <v>130</v>
      </c>
      <c r="E9" s="22" t="s">
        <v>114</v>
      </c>
      <c r="F9" s="22">
        <v>3</v>
      </c>
      <c r="G9" s="22"/>
      <c r="H9" s="20">
        <f t="shared" ref="H9:H72" ca="1" si="5">IF(COUNTIF(OFFSET(H9,,2+$D$2+$B$3-$B$2,,$C$3-$B$3+1),"=42")+COUNTIF(OFFSET(H9,,2+$D$2+$B$3-$B$2,,$C$3-$B$3+1),"=21")&gt;0,1,0)</f>
        <v>0</v>
      </c>
      <c r="I9" s="16" t="str">
        <f t="shared" ref="I9:I72" si="6">IF(MID(B9,7,2)="MX",REPLACE(B9,5,2,"01"),IF(AND(MID(B9,11,2)="20",MID(B9,7,2)="KV"),REPLACE(B9,5,2,"12"),IF(MID(B9,7,2)="MK",IF(MID(B9,11,2)="26",REPLACE(B9,5,2,"02"),IF(MID(B9,11,2)="06",REPLACE(B9,3,4,"S002"),REPLACE(B9,6,1,"2"))),REPLACE(B9,6,1,"2"))))</f>
        <v>06K002TU0N19</v>
      </c>
      <c r="J9" s="54">
        <v>144.93</v>
      </c>
      <c r="K9" s="54">
        <v>143.27000000000001</v>
      </c>
      <c r="L9" s="54">
        <v>142.96</v>
      </c>
      <c r="M9" s="54">
        <v>143.78</v>
      </c>
      <c r="N9" s="54">
        <v>144.30000000000001</v>
      </c>
      <c r="O9" s="54">
        <v>143.72</v>
      </c>
      <c r="P9" s="54">
        <v>147.55000000000001</v>
      </c>
      <c r="Q9" s="54">
        <v>144.04</v>
      </c>
      <c r="R9" s="54">
        <v>146.82</v>
      </c>
      <c r="S9" s="54">
        <v>148.15</v>
      </c>
      <c r="T9" s="54">
        <v>147.38</v>
      </c>
      <c r="U9" s="54">
        <v>148.38999999999999</v>
      </c>
      <c r="V9" s="54">
        <v>148.24</v>
      </c>
      <c r="W9" s="56">
        <v>146.97999999999999</v>
      </c>
      <c r="X9" s="2">
        <f t="shared" ref="X9:AK41" ca="1" si="7">IF(J9&lt;&gt;"",IF(LEFT($E9,2)="+-",IF(OR(J9&lt;MIN($C9:$D9),J9&gt;MAX($C9:$D9)),1,0),IF(AND(1*$E9&gt;0,J9&gt;MAX($C9:$D9)),1,IF(AND(1*$E9&lt;0,J9&lt;MIN($C9:$D9)),1,0)))+10*IF(SUM(OFFSET($A$78,MATCH(MID($A9,1,SEARCH(" ",$A9)-1)&amp;"  -  ЧЧР",$A$78:$A$91,0)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$78,IFERROR(MATCH("КА-"&amp;MID($A9,4,2)*1&amp;"А  -  ЧЧР",$A$78:$A$91,0),MATCH("КА-"&amp;MID($A9,4,2)*1&amp;"  -  ЧЧР",$A$78:$A$91,0))-1,COLUMN(J9)-1,,)+OFFSET($A$78,IFERROR(MATCH("КА-"&amp;MID($A9,4,2)*1&amp;"Б  -  ЧЧР",$A$78:$A$91,0),MATCH("КА-"&amp;MID($A9,4,2)*1&amp;"  -  ЧЧР",$A$78:$A$91,0))-1,COLUMN(J9)-1,,)=48,1,0),1),1)),0),0)*IF($G9&gt;0,IF(COLUMN(T$7)-COLUMN($J$7)&gt;=$D$2+$G9,IF(SUM(OFFSET(T9,,-1,,-$G9))&gt;=$G9*21,2,1),1),2)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142.12</v>
      </c>
      <c r="AM9" s="55">
        <v>142.13</v>
      </c>
      <c r="AN9" s="55">
        <v>149.16</v>
      </c>
      <c r="AO9" s="55">
        <v>140.22999999999999</v>
      </c>
      <c r="AP9" s="55">
        <v>142.41</v>
      </c>
      <c r="AQ9" s="55">
        <v>140.28</v>
      </c>
      <c r="AR9" s="55">
        <v>134.09</v>
      </c>
      <c r="AS9" s="55">
        <v>135.13999999999999</v>
      </c>
      <c r="AT9" s="55">
        <v>145.18</v>
      </c>
      <c r="AU9" s="55">
        <v>145.99</v>
      </c>
      <c r="AV9" s="55">
        <v>141.80000000000001</v>
      </c>
      <c r="AW9" s="55">
        <v>140.31</v>
      </c>
      <c r="AX9" s="55">
        <v>135.68</v>
      </c>
      <c r="AY9" s="55">
        <v>139.13999999999999</v>
      </c>
      <c r="AZ9" s="2">
        <f t="shared" ref="AZ9:BM41" ca="1" si="8">COUNTIF(OFFSET(H9,,$D$2+2,COUNTIF(OFFSET($H9,1-ROW($H9),2+4*$D$2,93),"="&amp;OFFSET($H9,,2+4*$D$2))),"&gt;20")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1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9">MID(B9,7,2)</f>
        <v>TU</v>
      </c>
      <c r="BO9" s="2">
        <f t="shared" si="2"/>
        <v>0</v>
      </c>
      <c r="BP9" s="2">
        <f t="shared" si="3"/>
        <v>1</v>
      </c>
      <c r="BR9" s="2">
        <f t="shared" si="4"/>
        <v>0</v>
      </c>
      <c r="BS9" s="2">
        <f t="shared" si="4"/>
        <v>0</v>
      </c>
      <c r="BT9" s="2">
        <f t="shared" si="4"/>
        <v>0</v>
      </c>
      <c r="BU9" s="2">
        <f t="shared" si="4"/>
        <v>0</v>
      </c>
      <c r="BV9" s="2">
        <f t="shared" si="4"/>
        <v>0</v>
      </c>
      <c r="BW9" s="2">
        <f t="shared" si="4"/>
        <v>0</v>
      </c>
      <c r="BX9" s="2">
        <f t="shared" si="4"/>
        <v>0</v>
      </c>
      <c r="BY9" s="2">
        <f t="shared" si="4"/>
        <v>0</v>
      </c>
      <c r="BZ9" s="2">
        <f t="shared" si="4"/>
        <v>0</v>
      </c>
      <c r="CA9" s="2">
        <f t="shared" si="4"/>
        <v>0</v>
      </c>
      <c r="CB9" s="2">
        <f t="shared" si="4"/>
        <v>0</v>
      </c>
      <c r="CC9" s="2">
        <f t="shared" si="4"/>
        <v>0</v>
      </c>
      <c r="CD9" s="2">
        <f t="shared" si="4"/>
        <v>0</v>
      </c>
      <c r="CE9" s="2">
        <f t="shared" si="4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КА-7  -  Тух</v>
      </c>
      <c r="B10" s="10" t="s">
        <v>1709</v>
      </c>
      <c r="C10" s="18">
        <v>185</v>
      </c>
      <c r="D10" s="18">
        <v>130</v>
      </c>
      <c r="E10" s="22" t="s">
        <v>114</v>
      </c>
      <c r="F10" s="22">
        <v>3</v>
      </c>
      <c r="G10" s="22"/>
      <c r="H10" s="20">
        <f t="shared" ca="1" si="5"/>
        <v>0</v>
      </c>
      <c r="I10" s="16" t="str">
        <f t="shared" si="6"/>
        <v>07K002TU0N19</v>
      </c>
      <c r="J10" s="54">
        <v>142.9</v>
      </c>
      <c r="K10" s="54">
        <v>141.66</v>
      </c>
      <c r="L10" s="54">
        <v>139.26</v>
      </c>
      <c r="M10" s="54">
        <v>144.22</v>
      </c>
      <c r="N10" s="54">
        <v>145.27000000000001</v>
      </c>
      <c r="O10" s="54">
        <v>143.52000000000001</v>
      </c>
      <c r="P10" s="54">
        <v>146.83000000000001</v>
      </c>
      <c r="Q10" s="54">
        <v>136.87</v>
      </c>
      <c r="R10" s="54">
        <v>135.58000000000001</v>
      </c>
      <c r="S10" s="54">
        <v>140.96</v>
      </c>
      <c r="T10" s="54">
        <v>136.71</v>
      </c>
      <c r="U10" s="54">
        <v>139.09</v>
      </c>
      <c r="V10" s="54">
        <v>141.21</v>
      </c>
      <c r="W10" s="56">
        <v>138.43</v>
      </c>
      <c r="X10" s="2">
        <f t="shared" ca="1" si="7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153.09</v>
      </c>
      <c r="AM10" s="55">
        <v>149.54</v>
      </c>
      <c r="AN10" s="55">
        <v>147.97</v>
      </c>
      <c r="AO10" s="55">
        <v>149.13999999999999</v>
      </c>
      <c r="AP10" s="55">
        <v>149.38999999999999</v>
      </c>
      <c r="AQ10" s="55">
        <v>148.28</v>
      </c>
      <c r="AR10" s="55">
        <v>150.88999999999999</v>
      </c>
      <c r="AS10" s="55">
        <v>154.26</v>
      </c>
      <c r="AT10" s="55">
        <v>151.59</v>
      </c>
      <c r="AU10" s="55">
        <v>158.01</v>
      </c>
      <c r="AV10" s="55">
        <v>152.27000000000001</v>
      </c>
      <c r="AW10" s="55">
        <v>154.66</v>
      </c>
      <c r="AX10" s="55">
        <v>145.41999999999999</v>
      </c>
      <c r="AY10" s="55">
        <v>150.43</v>
      </c>
      <c r="AZ10" s="2">
        <f t="shared" ca="1" si="8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1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9"/>
        <v>TU</v>
      </c>
      <c r="BO10" s="2">
        <f t="shared" si="2"/>
        <v>0</v>
      </c>
      <c r="BP10" s="2">
        <f t="shared" si="3"/>
        <v>1</v>
      </c>
      <c r="BR10" s="2">
        <f t="shared" si="4"/>
        <v>0</v>
      </c>
      <c r="BS10" s="2">
        <f t="shared" si="4"/>
        <v>0</v>
      </c>
      <c r="BT10" s="2">
        <f t="shared" si="4"/>
        <v>0</v>
      </c>
      <c r="BU10" s="2">
        <f t="shared" si="4"/>
        <v>0</v>
      </c>
      <c r="BV10" s="2">
        <f t="shared" si="4"/>
        <v>0</v>
      </c>
      <c r="BW10" s="2">
        <f t="shared" si="4"/>
        <v>0</v>
      </c>
      <c r="BX10" s="2">
        <f t="shared" si="4"/>
        <v>0</v>
      </c>
      <c r="BY10" s="2">
        <f t="shared" si="4"/>
        <v>0</v>
      </c>
      <c r="BZ10" s="2">
        <f t="shared" si="4"/>
        <v>0</v>
      </c>
      <c r="CA10" s="2">
        <f t="shared" si="4"/>
        <v>0</v>
      </c>
      <c r="CB10" s="2">
        <f t="shared" si="4"/>
        <v>0</v>
      </c>
      <c r="CC10" s="2">
        <f t="shared" si="4"/>
        <v>0</v>
      </c>
      <c r="CD10" s="2">
        <f t="shared" si="4"/>
        <v>0</v>
      </c>
      <c r="CE10" s="2">
        <f t="shared" si="4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КА-8  -  Тух</v>
      </c>
      <c r="B11" s="10" t="s">
        <v>1710</v>
      </c>
      <c r="C11" s="18">
        <v>185</v>
      </c>
      <c r="D11" s="18">
        <v>130</v>
      </c>
      <c r="E11" s="22" t="s">
        <v>114</v>
      </c>
      <c r="F11" s="22">
        <v>3</v>
      </c>
      <c r="G11" s="22"/>
      <c r="H11" s="20">
        <f t="shared" ca="1" si="5"/>
        <v>0</v>
      </c>
      <c r="I11" s="16" t="str">
        <f t="shared" si="6"/>
        <v>08K002TU0N19</v>
      </c>
      <c r="J11" s="54">
        <v>150.78</v>
      </c>
      <c r="K11" s="54">
        <v>149.16999999999999</v>
      </c>
      <c r="L11" s="54">
        <v>149.26</v>
      </c>
      <c r="M11" s="54">
        <v>151.07</v>
      </c>
      <c r="N11" s="54">
        <v>152.96</v>
      </c>
      <c r="O11" s="54">
        <v>154.27000000000001</v>
      </c>
      <c r="P11" s="54">
        <v>156.44</v>
      </c>
      <c r="Q11" s="54">
        <v>153.83000000000001</v>
      </c>
      <c r="R11" s="54">
        <v>152.13999999999999</v>
      </c>
      <c r="S11" s="54">
        <v>157.91999999999999</v>
      </c>
      <c r="T11" s="54">
        <v>158.36000000000001</v>
      </c>
      <c r="U11" s="54">
        <v>159.52000000000001</v>
      </c>
      <c r="V11" s="54">
        <v>162.06</v>
      </c>
      <c r="W11" s="56">
        <v>158.09</v>
      </c>
      <c r="X11" s="2">
        <f t="shared" ca="1" si="7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154.24</v>
      </c>
      <c r="AM11" s="55">
        <v>151.41</v>
      </c>
      <c r="AN11" s="55">
        <v>154.09</v>
      </c>
      <c r="AO11" s="55">
        <v>151.56</v>
      </c>
      <c r="AP11" s="55">
        <v>147.52000000000001</v>
      </c>
      <c r="AQ11" s="55">
        <v>156.21</v>
      </c>
      <c r="AR11" s="55">
        <v>156.57</v>
      </c>
      <c r="AS11" s="55">
        <v>156.69999999999999</v>
      </c>
      <c r="AT11" s="55">
        <v>156.53</v>
      </c>
      <c r="AU11" s="55">
        <v>156.58000000000001</v>
      </c>
      <c r="AV11" s="55">
        <v>157.25</v>
      </c>
      <c r="AW11" s="55">
        <v>153.12</v>
      </c>
      <c r="AX11" s="55">
        <v>149.86000000000001</v>
      </c>
      <c r="AY11" s="55">
        <v>147.07</v>
      </c>
      <c r="AZ11" s="2">
        <f t="shared" ca="1" si="8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1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9"/>
        <v>TU</v>
      </c>
      <c r="BO11" s="2">
        <f t="shared" si="2"/>
        <v>0</v>
      </c>
      <c r="BP11" s="2">
        <f t="shared" si="3"/>
        <v>1</v>
      </c>
      <c r="BR11" s="2">
        <f t="shared" si="4"/>
        <v>0</v>
      </c>
      <c r="BS11" s="2">
        <f t="shared" si="4"/>
        <v>0</v>
      </c>
      <c r="BT11" s="2">
        <f t="shared" si="4"/>
        <v>0</v>
      </c>
      <c r="BU11" s="2">
        <f t="shared" si="4"/>
        <v>0</v>
      </c>
      <c r="BV11" s="2">
        <f t="shared" si="4"/>
        <v>0</v>
      </c>
      <c r="BW11" s="2">
        <f t="shared" si="4"/>
        <v>0</v>
      </c>
      <c r="BX11" s="2">
        <f t="shared" si="4"/>
        <v>0</v>
      </c>
      <c r="BY11" s="2">
        <f t="shared" si="4"/>
        <v>0</v>
      </c>
      <c r="BZ11" s="2">
        <f t="shared" si="4"/>
        <v>0</v>
      </c>
      <c r="CA11" s="2">
        <f t="shared" si="4"/>
        <v>0</v>
      </c>
      <c r="CB11" s="2">
        <f t="shared" si="4"/>
        <v>0</v>
      </c>
      <c r="CC11" s="2">
        <f t="shared" si="4"/>
        <v>0</v>
      </c>
      <c r="CD11" s="2">
        <f t="shared" si="4"/>
        <v>0</v>
      </c>
      <c r="CE11" s="2">
        <f t="shared" si="4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КА-9  -  Тух</v>
      </c>
      <c r="B12" s="10" t="s">
        <v>1711</v>
      </c>
      <c r="C12" s="18">
        <v>185</v>
      </c>
      <c r="D12" s="18">
        <v>130</v>
      </c>
      <c r="E12" s="22" t="s">
        <v>114</v>
      </c>
      <c r="F12" s="22">
        <v>3</v>
      </c>
      <c r="G12" s="22"/>
      <c r="H12" s="20">
        <f t="shared" ca="1" si="5"/>
        <v>0</v>
      </c>
      <c r="I12" s="16" t="str">
        <f t="shared" si="6"/>
        <v>09K002TU0L19</v>
      </c>
      <c r="J12" s="54">
        <v>149.28</v>
      </c>
      <c r="K12" s="54">
        <v>148.86000000000001</v>
      </c>
      <c r="L12" s="54">
        <v>141.28</v>
      </c>
      <c r="M12" s="54">
        <v>149.44</v>
      </c>
      <c r="N12" s="54">
        <v>158.84</v>
      </c>
      <c r="O12" s="54">
        <v>157.28</v>
      </c>
      <c r="P12" s="54">
        <v>155.55000000000001</v>
      </c>
      <c r="Q12" s="54">
        <v>149.74</v>
      </c>
      <c r="R12" s="54">
        <v>147.25</v>
      </c>
      <c r="S12" s="54">
        <v>148.74</v>
      </c>
      <c r="T12" s="54">
        <v>155.65</v>
      </c>
      <c r="U12" s="54">
        <v>157.54</v>
      </c>
      <c r="V12" s="54">
        <v>156.04</v>
      </c>
      <c r="W12" s="56">
        <v>152.12</v>
      </c>
      <c r="X12" s="2">
        <f t="shared" ca="1" si="7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40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156.13999999999999</v>
      </c>
      <c r="AM12" s="55">
        <v>156.25</v>
      </c>
      <c r="AN12" s="55">
        <v>150.19</v>
      </c>
      <c r="AO12" s="55">
        <v>151.63999999999999</v>
      </c>
      <c r="AP12" s="55">
        <v>155.5</v>
      </c>
      <c r="AQ12" s="55">
        <v>157.63</v>
      </c>
      <c r="AR12" s="55">
        <v>157.38</v>
      </c>
      <c r="AS12" s="55">
        <v>155.9</v>
      </c>
      <c r="AT12" s="55">
        <v>157.29</v>
      </c>
      <c r="AU12" s="55">
        <v>154.54</v>
      </c>
      <c r="AV12" s="55">
        <v>155.34</v>
      </c>
      <c r="AW12" s="55">
        <v>154.79</v>
      </c>
      <c r="AX12" s="55">
        <v>153.02000000000001</v>
      </c>
      <c r="AY12" s="55">
        <v>153.63999999999999</v>
      </c>
      <c r="AZ12" s="2">
        <f t="shared" ca="1" si="8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1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9"/>
        <v>TU</v>
      </c>
      <c r="BO12" s="2">
        <f t="shared" si="2"/>
        <v>0</v>
      </c>
      <c r="BP12" s="2">
        <f t="shared" si="3"/>
        <v>1</v>
      </c>
      <c r="BR12" s="2">
        <f t="shared" si="4"/>
        <v>0</v>
      </c>
      <c r="BS12" s="2">
        <f t="shared" si="4"/>
        <v>0</v>
      </c>
      <c r="BT12" s="2">
        <f t="shared" si="4"/>
        <v>0</v>
      </c>
      <c r="BU12" s="2">
        <f t="shared" si="4"/>
        <v>0</v>
      </c>
      <c r="BV12" s="2">
        <f t="shared" si="4"/>
        <v>0</v>
      </c>
      <c r="BW12" s="2">
        <f t="shared" si="4"/>
        <v>0</v>
      </c>
      <c r="BX12" s="2">
        <f t="shared" si="4"/>
        <v>0</v>
      </c>
      <c r="BY12" s="2">
        <f t="shared" si="4"/>
        <v>0</v>
      </c>
      <c r="BZ12" s="2">
        <f t="shared" si="4"/>
        <v>0</v>
      </c>
      <c r="CA12" s="2">
        <f t="shared" si="4"/>
        <v>0</v>
      </c>
      <c r="CB12" s="2">
        <f t="shared" si="4"/>
        <v>0</v>
      </c>
      <c r="CC12" s="2">
        <f t="shared" si="4"/>
        <v>0</v>
      </c>
      <c r="CD12" s="2">
        <f t="shared" si="4"/>
        <v>0</v>
      </c>
      <c r="CE12" s="2">
        <f t="shared" si="4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КА-10  -  Тух</v>
      </c>
      <c r="B13" s="10" t="s">
        <v>1712</v>
      </c>
      <c r="C13" s="18">
        <v>185</v>
      </c>
      <c r="D13" s="18">
        <v>130</v>
      </c>
      <c r="E13" s="22" t="s">
        <v>114</v>
      </c>
      <c r="F13" s="22">
        <v>3</v>
      </c>
      <c r="G13" s="22"/>
      <c r="H13" s="20">
        <f t="shared" ca="1" si="5"/>
        <v>0</v>
      </c>
      <c r="I13" s="16" t="str">
        <f t="shared" si="6"/>
        <v>10K002TU0L19</v>
      </c>
      <c r="J13" s="54">
        <v>169</v>
      </c>
      <c r="K13" s="54">
        <v>168</v>
      </c>
      <c r="L13" s="54">
        <v>168</v>
      </c>
      <c r="M13" s="54">
        <v>169</v>
      </c>
      <c r="N13" s="54">
        <v>167</v>
      </c>
      <c r="O13" s="54">
        <v>0</v>
      </c>
      <c r="P13" s="54">
        <v>0</v>
      </c>
      <c r="Q13" s="54">
        <v>0</v>
      </c>
      <c r="R13" s="54">
        <v>0</v>
      </c>
      <c r="S13" s="54">
        <v>157</v>
      </c>
      <c r="T13" s="54">
        <v>159</v>
      </c>
      <c r="U13" s="54">
        <v>166</v>
      </c>
      <c r="V13" s="54">
        <v>170</v>
      </c>
      <c r="W13" s="56">
        <v>162</v>
      </c>
      <c r="X13" s="2">
        <f t="shared" ca="1" si="7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155.86000000000001</v>
      </c>
      <c r="AM13" s="55">
        <v>156.19999999999999</v>
      </c>
      <c r="AN13" s="55">
        <v>154.96</v>
      </c>
      <c r="AO13" s="55">
        <v>152.91</v>
      </c>
      <c r="AP13" s="55">
        <v>150.9</v>
      </c>
      <c r="AQ13" s="55">
        <v>0</v>
      </c>
      <c r="AR13" s="55">
        <v>0</v>
      </c>
      <c r="AS13" s="55">
        <v>0</v>
      </c>
      <c r="AT13" s="55">
        <v>0</v>
      </c>
      <c r="AU13" s="55">
        <v>153.85</v>
      </c>
      <c r="AV13" s="55">
        <v>154.99</v>
      </c>
      <c r="AW13" s="55">
        <v>153.27000000000001</v>
      </c>
      <c r="AX13" s="55">
        <v>151.72999999999999</v>
      </c>
      <c r="AY13" s="55">
        <v>153.72999999999999</v>
      </c>
      <c r="AZ13" s="2">
        <f t="shared" ca="1" si="8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9"/>
        <v>TU</v>
      </c>
      <c r="BO13" s="2">
        <f t="shared" si="2"/>
        <v>0</v>
      </c>
      <c r="BP13" s="2">
        <f t="shared" si="3"/>
        <v>1</v>
      </c>
      <c r="BR13" s="2">
        <f t="shared" si="4"/>
        <v>0</v>
      </c>
      <c r="BS13" s="2">
        <f t="shared" si="4"/>
        <v>0</v>
      </c>
      <c r="BT13" s="2">
        <f t="shared" si="4"/>
        <v>0</v>
      </c>
      <c r="BU13" s="2">
        <f t="shared" si="4"/>
        <v>0</v>
      </c>
      <c r="BV13" s="2">
        <f t="shared" si="4"/>
        <v>0</v>
      </c>
      <c r="BW13" s="2">
        <f t="shared" si="4"/>
        <v>0</v>
      </c>
      <c r="BX13" s="2">
        <f t="shared" si="4"/>
        <v>0</v>
      </c>
      <c r="BY13" s="2">
        <f t="shared" si="4"/>
        <v>0</v>
      </c>
      <c r="BZ13" s="2">
        <f t="shared" si="4"/>
        <v>0</v>
      </c>
      <c r="CA13" s="2">
        <f t="shared" si="4"/>
        <v>0</v>
      </c>
      <c r="CB13" s="2">
        <f t="shared" si="4"/>
        <v>0</v>
      </c>
      <c r="CC13" s="2">
        <f t="shared" si="4"/>
        <v>0</v>
      </c>
      <c r="CD13" s="2">
        <f t="shared" si="4"/>
        <v>0</v>
      </c>
      <c r="CE13" s="2">
        <f t="shared" si="4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КА-11  -  Тух</v>
      </c>
      <c r="B14" s="10" t="s">
        <v>1713</v>
      </c>
      <c r="C14" s="18">
        <v>185</v>
      </c>
      <c r="D14" s="18">
        <v>130</v>
      </c>
      <c r="E14" s="22" t="s">
        <v>114</v>
      </c>
      <c r="F14" s="22">
        <v>3</v>
      </c>
      <c r="G14" s="22"/>
      <c r="H14" s="20">
        <f t="shared" ca="1" si="5"/>
        <v>0</v>
      </c>
      <c r="I14" s="16" t="str">
        <f t="shared" si="6"/>
        <v>11K002TU0L19</v>
      </c>
      <c r="J14" s="54">
        <v>170.7</v>
      </c>
      <c r="K14" s="54">
        <v>169.87</v>
      </c>
      <c r="L14" s="54">
        <v>170.66</v>
      </c>
      <c r="M14" s="54">
        <v>172.42</v>
      </c>
      <c r="N14" s="54">
        <v>170.99</v>
      </c>
      <c r="O14" s="54">
        <v>164.54</v>
      </c>
      <c r="P14" s="54">
        <v>161.15</v>
      </c>
      <c r="Q14" s="54">
        <v>156.86000000000001</v>
      </c>
      <c r="R14" s="54">
        <v>155.69</v>
      </c>
      <c r="S14" s="54">
        <v>162.65</v>
      </c>
      <c r="T14" s="54">
        <v>167.46</v>
      </c>
      <c r="U14" s="54">
        <v>168.46</v>
      </c>
      <c r="V14" s="54">
        <v>166.44</v>
      </c>
      <c r="W14" s="56">
        <v>163.69</v>
      </c>
      <c r="X14" s="2">
        <f t="shared" ca="1" si="7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156.94</v>
      </c>
      <c r="AM14" s="55">
        <v>156.5</v>
      </c>
      <c r="AN14" s="55">
        <v>157.13999999999999</v>
      </c>
      <c r="AO14" s="55">
        <v>155.13</v>
      </c>
      <c r="AP14" s="55">
        <v>154.63</v>
      </c>
      <c r="AQ14" s="55">
        <v>155.30000000000001</v>
      </c>
      <c r="AR14" s="55">
        <v>152.35</v>
      </c>
      <c r="AS14" s="55">
        <v>152.94999999999999</v>
      </c>
      <c r="AT14" s="55">
        <v>152.1</v>
      </c>
      <c r="AU14" s="55">
        <v>153.75</v>
      </c>
      <c r="AV14" s="55">
        <v>156.94</v>
      </c>
      <c r="AW14" s="55">
        <v>155.24</v>
      </c>
      <c r="AX14" s="55">
        <v>152.24</v>
      </c>
      <c r="AY14" s="55">
        <v>152.05000000000001</v>
      </c>
      <c r="AZ14" s="2">
        <f t="shared" ca="1" si="8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9"/>
        <v>TU</v>
      </c>
      <c r="BO14" s="2">
        <f t="shared" si="2"/>
        <v>0</v>
      </c>
      <c r="BP14" s="2">
        <f t="shared" si="3"/>
        <v>1</v>
      </c>
      <c r="BR14" s="2">
        <f t="shared" si="4"/>
        <v>0</v>
      </c>
      <c r="BS14" s="2">
        <f t="shared" si="4"/>
        <v>0</v>
      </c>
      <c r="BT14" s="2">
        <f t="shared" si="4"/>
        <v>0</v>
      </c>
      <c r="BU14" s="2">
        <f t="shared" si="4"/>
        <v>0</v>
      </c>
      <c r="BV14" s="2">
        <f t="shared" si="4"/>
        <v>0</v>
      </c>
      <c r="BW14" s="2">
        <f t="shared" si="4"/>
        <v>0</v>
      </c>
      <c r="BX14" s="2">
        <f t="shared" si="4"/>
        <v>0</v>
      </c>
      <c r="BY14" s="2">
        <f t="shared" si="4"/>
        <v>0</v>
      </c>
      <c r="BZ14" s="2">
        <f t="shared" si="4"/>
        <v>0</v>
      </c>
      <c r="CA14" s="2">
        <f t="shared" si="4"/>
        <v>0</v>
      </c>
      <c r="CB14" s="2">
        <f t="shared" si="4"/>
        <v>0</v>
      </c>
      <c r="CC14" s="2">
        <f t="shared" si="4"/>
        <v>0</v>
      </c>
      <c r="CD14" s="2">
        <f t="shared" si="4"/>
        <v>0</v>
      </c>
      <c r="CE14" s="2">
        <f t="shared" si="4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КА-12  -  Тух</v>
      </c>
      <c r="B15" s="10" t="s">
        <v>1714</v>
      </c>
      <c r="C15" s="18">
        <v>185</v>
      </c>
      <c r="D15" s="18">
        <v>130</v>
      </c>
      <c r="E15" s="22" t="s">
        <v>114</v>
      </c>
      <c r="F15" s="22">
        <v>3</v>
      </c>
      <c r="G15" s="22"/>
      <c r="H15" s="20">
        <f t="shared" ca="1" si="5"/>
        <v>0</v>
      </c>
      <c r="I15" s="16" t="str">
        <f t="shared" si="6"/>
        <v>12K002TU0L19</v>
      </c>
      <c r="J15" s="54">
        <v>159</v>
      </c>
      <c r="K15" s="54">
        <v>158</v>
      </c>
      <c r="L15" s="54">
        <v>158</v>
      </c>
      <c r="M15" s="54">
        <v>156</v>
      </c>
      <c r="N15" s="54">
        <v>159</v>
      </c>
      <c r="O15" s="54">
        <v>155</v>
      </c>
      <c r="P15" s="54">
        <v>154</v>
      </c>
      <c r="Q15" s="54">
        <v>146</v>
      </c>
      <c r="R15" s="54">
        <v>141</v>
      </c>
      <c r="S15" s="54">
        <v>145</v>
      </c>
      <c r="T15" s="54">
        <v>0</v>
      </c>
      <c r="U15" s="54">
        <v>0</v>
      </c>
      <c r="V15" s="54">
        <v>0</v>
      </c>
      <c r="W15" s="56">
        <v>0</v>
      </c>
      <c r="X15" s="2">
        <f t="shared" ca="1" si="7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154.76</v>
      </c>
      <c r="AM15" s="55">
        <v>154.63999999999999</v>
      </c>
      <c r="AN15" s="55">
        <v>154.37</v>
      </c>
      <c r="AO15" s="55">
        <v>150.55000000000001</v>
      </c>
      <c r="AP15" s="55">
        <v>151.63999999999999</v>
      </c>
      <c r="AQ15" s="55">
        <v>157.5</v>
      </c>
      <c r="AR15" s="55">
        <v>157.05000000000001</v>
      </c>
      <c r="AS15" s="55">
        <v>155.71</v>
      </c>
      <c r="AT15" s="55">
        <v>154.26</v>
      </c>
      <c r="AU15" s="55">
        <v>151.24</v>
      </c>
      <c r="AV15" s="55">
        <v>0</v>
      </c>
      <c r="AW15" s="55">
        <v>0</v>
      </c>
      <c r="AX15" s="55">
        <v>0</v>
      </c>
      <c r="AY15" s="55">
        <v>0</v>
      </c>
      <c r="AZ15" s="2">
        <f t="shared" ca="1" si="8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9"/>
        <v>TU</v>
      </c>
      <c r="BP15" s="2">
        <f t="shared" si="3"/>
        <v>1</v>
      </c>
      <c r="BR15" s="2">
        <f t="shared" si="4"/>
        <v>0</v>
      </c>
      <c r="BS15" s="2">
        <f t="shared" si="4"/>
        <v>0</v>
      </c>
      <c r="BT15" s="2">
        <f t="shared" si="4"/>
        <v>0</v>
      </c>
      <c r="BU15" s="2">
        <f t="shared" si="4"/>
        <v>0</v>
      </c>
      <c r="BV15" s="2">
        <f t="shared" si="4"/>
        <v>0</v>
      </c>
      <c r="BW15" s="2">
        <f t="shared" si="4"/>
        <v>0</v>
      </c>
      <c r="BX15" s="2">
        <f t="shared" si="4"/>
        <v>0</v>
      </c>
      <c r="BY15" s="2">
        <f t="shared" si="4"/>
        <v>0</v>
      </c>
      <c r="BZ15" s="2">
        <f t="shared" si="4"/>
        <v>0</v>
      </c>
      <c r="CA15" s="2">
        <f t="shared" si="4"/>
        <v>0</v>
      </c>
      <c r="CB15" s="2">
        <f t="shared" si="4"/>
        <v>0</v>
      </c>
      <c r="CC15" s="2">
        <f t="shared" si="4"/>
        <v>0</v>
      </c>
      <c r="CD15" s="2">
        <f t="shared" si="4"/>
        <v>0</v>
      </c>
      <c r="CE15" s="2">
        <f t="shared" si="4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КА-5  -  α_рс</v>
      </c>
      <c r="B16" s="10" t="s">
        <v>1715</v>
      </c>
      <c r="C16" s="18">
        <v>1.5</v>
      </c>
      <c r="D16" s="18">
        <v>1.25</v>
      </c>
      <c r="E16" s="22" t="s">
        <v>116</v>
      </c>
      <c r="F16" s="22">
        <v>3</v>
      </c>
      <c r="G16" s="22"/>
      <c r="H16" s="20">
        <f t="shared" ca="1" si="5"/>
        <v>0</v>
      </c>
      <c r="I16" s="16" t="str">
        <f t="shared" si="6"/>
        <v>05K002KI0N19</v>
      </c>
      <c r="J16" s="54">
        <v>1.339</v>
      </c>
      <c r="K16" s="54">
        <v>1.3560000000000001</v>
      </c>
      <c r="L16" s="54">
        <v>1.331</v>
      </c>
      <c r="M16" s="54">
        <v>1.3560000000000001</v>
      </c>
      <c r="N16" s="54">
        <v>1.3740000000000001</v>
      </c>
      <c r="O16" s="54">
        <v>1.319</v>
      </c>
      <c r="P16" s="54">
        <v>1.306</v>
      </c>
      <c r="Q16" s="54">
        <v>1.323</v>
      </c>
      <c r="R16" s="54">
        <v>1.3140000000000001</v>
      </c>
      <c r="S16" s="54">
        <v>1.375</v>
      </c>
      <c r="T16" s="54">
        <v>1.3480000000000001</v>
      </c>
      <c r="U16" s="54">
        <v>1.331</v>
      </c>
      <c r="V16" s="54">
        <v>1.3740000000000001</v>
      </c>
      <c r="W16" s="56">
        <v>1.3140000000000001</v>
      </c>
      <c r="X16" s="2">
        <f t="shared" ca="1" si="7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1.34</v>
      </c>
      <c r="AM16" s="55">
        <v>1.37</v>
      </c>
      <c r="AN16" s="55">
        <v>1.36</v>
      </c>
      <c r="AO16" s="55">
        <v>1.37</v>
      </c>
      <c r="AP16" s="55">
        <v>1.35</v>
      </c>
      <c r="AQ16" s="55">
        <v>1.35</v>
      </c>
      <c r="AR16" s="55">
        <v>1.49</v>
      </c>
      <c r="AS16" s="55">
        <v>1.42</v>
      </c>
      <c r="AT16" s="55">
        <v>1.38</v>
      </c>
      <c r="AU16" s="55">
        <v>1.31</v>
      </c>
      <c r="AV16" s="55">
        <v>1.43</v>
      </c>
      <c r="AW16" s="55">
        <v>1.39</v>
      </c>
      <c r="AX16" s="55">
        <v>1.36</v>
      </c>
      <c r="AY16" s="55">
        <v>1.41</v>
      </c>
      <c r="AZ16" s="2">
        <f t="shared" ca="1" si="8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9"/>
        <v>KI</v>
      </c>
      <c r="BO16" s="2">
        <f t="shared" ref="BO16:BO22" si="10">IF(AND(COUNTIF(J16:W16,"&gt;0")&gt;6,COUNTIF(J16:W16,"&gt;0")=SUM(BR16:CE16)),SUM(BR16:CE16),0)</f>
        <v>0</v>
      </c>
      <c r="BP16" s="2">
        <f t="shared" si="3"/>
        <v>1</v>
      </c>
      <c r="BR16" s="2">
        <f t="shared" ref="BR16:CE23" si="11">IF(AND(J78 &gt;0,J16&gt;$C16,J16 &gt;0.5),1,0)</f>
        <v>0</v>
      </c>
      <c r="BS16" s="2">
        <f t="shared" si="11"/>
        <v>0</v>
      </c>
      <c r="BT16" s="2">
        <f t="shared" si="11"/>
        <v>0</v>
      </c>
      <c r="BU16" s="2">
        <f t="shared" si="11"/>
        <v>0</v>
      </c>
      <c r="BV16" s="2">
        <f t="shared" si="11"/>
        <v>0</v>
      </c>
      <c r="BW16" s="2">
        <f t="shared" si="11"/>
        <v>0</v>
      </c>
      <c r="BX16" s="2">
        <f t="shared" si="11"/>
        <v>0</v>
      </c>
      <c r="BY16" s="2">
        <f t="shared" si="11"/>
        <v>0</v>
      </c>
      <c r="BZ16" s="2">
        <f t="shared" si="11"/>
        <v>0</v>
      </c>
      <c r="CA16" s="2">
        <f t="shared" si="11"/>
        <v>0</v>
      </c>
      <c r="CB16" s="2">
        <f t="shared" si="11"/>
        <v>0</v>
      </c>
      <c r="CC16" s="2">
        <f t="shared" si="11"/>
        <v>0</v>
      </c>
      <c r="CD16" s="2">
        <f t="shared" si="11"/>
        <v>0</v>
      </c>
      <c r="CE16" s="2">
        <f t="shared" si="11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КА-6  -  α_рс</v>
      </c>
      <c r="B17" s="10" t="s">
        <v>1716</v>
      </c>
      <c r="C17" s="18">
        <v>1.5</v>
      </c>
      <c r="D17" s="18">
        <v>1.25</v>
      </c>
      <c r="E17" s="22" t="s">
        <v>116</v>
      </c>
      <c r="F17" s="22">
        <v>3</v>
      </c>
      <c r="G17" s="22"/>
      <c r="H17" s="20">
        <f t="shared" ca="1" si="5"/>
        <v>0</v>
      </c>
      <c r="I17" s="16" t="str">
        <f t="shared" si="6"/>
        <v>06K002KI0N19</v>
      </c>
      <c r="J17" s="54">
        <v>1.323</v>
      </c>
      <c r="K17" s="54">
        <v>1.339</v>
      </c>
      <c r="L17" s="54">
        <v>1.3560000000000001</v>
      </c>
      <c r="M17" s="54">
        <v>1.3740000000000001</v>
      </c>
      <c r="N17" s="54">
        <v>1.3740000000000001</v>
      </c>
      <c r="O17" s="54">
        <v>1.28</v>
      </c>
      <c r="P17" s="54">
        <v>1.306</v>
      </c>
      <c r="Q17" s="54">
        <v>1.33</v>
      </c>
      <c r="R17" s="54">
        <v>1.339</v>
      </c>
      <c r="S17" s="54">
        <v>1.331</v>
      </c>
      <c r="T17" s="54">
        <v>1.331</v>
      </c>
      <c r="U17" s="54">
        <v>1.365</v>
      </c>
      <c r="V17" s="54">
        <v>1.3480000000000001</v>
      </c>
      <c r="W17" s="56">
        <v>1.296</v>
      </c>
      <c r="X17" s="2">
        <f t="shared" ca="1" si="7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1.39</v>
      </c>
      <c r="AM17" s="55">
        <v>1.39</v>
      </c>
      <c r="AN17" s="55">
        <v>1.31</v>
      </c>
      <c r="AO17" s="55">
        <v>1.39</v>
      </c>
      <c r="AP17" s="55">
        <v>1.38</v>
      </c>
      <c r="AQ17" s="55">
        <v>1.34</v>
      </c>
      <c r="AR17" s="55">
        <v>1.38</v>
      </c>
      <c r="AS17" s="55">
        <v>1.42</v>
      </c>
      <c r="AT17" s="55">
        <v>1.37</v>
      </c>
      <c r="AU17" s="55">
        <v>1.32</v>
      </c>
      <c r="AV17" s="55">
        <v>1.39</v>
      </c>
      <c r="AW17" s="55">
        <v>1.4</v>
      </c>
      <c r="AX17" s="55">
        <v>1.42</v>
      </c>
      <c r="AY17" s="55">
        <v>1.39</v>
      </c>
      <c r="AZ17" s="2">
        <f t="shared" ca="1" si="8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9"/>
        <v>KI</v>
      </c>
      <c r="BO17" s="2">
        <f t="shared" si="10"/>
        <v>0</v>
      </c>
      <c r="BP17" s="2">
        <f t="shared" si="3"/>
        <v>1</v>
      </c>
      <c r="BR17" s="2">
        <f t="shared" si="11"/>
        <v>0</v>
      </c>
      <c r="BS17" s="2">
        <f t="shared" si="11"/>
        <v>0</v>
      </c>
      <c r="BT17" s="2">
        <f t="shared" si="11"/>
        <v>0</v>
      </c>
      <c r="BU17" s="2">
        <f t="shared" si="11"/>
        <v>0</v>
      </c>
      <c r="BV17" s="2">
        <f t="shared" si="11"/>
        <v>0</v>
      </c>
      <c r="BW17" s="2">
        <f t="shared" si="11"/>
        <v>0</v>
      </c>
      <c r="BX17" s="2">
        <f t="shared" si="11"/>
        <v>0</v>
      </c>
      <c r="BY17" s="2">
        <f t="shared" si="11"/>
        <v>0</v>
      </c>
      <c r="BZ17" s="2">
        <f t="shared" si="11"/>
        <v>0</v>
      </c>
      <c r="CA17" s="2">
        <f t="shared" si="11"/>
        <v>0</v>
      </c>
      <c r="CB17" s="2">
        <f t="shared" si="11"/>
        <v>0</v>
      </c>
      <c r="CC17" s="2">
        <f t="shared" si="11"/>
        <v>0</v>
      </c>
      <c r="CD17" s="2">
        <f t="shared" si="11"/>
        <v>0</v>
      </c>
      <c r="CE17" s="2">
        <f t="shared" si="11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КА-7  -  α_рс</v>
      </c>
      <c r="B18" s="10" t="s">
        <v>1717</v>
      </c>
      <c r="C18" s="18">
        <v>1.5</v>
      </c>
      <c r="D18" s="18">
        <v>1.25</v>
      </c>
      <c r="E18" s="22" t="s">
        <v>116</v>
      </c>
      <c r="F18" s="22">
        <v>3</v>
      </c>
      <c r="G18" s="22"/>
      <c r="H18" s="20">
        <f t="shared" ca="1" si="5"/>
        <v>0</v>
      </c>
      <c r="I18" s="16" t="str">
        <f t="shared" si="6"/>
        <v>07K002KI0N19</v>
      </c>
      <c r="J18" s="54">
        <v>1.331</v>
      </c>
      <c r="K18" s="54">
        <v>1.3740000000000001</v>
      </c>
      <c r="L18" s="54">
        <v>1.296</v>
      </c>
      <c r="M18" s="54">
        <v>1.365</v>
      </c>
      <c r="N18" s="54">
        <v>1.306</v>
      </c>
      <c r="O18" s="54">
        <v>1.323</v>
      </c>
      <c r="P18" s="54">
        <v>1.3480000000000001</v>
      </c>
      <c r="Q18" s="54">
        <v>1.339</v>
      </c>
      <c r="R18" s="54">
        <v>1.3740000000000001</v>
      </c>
      <c r="S18" s="54">
        <v>1.365</v>
      </c>
      <c r="T18" s="54">
        <v>1.3919999999999999</v>
      </c>
      <c r="U18" s="54">
        <v>1.339</v>
      </c>
      <c r="V18" s="54">
        <v>1.365</v>
      </c>
      <c r="W18" s="56">
        <v>1.323</v>
      </c>
      <c r="X18" s="2">
        <f t="shared" ca="1" si="7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1.35</v>
      </c>
      <c r="AM18" s="55">
        <v>1.38</v>
      </c>
      <c r="AN18" s="55">
        <v>1.39</v>
      </c>
      <c r="AO18" s="55">
        <v>1.41</v>
      </c>
      <c r="AP18" s="55">
        <v>1.41</v>
      </c>
      <c r="AQ18" s="55">
        <v>1.36</v>
      </c>
      <c r="AR18" s="55">
        <v>1.37</v>
      </c>
      <c r="AS18" s="55">
        <v>1.34</v>
      </c>
      <c r="AT18" s="55">
        <v>1.37</v>
      </c>
      <c r="AU18" s="55">
        <v>1.3</v>
      </c>
      <c r="AV18" s="55">
        <v>1.33</v>
      </c>
      <c r="AW18" s="55">
        <v>1.35</v>
      </c>
      <c r="AX18" s="55">
        <v>1.44</v>
      </c>
      <c r="AY18" s="55">
        <v>1.38</v>
      </c>
      <c r="AZ18" s="2">
        <f t="shared" ca="1" si="8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9"/>
        <v>KI</v>
      </c>
      <c r="BO18" s="2">
        <f t="shared" si="10"/>
        <v>0</v>
      </c>
      <c r="BP18" s="2">
        <f t="shared" si="3"/>
        <v>1</v>
      </c>
      <c r="BR18" s="2">
        <f t="shared" si="11"/>
        <v>0</v>
      </c>
      <c r="BS18" s="2">
        <f t="shared" si="11"/>
        <v>0</v>
      </c>
      <c r="BT18" s="2">
        <f t="shared" si="11"/>
        <v>0</v>
      </c>
      <c r="BU18" s="2">
        <f t="shared" si="11"/>
        <v>0</v>
      </c>
      <c r="BV18" s="2">
        <f t="shared" si="11"/>
        <v>0</v>
      </c>
      <c r="BW18" s="2">
        <f t="shared" si="11"/>
        <v>0</v>
      </c>
      <c r="BX18" s="2">
        <f t="shared" si="11"/>
        <v>0</v>
      </c>
      <c r="BY18" s="2">
        <f t="shared" si="11"/>
        <v>0</v>
      </c>
      <c r="BZ18" s="2">
        <f t="shared" si="11"/>
        <v>0</v>
      </c>
      <c r="CA18" s="2">
        <f t="shared" si="11"/>
        <v>0</v>
      </c>
      <c r="CB18" s="2">
        <f t="shared" si="11"/>
        <v>0</v>
      </c>
      <c r="CC18" s="2">
        <f t="shared" si="11"/>
        <v>0</v>
      </c>
      <c r="CD18" s="2">
        <f t="shared" si="11"/>
        <v>0</v>
      </c>
      <c r="CE18" s="2">
        <f t="shared" si="11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КА-8  -  α_рс</v>
      </c>
      <c r="B19" s="10" t="s">
        <v>1718</v>
      </c>
      <c r="C19" s="18">
        <v>1.5</v>
      </c>
      <c r="D19" s="18">
        <v>1.25</v>
      </c>
      <c r="E19" s="22" t="s">
        <v>116</v>
      </c>
      <c r="F19" s="22">
        <v>3</v>
      </c>
      <c r="G19" s="22"/>
      <c r="H19" s="20">
        <f t="shared" ca="1" si="5"/>
        <v>0</v>
      </c>
      <c r="I19" s="16" t="str">
        <f t="shared" si="6"/>
        <v>08K002KI0N19</v>
      </c>
      <c r="J19" s="54">
        <v>1.3480000000000001</v>
      </c>
      <c r="K19" s="54">
        <v>1.331</v>
      </c>
      <c r="L19" s="54">
        <v>1.331</v>
      </c>
      <c r="M19" s="54">
        <v>1.339</v>
      </c>
      <c r="N19" s="54">
        <v>1.323</v>
      </c>
      <c r="O19" s="54">
        <v>1.29</v>
      </c>
      <c r="P19" s="54">
        <v>1.331</v>
      </c>
      <c r="Q19" s="54">
        <v>1.3560000000000001</v>
      </c>
      <c r="R19" s="54">
        <v>1.29</v>
      </c>
      <c r="S19" s="54">
        <v>1.3919999999999999</v>
      </c>
      <c r="T19" s="54">
        <v>1.3560000000000001</v>
      </c>
      <c r="U19" s="54">
        <v>1.3740000000000001</v>
      </c>
      <c r="V19" s="54">
        <v>1.298</v>
      </c>
      <c r="W19" s="56">
        <v>1.331</v>
      </c>
      <c r="X19" s="2">
        <f t="shared" ca="1" si="7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1.37</v>
      </c>
      <c r="AM19" s="55">
        <v>1.38</v>
      </c>
      <c r="AN19" s="55">
        <v>1.36</v>
      </c>
      <c r="AO19" s="55">
        <v>1.4</v>
      </c>
      <c r="AP19" s="55">
        <v>1.45</v>
      </c>
      <c r="AQ19" s="55">
        <v>1.32</v>
      </c>
      <c r="AR19" s="55">
        <v>1.31</v>
      </c>
      <c r="AS19" s="55">
        <v>1.31</v>
      </c>
      <c r="AT19" s="55">
        <v>1.3</v>
      </c>
      <c r="AU19" s="55">
        <v>1.31</v>
      </c>
      <c r="AV19" s="55">
        <v>1.29</v>
      </c>
      <c r="AW19" s="55">
        <v>1.36</v>
      </c>
      <c r="AX19" s="55">
        <v>1.38</v>
      </c>
      <c r="AY19" s="55">
        <v>1.4</v>
      </c>
      <c r="AZ19" s="2">
        <f t="shared" ca="1" si="8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9"/>
        <v>KI</v>
      </c>
      <c r="BO19" s="2">
        <f t="shared" si="10"/>
        <v>0</v>
      </c>
      <c r="BP19" s="2">
        <f t="shared" si="3"/>
        <v>1</v>
      </c>
      <c r="BR19" s="2">
        <f t="shared" si="11"/>
        <v>0</v>
      </c>
      <c r="BS19" s="2">
        <f t="shared" si="11"/>
        <v>0</v>
      </c>
      <c r="BT19" s="2">
        <f t="shared" si="11"/>
        <v>0</v>
      </c>
      <c r="BU19" s="2">
        <f t="shared" si="11"/>
        <v>0</v>
      </c>
      <c r="BV19" s="2">
        <f t="shared" si="11"/>
        <v>0</v>
      </c>
      <c r="BW19" s="2">
        <f t="shared" si="11"/>
        <v>0</v>
      </c>
      <c r="BX19" s="2">
        <f t="shared" si="11"/>
        <v>0</v>
      </c>
      <c r="BY19" s="2">
        <f t="shared" si="11"/>
        <v>0</v>
      </c>
      <c r="BZ19" s="2">
        <f t="shared" si="11"/>
        <v>0</v>
      </c>
      <c r="CA19" s="2">
        <f t="shared" si="11"/>
        <v>0</v>
      </c>
      <c r="CB19" s="2">
        <f t="shared" si="11"/>
        <v>0</v>
      </c>
      <c r="CC19" s="2">
        <f t="shared" si="11"/>
        <v>0</v>
      </c>
      <c r="CD19" s="2">
        <f t="shared" si="11"/>
        <v>0</v>
      </c>
      <c r="CE19" s="2">
        <f t="shared" si="11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КА-9  -  α_рс</v>
      </c>
      <c r="B20" s="10" t="s">
        <v>1719</v>
      </c>
      <c r="C20" s="18">
        <v>1.5</v>
      </c>
      <c r="D20" s="18">
        <v>1.25</v>
      </c>
      <c r="E20" s="22" t="s">
        <v>116</v>
      </c>
      <c r="F20" s="22">
        <v>3</v>
      </c>
      <c r="G20" s="22"/>
      <c r="H20" s="20">
        <f t="shared" ca="1" si="5"/>
        <v>0</v>
      </c>
      <c r="I20" s="16" t="str">
        <f t="shared" si="6"/>
        <v>09K002KI0L19</v>
      </c>
      <c r="J20" s="54">
        <v>1.3540000000000001</v>
      </c>
      <c r="K20" s="54">
        <v>1.341</v>
      </c>
      <c r="L20" s="54">
        <v>1.3560000000000001</v>
      </c>
      <c r="M20" s="54">
        <v>1.3480000000000001</v>
      </c>
      <c r="N20" s="54">
        <v>1.369</v>
      </c>
      <c r="O20" s="54">
        <v>1.415</v>
      </c>
      <c r="P20" s="54">
        <v>1.359</v>
      </c>
      <c r="Q20" s="54">
        <v>1.385</v>
      </c>
      <c r="R20" s="54">
        <v>1.3420000000000001</v>
      </c>
      <c r="S20" s="54">
        <v>1.375</v>
      </c>
      <c r="T20" s="54">
        <v>1.3859999999999999</v>
      </c>
      <c r="U20" s="54">
        <v>1.3720000000000001</v>
      </c>
      <c r="V20" s="54">
        <v>1.347</v>
      </c>
      <c r="W20" s="56">
        <v>1.363</v>
      </c>
      <c r="X20" s="2">
        <f t="shared" ca="1" si="7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1.31</v>
      </c>
      <c r="AM20" s="55">
        <v>1.3</v>
      </c>
      <c r="AN20" s="55">
        <v>1.43</v>
      </c>
      <c r="AO20" s="55">
        <v>1.45</v>
      </c>
      <c r="AP20" s="55">
        <v>1.33</v>
      </c>
      <c r="AQ20" s="55">
        <v>1.3</v>
      </c>
      <c r="AR20" s="55">
        <v>1.31</v>
      </c>
      <c r="AS20" s="55">
        <v>1.3</v>
      </c>
      <c r="AT20" s="55">
        <v>1.3</v>
      </c>
      <c r="AU20" s="55">
        <v>1.3</v>
      </c>
      <c r="AV20" s="55">
        <v>1.3</v>
      </c>
      <c r="AW20" s="55">
        <v>1.31</v>
      </c>
      <c r="AX20" s="55">
        <v>1.32</v>
      </c>
      <c r="AY20" s="55">
        <v>1.31</v>
      </c>
      <c r="AZ20" s="2">
        <f t="shared" ca="1" si="8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9"/>
        <v>KI</v>
      </c>
      <c r="BO20" s="2">
        <f t="shared" si="10"/>
        <v>0</v>
      </c>
      <c r="BP20" s="2">
        <f t="shared" si="3"/>
        <v>1</v>
      </c>
      <c r="BR20" s="2">
        <f t="shared" si="11"/>
        <v>0</v>
      </c>
      <c r="BS20" s="2">
        <f t="shared" si="11"/>
        <v>0</v>
      </c>
      <c r="BT20" s="2">
        <f t="shared" si="11"/>
        <v>0</v>
      </c>
      <c r="BU20" s="2">
        <f t="shared" si="11"/>
        <v>0</v>
      </c>
      <c r="BV20" s="2">
        <f t="shared" si="11"/>
        <v>0</v>
      </c>
      <c r="BW20" s="2">
        <f t="shared" si="11"/>
        <v>0</v>
      </c>
      <c r="BX20" s="2">
        <f t="shared" si="11"/>
        <v>0</v>
      </c>
      <c r="BY20" s="2">
        <f t="shared" si="11"/>
        <v>0</v>
      </c>
      <c r="BZ20" s="2">
        <f t="shared" si="11"/>
        <v>0</v>
      </c>
      <c r="CA20" s="2">
        <f t="shared" si="11"/>
        <v>0</v>
      </c>
      <c r="CB20" s="2">
        <f t="shared" si="11"/>
        <v>0</v>
      </c>
      <c r="CC20" s="2">
        <f t="shared" si="11"/>
        <v>0</v>
      </c>
      <c r="CD20" s="2">
        <f t="shared" si="11"/>
        <v>0</v>
      </c>
      <c r="CE20" s="2">
        <f t="shared" si="11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КА-10  -  α_рс</v>
      </c>
      <c r="B21" s="10" t="s">
        <v>1720</v>
      </c>
      <c r="C21" s="18">
        <v>1.5</v>
      </c>
      <c r="D21" s="18">
        <v>1.25</v>
      </c>
      <c r="E21" s="22" t="s">
        <v>116</v>
      </c>
      <c r="F21" s="22">
        <v>3</v>
      </c>
      <c r="G21" s="22"/>
      <c r="H21" s="20">
        <f t="shared" ca="1" si="5"/>
        <v>0</v>
      </c>
      <c r="I21" s="16" t="str">
        <f t="shared" si="6"/>
        <v>10K002KI0L19</v>
      </c>
      <c r="J21" s="54">
        <v>1.355</v>
      </c>
      <c r="K21" s="54">
        <v>1.339</v>
      </c>
      <c r="L21" s="54">
        <v>1.3240000000000001</v>
      </c>
      <c r="M21" s="54">
        <v>1.3819999999999999</v>
      </c>
      <c r="N21" s="54">
        <v>1.3420000000000001</v>
      </c>
      <c r="O21" s="54">
        <v>0</v>
      </c>
      <c r="P21" s="54">
        <v>0</v>
      </c>
      <c r="Q21" s="54">
        <v>0</v>
      </c>
      <c r="R21" s="54">
        <v>0</v>
      </c>
      <c r="S21" s="54">
        <v>1.3819999999999999</v>
      </c>
      <c r="T21" s="54">
        <v>1.3779999999999999</v>
      </c>
      <c r="U21" s="54">
        <v>1.335</v>
      </c>
      <c r="V21" s="54">
        <v>1.355</v>
      </c>
      <c r="W21" s="56">
        <v>1.37</v>
      </c>
      <c r="X21" s="2">
        <f t="shared" ca="1" si="7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1.3</v>
      </c>
      <c r="AM21" s="55">
        <v>1.3</v>
      </c>
      <c r="AN21" s="55">
        <v>1.3</v>
      </c>
      <c r="AO21" s="55">
        <v>1.3</v>
      </c>
      <c r="AP21" s="55">
        <v>1.39</v>
      </c>
      <c r="AQ21" s="55">
        <v>0</v>
      </c>
      <c r="AR21" s="55">
        <v>0</v>
      </c>
      <c r="AS21" s="55">
        <v>0</v>
      </c>
      <c r="AT21" s="55">
        <v>0</v>
      </c>
      <c r="AU21" s="55">
        <v>1.3</v>
      </c>
      <c r="AV21" s="55">
        <v>1.31</v>
      </c>
      <c r="AW21" s="55">
        <v>1.3</v>
      </c>
      <c r="AX21" s="55">
        <v>1.32</v>
      </c>
      <c r="AY21" s="55">
        <v>1.31</v>
      </c>
      <c r="AZ21" s="2">
        <f t="shared" ca="1" si="8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9"/>
        <v>KI</v>
      </c>
      <c r="BO21" s="2">
        <f t="shared" si="10"/>
        <v>0</v>
      </c>
      <c r="BP21" s="2">
        <f t="shared" si="3"/>
        <v>1</v>
      </c>
      <c r="BR21" s="2">
        <f t="shared" si="11"/>
        <v>0</v>
      </c>
      <c r="BS21" s="2">
        <f t="shared" si="11"/>
        <v>0</v>
      </c>
      <c r="BT21" s="2">
        <f t="shared" si="11"/>
        <v>0</v>
      </c>
      <c r="BU21" s="2">
        <f t="shared" si="11"/>
        <v>0</v>
      </c>
      <c r="BV21" s="2">
        <f t="shared" si="11"/>
        <v>0</v>
      </c>
      <c r="BW21" s="2">
        <f t="shared" si="11"/>
        <v>0</v>
      </c>
      <c r="BX21" s="2">
        <f t="shared" si="11"/>
        <v>0</v>
      </c>
      <c r="BY21" s="2">
        <f t="shared" si="11"/>
        <v>0</v>
      </c>
      <c r="BZ21" s="2">
        <f t="shared" si="11"/>
        <v>0</v>
      </c>
      <c r="CA21" s="2">
        <f t="shared" si="11"/>
        <v>0</v>
      </c>
      <c r="CB21" s="2">
        <f t="shared" si="11"/>
        <v>0</v>
      </c>
      <c r="CC21" s="2">
        <f t="shared" si="11"/>
        <v>0</v>
      </c>
      <c r="CD21" s="2">
        <f t="shared" si="11"/>
        <v>0</v>
      </c>
      <c r="CE21" s="2">
        <f t="shared" si="11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КА-11  -  α_рс</v>
      </c>
      <c r="B22" s="10" t="s">
        <v>1721</v>
      </c>
      <c r="C22" s="18">
        <v>1.5</v>
      </c>
      <c r="D22" s="18">
        <v>1.25</v>
      </c>
      <c r="E22" s="22" t="s">
        <v>116</v>
      </c>
      <c r="F22" s="22">
        <v>3</v>
      </c>
      <c r="G22" s="22"/>
      <c r="H22" s="20">
        <f t="shared" ca="1" si="5"/>
        <v>0</v>
      </c>
      <c r="I22" s="16" t="str">
        <f t="shared" si="6"/>
        <v>11K002KI0L19</v>
      </c>
      <c r="J22" s="54">
        <v>1.335</v>
      </c>
      <c r="K22" s="54">
        <v>1.35</v>
      </c>
      <c r="L22" s="54">
        <v>1.3360000000000001</v>
      </c>
      <c r="M22" s="54">
        <v>1.367</v>
      </c>
      <c r="N22" s="54">
        <v>1.3640000000000001</v>
      </c>
      <c r="O22" s="54">
        <v>1.3340000000000001</v>
      </c>
      <c r="P22" s="54">
        <v>1.3360000000000001</v>
      </c>
      <c r="Q22" s="54">
        <v>1.3089999999999999</v>
      </c>
      <c r="R22" s="54">
        <v>1.363</v>
      </c>
      <c r="S22" s="54">
        <v>1.3049999999999999</v>
      </c>
      <c r="T22" s="54">
        <v>1.339</v>
      </c>
      <c r="U22" s="54">
        <v>1.367</v>
      </c>
      <c r="V22" s="54">
        <v>1.369</v>
      </c>
      <c r="W22" s="56">
        <v>1.363</v>
      </c>
      <c r="X22" s="2">
        <f t="shared" ca="1" si="7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1.3</v>
      </c>
      <c r="AM22" s="55">
        <v>1.3</v>
      </c>
      <c r="AN22" s="55">
        <v>1.3</v>
      </c>
      <c r="AO22" s="55">
        <v>1.3</v>
      </c>
      <c r="AP22" s="55">
        <v>1.3</v>
      </c>
      <c r="AQ22" s="55">
        <v>1.32</v>
      </c>
      <c r="AR22" s="55">
        <v>1.31</v>
      </c>
      <c r="AS22" s="55">
        <v>1.32</v>
      </c>
      <c r="AT22" s="55">
        <v>1.32</v>
      </c>
      <c r="AU22" s="55">
        <v>1.32</v>
      </c>
      <c r="AV22" s="55">
        <v>1.3</v>
      </c>
      <c r="AW22" s="55">
        <v>1.3</v>
      </c>
      <c r="AX22" s="55">
        <v>1.32</v>
      </c>
      <c r="AY22" s="55">
        <v>1.31</v>
      </c>
      <c r="AZ22" s="2">
        <f t="shared" ca="1" si="8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9"/>
        <v>KI</v>
      </c>
      <c r="BO22" s="2">
        <f t="shared" si="10"/>
        <v>0</v>
      </c>
      <c r="BP22" s="2">
        <f t="shared" si="3"/>
        <v>1</v>
      </c>
      <c r="BR22" s="2">
        <f t="shared" si="11"/>
        <v>0</v>
      </c>
      <c r="BS22" s="2">
        <f t="shared" si="11"/>
        <v>0</v>
      </c>
      <c r="BT22" s="2">
        <f t="shared" si="11"/>
        <v>0</v>
      </c>
      <c r="BU22" s="2">
        <f t="shared" si="11"/>
        <v>0</v>
      </c>
      <c r="BV22" s="2">
        <f t="shared" si="11"/>
        <v>0</v>
      </c>
      <c r="BW22" s="2">
        <f t="shared" si="11"/>
        <v>0</v>
      </c>
      <c r="BX22" s="2">
        <f t="shared" si="11"/>
        <v>0</v>
      </c>
      <c r="BY22" s="2">
        <f t="shared" si="11"/>
        <v>0</v>
      </c>
      <c r="BZ22" s="2">
        <f t="shared" si="11"/>
        <v>0</v>
      </c>
      <c r="CA22" s="2">
        <f t="shared" si="11"/>
        <v>0</v>
      </c>
      <c r="CB22" s="2">
        <f t="shared" si="11"/>
        <v>0</v>
      </c>
      <c r="CC22" s="2">
        <f t="shared" si="11"/>
        <v>0</v>
      </c>
      <c r="CD22" s="2">
        <f t="shared" si="11"/>
        <v>0</v>
      </c>
      <c r="CE22" s="2">
        <f t="shared" si="11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КА-12  -  α_рс</v>
      </c>
      <c r="B23" s="10" t="s">
        <v>1722</v>
      </c>
      <c r="C23" s="18">
        <v>1.5</v>
      </c>
      <c r="D23" s="18">
        <v>1.25</v>
      </c>
      <c r="E23" s="22" t="s">
        <v>116</v>
      </c>
      <c r="F23" s="22">
        <v>3</v>
      </c>
      <c r="G23" s="22"/>
      <c r="H23" s="20">
        <f t="shared" ca="1" si="5"/>
        <v>0</v>
      </c>
      <c r="I23" s="16" t="str">
        <f t="shared" si="6"/>
        <v>12K002KI0L19</v>
      </c>
      <c r="J23" s="54">
        <v>1.331</v>
      </c>
      <c r="K23" s="54">
        <v>1.331</v>
      </c>
      <c r="L23" s="54">
        <v>1.331</v>
      </c>
      <c r="M23" s="54">
        <v>1.331</v>
      </c>
      <c r="N23" s="54">
        <v>1.3480000000000001</v>
      </c>
      <c r="O23" s="54">
        <v>1.331</v>
      </c>
      <c r="P23" s="54">
        <v>1.339</v>
      </c>
      <c r="Q23" s="54">
        <v>1.3480000000000001</v>
      </c>
      <c r="R23" s="54">
        <v>1.3480000000000001</v>
      </c>
      <c r="S23" s="54">
        <v>1.331</v>
      </c>
      <c r="T23" s="54">
        <v>0</v>
      </c>
      <c r="U23" s="54">
        <v>0</v>
      </c>
      <c r="V23" s="54">
        <v>0</v>
      </c>
      <c r="W23" s="56">
        <v>0</v>
      </c>
      <c r="X23" s="2">
        <f t="shared" ca="1" si="7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1.302</v>
      </c>
      <c r="AM23" s="55">
        <v>1.3029999999999999</v>
      </c>
      <c r="AN23" s="55">
        <v>1.302</v>
      </c>
      <c r="AO23" s="55">
        <v>1.3260000000000001</v>
      </c>
      <c r="AP23" s="55">
        <v>1.32</v>
      </c>
      <c r="AQ23" s="55">
        <v>1.304</v>
      </c>
      <c r="AR23" s="55">
        <v>1.304</v>
      </c>
      <c r="AS23" s="55">
        <v>1.302</v>
      </c>
      <c r="AT23" s="55">
        <v>1.302</v>
      </c>
      <c r="AU23" s="55">
        <v>1.3320000000000001</v>
      </c>
      <c r="AV23" s="55">
        <v>0</v>
      </c>
      <c r="AW23" s="55">
        <v>0</v>
      </c>
      <c r="AX23" s="55">
        <v>0</v>
      </c>
      <c r="AY23" s="55">
        <v>0</v>
      </c>
      <c r="AZ23" s="2">
        <f t="shared" ca="1" si="8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9"/>
        <v>KI</v>
      </c>
      <c r="BP23" s="2">
        <f t="shared" si="3"/>
        <v>1</v>
      </c>
      <c r="BR23" s="2">
        <f t="shared" si="11"/>
        <v>0</v>
      </c>
      <c r="BS23" s="2">
        <f t="shared" si="11"/>
        <v>0</v>
      </c>
      <c r="BT23" s="2">
        <f t="shared" si="11"/>
        <v>0</v>
      </c>
      <c r="BU23" s="2">
        <f t="shared" si="11"/>
        <v>0</v>
      </c>
      <c r="BV23" s="2">
        <f t="shared" si="11"/>
        <v>0</v>
      </c>
      <c r="BW23" s="2">
        <f t="shared" si="11"/>
        <v>0</v>
      </c>
      <c r="BX23" s="2">
        <f t="shared" si="11"/>
        <v>0</v>
      </c>
      <c r="BY23" s="2">
        <f t="shared" si="11"/>
        <v>0</v>
      </c>
      <c r="BZ23" s="2">
        <f t="shared" si="11"/>
        <v>0</v>
      </c>
      <c r="CA23" s="2">
        <f t="shared" si="11"/>
        <v>0</v>
      </c>
      <c r="CB23" s="2">
        <f t="shared" si="11"/>
        <v>0</v>
      </c>
      <c r="CC23" s="2">
        <f t="shared" si="11"/>
        <v>0</v>
      </c>
      <c r="CD23" s="2">
        <f t="shared" si="11"/>
        <v>0</v>
      </c>
      <c r="CE23" s="2">
        <f t="shared" si="11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КА-5  -  Гшл</v>
      </c>
      <c r="B24" s="10" t="s">
        <v>1723</v>
      </c>
      <c r="C24" s="18">
        <v>6</v>
      </c>
      <c r="D24" s="18">
        <v>1.8</v>
      </c>
      <c r="E24" s="22" t="s">
        <v>726</v>
      </c>
      <c r="F24" s="22">
        <v>1</v>
      </c>
      <c r="G24" s="22">
        <v>1</v>
      </c>
      <c r="H24" s="20">
        <f t="shared" ca="1" si="5"/>
        <v>0</v>
      </c>
      <c r="I24" s="16" t="str">
        <f t="shared" si="6"/>
        <v>05K002SH0N19</v>
      </c>
      <c r="J24" s="54">
        <v>3.8</v>
      </c>
      <c r="K24" s="54">
        <v>3.8</v>
      </c>
      <c r="L24" s="54">
        <v>3.8</v>
      </c>
      <c r="M24" s="54">
        <v>3.8</v>
      </c>
      <c r="N24" s="54">
        <v>3.8</v>
      </c>
      <c r="O24" s="54">
        <v>4</v>
      </c>
      <c r="P24" s="54">
        <v>4</v>
      </c>
      <c r="Q24" s="54">
        <v>4</v>
      </c>
      <c r="R24" s="54">
        <v>4</v>
      </c>
      <c r="S24" s="54">
        <v>4</v>
      </c>
      <c r="T24" s="54">
        <v>4</v>
      </c>
      <c r="U24" s="54">
        <v>4</v>
      </c>
      <c r="V24" s="54">
        <v>3.4</v>
      </c>
      <c r="W24" s="56">
        <v>3.4</v>
      </c>
      <c r="X24" s="2">
        <f t="shared" ca="1" si="7"/>
        <v>0</v>
      </c>
      <c r="Y24" s="2">
        <f t="shared" ca="1" si="7"/>
        <v>0</v>
      </c>
      <c r="Z24" s="2">
        <f t="shared" ca="1" si="7"/>
        <v>0</v>
      </c>
      <c r="AA24" s="2">
        <f t="shared" ca="1" si="7"/>
        <v>0</v>
      </c>
      <c r="AB24" s="2">
        <f t="shared" ca="1" si="7"/>
        <v>0</v>
      </c>
      <c r="AC24" s="2">
        <f t="shared" ca="1" si="7"/>
        <v>0</v>
      </c>
      <c r="AD24" s="2">
        <f t="shared" ca="1" si="7"/>
        <v>0</v>
      </c>
      <c r="AE24" s="2">
        <f t="shared" ca="1" si="7"/>
        <v>0</v>
      </c>
      <c r="AF24" s="2">
        <f t="shared" ca="1" si="7"/>
        <v>0</v>
      </c>
      <c r="AG24" s="2">
        <f t="shared" ca="1" si="7"/>
        <v>0</v>
      </c>
      <c r="AH24" s="2">
        <f t="shared" ca="1" si="7"/>
        <v>0</v>
      </c>
      <c r="AI24" s="2">
        <f t="shared" ca="1" si="7"/>
        <v>0</v>
      </c>
      <c r="AJ24" s="2">
        <f t="shared" ca="1" si="7"/>
        <v>0</v>
      </c>
      <c r="AK24" s="2">
        <f t="shared" ca="1" si="7"/>
        <v>0</v>
      </c>
      <c r="AL24" s="55">
        <v>3.67</v>
      </c>
      <c r="AM24" s="55">
        <v>3.74</v>
      </c>
      <c r="AN24" s="55">
        <v>3.72</v>
      </c>
      <c r="AO24" s="55">
        <v>3.73</v>
      </c>
      <c r="AP24" s="55">
        <v>3.7</v>
      </c>
      <c r="AQ24" s="55">
        <v>3.91</v>
      </c>
      <c r="AR24" s="55">
        <v>4.2</v>
      </c>
      <c r="AS24" s="55">
        <v>3.91</v>
      </c>
      <c r="AT24" s="55">
        <v>3.77</v>
      </c>
      <c r="AU24" s="55">
        <v>3.66</v>
      </c>
      <c r="AV24" s="55">
        <v>3.95</v>
      </c>
      <c r="AW24" s="55">
        <v>3.82</v>
      </c>
      <c r="AX24" s="55">
        <v>3.72</v>
      </c>
      <c r="AY24" s="55">
        <v>3.89</v>
      </c>
      <c r="AZ24" s="2">
        <f t="shared" ca="1" si="8"/>
        <v>0</v>
      </c>
      <c r="BA24" s="2">
        <f t="shared" ca="1" si="8"/>
        <v>0</v>
      </c>
      <c r="BB24" s="2">
        <f t="shared" ca="1" si="8"/>
        <v>0</v>
      </c>
      <c r="BC24" s="2">
        <f t="shared" ca="1" si="8"/>
        <v>0</v>
      </c>
      <c r="BD24" s="2">
        <f t="shared" ca="1" si="8"/>
        <v>0</v>
      </c>
      <c r="BE24" s="2">
        <f t="shared" ca="1" si="8"/>
        <v>0</v>
      </c>
      <c r="BF24" s="2">
        <f t="shared" ca="1" si="8"/>
        <v>0</v>
      </c>
      <c r="BG24" s="2">
        <f t="shared" ca="1" si="8"/>
        <v>0</v>
      </c>
      <c r="BH24" s="2">
        <f t="shared" ca="1" si="8"/>
        <v>0</v>
      </c>
      <c r="BI24" s="2">
        <f t="shared" ca="1" si="8"/>
        <v>0</v>
      </c>
      <c r="BJ24" s="2">
        <f t="shared" ca="1" si="8"/>
        <v>0</v>
      </c>
      <c r="BK24" s="2">
        <f t="shared" ca="1" si="8"/>
        <v>0</v>
      </c>
      <c r="BL24" s="2">
        <f t="shared" ca="1" si="8"/>
        <v>0</v>
      </c>
      <c r="BM24" s="2">
        <f t="shared" ca="1" si="8"/>
        <v>0</v>
      </c>
      <c r="BN24" s="2" t="str">
        <f t="shared" si="9"/>
        <v>SH</v>
      </c>
      <c r="BO24" s="2">
        <f t="shared" ref="BO24:BO30" si="12">IF(AND(COUNTIF(J24:W24,"&gt;0")&gt;6,COUNTIF(J24:W24,"&gt;0")=SUM(BR24:CE24)),SUM(BR24:CE24),0)</f>
        <v>0</v>
      </c>
      <c r="BP24" s="2">
        <f t="shared" si="3"/>
        <v>1</v>
      </c>
      <c r="BR24" s="2">
        <f t="shared" ref="BR24:CE31" si="13">IF(AND(J78 &gt;0,J24&gt;$C24,J24 &gt;0.1),1,0)</f>
        <v>0</v>
      </c>
      <c r="BS24" s="2">
        <f t="shared" si="13"/>
        <v>0</v>
      </c>
      <c r="BT24" s="2">
        <f t="shared" si="13"/>
        <v>0</v>
      </c>
      <c r="BU24" s="2">
        <f t="shared" si="13"/>
        <v>0</v>
      </c>
      <c r="BV24" s="2">
        <f t="shared" si="13"/>
        <v>0</v>
      </c>
      <c r="BW24" s="2">
        <f t="shared" si="13"/>
        <v>0</v>
      </c>
      <c r="BX24" s="2">
        <f t="shared" si="13"/>
        <v>0</v>
      </c>
      <c r="BY24" s="2">
        <f t="shared" si="13"/>
        <v>0</v>
      </c>
      <c r="BZ24" s="2">
        <f t="shared" si="13"/>
        <v>0</v>
      </c>
      <c r="CA24" s="2">
        <f t="shared" si="13"/>
        <v>0</v>
      </c>
      <c r="CB24" s="2">
        <f t="shared" si="13"/>
        <v>0</v>
      </c>
      <c r="CC24" s="2">
        <f t="shared" si="13"/>
        <v>0</v>
      </c>
      <c r="CD24" s="2">
        <f t="shared" si="13"/>
        <v>0</v>
      </c>
      <c r="CE24" s="2">
        <f t="shared" si="13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КА-6  -  Гшл</v>
      </c>
      <c r="B25" s="10" t="s">
        <v>1724</v>
      </c>
      <c r="C25" s="18">
        <v>6</v>
      </c>
      <c r="D25" s="18">
        <v>1.8</v>
      </c>
      <c r="E25" s="22" t="s">
        <v>726</v>
      </c>
      <c r="F25" s="22">
        <v>1</v>
      </c>
      <c r="G25" s="22">
        <v>1</v>
      </c>
      <c r="H25" s="20">
        <f t="shared" ca="1" si="5"/>
        <v>0</v>
      </c>
      <c r="I25" s="16" t="str">
        <f t="shared" si="6"/>
        <v>06K002SH0N19</v>
      </c>
      <c r="J25" s="54">
        <v>3.5</v>
      </c>
      <c r="K25" s="54">
        <v>3.5</v>
      </c>
      <c r="L25" s="54">
        <v>3.5</v>
      </c>
      <c r="M25" s="54">
        <v>3.5</v>
      </c>
      <c r="N25" s="54">
        <v>3.5</v>
      </c>
      <c r="O25" s="54">
        <v>3.9</v>
      </c>
      <c r="P25" s="54">
        <v>3.9</v>
      </c>
      <c r="Q25" s="54">
        <v>3.9</v>
      </c>
      <c r="R25" s="54">
        <v>3.9</v>
      </c>
      <c r="S25" s="54">
        <v>3.9</v>
      </c>
      <c r="T25" s="54">
        <v>3.9</v>
      </c>
      <c r="U25" s="54">
        <v>3.9</v>
      </c>
      <c r="V25" s="54">
        <v>4.2</v>
      </c>
      <c r="W25" s="56">
        <v>4.2</v>
      </c>
      <c r="X25" s="2">
        <f t="shared" ca="1" si="7"/>
        <v>0</v>
      </c>
      <c r="Y25" s="2">
        <f t="shared" ca="1" si="7"/>
        <v>0</v>
      </c>
      <c r="Z25" s="2">
        <f t="shared" ca="1" si="7"/>
        <v>0</v>
      </c>
      <c r="AA25" s="2">
        <f t="shared" ca="1" si="7"/>
        <v>0</v>
      </c>
      <c r="AB25" s="2">
        <f t="shared" ca="1" si="7"/>
        <v>0</v>
      </c>
      <c r="AC25" s="2">
        <f t="shared" ca="1" si="7"/>
        <v>0</v>
      </c>
      <c r="AD25" s="2">
        <f t="shared" ca="1" si="7"/>
        <v>0</v>
      </c>
      <c r="AE25" s="2">
        <f t="shared" ca="1" si="7"/>
        <v>0</v>
      </c>
      <c r="AF25" s="2">
        <f t="shared" ca="1" si="7"/>
        <v>0</v>
      </c>
      <c r="AG25" s="2">
        <f t="shared" ca="1" si="7"/>
        <v>0</v>
      </c>
      <c r="AH25" s="2">
        <f t="shared" ca="1" si="7"/>
        <v>0</v>
      </c>
      <c r="AI25" s="2">
        <f t="shared" ca="1" si="7"/>
        <v>0</v>
      </c>
      <c r="AJ25" s="2">
        <f t="shared" ca="1" si="7"/>
        <v>0</v>
      </c>
      <c r="AK25" s="2">
        <f t="shared" ca="1" si="7"/>
        <v>0</v>
      </c>
      <c r="AL25" s="55">
        <v>3.82</v>
      </c>
      <c r="AM25" s="55">
        <v>3.81</v>
      </c>
      <c r="AN25" s="55">
        <v>3.64</v>
      </c>
      <c r="AO25" s="55">
        <v>3.82</v>
      </c>
      <c r="AP25" s="55">
        <v>3.77</v>
      </c>
      <c r="AQ25" s="55">
        <v>3.84</v>
      </c>
      <c r="AR25" s="55">
        <v>4.26</v>
      </c>
      <c r="AS25" s="55">
        <v>4.1900000000000004</v>
      </c>
      <c r="AT25" s="55">
        <v>3.75</v>
      </c>
      <c r="AU25" s="55">
        <v>3.65</v>
      </c>
      <c r="AV25" s="55">
        <v>3.8</v>
      </c>
      <c r="AW25" s="55">
        <v>3.84</v>
      </c>
      <c r="AX25" s="55">
        <v>3.93</v>
      </c>
      <c r="AY25" s="55">
        <v>3.89</v>
      </c>
      <c r="AZ25" s="2">
        <f t="shared" ca="1" si="8"/>
        <v>0</v>
      </c>
      <c r="BA25" s="2">
        <f t="shared" ca="1" si="8"/>
        <v>0</v>
      </c>
      <c r="BB25" s="2">
        <f t="shared" ca="1" si="8"/>
        <v>0</v>
      </c>
      <c r="BC25" s="2">
        <f t="shared" ca="1" si="8"/>
        <v>0</v>
      </c>
      <c r="BD25" s="2">
        <f t="shared" ca="1" si="8"/>
        <v>0</v>
      </c>
      <c r="BE25" s="2">
        <f t="shared" ca="1" si="8"/>
        <v>0</v>
      </c>
      <c r="BF25" s="2">
        <f t="shared" ca="1" si="8"/>
        <v>0</v>
      </c>
      <c r="BG25" s="2">
        <f t="shared" ca="1" si="8"/>
        <v>0</v>
      </c>
      <c r="BH25" s="2">
        <f t="shared" ca="1" si="8"/>
        <v>0</v>
      </c>
      <c r="BI25" s="2">
        <f t="shared" ca="1" si="8"/>
        <v>0</v>
      </c>
      <c r="BJ25" s="2">
        <f t="shared" ca="1" si="8"/>
        <v>0</v>
      </c>
      <c r="BK25" s="2">
        <f t="shared" ca="1" si="8"/>
        <v>0</v>
      </c>
      <c r="BL25" s="2">
        <f t="shared" ca="1" si="8"/>
        <v>0</v>
      </c>
      <c r="BM25" s="2">
        <f t="shared" ca="1" si="8"/>
        <v>0</v>
      </c>
      <c r="BN25" s="2" t="str">
        <f t="shared" si="9"/>
        <v>SH</v>
      </c>
      <c r="BO25" s="2">
        <f t="shared" si="12"/>
        <v>0</v>
      </c>
      <c r="BP25" s="2">
        <f t="shared" si="3"/>
        <v>1</v>
      </c>
      <c r="BR25" s="2">
        <f t="shared" si="13"/>
        <v>0</v>
      </c>
      <c r="BS25" s="2">
        <f t="shared" si="13"/>
        <v>0</v>
      </c>
      <c r="BT25" s="2">
        <f t="shared" si="13"/>
        <v>0</v>
      </c>
      <c r="BU25" s="2">
        <f t="shared" si="13"/>
        <v>0</v>
      </c>
      <c r="BV25" s="2">
        <f t="shared" si="13"/>
        <v>0</v>
      </c>
      <c r="BW25" s="2">
        <f t="shared" si="13"/>
        <v>0</v>
      </c>
      <c r="BX25" s="2">
        <f t="shared" si="13"/>
        <v>0</v>
      </c>
      <c r="BY25" s="2">
        <f t="shared" si="13"/>
        <v>0</v>
      </c>
      <c r="BZ25" s="2">
        <f t="shared" si="13"/>
        <v>0</v>
      </c>
      <c r="CA25" s="2">
        <f t="shared" si="13"/>
        <v>0</v>
      </c>
      <c r="CB25" s="2">
        <f t="shared" si="13"/>
        <v>0</v>
      </c>
      <c r="CC25" s="2">
        <f t="shared" si="13"/>
        <v>0</v>
      </c>
      <c r="CD25" s="2">
        <f t="shared" si="13"/>
        <v>0</v>
      </c>
      <c r="CE25" s="2">
        <f t="shared" si="13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КА-7  -  Гшл</v>
      </c>
      <c r="B26" s="10" t="s">
        <v>1725</v>
      </c>
      <c r="C26" s="18">
        <v>6</v>
      </c>
      <c r="D26" s="18">
        <v>1.8</v>
      </c>
      <c r="E26" s="22" t="s">
        <v>726</v>
      </c>
      <c r="F26" s="22">
        <v>1</v>
      </c>
      <c r="G26" s="22">
        <v>1</v>
      </c>
      <c r="H26" s="20">
        <f t="shared" ca="1" si="5"/>
        <v>0</v>
      </c>
      <c r="I26" s="16" t="str">
        <f t="shared" si="6"/>
        <v>07K002SH0N19</v>
      </c>
      <c r="J26" s="54">
        <v>2.7</v>
      </c>
      <c r="K26" s="54">
        <v>2.7</v>
      </c>
      <c r="L26" s="54">
        <v>2.7</v>
      </c>
      <c r="M26" s="54">
        <v>2.7</v>
      </c>
      <c r="N26" s="54">
        <v>2.7</v>
      </c>
      <c r="O26" s="54">
        <v>3.3</v>
      </c>
      <c r="P26" s="54">
        <v>3.3</v>
      </c>
      <c r="Q26" s="54">
        <v>3.3</v>
      </c>
      <c r="R26" s="54">
        <v>3.3</v>
      </c>
      <c r="S26" s="54">
        <v>3.3</v>
      </c>
      <c r="T26" s="54">
        <v>3.3</v>
      </c>
      <c r="U26" s="54">
        <v>3.3</v>
      </c>
      <c r="V26" s="54">
        <v>3.9</v>
      </c>
      <c r="W26" s="56">
        <v>3.9</v>
      </c>
      <c r="X26" s="2">
        <f t="shared" ca="1" si="7"/>
        <v>0</v>
      </c>
      <c r="Y26" s="2">
        <f t="shared" ca="1" si="7"/>
        <v>0</v>
      </c>
      <c r="Z26" s="2">
        <f t="shared" ca="1" si="7"/>
        <v>0</v>
      </c>
      <c r="AA26" s="2">
        <f t="shared" ca="1" si="7"/>
        <v>0</v>
      </c>
      <c r="AB26" s="2">
        <f t="shared" ca="1" si="7"/>
        <v>0</v>
      </c>
      <c r="AC26" s="2">
        <f t="shared" ca="1" si="7"/>
        <v>0</v>
      </c>
      <c r="AD26" s="2">
        <f t="shared" ca="1" si="7"/>
        <v>0</v>
      </c>
      <c r="AE26" s="2">
        <f t="shared" ca="1" si="7"/>
        <v>0</v>
      </c>
      <c r="AF26" s="2">
        <f t="shared" ca="1" si="7"/>
        <v>0</v>
      </c>
      <c r="AG26" s="2">
        <f t="shared" ca="1" si="7"/>
        <v>0</v>
      </c>
      <c r="AH26" s="2">
        <f t="shared" ca="1" si="7"/>
        <v>0</v>
      </c>
      <c r="AI26" s="2">
        <f t="shared" ca="1" si="7"/>
        <v>0</v>
      </c>
      <c r="AJ26" s="2">
        <f t="shared" ca="1" si="7"/>
        <v>0</v>
      </c>
      <c r="AK26" s="2">
        <f t="shared" ca="1" si="7"/>
        <v>0</v>
      </c>
      <c r="AL26" s="55">
        <v>3.7</v>
      </c>
      <c r="AM26" s="55">
        <v>3.78</v>
      </c>
      <c r="AN26" s="55">
        <v>3.84</v>
      </c>
      <c r="AO26" s="55">
        <v>3.9</v>
      </c>
      <c r="AP26" s="55">
        <v>3.89</v>
      </c>
      <c r="AQ26" s="55">
        <v>3.72</v>
      </c>
      <c r="AR26" s="55">
        <v>3.74</v>
      </c>
      <c r="AS26" s="55">
        <v>3.67</v>
      </c>
      <c r="AT26" s="55">
        <v>3.75</v>
      </c>
      <c r="AU26" s="55">
        <v>3.64</v>
      </c>
      <c r="AV26" s="55">
        <v>3.66</v>
      </c>
      <c r="AW26" s="55">
        <v>3.7</v>
      </c>
      <c r="AX26" s="55">
        <v>4</v>
      </c>
      <c r="AY26" s="55">
        <v>3.79</v>
      </c>
      <c r="AZ26" s="2">
        <f t="shared" ca="1" si="8"/>
        <v>0</v>
      </c>
      <c r="BA26" s="2">
        <f t="shared" ca="1" si="8"/>
        <v>0</v>
      </c>
      <c r="BB26" s="2">
        <f t="shared" ca="1" si="8"/>
        <v>0</v>
      </c>
      <c r="BC26" s="2">
        <f t="shared" ca="1" si="8"/>
        <v>0</v>
      </c>
      <c r="BD26" s="2">
        <f t="shared" ca="1" si="8"/>
        <v>0</v>
      </c>
      <c r="BE26" s="2">
        <f t="shared" ca="1" si="8"/>
        <v>0</v>
      </c>
      <c r="BF26" s="2">
        <f t="shared" ca="1" si="8"/>
        <v>0</v>
      </c>
      <c r="BG26" s="2">
        <f t="shared" ca="1" si="8"/>
        <v>0</v>
      </c>
      <c r="BH26" s="2">
        <f t="shared" ca="1" si="8"/>
        <v>0</v>
      </c>
      <c r="BI26" s="2">
        <f t="shared" ca="1" si="8"/>
        <v>0</v>
      </c>
      <c r="BJ26" s="2">
        <f t="shared" ca="1" si="8"/>
        <v>0</v>
      </c>
      <c r="BK26" s="2">
        <f t="shared" ca="1" si="8"/>
        <v>0</v>
      </c>
      <c r="BL26" s="2">
        <f t="shared" ca="1" si="8"/>
        <v>0</v>
      </c>
      <c r="BM26" s="2">
        <f t="shared" ca="1" si="8"/>
        <v>0</v>
      </c>
      <c r="BN26" s="2" t="str">
        <f t="shared" si="9"/>
        <v>SH</v>
      </c>
      <c r="BO26" s="2">
        <f t="shared" si="12"/>
        <v>0</v>
      </c>
      <c r="BP26" s="2">
        <f t="shared" si="3"/>
        <v>1</v>
      </c>
      <c r="BR26" s="2">
        <f t="shared" si="13"/>
        <v>0</v>
      </c>
      <c r="BS26" s="2">
        <f t="shared" si="13"/>
        <v>0</v>
      </c>
      <c r="BT26" s="2">
        <f t="shared" si="13"/>
        <v>0</v>
      </c>
      <c r="BU26" s="2">
        <f t="shared" si="13"/>
        <v>0</v>
      </c>
      <c r="BV26" s="2">
        <f t="shared" si="13"/>
        <v>0</v>
      </c>
      <c r="BW26" s="2">
        <f t="shared" si="13"/>
        <v>0</v>
      </c>
      <c r="BX26" s="2">
        <f t="shared" si="13"/>
        <v>0</v>
      </c>
      <c r="BY26" s="2">
        <f t="shared" si="13"/>
        <v>0</v>
      </c>
      <c r="BZ26" s="2">
        <f t="shared" si="13"/>
        <v>0</v>
      </c>
      <c r="CA26" s="2">
        <f t="shared" si="13"/>
        <v>0</v>
      </c>
      <c r="CB26" s="2">
        <f t="shared" si="13"/>
        <v>0</v>
      </c>
      <c r="CC26" s="2">
        <f t="shared" si="13"/>
        <v>0</v>
      </c>
      <c r="CD26" s="2">
        <f t="shared" si="13"/>
        <v>0</v>
      </c>
      <c r="CE26" s="2">
        <f t="shared" si="13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КА-8  -  Гшл</v>
      </c>
      <c r="B27" s="10" t="s">
        <v>1726</v>
      </c>
      <c r="C27" s="18">
        <v>6</v>
      </c>
      <c r="D27" s="18">
        <v>1.8</v>
      </c>
      <c r="E27" s="22" t="s">
        <v>726</v>
      </c>
      <c r="F27" s="22">
        <v>1</v>
      </c>
      <c r="G27" s="22">
        <v>1</v>
      </c>
      <c r="H27" s="20">
        <f t="shared" ca="1" si="5"/>
        <v>0</v>
      </c>
      <c r="I27" s="16" t="str">
        <f t="shared" si="6"/>
        <v>08K002SH0N19</v>
      </c>
      <c r="J27" s="54">
        <v>3.4</v>
      </c>
      <c r="K27" s="54">
        <v>3.4</v>
      </c>
      <c r="L27" s="54">
        <v>3.4</v>
      </c>
      <c r="M27" s="54">
        <v>3.4</v>
      </c>
      <c r="N27" s="54">
        <v>3.4</v>
      </c>
      <c r="O27" s="54">
        <v>4.5</v>
      </c>
      <c r="P27" s="54">
        <v>4.5</v>
      </c>
      <c r="Q27" s="54">
        <v>4.5</v>
      </c>
      <c r="R27" s="54">
        <v>4.5</v>
      </c>
      <c r="S27" s="54">
        <v>4.5</v>
      </c>
      <c r="T27" s="54">
        <v>4.5</v>
      </c>
      <c r="U27" s="54">
        <v>4.5</v>
      </c>
      <c r="V27" s="54">
        <v>4.4000000000000004</v>
      </c>
      <c r="W27" s="56">
        <v>4.4000000000000004</v>
      </c>
      <c r="X27" s="2">
        <f t="shared" ca="1" si="7"/>
        <v>0</v>
      </c>
      <c r="Y27" s="2">
        <f t="shared" ca="1" si="7"/>
        <v>0</v>
      </c>
      <c r="Z27" s="2">
        <f t="shared" ca="1" si="7"/>
        <v>0</v>
      </c>
      <c r="AA27" s="2">
        <f t="shared" ca="1" si="7"/>
        <v>0</v>
      </c>
      <c r="AB27" s="2">
        <f t="shared" ca="1" si="7"/>
        <v>0</v>
      </c>
      <c r="AC27" s="2">
        <f t="shared" ca="1" si="7"/>
        <v>20</v>
      </c>
      <c r="AD27" s="2">
        <f t="shared" ca="1" si="7"/>
        <v>0</v>
      </c>
      <c r="AE27" s="2">
        <f t="shared" ca="1" si="7"/>
        <v>0</v>
      </c>
      <c r="AF27" s="2">
        <f t="shared" ca="1" si="7"/>
        <v>0</v>
      </c>
      <c r="AG27" s="2">
        <f t="shared" ca="1" si="7"/>
        <v>0</v>
      </c>
      <c r="AH27" s="2">
        <f t="shared" ca="1" si="7"/>
        <v>0</v>
      </c>
      <c r="AI27" s="2">
        <f t="shared" ca="1" si="7"/>
        <v>0</v>
      </c>
      <c r="AJ27" s="2">
        <f t="shared" ca="1" si="7"/>
        <v>0</v>
      </c>
      <c r="AK27" s="2">
        <f t="shared" ca="1" si="7"/>
        <v>0</v>
      </c>
      <c r="AL27" s="55">
        <v>3.75</v>
      </c>
      <c r="AM27" s="55">
        <v>3.79</v>
      </c>
      <c r="AN27" s="55">
        <v>3.71</v>
      </c>
      <c r="AO27" s="55">
        <v>3.86</v>
      </c>
      <c r="AP27" s="55">
        <v>4.05</v>
      </c>
      <c r="AQ27" s="55">
        <v>3.65</v>
      </c>
      <c r="AR27" s="55">
        <v>3.64</v>
      </c>
      <c r="AS27" s="55">
        <v>3.64</v>
      </c>
      <c r="AT27" s="55">
        <v>3.64</v>
      </c>
      <c r="AU27" s="55">
        <v>3.64</v>
      </c>
      <c r="AV27" s="55">
        <v>3.64</v>
      </c>
      <c r="AW27" s="55">
        <v>3.73</v>
      </c>
      <c r="AX27" s="55">
        <v>3.78</v>
      </c>
      <c r="AY27" s="55">
        <v>3.86</v>
      </c>
      <c r="AZ27" s="2">
        <f t="shared" ca="1" si="8"/>
        <v>0</v>
      </c>
      <c r="BA27" s="2">
        <f t="shared" ca="1" si="8"/>
        <v>0</v>
      </c>
      <c r="BB27" s="2">
        <f t="shared" ca="1" si="8"/>
        <v>0</v>
      </c>
      <c r="BC27" s="2">
        <f t="shared" ca="1" si="8"/>
        <v>0</v>
      </c>
      <c r="BD27" s="2">
        <f t="shared" ca="1" si="8"/>
        <v>0</v>
      </c>
      <c r="BE27" s="2">
        <f t="shared" ca="1" si="8"/>
        <v>0</v>
      </c>
      <c r="BF27" s="2">
        <f t="shared" ca="1" si="8"/>
        <v>0</v>
      </c>
      <c r="BG27" s="2">
        <f t="shared" ca="1" si="8"/>
        <v>0</v>
      </c>
      <c r="BH27" s="2">
        <f t="shared" ca="1" si="8"/>
        <v>0</v>
      </c>
      <c r="BI27" s="2">
        <f t="shared" ca="1" si="8"/>
        <v>0</v>
      </c>
      <c r="BJ27" s="2">
        <f t="shared" ca="1" si="8"/>
        <v>0</v>
      </c>
      <c r="BK27" s="2">
        <f t="shared" ca="1" si="8"/>
        <v>0</v>
      </c>
      <c r="BL27" s="2">
        <f t="shared" ca="1" si="8"/>
        <v>0</v>
      </c>
      <c r="BM27" s="2">
        <f t="shared" ca="1" si="8"/>
        <v>0</v>
      </c>
      <c r="BN27" s="2" t="str">
        <f t="shared" si="9"/>
        <v>SH</v>
      </c>
      <c r="BO27" s="2">
        <f t="shared" si="12"/>
        <v>0</v>
      </c>
      <c r="BP27" s="2">
        <f t="shared" si="3"/>
        <v>1</v>
      </c>
      <c r="BR27" s="2">
        <f t="shared" si="13"/>
        <v>0</v>
      </c>
      <c r="BS27" s="2">
        <f t="shared" si="13"/>
        <v>0</v>
      </c>
      <c r="BT27" s="2">
        <f t="shared" si="13"/>
        <v>0</v>
      </c>
      <c r="BU27" s="2">
        <f t="shared" si="13"/>
        <v>0</v>
      </c>
      <c r="BV27" s="2">
        <f t="shared" si="13"/>
        <v>0</v>
      </c>
      <c r="BW27" s="2">
        <f t="shared" si="13"/>
        <v>0</v>
      </c>
      <c r="BX27" s="2">
        <f t="shared" si="13"/>
        <v>0</v>
      </c>
      <c r="BY27" s="2">
        <f t="shared" si="13"/>
        <v>0</v>
      </c>
      <c r="BZ27" s="2">
        <f t="shared" si="13"/>
        <v>0</v>
      </c>
      <c r="CA27" s="2">
        <f t="shared" si="13"/>
        <v>0</v>
      </c>
      <c r="CB27" s="2">
        <f t="shared" si="13"/>
        <v>0</v>
      </c>
      <c r="CC27" s="2">
        <f t="shared" si="13"/>
        <v>0</v>
      </c>
      <c r="CD27" s="2">
        <f t="shared" si="13"/>
        <v>0</v>
      </c>
      <c r="CE27" s="2">
        <f t="shared" si="13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КА-9  -  Гшл</v>
      </c>
      <c r="B28" s="12" t="s">
        <v>1727</v>
      </c>
      <c r="C28" s="18">
        <v>6</v>
      </c>
      <c r="D28" s="18">
        <v>1.8</v>
      </c>
      <c r="E28" s="22" t="s">
        <v>726</v>
      </c>
      <c r="F28" s="22">
        <v>1</v>
      </c>
      <c r="G28" s="22">
        <v>1</v>
      </c>
      <c r="H28" s="20">
        <f t="shared" ca="1" si="5"/>
        <v>0</v>
      </c>
      <c r="I28" s="16" t="str">
        <f t="shared" si="6"/>
        <v>09K002SH0L19</v>
      </c>
      <c r="J28" s="54">
        <v>4.0999999999999996</v>
      </c>
      <c r="K28" s="54">
        <v>4.0999999999999996</v>
      </c>
      <c r="L28" s="54">
        <v>4.0999999999999996</v>
      </c>
      <c r="M28" s="54">
        <v>4.0999999999999996</v>
      </c>
      <c r="N28" s="54">
        <v>4.0999999999999996</v>
      </c>
      <c r="O28" s="54">
        <v>4.9000000000000004</v>
      </c>
      <c r="P28" s="54">
        <v>4.9000000000000004</v>
      </c>
      <c r="Q28" s="54">
        <v>4.9000000000000004</v>
      </c>
      <c r="R28" s="54">
        <v>4.9000000000000004</v>
      </c>
      <c r="S28" s="54">
        <v>4.9000000000000004</v>
      </c>
      <c r="T28" s="54">
        <v>4.9000000000000004</v>
      </c>
      <c r="U28" s="54">
        <v>4.9000000000000004</v>
      </c>
      <c r="V28" s="54">
        <v>3.7</v>
      </c>
      <c r="W28" s="56">
        <v>3.7</v>
      </c>
      <c r="X28" s="2">
        <f t="shared" ca="1" si="7"/>
        <v>0</v>
      </c>
      <c r="Y28" s="2">
        <f t="shared" ca="1" si="7"/>
        <v>0</v>
      </c>
      <c r="Z28" s="2">
        <f t="shared" ca="1" si="7"/>
        <v>0</v>
      </c>
      <c r="AA28" s="2">
        <f t="shared" ca="1" si="7"/>
        <v>0</v>
      </c>
      <c r="AB28" s="2">
        <f t="shared" ca="1" si="7"/>
        <v>0</v>
      </c>
      <c r="AC28" s="2">
        <f t="shared" ca="1" si="7"/>
        <v>0</v>
      </c>
      <c r="AD28" s="2">
        <f t="shared" ca="1" si="7"/>
        <v>0</v>
      </c>
      <c r="AE28" s="2">
        <f t="shared" ca="1" si="7"/>
        <v>0</v>
      </c>
      <c r="AF28" s="2">
        <f t="shared" ca="1" si="7"/>
        <v>0</v>
      </c>
      <c r="AG28" s="2">
        <f t="shared" ca="1" si="7"/>
        <v>0</v>
      </c>
      <c r="AH28" s="2">
        <f t="shared" ca="1" si="7"/>
        <v>0</v>
      </c>
      <c r="AI28" s="2">
        <f t="shared" ca="1" si="7"/>
        <v>0</v>
      </c>
      <c r="AJ28" s="2">
        <f t="shared" ca="1" si="7"/>
        <v>0</v>
      </c>
      <c r="AK28" s="2">
        <f t="shared" ca="1" si="7"/>
        <v>0</v>
      </c>
      <c r="AL28" s="55">
        <v>4</v>
      </c>
      <c r="AM28" s="55">
        <v>3.92</v>
      </c>
      <c r="AN28" s="55">
        <v>5.83</v>
      </c>
      <c r="AO28" s="55">
        <v>6.09</v>
      </c>
      <c r="AP28" s="55">
        <v>4.3099999999999996</v>
      </c>
      <c r="AQ28" s="55">
        <v>3.92</v>
      </c>
      <c r="AR28" s="55">
        <v>3.99</v>
      </c>
      <c r="AS28" s="55">
        <v>3.92</v>
      </c>
      <c r="AT28" s="55">
        <v>3.91</v>
      </c>
      <c r="AU28" s="55">
        <v>3.92</v>
      </c>
      <c r="AV28" s="55">
        <v>3.95</v>
      </c>
      <c r="AW28" s="55">
        <v>4.05</v>
      </c>
      <c r="AX28" s="55">
        <v>4.24</v>
      </c>
      <c r="AY28" s="55">
        <v>4.05</v>
      </c>
      <c r="AZ28" s="2">
        <f t="shared" ca="1" si="8"/>
        <v>0</v>
      </c>
      <c r="BA28" s="2">
        <f t="shared" ca="1" si="8"/>
        <v>0</v>
      </c>
      <c r="BB28" s="2">
        <f t="shared" ca="1" si="8"/>
        <v>0</v>
      </c>
      <c r="BC28" s="2">
        <f t="shared" ca="1" si="8"/>
        <v>0</v>
      </c>
      <c r="BD28" s="2">
        <f t="shared" ca="1" si="8"/>
        <v>0</v>
      </c>
      <c r="BE28" s="2">
        <f t="shared" ca="1" si="8"/>
        <v>0</v>
      </c>
      <c r="BF28" s="2">
        <f t="shared" ca="1" si="8"/>
        <v>0</v>
      </c>
      <c r="BG28" s="2">
        <f t="shared" ca="1" si="8"/>
        <v>0</v>
      </c>
      <c r="BH28" s="2">
        <f t="shared" ca="1" si="8"/>
        <v>0</v>
      </c>
      <c r="BI28" s="2">
        <f t="shared" ca="1" si="8"/>
        <v>0</v>
      </c>
      <c r="BJ28" s="2">
        <f t="shared" ca="1" si="8"/>
        <v>0</v>
      </c>
      <c r="BK28" s="2">
        <f t="shared" ca="1" si="8"/>
        <v>0</v>
      </c>
      <c r="BL28" s="2">
        <f t="shared" ca="1" si="8"/>
        <v>0</v>
      </c>
      <c r="BM28" s="2">
        <f t="shared" ca="1" si="8"/>
        <v>0</v>
      </c>
      <c r="BN28" s="2" t="str">
        <f t="shared" si="9"/>
        <v>SH</v>
      </c>
      <c r="BO28" s="2">
        <f t="shared" si="12"/>
        <v>0</v>
      </c>
      <c r="BP28" s="2">
        <f t="shared" si="3"/>
        <v>1</v>
      </c>
      <c r="BR28" s="2">
        <f t="shared" si="13"/>
        <v>0</v>
      </c>
      <c r="BS28" s="2">
        <f t="shared" si="13"/>
        <v>0</v>
      </c>
      <c r="BT28" s="2">
        <f t="shared" si="13"/>
        <v>0</v>
      </c>
      <c r="BU28" s="2">
        <f t="shared" si="13"/>
        <v>0</v>
      </c>
      <c r="BV28" s="2">
        <f t="shared" si="13"/>
        <v>0</v>
      </c>
      <c r="BW28" s="2">
        <f t="shared" si="13"/>
        <v>0</v>
      </c>
      <c r="BX28" s="2">
        <f t="shared" si="13"/>
        <v>0</v>
      </c>
      <c r="BY28" s="2">
        <f t="shared" si="13"/>
        <v>0</v>
      </c>
      <c r="BZ28" s="2">
        <f t="shared" si="13"/>
        <v>0</v>
      </c>
      <c r="CA28" s="2">
        <f t="shared" si="13"/>
        <v>0</v>
      </c>
      <c r="CB28" s="2">
        <f t="shared" si="13"/>
        <v>0</v>
      </c>
      <c r="CC28" s="2">
        <f t="shared" si="13"/>
        <v>0</v>
      </c>
      <c r="CD28" s="2">
        <f t="shared" si="13"/>
        <v>0</v>
      </c>
      <c r="CE28" s="2">
        <f t="shared" si="13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КА-10  -  Гшл</v>
      </c>
      <c r="B29" s="10" t="s">
        <v>1728</v>
      </c>
      <c r="C29" s="18">
        <v>6</v>
      </c>
      <c r="D29" s="18">
        <v>1.8</v>
      </c>
      <c r="E29" s="22" t="s">
        <v>726</v>
      </c>
      <c r="F29" s="22">
        <v>1</v>
      </c>
      <c r="G29" s="22">
        <v>1</v>
      </c>
      <c r="H29" s="20">
        <f t="shared" ca="1" si="5"/>
        <v>0</v>
      </c>
      <c r="I29" s="16" t="str">
        <f t="shared" si="6"/>
        <v>10K002SH0L19</v>
      </c>
      <c r="J29" s="54">
        <v>2.5</v>
      </c>
      <c r="K29" s="54">
        <v>2.5</v>
      </c>
      <c r="L29" s="54">
        <v>2.5</v>
      </c>
      <c r="M29" s="54">
        <v>2.5</v>
      </c>
      <c r="N29" s="54">
        <v>2.5</v>
      </c>
      <c r="O29" s="54">
        <v>0</v>
      </c>
      <c r="P29" s="54">
        <v>0</v>
      </c>
      <c r="Q29" s="54">
        <v>0</v>
      </c>
      <c r="R29" s="54">
        <v>0</v>
      </c>
      <c r="S29" s="54">
        <v>2.5</v>
      </c>
      <c r="T29" s="54">
        <v>2.5</v>
      </c>
      <c r="U29" s="54">
        <v>2.5</v>
      </c>
      <c r="V29" s="54">
        <v>3.9</v>
      </c>
      <c r="W29" s="56">
        <v>3.9</v>
      </c>
      <c r="X29" s="2">
        <f t="shared" ca="1" si="7"/>
        <v>0</v>
      </c>
      <c r="Y29" s="2">
        <f t="shared" ca="1" si="7"/>
        <v>0</v>
      </c>
      <c r="Z29" s="2">
        <f t="shared" ca="1" si="7"/>
        <v>0</v>
      </c>
      <c r="AA29" s="2">
        <f t="shared" ca="1" si="7"/>
        <v>0</v>
      </c>
      <c r="AB29" s="2">
        <f t="shared" ca="1" si="7"/>
        <v>0</v>
      </c>
      <c r="AC29" s="2">
        <f t="shared" ca="1" si="7"/>
        <v>0</v>
      </c>
      <c r="AD29" s="2">
        <f t="shared" ca="1" si="7"/>
        <v>0</v>
      </c>
      <c r="AE29" s="2">
        <f t="shared" ca="1" si="7"/>
        <v>0</v>
      </c>
      <c r="AF29" s="2">
        <f t="shared" ca="1" si="7"/>
        <v>0</v>
      </c>
      <c r="AG29" s="2">
        <f t="shared" ca="1" si="7"/>
        <v>0</v>
      </c>
      <c r="AH29" s="2">
        <f t="shared" ca="1" si="7"/>
        <v>0</v>
      </c>
      <c r="AI29" s="2">
        <f t="shared" ca="1" si="7"/>
        <v>0</v>
      </c>
      <c r="AJ29" s="2">
        <f t="shared" ca="1" si="7"/>
        <v>20</v>
      </c>
      <c r="AK29" s="2">
        <f t="shared" ca="1" si="7"/>
        <v>0</v>
      </c>
      <c r="AL29" s="55">
        <v>3.91</v>
      </c>
      <c r="AM29" s="55">
        <v>3.92</v>
      </c>
      <c r="AN29" s="55">
        <v>3.96</v>
      </c>
      <c r="AO29" s="55">
        <v>3.96</v>
      </c>
      <c r="AP29" s="55">
        <v>5.38</v>
      </c>
      <c r="AQ29" s="55">
        <v>0</v>
      </c>
      <c r="AR29" s="55">
        <v>0</v>
      </c>
      <c r="AS29" s="55">
        <v>0</v>
      </c>
      <c r="AT29" s="55">
        <v>0</v>
      </c>
      <c r="AU29" s="55">
        <v>3.97</v>
      </c>
      <c r="AV29" s="55">
        <v>3.98</v>
      </c>
      <c r="AW29" s="55">
        <v>4.09</v>
      </c>
      <c r="AX29" s="55">
        <v>4.1500000000000004</v>
      </c>
      <c r="AY29" s="55">
        <v>4</v>
      </c>
      <c r="AZ29" s="2">
        <f t="shared" ca="1" si="8"/>
        <v>0</v>
      </c>
      <c r="BA29" s="2">
        <f t="shared" ca="1" si="8"/>
        <v>0</v>
      </c>
      <c r="BB29" s="2">
        <f t="shared" ca="1" si="8"/>
        <v>0</v>
      </c>
      <c r="BC29" s="2">
        <f t="shared" ca="1" si="8"/>
        <v>0</v>
      </c>
      <c r="BD29" s="2">
        <f t="shared" ca="1" si="8"/>
        <v>0</v>
      </c>
      <c r="BE29" s="2">
        <f t="shared" ca="1" si="8"/>
        <v>0</v>
      </c>
      <c r="BF29" s="2">
        <f t="shared" ca="1" si="8"/>
        <v>0</v>
      </c>
      <c r="BG29" s="2">
        <f t="shared" ca="1" si="8"/>
        <v>0</v>
      </c>
      <c r="BH29" s="2">
        <f t="shared" ca="1" si="8"/>
        <v>0</v>
      </c>
      <c r="BI29" s="2">
        <f t="shared" ca="1" si="8"/>
        <v>0</v>
      </c>
      <c r="BJ29" s="2">
        <f t="shared" ca="1" si="8"/>
        <v>0</v>
      </c>
      <c r="BK29" s="2">
        <f t="shared" ca="1" si="8"/>
        <v>0</v>
      </c>
      <c r="BL29" s="2">
        <f t="shared" ca="1" si="8"/>
        <v>0</v>
      </c>
      <c r="BM29" s="2">
        <f t="shared" ca="1" si="8"/>
        <v>0</v>
      </c>
      <c r="BN29" s="2" t="str">
        <f t="shared" si="9"/>
        <v>SH</v>
      </c>
      <c r="BO29" s="2">
        <f t="shared" si="12"/>
        <v>0</v>
      </c>
      <c r="BP29" s="2">
        <f t="shared" si="3"/>
        <v>1</v>
      </c>
      <c r="BR29" s="2">
        <f t="shared" si="13"/>
        <v>0</v>
      </c>
      <c r="BS29" s="2">
        <f t="shared" si="13"/>
        <v>0</v>
      </c>
      <c r="BT29" s="2">
        <f t="shared" si="13"/>
        <v>0</v>
      </c>
      <c r="BU29" s="2">
        <f t="shared" si="13"/>
        <v>0</v>
      </c>
      <c r="BV29" s="2">
        <f t="shared" si="13"/>
        <v>0</v>
      </c>
      <c r="BW29" s="2">
        <f t="shared" si="13"/>
        <v>0</v>
      </c>
      <c r="BX29" s="2">
        <f t="shared" si="13"/>
        <v>0</v>
      </c>
      <c r="BY29" s="2">
        <f t="shared" si="13"/>
        <v>0</v>
      </c>
      <c r="BZ29" s="2">
        <f t="shared" si="13"/>
        <v>0</v>
      </c>
      <c r="CA29" s="2">
        <f t="shared" si="13"/>
        <v>0</v>
      </c>
      <c r="CB29" s="2">
        <f t="shared" si="13"/>
        <v>0</v>
      </c>
      <c r="CC29" s="2">
        <f t="shared" si="13"/>
        <v>0</v>
      </c>
      <c r="CD29" s="2">
        <f t="shared" si="13"/>
        <v>0</v>
      </c>
      <c r="CE29" s="2">
        <f t="shared" si="13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КА-11  -  Гшл</v>
      </c>
      <c r="B30" s="10" t="s">
        <v>1729</v>
      </c>
      <c r="C30" s="18">
        <v>6</v>
      </c>
      <c r="D30" s="18">
        <v>1.8</v>
      </c>
      <c r="E30" s="22" t="s">
        <v>726</v>
      </c>
      <c r="F30" s="22">
        <v>1</v>
      </c>
      <c r="G30" s="22">
        <v>1</v>
      </c>
      <c r="H30" s="20">
        <f t="shared" ca="1" si="5"/>
        <v>0</v>
      </c>
      <c r="I30" s="16" t="str">
        <f t="shared" si="6"/>
        <v>11K002SH0L19</v>
      </c>
      <c r="J30" s="54">
        <v>3.7</v>
      </c>
      <c r="K30" s="54">
        <v>3.7</v>
      </c>
      <c r="L30" s="54">
        <v>3.7</v>
      </c>
      <c r="M30" s="54">
        <v>3.7</v>
      </c>
      <c r="N30" s="54">
        <v>3.7</v>
      </c>
      <c r="O30" s="54">
        <v>4.4000000000000004</v>
      </c>
      <c r="P30" s="54">
        <v>4.4000000000000004</v>
      </c>
      <c r="Q30" s="54">
        <v>4.4000000000000004</v>
      </c>
      <c r="R30" s="54">
        <v>4.4000000000000004</v>
      </c>
      <c r="S30" s="54">
        <v>4.4000000000000004</v>
      </c>
      <c r="T30" s="54">
        <v>4.4000000000000004</v>
      </c>
      <c r="U30" s="54">
        <v>4.4000000000000004</v>
      </c>
      <c r="V30" s="54">
        <v>4.0999999999999996</v>
      </c>
      <c r="W30" s="56">
        <v>4.0999999999999996</v>
      </c>
      <c r="X30" s="2">
        <f t="shared" ca="1" si="7"/>
        <v>0</v>
      </c>
      <c r="Y30" s="2">
        <f t="shared" ca="1" si="7"/>
        <v>0</v>
      </c>
      <c r="Z30" s="2">
        <f t="shared" ca="1" si="7"/>
        <v>0</v>
      </c>
      <c r="AA30" s="2">
        <f t="shared" ca="1" si="7"/>
        <v>0</v>
      </c>
      <c r="AB30" s="2">
        <f t="shared" ca="1" si="7"/>
        <v>0</v>
      </c>
      <c r="AC30" s="2">
        <f t="shared" ca="1" si="7"/>
        <v>0</v>
      </c>
      <c r="AD30" s="2">
        <f t="shared" ca="1" si="7"/>
        <v>0</v>
      </c>
      <c r="AE30" s="2">
        <f t="shared" ca="1" si="7"/>
        <v>0</v>
      </c>
      <c r="AF30" s="2">
        <f t="shared" ca="1" si="7"/>
        <v>0</v>
      </c>
      <c r="AG30" s="2">
        <f t="shared" ca="1" si="7"/>
        <v>0</v>
      </c>
      <c r="AH30" s="2">
        <f t="shared" ca="1" si="7"/>
        <v>0</v>
      </c>
      <c r="AI30" s="2">
        <f t="shared" ca="1" si="7"/>
        <v>0</v>
      </c>
      <c r="AJ30" s="2">
        <f t="shared" ca="1" si="7"/>
        <v>0</v>
      </c>
      <c r="AK30" s="2">
        <f t="shared" ca="1" si="7"/>
        <v>0</v>
      </c>
      <c r="AL30" s="55">
        <v>3.91</v>
      </c>
      <c r="AM30" s="55">
        <v>3.91</v>
      </c>
      <c r="AN30" s="55">
        <v>3.92</v>
      </c>
      <c r="AO30" s="55">
        <v>3.94</v>
      </c>
      <c r="AP30" s="55">
        <v>3.94</v>
      </c>
      <c r="AQ30" s="55">
        <v>4.12</v>
      </c>
      <c r="AR30" s="55">
        <v>3.97</v>
      </c>
      <c r="AS30" s="55">
        <v>4.08</v>
      </c>
      <c r="AT30" s="55">
        <v>4.13</v>
      </c>
      <c r="AU30" s="55">
        <v>4.05</v>
      </c>
      <c r="AV30" s="55">
        <v>3.92</v>
      </c>
      <c r="AW30" s="55">
        <v>3.98</v>
      </c>
      <c r="AX30" s="55">
        <v>4.16</v>
      </c>
      <c r="AY30" s="55">
        <v>3.99</v>
      </c>
      <c r="AZ30" s="2">
        <f t="shared" ca="1" si="8"/>
        <v>0</v>
      </c>
      <c r="BA30" s="2">
        <f t="shared" ca="1" si="8"/>
        <v>0</v>
      </c>
      <c r="BB30" s="2">
        <f t="shared" ca="1" si="8"/>
        <v>0</v>
      </c>
      <c r="BC30" s="2">
        <f t="shared" ca="1" si="8"/>
        <v>0</v>
      </c>
      <c r="BD30" s="2">
        <f t="shared" ca="1" si="8"/>
        <v>0</v>
      </c>
      <c r="BE30" s="2">
        <f t="shared" ca="1" si="8"/>
        <v>0</v>
      </c>
      <c r="BF30" s="2">
        <f t="shared" ca="1" si="8"/>
        <v>0</v>
      </c>
      <c r="BG30" s="2">
        <f t="shared" ca="1" si="8"/>
        <v>0</v>
      </c>
      <c r="BH30" s="2">
        <f t="shared" ca="1" si="8"/>
        <v>0</v>
      </c>
      <c r="BI30" s="2">
        <f t="shared" ca="1" si="8"/>
        <v>0</v>
      </c>
      <c r="BJ30" s="2">
        <f t="shared" ca="1" si="8"/>
        <v>0</v>
      </c>
      <c r="BK30" s="2">
        <f t="shared" ca="1" si="8"/>
        <v>0</v>
      </c>
      <c r="BL30" s="2">
        <f t="shared" ca="1" si="8"/>
        <v>0</v>
      </c>
      <c r="BM30" s="2">
        <f t="shared" ca="1" si="8"/>
        <v>0</v>
      </c>
      <c r="BN30" s="2" t="str">
        <f t="shared" si="9"/>
        <v>SH</v>
      </c>
      <c r="BO30" s="2">
        <f t="shared" si="12"/>
        <v>0</v>
      </c>
      <c r="BP30" s="2">
        <f t="shared" si="3"/>
        <v>1</v>
      </c>
      <c r="BR30" s="2">
        <f t="shared" si="13"/>
        <v>0</v>
      </c>
      <c r="BS30" s="2">
        <f t="shared" si="13"/>
        <v>0</v>
      </c>
      <c r="BT30" s="2">
        <f t="shared" si="13"/>
        <v>0</v>
      </c>
      <c r="BU30" s="2">
        <f t="shared" si="13"/>
        <v>0</v>
      </c>
      <c r="BV30" s="2">
        <f t="shared" si="13"/>
        <v>0</v>
      </c>
      <c r="BW30" s="2">
        <f t="shared" si="13"/>
        <v>0</v>
      </c>
      <c r="BX30" s="2">
        <f t="shared" si="13"/>
        <v>0</v>
      </c>
      <c r="BY30" s="2">
        <f t="shared" si="13"/>
        <v>0</v>
      </c>
      <c r="BZ30" s="2">
        <f t="shared" si="13"/>
        <v>0</v>
      </c>
      <c r="CA30" s="2">
        <f t="shared" si="13"/>
        <v>0</v>
      </c>
      <c r="CB30" s="2">
        <f t="shared" si="13"/>
        <v>0</v>
      </c>
      <c r="CC30" s="2">
        <f t="shared" si="13"/>
        <v>0</v>
      </c>
      <c r="CD30" s="2">
        <f t="shared" si="13"/>
        <v>0</v>
      </c>
      <c r="CE30" s="2">
        <f t="shared" si="13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КА-12  -  Гшл</v>
      </c>
      <c r="B31" s="12" t="s">
        <v>1730</v>
      </c>
      <c r="C31" s="18">
        <v>6</v>
      </c>
      <c r="D31" s="18">
        <v>1.8</v>
      </c>
      <c r="E31" s="22" t="s">
        <v>726</v>
      </c>
      <c r="F31" s="22">
        <v>1</v>
      </c>
      <c r="G31" s="22">
        <v>1</v>
      </c>
      <c r="H31" s="20">
        <f t="shared" ca="1" si="5"/>
        <v>0</v>
      </c>
      <c r="I31" s="16" t="str">
        <f t="shared" si="6"/>
        <v>12K002SH0L19</v>
      </c>
      <c r="J31" s="54">
        <v>3.6</v>
      </c>
      <c r="K31" s="54">
        <v>3.6</v>
      </c>
      <c r="L31" s="54">
        <v>3.6</v>
      </c>
      <c r="M31" s="54">
        <v>3.6</v>
      </c>
      <c r="N31" s="54">
        <v>3.6</v>
      </c>
      <c r="O31" s="54">
        <v>3.9</v>
      </c>
      <c r="P31" s="54">
        <v>3.9</v>
      </c>
      <c r="Q31" s="54">
        <v>3.9</v>
      </c>
      <c r="R31" s="54">
        <v>3.9</v>
      </c>
      <c r="S31" s="54">
        <v>3.9</v>
      </c>
      <c r="T31" s="54">
        <v>0</v>
      </c>
      <c r="U31" s="54">
        <v>0</v>
      </c>
      <c r="V31" s="54">
        <v>0</v>
      </c>
      <c r="W31" s="56">
        <v>0</v>
      </c>
      <c r="X31" s="2">
        <f t="shared" ca="1" si="7"/>
        <v>0</v>
      </c>
      <c r="Y31" s="2">
        <f t="shared" ca="1" si="7"/>
        <v>0</v>
      </c>
      <c r="Z31" s="2">
        <f t="shared" ca="1" si="7"/>
        <v>0</v>
      </c>
      <c r="AA31" s="2">
        <f t="shared" ca="1" si="7"/>
        <v>0</v>
      </c>
      <c r="AB31" s="2">
        <f t="shared" ca="1" si="7"/>
        <v>0</v>
      </c>
      <c r="AC31" s="2">
        <f t="shared" ca="1" si="7"/>
        <v>0</v>
      </c>
      <c r="AD31" s="2">
        <f t="shared" ca="1" si="7"/>
        <v>0</v>
      </c>
      <c r="AE31" s="2">
        <f t="shared" ca="1" si="7"/>
        <v>0</v>
      </c>
      <c r="AF31" s="2">
        <f t="shared" ca="1" si="7"/>
        <v>0</v>
      </c>
      <c r="AG31" s="2">
        <f t="shared" ca="1" si="7"/>
        <v>0</v>
      </c>
      <c r="AH31" s="2">
        <f t="shared" ca="1" si="7"/>
        <v>0</v>
      </c>
      <c r="AI31" s="2">
        <f t="shared" ca="1" si="7"/>
        <v>0</v>
      </c>
      <c r="AJ31" s="2">
        <f t="shared" ca="1" si="7"/>
        <v>0</v>
      </c>
      <c r="AK31" s="2">
        <f t="shared" ca="1" si="7"/>
        <v>0</v>
      </c>
      <c r="AL31" s="55">
        <v>3.91</v>
      </c>
      <c r="AM31" s="55">
        <v>3.92</v>
      </c>
      <c r="AN31" s="55">
        <v>3.92</v>
      </c>
      <c r="AO31" s="55">
        <v>4.3</v>
      </c>
      <c r="AP31" s="55">
        <v>4.2</v>
      </c>
      <c r="AQ31" s="55">
        <v>3.93</v>
      </c>
      <c r="AR31" s="55">
        <v>3.93</v>
      </c>
      <c r="AS31" s="55">
        <v>3.91</v>
      </c>
      <c r="AT31" s="55">
        <v>3.91</v>
      </c>
      <c r="AU31" s="55">
        <v>4.3899999999999997</v>
      </c>
      <c r="AV31" s="55">
        <v>0</v>
      </c>
      <c r="AW31" s="55">
        <v>0</v>
      </c>
      <c r="AX31" s="55">
        <v>0</v>
      </c>
      <c r="AY31" s="55">
        <v>0</v>
      </c>
      <c r="AZ31" s="2">
        <f t="shared" ca="1" si="8"/>
        <v>0</v>
      </c>
      <c r="BA31" s="2">
        <f t="shared" ca="1" si="8"/>
        <v>0</v>
      </c>
      <c r="BB31" s="2">
        <f t="shared" ca="1" si="8"/>
        <v>0</v>
      </c>
      <c r="BC31" s="2">
        <f t="shared" ca="1" si="8"/>
        <v>0</v>
      </c>
      <c r="BD31" s="2">
        <f t="shared" ca="1" si="8"/>
        <v>0</v>
      </c>
      <c r="BE31" s="2">
        <f t="shared" ca="1" si="8"/>
        <v>0</v>
      </c>
      <c r="BF31" s="2">
        <f t="shared" ca="1" si="8"/>
        <v>0</v>
      </c>
      <c r="BG31" s="2">
        <f t="shared" ca="1" si="8"/>
        <v>0</v>
      </c>
      <c r="BH31" s="2">
        <f t="shared" ca="1" si="8"/>
        <v>0</v>
      </c>
      <c r="BI31" s="2">
        <f t="shared" ca="1" si="8"/>
        <v>0</v>
      </c>
      <c r="BJ31" s="2">
        <f t="shared" ca="1" si="8"/>
        <v>0</v>
      </c>
      <c r="BK31" s="2">
        <f t="shared" ca="1" si="8"/>
        <v>0</v>
      </c>
      <c r="BL31" s="2">
        <f t="shared" ca="1" si="8"/>
        <v>0</v>
      </c>
      <c r="BM31" s="2">
        <f t="shared" ca="1" si="8"/>
        <v>0</v>
      </c>
      <c r="BN31" s="2" t="str">
        <f t="shared" si="9"/>
        <v>SH</v>
      </c>
      <c r="BP31" s="2">
        <f t="shared" si="3"/>
        <v>1</v>
      </c>
      <c r="BR31" s="2">
        <f t="shared" si="13"/>
        <v>0</v>
      </c>
      <c r="BS31" s="2">
        <f t="shared" si="13"/>
        <v>0</v>
      </c>
      <c r="BT31" s="2">
        <f t="shared" si="13"/>
        <v>0</v>
      </c>
      <c r="BU31" s="2">
        <f t="shared" si="13"/>
        <v>0</v>
      </c>
      <c r="BV31" s="2">
        <f t="shared" si="13"/>
        <v>0</v>
      </c>
      <c r="BW31" s="2">
        <f t="shared" si="13"/>
        <v>0</v>
      </c>
      <c r="BX31" s="2">
        <f t="shared" si="13"/>
        <v>0</v>
      </c>
      <c r="BY31" s="2">
        <f t="shared" si="13"/>
        <v>0</v>
      </c>
      <c r="BZ31" s="2">
        <f t="shared" si="13"/>
        <v>0</v>
      </c>
      <c r="CA31" s="2">
        <f t="shared" si="13"/>
        <v>0</v>
      </c>
      <c r="CB31" s="2">
        <f t="shared" si="13"/>
        <v>0</v>
      </c>
      <c r="CC31" s="2">
        <f t="shared" si="13"/>
        <v>0</v>
      </c>
      <c r="CD31" s="2">
        <f t="shared" si="13"/>
        <v>0</v>
      </c>
      <c r="CE31" s="2">
        <f t="shared" si="13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КА-5  -  Гун</v>
      </c>
      <c r="B32" s="10" t="s">
        <v>1731</v>
      </c>
      <c r="C32" s="18">
        <v>5</v>
      </c>
      <c r="D32" s="18">
        <v>1.5</v>
      </c>
      <c r="E32" s="22" t="s">
        <v>726</v>
      </c>
      <c r="F32" s="22">
        <v>1</v>
      </c>
      <c r="G32" s="22">
        <v>1</v>
      </c>
      <c r="H32" s="20">
        <f t="shared" ca="1" si="5"/>
        <v>0</v>
      </c>
      <c r="I32" s="16" t="str">
        <f t="shared" si="6"/>
        <v>05K002SG0N19</v>
      </c>
      <c r="J32" s="54">
        <v>2.9</v>
      </c>
      <c r="K32" s="54">
        <v>3.2</v>
      </c>
      <c r="L32" s="54">
        <v>3.1</v>
      </c>
      <c r="M32" s="54">
        <v>2.2999999999999998</v>
      </c>
      <c r="N32" s="54">
        <v>3.1</v>
      </c>
      <c r="O32" s="54">
        <v>3.2</v>
      </c>
      <c r="P32" s="54">
        <v>2.4</v>
      </c>
      <c r="Q32" s="54">
        <v>3.1</v>
      </c>
      <c r="R32" s="54">
        <v>3.2</v>
      </c>
      <c r="S32" s="54">
        <v>3.2</v>
      </c>
      <c r="T32" s="54">
        <v>3.1</v>
      </c>
      <c r="U32" s="54">
        <v>2.9</v>
      </c>
      <c r="V32" s="54">
        <v>3</v>
      </c>
      <c r="W32" s="56">
        <v>3.1</v>
      </c>
      <c r="X32" s="2">
        <f t="shared" ca="1" si="7"/>
        <v>0</v>
      </c>
      <c r="Y32" s="2">
        <f t="shared" ca="1" si="7"/>
        <v>0</v>
      </c>
      <c r="Z32" s="2">
        <f t="shared" ca="1" si="7"/>
        <v>0</v>
      </c>
      <c r="AA32" s="2">
        <f t="shared" ca="1" si="7"/>
        <v>0</v>
      </c>
      <c r="AB32" s="2">
        <f t="shared" ca="1" si="7"/>
        <v>0</v>
      </c>
      <c r="AC32" s="2">
        <f t="shared" ca="1" si="7"/>
        <v>0</v>
      </c>
      <c r="AD32" s="2">
        <f t="shared" ca="1" si="7"/>
        <v>0</v>
      </c>
      <c r="AE32" s="2">
        <f t="shared" ca="1" si="7"/>
        <v>0</v>
      </c>
      <c r="AF32" s="2">
        <f t="shared" ca="1" si="7"/>
        <v>0</v>
      </c>
      <c r="AG32" s="2">
        <f t="shared" ca="1" si="7"/>
        <v>0</v>
      </c>
      <c r="AH32" s="2">
        <f t="shared" ca="1" si="7"/>
        <v>0</v>
      </c>
      <c r="AI32" s="2">
        <f t="shared" ca="1" si="7"/>
        <v>0</v>
      </c>
      <c r="AJ32" s="2">
        <f t="shared" ca="1" si="7"/>
        <v>0</v>
      </c>
      <c r="AK32" s="2">
        <f t="shared" ca="1" si="7"/>
        <v>0</v>
      </c>
      <c r="AL32" s="55">
        <v>3.55</v>
      </c>
      <c r="AM32" s="55">
        <v>3.59</v>
      </c>
      <c r="AN32" s="55">
        <v>3.58</v>
      </c>
      <c r="AO32" s="55">
        <v>3.59</v>
      </c>
      <c r="AP32" s="55">
        <v>3.57</v>
      </c>
      <c r="AQ32" s="55">
        <v>3.7</v>
      </c>
      <c r="AR32" s="55">
        <v>3.89</v>
      </c>
      <c r="AS32" s="55">
        <v>3.7</v>
      </c>
      <c r="AT32" s="55">
        <v>3.61</v>
      </c>
      <c r="AU32" s="55">
        <v>3.55</v>
      </c>
      <c r="AV32" s="55">
        <v>3.73</v>
      </c>
      <c r="AW32" s="55">
        <v>3.64</v>
      </c>
      <c r="AX32" s="55">
        <v>3.58</v>
      </c>
      <c r="AY32" s="55">
        <v>3.69</v>
      </c>
      <c r="AZ32" s="2">
        <f t="shared" ca="1" si="8"/>
        <v>0</v>
      </c>
      <c r="BA32" s="2">
        <f t="shared" ca="1" si="8"/>
        <v>0</v>
      </c>
      <c r="BB32" s="2">
        <f t="shared" ca="1" si="8"/>
        <v>0</v>
      </c>
      <c r="BC32" s="2">
        <f t="shared" ca="1" si="8"/>
        <v>0</v>
      </c>
      <c r="BD32" s="2">
        <f t="shared" ca="1" si="8"/>
        <v>0</v>
      </c>
      <c r="BE32" s="2">
        <f t="shared" ca="1" si="8"/>
        <v>0</v>
      </c>
      <c r="BF32" s="2">
        <f t="shared" ca="1" si="8"/>
        <v>0</v>
      </c>
      <c r="BG32" s="2">
        <f t="shared" ca="1" si="8"/>
        <v>0</v>
      </c>
      <c r="BH32" s="2">
        <f t="shared" ca="1" si="8"/>
        <v>0</v>
      </c>
      <c r="BI32" s="2">
        <f t="shared" ca="1" si="8"/>
        <v>0</v>
      </c>
      <c r="BJ32" s="2">
        <f t="shared" ca="1" si="8"/>
        <v>0</v>
      </c>
      <c r="BK32" s="2">
        <f t="shared" ca="1" si="8"/>
        <v>0</v>
      </c>
      <c r="BL32" s="2">
        <f t="shared" ca="1" si="8"/>
        <v>0</v>
      </c>
      <c r="BM32" s="2">
        <f t="shared" ca="1" si="8"/>
        <v>0</v>
      </c>
      <c r="BN32" s="2" t="str">
        <f t="shared" si="9"/>
        <v>SG</v>
      </c>
      <c r="BO32" s="2">
        <f t="shared" ref="BO32:BO38" si="14">IF(AND(COUNTIF(J32:W32,"&gt;0")&gt;6,COUNTIF(J32:W32,"&gt;0")=SUM(BR32:CE32)),SUM(BR32:CE32),0)</f>
        <v>0</v>
      </c>
      <c r="BP32" s="2">
        <f t="shared" si="3"/>
        <v>1</v>
      </c>
      <c r="BR32" s="2">
        <f t="shared" ref="BR32:CE39" si="15">IF(AND(J78 &gt;0,J32&gt;$C32,J32 &gt;0.1),1,0)</f>
        <v>0</v>
      </c>
      <c r="BS32" s="2">
        <f t="shared" si="15"/>
        <v>0</v>
      </c>
      <c r="BT32" s="2">
        <f t="shared" si="15"/>
        <v>0</v>
      </c>
      <c r="BU32" s="2">
        <f t="shared" si="15"/>
        <v>0</v>
      </c>
      <c r="BV32" s="2">
        <f t="shared" si="15"/>
        <v>0</v>
      </c>
      <c r="BW32" s="2">
        <f t="shared" si="15"/>
        <v>0</v>
      </c>
      <c r="BX32" s="2">
        <f t="shared" si="15"/>
        <v>0</v>
      </c>
      <c r="BY32" s="2">
        <f t="shared" si="15"/>
        <v>0</v>
      </c>
      <c r="BZ32" s="2">
        <f t="shared" si="15"/>
        <v>0</v>
      </c>
      <c r="CA32" s="2">
        <f t="shared" si="15"/>
        <v>0</v>
      </c>
      <c r="CB32" s="2">
        <f t="shared" si="15"/>
        <v>0</v>
      </c>
      <c r="CC32" s="2">
        <f t="shared" si="15"/>
        <v>0</v>
      </c>
      <c r="CD32" s="2">
        <f t="shared" si="15"/>
        <v>0</v>
      </c>
      <c r="CE32" s="2">
        <f t="shared" si="15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КА-6  -  Гун</v>
      </c>
      <c r="B33" s="10" t="s">
        <v>1732</v>
      </c>
      <c r="C33" s="18">
        <v>5</v>
      </c>
      <c r="D33" s="18">
        <v>1.5</v>
      </c>
      <c r="E33" s="22" t="s">
        <v>726</v>
      </c>
      <c r="F33" s="22">
        <v>1</v>
      </c>
      <c r="G33" s="22">
        <v>1</v>
      </c>
      <c r="H33" s="20">
        <f t="shared" ca="1" si="5"/>
        <v>0</v>
      </c>
      <c r="I33" s="16" t="str">
        <f t="shared" si="6"/>
        <v>06K002SG0N19</v>
      </c>
      <c r="J33" s="54">
        <v>3.1</v>
      </c>
      <c r="K33" s="54">
        <v>2.9</v>
      </c>
      <c r="L33" s="54">
        <v>3.2</v>
      </c>
      <c r="M33" s="54">
        <v>3.1</v>
      </c>
      <c r="N33" s="54">
        <v>2.9</v>
      </c>
      <c r="O33" s="54">
        <v>3</v>
      </c>
      <c r="P33" s="54">
        <v>3.2</v>
      </c>
      <c r="Q33" s="54">
        <v>2.9</v>
      </c>
      <c r="R33" s="54">
        <v>2.7</v>
      </c>
      <c r="S33" s="54">
        <v>2.9</v>
      </c>
      <c r="T33" s="54">
        <v>2.8</v>
      </c>
      <c r="U33" s="54">
        <v>3</v>
      </c>
      <c r="V33" s="54">
        <v>2.8</v>
      </c>
      <c r="W33" s="56">
        <v>2.9</v>
      </c>
      <c r="X33" s="2">
        <f t="shared" ca="1" si="7"/>
        <v>0</v>
      </c>
      <c r="Y33" s="2">
        <f t="shared" ca="1" si="7"/>
        <v>0</v>
      </c>
      <c r="Z33" s="2">
        <f t="shared" ca="1" si="7"/>
        <v>0</v>
      </c>
      <c r="AA33" s="2">
        <f t="shared" ca="1" si="7"/>
        <v>0</v>
      </c>
      <c r="AB33" s="2">
        <f t="shared" ca="1" si="7"/>
        <v>0</v>
      </c>
      <c r="AC33" s="2">
        <f t="shared" ca="1" si="7"/>
        <v>0</v>
      </c>
      <c r="AD33" s="2">
        <f t="shared" ca="1" si="7"/>
        <v>0</v>
      </c>
      <c r="AE33" s="2">
        <f t="shared" ca="1" si="7"/>
        <v>0</v>
      </c>
      <c r="AF33" s="2">
        <f t="shared" ca="1" si="7"/>
        <v>0</v>
      </c>
      <c r="AG33" s="2">
        <f t="shared" ca="1" si="7"/>
        <v>0</v>
      </c>
      <c r="AH33" s="2">
        <f t="shared" ca="1" si="7"/>
        <v>0</v>
      </c>
      <c r="AI33" s="2">
        <f t="shared" ca="1" si="7"/>
        <v>0</v>
      </c>
      <c r="AJ33" s="2">
        <f t="shared" ca="1" si="7"/>
        <v>0</v>
      </c>
      <c r="AK33" s="2">
        <f t="shared" ca="1" si="7"/>
        <v>0</v>
      </c>
      <c r="AL33" s="55">
        <v>3.64</v>
      </c>
      <c r="AM33" s="55">
        <v>3.63</v>
      </c>
      <c r="AN33" s="55">
        <v>3.55</v>
      </c>
      <c r="AO33" s="55">
        <v>3.64</v>
      </c>
      <c r="AP33" s="55">
        <v>3.61</v>
      </c>
      <c r="AQ33" s="55">
        <v>3.65</v>
      </c>
      <c r="AR33" s="55">
        <v>3.93</v>
      </c>
      <c r="AS33" s="55">
        <v>3.89</v>
      </c>
      <c r="AT33" s="55">
        <v>3.6</v>
      </c>
      <c r="AU33" s="55">
        <v>3.55</v>
      </c>
      <c r="AV33" s="55">
        <v>3.63</v>
      </c>
      <c r="AW33" s="55">
        <v>3.65</v>
      </c>
      <c r="AX33" s="55">
        <v>3.71</v>
      </c>
      <c r="AY33" s="55">
        <v>3.69</v>
      </c>
      <c r="AZ33" s="2">
        <f t="shared" ca="1" si="8"/>
        <v>0</v>
      </c>
      <c r="BA33" s="2">
        <f t="shared" ca="1" si="8"/>
        <v>0</v>
      </c>
      <c r="BB33" s="2">
        <f t="shared" ca="1" si="8"/>
        <v>0</v>
      </c>
      <c r="BC33" s="2">
        <f t="shared" ca="1" si="8"/>
        <v>0</v>
      </c>
      <c r="BD33" s="2">
        <f t="shared" ca="1" si="8"/>
        <v>0</v>
      </c>
      <c r="BE33" s="2">
        <f t="shared" ca="1" si="8"/>
        <v>0</v>
      </c>
      <c r="BF33" s="2">
        <f t="shared" ca="1" si="8"/>
        <v>0</v>
      </c>
      <c r="BG33" s="2">
        <f t="shared" ca="1" si="8"/>
        <v>0</v>
      </c>
      <c r="BH33" s="2">
        <f t="shared" ca="1" si="8"/>
        <v>0</v>
      </c>
      <c r="BI33" s="2">
        <f t="shared" ca="1" si="8"/>
        <v>0</v>
      </c>
      <c r="BJ33" s="2">
        <f t="shared" ca="1" si="8"/>
        <v>0</v>
      </c>
      <c r="BK33" s="2">
        <f t="shared" ca="1" si="8"/>
        <v>0</v>
      </c>
      <c r="BL33" s="2">
        <f t="shared" ca="1" si="8"/>
        <v>0</v>
      </c>
      <c r="BM33" s="2">
        <f t="shared" ca="1" si="8"/>
        <v>0</v>
      </c>
      <c r="BN33" s="2" t="str">
        <f t="shared" si="9"/>
        <v>SG</v>
      </c>
      <c r="BO33" s="2">
        <f t="shared" si="14"/>
        <v>0</v>
      </c>
      <c r="BP33" s="2">
        <f t="shared" si="3"/>
        <v>1</v>
      </c>
      <c r="BR33" s="2">
        <f t="shared" si="15"/>
        <v>0</v>
      </c>
      <c r="BS33" s="2">
        <f t="shared" si="15"/>
        <v>0</v>
      </c>
      <c r="BT33" s="2">
        <f t="shared" si="15"/>
        <v>0</v>
      </c>
      <c r="BU33" s="2">
        <f t="shared" si="15"/>
        <v>0</v>
      </c>
      <c r="BV33" s="2">
        <f t="shared" si="15"/>
        <v>0</v>
      </c>
      <c r="BW33" s="2">
        <f t="shared" si="15"/>
        <v>0</v>
      </c>
      <c r="BX33" s="2">
        <f t="shared" si="15"/>
        <v>0</v>
      </c>
      <c r="BY33" s="2">
        <f t="shared" si="15"/>
        <v>0</v>
      </c>
      <c r="BZ33" s="2">
        <f t="shared" si="15"/>
        <v>0</v>
      </c>
      <c r="CA33" s="2">
        <f t="shared" si="15"/>
        <v>0</v>
      </c>
      <c r="CB33" s="2">
        <f t="shared" si="15"/>
        <v>0</v>
      </c>
      <c r="CC33" s="2">
        <f t="shared" si="15"/>
        <v>0</v>
      </c>
      <c r="CD33" s="2">
        <f t="shared" si="15"/>
        <v>0</v>
      </c>
      <c r="CE33" s="2">
        <f t="shared" si="15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КА-7  -  Гун</v>
      </c>
      <c r="B34" s="10" t="s">
        <v>1733</v>
      </c>
      <c r="C34" s="18">
        <v>5</v>
      </c>
      <c r="D34" s="18">
        <v>1.5</v>
      </c>
      <c r="E34" s="22" t="s">
        <v>726</v>
      </c>
      <c r="F34" s="22">
        <v>1</v>
      </c>
      <c r="G34" s="22">
        <v>1</v>
      </c>
      <c r="H34" s="20">
        <f t="shared" ca="1" si="5"/>
        <v>0</v>
      </c>
      <c r="I34" s="16" t="str">
        <f t="shared" si="6"/>
        <v>07K002SG0N19</v>
      </c>
      <c r="J34" s="54">
        <v>0.9</v>
      </c>
      <c r="K34" s="54">
        <v>2.8</v>
      </c>
      <c r="L34" s="54">
        <v>2.9</v>
      </c>
      <c r="M34" s="54">
        <v>3.2</v>
      </c>
      <c r="N34" s="54">
        <v>3.2</v>
      </c>
      <c r="O34" s="54">
        <v>3.1</v>
      </c>
      <c r="P34" s="54">
        <v>3</v>
      </c>
      <c r="Q34" s="54">
        <v>3.2</v>
      </c>
      <c r="R34" s="54">
        <v>3.3</v>
      </c>
      <c r="S34" s="54">
        <v>3.1</v>
      </c>
      <c r="T34" s="54">
        <v>3</v>
      </c>
      <c r="U34" s="54">
        <v>3.2</v>
      </c>
      <c r="V34" s="54">
        <v>3.1</v>
      </c>
      <c r="W34" s="56">
        <v>3.1</v>
      </c>
      <c r="X34" s="2">
        <f t="shared" ca="1" si="7"/>
        <v>0</v>
      </c>
      <c r="Y34" s="2">
        <f t="shared" ca="1" si="7"/>
        <v>20</v>
      </c>
      <c r="Z34" s="2">
        <f t="shared" ca="1" si="7"/>
        <v>0</v>
      </c>
      <c r="AA34" s="2">
        <f t="shared" ca="1" si="7"/>
        <v>0</v>
      </c>
      <c r="AB34" s="2">
        <f t="shared" ca="1" si="7"/>
        <v>0</v>
      </c>
      <c r="AC34" s="2">
        <f t="shared" ca="1" si="7"/>
        <v>0</v>
      </c>
      <c r="AD34" s="2">
        <f t="shared" ca="1" si="7"/>
        <v>0</v>
      </c>
      <c r="AE34" s="2">
        <f t="shared" ca="1" si="7"/>
        <v>0</v>
      </c>
      <c r="AF34" s="2">
        <f t="shared" ca="1" si="7"/>
        <v>0</v>
      </c>
      <c r="AG34" s="2">
        <f t="shared" ca="1" si="7"/>
        <v>0</v>
      </c>
      <c r="AH34" s="2">
        <f t="shared" ca="1" si="7"/>
        <v>0</v>
      </c>
      <c r="AI34" s="2">
        <f t="shared" ca="1" si="7"/>
        <v>0</v>
      </c>
      <c r="AJ34" s="2">
        <f t="shared" ca="1" si="7"/>
        <v>0</v>
      </c>
      <c r="AK34" s="2">
        <f t="shared" ca="1" si="7"/>
        <v>0</v>
      </c>
      <c r="AL34" s="55">
        <v>3.57</v>
      </c>
      <c r="AM34" s="55">
        <v>3.61</v>
      </c>
      <c r="AN34" s="55">
        <v>3.65</v>
      </c>
      <c r="AO34" s="55">
        <v>3.69</v>
      </c>
      <c r="AP34" s="55">
        <v>3.68</v>
      </c>
      <c r="AQ34" s="55">
        <v>3.57</v>
      </c>
      <c r="AR34" s="55">
        <v>3.59</v>
      </c>
      <c r="AS34" s="55">
        <v>3.56</v>
      </c>
      <c r="AT34" s="55">
        <v>3.6</v>
      </c>
      <c r="AU34" s="55">
        <v>3.55</v>
      </c>
      <c r="AV34" s="55">
        <v>3.55</v>
      </c>
      <c r="AW34" s="55">
        <v>3.57</v>
      </c>
      <c r="AX34" s="55">
        <v>3.76</v>
      </c>
      <c r="AY34" s="55">
        <v>3.62</v>
      </c>
      <c r="AZ34" s="2">
        <f t="shared" ca="1" si="8"/>
        <v>0</v>
      </c>
      <c r="BA34" s="2">
        <f t="shared" ca="1" si="8"/>
        <v>0</v>
      </c>
      <c r="BB34" s="2">
        <f t="shared" ca="1" si="8"/>
        <v>0</v>
      </c>
      <c r="BC34" s="2">
        <f t="shared" ca="1" si="8"/>
        <v>0</v>
      </c>
      <c r="BD34" s="2">
        <f t="shared" ca="1" si="8"/>
        <v>0</v>
      </c>
      <c r="BE34" s="2">
        <f t="shared" ca="1" si="8"/>
        <v>0</v>
      </c>
      <c r="BF34" s="2">
        <f t="shared" ca="1" si="8"/>
        <v>0</v>
      </c>
      <c r="BG34" s="2">
        <f t="shared" ca="1" si="8"/>
        <v>0</v>
      </c>
      <c r="BH34" s="2">
        <f t="shared" ca="1" si="8"/>
        <v>0</v>
      </c>
      <c r="BI34" s="2">
        <f t="shared" ca="1" si="8"/>
        <v>0</v>
      </c>
      <c r="BJ34" s="2">
        <f t="shared" ca="1" si="8"/>
        <v>0</v>
      </c>
      <c r="BK34" s="2">
        <f t="shared" ca="1" si="8"/>
        <v>0</v>
      </c>
      <c r="BL34" s="2">
        <f t="shared" ca="1" si="8"/>
        <v>0</v>
      </c>
      <c r="BM34" s="2">
        <f t="shared" ca="1" si="8"/>
        <v>0</v>
      </c>
      <c r="BN34" s="2" t="str">
        <f t="shared" si="9"/>
        <v>SG</v>
      </c>
      <c r="BO34" s="2">
        <f t="shared" si="14"/>
        <v>0</v>
      </c>
      <c r="BP34" s="2">
        <f t="shared" si="3"/>
        <v>1</v>
      </c>
      <c r="BR34" s="2">
        <f t="shared" si="15"/>
        <v>0</v>
      </c>
      <c r="BS34" s="2">
        <f t="shared" si="15"/>
        <v>0</v>
      </c>
      <c r="BT34" s="2">
        <f t="shared" si="15"/>
        <v>0</v>
      </c>
      <c r="BU34" s="2">
        <f t="shared" si="15"/>
        <v>0</v>
      </c>
      <c r="BV34" s="2">
        <f t="shared" si="15"/>
        <v>0</v>
      </c>
      <c r="BW34" s="2">
        <f t="shared" si="15"/>
        <v>0</v>
      </c>
      <c r="BX34" s="2">
        <f t="shared" si="15"/>
        <v>0</v>
      </c>
      <c r="BY34" s="2">
        <f t="shared" si="15"/>
        <v>0</v>
      </c>
      <c r="BZ34" s="2">
        <f t="shared" si="15"/>
        <v>0</v>
      </c>
      <c r="CA34" s="2">
        <f t="shared" si="15"/>
        <v>0</v>
      </c>
      <c r="CB34" s="2">
        <f t="shared" si="15"/>
        <v>0</v>
      </c>
      <c r="CC34" s="2">
        <f t="shared" si="15"/>
        <v>0</v>
      </c>
      <c r="CD34" s="2">
        <f t="shared" si="15"/>
        <v>0</v>
      </c>
      <c r="CE34" s="2">
        <f t="shared" si="15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КА-8  -  Гун</v>
      </c>
      <c r="B35" s="10" t="s">
        <v>1734</v>
      </c>
      <c r="C35" s="18">
        <v>5</v>
      </c>
      <c r="D35" s="18">
        <v>1.5</v>
      </c>
      <c r="E35" s="22" t="s">
        <v>726</v>
      </c>
      <c r="F35" s="22">
        <v>1</v>
      </c>
      <c r="G35" s="22">
        <v>1</v>
      </c>
      <c r="H35" s="20">
        <f t="shared" ca="1" si="5"/>
        <v>0</v>
      </c>
      <c r="I35" s="16" t="str">
        <f t="shared" si="6"/>
        <v>08K002SG0N19</v>
      </c>
      <c r="J35" s="54">
        <v>3</v>
      </c>
      <c r="K35" s="54">
        <v>2.9</v>
      </c>
      <c r="L35" s="54">
        <v>2.8</v>
      </c>
      <c r="M35" s="54">
        <v>2.9</v>
      </c>
      <c r="N35" s="54">
        <v>3</v>
      </c>
      <c r="O35" s="54">
        <v>2.8</v>
      </c>
      <c r="P35" s="54">
        <v>2.9</v>
      </c>
      <c r="Q35" s="54">
        <v>3</v>
      </c>
      <c r="R35" s="54">
        <v>2.9</v>
      </c>
      <c r="S35" s="54">
        <v>2.8</v>
      </c>
      <c r="T35" s="54">
        <v>3.1</v>
      </c>
      <c r="U35" s="54">
        <v>2.9</v>
      </c>
      <c r="V35" s="54">
        <v>2.7</v>
      </c>
      <c r="W35" s="56">
        <v>2.8</v>
      </c>
      <c r="X35" s="2">
        <f t="shared" ca="1" si="7"/>
        <v>0</v>
      </c>
      <c r="Y35" s="2">
        <f t="shared" ca="1" si="7"/>
        <v>0</v>
      </c>
      <c r="Z35" s="2">
        <f t="shared" ca="1" si="7"/>
        <v>0</v>
      </c>
      <c r="AA35" s="2">
        <f t="shared" ca="1" si="7"/>
        <v>0</v>
      </c>
      <c r="AB35" s="2">
        <f t="shared" ca="1" si="7"/>
        <v>0</v>
      </c>
      <c r="AC35" s="2">
        <f t="shared" ca="1" si="7"/>
        <v>0</v>
      </c>
      <c r="AD35" s="2">
        <f t="shared" ca="1" si="7"/>
        <v>0</v>
      </c>
      <c r="AE35" s="2">
        <f t="shared" ca="1" si="7"/>
        <v>0</v>
      </c>
      <c r="AF35" s="2">
        <f t="shared" ca="1" si="7"/>
        <v>0</v>
      </c>
      <c r="AG35" s="2">
        <f t="shared" ca="1" si="7"/>
        <v>0</v>
      </c>
      <c r="AH35" s="2">
        <f t="shared" ca="1" si="7"/>
        <v>0</v>
      </c>
      <c r="AI35" s="2">
        <f t="shared" ca="1" si="7"/>
        <v>0</v>
      </c>
      <c r="AJ35" s="2">
        <f t="shared" ca="1" si="7"/>
        <v>0</v>
      </c>
      <c r="AK35" s="2">
        <f t="shared" ca="1" si="7"/>
        <v>0</v>
      </c>
      <c r="AL35" s="55">
        <v>3.6</v>
      </c>
      <c r="AM35" s="55">
        <v>3.62</v>
      </c>
      <c r="AN35" s="55">
        <v>3.57</v>
      </c>
      <c r="AO35" s="55">
        <v>3.66</v>
      </c>
      <c r="AP35" s="55">
        <v>3.79</v>
      </c>
      <c r="AQ35" s="55">
        <v>3.55</v>
      </c>
      <c r="AR35" s="55">
        <v>3.55</v>
      </c>
      <c r="AS35" s="55">
        <v>3.55</v>
      </c>
      <c r="AT35" s="55">
        <v>3.55</v>
      </c>
      <c r="AU35" s="55">
        <v>3.55</v>
      </c>
      <c r="AV35" s="55">
        <v>3.56</v>
      </c>
      <c r="AW35" s="55">
        <v>3.58</v>
      </c>
      <c r="AX35" s="55">
        <v>3.61</v>
      </c>
      <c r="AY35" s="55">
        <v>3.66</v>
      </c>
      <c r="AZ35" s="2">
        <f t="shared" ca="1" si="8"/>
        <v>0</v>
      </c>
      <c r="BA35" s="2">
        <f t="shared" ca="1" si="8"/>
        <v>0</v>
      </c>
      <c r="BB35" s="2">
        <f t="shared" ca="1" si="8"/>
        <v>0</v>
      </c>
      <c r="BC35" s="2">
        <f t="shared" ca="1" si="8"/>
        <v>0</v>
      </c>
      <c r="BD35" s="2">
        <f t="shared" ca="1" si="8"/>
        <v>0</v>
      </c>
      <c r="BE35" s="2">
        <f t="shared" ca="1" si="8"/>
        <v>0</v>
      </c>
      <c r="BF35" s="2">
        <f t="shared" ca="1" si="8"/>
        <v>0</v>
      </c>
      <c r="BG35" s="2">
        <f t="shared" ca="1" si="8"/>
        <v>0</v>
      </c>
      <c r="BH35" s="2">
        <f t="shared" ca="1" si="8"/>
        <v>0</v>
      </c>
      <c r="BI35" s="2">
        <f t="shared" ca="1" si="8"/>
        <v>0</v>
      </c>
      <c r="BJ35" s="2">
        <f t="shared" ca="1" si="8"/>
        <v>0</v>
      </c>
      <c r="BK35" s="2">
        <f t="shared" ca="1" si="8"/>
        <v>0</v>
      </c>
      <c r="BL35" s="2">
        <f t="shared" ca="1" si="8"/>
        <v>0</v>
      </c>
      <c r="BM35" s="2">
        <f t="shared" ca="1" si="8"/>
        <v>0</v>
      </c>
      <c r="BN35" s="2" t="str">
        <f t="shared" si="9"/>
        <v>SG</v>
      </c>
      <c r="BO35" s="2">
        <f t="shared" si="14"/>
        <v>0</v>
      </c>
      <c r="BP35" s="2">
        <f t="shared" si="3"/>
        <v>1</v>
      </c>
      <c r="BR35" s="2">
        <f t="shared" si="15"/>
        <v>0</v>
      </c>
      <c r="BS35" s="2">
        <f t="shared" si="15"/>
        <v>0</v>
      </c>
      <c r="BT35" s="2">
        <f t="shared" si="15"/>
        <v>0</v>
      </c>
      <c r="BU35" s="2">
        <f t="shared" si="15"/>
        <v>0</v>
      </c>
      <c r="BV35" s="2">
        <f t="shared" si="15"/>
        <v>0</v>
      </c>
      <c r="BW35" s="2">
        <f t="shared" si="15"/>
        <v>0</v>
      </c>
      <c r="BX35" s="2">
        <f t="shared" si="15"/>
        <v>0</v>
      </c>
      <c r="BY35" s="2">
        <f t="shared" si="15"/>
        <v>0</v>
      </c>
      <c r="BZ35" s="2">
        <f t="shared" si="15"/>
        <v>0</v>
      </c>
      <c r="CA35" s="2">
        <f t="shared" si="15"/>
        <v>0</v>
      </c>
      <c r="CB35" s="2">
        <f t="shared" si="15"/>
        <v>0</v>
      </c>
      <c r="CC35" s="2">
        <f t="shared" si="15"/>
        <v>0</v>
      </c>
      <c r="CD35" s="2">
        <f t="shared" si="15"/>
        <v>0</v>
      </c>
      <c r="CE35" s="2">
        <f t="shared" si="15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КА-9  -  Гун</v>
      </c>
      <c r="B36" s="10" t="s">
        <v>1735</v>
      </c>
      <c r="C36" s="18">
        <v>5</v>
      </c>
      <c r="D36" s="18">
        <v>1.5</v>
      </c>
      <c r="E36" s="22" t="s">
        <v>726</v>
      </c>
      <c r="F36" s="22">
        <v>1</v>
      </c>
      <c r="G36" s="22">
        <v>1</v>
      </c>
      <c r="H36" s="20">
        <f t="shared" ca="1" si="5"/>
        <v>0</v>
      </c>
      <c r="I36" s="16" t="str">
        <f t="shared" si="6"/>
        <v>09K002SG0L19</v>
      </c>
      <c r="J36" s="54">
        <v>3.2</v>
      </c>
      <c r="K36" s="54">
        <v>3.1</v>
      </c>
      <c r="L36" s="54">
        <v>3.1</v>
      </c>
      <c r="M36" s="54">
        <v>3.2</v>
      </c>
      <c r="N36" s="54">
        <v>3.3</v>
      </c>
      <c r="O36" s="54">
        <v>3.1</v>
      </c>
      <c r="P36" s="54">
        <v>3.2</v>
      </c>
      <c r="Q36" s="54">
        <v>3.3</v>
      </c>
      <c r="R36" s="54">
        <v>3.1</v>
      </c>
      <c r="S36" s="54">
        <v>3.3</v>
      </c>
      <c r="T36" s="54">
        <v>3.2</v>
      </c>
      <c r="U36" s="54">
        <v>3.3</v>
      </c>
      <c r="V36" s="54">
        <v>3.1</v>
      </c>
      <c r="W36" s="56">
        <v>3</v>
      </c>
      <c r="X36" s="2">
        <f t="shared" ca="1" si="7"/>
        <v>0</v>
      </c>
      <c r="Y36" s="2">
        <f t="shared" ca="1" si="7"/>
        <v>0</v>
      </c>
      <c r="Z36" s="2">
        <f t="shared" ca="1" si="7"/>
        <v>0</v>
      </c>
      <c r="AA36" s="2">
        <f t="shared" ca="1" si="7"/>
        <v>0</v>
      </c>
      <c r="AB36" s="2">
        <f t="shared" ca="1" si="7"/>
        <v>0</v>
      </c>
      <c r="AC36" s="2">
        <f t="shared" ca="1" si="7"/>
        <v>0</v>
      </c>
      <c r="AD36" s="2">
        <f t="shared" ca="1" si="7"/>
        <v>0</v>
      </c>
      <c r="AE36" s="2">
        <f t="shared" ca="1" si="7"/>
        <v>0</v>
      </c>
      <c r="AF36" s="2">
        <f t="shared" ca="1" si="7"/>
        <v>0</v>
      </c>
      <c r="AG36" s="2">
        <f t="shared" ca="1" si="7"/>
        <v>0</v>
      </c>
      <c r="AH36" s="2">
        <f t="shared" ca="1" si="7"/>
        <v>0</v>
      </c>
      <c r="AI36" s="2">
        <f t="shared" ca="1" si="7"/>
        <v>0</v>
      </c>
      <c r="AJ36" s="2">
        <f t="shared" ca="1" si="7"/>
        <v>0</v>
      </c>
      <c r="AK36" s="2">
        <f t="shared" ca="1" si="7"/>
        <v>0</v>
      </c>
      <c r="AL36" s="55">
        <v>3.69</v>
      </c>
      <c r="AM36" s="55">
        <v>3.75</v>
      </c>
      <c r="AN36" s="55">
        <v>4.21</v>
      </c>
      <c r="AO36" s="55">
        <v>4.33</v>
      </c>
      <c r="AP36" s="55">
        <v>3.69</v>
      </c>
      <c r="AQ36" s="55">
        <v>3.83</v>
      </c>
      <c r="AR36" s="55">
        <v>3.69</v>
      </c>
      <c r="AS36" s="55">
        <v>3.75</v>
      </c>
      <c r="AT36" s="55">
        <v>3.8</v>
      </c>
      <c r="AU36" s="55">
        <v>3.83</v>
      </c>
      <c r="AV36" s="55">
        <v>3.71</v>
      </c>
      <c r="AW36" s="55">
        <v>3.68</v>
      </c>
      <c r="AX36" s="55">
        <v>3.68</v>
      </c>
      <c r="AY36" s="55">
        <v>3.68</v>
      </c>
      <c r="AZ36" s="2">
        <f t="shared" ca="1" si="8"/>
        <v>0</v>
      </c>
      <c r="BA36" s="2">
        <f t="shared" ca="1" si="8"/>
        <v>0</v>
      </c>
      <c r="BB36" s="2">
        <f t="shared" ca="1" si="8"/>
        <v>0</v>
      </c>
      <c r="BC36" s="2">
        <f t="shared" ca="1" si="8"/>
        <v>0</v>
      </c>
      <c r="BD36" s="2">
        <f t="shared" ca="1" si="8"/>
        <v>0</v>
      </c>
      <c r="BE36" s="2">
        <f t="shared" ca="1" si="8"/>
        <v>0</v>
      </c>
      <c r="BF36" s="2">
        <f t="shared" ca="1" si="8"/>
        <v>0</v>
      </c>
      <c r="BG36" s="2">
        <f t="shared" ca="1" si="8"/>
        <v>0</v>
      </c>
      <c r="BH36" s="2">
        <f t="shared" ca="1" si="8"/>
        <v>0</v>
      </c>
      <c r="BI36" s="2">
        <f t="shared" ca="1" si="8"/>
        <v>0</v>
      </c>
      <c r="BJ36" s="2">
        <f t="shared" ca="1" si="8"/>
        <v>0</v>
      </c>
      <c r="BK36" s="2">
        <f t="shared" ca="1" si="8"/>
        <v>0</v>
      </c>
      <c r="BL36" s="2">
        <f t="shared" ca="1" si="8"/>
        <v>0</v>
      </c>
      <c r="BM36" s="2">
        <f t="shared" ca="1" si="8"/>
        <v>0</v>
      </c>
      <c r="BN36" s="2" t="str">
        <f t="shared" si="9"/>
        <v>SG</v>
      </c>
      <c r="BO36" s="2">
        <f t="shared" si="14"/>
        <v>0</v>
      </c>
      <c r="BP36" s="2">
        <f t="shared" si="3"/>
        <v>1</v>
      </c>
      <c r="BR36" s="2">
        <f t="shared" si="15"/>
        <v>0</v>
      </c>
      <c r="BS36" s="2">
        <f t="shared" si="15"/>
        <v>0</v>
      </c>
      <c r="BT36" s="2">
        <f t="shared" si="15"/>
        <v>0</v>
      </c>
      <c r="BU36" s="2">
        <f t="shared" si="15"/>
        <v>0</v>
      </c>
      <c r="BV36" s="2">
        <f t="shared" si="15"/>
        <v>0</v>
      </c>
      <c r="BW36" s="2">
        <f t="shared" si="15"/>
        <v>0</v>
      </c>
      <c r="BX36" s="2">
        <f t="shared" si="15"/>
        <v>0</v>
      </c>
      <c r="BY36" s="2">
        <f t="shared" si="15"/>
        <v>0</v>
      </c>
      <c r="BZ36" s="2">
        <f t="shared" si="15"/>
        <v>0</v>
      </c>
      <c r="CA36" s="2">
        <f t="shared" si="15"/>
        <v>0</v>
      </c>
      <c r="CB36" s="2">
        <f t="shared" si="15"/>
        <v>0</v>
      </c>
      <c r="CC36" s="2">
        <f t="shared" si="15"/>
        <v>0</v>
      </c>
      <c r="CD36" s="2">
        <f t="shared" si="15"/>
        <v>0</v>
      </c>
      <c r="CE36" s="2">
        <f t="shared" si="15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КА-10  -  Гун</v>
      </c>
      <c r="B37" s="10" t="s">
        <v>1736</v>
      </c>
      <c r="C37" s="18">
        <v>5</v>
      </c>
      <c r="D37" s="18">
        <v>1.5</v>
      </c>
      <c r="E37" s="22" t="s">
        <v>726</v>
      </c>
      <c r="F37" s="22">
        <v>1</v>
      </c>
      <c r="G37" s="22">
        <v>1</v>
      </c>
      <c r="H37" s="20">
        <f t="shared" ca="1" si="5"/>
        <v>0</v>
      </c>
      <c r="I37" s="16" t="str">
        <f t="shared" si="6"/>
        <v>10K002SG0L19</v>
      </c>
      <c r="J37" s="54">
        <v>2.9</v>
      </c>
      <c r="K37" s="54">
        <v>2.8</v>
      </c>
      <c r="L37" s="54">
        <v>2.9</v>
      </c>
      <c r="M37" s="54">
        <v>2.8</v>
      </c>
      <c r="N37" s="54">
        <v>3.1</v>
      </c>
      <c r="O37" s="54">
        <v>0</v>
      </c>
      <c r="P37" s="54">
        <v>0</v>
      </c>
      <c r="Q37" s="54">
        <v>0</v>
      </c>
      <c r="R37" s="54">
        <v>0</v>
      </c>
      <c r="S37" s="54">
        <v>2.9</v>
      </c>
      <c r="T37" s="54">
        <v>3.1</v>
      </c>
      <c r="U37" s="54">
        <v>3</v>
      </c>
      <c r="V37" s="54">
        <v>2.9</v>
      </c>
      <c r="W37" s="56">
        <v>3.2</v>
      </c>
      <c r="X37" s="2">
        <f t="shared" ca="1" si="7"/>
        <v>0</v>
      </c>
      <c r="Y37" s="2">
        <f t="shared" ca="1" si="7"/>
        <v>0</v>
      </c>
      <c r="Z37" s="2">
        <f t="shared" ca="1" si="7"/>
        <v>0</v>
      </c>
      <c r="AA37" s="2">
        <f t="shared" ca="1" si="7"/>
        <v>0</v>
      </c>
      <c r="AB37" s="2">
        <f t="shared" ca="1" si="7"/>
        <v>0</v>
      </c>
      <c r="AC37" s="2">
        <f t="shared" ca="1" si="7"/>
        <v>0</v>
      </c>
      <c r="AD37" s="2">
        <f t="shared" ca="1" si="7"/>
        <v>0</v>
      </c>
      <c r="AE37" s="2">
        <f t="shared" ca="1" si="7"/>
        <v>0</v>
      </c>
      <c r="AF37" s="2">
        <f t="shared" ca="1" si="7"/>
        <v>0</v>
      </c>
      <c r="AG37" s="2">
        <f t="shared" ca="1" si="7"/>
        <v>0</v>
      </c>
      <c r="AH37" s="2">
        <f t="shared" ca="1" si="7"/>
        <v>0</v>
      </c>
      <c r="AI37" s="2">
        <f t="shared" ca="1" si="7"/>
        <v>0</v>
      </c>
      <c r="AJ37" s="2">
        <f t="shared" ca="1" si="7"/>
        <v>0</v>
      </c>
      <c r="AK37" s="2">
        <f t="shared" ca="1" si="7"/>
        <v>0</v>
      </c>
      <c r="AL37" s="55">
        <v>3.78</v>
      </c>
      <c r="AM37" s="55">
        <v>3.85</v>
      </c>
      <c r="AN37" s="55">
        <v>3.71</v>
      </c>
      <c r="AO37" s="55">
        <v>3.71</v>
      </c>
      <c r="AP37" s="55">
        <v>4.04</v>
      </c>
      <c r="AQ37" s="55">
        <v>0</v>
      </c>
      <c r="AR37" s="55">
        <v>0</v>
      </c>
      <c r="AS37" s="55">
        <v>0</v>
      </c>
      <c r="AT37" s="55">
        <v>0</v>
      </c>
      <c r="AU37" s="55">
        <v>3.97</v>
      </c>
      <c r="AV37" s="55">
        <v>4.01</v>
      </c>
      <c r="AW37" s="55">
        <v>3.67</v>
      </c>
      <c r="AX37" s="55">
        <v>3.67</v>
      </c>
      <c r="AY37" s="55">
        <v>3.69</v>
      </c>
      <c r="AZ37" s="2">
        <f t="shared" ca="1" si="8"/>
        <v>0</v>
      </c>
      <c r="BA37" s="2">
        <f t="shared" ca="1" si="8"/>
        <v>0</v>
      </c>
      <c r="BB37" s="2">
        <f t="shared" ca="1" si="8"/>
        <v>0</v>
      </c>
      <c r="BC37" s="2">
        <f t="shared" ca="1" si="8"/>
        <v>0</v>
      </c>
      <c r="BD37" s="2">
        <f t="shared" ca="1" si="8"/>
        <v>0</v>
      </c>
      <c r="BE37" s="2">
        <f t="shared" ca="1" si="8"/>
        <v>0</v>
      </c>
      <c r="BF37" s="2">
        <f t="shared" ca="1" si="8"/>
        <v>0</v>
      </c>
      <c r="BG37" s="2">
        <f t="shared" ca="1" si="8"/>
        <v>0</v>
      </c>
      <c r="BH37" s="2">
        <f t="shared" ca="1" si="8"/>
        <v>0</v>
      </c>
      <c r="BI37" s="2">
        <f t="shared" ca="1" si="8"/>
        <v>0</v>
      </c>
      <c r="BJ37" s="2">
        <f t="shared" ca="1" si="8"/>
        <v>0</v>
      </c>
      <c r="BK37" s="2">
        <f t="shared" ca="1" si="8"/>
        <v>0</v>
      </c>
      <c r="BL37" s="2">
        <f t="shared" ca="1" si="8"/>
        <v>0</v>
      </c>
      <c r="BM37" s="2">
        <f t="shared" ca="1" si="8"/>
        <v>0</v>
      </c>
      <c r="BN37" s="2" t="str">
        <f t="shared" si="9"/>
        <v>SG</v>
      </c>
      <c r="BO37" s="2">
        <f t="shared" si="14"/>
        <v>0</v>
      </c>
      <c r="BP37" s="2">
        <f t="shared" si="3"/>
        <v>1</v>
      </c>
      <c r="BR37" s="2">
        <f t="shared" si="15"/>
        <v>0</v>
      </c>
      <c r="BS37" s="2">
        <f t="shared" si="15"/>
        <v>0</v>
      </c>
      <c r="BT37" s="2">
        <f t="shared" si="15"/>
        <v>0</v>
      </c>
      <c r="BU37" s="2">
        <f t="shared" si="15"/>
        <v>0</v>
      </c>
      <c r="BV37" s="2">
        <f t="shared" si="15"/>
        <v>0</v>
      </c>
      <c r="BW37" s="2">
        <f t="shared" si="15"/>
        <v>0</v>
      </c>
      <c r="BX37" s="2">
        <f t="shared" si="15"/>
        <v>0</v>
      </c>
      <c r="BY37" s="2">
        <f t="shared" si="15"/>
        <v>0</v>
      </c>
      <c r="BZ37" s="2">
        <f t="shared" si="15"/>
        <v>0</v>
      </c>
      <c r="CA37" s="2">
        <f t="shared" si="15"/>
        <v>0</v>
      </c>
      <c r="CB37" s="2">
        <f t="shared" si="15"/>
        <v>0</v>
      </c>
      <c r="CC37" s="2">
        <f t="shared" si="15"/>
        <v>0</v>
      </c>
      <c r="CD37" s="2">
        <f t="shared" si="15"/>
        <v>0</v>
      </c>
      <c r="CE37" s="2">
        <f t="shared" si="15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КА-11  -  Гун</v>
      </c>
      <c r="B38" s="10" t="s">
        <v>1737</v>
      </c>
      <c r="C38" s="18">
        <v>5</v>
      </c>
      <c r="D38" s="18">
        <v>1.5</v>
      </c>
      <c r="E38" s="22" t="s">
        <v>726</v>
      </c>
      <c r="F38" s="22">
        <v>1</v>
      </c>
      <c r="G38" s="22">
        <v>1</v>
      </c>
      <c r="H38" s="20">
        <f t="shared" ca="1" si="5"/>
        <v>0</v>
      </c>
      <c r="I38" s="16" t="str">
        <f t="shared" si="6"/>
        <v>11K002SG0L19</v>
      </c>
      <c r="J38" s="54">
        <v>2.4</v>
      </c>
      <c r="K38" s="54">
        <v>3.3</v>
      </c>
      <c r="L38" s="54">
        <v>3.4</v>
      </c>
      <c r="M38" s="54">
        <v>2.5</v>
      </c>
      <c r="N38" s="54">
        <v>2.4</v>
      </c>
      <c r="O38" s="54">
        <v>2.2999999999999998</v>
      </c>
      <c r="P38" s="54">
        <v>3.2</v>
      </c>
      <c r="Q38" s="54">
        <v>3.1</v>
      </c>
      <c r="R38" s="54">
        <v>3</v>
      </c>
      <c r="S38" s="54">
        <v>3.2</v>
      </c>
      <c r="T38" s="54">
        <v>3.4</v>
      </c>
      <c r="U38" s="54">
        <v>3.2</v>
      </c>
      <c r="V38" s="54">
        <v>3.3</v>
      </c>
      <c r="W38" s="56">
        <v>3.1</v>
      </c>
      <c r="X38" s="2">
        <f t="shared" ca="1" si="7"/>
        <v>0</v>
      </c>
      <c r="Y38" s="2">
        <f t="shared" ca="1" si="7"/>
        <v>0</v>
      </c>
      <c r="Z38" s="2">
        <f t="shared" ca="1" si="7"/>
        <v>0</v>
      </c>
      <c r="AA38" s="2">
        <f t="shared" ca="1" si="7"/>
        <v>0</v>
      </c>
      <c r="AB38" s="2">
        <f t="shared" ca="1" si="7"/>
        <v>0</v>
      </c>
      <c r="AC38" s="2">
        <f t="shared" ca="1" si="7"/>
        <v>0</v>
      </c>
      <c r="AD38" s="2">
        <f t="shared" ca="1" si="7"/>
        <v>0</v>
      </c>
      <c r="AE38" s="2">
        <f t="shared" ca="1" si="7"/>
        <v>0</v>
      </c>
      <c r="AF38" s="2">
        <f t="shared" ca="1" si="7"/>
        <v>0</v>
      </c>
      <c r="AG38" s="2">
        <f t="shared" ca="1" si="7"/>
        <v>0</v>
      </c>
      <c r="AH38" s="2">
        <f t="shared" ca="1" si="7"/>
        <v>0</v>
      </c>
      <c r="AI38" s="2">
        <f t="shared" ca="1" si="7"/>
        <v>0</v>
      </c>
      <c r="AJ38" s="2">
        <f t="shared" ca="1" si="7"/>
        <v>0</v>
      </c>
      <c r="AK38" s="2">
        <f t="shared" ca="1" si="7"/>
        <v>0</v>
      </c>
      <c r="AL38" s="55">
        <v>3.81</v>
      </c>
      <c r="AM38" s="55">
        <v>3.81</v>
      </c>
      <c r="AN38" s="55">
        <v>3.83</v>
      </c>
      <c r="AO38" s="55">
        <v>3.73</v>
      </c>
      <c r="AP38" s="55">
        <v>3.73</v>
      </c>
      <c r="AQ38" s="55">
        <v>4.2</v>
      </c>
      <c r="AR38" s="55">
        <v>3.98</v>
      </c>
      <c r="AS38" s="55">
        <v>4.16</v>
      </c>
      <c r="AT38" s="55">
        <v>4.22</v>
      </c>
      <c r="AU38" s="55">
        <v>4.12</v>
      </c>
      <c r="AV38" s="55">
        <v>3.87</v>
      </c>
      <c r="AW38" s="55">
        <v>3.7</v>
      </c>
      <c r="AX38" s="55">
        <v>3.67</v>
      </c>
      <c r="AY38" s="55">
        <v>3.7</v>
      </c>
      <c r="AZ38" s="2">
        <f t="shared" ca="1" si="8"/>
        <v>0</v>
      </c>
      <c r="BA38" s="2">
        <f t="shared" ca="1" si="8"/>
        <v>0</v>
      </c>
      <c r="BB38" s="2">
        <f t="shared" ca="1" si="8"/>
        <v>0</v>
      </c>
      <c r="BC38" s="2">
        <f t="shared" ca="1" si="8"/>
        <v>0</v>
      </c>
      <c r="BD38" s="2">
        <f t="shared" ca="1" si="8"/>
        <v>0</v>
      </c>
      <c r="BE38" s="2">
        <f t="shared" ca="1" si="8"/>
        <v>0</v>
      </c>
      <c r="BF38" s="2">
        <f t="shared" ca="1" si="8"/>
        <v>0</v>
      </c>
      <c r="BG38" s="2">
        <f t="shared" ca="1" si="8"/>
        <v>0</v>
      </c>
      <c r="BH38" s="2">
        <f t="shared" ca="1" si="8"/>
        <v>0</v>
      </c>
      <c r="BI38" s="2">
        <f t="shared" ca="1" si="8"/>
        <v>0</v>
      </c>
      <c r="BJ38" s="2">
        <f t="shared" ca="1" si="8"/>
        <v>0</v>
      </c>
      <c r="BK38" s="2">
        <f t="shared" ca="1" si="8"/>
        <v>0</v>
      </c>
      <c r="BL38" s="2">
        <f t="shared" ca="1" si="8"/>
        <v>0</v>
      </c>
      <c r="BM38" s="2">
        <f t="shared" ca="1" si="8"/>
        <v>0</v>
      </c>
      <c r="BN38" s="2" t="str">
        <f t="shared" si="9"/>
        <v>SG</v>
      </c>
      <c r="BO38" s="2">
        <f t="shared" si="14"/>
        <v>0</v>
      </c>
      <c r="BP38" s="2">
        <f t="shared" si="3"/>
        <v>1</v>
      </c>
      <c r="BR38" s="2">
        <f t="shared" si="15"/>
        <v>0</v>
      </c>
      <c r="BS38" s="2">
        <f t="shared" si="15"/>
        <v>0</v>
      </c>
      <c r="BT38" s="2">
        <f t="shared" si="15"/>
        <v>0</v>
      </c>
      <c r="BU38" s="2">
        <f t="shared" si="15"/>
        <v>0</v>
      </c>
      <c r="BV38" s="2">
        <f t="shared" si="15"/>
        <v>0</v>
      </c>
      <c r="BW38" s="2">
        <f t="shared" si="15"/>
        <v>0</v>
      </c>
      <c r="BX38" s="2">
        <f t="shared" si="15"/>
        <v>0</v>
      </c>
      <c r="BY38" s="2">
        <f t="shared" si="15"/>
        <v>0</v>
      </c>
      <c r="BZ38" s="2">
        <f t="shared" si="15"/>
        <v>0</v>
      </c>
      <c r="CA38" s="2">
        <f t="shared" si="15"/>
        <v>0</v>
      </c>
      <c r="CB38" s="2">
        <f t="shared" si="15"/>
        <v>0</v>
      </c>
      <c r="CC38" s="2">
        <f t="shared" si="15"/>
        <v>0</v>
      </c>
      <c r="CD38" s="2">
        <f t="shared" si="15"/>
        <v>0</v>
      </c>
      <c r="CE38" s="2">
        <f t="shared" si="15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КА-12  -  Гун</v>
      </c>
      <c r="B39" s="10" t="s">
        <v>1738</v>
      </c>
      <c r="C39" s="18">
        <v>5</v>
      </c>
      <c r="D39" s="18">
        <v>1.5</v>
      </c>
      <c r="E39" s="22" t="s">
        <v>726</v>
      </c>
      <c r="F39" s="22">
        <v>1</v>
      </c>
      <c r="G39" s="22">
        <v>1</v>
      </c>
      <c r="H39" s="20">
        <f t="shared" ca="1" si="5"/>
        <v>0</v>
      </c>
      <c r="I39" s="16" t="str">
        <f t="shared" si="6"/>
        <v>12K002SG0L19</v>
      </c>
      <c r="J39" s="54">
        <v>3.2</v>
      </c>
      <c r="K39" s="54">
        <v>3.2</v>
      </c>
      <c r="L39" s="54">
        <v>3.3</v>
      </c>
      <c r="M39" s="54">
        <v>3.4</v>
      </c>
      <c r="N39" s="54">
        <v>3.3</v>
      </c>
      <c r="O39" s="54">
        <v>3.2</v>
      </c>
      <c r="P39" s="54">
        <v>3.3</v>
      </c>
      <c r="Q39" s="54">
        <v>2.4</v>
      </c>
      <c r="R39" s="54">
        <v>3.2</v>
      </c>
      <c r="S39" s="54">
        <v>3.1</v>
      </c>
      <c r="T39" s="54">
        <v>0</v>
      </c>
      <c r="U39" s="54">
        <v>0</v>
      </c>
      <c r="V39" s="54">
        <v>0</v>
      </c>
      <c r="W39" s="56">
        <v>0</v>
      </c>
      <c r="X39" s="2">
        <f t="shared" ca="1" si="7"/>
        <v>0</v>
      </c>
      <c r="Y39" s="2">
        <f t="shared" ca="1" si="7"/>
        <v>0</v>
      </c>
      <c r="Z39" s="2">
        <f t="shared" ca="1" si="7"/>
        <v>0</v>
      </c>
      <c r="AA39" s="2">
        <f t="shared" ca="1" si="7"/>
        <v>0</v>
      </c>
      <c r="AB39" s="2">
        <f t="shared" ca="1" si="7"/>
        <v>0</v>
      </c>
      <c r="AC39" s="2">
        <f t="shared" ca="1" si="7"/>
        <v>0</v>
      </c>
      <c r="AD39" s="2">
        <f t="shared" ca="1" si="7"/>
        <v>0</v>
      </c>
      <c r="AE39" s="2">
        <f t="shared" ca="1" si="7"/>
        <v>0</v>
      </c>
      <c r="AF39" s="2">
        <f t="shared" ca="1" si="7"/>
        <v>0</v>
      </c>
      <c r="AG39" s="2">
        <f t="shared" ca="1" si="7"/>
        <v>0</v>
      </c>
      <c r="AH39" s="2">
        <f t="shared" ca="1" si="7"/>
        <v>0</v>
      </c>
      <c r="AI39" s="2">
        <f t="shared" ca="1" si="7"/>
        <v>0</v>
      </c>
      <c r="AJ39" s="2">
        <f t="shared" ca="1" si="7"/>
        <v>0</v>
      </c>
      <c r="AK39" s="2">
        <f t="shared" ca="1" si="7"/>
        <v>0</v>
      </c>
      <c r="AL39" s="55">
        <v>3.77</v>
      </c>
      <c r="AM39" s="55">
        <v>3.87</v>
      </c>
      <c r="AN39" s="55">
        <v>3.77</v>
      </c>
      <c r="AO39" s="55">
        <v>3.69</v>
      </c>
      <c r="AP39" s="55">
        <v>3.67</v>
      </c>
      <c r="AQ39" s="55">
        <v>3.91</v>
      </c>
      <c r="AR39" s="55">
        <v>3.9</v>
      </c>
      <c r="AS39" s="55">
        <v>3.81</v>
      </c>
      <c r="AT39" s="55">
        <v>3.79</v>
      </c>
      <c r="AU39" s="55">
        <v>3.7</v>
      </c>
      <c r="AV39" s="55">
        <v>0</v>
      </c>
      <c r="AW39" s="55">
        <v>0</v>
      </c>
      <c r="AX39" s="55">
        <v>0</v>
      </c>
      <c r="AY39" s="55">
        <v>0</v>
      </c>
      <c r="AZ39" s="2">
        <f t="shared" ca="1" si="8"/>
        <v>0</v>
      </c>
      <c r="BA39" s="2">
        <f t="shared" ca="1" si="8"/>
        <v>0</v>
      </c>
      <c r="BB39" s="2">
        <f t="shared" ca="1" si="8"/>
        <v>0</v>
      </c>
      <c r="BC39" s="2">
        <f t="shared" ca="1" si="8"/>
        <v>0</v>
      </c>
      <c r="BD39" s="2">
        <f t="shared" ca="1" si="8"/>
        <v>0</v>
      </c>
      <c r="BE39" s="2">
        <f t="shared" ca="1" si="8"/>
        <v>0</v>
      </c>
      <c r="BF39" s="2">
        <f t="shared" ca="1" si="8"/>
        <v>0</v>
      </c>
      <c r="BG39" s="2">
        <f t="shared" ca="1" si="8"/>
        <v>0</v>
      </c>
      <c r="BH39" s="2">
        <f t="shared" ca="1" si="8"/>
        <v>0</v>
      </c>
      <c r="BI39" s="2">
        <f t="shared" ca="1" si="8"/>
        <v>0</v>
      </c>
      <c r="BJ39" s="2">
        <f t="shared" ca="1" si="8"/>
        <v>0</v>
      </c>
      <c r="BK39" s="2">
        <f t="shared" ca="1" si="8"/>
        <v>0</v>
      </c>
      <c r="BL39" s="2">
        <f t="shared" ca="1" si="8"/>
        <v>0</v>
      </c>
      <c r="BM39" s="2">
        <f t="shared" ca="1" si="8"/>
        <v>0</v>
      </c>
      <c r="BN39" s="2" t="str">
        <f t="shared" si="9"/>
        <v>SG</v>
      </c>
      <c r="BP39" s="2">
        <f t="shared" si="3"/>
        <v>1</v>
      </c>
      <c r="BR39" s="2">
        <f t="shared" si="15"/>
        <v>0</v>
      </c>
      <c r="BS39" s="2">
        <f t="shared" si="15"/>
        <v>0</v>
      </c>
      <c r="BT39" s="2">
        <f t="shared" si="15"/>
        <v>0</v>
      </c>
      <c r="BU39" s="2">
        <f t="shared" si="15"/>
        <v>0</v>
      </c>
      <c r="BV39" s="2">
        <f t="shared" si="15"/>
        <v>0</v>
      </c>
      <c r="BW39" s="2">
        <f t="shared" si="15"/>
        <v>0</v>
      </c>
      <c r="BX39" s="2">
        <f t="shared" si="15"/>
        <v>0</v>
      </c>
      <c r="BY39" s="2">
        <f t="shared" si="15"/>
        <v>0</v>
      </c>
      <c r="BZ39" s="2">
        <f t="shared" si="15"/>
        <v>0</v>
      </c>
      <c r="CA39" s="2">
        <f t="shared" si="15"/>
        <v>0</v>
      </c>
      <c r="CB39" s="2">
        <f t="shared" si="15"/>
        <v>0</v>
      </c>
      <c r="CC39" s="2">
        <f t="shared" si="15"/>
        <v>0</v>
      </c>
      <c r="CD39" s="2">
        <f t="shared" si="15"/>
        <v>0</v>
      </c>
      <c r="CE39" s="2">
        <f t="shared" si="15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КА-5  -  Δα_рс</v>
      </c>
      <c r="B40" s="10" t="s">
        <v>1739</v>
      </c>
      <c r="C40" s="18">
        <v>50</v>
      </c>
      <c r="D40" s="18">
        <v>15</v>
      </c>
      <c r="E40" s="22" t="s">
        <v>114</v>
      </c>
      <c r="F40" s="22">
        <v>1</v>
      </c>
      <c r="G40" s="22"/>
      <c r="H40" s="20">
        <f t="shared" ca="1" si="5"/>
        <v>0</v>
      </c>
      <c r="I40" s="16" t="str">
        <f t="shared" si="6"/>
        <v>05K102SV0N19</v>
      </c>
      <c r="J40" s="54">
        <v>54.8</v>
      </c>
      <c r="K40" s="54">
        <v>56.5</v>
      </c>
      <c r="L40" s="54">
        <v>56</v>
      </c>
      <c r="M40" s="54">
        <v>56.3</v>
      </c>
      <c r="N40" s="54">
        <v>55.6</v>
      </c>
      <c r="O40" s="54">
        <v>57.2</v>
      </c>
      <c r="P40" s="54">
        <v>61.9</v>
      </c>
      <c r="Q40" s="54">
        <v>57.2</v>
      </c>
      <c r="R40" s="54">
        <v>55.1</v>
      </c>
      <c r="S40" s="54">
        <v>52.5</v>
      </c>
      <c r="T40" s="54">
        <v>57.9</v>
      </c>
      <c r="U40" s="54">
        <v>55.9</v>
      </c>
      <c r="V40" s="54">
        <v>54.2</v>
      </c>
      <c r="W40" s="56">
        <v>56.9</v>
      </c>
      <c r="X40" s="2">
        <f t="shared" ca="1" si="7"/>
        <v>2</v>
      </c>
      <c r="Y40" s="2">
        <f t="shared" ca="1" si="7"/>
        <v>2</v>
      </c>
      <c r="Z40" s="2">
        <f t="shared" ca="1" si="7"/>
        <v>2</v>
      </c>
      <c r="AA40" s="2">
        <f t="shared" ca="1" si="7"/>
        <v>2</v>
      </c>
      <c r="AB40" s="2">
        <f t="shared" ca="1" si="7"/>
        <v>2</v>
      </c>
      <c r="AC40" s="2">
        <f t="shared" ca="1" si="7"/>
        <v>2</v>
      </c>
      <c r="AD40" s="2">
        <f t="shared" ca="1" si="7"/>
        <v>2</v>
      </c>
      <c r="AE40" s="2">
        <f t="shared" ca="1" si="7"/>
        <v>2</v>
      </c>
      <c r="AF40" s="2">
        <f t="shared" ca="1" si="7"/>
        <v>2</v>
      </c>
      <c r="AG40" s="2">
        <f t="shared" ca="1" si="7"/>
        <v>2</v>
      </c>
      <c r="AH40" s="2">
        <f t="shared" ca="1" si="7"/>
        <v>2</v>
      </c>
      <c r="AI40" s="2">
        <f t="shared" ca="1" si="7"/>
        <v>2</v>
      </c>
      <c r="AJ40" s="2">
        <f t="shared" ca="1" si="7"/>
        <v>2</v>
      </c>
      <c r="AK40" s="2">
        <f t="shared" ca="1" si="7"/>
        <v>2</v>
      </c>
      <c r="AL40" s="55">
        <v>29</v>
      </c>
      <c r="AM40" s="55">
        <v>30</v>
      </c>
      <c r="AN40" s="55">
        <v>30</v>
      </c>
      <c r="AO40" s="55">
        <v>30</v>
      </c>
      <c r="AP40" s="55">
        <v>29</v>
      </c>
      <c r="AQ40" s="55">
        <v>26.498257839721255</v>
      </c>
      <c r="AR40" s="55">
        <v>33</v>
      </c>
      <c r="AS40" s="55">
        <v>31</v>
      </c>
      <c r="AT40" s="55">
        <v>30</v>
      </c>
      <c r="AU40" s="55">
        <v>26.76981796829125</v>
      </c>
      <c r="AV40" s="55">
        <v>32</v>
      </c>
      <c r="AW40" s="55">
        <v>30</v>
      </c>
      <c r="AX40" s="55">
        <v>30</v>
      </c>
      <c r="AY40" s="55">
        <v>31</v>
      </c>
      <c r="AZ40" s="2">
        <f t="shared" ca="1" si="8"/>
        <v>0</v>
      </c>
      <c r="BA40" s="2">
        <f t="shared" ca="1" si="8"/>
        <v>0</v>
      </c>
      <c r="BB40" s="2">
        <f t="shared" ca="1" si="8"/>
        <v>0</v>
      </c>
      <c r="BC40" s="2">
        <f t="shared" ca="1" si="8"/>
        <v>0</v>
      </c>
      <c r="BD40" s="2">
        <f t="shared" ca="1" si="8"/>
        <v>0</v>
      </c>
      <c r="BE40" s="2">
        <f t="shared" ca="1" si="8"/>
        <v>0</v>
      </c>
      <c r="BF40" s="2">
        <f t="shared" ca="1" si="8"/>
        <v>0</v>
      </c>
      <c r="BG40" s="2">
        <f t="shared" ca="1" si="8"/>
        <v>0</v>
      </c>
      <c r="BH40" s="2">
        <f t="shared" ca="1" si="8"/>
        <v>0</v>
      </c>
      <c r="BI40" s="2">
        <f t="shared" ca="1" si="8"/>
        <v>0</v>
      </c>
      <c r="BJ40" s="2">
        <f t="shared" ca="1" si="8"/>
        <v>0</v>
      </c>
      <c r="BK40" s="2">
        <f t="shared" ca="1" si="8"/>
        <v>0</v>
      </c>
      <c r="BL40" s="2">
        <f t="shared" ca="1" si="8"/>
        <v>0</v>
      </c>
      <c r="BM40" s="2">
        <f t="shared" ca="1" si="8"/>
        <v>0</v>
      </c>
      <c r="BN40" s="2" t="str">
        <f t="shared" si="9"/>
        <v>SV</v>
      </c>
      <c r="BO40" s="2">
        <f t="shared" ref="BO40:BO46" si="16">IF(AND(COUNTIF(J40:W40,"&gt;0")&gt;6,COUNTIF(J40:W40,"&gt;0")=SUM(BR40:CE40)),SUM(BR40:CE40),0)</f>
        <v>14</v>
      </c>
      <c r="BP40" s="2">
        <f t="shared" ref="BP40:BP71" si="17">IF(AND(COUNTIF(J40:W40,"&gt;0")&gt;6,SUM(BR40:CE40)=0),1,0)</f>
        <v>0</v>
      </c>
      <c r="BQ40" s="127">
        <v>45899</v>
      </c>
      <c r="BR40" s="2">
        <f t="shared" ref="BR40:CE47" si="18">IF(AND(J78 &gt;0,J40&gt;$C40,J40 &gt;1),1,0)</f>
        <v>1</v>
      </c>
      <c r="BS40" s="2">
        <f t="shared" si="18"/>
        <v>1</v>
      </c>
      <c r="BT40" s="2">
        <f t="shared" si="18"/>
        <v>1</v>
      </c>
      <c r="BU40" s="2">
        <f t="shared" si="18"/>
        <v>1</v>
      </c>
      <c r="BV40" s="2">
        <f t="shared" si="18"/>
        <v>1</v>
      </c>
      <c r="BW40" s="2">
        <f t="shared" si="18"/>
        <v>1</v>
      </c>
      <c r="BX40" s="2">
        <f t="shared" si="18"/>
        <v>1</v>
      </c>
      <c r="BY40" s="2">
        <f t="shared" si="18"/>
        <v>1</v>
      </c>
      <c r="BZ40" s="2">
        <f t="shared" si="18"/>
        <v>1</v>
      </c>
      <c r="CA40" s="2">
        <f t="shared" si="18"/>
        <v>1</v>
      </c>
      <c r="CB40" s="2">
        <f t="shared" si="18"/>
        <v>1</v>
      </c>
      <c r="CC40" s="2">
        <f t="shared" si="18"/>
        <v>1</v>
      </c>
      <c r="CD40" s="2">
        <f t="shared" si="18"/>
        <v>1</v>
      </c>
      <c r="CE40" s="2">
        <f t="shared" si="18"/>
        <v>1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КА-6  -  Δα_рс</v>
      </c>
      <c r="B41" s="10" t="s">
        <v>1740</v>
      </c>
      <c r="C41" s="18">
        <v>50</v>
      </c>
      <c r="D41" s="18">
        <v>15</v>
      </c>
      <c r="E41" s="22" t="s">
        <v>114</v>
      </c>
      <c r="F41" s="22">
        <v>1</v>
      </c>
      <c r="G41" s="22"/>
      <c r="H41" s="20">
        <f t="shared" ca="1" si="5"/>
        <v>0</v>
      </c>
      <c r="I41" s="16" t="str">
        <f t="shared" si="6"/>
        <v>06K102SV0N19</v>
      </c>
      <c r="J41" s="54">
        <v>35.6</v>
      </c>
      <c r="K41" s="54">
        <v>35.5</v>
      </c>
      <c r="L41" s="54">
        <v>33</v>
      </c>
      <c r="M41" s="54">
        <v>35.6</v>
      </c>
      <c r="N41" s="54">
        <v>35</v>
      </c>
      <c r="O41" s="54">
        <v>33.200000000000003</v>
      </c>
      <c r="P41" s="54">
        <v>37.299999999999997</v>
      </c>
      <c r="Q41" s="54">
        <v>36.6</v>
      </c>
      <c r="R41" s="54">
        <v>32.299999999999997</v>
      </c>
      <c r="S41" s="54">
        <v>31</v>
      </c>
      <c r="T41" s="54">
        <v>32.799999999999997</v>
      </c>
      <c r="U41" s="54">
        <v>33.200000000000003</v>
      </c>
      <c r="V41" s="54">
        <v>33.9</v>
      </c>
      <c r="W41" s="56">
        <v>33.700000000000003</v>
      </c>
      <c r="X41" s="2">
        <f t="shared" ca="1" si="7"/>
        <v>0</v>
      </c>
      <c r="Y41" s="2">
        <f t="shared" ca="1" si="7"/>
        <v>0</v>
      </c>
      <c r="Z41" s="2">
        <f t="shared" ref="Z41:AK62" ca="1" si="19">IF(L41&lt;&gt;"",IF(LEFT($E41,2)="+-",IF(OR(L41&lt;MIN($C41:$D41),L41&gt;MAX($C41:$D41)),1,0),IF(AND(1*$E41&gt;0,L41&gt;MAX($C41:$D41)),1,IF(AND(1*$E41&lt;0,L41&lt;MIN($C41:$D41)),1,0)))+10*IF(SUM(OFFSET($A$78,MATCH(MID($A41,1,SEARCH(" ",$A41)-1)&amp;"  -  ЧЧР",$A$78:$A$91,0)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$78,IFERROR(MATCH("КА-"&amp;MID($A41,4,2)*1&amp;"А  -  ЧЧР",$A$78:$A$91,0),MATCH("КА-"&amp;MID($A41,4,2)*1&amp;"  -  ЧЧР",$A$78:$A$91,0))-1,COLUMN(L41)-1,,)+OFFSET($A$78,IFERROR(MATCH("КА-"&amp;MID($A41,4,2)*1&amp;"Б  -  ЧЧР",$A$78:$A$91,0),MATCH("КА-"&amp;MID($A41,4,2)*1&amp;"  -  ЧЧР",$A$78:$A$91,0))-1,COLUMN(L41)-1,,)=48,1,0),1),1)),0),0)*IF($G41&gt;0,IF(COLUMN(V$7)-COLUMN($J$7)&gt;=$D$2+$G41,IF(SUM(OFFSET(V41,,-1,,-$G41))&gt;=$G41*21,2,1),1),2)</f>
        <v>0</v>
      </c>
      <c r="AA41" s="2">
        <f t="shared" ca="1" si="19"/>
        <v>0</v>
      </c>
      <c r="AB41" s="2">
        <f t="shared" ca="1" si="19"/>
        <v>0</v>
      </c>
      <c r="AC41" s="2">
        <f t="shared" ca="1" si="19"/>
        <v>0</v>
      </c>
      <c r="AD41" s="2">
        <f t="shared" ca="1" si="19"/>
        <v>0</v>
      </c>
      <c r="AE41" s="2">
        <f t="shared" ca="1" si="19"/>
        <v>0</v>
      </c>
      <c r="AF41" s="2">
        <f t="shared" ca="1" si="19"/>
        <v>0</v>
      </c>
      <c r="AG41" s="2">
        <f t="shared" ca="1" si="19"/>
        <v>0</v>
      </c>
      <c r="AH41" s="2">
        <f t="shared" ca="1" si="19"/>
        <v>0</v>
      </c>
      <c r="AI41" s="2">
        <f t="shared" ca="1" si="19"/>
        <v>0</v>
      </c>
      <c r="AJ41" s="2">
        <f t="shared" ca="1" si="19"/>
        <v>0</v>
      </c>
      <c r="AK41" s="2">
        <f t="shared" ca="1" si="19"/>
        <v>0</v>
      </c>
      <c r="AL41" s="55">
        <v>31</v>
      </c>
      <c r="AM41" s="55">
        <v>30</v>
      </c>
      <c r="AN41" s="55">
        <v>28</v>
      </c>
      <c r="AO41" s="55">
        <v>30</v>
      </c>
      <c r="AP41" s="55">
        <v>30</v>
      </c>
      <c r="AQ41" s="55">
        <v>26.607790463398253</v>
      </c>
      <c r="AR41" s="55">
        <v>27.784013605442176</v>
      </c>
      <c r="AS41" s="55">
        <v>29.497959183673469</v>
      </c>
      <c r="AT41" s="55">
        <v>30</v>
      </c>
      <c r="AU41" s="55">
        <v>29</v>
      </c>
      <c r="AV41" s="55">
        <v>30</v>
      </c>
      <c r="AW41" s="55">
        <v>31</v>
      </c>
      <c r="AX41" s="55">
        <v>31</v>
      </c>
      <c r="AY41" s="55">
        <v>29.997926744989634</v>
      </c>
      <c r="AZ41" s="2">
        <f t="shared" ca="1" si="8"/>
        <v>0</v>
      </c>
      <c r="BA41" s="2">
        <f t="shared" ca="1" si="8"/>
        <v>0</v>
      </c>
      <c r="BB41" s="2">
        <f t="shared" ref="BB41:BM62" ca="1" si="20">COUNTIF(OFFSET(J41,,$D$2+2,COUNTIF(OFFSET($H41,1-ROW($H41),2+4*$D$2,93),"="&amp;OFFSET($H41,,2+4*$D$2))),"&gt;20")</f>
        <v>0</v>
      </c>
      <c r="BC41" s="2">
        <f t="shared" ca="1" si="20"/>
        <v>0</v>
      </c>
      <c r="BD41" s="2">
        <f t="shared" ca="1" si="20"/>
        <v>0</v>
      </c>
      <c r="BE41" s="2">
        <f t="shared" ca="1" si="20"/>
        <v>0</v>
      </c>
      <c r="BF41" s="2">
        <f t="shared" ca="1" si="20"/>
        <v>0</v>
      </c>
      <c r="BG41" s="2">
        <f t="shared" ca="1" si="20"/>
        <v>0</v>
      </c>
      <c r="BH41" s="2">
        <f t="shared" ca="1" si="20"/>
        <v>0</v>
      </c>
      <c r="BI41" s="2">
        <f t="shared" ca="1" si="20"/>
        <v>0</v>
      </c>
      <c r="BJ41" s="2">
        <f t="shared" ca="1" si="20"/>
        <v>0</v>
      </c>
      <c r="BK41" s="2">
        <f t="shared" ca="1" si="20"/>
        <v>0</v>
      </c>
      <c r="BL41" s="2">
        <f t="shared" ca="1" si="20"/>
        <v>0</v>
      </c>
      <c r="BM41" s="2">
        <f t="shared" ca="1" si="20"/>
        <v>0</v>
      </c>
      <c r="BN41" s="2" t="str">
        <f t="shared" si="9"/>
        <v>SV</v>
      </c>
      <c r="BO41" s="2">
        <f t="shared" si="16"/>
        <v>0</v>
      </c>
      <c r="BP41" s="2">
        <f t="shared" si="17"/>
        <v>1</v>
      </c>
      <c r="BR41" s="2">
        <f t="shared" si="18"/>
        <v>0</v>
      </c>
      <c r="BS41" s="2">
        <f t="shared" si="18"/>
        <v>0</v>
      </c>
      <c r="BT41" s="2">
        <f t="shared" si="18"/>
        <v>0</v>
      </c>
      <c r="BU41" s="2">
        <f t="shared" si="18"/>
        <v>0</v>
      </c>
      <c r="BV41" s="2">
        <f t="shared" si="18"/>
        <v>0</v>
      </c>
      <c r="BW41" s="2">
        <f t="shared" si="18"/>
        <v>0</v>
      </c>
      <c r="BX41" s="2">
        <f t="shared" si="18"/>
        <v>0</v>
      </c>
      <c r="BY41" s="2">
        <f t="shared" si="18"/>
        <v>0</v>
      </c>
      <c r="BZ41" s="2">
        <f t="shared" si="18"/>
        <v>0</v>
      </c>
      <c r="CA41" s="2">
        <f t="shared" si="18"/>
        <v>0</v>
      </c>
      <c r="CB41" s="2">
        <f t="shared" si="18"/>
        <v>0</v>
      </c>
      <c r="CC41" s="2">
        <f t="shared" si="18"/>
        <v>0</v>
      </c>
      <c r="CD41" s="2">
        <f t="shared" si="18"/>
        <v>0</v>
      </c>
      <c r="CE41" s="2">
        <f t="shared" si="18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КА-7  -  Δα_рс</v>
      </c>
      <c r="B42" s="10" t="s">
        <v>1741</v>
      </c>
      <c r="C42" s="18">
        <v>50</v>
      </c>
      <c r="D42" s="18">
        <v>15</v>
      </c>
      <c r="E42" s="22" t="s">
        <v>114</v>
      </c>
      <c r="F42" s="22">
        <v>1</v>
      </c>
      <c r="G42" s="22"/>
      <c r="H42" s="20">
        <f t="shared" ca="1" si="5"/>
        <v>0</v>
      </c>
      <c r="I42" s="16" t="str">
        <f t="shared" si="6"/>
        <v>07K102SV0N19</v>
      </c>
      <c r="J42" s="54">
        <v>51.3</v>
      </c>
      <c r="K42" s="54">
        <v>52.7</v>
      </c>
      <c r="L42" s="54">
        <v>53.6</v>
      </c>
      <c r="M42" s="54">
        <v>54.4</v>
      </c>
      <c r="N42" s="54">
        <v>54.3</v>
      </c>
      <c r="O42" s="54">
        <v>49.8</v>
      </c>
      <c r="P42" s="54">
        <v>50.2</v>
      </c>
      <c r="Q42" s="54">
        <v>48.8</v>
      </c>
      <c r="R42" s="54">
        <v>50.5</v>
      </c>
      <c r="S42" s="54">
        <v>47.3</v>
      </c>
      <c r="T42" s="54">
        <v>48.3</v>
      </c>
      <c r="U42" s="54">
        <v>49.4</v>
      </c>
      <c r="V42" s="54">
        <v>53.9</v>
      </c>
      <c r="W42" s="56">
        <v>51</v>
      </c>
      <c r="X42" s="2">
        <f t="shared" ref="X42:AB93" ca="1" si="21">IF(J42&lt;&gt;"",IF(LEFT($E42,2)="+-",IF(OR(J42&lt;MIN($C42:$D42),J42&gt;MAX($C42:$D42)),1,0),IF(AND(1*$E42&gt;0,J42&gt;MAX($C42:$D42)),1,IF(AND(1*$E42&lt;0,J42&lt;MIN($C42:$D42)),1,0)))+10*IF(SUM(OFFSET($A$78,MATCH(MID($A42,1,SEARCH(" ",$A42)-1)&amp;"  -  ЧЧР",$A$78:$A$91,0)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$78,IFERROR(MATCH("КА-"&amp;MID($A42,4,2)*1&amp;"А  -  ЧЧР",$A$78:$A$91,0),MATCH("КА-"&amp;MID($A42,4,2)*1&amp;"  -  ЧЧР",$A$78:$A$91,0))-1,COLUMN(J42)-1,,)+OFFSET($A$78,IFERROR(MATCH("КА-"&amp;MID($A42,4,2)*1&amp;"Б  -  ЧЧР",$A$78:$A$91,0),MATCH("КА-"&amp;MID($A42,4,2)*1&amp;"  -  ЧЧР",$A$78:$A$91,0))-1,COLUMN(J42)-1,,)=48,1,0),1),1)),0),0)*IF($G42&gt;0,IF(COLUMN(T$7)-COLUMN($J$7)&gt;=$D$2+$G42,IF(SUM(OFFSET(T42,,-1,,-$G42))&gt;=$G42*21,2,1),1),2)</f>
        <v>2</v>
      </c>
      <c r="Y42" s="2">
        <f t="shared" ca="1" si="21"/>
        <v>2</v>
      </c>
      <c r="Z42" s="2">
        <f t="shared" ca="1" si="19"/>
        <v>2</v>
      </c>
      <c r="AA42" s="2">
        <f t="shared" ca="1" si="19"/>
        <v>2</v>
      </c>
      <c r="AB42" s="2">
        <f t="shared" ca="1" si="19"/>
        <v>2</v>
      </c>
      <c r="AC42" s="2">
        <f t="shared" ca="1" si="19"/>
        <v>0</v>
      </c>
      <c r="AD42" s="2">
        <f t="shared" ca="1" si="19"/>
        <v>2</v>
      </c>
      <c r="AE42" s="2">
        <f t="shared" ca="1" si="19"/>
        <v>0</v>
      </c>
      <c r="AF42" s="2">
        <f t="shared" ca="1" si="19"/>
        <v>2</v>
      </c>
      <c r="AG42" s="2">
        <f t="shared" ca="1" si="19"/>
        <v>0</v>
      </c>
      <c r="AH42" s="2">
        <f t="shared" ca="1" si="19"/>
        <v>0</v>
      </c>
      <c r="AI42" s="2">
        <f t="shared" ca="1" si="19"/>
        <v>0</v>
      </c>
      <c r="AJ42" s="2">
        <f t="shared" ca="1" si="19"/>
        <v>2</v>
      </c>
      <c r="AK42" s="2">
        <f t="shared" ca="1" si="19"/>
        <v>2</v>
      </c>
      <c r="AL42" s="55">
        <v>29</v>
      </c>
      <c r="AM42" s="55">
        <v>30</v>
      </c>
      <c r="AN42" s="55">
        <v>30.226110363391655</v>
      </c>
      <c r="AO42" s="55">
        <v>31</v>
      </c>
      <c r="AP42" s="55">
        <v>31</v>
      </c>
      <c r="AQ42" s="55">
        <v>29</v>
      </c>
      <c r="AR42" s="55">
        <v>30</v>
      </c>
      <c r="AS42" s="55">
        <v>29</v>
      </c>
      <c r="AT42" s="55">
        <v>30</v>
      </c>
      <c r="AU42" s="55">
        <v>28</v>
      </c>
      <c r="AV42" s="55">
        <v>29</v>
      </c>
      <c r="AW42" s="55">
        <v>29</v>
      </c>
      <c r="AX42" s="55">
        <v>32</v>
      </c>
      <c r="AY42" s="55">
        <v>30</v>
      </c>
      <c r="AZ42" s="2">
        <f t="shared" ref="AZ42:BG93" ca="1" si="22">COUNTIF(OFFSET(H42,,$D$2+2,COUNTIF(OFFSET($H42,1-ROW($H42),2+4*$D$2,93),"="&amp;OFFSET($H42,,2+4*$D$2))),"&gt;20")</f>
        <v>0</v>
      </c>
      <c r="BA42" s="2">
        <f t="shared" ca="1" si="22"/>
        <v>0</v>
      </c>
      <c r="BB42" s="2">
        <f t="shared" ca="1" si="20"/>
        <v>0</v>
      </c>
      <c r="BC42" s="2">
        <f t="shared" ca="1" si="20"/>
        <v>0</v>
      </c>
      <c r="BD42" s="2">
        <f t="shared" ca="1" si="20"/>
        <v>0</v>
      </c>
      <c r="BE42" s="2">
        <f t="shared" ca="1" si="20"/>
        <v>0</v>
      </c>
      <c r="BF42" s="2">
        <f t="shared" ca="1" si="20"/>
        <v>0</v>
      </c>
      <c r="BG42" s="2">
        <f t="shared" ca="1" si="20"/>
        <v>0</v>
      </c>
      <c r="BH42" s="2">
        <f t="shared" ca="1" si="20"/>
        <v>0</v>
      </c>
      <c r="BI42" s="2">
        <f t="shared" ca="1" si="20"/>
        <v>0</v>
      </c>
      <c r="BJ42" s="2">
        <f t="shared" ca="1" si="20"/>
        <v>1</v>
      </c>
      <c r="BK42" s="2">
        <f t="shared" ca="1" si="20"/>
        <v>0</v>
      </c>
      <c r="BL42" s="2">
        <f t="shared" ca="1" si="20"/>
        <v>0</v>
      </c>
      <c r="BM42" s="2">
        <f t="shared" ca="1" si="20"/>
        <v>0</v>
      </c>
      <c r="BN42" s="2" t="str">
        <f t="shared" si="9"/>
        <v>SV</v>
      </c>
      <c r="BO42" s="2">
        <f t="shared" si="16"/>
        <v>0</v>
      </c>
      <c r="BP42" s="2">
        <f t="shared" si="17"/>
        <v>0</v>
      </c>
      <c r="BR42" s="2">
        <f t="shared" si="18"/>
        <v>1</v>
      </c>
      <c r="BS42" s="2">
        <f t="shared" si="18"/>
        <v>1</v>
      </c>
      <c r="BT42" s="2">
        <f t="shared" si="18"/>
        <v>1</v>
      </c>
      <c r="BU42" s="2">
        <f t="shared" si="18"/>
        <v>1</v>
      </c>
      <c r="BV42" s="2">
        <f t="shared" si="18"/>
        <v>1</v>
      </c>
      <c r="BW42" s="2">
        <f t="shared" si="18"/>
        <v>0</v>
      </c>
      <c r="BX42" s="2">
        <f t="shared" si="18"/>
        <v>1</v>
      </c>
      <c r="BY42" s="2">
        <f t="shared" si="18"/>
        <v>0</v>
      </c>
      <c r="BZ42" s="2">
        <f t="shared" si="18"/>
        <v>1</v>
      </c>
      <c r="CA42" s="2">
        <f t="shared" si="18"/>
        <v>0</v>
      </c>
      <c r="CB42" s="2">
        <f t="shared" si="18"/>
        <v>0</v>
      </c>
      <c r="CC42" s="2">
        <f t="shared" si="18"/>
        <v>0</v>
      </c>
      <c r="CD42" s="2">
        <f t="shared" si="18"/>
        <v>1</v>
      </c>
      <c r="CE42" s="2">
        <f t="shared" si="18"/>
        <v>1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КА-8  -  Δα_рс</v>
      </c>
      <c r="B43" s="10" t="s">
        <v>1742</v>
      </c>
      <c r="C43" s="18">
        <v>50</v>
      </c>
      <c r="D43" s="18">
        <v>15</v>
      </c>
      <c r="E43" s="22" t="s">
        <v>114</v>
      </c>
      <c r="F43" s="22">
        <v>1</v>
      </c>
      <c r="G43" s="22"/>
      <c r="H43" s="20">
        <f t="shared" ca="1" si="5"/>
        <v>0</v>
      </c>
      <c r="I43" s="16" t="str">
        <f t="shared" si="6"/>
        <v>08K102SV0N19</v>
      </c>
      <c r="J43" s="54">
        <v>46</v>
      </c>
      <c r="K43" s="54">
        <v>46.6</v>
      </c>
      <c r="L43" s="54">
        <v>45.4</v>
      </c>
      <c r="M43" s="54">
        <v>47.5</v>
      </c>
      <c r="N43" s="54">
        <v>49.9</v>
      </c>
      <c r="O43" s="54">
        <v>49.4</v>
      </c>
      <c r="P43" s="54">
        <v>48.9</v>
      </c>
      <c r="Q43" s="54">
        <v>49</v>
      </c>
      <c r="R43" s="54">
        <v>48.5</v>
      </c>
      <c r="S43" s="54">
        <v>48.8</v>
      </c>
      <c r="T43" s="54">
        <v>47.8</v>
      </c>
      <c r="U43" s="54">
        <v>51.3</v>
      </c>
      <c r="V43" s="54">
        <v>52.1</v>
      </c>
      <c r="W43" s="56">
        <v>53.2</v>
      </c>
      <c r="X43" s="2">
        <f t="shared" ca="1" si="21"/>
        <v>0</v>
      </c>
      <c r="Y43" s="2">
        <f t="shared" ca="1" si="21"/>
        <v>0</v>
      </c>
      <c r="Z43" s="2">
        <f t="shared" ca="1" si="19"/>
        <v>0</v>
      </c>
      <c r="AA43" s="2">
        <f t="shared" ca="1" si="19"/>
        <v>0</v>
      </c>
      <c r="AB43" s="2">
        <f t="shared" ca="1" si="19"/>
        <v>0</v>
      </c>
      <c r="AC43" s="2">
        <f t="shared" ca="1" si="19"/>
        <v>0</v>
      </c>
      <c r="AD43" s="2">
        <f t="shared" ca="1" si="19"/>
        <v>0</v>
      </c>
      <c r="AE43" s="2">
        <f t="shared" ca="1" si="19"/>
        <v>0</v>
      </c>
      <c r="AF43" s="2">
        <f t="shared" ca="1" si="19"/>
        <v>0</v>
      </c>
      <c r="AG43" s="2">
        <f t="shared" ca="1" si="19"/>
        <v>0</v>
      </c>
      <c r="AH43" s="2">
        <f t="shared" ca="1" si="19"/>
        <v>0</v>
      </c>
      <c r="AI43" s="2">
        <f t="shared" ca="1" si="19"/>
        <v>2</v>
      </c>
      <c r="AJ43" s="2">
        <f t="shared" ca="1" si="19"/>
        <v>2</v>
      </c>
      <c r="AK43" s="2">
        <f t="shared" ca="1" si="19"/>
        <v>2</v>
      </c>
      <c r="AL43" s="55">
        <v>30</v>
      </c>
      <c r="AM43" s="55">
        <v>30</v>
      </c>
      <c r="AN43" s="55">
        <v>29</v>
      </c>
      <c r="AO43" s="55">
        <v>31</v>
      </c>
      <c r="AP43" s="55">
        <v>32</v>
      </c>
      <c r="AQ43" s="55">
        <v>29</v>
      </c>
      <c r="AR43" s="55">
        <v>28</v>
      </c>
      <c r="AS43" s="55">
        <v>28</v>
      </c>
      <c r="AT43" s="55">
        <v>28</v>
      </c>
      <c r="AU43" s="55">
        <v>28</v>
      </c>
      <c r="AV43" s="55">
        <v>28</v>
      </c>
      <c r="AW43" s="55">
        <v>30</v>
      </c>
      <c r="AX43" s="55">
        <v>30</v>
      </c>
      <c r="AY43" s="55">
        <v>31</v>
      </c>
      <c r="AZ43" s="2">
        <f t="shared" ca="1" si="22"/>
        <v>0</v>
      </c>
      <c r="BA43" s="2">
        <f t="shared" ca="1" si="22"/>
        <v>0</v>
      </c>
      <c r="BB43" s="2">
        <f t="shared" ca="1" si="20"/>
        <v>0</v>
      </c>
      <c r="BC43" s="2">
        <f t="shared" ca="1" si="20"/>
        <v>0</v>
      </c>
      <c r="BD43" s="2">
        <f t="shared" ca="1" si="20"/>
        <v>0</v>
      </c>
      <c r="BE43" s="2">
        <f t="shared" ca="1" si="20"/>
        <v>0</v>
      </c>
      <c r="BF43" s="2">
        <f t="shared" ca="1" si="20"/>
        <v>1</v>
      </c>
      <c r="BG43" s="2">
        <f t="shared" ca="1" si="20"/>
        <v>0</v>
      </c>
      <c r="BH43" s="2">
        <f t="shared" ca="1" si="20"/>
        <v>0</v>
      </c>
      <c r="BI43" s="2">
        <f t="shared" ca="1" si="20"/>
        <v>0</v>
      </c>
      <c r="BJ43" s="2">
        <f t="shared" ca="1" si="20"/>
        <v>1</v>
      </c>
      <c r="BK43" s="2">
        <f t="shared" ca="1" si="20"/>
        <v>0</v>
      </c>
      <c r="BL43" s="2">
        <f t="shared" ca="1" si="20"/>
        <v>0</v>
      </c>
      <c r="BM43" s="2">
        <f t="shared" ca="1" si="20"/>
        <v>0</v>
      </c>
      <c r="BN43" s="2" t="str">
        <f t="shared" si="9"/>
        <v>SV</v>
      </c>
      <c r="BO43" s="2">
        <f t="shared" si="16"/>
        <v>0</v>
      </c>
      <c r="BP43" s="2">
        <f t="shared" si="17"/>
        <v>0</v>
      </c>
      <c r="BR43" s="2">
        <f t="shared" si="18"/>
        <v>0</v>
      </c>
      <c r="BS43" s="2">
        <f t="shared" si="18"/>
        <v>0</v>
      </c>
      <c r="BT43" s="2">
        <f t="shared" si="18"/>
        <v>0</v>
      </c>
      <c r="BU43" s="2">
        <f t="shared" si="18"/>
        <v>0</v>
      </c>
      <c r="BV43" s="2">
        <f t="shared" si="18"/>
        <v>0</v>
      </c>
      <c r="BW43" s="2">
        <f t="shared" si="18"/>
        <v>0</v>
      </c>
      <c r="BX43" s="2">
        <f t="shared" si="18"/>
        <v>0</v>
      </c>
      <c r="BY43" s="2">
        <f t="shared" si="18"/>
        <v>0</v>
      </c>
      <c r="BZ43" s="2">
        <f t="shared" si="18"/>
        <v>0</v>
      </c>
      <c r="CA43" s="2">
        <f t="shared" si="18"/>
        <v>0</v>
      </c>
      <c r="CB43" s="2">
        <f t="shared" si="18"/>
        <v>0</v>
      </c>
      <c r="CC43" s="2">
        <f t="shared" si="18"/>
        <v>1</v>
      </c>
      <c r="CD43" s="2">
        <f t="shared" si="18"/>
        <v>1</v>
      </c>
      <c r="CE43" s="2">
        <f t="shared" si="18"/>
        <v>1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КА-9  -  Δα_рс</v>
      </c>
      <c r="B44" s="10" t="s">
        <v>1743</v>
      </c>
      <c r="C44" s="18">
        <v>50</v>
      </c>
      <c r="D44" s="18">
        <v>15</v>
      </c>
      <c r="E44" s="22" t="s">
        <v>114</v>
      </c>
      <c r="F44" s="22">
        <v>1</v>
      </c>
      <c r="G44" s="22"/>
      <c r="H44" s="20">
        <f t="shared" ca="1" si="5"/>
        <v>0</v>
      </c>
      <c r="I44" s="16" t="str">
        <f t="shared" si="6"/>
        <v>09K102SV0L19</v>
      </c>
      <c r="J44" s="54">
        <v>13.7</v>
      </c>
      <c r="K44" s="54">
        <v>13.4</v>
      </c>
      <c r="L44" s="54">
        <v>15.6</v>
      </c>
      <c r="M44" s="54">
        <v>15.8</v>
      </c>
      <c r="N44" s="54">
        <v>14.2</v>
      </c>
      <c r="O44" s="54">
        <v>11.6</v>
      </c>
      <c r="P44" s="54">
        <v>12</v>
      </c>
      <c r="Q44" s="54">
        <v>11.8</v>
      </c>
      <c r="R44" s="54">
        <v>11.7</v>
      </c>
      <c r="S44" s="54">
        <v>11.6</v>
      </c>
      <c r="T44" s="54">
        <v>11.9</v>
      </c>
      <c r="U44" s="54">
        <v>12.1</v>
      </c>
      <c r="V44" s="54">
        <v>12.4</v>
      </c>
      <c r="W44" s="56">
        <v>12.1</v>
      </c>
      <c r="X44" s="2">
        <f t="shared" ca="1" si="21"/>
        <v>0</v>
      </c>
      <c r="Y44" s="2">
        <f t="shared" ca="1" si="21"/>
        <v>0</v>
      </c>
      <c r="Z44" s="2">
        <f t="shared" ca="1" si="19"/>
        <v>0</v>
      </c>
      <c r="AA44" s="2">
        <f t="shared" ca="1" si="19"/>
        <v>0</v>
      </c>
      <c r="AB44" s="2">
        <f t="shared" ca="1" si="19"/>
        <v>0</v>
      </c>
      <c r="AC44" s="2">
        <f t="shared" ca="1" si="19"/>
        <v>0</v>
      </c>
      <c r="AD44" s="2">
        <f t="shared" ca="1" si="19"/>
        <v>0</v>
      </c>
      <c r="AE44" s="2">
        <f t="shared" ca="1" si="19"/>
        <v>0</v>
      </c>
      <c r="AF44" s="2">
        <f t="shared" ca="1" si="19"/>
        <v>0</v>
      </c>
      <c r="AG44" s="2">
        <f t="shared" ca="1" si="19"/>
        <v>0</v>
      </c>
      <c r="AH44" s="2">
        <f t="shared" ca="1" si="19"/>
        <v>0</v>
      </c>
      <c r="AI44" s="2">
        <f t="shared" ca="1" si="19"/>
        <v>0</v>
      </c>
      <c r="AJ44" s="2">
        <f t="shared" ca="1" si="19"/>
        <v>0</v>
      </c>
      <c r="AK44" s="2">
        <f t="shared" ca="1" si="19"/>
        <v>0</v>
      </c>
      <c r="AL44" s="55">
        <v>22</v>
      </c>
      <c r="AM44" s="55">
        <v>22</v>
      </c>
      <c r="AN44" s="55">
        <v>25</v>
      </c>
      <c r="AO44" s="55">
        <v>25</v>
      </c>
      <c r="AP44" s="55">
        <v>23</v>
      </c>
      <c r="AQ44" s="55">
        <v>21</v>
      </c>
      <c r="AR44" s="55">
        <v>22</v>
      </c>
      <c r="AS44" s="55">
        <v>21</v>
      </c>
      <c r="AT44" s="55">
        <v>21</v>
      </c>
      <c r="AU44" s="55">
        <v>21</v>
      </c>
      <c r="AV44" s="55">
        <v>22</v>
      </c>
      <c r="AW44" s="55">
        <v>22</v>
      </c>
      <c r="AX44" s="55">
        <v>23</v>
      </c>
      <c r="AY44" s="55">
        <v>22</v>
      </c>
      <c r="AZ44" s="2">
        <f t="shared" ca="1" si="22"/>
        <v>0</v>
      </c>
      <c r="BA44" s="2">
        <f t="shared" ca="1" si="22"/>
        <v>0</v>
      </c>
      <c r="BB44" s="2">
        <f t="shared" ca="1" si="20"/>
        <v>0</v>
      </c>
      <c r="BC44" s="2">
        <f t="shared" ca="1" si="20"/>
        <v>1</v>
      </c>
      <c r="BD44" s="2">
        <f t="shared" ca="1" si="20"/>
        <v>0</v>
      </c>
      <c r="BE44" s="2">
        <f t="shared" ca="1" si="20"/>
        <v>0</v>
      </c>
      <c r="BF44" s="2">
        <f t="shared" ca="1" si="20"/>
        <v>1</v>
      </c>
      <c r="BG44" s="2">
        <f t="shared" ca="1" si="20"/>
        <v>0</v>
      </c>
      <c r="BH44" s="2">
        <f t="shared" ca="1" si="20"/>
        <v>0</v>
      </c>
      <c r="BI44" s="2">
        <f t="shared" ca="1" si="20"/>
        <v>1</v>
      </c>
      <c r="BJ44" s="2">
        <f t="shared" ca="1" si="20"/>
        <v>1</v>
      </c>
      <c r="BK44" s="2">
        <f t="shared" ca="1" si="20"/>
        <v>0</v>
      </c>
      <c r="BL44" s="2">
        <f t="shared" ca="1" si="20"/>
        <v>0</v>
      </c>
      <c r="BM44" s="2">
        <f t="shared" ca="1" si="20"/>
        <v>0</v>
      </c>
      <c r="BN44" s="2" t="str">
        <f t="shared" si="9"/>
        <v>SV</v>
      </c>
      <c r="BO44" s="2">
        <f t="shared" si="16"/>
        <v>0</v>
      </c>
      <c r="BP44" s="2">
        <f t="shared" si="17"/>
        <v>1</v>
      </c>
      <c r="BR44" s="2">
        <f t="shared" si="18"/>
        <v>0</v>
      </c>
      <c r="BS44" s="2">
        <f t="shared" si="18"/>
        <v>0</v>
      </c>
      <c r="BT44" s="2">
        <f t="shared" si="18"/>
        <v>0</v>
      </c>
      <c r="BU44" s="2">
        <f t="shared" si="18"/>
        <v>0</v>
      </c>
      <c r="BV44" s="2">
        <f t="shared" si="18"/>
        <v>0</v>
      </c>
      <c r="BW44" s="2">
        <f t="shared" si="18"/>
        <v>0</v>
      </c>
      <c r="BX44" s="2">
        <f t="shared" si="18"/>
        <v>0</v>
      </c>
      <c r="BY44" s="2">
        <f t="shared" si="18"/>
        <v>0</v>
      </c>
      <c r="BZ44" s="2">
        <f t="shared" si="18"/>
        <v>0</v>
      </c>
      <c r="CA44" s="2">
        <f t="shared" si="18"/>
        <v>0</v>
      </c>
      <c r="CB44" s="2">
        <f t="shared" si="18"/>
        <v>0</v>
      </c>
      <c r="CC44" s="2">
        <f t="shared" si="18"/>
        <v>0</v>
      </c>
      <c r="CD44" s="2">
        <f t="shared" si="18"/>
        <v>0</v>
      </c>
      <c r="CE44" s="2">
        <f t="shared" si="18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КА-10  -  Δα_рс</v>
      </c>
      <c r="B45" s="15" t="s">
        <v>1744</v>
      </c>
      <c r="C45" s="18">
        <v>50</v>
      </c>
      <c r="D45" s="18">
        <v>15</v>
      </c>
      <c r="E45" s="22" t="s">
        <v>114</v>
      </c>
      <c r="F45" s="22">
        <v>1</v>
      </c>
      <c r="G45" s="22"/>
      <c r="H45" s="20">
        <f t="shared" ca="1" si="5"/>
        <v>0</v>
      </c>
      <c r="I45" s="16" t="str">
        <f t="shared" si="6"/>
        <v>10K102SV0L19</v>
      </c>
      <c r="J45" s="54">
        <v>13.3</v>
      </c>
      <c r="K45" s="54">
        <v>13.2</v>
      </c>
      <c r="L45" s="54">
        <v>13.6</v>
      </c>
      <c r="M45" s="54">
        <v>13.6</v>
      </c>
      <c r="N45" s="54">
        <v>15.3</v>
      </c>
      <c r="O45" s="54">
        <v>0</v>
      </c>
      <c r="P45" s="54">
        <v>0</v>
      </c>
      <c r="Q45" s="54">
        <v>0</v>
      </c>
      <c r="R45" s="54">
        <v>0</v>
      </c>
      <c r="S45" s="54">
        <v>12.5</v>
      </c>
      <c r="T45" s="54">
        <v>12.4</v>
      </c>
      <c r="U45" s="54">
        <v>13.3</v>
      </c>
      <c r="V45" s="54">
        <v>13.4</v>
      </c>
      <c r="W45" s="56">
        <v>13.1</v>
      </c>
      <c r="X45" s="2">
        <f t="shared" ca="1" si="21"/>
        <v>0</v>
      </c>
      <c r="Y45" s="2">
        <f t="shared" ca="1" si="21"/>
        <v>0</v>
      </c>
      <c r="Z45" s="2">
        <f t="shared" ca="1" si="19"/>
        <v>0</v>
      </c>
      <c r="AA45" s="2">
        <f t="shared" ca="1" si="19"/>
        <v>0</v>
      </c>
      <c r="AB45" s="2">
        <f t="shared" ca="1" si="19"/>
        <v>0</v>
      </c>
      <c r="AC45" s="2">
        <f t="shared" ca="1" si="19"/>
        <v>0</v>
      </c>
      <c r="AD45" s="2">
        <f t="shared" ca="1" si="19"/>
        <v>0</v>
      </c>
      <c r="AE45" s="2">
        <f t="shared" ca="1" si="19"/>
        <v>0</v>
      </c>
      <c r="AF45" s="2">
        <f t="shared" ca="1" si="19"/>
        <v>0</v>
      </c>
      <c r="AG45" s="2">
        <f t="shared" ca="1" si="19"/>
        <v>0</v>
      </c>
      <c r="AH45" s="2">
        <f t="shared" ca="1" si="19"/>
        <v>0</v>
      </c>
      <c r="AI45" s="2">
        <f t="shared" ca="1" si="19"/>
        <v>0</v>
      </c>
      <c r="AJ45" s="2">
        <f t="shared" ca="1" si="19"/>
        <v>0</v>
      </c>
      <c r="AK45" s="2">
        <f t="shared" ca="1" si="19"/>
        <v>0</v>
      </c>
      <c r="AL45" s="55">
        <v>21</v>
      </c>
      <c r="AM45" s="55">
        <v>21</v>
      </c>
      <c r="AN45" s="55">
        <v>22</v>
      </c>
      <c r="AO45" s="55">
        <v>22</v>
      </c>
      <c r="AP45" s="55">
        <v>23.530393947299764</v>
      </c>
      <c r="AQ45" s="55">
        <v>0</v>
      </c>
      <c r="AR45" s="55">
        <v>0</v>
      </c>
      <c r="AS45" s="55">
        <v>0</v>
      </c>
      <c r="AT45" s="55">
        <v>0</v>
      </c>
      <c r="AU45" s="55">
        <v>20.650735294117649</v>
      </c>
      <c r="AV45" s="55">
        <v>21</v>
      </c>
      <c r="AW45" s="55">
        <v>21.782788580885395</v>
      </c>
      <c r="AX45" s="55">
        <v>22</v>
      </c>
      <c r="AY45" s="55">
        <v>22</v>
      </c>
      <c r="AZ45" s="2">
        <f t="shared" ca="1" si="22"/>
        <v>0</v>
      </c>
      <c r="BA45" s="2">
        <f t="shared" ca="1" si="22"/>
        <v>0</v>
      </c>
      <c r="BB45" s="2">
        <f t="shared" ca="1" si="20"/>
        <v>0</v>
      </c>
      <c r="BC45" s="2">
        <f t="shared" ca="1" si="20"/>
        <v>1</v>
      </c>
      <c r="BD45" s="2">
        <f t="shared" ca="1" si="20"/>
        <v>0</v>
      </c>
      <c r="BE45" s="2">
        <f t="shared" ca="1" si="20"/>
        <v>0</v>
      </c>
      <c r="BF45" s="2">
        <f t="shared" ca="1" si="20"/>
        <v>1</v>
      </c>
      <c r="BG45" s="2">
        <f t="shared" ca="1" si="20"/>
        <v>0</v>
      </c>
      <c r="BH45" s="2">
        <f t="shared" ca="1" si="20"/>
        <v>0</v>
      </c>
      <c r="BI45" s="2">
        <f t="shared" ca="1" si="20"/>
        <v>1</v>
      </c>
      <c r="BJ45" s="2">
        <f t="shared" ca="1" si="20"/>
        <v>1</v>
      </c>
      <c r="BK45" s="2">
        <f t="shared" ca="1" si="20"/>
        <v>0</v>
      </c>
      <c r="BL45" s="2">
        <f t="shared" ca="1" si="20"/>
        <v>0</v>
      </c>
      <c r="BM45" s="2">
        <f t="shared" ca="1" si="20"/>
        <v>0</v>
      </c>
      <c r="BN45" s="2" t="str">
        <f t="shared" si="9"/>
        <v>SV</v>
      </c>
      <c r="BO45" s="2">
        <f t="shared" si="16"/>
        <v>0</v>
      </c>
      <c r="BP45" s="2">
        <f t="shared" si="17"/>
        <v>1</v>
      </c>
      <c r="BR45" s="2">
        <f t="shared" si="18"/>
        <v>0</v>
      </c>
      <c r="BS45" s="2">
        <f t="shared" si="18"/>
        <v>0</v>
      </c>
      <c r="BT45" s="2">
        <f t="shared" si="18"/>
        <v>0</v>
      </c>
      <c r="BU45" s="2">
        <f t="shared" si="18"/>
        <v>0</v>
      </c>
      <c r="BV45" s="2">
        <f t="shared" si="18"/>
        <v>0</v>
      </c>
      <c r="BW45" s="2">
        <f t="shared" si="18"/>
        <v>0</v>
      </c>
      <c r="BX45" s="2">
        <f t="shared" si="18"/>
        <v>0</v>
      </c>
      <c r="BY45" s="2">
        <f t="shared" si="18"/>
        <v>0</v>
      </c>
      <c r="BZ45" s="2">
        <f t="shared" si="18"/>
        <v>0</v>
      </c>
      <c r="CA45" s="2">
        <f t="shared" si="18"/>
        <v>0</v>
      </c>
      <c r="CB45" s="2">
        <f t="shared" si="18"/>
        <v>0</v>
      </c>
      <c r="CC45" s="2">
        <f t="shared" si="18"/>
        <v>0</v>
      </c>
      <c r="CD45" s="2">
        <f t="shared" si="18"/>
        <v>0</v>
      </c>
      <c r="CE45" s="2">
        <f t="shared" si="18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КА-11  -  Δα_рс</v>
      </c>
      <c r="B46" s="15" t="s">
        <v>1745</v>
      </c>
      <c r="C46" s="18">
        <v>50</v>
      </c>
      <c r="D46" s="18">
        <v>15</v>
      </c>
      <c r="E46" s="22" t="s">
        <v>114</v>
      </c>
      <c r="F46" s="22">
        <v>1</v>
      </c>
      <c r="G46" s="22"/>
      <c r="H46" s="20">
        <f t="shared" ca="1" si="5"/>
        <v>0</v>
      </c>
      <c r="I46" s="16" t="str">
        <f t="shared" si="6"/>
        <v>11K102SV0L19</v>
      </c>
      <c r="J46" s="54">
        <v>23.3</v>
      </c>
      <c r="K46" s="54">
        <v>23.3</v>
      </c>
      <c r="L46" s="54">
        <v>23.2</v>
      </c>
      <c r="M46" s="54">
        <v>23.7</v>
      </c>
      <c r="N46" s="54">
        <v>23.7</v>
      </c>
      <c r="O46" s="54">
        <v>22.4</v>
      </c>
      <c r="P46" s="54">
        <v>22.9</v>
      </c>
      <c r="Q46" s="54">
        <v>22.4</v>
      </c>
      <c r="R46" s="54">
        <v>22.3</v>
      </c>
      <c r="S46" s="54">
        <v>22.5</v>
      </c>
      <c r="T46" s="54">
        <v>23.1</v>
      </c>
      <c r="U46" s="54">
        <v>24</v>
      </c>
      <c r="V46" s="54">
        <v>24.6</v>
      </c>
      <c r="W46" s="56">
        <v>24</v>
      </c>
      <c r="X46" s="2">
        <f t="shared" ca="1" si="21"/>
        <v>0</v>
      </c>
      <c r="Y46" s="2">
        <f t="shared" ca="1" si="21"/>
        <v>0</v>
      </c>
      <c r="Z46" s="2">
        <f t="shared" ca="1" si="19"/>
        <v>0</v>
      </c>
      <c r="AA46" s="2">
        <f t="shared" ca="1" si="19"/>
        <v>0</v>
      </c>
      <c r="AB46" s="2">
        <f t="shared" ca="1" si="19"/>
        <v>0</v>
      </c>
      <c r="AC46" s="2">
        <f t="shared" ca="1" si="19"/>
        <v>0</v>
      </c>
      <c r="AD46" s="2">
        <f t="shared" ca="1" si="19"/>
        <v>0</v>
      </c>
      <c r="AE46" s="2">
        <f t="shared" ca="1" si="19"/>
        <v>0</v>
      </c>
      <c r="AF46" s="2">
        <f t="shared" ca="1" si="19"/>
        <v>0</v>
      </c>
      <c r="AG46" s="2">
        <f t="shared" ca="1" si="19"/>
        <v>0</v>
      </c>
      <c r="AH46" s="2">
        <f t="shared" ca="1" si="19"/>
        <v>0</v>
      </c>
      <c r="AI46" s="2">
        <f t="shared" ca="1" si="19"/>
        <v>0</v>
      </c>
      <c r="AJ46" s="2">
        <f t="shared" ca="1" si="19"/>
        <v>0</v>
      </c>
      <c r="AK46" s="2">
        <f t="shared" ca="1" si="19"/>
        <v>0</v>
      </c>
      <c r="AL46" s="55">
        <v>21</v>
      </c>
      <c r="AM46" s="55">
        <v>21</v>
      </c>
      <c r="AN46" s="55">
        <v>21</v>
      </c>
      <c r="AO46" s="55">
        <v>22</v>
      </c>
      <c r="AP46" s="55">
        <v>22</v>
      </c>
      <c r="AQ46" s="55">
        <v>20</v>
      </c>
      <c r="AR46" s="55">
        <v>21</v>
      </c>
      <c r="AS46" s="55">
        <v>20</v>
      </c>
      <c r="AT46" s="55">
        <v>20</v>
      </c>
      <c r="AU46" s="55">
        <v>20</v>
      </c>
      <c r="AV46" s="55">
        <v>21</v>
      </c>
      <c r="AW46" s="55">
        <v>22</v>
      </c>
      <c r="AX46" s="55">
        <v>22</v>
      </c>
      <c r="AY46" s="55">
        <v>22</v>
      </c>
      <c r="AZ46" s="2">
        <f t="shared" ca="1" si="22"/>
        <v>0</v>
      </c>
      <c r="BA46" s="2">
        <f t="shared" ca="1" si="22"/>
        <v>0</v>
      </c>
      <c r="BB46" s="2">
        <f t="shared" ca="1" si="20"/>
        <v>0</v>
      </c>
      <c r="BC46" s="2">
        <f t="shared" ca="1" si="20"/>
        <v>1</v>
      </c>
      <c r="BD46" s="2">
        <f t="shared" ca="1" si="20"/>
        <v>0</v>
      </c>
      <c r="BE46" s="2">
        <f t="shared" ca="1" si="20"/>
        <v>0</v>
      </c>
      <c r="BF46" s="2">
        <f t="shared" ca="1" si="20"/>
        <v>1</v>
      </c>
      <c r="BG46" s="2">
        <f t="shared" ca="1" si="20"/>
        <v>0</v>
      </c>
      <c r="BH46" s="2">
        <f t="shared" ca="1" si="20"/>
        <v>0</v>
      </c>
      <c r="BI46" s="2">
        <f t="shared" ca="1" si="20"/>
        <v>1</v>
      </c>
      <c r="BJ46" s="2">
        <f t="shared" ca="1" si="20"/>
        <v>1</v>
      </c>
      <c r="BK46" s="2">
        <f t="shared" ca="1" si="20"/>
        <v>0</v>
      </c>
      <c r="BL46" s="2">
        <f t="shared" ca="1" si="20"/>
        <v>0</v>
      </c>
      <c r="BM46" s="2">
        <f t="shared" ca="1" si="20"/>
        <v>1</v>
      </c>
      <c r="BN46" s="2" t="str">
        <f t="shared" si="9"/>
        <v>SV</v>
      </c>
      <c r="BO46" s="2">
        <f t="shared" si="16"/>
        <v>0</v>
      </c>
      <c r="BP46" s="2">
        <f t="shared" si="17"/>
        <v>1</v>
      </c>
      <c r="BR46" s="2">
        <f t="shared" si="18"/>
        <v>0</v>
      </c>
      <c r="BS46" s="2">
        <f t="shared" si="18"/>
        <v>0</v>
      </c>
      <c r="BT46" s="2">
        <f t="shared" si="18"/>
        <v>0</v>
      </c>
      <c r="BU46" s="2">
        <f t="shared" si="18"/>
        <v>0</v>
      </c>
      <c r="BV46" s="2">
        <f t="shared" si="18"/>
        <v>0</v>
      </c>
      <c r="BW46" s="2">
        <f t="shared" si="18"/>
        <v>0</v>
      </c>
      <c r="BX46" s="2">
        <f t="shared" si="18"/>
        <v>0</v>
      </c>
      <c r="BY46" s="2">
        <f t="shared" si="18"/>
        <v>0</v>
      </c>
      <c r="BZ46" s="2">
        <f t="shared" si="18"/>
        <v>0</v>
      </c>
      <c r="CA46" s="2">
        <f t="shared" si="18"/>
        <v>0</v>
      </c>
      <c r="CB46" s="2">
        <f t="shared" si="18"/>
        <v>0</v>
      </c>
      <c r="CC46" s="2">
        <f t="shared" si="18"/>
        <v>0</v>
      </c>
      <c r="CD46" s="2">
        <f t="shared" si="18"/>
        <v>0</v>
      </c>
      <c r="CE46" s="2">
        <f t="shared" si="18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КА-12  -  Δα_рс</v>
      </c>
      <c r="B47" s="15" t="s">
        <v>1746</v>
      </c>
      <c r="C47" s="18">
        <v>50</v>
      </c>
      <c r="D47" s="18">
        <v>15</v>
      </c>
      <c r="E47" s="22" t="s">
        <v>114</v>
      </c>
      <c r="F47" s="22">
        <v>1</v>
      </c>
      <c r="G47" s="22"/>
      <c r="H47" s="20">
        <f t="shared" ca="1" si="5"/>
        <v>0</v>
      </c>
      <c r="I47" s="16" t="str">
        <f t="shared" si="6"/>
        <v>12K102SV0L19</v>
      </c>
      <c r="J47" s="54">
        <v>25.6</v>
      </c>
      <c r="K47" s="54">
        <v>25.2</v>
      </c>
      <c r="L47" s="54">
        <v>25.7</v>
      </c>
      <c r="M47" s="54">
        <v>27.3</v>
      </c>
      <c r="N47" s="54">
        <v>27</v>
      </c>
      <c r="O47" s="54">
        <v>24.1</v>
      </c>
      <c r="P47" s="54">
        <v>24.1</v>
      </c>
      <c r="Q47" s="54">
        <v>24.4</v>
      </c>
      <c r="R47" s="54">
        <v>24.5</v>
      </c>
      <c r="S47" s="54">
        <v>26.3</v>
      </c>
      <c r="T47" s="54">
        <v>0</v>
      </c>
      <c r="U47" s="54">
        <v>0</v>
      </c>
      <c r="V47" s="54">
        <v>0</v>
      </c>
      <c r="W47" s="56">
        <v>0</v>
      </c>
      <c r="X47" s="2">
        <f t="shared" ca="1" si="21"/>
        <v>0</v>
      </c>
      <c r="Y47" s="2">
        <f t="shared" ca="1" si="21"/>
        <v>0</v>
      </c>
      <c r="Z47" s="2">
        <f t="shared" ca="1" si="19"/>
        <v>0</v>
      </c>
      <c r="AA47" s="2">
        <f t="shared" ca="1" si="19"/>
        <v>0</v>
      </c>
      <c r="AB47" s="2">
        <f t="shared" ca="1" si="19"/>
        <v>0</v>
      </c>
      <c r="AC47" s="2">
        <f t="shared" ca="1" si="19"/>
        <v>0</v>
      </c>
      <c r="AD47" s="2">
        <f t="shared" ca="1" si="19"/>
        <v>0</v>
      </c>
      <c r="AE47" s="2">
        <f t="shared" ca="1" si="19"/>
        <v>0</v>
      </c>
      <c r="AF47" s="2">
        <f t="shared" ca="1" si="19"/>
        <v>0</v>
      </c>
      <c r="AG47" s="2">
        <f t="shared" ca="1" si="19"/>
        <v>0</v>
      </c>
      <c r="AH47" s="2">
        <f t="shared" ca="1" si="19"/>
        <v>0</v>
      </c>
      <c r="AI47" s="2">
        <f t="shared" ca="1" si="19"/>
        <v>0</v>
      </c>
      <c r="AJ47" s="2">
        <f t="shared" ca="1" si="19"/>
        <v>0</v>
      </c>
      <c r="AK47" s="2">
        <f t="shared" ca="1" si="19"/>
        <v>0</v>
      </c>
      <c r="AL47" s="55">
        <v>21</v>
      </c>
      <c r="AM47" s="55">
        <v>21</v>
      </c>
      <c r="AN47" s="55">
        <v>21</v>
      </c>
      <c r="AO47" s="55">
        <v>23</v>
      </c>
      <c r="AP47" s="55">
        <v>23</v>
      </c>
      <c r="AQ47" s="55">
        <v>21</v>
      </c>
      <c r="AR47" s="55">
        <v>21</v>
      </c>
      <c r="AS47" s="55">
        <v>21</v>
      </c>
      <c r="AT47" s="55">
        <v>21</v>
      </c>
      <c r="AU47" s="55">
        <v>23</v>
      </c>
      <c r="AV47" s="55">
        <v>0</v>
      </c>
      <c r="AW47" s="55">
        <v>0</v>
      </c>
      <c r="AX47" s="55">
        <v>0</v>
      </c>
      <c r="AY47" s="55">
        <v>0</v>
      </c>
      <c r="AZ47" s="2">
        <f t="shared" ca="1" si="22"/>
        <v>0</v>
      </c>
      <c r="BA47" s="2">
        <f t="shared" ca="1" si="22"/>
        <v>0</v>
      </c>
      <c r="BB47" s="2">
        <f t="shared" ca="1" si="20"/>
        <v>0</v>
      </c>
      <c r="BC47" s="2">
        <f t="shared" ca="1" si="20"/>
        <v>1</v>
      </c>
      <c r="BD47" s="2">
        <f t="shared" ca="1" si="20"/>
        <v>0</v>
      </c>
      <c r="BE47" s="2">
        <f t="shared" ca="1" si="20"/>
        <v>0</v>
      </c>
      <c r="BF47" s="2">
        <f t="shared" ca="1" si="20"/>
        <v>1</v>
      </c>
      <c r="BG47" s="2">
        <f t="shared" ca="1" si="20"/>
        <v>0</v>
      </c>
      <c r="BH47" s="2">
        <f t="shared" ca="1" si="20"/>
        <v>0</v>
      </c>
      <c r="BI47" s="2">
        <f t="shared" ca="1" si="20"/>
        <v>1</v>
      </c>
      <c r="BJ47" s="2">
        <f t="shared" ca="1" si="20"/>
        <v>1</v>
      </c>
      <c r="BK47" s="2">
        <f t="shared" ca="1" si="20"/>
        <v>0</v>
      </c>
      <c r="BL47" s="2">
        <f t="shared" ca="1" si="20"/>
        <v>0</v>
      </c>
      <c r="BM47" s="2">
        <f t="shared" ca="1" si="20"/>
        <v>1</v>
      </c>
      <c r="BN47" s="2" t="str">
        <f t="shared" si="9"/>
        <v>SV</v>
      </c>
      <c r="BP47" s="2">
        <f t="shared" si="17"/>
        <v>1</v>
      </c>
      <c r="BR47" s="2">
        <f t="shared" si="18"/>
        <v>0</v>
      </c>
      <c r="BS47" s="2">
        <f t="shared" si="18"/>
        <v>0</v>
      </c>
      <c r="BT47" s="2">
        <f t="shared" si="18"/>
        <v>0</v>
      </c>
      <c r="BU47" s="2">
        <f t="shared" si="18"/>
        <v>0</v>
      </c>
      <c r="BV47" s="2">
        <f t="shared" si="18"/>
        <v>0</v>
      </c>
      <c r="BW47" s="2">
        <f t="shared" si="18"/>
        <v>0</v>
      </c>
      <c r="BX47" s="2">
        <f t="shared" si="18"/>
        <v>0</v>
      </c>
      <c r="BY47" s="2">
        <f t="shared" si="18"/>
        <v>0</v>
      </c>
      <c r="BZ47" s="2">
        <f t="shared" si="18"/>
        <v>0</v>
      </c>
      <c r="CA47" s="2">
        <f t="shared" si="18"/>
        <v>0</v>
      </c>
      <c r="CB47" s="2">
        <f t="shared" si="18"/>
        <v>0</v>
      </c>
      <c r="CC47" s="2">
        <f t="shared" si="18"/>
        <v>0</v>
      </c>
      <c r="CD47" s="2">
        <f t="shared" si="18"/>
        <v>0</v>
      </c>
      <c r="CE47" s="2">
        <f t="shared" si="18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ТА-3  -  Тпв</v>
      </c>
      <c r="B48" s="15" t="s">
        <v>1747</v>
      </c>
      <c r="C48" s="18">
        <v>165</v>
      </c>
      <c r="D48" s="18">
        <v>175</v>
      </c>
      <c r="E48" s="22" t="s">
        <v>118</v>
      </c>
      <c r="F48" s="22">
        <v>3</v>
      </c>
      <c r="G48" s="22"/>
      <c r="H48" s="20">
        <f t="shared" ca="1" si="5"/>
        <v>0</v>
      </c>
      <c r="I48" s="16" t="str">
        <f t="shared" si="6"/>
        <v>03T002TW0N19</v>
      </c>
      <c r="J48" s="54">
        <v>160</v>
      </c>
      <c r="K48" s="54">
        <v>160</v>
      </c>
      <c r="L48" s="54">
        <v>160</v>
      </c>
      <c r="M48" s="54">
        <v>160</v>
      </c>
      <c r="N48" s="54">
        <v>160</v>
      </c>
      <c r="O48" s="54">
        <v>160</v>
      </c>
      <c r="P48" s="54">
        <v>0</v>
      </c>
      <c r="Q48" s="54">
        <v>0</v>
      </c>
      <c r="R48" s="54">
        <v>0</v>
      </c>
      <c r="S48" s="54">
        <v>0</v>
      </c>
      <c r="T48" s="54">
        <v>0</v>
      </c>
      <c r="U48" s="54">
        <v>0</v>
      </c>
      <c r="V48" s="54">
        <v>0</v>
      </c>
      <c r="W48" s="56">
        <v>0</v>
      </c>
      <c r="X48" s="2">
        <f t="shared" ca="1" si="21"/>
        <v>2</v>
      </c>
      <c r="Y48" s="2">
        <f t="shared" ca="1" si="21"/>
        <v>2</v>
      </c>
      <c r="Z48" s="2">
        <f t="shared" ca="1" si="19"/>
        <v>2</v>
      </c>
      <c r="AA48" s="2">
        <f t="shared" ca="1" si="19"/>
        <v>2</v>
      </c>
      <c r="AB48" s="2">
        <f t="shared" ca="1" si="19"/>
        <v>2</v>
      </c>
      <c r="AC48" s="2">
        <f t="shared" ca="1" si="19"/>
        <v>2</v>
      </c>
      <c r="AD48" s="2">
        <f t="shared" ca="1" si="19"/>
        <v>2</v>
      </c>
      <c r="AE48" s="2">
        <f t="shared" ca="1" si="19"/>
        <v>2</v>
      </c>
      <c r="AF48" s="2">
        <f t="shared" ca="1" si="19"/>
        <v>2</v>
      </c>
      <c r="AG48" s="2">
        <f t="shared" ca="1" si="19"/>
        <v>2</v>
      </c>
      <c r="AH48" s="2">
        <f t="shared" ca="1" si="19"/>
        <v>2</v>
      </c>
      <c r="AI48" s="2">
        <f t="shared" ca="1" si="19"/>
        <v>2</v>
      </c>
      <c r="AJ48" s="2">
        <f t="shared" ca="1" si="19"/>
        <v>2</v>
      </c>
      <c r="AK48" s="2">
        <f t="shared" ca="1" si="19"/>
        <v>2</v>
      </c>
      <c r="AL48" s="55">
        <v>202.75</v>
      </c>
      <c r="AM48" s="55">
        <v>194.37</v>
      </c>
      <c r="AN48" s="55">
        <v>191.92</v>
      </c>
      <c r="AO48" s="55">
        <v>205.15</v>
      </c>
      <c r="AP48" s="55">
        <v>204.05</v>
      </c>
      <c r="AQ48" s="55">
        <v>197.64</v>
      </c>
      <c r="AR48" s="55">
        <v>0</v>
      </c>
      <c r="AS48" s="55">
        <v>0</v>
      </c>
      <c r="AT48" s="55">
        <v>0</v>
      </c>
      <c r="AU48" s="55">
        <v>0</v>
      </c>
      <c r="AV48" s="55">
        <v>0</v>
      </c>
      <c r="AW48" s="55">
        <v>0</v>
      </c>
      <c r="AX48" s="55">
        <v>0</v>
      </c>
      <c r="AY48" s="55">
        <v>0</v>
      </c>
      <c r="AZ48" s="2">
        <f t="shared" ca="1" si="22"/>
        <v>0</v>
      </c>
      <c r="BA48" s="2">
        <f t="shared" ca="1" si="22"/>
        <v>0</v>
      </c>
      <c r="BB48" s="2">
        <f t="shared" ca="1" si="20"/>
        <v>0</v>
      </c>
      <c r="BC48" s="2">
        <f t="shared" ca="1" si="20"/>
        <v>1</v>
      </c>
      <c r="BD48" s="2">
        <f t="shared" ca="1" si="20"/>
        <v>0</v>
      </c>
      <c r="BE48" s="2">
        <f t="shared" ca="1" si="20"/>
        <v>0</v>
      </c>
      <c r="BF48" s="2">
        <f t="shared" ca="1" si="20"/>
        <v>1</v>
      </c>
      <c r="BG48" s="2">
        <f t="shared" ca="1" si="20"/>
        <v>0</v>
      </c>
      <c r="BH48" s="2">
        <f t="shared" ca="1" si="20"/>
        <v>0</v>
      </c>
      <c r="BI48" s="2">
        <f t="shared" ca="1" si="20"/>
        <v>1</v>
      </c>
      <c r="BJ48" s="2">
        <f t="shared" ca="1" si="20"/>
        <v>1</v>
      </c>
      <c r="BK48" s="2">
        <f t="shared" ca="1" si="20"/>
        <v>0</v>
      </c>
      <c r="BL48" s="2">
        <f t="shared" ca="1" si="20"/>
        <v>0</v>
      </c>
      <c r="BM48" s="2">
        <f t="shared" ca="1" si="20"/>
        <v>1</v>
      </c>
      <c r="BN48" s="2" t="str">
        <f t="shared" si="9"/>
        <v>TW</v>
      </c>
      <c r="BO48" s="2">
        <f>IF(AND(COUNTIF(J48:W48,"&gt;0")&gt;6,COUNTIF(J48:W48,"&gt;0")=SUM(BR48:CE48)),SUM(BR48:CE48),0)</f>
        <v>0</v>
      </c>
      <c r="BP48" s="2">
        <f t="shared" si="17"/>
        <v>0</v>
      </c>
      <c r="BR48" s="2">
        <f t="shared" ref="BR48:CE53" si="23">IF(AND(J86 &gt;0,J48&lt;$D48,J48&gt;50),1,0)</f>
        <v>1</v>
      </c>
      <c r="BS48" s="2">
        <f t="shared" si="23"/>
        <v>1</v>
      </c>
      <c r="BT48" s="2">
        <f t="shared" si="23"/>
        <v>1</v>
      </c>
      <c r="BU48" s="2">
        <f t="shared" si="23"/>
        <v>1</v>
      </c>
      <c r="BV48" s="2">
        <f t="shared" si="23"/>
        <v>1</v>
      </c>
      <c r="BW48" s="2">
        <f t="shared" si="23"/>
        <v>1</v>
      </c>
      <c r="BX48" s="2">
        <f t="shared" si="23"/>
        <v>0</v>
      </c>
      <c r="BY48" s="2">
        <f t="shared" si="23"/>
        <v>0</v>
      </c>
      <c r="BZ48" s="2">
        <f t="shared" si="23"/>
        <v>0</v>
      </c>
      <c r="CA48" s="2">
        <f t="shared" si="23"/>
        <v>0</v>
      </c>
      <c r="CB48" s="2">
        <f t="shared" si="23"/>
        <v>0</v>
      </c>
      <c r="CC48" s="2">
        <f t="shared" si="23"/>
        <v>0</v>
      </c>
      <c r="CD48" s="2">
        <f t="shared" si="23"/>
        <v>0</v>
      </c>
      <c r="CE48" s="2">
        <f t="shared" si="23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ТА-4  -  Тпв</v>
      </c>
      <c r="B49" s="15" t="s">
        <v>1748</v>
      </c>
      <c r="C49" s="18">
        <v>230</v>
      </c>
      <c r="D49" s="18">
        <v>175</v>
      </c>
      <c r="E49" s="22" t="s">
        <v>118</v>
      </c>
      <c r="F49" s="22">
        <v>3</v>
      </c>
      <c r="G49" s="22"/>
      <c r="H49" s="20">
        <f t="shared" ca="1" si="5"/>
        <v>0</v>
      </c>
      <c r="I49" s="16" t="str">
        <f t="shared" si="6"/>
        <v>04T002TWIN19</v>
      </c>
      <c r="J49" s="54">
        <v>69.260000000000005</v>
      </c>
      <c r="K49" s="54">
        <v>181.91</v>
      </c>
      <c r="L49" s="54">
        <v>182.01</v>
      </c>
      <c r="M49" s="54">
        <v>129.49</v>
      </c>
      <c r="N49" s="54">
        <v>99.87</v>
      </c>
      <c r="O49" s="54">
        <v>176</v>
      </c>
      <c r="P49" s="54">
        <v>198.14</v>
      </c>
      <c r="Q49" s="54">
        <v>197.01</v>
      </c>
      <c r="R49" s="54">
        <v>204.81</v>
      </c>
      <c r="S49" s="54">
        <v>207.34</v>
      </c>
      <c r="T49" s="54">
        <v>192.75</v>
      </c>
      <c r="U49" s="54">
        <v>206.14</v>
      </c>
      <c r="V49" s="54">
        <v>209.55</v>
      </c>
      <c r="W49" s="56">
        <v>210.67</v>
      </c>
      <c r="X49" s="2">
        <f t="shared" ca="1" si="21"/>
        <v>2</v>
      </c>
      <c r="Y49" s="2">
        <f t="shared" ca="1" si="21"/>
        <v>0</v>
      </c>
      <c r="Z49" s="2">
        <f t="shared" ca="1" si="19"/>
        <v>0</v>
      </c>
      <c r="AA49" s="2">
        <f t="shared" ca="1" si="19"/>
        <v>2</v>
      </c>
      <c r="AB49" s="2">
        <f t="shared" ca="1" si="19"/>
        <v>2</v>
      </c>
      <c r="AC49" s="2">
        <f t="shared" ca="1" si="19"/>
        <v>0</v>
      </c>
      <c r="AD49" s="2">
        <f t="shared" ca="1" si="19"/>
        <v>0</v>
      </c>
      <c r="AE49" s="2">
        <f t="shared" ca="1" si="19"/>
        <v>0</v>
      </c>
      <c r="AF49" s="2">
        <f t="shared" ca="1" si="19"/>
        <v>0</v>
      </c>
      <c r="AG49" s="2">
        <f t="shared" ca="1" si="19"/>
        <v>0</v>
      </c>
      <c r="AH49" s="2">
        <f t="shared" ca="1" si="19"/>
        <v>40</v>
      </c>
      <c r="AI49" s="2">
        <f t="shared" ca="1" si="19"/>
        <v>0</v>
      </c>
      <c r="AJ49" s="2">
        <f t="shared" ca="1" si="19"/>
        <v>0</v>
      </c>
      <c r="AK49" s="2">
        <f t="shared" ca="1" si="19"/>
        <v>0</v>
      </c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2">
        <f t="shared" ca="1" si="22"/>
        <v>0</v>
      </c>
      <c r="BA49" s="2">
        <f t="shared" ca="1" si="22"/>
        <v>0</v>
      </c>
      <c r="BB49" s="2">
        <f t="shared" ca="1" si="20"/>
        <v>0</v>
      </c>
      <c r="BC49" s="2">
        <f t="shared" ca="1" si="20"/>
        <v>1</v>
      </c>
      <c r="BD49" s="2">
        <f t="shared" ca="1" si="20"/>
        <v>0</v>
      </c>
      <c r="BE49" s="2">
        <f t="shared" ca="1" si="20"/>
        <v>0</v>
      </c>
      <c r="BF49" s="2">
        <f t="shared" ca="1" si="20"/>
        <v>1</v>
      </c>
      <c r="BG49" s="2">
        <f t="shared" ca="1" si="20"/>
        <v>0</v>
      </c>
      <c r="BH49" s="2">
        <f t="shared" ca="1" si="20"/>
        <v>0</v>
      </c>
      <c r="BI49" s="2">
        <f t="shared" ca="1" si="20"/>
        <v>1</v>
      </c>
      <c r="BJ49" s="2">
        <f t="shared" ca="1" si="20"/>
        <v>1</v>
      </c>
      <c r="BK49" s="2">
        <f t="shared" ca="1" si="20"/>
        <v>0</v>
      </c>
      <c r="BL49" s="2">
        <f t="shared" ca="1" si="20"/>
        <v>0</v>
      </c>
      <c r="BM49" s="2">
        <f t="shared" ca="1" si="20"/>
        <v>1</v>
      </c>
      <c r="BN49" s="2" t="str">
        <f t="shared" si="9"/>
        <v>TW</v>
      </c>
      <c r="BO49" s="2">
        <f>IF(AND(COUNTIF(J49:W49,"&gt;0")&gt;6,COUNTIF(J49:W49,"&gt;0")=SUM(BR49:CE49)),SUM(BR49:CE49),0)</f>
        <v>0</v>
      </c>
      <c r="BP49" s="2">
        <f t="shared" si="17"/>
        <v>1</v>
      </c>
      <c r="BR49" s="2">
        <f t="shared" si="23"/>
        <v>0</v>
      </c>
      <c r="BS49" s="2">
        <f t="shared" si="23"/>
        <v>0</v>
      </c>
      <c r="BT49" s="2">
        <f t="shared" si="23"/>
        <v>0</v>
      </c>
      <c r="BU49" s="2">
        <f t="shared" si="23"/>
        <v>0</v>
      </c>
      <c r="BV49" s="2">
        <f t="shared" si="23"/>
        <v>0</v>
      </c>
      <c r="BW49" s="2">
        <f t="shared" si="23"/>
        <v>0</v>
      </c>
      <c r="BX49" s="2">
        <f t="shared" si="23"/>
        <v>0</v>
      </c>
      <c r="BY49" s="2">
        <f t="shared" si="23"/>
        <v>0</v>
      </c>
      <c r="BZ49" s="2">
        <f t="shared" si="23"/>
        <v>0</v>
      </c>
      <c r="CA49" s="2">
        <f t="shared" si="23"/>
        <v>0</v>
      </c>
      <c r="CB49" s="2">
        <f t="shared" si="23"/>
        <v>0</v>
      </c>
      <c r="CC49" s="2">
        <f t="shared" si="23"/>
        <v>0</v>
      </c>
      <c r="CD49" s="2">
        <f t="shared" si="23"/>
        <v>0</v>
      </c>
      <c r="CE49" s="2">
        <f t="shared" si="23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ТА-5  -  Тпв</v>
      </c>
      <c r="B50" s="15" t="s">
        <v>1749</v>
      </c>
      <c r="C50" s="18">
        <v>230</v>
      </c>
      <c r="D50" s="18">
        <v>175</v>
      </c>
      <c r="E50" s="22" t="s">
        <v>118</v>
      </c>
      <c r="F50" s="22">
        <v>3</v>
      </c>
      <c r="G50" s="22"/>
      <c r="H50" s="20">
        <f t="shared" ca="1" si="5"/>
        <v>0</v>
      </c>
      <c r="I50" s="16" t="str">
        <f t="shared" si="6"/>
        <v>05T002TW0N19</v>
      </c>
      <c r="J50" s="54">
        <v>213.06</v>
      </c>
      <c r="K50" s="54">
        <v>204.39</v>
      </c>
      <c r="L50" s="54">
        <v>205.81</v>
      </c>
      <c r="M50" s="54">
        <v>213.51</v>
      </c>
      <c r="N50" s="54">
        <v>213.57</v>
      </c>
      <c r="O50" s="54">
        <v>206.73</v>
      </c>
      <c r="P50" s="54">
        <v>203.79</v>
      </c>
      <c r="Q50" s="54">
        <v>203.53</v>
      </c>
      <c r="R50" s="54">
        <v>205.32</v>
      </c>
      <c r="S50" s="54">
        <v>207.08</v>
      </c>
      <c r="T50" s="54">
        <v>206.99</v>
      </c>
      <c r="U50" s="54">
        <v>209.44</v>
      </c>
      <c r="V50" s="54">
        <v>209.21</v>
      </c>
      <c r="W50" s="56">
        <v>207.15</v>
      </c>
      <c r="X50" s="2">
        <f t="shared" ca="1" si="21"/>
        <v>0</v>
      </c>
      <c r="Y50" s="2">
        <f t="shared" ca="1" si="21"/>
        <v>0</v>
      </c>
      <c r="Z50" s="2">
        <f t="shared" ca="1" si="19"/>
        <v>0</v>
      </c>
      <c r="AA50" s="2">
        <f t="shared" ca="1" si="19"/>
        <v>0</v>
      </c>
      <c r="AB50" s="2">
        <f t="shared" ca="1" si="19"/>
        <v>0</v>
      </c>
      <c r="AC50" s="2">
        <f t="shared" ca="1" si="19"/>
        <v>0</v>
      </c>
      <c r="AD50" s="2">
        <f t="shared" ca="1" si="19"/>
        <v>40</v>
      </c>
      <c r="AE50" s="2">
        <f t="shared" ca="1" si="19"/>
        <v>0</v>
      </c>
      <c r="AF50" s="2">
        <f t="shared" ca="1" si="19"/>
        <v>0</v>
      </c>
      <c r="AG50" s="2">
        <f t="shared" ca="1" si="19"/>
        <v>0</v>
      </c>
      <c r="AH50" s="2">
        <f t="shared" ca="1" si="19"/>
        <v>0</v>
      </c>
      <c r="AI50" s="2">
        <f t="shared" ca="1" si="19"/>
        <v>0</v>
      </c>
      <c r="AJ50" s="2">
        <f t="shared" ca="1" si="19"/>
        <v>0</v>
      </c>
      <c r="AK50" s="2">
        <f t="shared" ca="1" si="19"/>
        <v>0</v>
      </c>
      <c r="AL50" s="55">
        <v>209.17</v>
      </c>
      <c r="AM50" s="55">
        <v>203.42</v>
      </c>
      <c r="AN50" s="55">
        <v>204.17</v>
      </c>
      <c r="AO50" s="55">
        <v>213.27</v>
      </c>
      <c r="AP50" s="55">
        <v>213.66</v>
      </c>
      <c r="AQ50" s="55">
        <v>207.84</v>
      </c>
      <c r="AR50" s="55">
        <v>204</v>
      </c>
      <c r="AS50" s="55">
        <v>203.96</v>
      </c>
      <c r="AT50" s="55">
        <v>205.92</v>
      </c>
      <c r="AU50" s="55">
        <v>207.4</v>
      </c>
      <c r="AV50" s="55">
        <v>206.58</v>
      </c>
      <c r="AW50" s="55">
        <v>208.65</v>
      </c>
      <c r="AX50" s="55">
        <v>209.03</v>
      </c>
      <c r="AY50" s="55">
        <v>207.42</v>
      </c>
      <c r="AZ50" s="2">
        <f t="shared" ca="1" si="22"/>
        <v>0</v>
      </c>
      <c r="BA50" s="2">
        <f t="shared" ca="1" si="22"/>
        <v>0</v>
      </c>
      <c r="BB50" s="2">
        <f t="shared" ca="1" si="20"/>
        <v>0</v>
      </c>
      <c r="BC50" s="2">
        <f t="shared" ca="1" si="20"/>
        <v>1</v>
      </c>
      <c r="BD50" s="2">
        <f t="shared" ca="1" si="20"/>
        <v>0</v>
      </c>
      <c r="BE50" s="2">
        <f t="shared" ca="1" si="20"/>
        <v>0</v>
      </c>
      <c r="BF50" s="2">
        <f t="shared" ca="1" si="20"/>
        <v>1</v>
      </c>
      <c r="BG50" s="2">
        <f t="shared" ca="1" si="20"/>
        <v>0</v>
      </c>
      <c r="BH50" s="2">
        <f t="shared" ca="1" si="20"/>
        <v>0</v>
      </c>
      <c r="BI50" s="2">
        <f t="shared" ca="1" si="20"/>
        <v>1</v>
      </c>
      <c r="BJ50" s="2">
        <f t="shared" ca="1" si="20"/>
        <v>0</v>
      </c>
      <c r="BK50" s="2">
        <f t="shared" ca="1" si="20"/>
        <v>0</v>
      </c>
      <c r="BL50" s="2">
        <f t="shared" ca="1" si="20"/>
        <v>0</v>
      </c>
      <c r="BM50" s="2">
        <f t="shared" ca="1" si="20"/>
        <v>1</v>
      </c>
      <c r="BN50" s="2" t="str">
        <f t="shared" si="9"/>
        <v>TW</v>
      </c>
      <c r="BO50" s="2">
        <f>IF(AND(COUNTIF(J50:W50,"&gt;0")&gt;6,COUNTIF(J50:W50,"&gt;0")=SUM(BR50:CE50)),SUM(BR50:CE50),0)</f>
        <v>0</v>
      </c>
      <c r="BP50" s="2">
        <f t="shared" si="17"/>
        <v>1</v>
      </c>
      <c r="BR50" s="2">
        <f t="shared" si="23"/>
        <v>0</v>
      </c>
      <c r="BS50" s="2">
        <f t="shared" si="23"/>
        <v>0</v>
      </c>
      <c r="BT50" s="2">
        <f t="shared" si="23"/>
        <v>0</v>
      </c>
      <c r="BU50" s="2">
        <f t="shared" si="23"/>
        <v>0</v>
      </c>
      <c r="BV50" s="2">
        <f t="shared" si="23"/>
        <v>0</v>
      </c>
      <c r="BW50" s="2">
        <f t="shared" si="23"/>
        <v>0</v>
      </c>
      <c r="BX50" s="2">
        <f t="shared" si="23"/>
        <v>0</v>
      </c>
      <c r="BY50" s="2">
        <f t="shared" si="23"/>
        <v>0</v>
      </c>
      <c r="BZ50" s="2">
        <f t="shared" si="23"/>
        <v>0</v>
      </c>
      <c r="CA50" s="2">
        <f t="shared" si="23"/>
        <v>0</v>
      </c>
      <c r="CB50" s="2">
        <f t="shared" si="23"/>
        <v>0</v>
      </c>
      <c r="CC50" s="2">
        <f t="shared" si="23"/>
        <v>0</v>
      </c>
      <c r="CD50" s="2">
        <f t="shared" si="23"/>
        <v>0</v>
      </c>
      <c r="CE50" s="2">
        <f t="shared" si="23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ТА-6  -  Тпв</v>
      </c>
      <c r="B51" s="15" t="s">
        <v>1750</v>
      </c>
      <c r="C51" s="18">
        <v>230</v>
      </c>
      <c r="D51" s="18">
        <v>175</v>
      </c>
      <c r="E51" s="22" t="s">
        <v>118</v>
      </c>
      <c r="F51" s="22">
        <v>3</v>
      </c>
      <c r="G51" s="22"/>
      <c r="H51" s="20">
        <f t="shared" ca="1" si="5"/>
        <v>0</v>
      </c>
      <c r="I51" s="16" t="str">
        <f t="shared" si="6"/>
        <v>06T002TW0L19</v>
      </c>
      <c r="J51" s="54">
        <v>221</v>
      </c>
      <c r="K51" s="54">
        <v>220</v>
      </c>
      <c r="L51" s="54">
        <v>220</v>
      </c>
      <c r="M51" s="54">
        <v>215</v>
      </c>
      <c r="N51" s="54">
        <v>223</v>
      </c>
      <c r="O51" s="54">
        <v>228</v>
      </c>
      <c r="P51" s="54">
        <v>227</v>
      </c>
      <c r="Q51" s="54">
        <v>223</v>
      </c>
      <c r="R51" s="54">
        <v>223</v>
      </c>
      <c r="S51" s="54">
        <v>216</v>
      </c>
      <c r="T51" s="54">
        <v>223</v>
      </c>
      <c r="U51" s="54">
        <v>223</v>
      </c>
      <c r="V51" s="54">
        <v>221</v>
      </c>
      <c r="W51" s="56">
        <v>220</v>
      </c>
      <c r="X51" s="2">
        <f t="shared" ca="1" si="21"/>
        <v>0</v>
      </c>
      <c r="Y51" s="2">
        <f t="shared" ca="1" si="21"/>
        <v>0</v>
      </c>
      <c r="Z51" s="2">
        <f t="shared" ca="1" si="19"/>
        <v>0</v>
      </c>
      <c r="AA51" s="2">
        <f t="shared" ca="1" si="19"/>
        <v>40</v>
      </c>
      <c r="AB51" s="2">
        <f t="shared" ca="1" si="19"/>
        <v>0</v>
      </c>
      <c r="AC51" s="2">
        <f t="shared" ca="1" si="19"/>
        <v>0</v>
      </c>
      <c r="AD51" s="2">
        <f t="shared" ca="1" si="19"/>
        <v>0</v>
      </c>
      <c r="AE51" s="2">
        <f t="shared" ca="1" si="19"/>
        <v>0</v>
      </c>
      <c r="AF51" s="2">
        <f t="shared" ca="1" si="19"/>
        <v>0</v>
      </c>
      <c r="AG51" s="2">
        <f t="shared" ca="1" si="19"/>
        <v>40</v>
      </c>
      <c r="AH51" s="2">
        <f t="shared" ca="1" si="19"/>
        <v>0</v>
      </c>
      <c r="AI51" s="2">
        <f t="shared" ca="1" si="19"/>
        <v>0</v>
      </c>
      <c r="AJ51" s="2">
        <f t="shared" ca="1" si="19"/>
        <v>0</v>
      </c>
      <c r="AK51" s="2">
        <f t="shared" ca="1" si="19"/>
        <v>0</v>
      </c>
      <c r="AL51" s="55">
        <v>231.93</v>
      </c>
      <c r="AM51" s="55">
        <v>232.76</v>
      </c>
      <c r="AN51" s="55">
        <v>231.58</v>
      </c>
      <c r="AO51" s="55">
        <v>229.17</v>
      </c>
      <c r="AP51" s="55">
        <v>232.91</v>
      </c>
      <c r="AQ51" s="55">
        <v>235.06</v>
      </c>
      <c r="AR51" s="55">
        <v>233.7</v>
      </c>
      <c r="AS51" s="55">
        <v>233.25</v>
      </c>
      <c r="AT51" s="55">
        <v>233.39</v>
      </c>
      <c r="AU51" s="55">
        <v>230.53</v>
      </c>
      <c r="AV51" s="55">
        <v>233.63</v>
      </c>
      <c r="AW51" s="55">
        <v>233.49</v>
      </c>
      <c r="AX51" s="55">
        <v>232.54</v>
      </c>
      <c r="AY51" s="55">
        <v>232.32</v>
      </c>
      <c r="AZ51" s="2">
        <f t="shared" ca="1" si="22"/>
        <v>0</v>
      </c>
      <c r="BA51" s="2">
        <f t="shared" ca="1" si="22"/>
        <v>0</v>
      </c>
      <c r="BB51" s="2">
        <f t="shared" ca="1" si="20"/>
        <v>0</v>
      </c>
      <c r="BC51" s="2">
        <f t="shared" ca="1" si="20"/>
        <v>1</v>
      </c>
      <c r="BD51" s="2">
        <f t="shared" ca="1" si="20"/>
        <v>0</v>
      </c>
      <c r="BE51" s="2">
        <f t="shared" ca="1" si="20"/>
        <v>0</v>
      </c>
      <c r="BF51" s="2">
        <f t="shared" ca="1" si="20"/>
        <v>0</v>
      </c>
      <c r="BG51" s="2">
        <f t="shared" ca="1" si="20"/>
        <v>0</v>
      </c>
      <c r="BH51" s="2">
        <f t="shared" ca="1" si="20"/>
        <v>0</v>
      </c>
      <c r="BI51" s="2">
        <f t="shared" ca="1" si="20"/>
        <v>1</v>
      </c>
      <c r="BJ51" s="2">
        <f t="shared" ca="1" si="20"/>
        <v>0</v>
      </c>
      <c r="BK51" s="2">
        <f t="shared" ca="1" si="20"/>
        <v>0</v>
      </c>
      <c r="BL51" s="2">
        <f t="shared" ca="1" si="20"/>
        <v>0</v>
      </c>
      <c r="BM51" s="2">
        <f t="shared" ca="1" si="20"/>
        <v>1</v>
      </c>
      <c r="BN51" s="2" t="str">
        <f t="shared" si="9"/>
        <v>TW</v>
      </c>
      <c r="BO51" s="2">
        <f>IF(AND(COUNTIF(J51:W51,"&gt;0")&gt;6,COUNTIF(J51:W51,"&gt;0")=SUM(BR51:CE51)),SUM(BR51:CE51),0)</f>
        <v>0</v>
      </c>
      <c r="BP51" s="2">
        <f t="shared" si="17"/>
        <v>1</v>
      </c>
      <c r="BR51" s="2">
        <f t="shared" si="23"/>
        <v>0</v>
      </c>
      <c r="BS51" s="2">
        <f t="shared" si="23"/>
        <v>0</v>
      </c>
      <c r="BT51" s="2">
        <f t="shared" si="23"/>
        <v>0</v>
      </c>
      <c r="BU51" s="2">
        <f t="shared" si="23"/>
        <v>0</v>
      </c>
      <c r="BV51" s="2">
        <f t="shared" si="23"/>
        <v>0</v>
      </c>
      <c r="BW51" s="2">
        <f t="shared" si="23"/>
        <v>0</v>
      </c>
      <c r="BX51" s="2">
        <f t="shared" si="23"/>
        <v>0</v>
      </c>
      <c r="BY51" s="2">
        <f t="shared" si="23"/>
        <v>0</v>
      </c>
      <c r="BZ51" s="2">
        <f t="shared" si="23"/>
        <v>0</v>
      </c>
      <c r="CA51" s="2">
        <f t="shared" si="23"/>
        <v>0</v>
      </c>
      <c r="CB51" s="2">
        <f t="shared" si="23"/>
        <v>0</v>
      </c>
      <c r="CC51" s="2">
        <f t="shared" si="23"/>
        <v>0</v>
      </c>
      <c r="CD51" s="2">
        <f t="shared" si="23"/>
        <v>0</v>
      </c>
      <c r="CE51" s="2">
        <f t="shared" si="23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ТА-7  -  Тпв</v>
      </c>
      <c r="B52" s="15" t="s">
        <v>1751</v>
      </c>
      <c r="C52" s="18">
        <v>230</v>
      </c>
      <c r="D52" s="18">
        <v>175</v>
      </c>
      <c r="E52" s="22" t="s">
        <v>118</v>
      </c>
      <c r="F52" s="22">
        <v>3</v>
      </c>
      <c r="G52" s="22"/>
      <c r="H52" s="20">
        <f t="shared" ca="1" si="5"/>
        <v>0</v>
      </c>
      <c r="I52" s="16" t="str">
        <f t="shared" si="6"/>
        <v>07T002TW0L19</v>
      </c>
      <c r="J52" s="54">
        <v>218.26</v>
      </c>
      <c r="K52" s="54">
        <v>217.44</v>
      </c>
      <c r="L52" s="54">
        <v>217.38</v>
      </c>
      <c r="M52" s="54">
        <v>219.23</v>
      </c>
      <c r="N52" s="54">
        <v>219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6">
        <v>0</v>
      </c>
      <c r="X52" s="2">
        <f t="shared" ca="1" si="21"/>
        <v>0</v>
      </c>
      <c r="Y52" s="2">
        <f t="shared" ca="1" si="21"/>
        <v>0</v>
      </c>
      <c r="Z52" s="2">
        <f t="shared" ca="1" si="19"/>
        <v>0</v>
      </c>
      <c r="AA52" s="2">
        <f t="shared" ca="1" si="19"/>
        <v>0</v>
      </c>
      <c r="AB52" s="2">
        <f t="shared" ca="1" si="19"/>
        <v>0</v>
      </c>
      <c r="AC52" s="2">
        <f t="shared" ca="1" si="19"/>
        <v>2</v>
      </c>
      <c r="AD52" s="2">
        <f t="shared" ca="1" si="19"/>
        <v>2</v>
      </c>
      <c r="AE52" s="2">
        <f t="shared" ca="1" si="19"/>
        <v>2</v>
      </c>
      <c r="AF52" s="2">
        <f t="shared" ca="1" si="19"/>
        <v>2</v>
      </c>
      <c r="AG52" s="2">
        <f t="shared" ca="1" si="19"/>
        <v>2</v>
      </c>
      <c r="AH52" s="2">
        <f t="shared" ca="1" si="19"/>
        <v>2</v>
      </c>
      <c r="AI52" s="2">
        <f t="shared" ca="1" si="19"/>
        <v>2</v>
      </c>
      <c r="AJ52" s="2">
        <f t="shared" ca="1" si="19"/>
        <v>2</v>
      </c>
      <c r="AK52" s="2">
        <f t="shared" ca="1" si="19"/>
        <v>2</v>
      </c>
      <c r="AL52" s="55">
        <v>231.57</v>
      </c>
      <c r="AM52" s="55">
        <v>232.1</v>
      </c>
      <c r="AN52" s="55">
        <v>230.38</v>
      </c>
      <c r="AO52" s="55">
        <v>231.33</v>
      </c>
      <c r="AP52" s="55">
        <v>226.21</v>
      </c>
      <c r="AQ52" s="55">
        <v>0</v>
      </c>
      <c r="AR52" s="55">
        <v>0</v>
      </c>
      <c r="AS52" s="55">
        <v>0</v>
      </c>
      <c r="AT52" s="55">
        <v>0</v>
      </c>
      <c r="AU52" s="55">
        <v>0</v>
      </c>
      <c r="AV52" s="55">
        <v>0</v>
      </c>
      <c r="AW52" s="55">
        <v>0</v>
      </c>
      <c r="AX52" s="55">
        <v>0</v>
      </c>
      <c r="AY52" s="55">
        <v>0</v>
      </c>
      <c r="AZ52" s="2">
        <f t="shared" ca="1" si="22"/>
        <v>0</v>
      </c>
      <c r="BA52" s="2">
        <f t="shared" ca="1" si="22"/>
        <v>0</v>
      </c>
      <c r="BB52" s="2">
        <f t="shared" ca="1" si="20"/>
        <v>0</v>
      </c>
      <c r="BC52" s="2">
        <f t="shared" ca="1" si="20"/>
        <v>0</v>
      </c>
      <c r="BD52" s="2">
        <f t="shared" ca="1" si="20"/>
        <v>0</v>
      </c>
      <c r="BE52" s="2">
        <f t="shared" ca="1" si="20"/>
        <v>0</v>
      </c>
      <c r="BF52" s="2">
        <f t="shared" ca="1" si="20"/>
        <v>0</v>
      </c>
      <c r="BG52" s="2">
        <f t="shared" ca="1" si="20"/>
        <v>0</v>
      </c>
      <c r="BH52" s="2">
        <f t="shared" ca="1" si="20"/>
        <v>0</v>
      </c>
      <c r="BI52" s="2">
        <f t="shared" ca="1" si="20"/>
        <v>0</v>
      </c>
      <c r="BJ52" s="2">
        <f t="shared" ca="1" si="20"/>
        <v>0</v>
      </c>
      <c r="BK52" s="2">
        <f t="shared" ca="1" si="20"/>
        <v>0</v>
      </c>
      <c r="BL52" s="2">
        <f t="shared" ca="1" si="20"/>
        <v>0</v>
      </c>
      <c r="BM52" s="2">
        <f t="shared" ca="1" si="20"/>
        <v>1</v>
      </c>
      <c r="BN52" s="2" t="str">
        <f t="shared" si="9"/>
        <v>TW</v>
      </c>
      <c r="BP52" s="2">
        <f t="shared" si="17"/>
        <v>0</v>
      </c>
      <c r="BR52" s="2">
        <f t="shared" si="23"/>
        <v>0</v>
      </c>
      <c r="BS52" s="2">
        <f t="shared" si="23"/>
        <v>0</v>
      </c>
      <c r="BT52" s="2">
        <f t="shared" si="23"/>
        <v>0</v>
      </c>
      <c r="BU52" s="2">
        <f t="shared" si="23"/>
        <v>0</v>
      </c>
      <c r="BV52" s="2">
        <f t="shared" si="23"/>
        <v>0</v>
      </c>
      <c r="BW52" s="2">
        <f t="shared" si="23"/>
        <v>0</v>
      </c>
      <c r="BX52" s="2">
        <f t="shared" si="23"/>
        <v>0</v>
      </c>
      <c r="BY52" s="2">
        <f t="shared" si="23"/>
        <v>0</v>
      </c>
      <c r="BZ52" s="2">
        <f t="shared" si="23"/>
        <v>0</v>
      </c>
      <c r="CA52" s="2">
        <f t="shared" si="23"/>
        <v>0</v>
      </c>
      <c r="CB52" s="2">
        <f t="shared" si="23"/>
        <v>0</v>
      </c>
      <c r="CC52" s="2">
        <f t="shared" si="23"/>
        <v>0</v>
      </c>
      <c r="CD52" s="2">
        <f t="shared" si="23"/>
        <v>0</v>
      </c>
      <c r="CE52" s="2">
        <f t="shared" si="23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ТА-8  -  Тпв</v>
      </c>
      <c r="B53" s="15" t="s">
        <v>1752</v>
      </c>
      <c r="C53" s="18">
        <v>230</v>
      </c>
      <c r="D53" s="18">
        <v>175</v>
      </c>
      <c r="E53" s="22" t="s">
        <v>118</v>
      </c>
      <c r="F53" s="22">
        <v>3</v>
      </c>
      <c r="G53" s="22"/>
      <c r="H53" s="20">
        <f t="shared" ca="1" si="5"/>
        <v>0</v>
      </c>
      <c r="I53" s="16" t="str">
        <f t="shared" si="6"/>
        <v>08T002TW0L19</v>
      </c>
      <c r="J53" s="54">
        <v>207.17</v>
      </c>
      <c r="K53" s="54">
        <v>205.22</v>
      </c>
      <c r="L53" s="54">
        <v>196.89</v>
      </c>
      <c r="M53" s="54">
        <v>203.14</v>
      </c>
      <c r="N53" s="54">
        <v>210.35</v>
      </c>
      <c r="O53" s="54">
        <v>216.23</v>
      </c>
      <c r="P53" s="54">
        <v>214.69</v>
      </c>
      <c r="Q53" s="54">
        <v>210.57</v>
      </c>
      <c r="R53" s="54">
        <v>209.03</v>
      </c>
      <c r="S53" s="54">
        <v>213.07</v>
      </c>
      <c r="T53" s="54">
        <v>219.86</v>
      </c>
      <c r="U53" s="54">
        <v>219.26</v>
      </c>
      <c r="V53" s="54">
        <v>213.84</v>
      </c>
      <c r="W53" s="56">
        <v>210.26</v>
      </c>
      <c r="X53" s="2">
        <f t="shared" ca="1" si="21"/>
        <v>0</v>
      </c>
      <c r="Y53" s="2">
        <f t="shared" ca="1" si="21"/>
        <v>0</v>
      </c>
      <c r="Z53" s="2">
        <f t="shared" ca="1" si="19"/>
        <v>0</v>
      </c>
      <c r="AA53" s="2">
        <f t="shared" ca="1" si="19"/>
        <v>0</v>
      </c>
      <c r="AB53" s="2">
        <f t="shared" ca="1" si="19"/>
        <v>0</v>
      </c>
      <c r="AC53" s="2">
        <f t="shared" ca="1" si="19"/>
        <v>0</v>
      </c>
      <c r="AD53" s="2">
        <f t="shared" ca="1" si="19"/>
        <v>0</v>
      </c>
      <c r="AE53" s="2">
        <f t="shared" ca="1" si="19"/>
        <v>0</v>
      </c>
      <c r="AF53" s="2">
        <f t="shared" ca="1" si="19"/>
        <v>0</v>
      </c>
      <c r="AG53" s="2">
        <f t="shared" ca="1" si="19"/>
        <v>0</v>
      </c>
      <c r="AH53" s="2">
        <f t="shared" ca="1" si="19"/>
        <v>0</v>
      </c>
      <c r="AI53" s="2">
        <f t="shared" ca="1" si="19"/>
        <v>0</v>
      </c>
      <c r="AJ53" s="2">
        <f t="shared" ca="1" si="19"/>
        <v>0</v>
      </c>
      <c r="AK53" s="2">
        <f t="shared" ca="1" si="19"/>
        <v>40</v>
      </c>
      <c r="AL53" s="55">
        <v>231.41</v>
      </c>
      <c r="AM53" s="55">
        <v>231.18</v>
      </c>
      <c r="AN53" s="55">
        <v>223.15</v>
      </c>
      <c r="AO53" s="55">
        <v>222.49</v>
      </c>
      <c r="AP53" s="55">
        <v>228.24</v>
      </c>
      <c r="AQ53" s="55">
        <v>232.35</v>
      </c>
      <c r="AR53" s="55">
        <v>229.62</v>
      </c>
      <c r="AS53" s="55">
        <v>228.98</v>
      </c>
      <c r="AT53" s="55">
        <v>229.49</v>
      </c>
      <c r="AU53" s="55">
        <v>230.88</v>
      </c>
      <c r="AV53" s="55">
        <v>233.05</v>
      </c>
      <c r="AW53" s="55">
        <v>232.74</v>
      </c>
      <c r="AX53" s="55">
        <v>231.79</v>
      </c>
      <c r="AY53" s="55">
        <v>232.04</v>
      </c>
      <c r="AZ53" s="2">
        <f t="shared" ca="1" si="22"/>
        <v>0</v>
      </c>
      <c r="BA53" s="2">
        <f t="shared" ca="1" si="22"/>
        <v>0</v>
      </c>
      <c r="BB53" s="2">
        <f t="shared" ca="1" si="20"/>
        <v>0</v>
      </c>
      <c r="BC53" s="2">
        <f t="shared" ca="1" si="20"/>
        <v>0</v>
      </c>
      <c r="BD53" s="2">
        <f t="shared" ca="1" si="20"/>
        <v>0</v>
      </c>
      <c r="BE53" s="2">
        <f t="shared" ca="1" si="20"/>
        <v>0</v>
      </c>
      <c r="BF53" s="2">
        <f t="shared" ca="1" si="20"/>
        <v>0</v>
      </c>
      <c r="BG53" s="2">
        <f t="shared" ca="1" si="20"/>
        <v>0</v>
      </c>
      <c r="BH53" s="2">
        <f t="shared" ca="1" si="20"/>
        <v>0</v>
      </c>
      <c r="BI53" s="2">
        <f t="shared" ca="1" si="20"/>
        <v>0</v>
      </c>
      <c r="BJ53" s="2">
        <f t="shared" ca="1" si="20"/>
        <v>0</v>
      </c>
      <c r="BK53" s="2">
        <f t="shared" ca="1" si="20"/>
        <v>0</v>
      </c>
      <c r="BL53" s="2">
        <f t="shared" ca="1" si="20"/>
        <v>0</v>
      </c>
      <c r="BM53" s="2">
        <f t="shared" ca="1" si="20"/>
        <v>1</v>
      </c>
      <c r="BN53" s="2" t="str">
        <f t="shared" si="9"/>
        <v>TW</v>
      </c>
      <c r="BO53" s="2">
        <f>IF(AND(COUNTIF(J53:W53,"&gt;0")&gt;6,COUNTIF(J53:W53,"&gt;0")=SUM(BR53:CE53)),SUM(BR53:CE53),0)</f>
        <v>0</v>
      </c>
      <c r="BP53" s="2">
        <f t="shared" si="17"/>
        <v>1</v>
      </c>
      <c r="BR53" s="2">
        <f t="shared" si="23"/>
        <v>0</v>
      </c>
      <c r="BS53" s="2">
        <f t="shared" si="23"/>
        <v>0</v>
      </c>
      <c r="BT53" s="2">
        <f t="shared" si="23"/>
        <v>0</v>
      </c>
      <c r="BU53" s="2">
        <f t="shared" si="23"/>
        <v>0</v>
      </c>
      <c r="BV53" s="2">
        <f t="shared" si="23"/>
        <v>0</v>
      </c>
      <c r="BW53" s="2">
        <f t="shared" si="23"/>
        <v>0</v>
      </c>
      <c r="BX53" s="2">
        <f t="shared" si="23"/>
        <v>0</v>
      </c>
      <c r="BY53" s="2">
        <f t="shared" si="23"/>
        <v>0</v>
      </c>
      <c r="BZ53" s="2">
        <f t="shared" si="23"/>
        <v>0</v>
      </c>
      <c r="CA53" s="2">
        <f t="shared" si="23"/>
        <v>0</v>
      </c>
      <c r="CB53" s="2">
        <f t="shared" si="23"/>
        <v>0</v>
      </c>
      <c r="CC53" s="2">
        <f t="shared" si="23"/>
        <v>0</v>
      </c>
      <c r="CD53" s="2">
        <f t="shared" si="23"/>
        <v>0</v>
      </c>
      <c r="CE53" s="2">
        <f t="shared" si="23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ТА-3  -  Р₀</v>
      </c>
      <c r="B54" s="15" t="s">
        <v>1753</v>
      </c>
      <c r="C54" s="18">
        <v>95</v>
      </c>
      <c r="D54" s="18">
        <v>85</v>
      </c>
      <c r="E54" s="22" t="s">
        <v>117</v>
      </c>
      <c r="F54" s="22">
        <v>3</v>
      </c>
      <c r="G54" s="22"/>
      <c r="H54" s="20">
        <f t="shared" ca="1" si="5"/>
        <v>0</v>
      </c>
      <c r="I54" s="16" t="str">
        <f t="shared" si="6"/>
        <v>03T002PP0N19</v>
      </c>
      <c r="J54" s="54">
        <v>92</v>
      </c>
      <c r="K54" s="54">
        <v>92</v>
      </c>
      <c r="L54" s="54">
        <v>91</v>
      </c>
      <c r="M54" s="54">
        <v>92</v>
      </c>
      <c r="N54" s="54">
        <v>92</v>
      </c>
      <c r="O54" s="54">
        <v>92</v>
      </c>
      <c r="P54" s="54">
        <v>0</v>
      </c>
      <c r="Q54" s="54">
        <v>0</v>
      </c>
      <c r="R54" s="54">
        <v>0</v>
      </c>
      <c r="S54" s="54">
        <v>0</v>
      </c>
      <c r="T54" s="54">
        <v>0</v>
      </c>
      <c r="U54" s="54">
        <v>0</v>
      </c>
      <c r="V54" s="54">
        <v>0</v>
      </c>
      <c r="W54" s="56">
        <v>0</v>
      </c>
      <c r="X54" s="2">
        <f t="shared" ca="1" si="21"/>
        <v>0</v>
      </c>
      <c r="Y54" s="2">
        <f t="shared" ca="1" si="21"/>
        <v>0</v>
      </c>
      <c r="Z54" s="2">
        <f t="shared" ca="1" si="19"/>
        <v>0</v>
      </c>
      <c r="AA54" s="2">
        <f t="shared" ca="1" si="19"/>
        <v>0</v>
      </c>
      <c r="AB54" s="2">
        <f t="shared" ca="1" si="19"/>
        <v>0</v>
      </c>
      <c r="AC54" s="2">
        <f t="shared" ca="1" si="19"/>
        <v>0</v>
      </c>
      <c r="AD54" s="2">
        <f t="shared" ca="1" si="19"/>
        <v>2</v>
      </c>
      <c r="AE54" s="2">
        <f t="shared" ca="1" si="19"/>
        <v>2</v>
      </c>
      <c r="AF54" s="2">
        <f t="shared" ca="1" si="19"/>
        <v>2</v>
      </c>
      <c r="AG54" s="2">
        <f t="shared" ca="1" si="19"/>
        <v>2</v>
      </c>
      <c r="AH54" s="2">
        <f t="shared" ca="1" si="19"/>
        <v>2</v>
      </c>
      <c r="AI54" s="2">
        <f t="shared" ca="1" si="19"/>
        <v>2</v>
      </c>
      <c r="AJ54" s="2">
        <f t="shared" ca="1" si="19"/>
        <v>2</v>
      </c>
      <c r="AK54" s="2">
        <f t="shared" ca="1" si="19"/>
        <v>2</v>
      </c>
      <c r="AL54" s="55">
        <v>90</v>
      </c>
      <c r="AM54" s="55">
        <v>90</v>
      </c>
      <c r="AN54" s="55">
        <v>90</v>
      </c>
      <c r="AO54" s="55">
        <v>90</v>
      </c>
      <c r="AP54" s="55">
        <v>90</v>
      </c>
      <c r="AQ54" s="55">
        <v>90</v>
      </c>
      <c r="AR54" s="55">
        <v>0</v>
      </c>
      <c r="AS54" s="55">
        <v>0</v>
      </c>
      <c r="AT54" s="55">
        <v>0</v>
      </c>
      <c r="AU54" s="55">
        <v>0</v>
      </c>
      <c r="AV54" s="55">
        <v>0</v>
      </c>
      <c r="AW54" s="55">
        <v>0</v>
      </c>
      <c r="AX54" s="55">
        <v>0</v>
      </c>
      <c r="AY54" s="55">
        <v>0</v>
      </c>
      <c r="AZ54" s="2">
        <f t="shared" ca="1" si="22"/>
        <v>0</v>
      </c>
      <c r="BA54" s="2">
        <f t="shared" ca="1" si="22"/>
        <v>0</v>
      </c>
      <c r="BB54" s="2">
        <f t="shared" ca="1" si="20"/>
        <v>0</v>
      </c>
      <c r="BC54" s="2">
        <f t="shared" ca="1" si="20"/>
        <v>0</v>
      </c>
      <c r="BD54" s="2">
        <f t="shared" ca="1" si="20"/>
        <v>0</v>
      </c>
      <c r="BE54" s="2">
        <f t="shared" ca="1" si="20"/>
        <v>0</v>
      </c>
      <c r="BF54" s="2">
        <f t="shared" ca="1" si="20"/>
        <v>0</v>
      </c>
      <c r="BG54" s="2">
        <f t="shared" ca="1" si="20"/>
        <v>0</v>
      </c>
      <c r="BH54" s="2">
        <f t="shared" ca="1" si="20"/>
        <v>0</v>
      </c>
      <c r="BI54" s="2">
        <f t="shared" ca="1" si="20"/>
        <v>0</v>
      </c>
      <c r="BJ54" s="2">
        <f t="shared" ca="1" si="20"/>
        <v>0</v>
      </c>
      <c r="BK54" s="2">
        <f t="shared" ca="1" si="20"/>
        <v>0</v>
      </c>
      <c r="BL54" s="2">
        <f t="shared" ca="1" si="20"/>
        <v>0</v>
      </c>
      <c r="BM54" s="2">
        <f t="shared" ca="1" si="20"/>
        <v>0</v>
      </c>
      <c r="BN54" s="2" t="str">
        <f t="shared" si="9"/>
        <v>PP</v>
      </c>
      <c r="BO54" s="2">
        <f>IF(AND(COUNTIF(J54:W54,"&gt;0")&gt;6,COUNTIF(J54:W54,"&gt;0")=SUM(BR54:CE54)),SUM(BR54:CE54),0)</f>
        <v>0</v>
      </c>
      <c r="BP54" s="2">
        <f t="shared" si="17"/>
        <v>0</v>
      </c>
      <c r="BR54" s="2">
        <f t="shared" ref="BR54:CE59" si="24">IF(AND(J86 &gt;0,J54&lt;$D54,J54 &gt;20),1,0)</f>
        <v>0</v>
      </c>
      <c r="BS54" s="2">
        <f t="shared" si="24"/>
        <v>0</v>
      </c>
      <c r="BT54" s="2">
        <f t="shared" si="24"/>
        <v>0</v>
      </c>
      <c r="BU54" s="2">
        <f t="shared" si="24"/>
        <v>0</v>
      </c>
      <c r="BV54" s="2">
        <f t="shared" si="24"/>
        <v>0</v>
      </c>
      <c r="BW54" s="2">
        <f t="shared" si="24"/>
        <v>0</v>
      </c>
      <c r="BX54" s="2">
        <f t="shared" si="24"/>
        <v>0</v>
      </c>
      <c r="BY54" s="2">
        <f t="shared" si="24"/>
        <v>0</v>
      </c>
      <c r="BZ54" s="2">
        <f t="shared" si="24"/>
        <v>0</v>
      </c>
      <c r="CA54" s="2">
        <f t="shared" si="24"/>
        <v>0</v>
      </c>
      <c r="CB54" s="2">
        <f t="shared" si="24"/>
        <v>0</v>
      </c>
      <c r="CC54" s="2">
        <f t="shared" si="24"/>
        <v>0</v>
      </c>
      <c r="CD54" s="2">
        <f t="shared" si="24"/>
        <v>0</v>
      </c>
      <c r="CE54" s="2">
        <f t="shared" si="24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ТА-4  -  Р₀</v>
      </c>
      <c r="B55" s="10" t="s">
        <v>1754</v>
      </c>
      <c r="C55" s="18">
        <v>95</v>
      </c>
      <c r="D55" s="18">
        <v>85</v>
      </c>
      <c r="E55" s="22" t="s">
        <v>117</v>
      </c>
      <c r="F55" s="22">
        <v>3</v>
      </c>
      <c r="G55" s="22"/>
      <c r="H55" s="20">
        <f t="shared" ca="1" si="5"/>
        <v>0</v>
      </c>
      <c r="I55" s="16" t="str">
        <f t="shared" si="6"/>
        <v>04T002PP0N19</v>
      </c>
      <c r="J55" s="54">
        <v>0</v>
      </c>
      <c r="K55" s="54">
        <v>89</v>
      </c>
      <c r="L55" s="54">
        <v>89</v>
      </c>
      <c r="M55" s="54">
        <v>0</v>
      </c>
      <c r="N55" s="54">
        <v>0</v>
      </c>
      <c r="O55" s="54">
        <v>91</v>
      </c>
      <c r="P55" s="54">
        <v>89</v>
      </c>
      <c r="Q55" s="54">
        <v>91</v>
      </c>
      <c r="R55" s="54">
        <v>89</v>
      </c>
      <c r="S55" s="54">
        <v>88</v>
      </c>
      <c r="T55" s="54">
        <v>92</v>
      </c>
      <c r="U55" s="54">
        <v>89</v>
      </c>
      <c r="V55" s="54">
        <v>88</v>
      </c>
      <c r="W55" s="56">
        <v>88</v>
      </c>
      <c r="X55" s="2">
        <f t="shared" ca="1" si="21"/>
        <v>2</v>
      </c>
      <c r="Y55" s="2">
        <f t="shared" ca="1" si="21"/>
        <v>0</v>
      </c>
      <c r="Z55" s="2">
        <f t="shared" ca="1" si="19"/>
        <v>0</v>
      </c>
      <c r="AA55" s="2">
        <f t="shared" ca="1" si="19"/>
        <v>2</v>
      </c>
      <c r="AB55" s="2">
        <f t="shared" ca="1" si="19"/>
        <v>2</v>
      </c>
      <c r="AC55" s="2">
        <f t="shared" ca="1" si="19"/>
        <v>0</v>
      </c>
      <c r="AD55" s="2">
        <f t="shared" ca="1" si="19"/>
        <v>0</v>
      </c>
      <c r="AE55" s="2">
        <f t="shared" ca="1" si="19"/>
        <v>0</v>
      </c>
      <c r="AF55" s="2">
        <f t="shared" ca="1" si="19"/>
        <v>0</v>
      </c>
      <c r="AG55" s="2">
        <f t="shared" ca="1" si="19"/>
        <v>0</v>
      </c>
      <c r="AH55" s="2">
        <f t="shared" ca="1" si="19"/>
        <v>0</v>
      </c>
      <c r="AI55" s="2">
        <f t="shared" ca="1" si="19"/>
        <v>0</v>
      </c>
      <c r="AJ55" s="2">
        <f t="shared" ca="1" si="19"/>
        <v>0</v>
      </c>
      <c r="AK55" s="2">
        <f t="shared" ca="1" si="19"/>
        <v>0</v>
      </c>
      <c r="AL55" s="55">
        <v>0</v>
      </c>
      <c r="AM55" s="55">
        <v>90</v>
      </c>
      <c r="AN55" s="55">
        <v>90</v>
      </c>
      <c r="AO55" s="55">
        <v>0</v>
      </c>
      <c r="AP55" s="55">
        <v>0</v>
      </c>
      <c r="AQ55" s="55">
        <v>90</v>
      </c>
      <c r="AR55" s="55">
        <v>90</v>
      </c>
      <c r="AS55" s="55">
        <v>90</v>
      </c>
      <c r="AT55" s="55">
        <v>90</v>
      </c>
      <c r="AU55" s="55">
        <v>90</v>
      </c>
      <c r="AV55" s="55">
        <v>90</v>
      </c>
      <c r="AW55" s="55">
        <v>90</v>
      </c>
      <c r="AX55" s="55">
        <v>90</v>
      </c>
      <c r="AY55" s="55">
        <v>90</v>
      </c>
      <c r="AZ55" s="2">
        <f t="shared" ca="1" si="22"/>
        <v>0</v>
      </c>
      <c r="BA55" s="2">
        <f t="shared" ca="1" si="22"/>
        <v>0</v>
      </c>
      <c r="BB55" s="2">
        <f t="shared" ca="1" si="20"/>
        <v>0</v>
      </c>
      <c r="BC55" s="2">
        <f t="shared" ca="1" si="20"/>
        <v>0</v>
      </c>
      <c r="BD55" s="2">
        <f t="shared" ca="1" si="20"/>
        <v>0</v>
      </c>
      <c r="BE55" s="2">
        <f t="shared" ca="1" si="20"/>
        <v>0</v>
      </c>
      <c r="BF55" s="2">
        <f t="shared" ca="1" si="20"/>
        <v>0</v>
      </c>
      <c r="BG55" s="2">
        <f t="shared" ca="1" si="20"/>
        <v>0</v>
      </c>
      <c r="BH55" s="2">
        <f t="shared" ca="1" si="20"/>
        <v>0</v>
      </c>
      <c r="BI55" s="2">
        <f t="shared" ca="1" si="20"/>
        <v>0</v>
      </c>
      <c r="BJ55" s="2">
        <f t="shared" ca="1" si="20"/>
        <v>0</v>
      </c>
      <c r="BK55" s="2">
        <f t="shared" ca="1" si="20"/>
        <v>0</v>
      </c>
      <c r="BL55" s="2">
        <f t="shared" ca="1" si="20"/>
        <v>0</v>
      </c>
      <c r="BM55" s="2">
        <f t="shared" ca="1" si="20"/>
        <v>0</v>
      </c>
      <c r="BN55" s="2" t="str">
        <f t="shared" si="9"/>
        <v>PP</v>
      </c>
      <c r="BO55" s="2">
        <f>IF(AND(COUNTIF(J55:W55,"&gt;0")&gt;6,COUNTIF(J55:W55,"&gt;0")=SUM(BR55:CE55)),SUM(BR55:CE55),0)</f>
        <v>0</v>
      </c>
      <c r="BP55" s="2">
        <f t="shared" si="17"/>
        <v>1</v>
      </c>
      <c r="BR55" s="2">
        <f t="shared" si="24"/>
        <v>0</v>
      </c>
      <c r="BS55" s="2">
        <f t="shared" si="24"/>
        <v>0</v>
      </c>
      <c r="BT55" s="2">
        <f t="shared" si="24"/>
        <v>0</v>
      </c>
      <c r="BU55" s="2">
        <f t="shared" si="24"/>
        <v>0</v>
      </c>
      <c r="BV55" s="2">
        <f t="shared" si="24"/>
        <v>0</v>
      </c>
      <c r="BW55" s="2">
        <f t="shared" si="24"/>
        <v>0</v>
      </c>
      <c r="BX55" s="2">
        <f t="shared" si="24"/>
        <v>0</v>
      </c>
      <c r="BY55" s="2">
        <f t="shared" si="24"/>
        <v>0</v>
      </c>
      <c r="BZ55" s="2">
        <f t="shared" si="24"/>
        <v>0</v>
      </c>
      <c r="CA55" s="2">
        <f t="shared" si="24"/>
        <v>0</v>
      </c>
      <c r="CB55" s="2">
        <f t="shared" si="24"/>
        <v>0</v>
      </c>
      <c r="CC55" s="2">
        <f t="shared" si="24"/>
        <v>0</v>
      </c>
      <c r="CD55" s="2">
        <f t="shared" si="24"/>
        <v>0</v>
      </c>
      <c r="CE55" s="2">
        <f t="shared" si="24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ТА-5  -  Р₀</v>
      </c>
      <c r="B56" s="15" t="s">
        <v>1755</v>
      </c>
      <c r="C56" s="18">
        <v>95</v>
      </c>
      <c r="D56" s="18">
        <v>85</v>
      </c>
      <c r="E56" s="22" t="s">
        <v>117</v>
      </c>
      <c r="F56" s="22">
        <v>3</v>
      </c>
      <c r="G56" s="22"/>
      <c r="H56" s="20">
        <f t="shared" ca="1" si="5"/>
        <v>0</v>
      </c>
      <c r="I56" s="16" t="str">
        <f t="shared" si="6"/>
        <v>05T002PP0N19</v>
      </c>
      <c r="J56" s="54">
        <v>87</v>
      </c>
      <c r="K56" s="54">
        <v>91</v>
      </c>
      <c r="L56" s="54">
        <v>91</v>
      </c>
      <c r="M56" s="54">
        <v>87</v>
      </c>
      <c r="N56" s="54">
        <v>89</v>
      </c>
      <c r="O56" s="54">
        <v>91</v>
      </c>
      <c r="P56" s="54">
        <v>91</v>
      </c>
      <c r="Q56" s="54">
        <v>91</v>
      </c>
      <c r="R56" s="54">
        <v>91</v>
      </c>
      <c r="S56" s="54">
        <v>91</v>
      </c>
      <c r="T56" s="54">
        <v>91</v>
      </c>
      <c r="U56" s="54">
        <v>91</v>
      </c>
      <c r="V56" s="54">
        <v>91</v>
      </c>
      <c r="W56" s="56">
        <v>91</v>
      </c>
      <c r="X56" s="2">
        <f t="shared" ca="1" si="21"/>
        <v>0</v>
      </c>
      <c r="Y56" s="2">
        <f t="shared" ca="1" si="21"/>
        <v>0</v>
      </c>
      <c r="Z56" s="2">
        <f t="shared" ca="1" si="19"/>
        <v>0</v>
      </c>
      <c r="AA56" s="2">
        <f t="shared" ca="1" si="19"/>
        <v>0</v>
      </c>
      <c r="AB56" s="2">
        <f t="shared" ca="1" si="19"/>
        <v>0</v>
      </c>
      <c r="AC56" s="2">
        <f t="shared" ca="1" si="19"/>
        <v>0</v>
      </c>
      <c r="AD56" s="2">
        <f t="shared" ca="1" si="19"/>
        <v>0</v>
      </c>
      <c r="AE56" s="2">
        <f t="shared" ca="1" si="19"/>
        <v>0</v>
      </c>
      <c r="AF56" s="2">
        <f t="shared" ca="1" si="19"/>
        <v>0</v>
      </c>
      <c r="AG56" s="2">
        <f t="shared" ca="1" si="19"/>
        <v>0</v>
      </c>
      <c r="AH56" s="2">
        <f t="shared" ca="1" si="19"/>
        <v>0</v>
      </c>
      <c r="AI56" s="2">
        <f t="shared" ca="1" si="19"/>
        <v>0</v>
      </c>
      <c r="AJ56" s="2">
        <f t="shared" ca="1" si="19"/>
        <v>0</v>
      </c>
      <c r="AK56" s="2">
        <f t="shared" ca="1" si="19"/>
        <v>0</v>
      </c>
      <c r="AL56" s="55">
        <v>90</v>
      </c>
      <c r="AM56" s="55">
        <v>90</v>
      </c>
      <c r="AN56" s="55">
        <v>90</v>
      </c>
      <c r="AO56" s="55">
        <v>90</v>
      </c>
      <c r="AP56" s="55">
        <v>90</v>
      </c>
      <c r="AQ56" s="55">
        <v>90</v>
      </c>
      <c r="AR56" s="55">
        <v>90</v>
      </c>
      <c r="AS56" s="55">
        <v>90</v>
      </c>
      <c r="AT56" s="55">
        <v>90</v>
      </c>
      <c r="AU56" s="55">
        <v>90</v>
      </c>
      <c r="AV56" s="55">
        <v>90</v>
      </c>
      <c r="AW56" s="55">
        <v>90</v>
      </c>
      <c r="AX56" s="55">
        <v>90</v>
      </c>
      <c r="AY56" s="55">
        <v>90</v>
      </c>
      <c r="AZ56" s="2">
        <f t="shared" ca="1" si="22"/>
        <v>0</v>
      </c>
      <c r="BA56" s="2">
        <f t="shared" ca="1" si="22"/>
        <v>0</v>
      </c>
      <c r="BB56" s="2">
        <f t="shared" ca="1" si="20"/>
        <v>0</v>
      </c>
      <c r="BC56" s="2">
        <f t="shared" ca="1" si="20"/>
        <v>0</v>
      </c>
      <c r="BD56" s="2">
        <f t="shared" ca="1" si="20"/>
        <v>0</v>
      </c>
      <c r="BE56" s="2">
        <f t="shared" ca="1" si="20"/>
        <v>0</v>
      </c>
      <c r="BF56" s="2">
        <f t="shared" ca="1" si="20"/>
        <v>0</v>
      </c>
      <c r="BG56" s="2">
        <f t="shared" ca="1" si="20"/>
        <v>0</v>
      </c>
      <c r="BH56" s="2">
        <f t="shared" ca="1" si="20"/>
        <v>0</v>
      </c>
      <c r="BI56" s="2">
        <f t="shared" ca="1" si="20"/>
        <v>0</v>
      </c>
      <c r="BJ56" s="2">
        <f t="shared" ca="1" si="20"/>
        <v>0</v>
      </c>
      <c r="BK56" s="2">
        <f t="shared" ca="1" si="20"/>
        <v>0</v>
      </c>
      <c r="BL56" s="2">
        <f t="shared" ca="1" si="20"/>
        <v>0</v>
      </c>
      <c r="BM56" s="2">
        <f t="shared" ca="1" si="20"/>
        <v>0</v>
      </c>
      <c r="BN56" s="2" t="str">
        <f t="shared" si="9"/>
        <v>PP</v>
      </c>
      <c r="BO56" s="2">
        <f>IF(AND(COUNTIF(J56:W56,"&gt;0")&gt;6,COUNTIF(J56:W56,"&gt;0")=SUM(BR56:CE56)),SUM(BR56:CE56),0)</f>
        <v>0</v>
      </c>
      <c r="BP56" s="2">
        <f t="shared" si="17"/>
        <v>1</v>
      </c>
      <c r="BR56" s="2">
        <f t="shared" si="24"/>
        <v>0</v>
      </c>
      <c r="BS56" s="2">
        <f t="shared" si="24"/>
        <v>0</v>
      </c>
      <c r="BT56" s="2">
        <f t="shared" si="24"/>
        <v>0</v>
      </c>
      <c r="BU56" s="2">
        <f t="shared" si="24"/>
        <v>0</v>
      </c>
      <c r="BV56" s="2">
        <f t="shared" si="24"/>
        <v>0</v>
      </c>
      <c r="BW56" s="2">
        <f t="shared" si="24"/>
        <v>0</v>
      </c>
      <c r="BX56" s="2">
        <f t="shared" si="24"/>
        <v>0</v>
      </c>
      <c r="BY56" s="2">
        <f t="shared" si="24"/>
        <v>0</v>
      </c>
      <c r="BZ56" s="2">
        <f t="shared" si="24"/>
        <v>0</v>
      </c>
      <c r="CA56" s="2">
        <f t="shared" si="24"/>
        <v>0</v>
      </c>
      <c r="CB56" s="2">
        <f t="shared" si="24"/>
        <v>0</v>
      </c>
      <c r="CC56" s="2">
        <f t="shared" si="24"/>
        <v>0</v>
      </c>
      <c r="CD56" s="2">
        <f t="shared" si="24"/>
        <v>0</v>
      </c>
      <c r="CE56" s="2">
        <f t="shared" si="24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ТА-6  -  Р₀</v>
      </c>
      <c r="B57" s="15" t="s">
        <v>1756</v>
      </c>
      <c r="C57" s="18">
        <v>135</v>
      </c>
      <c r="D57" s="18">
        <v>125</v>
      </c>
      <c r="E57" s="22" t="s">
        <v>117</v>
      </c>
      <c r="F57" s="22">
        <v>3</v>
      </c>
      <c r="G57" s="22"/>
      <c r="H57" s="20">
        <f t="shared" ca="1" si="5"/>
        <v>0</v>
      </c>
      <c r="I57" s="16" t="str">
        <f t="shared" si="6"/>
        <v>06T002PP0L19</v>
      </c>
      <c r="J57" s="54">
        <v>130</v>
      </c>
      <c r="K57" s="54">
        <v>130</v>
      </c>
      <c r="L57" s="54">
        <v>130</v>
      </c>
      <c r="M57" s="54">
        <v>131</v>
      </c>
      <c r="N57" s="54">
        <v>130</v>
      </c>
      <c r="O57" s="54">
        <v>129</v>
      </c>
      <c r="P57" s="54">
        <v>129</v>
      </c>
      <c r="Q57" s="54">
        <v>129</v>
      </c>
      <c r="R57" s="54">
        <v>129</v>
      </c>
      <c r="S57" s="54">
        <v>130</v>
      </c>
      <c r="T57" s="54">
        <v>130</v>
      </c>
      <c r="U57" s="54">
        <v>131</v>
      </c>
      <c r="V57" s="54">
        <v>130</v>
      </c>
      <c r="W57" s="56">
        <v>130</v>
      </c>
      <c r="X57" s="2">
        <f t="shared" ca="1" si="21"/>
        <v>0</v>
      </c>
      <c r="Y57" s="2">
        <f t="shared" ca="1" si="21"/>
        <v>0</v>
      </c>
      <c r="Z57" s="2">
        <f t="shared" ca="1" si="19"/>
        <v>0</v>
      </c>
      <c r="AA57" s="2">
        <f t="shared" ca="1" si="19"/>
        <v>0</v>
      </c>
      <c r="AB57" s="2">
        <f t="shared" ca="1" si="19"/>
        <v>0</v>
      </c>
      <c r="AC57" s="2">
        <f t="shared" ca="1" si="19"/>
        <v>0</v>
      </c>
      <c r="AD57" s="2">
        <f t="shared" ca="1" si="19"/>
        <v>0</v>
      </c>
      <c r="AE57" s="2">
        <f t="shared" ca="1" si="19"/>
        <v>0</v>
      </c>
      <c r="AF57" s="2">
        <f t="shared" ca="1" si="19"/>
        <v>0</v>
      </c>
      <c r="AG57" s="2">
        <f t="shared" ca="1" si="19"/>
        <v>0</v>
      </c>
      <c r="AH57" s="2">
        <f t="shared" ca="1" si="19"/>
        <v>0</v>
      </c>
      <c r="AI57" s="2">
        <f t="shared" ca="1" si="19"/>
        <v>0</v>
      </c>
      <c r="AJ57" s="2">
        <f t="shared" ca="1" si="19"/>
        <v>0</v>
      </c>
      <c r="AK57" s="2">
        <f t="shared" ca="1" si="19"/>
        <v>0</v>
      </c>
      <c r="AL57" s="55">
        <v>130</v>
      </c>
      <c r="AM57" s="55">
        <v>130</v>
      </c>
      <c r="AN57" s="55">
        <v>130</v>
      </c>
      <c r="AO57" s="55">
        <v>130</v>
      </c>
      <c r="AP57" s="55">
        <v>130</v>
      </c>
      <c r="AQ57" s="55">
        <v>130</v>
      </c>
      <c r="AR57" s="55">
        <v>130</v>
      </c>
      <c r="AS57" s="55">
        <v>130</v>
      </c>
      <c r="AT57" s="55">
        <v>130</v>
      </c>
      <c r="AU57" s="55">
        <v>130</v>
      </c>
      <c r="AV57" s="55">
        <v>130</v>
      </c>
      <c r="AW57" s="55">
        <v>130</v>
      </c>
      <c r="AX57" s="55">
        <v>130</v>
      </c>
      <c r="AY57" s="55">
        <v>130</v>
      </c>
      <c r="AZ57" s="2">
        <f t="shared" ca="1" si="22"/>
        <v>0</v>
      </c>
      <c r="BA57" s="2">
        <f t="shared" ca="1" si="22"/>
        <v>0</v>
      </c>
      <c r="BB57" s="2">
        <f t="shared" ca="1" si="20"/>
        <v>0</v>
      </c>
      <c r="BC57" s="2">
        <f t="shared" ca="1" si="20"/>
        <v>0</v>
      </c>
      <c r="BD57" s="2">
        <f t="shared" ca="1" si="20"/>
        <v>0</v>
      </c>
      <c r="BE57" s="2">
        <f t="shared" ca="1" si="20"/>
        <v>0</v>
      </c>
      <c r="BF57" s="2">
        <f t="shared" ca="1" si="20"/>
        <v>0</v>
      </c>
      <c r="BG57" s="2">
        <f t="shared" ca="1" si="20"/>
        <v>0</v>
      </c>
      <c r="BH57" s="2">
        <f t="shared" ca="1" si="20"/>
        <v>0</v>
      </c>
      <c r="BI57" s="2">
        <f t="shared" ca="1" si="20"/>
        <v>0</v>
      </c>
      <c r="BJ57" s="2">
        <f t="shared" ca="1" si="20"/>
        <v>0</v>
      </c>
      <c r="BK57" s="2">
        <f t="shared" ca="1" si="20"/>
        <v>0</v>
      </c>
      <c r="BL57" s="2">
        <f t="shared" ca="1" si="20"/>
        <v>0</v>
      </c>
      <c r="BM57" s="2">
        <f t="shared" ca="1" si="20"/>
        <v>0</v>
      </c>
      <c r="BN57" s="2" t="str">
        <f t="shared" si="9"/>
        <v>PP</v>
      </c>
      <c r="BO57" s="2">
        <f>IF(AND(COUNTIF(J57:W57,"&gt;0")&gt;6,COUNTIF(J57:W57,"&gt;0")=SUM(BR57:CE57)),SUM(BR57:CE57),0)</f>
        <v>0</v>
      </c>
      <c r="BP57" s="2">
        <f t="shared" si="17"/>
        <v>1</v>
      </c>
      <c r="BR57" s="2">
        <f t="shared" si="24"/>
        <v>0</v>
      </c>
      <c r="BS57" s="2">
        <f t="shared" si="24"/>
        <v>0</v>
      </c>
      <c r="BT57" s="2">
        <f t="shared" si="24"/>
        <v>0</v>
      </c>
      <c r="BU57" s="2">
        <f t="shared" si="24"/>
        <v>0</v>
      </c>
      <c r="BV57" s="2">
        <f t="shared" si="24"/>
        <v>0</v>
      </c>
      <c r="BW57" s="2">
        <f t="shared" si="24"/>
        <v>0</v>
      </c>
      <c r="BX57" s="2">
        <f t="shared" si="24"/>
        <v>0</v>
      </c>
      <c r="BY57" s="2">
        <f t="shared" si="24"/>
        <v>0</v>
      </c>
      <c r="BZ57" s="2">
        <f t="shared" si="24"/>
        <v>0</v>
      </c>
      <c r="CA57" s="2">
        <f t="shared" si="24"/>
        <v>0</v>
      </c>
      <c r="CB57" s="2">
        <f t="shared" si="24"/>
        <v>0</v>
      </c>
      <c r="CC57" s="2">
        <f t="shared" si="24"/>
        <v>0</v>
      </c>
      <c r="CD57" s="2">
        <f t="shared" si="24"/>
        <v>0</v>
      </c>
      <c r="CE57" s="2">
        <f t="shared" si="24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ТА-7  -  Р₀</v>
      </c>
      <c r="B58" s="15" t="s">
        <v>1757</v>
      </c>
      <c r="C58" s="18">
        <v>135</v>
      </c>
      <c r="D58" s="18">
        <v>125</v>
      </c>
      <c r="E58" s="22" t="s">
        <v>117</v>
      </c>
      <c r="F58" s="22">
        <v>3</v>
      </c>
      <c r="G58" s="22"/>
      <c r="H58" s="20">
        <f t="shared" ca="1" si="5"/>
        <v>0</v>
      </c>
      <c r="I58" s="16" t="str">
        <f t="shared" si="6"/>
        <v>07T002PP0L19</v>
      </c>
      <c r="J58" s="54">
        <v>129.96</v>
      </c>
      <c r="K58" s="54">
        <v>129.47</v>
      </c>
      <c r="L58" s="54">
        <v>129.9</v>
      </c>
      <c r="M58" s="54">
        <v>130.34</v>
      </c>
      <c r="N58" s="54">
        <v>130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6">
        <v>0</v>
      </c>
      <c r="X58" s="2">
        <f t="shared" ca="1" si="21"/>
        <v>0</v>
      </c>
      <c r="Y58" s="2">
        <f t="shared" ca="1" si="21"/>
        <v>0</v>
      </c>
      <c r="Z58" s="2">
        <f t="shared" ca="1" si="19"/>
        <v>0</v>
      </c>
      <c r="AA58" s="2">
        <f t="shared" ca="1" si="19"/>
        <v>0</v>
      </c>
      <c r="AB58" s="2">
        <f t="shared" ca="1" si="19"/>
        <v>0</v>
      </c>
      <c r="AC58" s="2">
        <f t="shared" ca="1" si="19"/>
        <v>2</v>
      </c>
      <c r="AD58" s="2">
        <f t="shared" ca="1" si="19"/>
        <v>2</v>
      </c>
      <c r="AE58" s="2">
        <f t="shared" ca="1" si="19"/>
        <v>2</v>
      </c>
      <c r="AF58" s="2">
        <f t="shared" ca="1" si="19"/>
        <v>2</v>
      </c>
      <c r="AG58" s="2">
        <f t="shared" ca="1" si="19"/>
        <v>2</v>
      </c>
      <c r="AH58" s="2">
        <f t="shared" ca="1" si="19"/>
        <v>2</v>
      </c>
      <c r="AI58" s="2">
        <f t="shared" ca="1" si="19"/>
        <v>2</v>
      </c>
      <c r="AJ58" s="2">
        <f t="shared" ca="1" si="19"/>
        <v>2</v>
      </c>
      <c r="AK58" s="2">
        <f t="shared" ca="1" si="19"/>
        <v>2</v>
      </c>
      <c r="AL58" s="55">
        <v>130</v>
      </c>
      <c r="AM58" s="55">
        <v>130</v>
      </c>
      <c r="AN58" s="55">
        <v>130</v>
      </c>
      <c r="AO58" s="55">
        <v>130</v>
      </c>
      <c r="AP58" s="55">
        <v>130</v>
      </c>
      <c r="AQ58" s="55">
        <v>0</v>
      </c>
      <c r="AR58" s="55">
        <v>0</v>
      </c>
      <c r="AS58" s="55">
        <v>0</v>
      </c>
      <c r="AT58" s="55">
        <v>0</v>
      </c>
      <c r="AU58" s="55">
        <v>0</v>
      </c>
      <c r="AV58" s="55">
        <v>0</v>
      </c>
      <c r="AW58" s="55">
        <v>0</v>
      </c>
      <c r="AX58" s="55">
        <v>0</v>
      </c>
      <c r="AY58" s="55">
        <v>0</v>
      </c>
      <c r="AZ58" s="2">
        <f t="shared" ca="1" si="22"/>
        <v>0</v>
      </c>
      <c r="BA58" s="2">
        <f t="shared" ca="1" si="22"/>
        <v>0</v>
      </c>
      <c r="BB58" s="2">
        <f t="shared" ca="1" si="20"/>
        <v>0</v>
      </c>
      <c r="BC58" s="2">
        <f t="shared" ca="1" si="20"/>
        <v>0</v>
      </c>
      <c r="BD58" s="2">
        <f t="shared" ca="1" si="20"/>
        <v>0</v>
      </c>
      <c r="BE58" s="2">
        <f t="shared" ca="1" si="20"/>
        <v>0</v>
      </c>
      <c r="BF58" s="2">
        <f t="shared" ca="1" si="20"/>
        <v>0</v>
      </c>
      <c r="BG58" s="2">
        <f t="shared" ca="1" si="20"/>
        <v>0</v>
      </c>
      <c r="BH58" s="2">
        <f t="shared" ca="1" si="20"/>
        <v>0</v>
      </c>
      <c r="BI58" s="2">
        <f t="shared" ca="1" si="20"/>
        <v>0</v>
      </c>
      <c r="BJ58" s="2">
        <f t="shared" ca="1" si="20"/>
        <v>0</v>
      </c>
      <c r="BK58" s="2">
        <f t="shared" ca="1" si="20"/>
        <v>0</v>
      </c>
      <c r="BL58" s="2">
        <f t="shared" ca="1" si="20"/>
        <v>0</v>
      </c>
      <c r="BM58" s="2">
        <f t="shared" ca="1" si="20"/>
        <v>0</v>
      </c>
      <c r="BN58" s="2" t="str">
        <f t="shared" si="9"/>
        <v>PP</v>
      </c>
      <c r="BP58" s="2">
        <f t="shared" si="17"/>
        <v>0</v>
      </c>
      <c r="BR58" s="2">
        <f t="shared" si="24"/>
        <v>0</v>
      </c>
      <c r="BS58" s="2">
        <f t="shared" si="24"/>
        <v>0</v>
      </c>
      <c r="BT58" s="2">
        <f t="shared" si="24"/>
        <v>0</v>
      </c>
      <c r="BU58" s="2">
        <f t="shared" si="24"/>
        <v>0</v>
      </c>
      <c r="BV58" s="2">
        <f t="shared" si="24"/>
        <v>0</v>
      </c>
      <c r="BW58" s="2">
        <f t="shared" si="24"/>
        <v>0</v>
      </c>
      <c r="BX58" s="2">
        <f t="shared" si="24"/>
        <v>0</v>
      </c>
      <c r="BY58" s="2">
        <f t="shared" si="24"/>
        <v>0</v>
      </c>
      <c r="BZ58" s="2">
        <f t="shared" si="24"/>
        <v>0</v>
      </c>
      <c r="CA58" s="2">
        <f t="shared" si="24"/>
        <v>0</v>
      </c>
      <c r="CB58" s="2">
        <f t="shared" si="24"/>
        <v>0</v>
      </c>
      <c r="CC58" s="2">
        <f t="shared" si="24"/>
        <v>0</v>
      </c>
      <c r="CD58" s="2">
        <f t="shared" si="24"/>
        <v>0</v>
      </c>
      <c r="CE58" s="2">
        <f t="shared" si="24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ТА-8  -  Р₀</v>
      </c>
      <c r="B59" s="15" t="s">
        <v>1758</v>
      </c>
      <c r="C59" s="18">
        <v>135</v>
      </c>
      <c r="D59" s="18">
        <v>125</v>
      </c>
      <c r="E59" s="22" t="s">
        <v>117</v>
      </c>
      <c r="F59" s="22">
        <v>3</v>
      </c>
      <c r="G59" s="22"/>
      <c r="H59" s="20">
        <f t="shared" ca="1" si="5"/>
        <v>0</v>
      </c>
      <c r="I59" s="16" t="str">
        <f t="shared" si="6"/>
        <v>08T002PP0L19</v>
      </c>
      <c r="J59" s="54">
        <v>130.18</v>
      </c>
      <c r="K59" s="54">
        <v>129.88</v>
      </c>
      <c r="L59" s="54">
        <v>130.69</v>
      </c>
      <c r="M59" s="54">
        <v>131.05000000000001</v>
      </c>
      <c r="N59" s="54">
        <v>130.12</v>
      </c>
      <c r="O59" s="54">
        <v>129.96</v>
      </c>
      <c r="P59" s="54">
        <v>130.02000000000001</v>
      </c>
      <c r="Q59" s="54">
        <v>130.04</v>
      </c>
      <c r="R59" s="54">
        <v>129.94999999999999</v>
      </c>
      <c r="S59" s="54">
        <v>128.16</v>
      </c>
      <c r="T59" s="54">
        <v>128.27000000000001</v>
      </c>
      <c r="U59" s="54">
        <v>128.91999999999999</v>
      </c>
      <c r="V59" s="54">
        <v>128.99</v>
      </c>
      <c r="W59" s="56">
        <v>128.34</v>
      </c>
      <c r="X59" s="2">
        <f t="shared" ca="1" si="21"/>
        <v>0</v>
      </c>
      <c r="Y59" s="2">
        <f t="shared" ca="1" si="21"/>
        <v>0</v>
      </c>
      <c r="Z59" s="2">
        <f t="shared" ca="1" si="19"/>
        <v>0</v>
      </c>
      <c r="AA59" s="2">
        <f t="shared" ca="1" si="19"/>
        <v>0</v>
      </c>
      <c r="AB59" s="2">
        <f t="shared" ca="1" si="19"/>
        <v>0</v>
      </c>
      <c r="AC59" s="2">
        <f t="shared" ca="1" si="19"/>
        <v>0</v>
      </c>
      <c r="AD59" s="2">
        <f t="shared" ca="1" si="19"/>
        <v>0</v>
      </c>
      <c r="AE59" s="2">
        <f t="shared" ca="1" si="19"/>
        <v>0</v>
      </c>
      <c r="AF59" s="2">
        <f t="shared" ca="1" si="19"/>
        <v>0</v>
      </c>
      <c r="AG59" s="2">
        <f t="shared" ca="1" si="19"/>
        <v>0</v>
      </c>
      <c r="AH59" s="2">
        <f t="shared" ca="1" si="19"/>
        <v>0</v>
      </c>
      <c r="AI59" s="2">
        <f t="shared" ca="1" si="19"/>
        <v>0</v>
      </c>
      <c r="AJ59" s="2">
        <f t="shared" ca="1" si="19"/>
        <v>0</v>
      </c>
      <c r="AK59" s="2">
        <f t="shared" ca="1" si="19"/>
        <v>0</v>
      </c>
      <c r="AL59" s="55">
        <v>130</v>
      </c>
      <c r="AM59" s="55">
        <v>130</v>
      </c>
      <c r="AN59" s="55">
        <v>130</v>
      </c>
      <c r="AO59" s="55">
        <v>130</v>
      </c>
      <c r="AP59" s="55">
        <v>130</v>
      </c>
      <c r="AQ59" s="55">
        <v>130</v>
      </c>
      <c r="AR59" s="55">
        <v>130</v>
      </c>
      <c r="AS59" s="55">
        <v>130</v>
      </c>
      <c r="AT59" s="55">
        <v>130</v>
      </c>
      <c r="AU59" s="55">
        <v>130</v>
      </c>
      <c r="AV59" s="55">
        <v>130</v>
      </c>
      <c r="AW59" s="55">
        <v>130</v>
      </c>
      <c r="AX59" s="55">
        <v>130</v>
      </c>
      <c r="AY59" s="55">
        <v>130</v>
      </c>
      <c r="AZ59" s="2">
        <f t="shared" ca="1" si="22"/>
        <v>0</v>
      </c>
      <c r="BA59" s="2">
        <f t="shared" ca="1" si="22"/>
        <v>0</v>
      </c>
      <c r="BB59" s="2">
        <f t="shared" ca="1" si="20"/>
        <v>0</v>
      </c>
      <c r="BC59" s="2">
        <f t="shared" ca="1" si="20"/>
        <v>0</v>
      </c>
      <c r="BD59" s="2">
        <f t="shared" ca="1" si="20"/>
        <v>0</v>
      </c>
      <c r="BE59" s="2">
        <f t="shared" ca="1" si="20"/>
        <v>0</v>
      </c>
      <c r="BF59" s="2">
        <f t="shared" ca="1" si="20"/>
        <v>0</v>
      </c>
      <c r="BG59" s="2">
        <f t="shared" ca="1" si="20"/>
        <v>0</v>
      </c>
      <c r="BH59" s="2">
        <f t="shared" ca="1" si="20"/>
        <v>0</v>
      </c>
      <c r="BI59" s="2">
        <f t="shared" ca="1" si="20"/>
        <v>0</v>
      </c>
      <c r="BJ59" s="2">
        <f t="shared" ca="1" si="20"/>
        <v>0</v>
      </c>
      <c r="BK59" s="2">
        <f t="shared" ca="1" si="20"/>
        <v>0</v>
      </c>
      <c r="BL59" s="2">
        <f t="shared" ca="1" si="20"/>
        <v>0</v>
      </c>
      <c r="BM59" s="2">
        <f t="shared" ca="1" si="20"/>
        <v>0</v>
      </c>
      <c r="BN59" s="2" t="str">
        <f t="shared" si="9"/>
        <v>PP</v>
      </c>
      <c r="BO59" s="2">
        <f>IF(AND(COUNTIF(J59:W59,"&gt;0")&gt;6,COUNTIF(J59:W59,"&gt;0")=SUM(BR59:CE59)),SUM(BR59:CE59),0)</f>
        <v>0</v>
      </c>
      <c r="BP59" s="2">
        <f t="shared" si="17"/>
        <v>1</v>
      </c>
      <c r="BR59" s="2">
        <f t="shared" si="24"/>
        <v>0</v>
      </c>
      <c r="BS59" s="2">
        <f t="shared" si="24"/>
        <v>0</v>
      </c>
      <c r="BT59" s="2">
        <f t="shared" si="24"/>
        <v>0</v>
      </c>
      <c r="BU59" s="2">
        <f t="shared" si="24"/>
        <v>0</v>
      </c>
      <c r="BV59" s="2">
        <f t="shared" si="24"/>
        <v>0</v>
      </c>
      <c r="BW59" s="2">
        <f t="shared" si="24"/>
        <v>0</v>
      </c>
      <c r="BX59" s="2">
        <f t="shared" si="24"/>
        <v>0</v>
      </c>
      <c r="BY59" s="2">
        <f t="shared" si="24"/>
        <v>0</v>
      </c>
      <c r="BZ59" s="2">
        <f t="shared" si="24"/>
        <v>0</v>
      </c>
      <c r="CA59" s="2">
        <f t="shared" si="24"/>
        <v>0</v>
      </c>
      <c r="CB59" s="2">
        <f t="shared" si="24"/>
        <v>0</v>
      </c>
      <c r="CC59" s="2">
        <f t="shared" si="24"/>
        <v>0</v>
      </c>
      <c r="CD59" s="2">
        <f t="shared" si="24"/>
        <v>0</v>
      </c>
      <c r="CE59" s="2">
        <f t="shared" si="24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ТА-3  -  Т₀</v>
      </c>
      <c r="B60" s="15" t="s">
        <v>1759</v>
      </c>
      <c r="C60" s="18">
        <v>505</v>
      </c>
      <c r="D60" s="18">
        <v>492</v>
      </c>
      <c r="E60" s="22" t="s">
        <v>117</v>
      </c>
      <c r="F60" s="22">
        <v>3</v>
      </c>
      <c r="G60" s="22"/>
      <c r="H60" s="20">
        <f t="shared" ca="1" si="5"/>
        <v>0</v>
      </c>
      <c r="I60" s="16" t="str">
        <f t="shared" si="6"/>
        <v>03T002TP0N19</v>
      </c>
      <c r="J60" s="54">
        <v>507.74</v>
      </c>
      <c r="K60" s="54">
        <v>503.63</v>
      </c>
      <c r="L60" s="54">
        <v>503.35</v>
      </c>
      <c r="M60" s="54">
        <v>504.31</v>
      </c>
      <c r="N60" s="54">
        <v>500.14</v>
      </c>
      <c r="O60" s="54">
        <v>501.56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6">
        <v>0</v>
      </c>
      <c r="X60" s="2">
        <f t="shared" ca="1" si="21"/>
        <v>2</v>
      </c>
      <c r="Y60" s="2">
        <f t="shared" ca="1" si="21"/>
        <v>0</v>
      </c>
      <c r="Z60" s="2">
        <f t="shared" ca="1" si="19"/>
        <v>0</v>
      </c>
      <c r="AA60" s="2">
        <f t="shared" ca="1" si="19"/>
        <v>0</v>
      </c>
      <c r="AB60" s="2">
        <f t="shared" ca="1" si="19"/>
        <v>0</v>
      </c>
      <c r="AC60" s="2">
        <f t="shared" ca="1" si="19"/>
        <v>0</v>
      </c>
      <c r="AD60" s="2">
        <f t="shared" ca="1" si="19"/>
        <v>2</v>
      </c>
      <c r="AE60" s="2">
        <f t="shared" ca="1" si="19"/>
        <v>2</v>
      </c>
      <c r="AF60" s="2">
        <f t="shared" ca="1" si="19"/>
        <v>2</v>
      </c>
      <c r="AG60" s="2">
        <f t="shared" ca="1" si="19"/>
        <v>2</v>
      </c>
      <c r="AH60" s="2">
        <f t="shared" ca="1" si="19"/>
        <v>2</v>
      </c>
      <c r="AI60" s="2">
        <f t="shared" ca="1" si="19"/>
        <v>2</v>
      </c>
      <c r="AJ60" s="2">
        <f t="shared" ca="1" si="19"/>
        <v>2</v>
      </c>
      <c r="AK60" s="2">
        <f t="shared" ca="1" si="19"/>
        <v>2</v>
      </c>
      <c r="AL60" s="55">
        <v>500</v>
      </c>
      <c r="AM60" s="55">
        <v>500</v>
      </c>
      <c r="AN60" s="55">
        <v>500</v>
      </c>
      <c r="AO60" s="55">
        <v>500</v>
      </c>
      <c r="AP60" s="55">
        <v>500</v>
      </c>
      <c r="AQ60" s="55">
        <v>500</v>
      </c>
      <c r="AR60" s="55">
        <v>0</v>
      </c>
      <c r="AS60" s="55">
        <v>0</v>
      </c>
      <c r="AT60" s="55">
        <v>0</v>
      </c>
      <c r="AU60" s="55">
        <v>0</v>
      </c>
      <c r="AV60" s="55">
        <v>0</v>
      </c>
      <c r="AW60" s="55">
        <v>0</v>
      </c>
      <c r="AX60" s="55">
        <v>0</v>
      </c>
      <c r="AY60" s="55">
        <v>0</v>
      </c>
      <c r="AZ60" s="2">
        <f t="shared" ca="1" si="22"/>
        <v>0</v>
      </c>
      <c r="BA60" s="2">
        <f t="shared" ca="1" si="22"/>
        <v>0</v>
      </c>
      <c r="BB60" s="2">
        <f t="shared" ca="1" si="20"/>
        <v>0</v>
      </c>
      <c r="BC60" s="2">
        <f t="shared" ca="1" si="20"/>
        <v>0</v>
      </c>
      <c r="BD60" s="2">
        <f t="shared" ca="1" si="20"/>
        <v>0</v>
      </c>
      <c r="BE60" s="2">
        <f t="shared" ca="1" si="20"/>
        <v>1</v>
      </c>
      <c r="BF60" s="2">
        <f t="shared" ca="1" si="20"/>
        <v>0</v>
      </c>
      <c r="BG60" s="2">
        <f t="shared" ca="1" si="20"/>
        <v>0</v>
      </c>
      <c r="BH60" s="2">
        <f t="shared" ca="1" si="20"/>
        <v>0</v>
      </c>
      <c r="BI60" s="2">
        <f t="shared" ca="1" si="20"/>
        <v>0</v>
      </c>
      <c r="BJ60" s="2">
        <f t="shared" ca="1" si="20"/>
        <v>0</v>
      </c>
      <c r="BK60" s="2">
        <f t="shared" ca="1" si="20"/>
        <v>0</v>
      </c>
      <c r="BL60" s="2">
        <f t="shared" ca="1" si="20"/>
        <v>0</v>
      </c>
      <c r="BM60" s="2">
        <f t="shared" ca="1" si="20"/>
        <v>0</v>
      </c>
      <c r="BN60" s="2" t="str">
        <f t="shared" si="9"/>
        <v>TP</v>
      </c>
      <c r="BO60" s="2">
        <f>IF(AND(COUNTIF(J60:W60,"&gt;0")&gt;6,COUNTIF(J60:W60,"&gt;0")=SUM(BR60:CE60)),SUM(BR60:CE60),0)</f>
        <v>0</v>
      </c>
      <c r="BP60" s="2">
        <f t="shared" si="17"/>
        <v>0</v>
      </c>
      <c r="BR60" s="2">
        <f t="shared" ref="BR60:CE65" si="25">IF(AND(J86 &gt;0,J60&lt;$D60,J60 &gt;50),1,0)</f>
        <v>0</v>
      </c>
      <c r="BS60" s="2">
        <f t="shared" si="25"/>
        <v>0</v>
      </c>
      <c r="BT60" s="2">
        <f t="shared" si="25"/>
        <v>0</v>
      </c>
      <c r="BU60" s="2">
        <f t="shared" si="25"/>
        <v>0</v>
      </c>
      <c r="BV60" s="2">
        <f t="shared" si="25"/>
        <v>0</v>
      </c>
      <c r="BW60" s="2">
        <f t="shared" si="25"/>
        <v>0</v>
      </c>
      <c r="BX60" s="2">
        <f t="shared" si="25"/>
        <v>0</v>
      </c>
      <c r="BY60" s="2">
        <f t="shared" si="25"/>
        <v>0</v>
      </c>
      <c r="BZ60" s="2">
        <f t="shared" si="25"/>
        <v>0</v>
      </c>
      <c r="CA60" s="2">
        <f t="shared" si="25"/>
        <v>0</v>
      </c>
      <c r="CB60" s="2">
        <f t="shared" si="25"/>
        <v>0</v>
      </c>
      <c r="CC60" s="2">
        <f t="shared" si="25"/>
        <v>0</v>
      </c>
      <c r="CD60" s="2">
        <f t="shared" si="25"/>
        <v>0</v>
      </c>
      <c r="CE60" s="2">
        <f t="shared" si="25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ТА-4  -  Т₀</v>
      </c>
      <c r="B61" s="15" t="s">
        <v>1760</v>
      </c>
      <c r="C61" s="18">
        <v>505</v>
      </c>
      <c r="D61" s="18">
        <v>492</v>
      </c>
      <c r="E61" s="22" t="s">
        <v>117</v>
      </c>
      <c r="F61" s="22">
        <v>3</v>
      </c>
      <c r="G61" s="22"/>
      <c r="H61" s="20">
        <f t="shared" ca="1" si="5"/>
        <v>0</v>
      </c>
      <c r="I61" s="16" t="str">
        <f t="shared" si="6"/>
        <v>04T002TP0N19</v>
      </c>
      <c r="J61" s="54">
        <v>0</v>
      </c>
      <c r="K61" s="54">
        <v>501.7</v>
      </c>
      <c r="L61" s="54">
        <v>502</v>
      </c>
      <c r="M61" s="54">
        <v>0</v>
      </c>
      <c r="N61" s="54">
        <v>0</v>
      </c>
      <c r="O61" s="54">
        <v>500</v>
      </c>
      <c r="P61" s="54">
        <v>502.31</v>
      </c>
      <c r="Q61" s="54">
        <v>501.35</v>
      </c>
      <c r="R61" s="54">
        <v>502.13</v>
      </c>
      <c r="S61" s="54">
        <v>500.51</v>
      </c>
      <c r="T61" s="54">
        <v>502.14</v>
      </c>
      <c r="U61" s="54">
        <v>502.02</v>
      </c>
      <c r="V61" s="54">
        <v>500.17</v>
      </c>
      <c r="W61" s="56">
        <v>500.3</v>
      </c>
      <c r="X61" s="2">
        <f t="shared" ca="1" si="21"/>
        <v>2</v>
      </c>
      <c r="Y61" s="2">
        <f t="shared" ca="1" si="21"/>
        <v>0</v>
      </c>
      <c r="Z61" s="2">
        <f t="shared" ca="1" si="19"/>
        <v>0</v>
      </c>
      <c r="AA61" s="2">
        <f t="shared" ca="1" si="19"/>
        <v>2</v>
      </c>
      <c r="AB61" s="2">
        <f t="shared" ca="1" si="19"/>
        <v>2</v>
      </c>
      <c r="AC61" s="2">
        <f t="shared" ca="1" si="19"/>
        <v>0</v>
      </c>
      <c r="AD61" s="2">
        <f t="shared" ca="1" si="19"/>
        <v>0</v>
      </c>
      <c r="AE61" s="2">
        <f t="shared" ca="1" si="19"/>
        <v>0</v>
      </c>
      <c r="AF61" s="2">
        <f t="shared" ca="1" si="19"/>
        <v>0</v>
      </c>
      <c r="AG61" s="2">
        <f t="shared" ca="1" si="19"/>
        <v>0</v>
      </c>
      <c r="AH61" s="2">
        <f t="shared" ca="1" si="19"/>
        <v>0</v>
      </c>
      <c r="AI61" s="2">
        <f t="shared" ca="1" si="19"/>
        <v>0</v>
      </c>
      <c r="AJ61" s="2">
        <f t="shared" ca="1" si="19"/>
        <v>0</v>
      </c>
      <c r="AK61" s="2">
        <f t="shared" ca="1" si="19"/>
        <v>0</v>
      </c>
      <c r="AL61" s="55">
        <v>0</v>
      </c>
      <c r="AM61" s="55">
        <v>500</v>
      </c>
      <c r="AN61" s="55">
        <v>500</v>
      </c>
      <c r="AO61" s="55">
        <v>0</v>
      </c>
      <c r="AP61" s="55">
        <v>0</v>
      </c>
      <c r="AQ61" s="55">
        <v>500</v>
      </c>
      <c r="AR61" s="55">
        <v>500</v>
      </c>
      <c r="AS61" s="55">
        <v>500</v>
      </c>
      <c r="AT61" s="55">
        <v>500</v>
      </c>
      <c r="AU61" s="55">
        <v>500</v>
      </c>
      <c r="AV61" s="55">
        <v>500</v>
      </c>
      <c r="AW61" s="55">
        <v>500</v>
      </c>
      <c r="AX61" s="55">
        <v>500</v>
      </c>
      <c r="AY61" s="55">
        <v>500</v>
      </c>
      <c r="AZ61" s="2">
        <f t="shared" ca="1" si="22"/>
        <v>0</v>
      </c>
      <c r="BA61" s="2">
        <f t="shared" ca="1" si="22"/>
        <v>0</v>
      </c>
      <c r="BB61" s="2">
        <f t="shared" ca="1" si="20"/>
        <v>0</v>
      </c>
      <c r="BC61" s="2">
        <f t="shared" ca="1" si="20"/>
        <v>0</v>
      </c>
      <c r="BD61" s="2">
        <f t="shared" ca="1" si="20"/>
        <v>0</v>
      </c>
      <c r="BE61" s="2">
        <f t="shared" ca="1" si="20"/>
        <v>1</v>
      </c>
      <c r="BF61" s="2">
        <f t="shared" ca="1" si="20"/>
        <v>0</v>
      </c>
      <c r="BG61" s="2">
        <f t="shared" ca="1" si="20"/>
        <v>0</v>
      </c>
      <c r="BH61" s="2">
        <f t="shared" ca="1" si="20"/>
        <v>0</v>
      </c>
      <c r="BI61" s="2">
        <f t="shared" ca="1" si="20"/>
        <v>0</v>
      </c>
      <c r="BJ61" s="2">
        <f t="shared" ca="1" si="20"/>
        <v>0</v>
      </c>
      <c r="BK61" s="2">
        <f t="shared" ca="1" si="20"/>
        <v>0</v>
      </c>
      <c r="BL61" s="2">
        <f t="shared" ca="1" si="20"/>
        <v>0</v>
      </c>
      <c r="BM61" s="2">
        <f t="shared" ca="1" si="20"/>
        <v>0</v>
      </c>
      <c r="BN61" s="2" t="str">
        <f t="shared" si="9"/>
        <v>TP</v>
      </c>
      <c r="BO61" s="2">
        <f>IF(AND(COUNTIF(J61:W61,"&gt;0")&gt;6,COUNTIF(J61:W61,"&gt;0")=SUM(BR61:CE61)),SUM(BR61:CE61),0)</f>
        <v>0</v>
      </c>
      <c r="BP61" s="2">
        <f t="shared" si="17"/>
        <v>1</v>
      </c>
      <c r="BR61" s="2">
        <f t="shared" si="25"/>
        <v>0</v>
      </c>
      <c r="BS61" s="2">
        <f t="shared" si="25"/>
        <v>0</v>
      </c>
      <c r="BT61" s="2">
        <f t="shared" si="25"/>
        <v>0</v>
      </c>
      <c r="BU61" s="2">
        <f t="shared" si="25"/>
        <v>0</v>
      </c>
      <c r="BV61" s="2">
        <f t="shared" si="25"/>
        <v>0</v>
      </c>
      <c r="BW61" s="2">
        <f t="shared" si="25"/>
        <v>0</v>
      </c>
      <c r="BX61" s="2">
        <f t="shared" si="25"/>
        <v>0</v>
      </c>
      <c r="BY61" s="2">
        <f t="shared" si="25"/>
        <v>0</v>
      </c>
      <c r="BZ61" s="2">
        <f t="shared" si="25"/>
        <v>0</v>
      </c>
      <c r="CA61" s="2">
        <f t="shared" si="25"/>
        <v>0</v>
      </c>
      <c r="CB61" s="2">
        <f t="shared" si="25"/>
        <v>0</v>
      </c>
      <c r="CC61" s="2">
        <f t="shared" si="25"/>
        <v>0</v>
      </c>
      <c r="CD61" s="2">
        <f t="shared" si="25"/>
        <v>0</v>
      </c>
      <c r="CE61" s="2">
        <f t="shared" si="25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ТА-5  -  Т₀</v>
      </c>
      <c r="B62" s="15" t="s">
        <v>1761</v>
      </c>
      <c r="C62" s="18">
        <v>505</v>
      </c>
      <c r="D62" s="18">
        <v>492</v>
      </c>
      <c r="E62" s="22" t="s">
        <v>117</v>
      </c>
      <c r="F62" s="22">
        <v>3</v>
      </c>
      <c r="G62" s="22"/>
      <c r="H62" s="20">
        <f t="shared" ca="1" si="5"/>
        <v>0</v>
      </c>
      <c r="I62" s="16" t="str">
        <f t="shared" si="6"/>
        <v>05T002TP0N19</v>
      </c>
      <c r="J62" s="54">
        <v>499.16</v>
      </c>
      <c r="K62" s="54">
        <v>498.95</v>
      </c>
      <c r="L62" s="54">
        <v>498.08</v>
      </c>
      <c r="M62" s="54">
        <v>497.67</v>
      </c>
      <c r="N62" s="54">
        <v>498.47</v>
      </c>
      <c r="O62" s="54">
        <v>499.36</v>
      </c>
      <c r="P62" s="54">
        <v>499.12</v>
      </c>
      <c r="Q62" s="54">
        <v>498.99</v>
      </c>
      <c r="R62" s="54">
        <v>498.59</v>
      </c>
      <c r="S62" s="54">
        <v>497.53</v>
      </c>
      <c r="T62" s="54">
        <v>498.42</v>
      </c>
      <c r="U62" s="54">
        <v>499.04</v>
      </c>
      <c r="V62" s="54">
        <v>498.68</v>
      </c>
      <c r="W62" s="56">
        <v>497.45</v>
      </c>
      <c r="X62" s="2">
        <f t="shared" ca="1" si="21"/>
        <v>0</v>
      </c>
      <c r="Y62" s="2">
        <f t="shared" ca="1" si="21"/>
        <v>0</v>
      </c>
      <c r="Z62" s="2">
        <f t="shared" ca="1" si="19"/>
        <v>0</v>
      </c>
      <c r="AA62" s="2">
        <f t="shared" ca="1" si="19"/>
        <v>0</v>
      </c>
      <c r="AB62" s="2">
        <f t="shared" ca="1" si="19"/>
        <v>0</v>
      </c>
      <c r="AC62" s="2">
        <f t="shared" ref="AC62:AK93" ca="1" si="26">IF(O62&lt;&gt;"",IF(LEFT($E62,2)="+-",IF(OR(O62&lt;MIN($C62:$D62),O62&gt;MAX($C62:$D62)),1,0),IF(AND(1*$E62&gt;0,O62&gt;MAX($C62:$D62)),1,IF(AND(1*$E62&lt;0,O62&lt;MIN($C62:$D62)),1,0)))+10*IF(SUM(OFFSET($A$78,MATCH(MID($A62,1,SEARCH(" ",$A62)-1)&amp;"  -  ЧЧР",$A$78:$A$91,0)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$78,IFERROR(MATCH("КА-"&amp;MID($A62,4,2)*1&amp;"А  -  ЧЧР",$A$78:$A$91,0),MATCH("КА-"&amp;MID($A62,4,2)*1&amp;"  -  ЧЧР",$A$78:$A$91,0))-1,COLUMN(O62)-1,,)+OFFSET($A$78,IFERROR(MATCH("КА-"&amp;MID($A62,4,2)*1&amp;"Б  -  ЧЧР",$A$78:$A$91,0),MATCH("КА-"&amp;MID($A62,4,2)*1&amp;"  -  ЧЧР",$A$78:$A$91,0))-1,COLUMN(O62)-1,,)=48,1,0),1),1)),0),0)*IF($G62&gt;0,IF(COLUMN(Y$7)-COLUMN($J$7)&gt;=$D$2+$G62,IF(SUM(OFFSET(Y62,,-1,,-$G62))&gt;=$G62*21,2,1),1),2)</f>
        <v>0</v>
      </c>
      <c r="AD62" s="2">
        <f t="shared" ca="1" si="26"/>
        <v>0</v>
      </c>
      <c r="AE62" s="2">
        <f t="shared" ca="1" si="26"/>
        <v>0</v>
      </c>
      <c r="AF62" s="2">
        <f t="shared" ca="1" si="26"/>
        <v>0</v>
      </c>
      <c r="AG62" s="2">
        <f t="shared" ca="1" si="26"/>
        <v>0</v>
      </c>
      <c r="AH62" s="2">
        <f t="shared" ca="1" si="26"/>
        <v>0</v>
      </c>
      <c r="AI62" s="2">
        <f t="shared" ca="1" si="26"/>
        <v>0</v>
      </c>
      <c r="AJ62" s="2">
        <f t="shared" ca="1" si="26"/>
        <v>0</v>
      </c>
      <c r="AK62" s="2">
        <f t="shared" ca="1" si="26"/>
        <v>0</v>
      </c>
      <c r="AL62" s="55">
        <v>500</v>
      </c>
      <c r="AM62" s="55">
        <v>500</v>
      </c>
      <c r="AN62" s="55">
        <v>500</v>
      </c>
      <c r="AO62" s="55">
        <v>500</v>
      </c>
      <c r="AP62" s="55">
        <v>500</v>
      </c>
      <c r="AQ62" s="55">
        <v>500</v>
      </c>
      <c r="AR62" s="55">
        <v>500</v>
      </c>
      <c r="AS62" s="55">
        <v>500</v>
      </c>
      <c r="AT62" s="55">
        <v>500</v>
      </c>
      <c r="AU62" s="55">
        <v>500</v>
      </c>
      <c r="AV62" s="55">
        <v>500</v>
      </c>
      <c r="AW62" s="55">
        <v>500</v>
      </c>
      <c r="AX62" s="55">
        <v>500</v>
      </c>
      <c r="AY62" s="55">
        <v>500</v>
      </c>
      <c r="AZ62" s="2">
        <f t="shared" ca="1" si="22"/>
        <v>0</v>
      </c>
      <c r="BA62" s="2">
        <f t="shared" ca="1" si="22"/>
        <v>0</v>
      </c>
      <c r="BB62" s="2">
        <f t="shared" ca="1" si="20"/>
        <v>0</v>
      </c>
      <c r="BC62" s="2">
        <f t="shared" ca="1" si="20"/>
        <v>0</v>
      </c>
      <c r="BD62" s="2">
        <f t="shared" ca="1" si="20"/>
        <v>0</v>
      </c>
      <c r="BE62" s="2">
        <f t="shared" ref="BE62:BM90" ca="1" si="27">COUNTIF(OFFSET(M62,,$D$2+2,COUNTIF(OFFSET($H62,1-ROW($H62),2+4*$D$2,93),"="&amp;OFFSET($H62,,2+4*$D$2))),"&gt;20")</f>
        <v>1</v>
      </c>
      <c r="BF62" s="2">
        <f t="shared" ca="1" si="27"/>
        <v>0</v>
      </c>
      <c r="BG62" s="2">
        <f t="shared" ca="1" si="27"/>
        <v>0</v>
      </c>
      <c r="BH62" s="2">
        <f t="shared" ca="1" si="27"/>
        <v>0</v>
      </c>
      <c r="BI62" s="2">
        <f t="shared" ca="1" si="27"/>
        <v>0</v>
      </c>
      <c r="BJ62" s="2">
        <f t="shared" ca="1" si="27"/>
        <v>0</v>
      </c>
      <c r="BK62" s="2">
        <f t="shared" ca="1" si="27"/>
        <v>0</v>
      </c>
      <c r="BL62" s="2">
        <f t="shared" ca="1" si="27"/>
        <v>0</v>
      </c>
      <c r="BM62" s="2">
        <f t="shared" ca="1" si="27"/>
        <v>0</v>
      </c>
      <c r="BN62" s="2" t="str">
        <f t="shared" si="9"/>
        <v>TP</v>
      </c>
      <c r="BO62" s="2">
        <f>IF(AND(COUNTIF(J62:W62,"&gt;0")&gt;6,COUNTIF(J62:W62,"&gt;0")=SUM(BR62:CE62)),SUM(BR62:CE62),0)</f>
        <v>0</v>
      </c>
      <c r="BP62" s="2">
        <f t="shared" si="17"/>
        <v>1</v>
      </c>
      <c r="BR62" s="2">
        <f t="shared" si="25"/>
        <v>0</v>
      </c>
      <c r="BS62" s="2">
        <f t="shared" si="25"/>
        <v>0</v>
      </c>
      <c r="BT62" s="2">
        <f t="shared" si="25"/>
        <v>0</v>
      </c>
      <c r="BU62" s="2">
        <f t="shared" si="25"/>
        <v>0</v>
      </c>
      <c r="BV62" s="2">
        <f t="shared" si="25"/>
        <v>0</v>
      </c>
      <c r="BW62" s="2">
        <f t="shared" si="25"/>
        <v>0</v>
      </c>
      <c r="BX62" s="2">
        <f t="shared" si="25"/>
        <v>0</v>
      </c>
      <c r="BY62" s="2">
        <f t="shared" si="25"/>
        <v>0</v>
      </c>
      <c r="BZ62" s="2">
        <f t="shared" si="25"/>
        <v>0</v>
      </c>
      <c r="CA62" s="2">
        <f t="shared" si="25"/>
        <v>0</v>
      </c>
      <c r="CB62" s="2">
        <f t="shared" si="25"/>
        <v>0</v>
      </c>
      <c r="CC62" s="2">
        <f t="shared" si="25"/>
        <v>0</v>
      </c>
      <c r="CD62" s="2">
        <f t="shared" si="25"/>
        <v>0</v>
      </c>
      <c r="CE62" s="2">
        <f t="shared" si="25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ТА-6  -  Т₀</v>
      </c>
      <c r="B63" s="15" t="s">
        <v>1762</v>
      </c>
      <c r="C63" s="18">
        <v>550</v>
      </c>
      <c r="D63" s="18">
        <v>540</v>
      </c>
      <c r="E63" s="22" t="s">
        <v>117</v>
      </c>
      <c r="F63" s="22">
        <v>3</v>
      </c>
      <c r="G63" s="22"/>
      <c r="H63" s="20">
        <f t="shared" ca="1" si="5"/>
        <v>0</v>
      </c>
      <c r="I63" s="16" t="str">
        <f t="shared" si="6"/>
        <v>06T002TP0L19</v>
      </c>
      <c r="J63" s="54">
        <v>547</v>
      </c>
      <c r="K63" s="54">
        <v>548</v>
      </c>
      <c r="L63" s="54">
        <v>548</v>
      </c>
      <c r="M63" s="54">
        <v>545</v>
      </c>
      <c r="N63" s="54">
        <v>546</v>
      </c>
      <c r="O63" s="54">
        <v>547</v>
      </c>
      <c r="P63" s="54">
        <v>546</v>
      </c>
      <c r="Q63" s="54">
        <v>548</v>
      </c>
      <c r="R63" s="54">
        <v>545</v>
      </c>
      <c r="S63" s="54">
        <v>545.5</v>
      </c>
      <c r="T63" s="54">
        <v>545</v>
      </c>
      <c r="U63" s="54">
        <v>546</v>
      </c>
      <c r="V63" s="54">
        <v>548</v>
      </c>
      <c r="W63" s="56">
        <v>548</v>
      </c>
      <c r="X63" s="2">
        <f t="shared" ca="1" si="21"/>
        <v>0</v>
      </c>
      <c r="Y63" s="2">
        <f t="shared" ca="1" si="21"/>
        <v>0</v>
      </c>
      <c r="Z63" s="2">
        <f t="shared" ca="1" si="21"/>
        <v>0</v>
      </c>
      <c r="AA63" s="2">
        <f t="shared" ca="1" si="21"/>
        <v>0</v>
      </c>
      <c r="AB63" s="2">
        <f t="shared" ca="1" si="21"/>
        <v>0</v>
      </c>
      <c r="AC63" s="2">
        <f t="shared" ca="1" si="26"/>
        <v>0</v>
      </c>
      <c r="AD63" s="2">
        <f t="shared" ca="1" si="26"/>
        <v>0</v>
      </c>
      <c r="AE63" s="2">
        <f t="shared" ca="1" si="26"/>
        <v>0</v>
      </c>
      <c r="AF63" s="2">
        <f t="shared" ca="1" si="26"/>
        <v>0</v>
      </c>
      <c r="AG63" s="2">
        <f t="shared" ca="1" si="26"/>
        <v>0</v>
      </c>
      <c r="AH63" s="2">
        <f t="shared" ca="1" si="26"/>
        <v>0</v>
      </c>
      <c r="AI63" s="2">
        <f t="shared" ca="1" si="26"/>
        <v>0</v>
      </c>
      <c r="AJ63" s="2">
        <f t="shared" ca="1" si="26"/>
        <v>0</v>
      </c>
      <c r="AK63" s="2">
        <f t="shared" ca="1" si="26"/>
        <v>0</v>
      </c>
      <c r="AL63" s="55">
        <v>545</v>
      </c>
      <c r="AM63" s="55">
        <v>545</v>
      </c>
      <c r="AN63" s="55">
        <v>545</v>
      </c>
      <c r="AO63" s="55">
        <v>545</v>
      </c>
      <c r="AP63" s="55">
        <v>545</v>
      </c>
      <c r="AQ63" s="55">
        <v>545</v>
      </c>
      <c r="AR63" s="55">
        <v>545</v>
      </c>
      <c r="AS63" s="55">
        <v>545</v>
      </c>
      <c r="AT63" s="55">
        <v>545</v>
      </c>
      <c r="AU63" s="55">
        <v>545</v>
      </c>
      <c r="AV63" s="55">
        <v>545</v>
      </c>
      <c r="AW63" s="55">
        <v>545</v>
      </c>
      <c r="AX63" s="55">
        <v>545</v>
      </c>
      <c r="AY63" s="55">
        <v>545</v>
      </c>
      <c r="AZ63" s="2">
        <f t="shared" ca="1" si="22"/>
        <v>0</v>
      </c>
      <c r="BA63" s="2">
        <f t="shared" ca="1" si="22"/>
        <v>0</v>
      </c>
      <c r="BB63" s="2">
        <f t="shared" ca="1" si="22"/>
        <v>0</v>
      </c>
      <c r="BC63" s="2">
        <f t="shared" ca="1" si="22"/>
        <v>0</v>
      </c>
      <c r="BD63" s="2">
        <f t="shared" ca="1" si="22"/>
        <v>0</v>
      </c>
      <c r="BE63" s="2">
        <f t="shared" ca="1" si="27"/>
        <v>1</v>
      </c>
      <c r="BF63" s="2">
        <f t="shared" ca="1" si="27"/>
        <v>0</v>
      </c>
      <c r="BG63" s="2">
        <f t="shared" ca="1" si="27"/>
        <v>0</v>
      </c>
      <c r="BH63" s="2">
        <f t="shared" ca="1" si="27"/>
        <v>0</v>
      </c>
      <c r="BI63" s="2">
        <f t="shared" ca="1" si="27"/>
        <v>0</v>
      </c>
      <c r="BJ63" s="2">
        <f t="shared" ca="1" si="27"/>
        <v>0</v>
      </c>
      <c r="BK63" s="2">
        <f t="shared" ca="1" si="27"/>
        <v>0</v>
      </c>
      <c r="BL63" s="2">
        <f t="shared" ca="1" si="27"/>
        <v>0</v>
      </c>
      <c r="BM63" s="2">
        <f t="shared" ca="1" si="27"/>
        <v>0</v>
      </c>
      <c r="BN63" s="2" t="str">
        <f t="shared" si="9"/>
        <v>TP</v>
      </c>
      <c r="BO63" s="2">
        <f>IF(AND(COUNTIF(J63:W63,"&gt;0")&gt;6,COUNTIF(J63:W63,"&gt;0")=SUM(BR63:CE63)),SUM(BR63:CE63),0)</f>
        <v>0</v>
      </c>
      <c r="BP63" s="2">
        <f t="shared" si="17"/>
        <v>1</v>
      </c>
      <c r="BR63" s="2">
        <f t="shared" si="25"/>
        <v>0</v>
      </c>
      <c r="BS63" s="2">
        <f t="shared" si="25"/>
        <v>0</v>
      </c>
      <c r="BT63" s="2">
        <f t="shared" si="25"/>
        <v>0</v>
      </c>
      <c r="BU63" s="2">
        <f t="shared" si="25"/>
        <v>0</v>
      </c>
      <c r="BV63" s="2">
        <f t="shared" si="25"/>
        <v>0</v>
      </c>
      <c r="BW63" s="2">
        <f t="shared" si="25"/>
        <v>0</v>
      </c>
      <c r="BX63" s="2">
        <f t="shared" si="25"/>
        <v>0</v>
      </c>
      <c r="BY63" s="2">
        <f t="shared" si="25"/>
        <v>0</v>
      </c>
      <c r="BZ63" s="2">
        <f t="shared" si="25"/>
        <v>0</v>
      </c>
      <c r="CA63" s="2">
        <f t="shared" si="25"/>
        <v>0</v>
      </c>
      <c r="CB63" s="2">
        <f t="shared" si="25"/>
        <v>0</v>
      </c>
      <c r="CC63" s="2">
        <f t="shared" si="25"/>
        <v>0</v>
      </c>
      <c r="CD63" s="2">
        <f t="shared" si="25"/>
        <v>0</v>
      </c>
      <c r="CE63" s="2">
        <f t="shared" si="25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ТА-7  -  Т₀</v>
      </c>
      <c r="B64" s="15" t="s">
        <v>1763</v>
      </c>
      <c r="C64" s="18">
        <v>550</v>
      </c>
      <c r="D64" s="18">
        <v>540</v>
      </c>
      <c r="E64" s="22" t="s">
        <v>117</v>
      </c>
      <c r="F64" s="22">
        <v>3</v>
      </c>
      <c r="G64" s="22"/>
      <c r="H64" s="20">
        <f t="shared" ca="1" si="5"/>
        <v>0</v>
      </c>
      <c r="I64" s="16" t="str">
        <f t="shared" si="6"/>
        <v>07T002TP0L19</v>
      </c>
      <c r="J64" s="54">
        <v>546.33000000000004</v>
      </c>
      <c r="K64" s="54">
        <v>547.09</v>
      </c>
      <c r="L64" s="54">
        <v>546.45000000000005</v>
      </c>
      <c r="M64" s="54">
        <v>544.62</v>
      </c>
      <c r="N64" s="54">
        <v>543.72</v>
      </c>
      <c r="O64" s="54">
        <v>0</v>
      </c>
      <c r="P64" s="54">
        <v>0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6">
        <v>0</v>
      </c>
      <c r="X64" s="2">
        <f t="shared" ca="1" si="21"/>
        <v>0</v>
      </c>
      <c r="Y64" s="2">
        <f t="shared" ca="1" si="21"/>
        <v>0</v>
      </c>
      <c r="Z64" s="2">
        <f t="shared" ca="1" si="21"/>
        <v>0</v>
      </c>
      <c r="AA64" s="2">
        <f t="shared" ca="1" si="21"/>
        <v>0</v>
      </c>
      <c r="AB64" s="2">
        <f t="shared" ca="1" si="21"/>
        <v>0</v>
      </c>
      <c r="AC64" s="2">
        <f t="shared" ca="1" si="26"/>
        <v>2</v>
      </c>
      <c r="AD64" s="2">
        <f t="shared" ca="1" si="26"/>
        <v>2</v>
      </c>
      <c r="AE64" s="2">
        <f t="shared" ca="1" si="26"/>
        <v>2</v>
      </c>
      <c r="AF64" s="2">
        <f t="shared" ca="1" si="26"/>
        <v>2</v>
      </c>
      <c r="AG64" s="2">
        <f t="shared" ca="1" si="26"/>
        <v>2</v>
      </c>
      <c r="AH64" s="2">
        <f t="shared" ca="1" si="26"/>
        <v>2</v>
      </c>
      <c r="AI64" s="2">
        <f t="shared" ca="1" si="26"/>
        <v>2</v>
      </c>
      <c r="AJ64" s="2">
        <f t="shared" ca="1" si="26"/>
        <v>2</v>
      </c>
      <c r="AK64" s="2">
        <f t="shared" ca="1" si="26"/>
        <v>2</v>
      </c>
      <c r="AL64" s="55">
        <v>545</v>
      </c>
      <c r="AM64" s="55">
        <v>545</v>
      </c>
      <c r="AN64" s="55">
        <v>545</v>
      </c>
      <c r="AO64" s="55">
        <v>545</v>
      </c>
      <c r="AP64" s="55">
        <v>545</v>
      </c>
      <c r="AQ64" s="55">
        <v>0</v>
      </c>
      <c r="AR64" s="55">
        <v>0</v>
      </c>
      <c r="AS64" s="55">
        <v>0</v>
      </c>
      <c r="AT64" s="55">
        <v>0</v>
      </c>
      <c r="AU64" s="55">
        <v>0</v>
      </c>
      <c r="AV64" s="55">
        <v>0</v>
      </c>
      <c r="AW64" s="55">
        <v>0</v>
      </c>
      <c r="AX64" s="55">
        <v>0</v>
      </c>
      <c r="AY64" s="55">
        <v>0</v>
      </c>
      <c r="AZ64" s="2">
        <f t="shared" ca="1" si="22"/>
        <v>0</v>
      </c>
      <c r="BA64" s="2">
        <f t="shared" ca="1" si="22"/>
        <v>0</v>
      </c>
      <c r="BB64" s="2">
        <f t="shared" ca="1" si="22"/>
        <v>0</v>
      </c>
      <c r="BC64" s="2">
        <f t="shared" ca="1" si="22"/>
        <v>0</v>
      </c>
      <c r="BD64" s="2">
        <f t="shared" ca="1" si="22"/>
        <v>0</v>
      </c>
      <c r="BE64" s="2">
        <f t="shared" ca="1" si="27"/>
        <v>1</v>
      </c>
      <c r="BF64" s="2">
        <f t="shared" ca="1" si="27"/>
        <v>0</v>
      </c>
      <c r="BG64" s="2">
        <f t="shared" ca="1" si="27"/>
        <v>0</v>
      </c>
      <c r="BH64" s="2">
        <f t="shared" ca="1" si="27"/>
        <v>0</v>
      </c>
      <c r="BI64" s="2">
        <f t="shared" ca="1" si="27"/>
        <v>0</v>
      </c>
      <c r="BJ64" s="2">
        <f t="shared" ca="1" si="27"/>
        <v>0</v>
      </c>
      <c r="BK64" s="2">
        <f t="shared" ca="1" si="27"/>
        <v>0</v>
      </c>
      <c r="BL64" s="2">
        <f t="shared" ca="1" si="27"/>
        <v>0</v>
      </c>
      <c r="BM64" s="2">
        <f t="shared" ca="1" si="27"/>
        <v>0</v>
      </c>
      <c r="BN64" s="2" t="str">
        <f t="shared" si="9"/>
        <v>TP</v>
      </c>
      <c r="BP64" s="2">
        <f t="shared" si="17"/>
        <v>0</v>
      </c>
      <c r="BR64" s="2">
        <f t="shared" si="25"/>
        <v>0</v>
      </c>
      <c r="BS64" s="2">
        <f t="shared" si="25"/>
        <v>0</v>
      </c>
      <c r="BT64" s="2">
        <f t="shared" si="25"/>
        <v>0</v>
      </c>
      <c r="BU64" s="2">
        <f t="shared" si="25"/>
        <v>0</v>
      </c>
      <c r="BV64" s="2">
        <f t="shared" si="25"/>
        <v>0</v>
      </c>
      <c r="BW64" s="2">
        <f t="shared" si="25"/>
        <v>0</v>
      </c>
      <c r="BX64" s="2">
        <f t="shared" si="25"/>
        <v>0</v>
      </c>
      <c r="BY64" s="2">
        <f t="shared" si="25"/>
        <v>0</v>
      </c>
      <c r="BZ64" s="2">
        <f t="shared" si="25"/>
        <v>0</v>
      </c>
      <c r="CA64" s="2">
        <f t="shared" si="25"/>
        <v>0</v>
      </c>
      <c r="CB64" s="2">
        <f t="shared" si="25"/>
        <v>0</v>
      </c>
      <c r="CC64" s="2">
        <f t="shared" si="25"/>
        <v>0</v>
      </c>
      <c r="CD64" s="2">
        <f t="shared" si="25"/>
        <v>0</v>
      </c>
      <c r="CE64" s="2">
        <f t="shared" si="25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ТА-8  -  Т₀</v>
      </c>
      <c r="B65" s="15" t="s">
        <v>1764</v>
      </c>
      <c r="C65" s="18">
        <v>550</v>
      </c>
      <c r="D65" s="18">
        <v>540</v>
      </c>
      <c r="E65" s="22" t="s">
        <v>117</v>
      </c>
      <c r="F65" s="22">
        <v>3</v>
      </c>
      <c r="G65" s="22"/>
      <c r="H65" s="20">
        <f t="shared" ca="1" si="5"/>
        <v>0</v>
      </c>
      <c r="I65" s="16" t="str">
        <f t="shared" si="6"/>
        <v>08T002TP0L19</v>
      </c>
      <c r="J65" s="54">
        <v>542.73</v>
      </c>
      <c r="K65" s="54">
        <v>546.16</v>
      </c>
      <c r="L65" s="54">
        <v>545.79</v>
      </c>
      <c r="M65" s="54">
        <v>543.29999999999995</v>
      </c>
      <c r="N65" s="54">
        <v>541.86</v>
      </c>
      <c r="O65" s="54">
        <v>538.05999999999995</v>
      </c>
      <c r="P65" s="54">
        <v>539.64</v>
      </c>
      <c r="Q65" s="54">
        <v>542.25</v>
      </c>
      <c r="R65" s="54">
        <v>540.62</v>
      </c>
      <c r="S65" s="54">
        <v>544.53</v>
      </c>
      <c r="T65" s="54">
        <v>545.72</v>
      </c>
      <c r="U65" s="54">
        <v>545</v>
      </c>
      <c r="V65" s="54">
        <v>546.21</v>
      </c>
      <c r="W65" s="56">
        <v>547.64</v>
      </c>
      <c r="X65" s="2">
        <f t="shared" ca="1" si="21"/>
        <v>0</v>
      </c>
      <c r="Y65" s="2">
        <f t="shared" ca="1" si="21"/>
        <v>0</v>
      </c>
      <c r="Z65" s="2">
        <f t="shared" ca="1" si="21"/>
        <v>0</v>
      </c>
      <c r="AA65" s="2">
        <f t="shared" ca="1" si="21"/>
        <v>0</v>
      </c>
      <c r="AB65" s="2">
        <f t="shared" ca="1" si="21"/>
        <v>0</v>
      </c>
      <c r="AC65" s="2">
        <f t="shared" ca="1" si="26"/>
        <v>42</v>
      </c>
      <c r="AD65" s="2">
        <f t="shared" ca="1" si="26"/>
        <v>2</v>
      </c>
      <c r="AE65" s="2">
        <f t="shared" ca="1" si="26"/>
        <v>0</v>
      </c>
      <c r="AF65" s="2">
        <f t="shared" ca="1" si="26"/>
        <v>0</v>
      </c>
      <c r="AG65" s="2">
        <f t="shared" ca="1" si="26"/>
        <v>0</v>
      </c>
      <c r="AH65" s="2">
        <f t="shared" ca="1" si="26"/>
        <v>0</v>
      </c>
      <c r="AI65" s="2">
        <f t="shared" ca="1" si="26"/>
        <v>0</v>
      </c>
      <c r="AJ65" s="2">
        <f t="shared" ca="1" si="26"/>
        <v>0</v>
      </c>
      <c r="AK65" s="2">
        <f t="shared" ca="1" si="26"/>
        <v>0</v>
      </c>
      <c r="AL65" s="55">
        <v>545</v>
      </c>
      <c r="AM65" s="55">
        <v>545</v>
      </c>
      <c r="AN65" s="55">
        <v>545</v>
      </c>
      <c r="AO65" s="55">
        <v>545</v>
      </c>
      <c r="AP65" s="55">
        <v>545</v>
      </c>
      <c r="AQ65" s="55">
        <v>545</v>
      </c>
      <c r="AR65" s="55">
        <v>545</v>
      </c>
      <c r="AS65" s="55">
        <v>545</v>
      </c>
      <c r="AT65" s="55">
        <v>545</v>
      </c>
      <c r="AU65" s="55">
        <v>545</v>
      </c>
      <c r="AV65" s="55">
        <v>545</v>
      </c>
      <c r="AW65" s="55">
        <v>545</v>
      </c>
      <c r="AX65" s="55">
        <v>545</v>
      </c>
      <c r="AY65" s="55">
        <v>545</v>
      </c>
      <c r="AZ65" s="2">
        <f t="shared" ca="1" si="22"/>
        <v>0</v>
      </c>
      <c r="BA65" s="2">
        <f t="shared" ca="1" si="22"/>
        <v>0</v>
      </c>
      <c r="BB65" s="2">
        <f t="shared" ca="1" si="22"/>
        <v>0</v>
      </c>
      <c r="BC65" s="2">
        <f t="shared" ca="1" si="22"/>
        <v>0</v>
      </c>
      <c r="BD65" s="2">
        <f t="shared" ca="1" si="22"/>
        <v>0</v>
      </c>
      <c r="BE65" s="2">
        <f t="shared" ca="1" si="27"/>
        <v>1</v>
      </c>
      <c r="BF65" s="2">
        <f t="shared" ca="1" si="27"/>
        <v>0</v>
      </c>
      <c r="BG65" s="2">
        <f t="shared" ca="1" si="27"/>
        <v>0</v>
      </c>
      <c r="BH65" s="2">
        <f t="shared" ca="1" si="27"/>
        <v>0</v>
      </c>
      <c r="BI65" s="2">
        <f t="shared" ca="1" si="27"/>
        <v>0</v>
      </c>
      <c r="BJ65" s="2">
        <f t="shared" ca="1" si="27"/>
        <v>0</v>
      </c>
      <c r="BK65" s="2">
        <f t="shared" ca="1" si="27"/>
        <v>0</v>
      </c>
      <c r="BL65" s="2">
        <f t="shared" ca="1" si="27"/>
        <v>0</v>
      </c>
      <c r="BM65" s="2">
        <f t="shared" ca="1" si="27"/>
        <v>0</v>
      </c>
      <c r="BN65" s="2" t="str">
        <f t="shared" si="9"/>
        <v>TP</v>
      </c>
      <c r="BO65" s="2">
        <f>IF(AND(COUNTIF(J65:W65,"&gt;0")&gt;6,COUNTIF(J65:W65,"&gt;0")=SUM(BR65:CE65)),SUM(BR65:CE65),0)</f>
        <v>0</v>
      </c>
      <c r="BP65" s="2">
        <f t="shared" si="17"/>
        <v>0</v>
      </c>
      <c r="BR65" s="2">
        <f t="shared" si="25"/>
        <v>0</v>
      </c>
      <c r="BS65" s="2">
        <f t="shared" si="25"/>
        <v>0</v>
      </c>
      <c r="BT65" s="2">
        <f t="shared" si="25"/>
        <v>0</v>
      </c>
      <c r="BU65" s="2">
        <f t="shared" si="25"/>
        <v>0</v>
      </c>
      <c r="BV65" s="2">
        <f t="shared" si="25"/>
        <v>0</v>
      </c>
      <c r="BW65" s="2">
        <f t="shared" si="25"/>
        <v>1</v>
      </c>
      <c r="BX65" s="2">
        <f t="shared" si="25"/>
        <v>1</v>
      </c>
      <c r="BY65" s="2">
        <f t="shared" si="25"/>
        <v>0</v>
      </c>
      <c r="BZ65" s="2">
        <f t="shared" si="25"/>
        <v>0</v>
      </c>
      <c r="CA65" s="2">
        <f t="shared" si="25"/>
        <v>0</v>
      </c>
      <c r="CB65" s="2">
        <f t="shared" si="25"/>
        <v>0</v>
      </c>
      <c r="CC65" s="2">
        <f t="shared" si="25"/>
        <v>0</v>
      </c>
      <c r="CD65" s="2">
        <f t="shared" si="25"/>
        <v>0</v>
      </c>
      <c r="CE65" s="2">
        <f t="shared" si="25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ТА-3  -  δt_конд</v>
      </c>
      <c r="B66" s="15" t="s">
        <v>1765</v>
      </c>
      <c r="C66" s="18">
        <v>20</v>
      </c>
      <c r="D66" s="18">
        <v>5</v>
      </c>
      <c r="E66" s="22" t="s">
        <v>608</v>
      </c>
      <c r="F66" s="22">
        <v>3</v>
      </c>
      <c r="G66" s="22"/>
      <c r="H66" s="20">
        <f t="shared" ca="1" si="5"/>
        <v>0</v>
      </c>
      <c r="I66" s="16" t="str">
        <f t="shared" si="6"/>
        <v>03T002TA0N19</v>
      </c>
      <c r="J66" s="54">
        <v>8.61</v>
      </c>
      <c r="K66" s="54">
        <v>6.81</v>
      </c>
      <c r="L66" s="54">
        <v>3.84</v>
      </c>
      <c r="M66" s="54">
        <v>8.69</v>
      </c>
      <c r="N66" s="54">
        <v>8.36</v>
      </c>
      <c r="O66" s="54">
        <v>6.45</v>
      </c>
      <c r="P66" s="54">
        <v>0</v>
      </c>
      <c r="Q66" s="54">
        <v>0</v>
      </c>
      <c r="R66" s="54">
        <v>0</v>
      </c>
      <c r="S66" s="54">
        <v>0</v>
      </c>
      <c r="T66" s="54">
        <v>0</v>
      </c>
      <c r="U66" s="54">
        <v>0</v>
      </c>
      <c r="V66" s="54">
        <v>0</v>
      </c>
      <c r="W66" s="56">
        <v>0</v>
      </c>
      <c r="X66" s="2">
        <f t="shared" ca="1" si="21"/>
        <v>0</v>
      </c>
      <c r="Y66" s="2">
        <f t="shared" ca="1" si="21"/>
        <v>0</v>
      </c>
      <c r="Z66" s="2">
        <f t="shared" ca="1" si="21"/>
        <v>0</v>
      </c>
      <c r="AA66" s="2">
        <f t="shared" ca="1" si="21"/>
        <v>0</v>
      </c>
      <c r="AB66" s="2">
        <f t="shared" ca="1" si="21"/>
        <v>0</v>
      </c>
      <c r="AC66" s="2">
        <f t="shared" ca="1" si="26"/>
        <v>0</v>
      </c>
      <c r="AD66" s="2">
        <f t="shared" ca="1" si="26"/>
        <v>0</v>
      </c>
      <c r="AE66" s="2">
        <f t="shared" ca="1" si="26"/>
        <v>0</v>
      </c>
      <c r="AF66" s="2">
        <f t="shared" ca="1" si="26"/>
        <v>0</v>
      </c>
      <c r="AG66" s="2">
        <f t="shared" ca="1" si="26"/>
        <v>0</v>
      </c>
      <c r="AH66" s="2">
        <f t="shared" ca="1" si="26"/>
        <v>0</v>
      </c>
      <c r="AI66" s="2">
        <f t="shared" ca="1" si="26"/>
        <v>0</v>
      </c>
      <c r="AJ66" s="2">
        <f t="shared" ca="1" si="26"/>
        <v>0</v>
      </c>
      <c r="AK66" s="2">
        <f t="shared" ca="1" si="26"/>
        <v>0</v>
      </c>
      <c r="AL66" s="55">
        <v>8.4499999999999993</v>
      </c>
      <c r="AM66" s="55">
        <v>8.85</v>
      </c>
      <c r="AN66" s="55">
        <v>8.94</v>
      </c>
      <c r="AO66" s="55">
        <v>8.61</v>
      </c>
      <c r="AP66" s="55">
        <v>8.36</v>
      </c>
      <c r="AQ66" s="55">
        <v>8.8000000000000007</v>
      </c>
      <c r="AR66" s="55">
        <v>0</v>
      </c>
      <c r="AS66" s="55">
        <v>0</v>
      </c>
      <c r="AT66" s="55">
        <v>0</v>
      </c>
      <c r="AU66" s="55">
        <v>0</v>
      </c>
      <c r="AV66" s="55">
        <v>0</v>
      </c>
      <c r="AW66" s="55">
        <v>0</v>
      </c>
      <c r="AX66" s="55">
        <v>0</v>
      </c>
      <c r="AY66" s="55">
        <v>0</v>
      </c>
      <c r="AZ66" s="2">
        <f t="shared" ca="1" si="22"/>
        <v>0</v>
      </c>
      <c r="BA66" s="2">
        <f t="shared" ca="1" si="22"/>
        <v>0</v>
      </c>
      <c r="BB66" s="2">
        <f t="shared" ca="1" si="22"/>
        <v>0</v>
      </c>
      <c r="BC66" s="2">
        <f t="shared" ca="1" si="22"/>
        <v>0</v>
      </c>
      <c r="BD66" s="2">
        <f t="shared" ca="1" si="22"/>
        <v>0</v>
      </c>
      <c r="BE66" s="2">
        <f t="shared" ca="1" si="27"/>
        <v>0</v>
      </c>
      <c r="BF66" s="2">
        <f t="shared" ca="1" si="27"/>
        <v>0</v>
      </c>
      <c r="BG66" s="2">
        <f t="shared" ca="1" si="27"/>
        <v>0</v>
      </c>
      <c r="BH66" s="2">
        <f t="shared" ca="1" si="27"/>
        <v>0</v>
      </c>
      <c r="BI66" s="2">
        <f t="shared" ca="1" si="27"/>
        <v>0</v>
      </c>
      <c r="BJ66" s="2">
        <f t="shared" ca="1" si="27"/>
        <v>0</v>
      </c>
      <c r="BK66" s="2">
        <f t="shared" ca="1" si="27"/>
        <v>0</v>
      </c>
      <c r="BL66" s="2">
        <f t="shared" ca="1" si="27"/>
        <v>0</v>
      </c>
      <c r="BM66" s="2">
        <f t="shared" ca="1" si="27"/>
        <v>0</v>
      </c>
      <c r="BN66" s="2" t="str">
        <f t="shared" si="9"/>
        <v>TA</v>
      </c>
      <c r="BO66" s="2">
        <f>IF(AND(COUNTIF(J66:W66,"&gt;0")&gt;6,COUNTIF(J66:W66,"&gt;0")=SUM(BR66:CE66)),SUM(BR66:CE66),0)</f>
        <v>0</v>
      </c>
      <c r="BP66" s="2">
        <f t="shared" si="17"/>
        <v>0</v>
      </c>
      <c r="BR66" s="2">
        <f t="shared" ref="BR66:CE71" si="28">IF(AND(J86 &gt;0,J66&gt;$C66,J66&gt;0.1),1,0)</f>
        <v>0</v>
      </c>
      <c r="BS66" s="2">
        <f t="shared" si="28"/>
        <v>0</v>
      </c>
      <c r="BT66" s="2">
        <f t="shared" si="28"/>
        <v>0</v>
      </c>
      <c r="BU66" s="2">
        <f t="shared" si="28"/>
        <v>0</v>
      </c>
      <c r="BV66" s="2">
        <f t="shared" si="28"/>
        <v>0</v>
      </c>
      <c r="BW66" s="2">
        <f t="shared" si="28"/>
        <v>0</v>
      </c>
      <c r="BX66" s="2">
        <f t="shared" si="28"/>
        <v>0</v>
      </c>
      <c r="BY66" s="2">
        <f t="shared" si="28"/>
        <v>0</v>
      </c>
      <c r="BZ66" s="2">
        <f t="shared" si="28"/>
        <v>0</v>
      </c>
      <c r="CA66" s="2">
        <f t="shared" si="28"/>
        <v>0</v>
      </c>
      <c r="CB66" s="2">
        <f t="shared" si="28"/>
        <v>0</v>
      </c>
      <c r="CC66" s="2">
        <f t="shared" si="28"/>
        <v>0</v>
      </c>
      <c r="CD66" s="2">
        <f t="shared" si="28"/>
        <v>0</v>
      </c>
      <c r="CE66" s="2">
        <f t="shared" si="28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ТА-4  -  δt_конд</v>
      </c>
      <c r="B67" s="15" t="s">
        <v>1766</v>
      </c>
      <c r="C67" s="18">
        <v>20</v>
      </c>
      <c r="D67" s="18">
        <v>5</v>
      </c>
      <c r="E67" s="22" t="s">
        <v>608</v>
      </c>
      <c r="F67" s="22">
        <v>3</v>
      </c>
      <c r="G67" s="22"/>
      <c r="H67" s="20">
        <f t="shared" ca="1" si="5"/>
        <v>0</v>
      </c>
      <c r="I67" s="16" t="str">
        <f t="shared" si="6"/>
        <v>04T002TA0N19</v>
      </c>
      <c r="J67" s="54">
        <v>0</v>
      </c>
      <c r="K67" s="54">
        <v>4.5199999999999996</v>
      </c>
      <c r="L67" s="54">
        <v>7.34</v>
      </c>
      <c r="M67" s="54">
        <v>0</v>
      </c>
      <c r="N67" s="54">
        <v>0</v>
      </c>
      <c r="O67" s="54">
        <v>9.5500000000000007</v>
      </c>
      <c r="P67" s="54">
        <v>6.17</v>
      </c>
      <c r="Q67" s="54">
        <v>7.68</v>
      </c>
      <c r="R67" s="54">
        <v>7.9</v>
      </c>
      <c r="S67" s="54">
        <v>8.33</v>
      </c>
      <c r="T67" s="54">
        <v>3.69</v>
      </c>
      <c r="U67" s="54">
        <v>7.76</v>
      </c>
      <c r="V67" s="54">
        <v>4.67</v>
      </c>
      <c r="W67" s="56">
        <v>8.94</v>
      </c>
      <c r="X67" s="2">
        <f t="shared" ca="1" si="21"/>
        <v>0</v>
      </c>
      <c r="Y67" s="2">
        <f t="shared" ca="1" si="21"/>
        <v>0</v>
      </c>
      <c r="Z67" s="2">
        <f t="shared" ca="1" si="21"/>
        <v>0</v>
      </c>
      <c r="AA67" s="2">
        <f t="shared" ca="1" si="21"/>
        <v>0</v>
      </c>
      <c r="AB67" s="2">
        <f t="shared" ca="1" si="21"/>
        <v>0</v>
      </c>
      <c r="AC67" s="2">
        <f t="shared" ca="1" si="26"/>
        <v>0</v>
      </c>
      <c r="AD67" s="2">
        <f t="shared" ca="1" si="26"/>
        <v>0</v>
      </c>
      <c r="AE67" s="2">
        <f t="shared" ca="1" si="26"/>
        <v>0</v>
      </c>
      <c r="AF67" s="2">
        <f t="shared" ca="1" si="26"/>
        <v>0</v>
      </c>
      <c r="AG67" s="2">
        <f t="shared" ca="1" si="26"/>
        <v>0</v>
      </c>
      <c r="AH67" s="2">
        <f t="shared" ca="1" si="26"/>
        <v>0</v>
      </c>
      <c r="AI67" s="2">
        <f t="shared" ca="1" si="26"/>
        <v>0</v>
      </c>
      <c r="AJ67" s="2">
        <f t="shared" ca="1" si="26"/>
        <v>0</v>
      </c>
      <c r="AK67" s="2">
        <f t="shared" ca="1" si="26"/>
        <v>0</v>
      </c>
      <c r="AL67" s="55">
        <v>0</v>
      </c>
      <c r="AM67" s="55">
        <v>7.49</v>
      </c>
      <c r="AN67" s="55">
        <v>7.44</v>
      </c>
      <c r="AO67" s="55">
        <v>0</v>
      </c>
      <c r="AP67" s="55">
        <v>0</v>
      </c>
      <c r="AQ67" s="55">
        <v>8.17</v>
      </c>
      <c r="AR67" s="55">
        <v>7.79</v>
      </c>
      <c r="AS67" s="55">
        <v>7.53</v>
      </c>
      <c r="AT67" s="55">
        <v>7.83</v>
      </c>
      <c r="AU67" s="55">
        <v>8.43</v>
      </c>
      <c r="AV67" s="55">
        <v>7.67</v>
      </c>
      <c r="AW67" s="55">
        <v>7.66</v>
      </c>
      <c r="AX67" s="55">
        <v>8.69</v>
      </c>
      <c r="AY67" s="55">
        <v>8.86</v>
      </c>
      <c r="AZ67" s="2">
        <f t="shared" ca="1" si="22"/>
        <v>0</v>
      </c>
      <c r="BA67" s="2">
        <f t="shared" ca="1" si="22"/>
        <v>0</v>
      </c>
      <c r="BB67" s="2">
        <f t="shared" ca="1" si="22"/>
        <v>0</v>
      </c>
      <c r="BC67" s="2">
        <f t="shared" ca="1" si="22"/>
        <v>0</v>
      </c>
      <c r="BD67" s="2">
        <f t="shared" ca="1" si="22"/>
        <v>0</v>
      </c>
      <c r="BE67" s="2">
        <f t="shared" ca="1" si="27"/>
        <v>0</v>
      </c>
      <c r="BF67" s="2">
        <f t="shared" ca="1" si="27"/>
        <v>0</v>
      </c>
      <c r="BG67" s="2">
        <f t="shared" ca="1" si="27"/>
        <v>0</v>
      </c>
      <c r="BH67" s="2">
        <f t="shared" ca="1" si="27"/>
        <v>0</v>
      </c>
      <c r="BI67" s="2">
        <f t="shared" ca="1" si="27"/>
        <v>0</v>
      </c>
      <c r="BJ67" s="2">
        <f t="shared" ca="1" si="27"/>
        <v>0</v>
      </c>
      <c r="BK67" s="2">
        <f t="shared" ca="1" si="27"/>
        <v>0</v>
      </c>
      <c r="BL67" s="2">
        <f t="shared" ca="1" si="27"/>
        <v>0</v>
      </c>
      <c r="BM67" s="2">
        <f t="shared" ca="1" si="27"/>
        <v>0</v>
      </c>
      <c r="BN67" s="2" t="str">
        <f t="shared" si="9"/>
        <v>TA</v>
      </c>
      <c r="BO67" s="2">
        <f>IF(AND(COUNTIF(J67:W67,"&gt;0")&gt;6,COUNTIF(J67:W67,"&gt;0")=SUM(BR67:CE67)),SUM(BR67:CE67),0)</f>
        <v>0</v>
      </c>
      <c r="BP67" s="2">
        <f t="shared" si="17"/>
        <v>1</v>
      </c>
      <c r="BR67" s="2">
        <f t="shared" si="28"/>
        <v>0</v>
      </c>
      <c r="BS67" s="2">
        <f t="shared" si="28"/>
        <v>0</v>
      </c>
      <c r="BT67" s="2">
        <f t="shared" si="28"/>
        <v>0</v>
      </c>
      <c r="BU67" s="2">
        <f t="shared" si="28"/>
        <v>0</v>
      </c>
      <c r="BV67" s="2">
        <f t="shared" si="28"/>
        <v>0</v>
      </c>
      <c r="BW67" s="2">
        <f t="shared" si="28"/>
        <v>0</v>
      </c>
      <c r="BX67" s="2">
        <f t="shared" si="28"/>
        <v>0</v>
      </c>
      <c r="BY67" s="2">
        <f t="shared" si="28"/>
        <v>0</v>
      </c>
      <c r="BZ67" s="2">
        <f t="shared" si="28"/>
        <v>0</v>
      </c>
      <c r="CA67" s="2">
        <f t="shared" si="28"/>
        <v>0</v>
      </c>
      <c r="CB67" s="2">
        <f t="shared" si="28"/>
        <v>0</v>
      </c>
      <c r="CC67" s="2">
        <f t="shared" si="28"/>
        <v>0</v>
      </c>
      <c r="CD67" s="2">
        <f t="shared" si="28"/>
        <v>0</v>
      </c>
      <c r="CE67" s="2">
        <f t="shared" si="28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ТА-5  -  δt_конд</v>
      </c>
      <c r="B68" s="15" t="s">
        <v>1767</v>
      </c>
      <c r="C68" s="18">
        <v>20</v>
      </c>
      <c r="D68" s="18">
        <v>5</v>
      </c>
      <c r="E68" s="22" t="s">
        <v>608</v>
      </c>
      <c r="F68" s="22">
        <v>3</v>
      </c>
      <c r="G68" s="22"/>
      <c r="H68" s="20">
        <f t="shared" ca="1" si="5"/>
        <v>0</v>
      </c>
      <c r="I68" s="16" t="str">
        <f t="shared" si="6"/>
        <v>05T002TA0N19</v>
      </c>
      <c r="J68" s="54">
        <v>8.66</v>
      </c>
      <c r="K68" s="54">
        <v>7.54</v>
      </c>
      <c r="L68" s="54">
        <v>8.02</v>
      </c>
      <c r="M68" s="54">
        <v>8.44</v>
      </c>
      <c r="N68" s="54">
        <v>8.65</v>
      </c>
      <c r="O68" s="54">
        <v>7.62</v>
      </c>
      <c r="P68" s="54">
        <v>3.12</v>
      </c>
      <c r="Q68" s="54">
        <v>8.06</v>
      </c>
      <c r="R68" s="54">
        <v>8.31</v>
      </c>
      <c r="S68" s="54">
        <v>8.86</v>
      </c>
      <c r="T68" s="54">
        <v>8.51</v>
      </c>
      <c r="U68" s="54">
        <v>6.48</v>
      </c>
      <c r="V68" s="54">
        <v>3.82</v>
      </c>
      <c r="W68" s="56">
        <v>3.22</v>
      </c>
      <c r="X68" s="2">
        <f t="shared" ca="1" si="21"/>
        <v>0</v>
      </c>
      <c r="Y68" s="2">
        <f t="shared" ca="1" si="21"/>
        <v>0</v>
      </c>
      <c r="Z68" s="2">
        <f t="shared" ca="1" si="21"/>
        <v>0</v>
      </c>
      <c r="AA68" s="2">
        <f t="shared" ca="1" si="21"/>
        <v>0</v>
      </c>
      <c r="AB68" s="2">
        <f t="shared" ca="1" si="21"/>
        <v>0</v>
      </c>
      <c r="AC68" s="2">
        <f t="shared" ca="1" si="26"/>
        <v>0</v>
      </c>
      <c r="AD68" s="2">
        <f t="shared" ca="1" si="26"/>
        <v>0</v>
      </c>
      <c r="AE68" s="2">
        <f t="shared" ca="1" si="26"/>
        <v>0</v>
      </c>
      <c r="AF68" s="2">
        <f t="shared" ca="1" si="26"/>
        <v>0</v>
      </c>
      <c r="AG68" s="2">
        <f t="shared" ca="1" si="26"/>
        <v>0</v>
      </c>
      <c r="AH68" s="2">
        <f t="shared" ca="1" si="26"/>
        <v>0</v>
      </c>
      <c r="AI68" s="2">
        <f t="shared" ca="1" si="26"/>
        <v>0</v>
      </c>
      <c r="AJ68" s="2">
        <f t="shared" ca="1" si="26"/>
        <v>0</v>
      </c>
      <c r="AK68" s="2">
        <f t="shared" ca="1" si="26"/>
        <v>0</v>
      </c>
      <c r="AL68" s="55">
        <v>8.6999999999999993</v>
      </c>
      <c r="AM68" s="55">
        <v>7.59</v>
      </c>
      <c r="AN68" s="55">
        <v>8.0299999999999994</v>
      </c>
      <c r="AO68" s="55">
        <v>8.49</v>
      </c>
      <c r="AP68" s="55">
        <v>8.7200000000000006</v>
      </c>
      <c r="AQ68" s="55">
        <v>7.7</v>
      </c>
      <c r="AR68" s="55">
        <v>7.94</v>
      </c>
      <c r="AS68" s="55">
        <v>8.0399999999999991</v>
      </c>
      <c r="AT68" s="55">
        <v>8.23</v>
      </c>
      <c r="AU68" s="55">
        <v>8.84</v>
      </c>
      <c r="AV68" s="55">
        <v>8.52</v>
      </c>
      <c r="AW68" s="55">
        <v>8.6</v>
      </c>
      <c r="AX68" s="55">
        <v>9.25</v>
      </c>
      <c r="AY68" s="55">
        <v>9.02</v>
      </c>
      <c r="AZ68" s="2">
        <f t="shared" ca="1" si="22"/>
        <v>0</v>
      </c>
      <c r="BA68" s="2">
        <f t="shared" ca="1" si="22"/>
        <v>0</v>
      </c>
      <c r="BB68" s="2">
        <f t="shared" ca="1" si="22"/>
        <v>0</v>
      </c>
      <c r="BC68" s="2">
        <f t="shared" ca="1" si="22"/>
        <v>0</v>
      </c>
      <c r="BD68" s="2">
        <f t="shared" ca="1" si="22"/>
        <v>0</v>
      </c>
      <c r="BE68" s="2">
        <f t="shared" ca="1" si="27"/>
        <v>0</v>
      </c>
      <c r="BF68" s="2">
        <f t="shared" ca="1" si="27"/>
        <v>0</v>
      </c>
      <c r="BG68" s="2">
        <f t="shared" ca="1" si="27"/>
        <v>0</v>
      </c>
      <c r="BH68" s="2">
        <f t="shared" ca="1" si="27"/>
        <v>0</v>
      </c>
      <c r="BI68" s="2">
        <f t="shared" ca="1" si="27"/>
        <v>0</v>
      </c>
      <c r="BJ68" s="2">
        <f t="shared" ca="1" si="27"/>
        <v>0</v>
      </c>
      <c r="BK68" s="2">
        <f t="shared" ca="1" si="27"/>
        <v>0</v>
      </c>
      <c r="BL68" s="2">
        <f t="shared" ca="1" si="27"/>
        <v>0</v>
      </c>
      <c r="BM68" s="2">
        <f t="shared" ca="1" si="27"/>
        <v>0</v>
      </c>
      <c r="BN68" s="2" t="str">
        <f t="shared" si="9"/>
        <v>TA</v>
      </c>
      <c r="BO68" s="2">
        <f>IF(AND(COUNTIF(J68:W68,"&gt;0")&gt;6,COUNTIF(J68:W68,"&gt;0")=SUM(BR68:CE68)),SUM(BR68:CE68),0)</f>
        <v>0</v>
      </c>
      <c r="BP68" s="2">
        <f t="shared" si="17"/>
        <v>1</v>
      </c>
      <c r="BR68" s="2">
        <f t="shared" si="28"/>
        <v>0</v>
      </c>
      <c r="BS68" s="2">
        <f t="shared" si="28"/>
        <v>0</v>
      </c>
      <c r="BT68" s="2">
        <f t="shared" si="28"/>
        <v>0</v>
      </c>
      <c r="BU68" s="2">
        <f t="shared" si="28"/>
        <v>0</v>
      </c>
      <c r="BV68" s="2">
        <f t="shared" si="28"/>
        <v>0</v>
      </c>
      <c r="BW68" s="2">
        <f t="shared" si="28"/>
        <v>0</v>
      </c>
      <c r="BX68" s="2">
        <f t="shared" si="28"/>
        <v>0</v>
      </c>
      <c r="BY68" s="2">
        <f t="shared" si="28"/>
        <v>0</v>
      </c>
      <c r="BZ68" s="2">
        <f t="shared" si="28"/>
        <v>0</v>
      </c>
      <c r="CA68" s="2">
        <f t="shared" si="28"/>
        <v>0</v>
      </c>
      <c r="CB68" s="2">
        <f t="shared" si="28"/>
        <v>0</v>
      </c>
      <c r="CC68" s="2">
        <f t="shared" si="28"/>
        <v>0</v>
      </c>
      <c r="CD68" s="2">
        <f t="shared" si="28"/>
        <v>0</v>
      </c>
      <c r="CE68" s="2">
        <f t="shared" si="28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ТА-6  -  δt_конд</v>
      </c>
      <c r="B69" s="15" t="s">
        <v>1768</v>
      </c>
      <c r="C69" s="18">
        <v>20</v>
      </c>
      <c r="D69" s="18">
        <v>5</v>
      </c>
      <c r="E69" s="22" t="s">
        <v>608</v>
      </c>
      <c r="F69" s="22">
        <v>3</v>
      </c>
      <c r="G69" s="22"/>
      <c r="H69" s="20">
        <f t="shared" ca="1" si="5"/>
        <v>0</v>
      </c>
      <c r="I69" s="16" t="str">
        <f t="shared" si="6"/>
        <v>06T002TA0L19</v>
      </c>
      <c r="J69" s="54">
        <v>3.1</v>
      </c>
      <c r="K69" s="54">
        <v>2.94</v>
      </c>
      <c r="L69" s="54">
        <v>3.55</v>
      </c>
      <c r="M69" s="54">
        <v>2.82</v>
      </c>
      <c r="N69" s="54">
        <v>2.99</v>
      </c>
      <c r="O69" s="54">
        <v>2.74</v>
      </c>
      <c r="P69" s="54">
        <v>3.12</v>
      </c>
      <c r="Q69" s="54">
        <v>3.25</v>
      </c>
      <c r="R69" s="54">
        <v>2.98</v>
      </c>
      <c r="S69" s="54">
        <v>3.46</v>
      </c>
      <c r="T69" s="54">
        <v>3.22</v>
      </c>
      <c r="U69" s="54">
        <v>5.57</v>
      </c>
      <c r="V69" s="54">
        <v>5.96</v>
      </c>
      <c r="W69" s="56">
        <v>5.46</v>
      </c>
      <c r="X69" s="2">
        <f t="shared" ca="1" si="21"/>
        <v>0</v>
      </c>
      <c r="Y69" s="2">
        <f t="shared" ca="1" si="21"/>
        <v>0</v>
      </c>
      <c r="Z69" s="2">
        <f t="shared" ca="1" si="21"/>
        <v>0</v>
      </c>
      <c r="AA69" s="2">
        <f t="shared" ca="1" si="21"/>
        <v>0</v>
      </c>
      <c r="AB69" s="2">
        <f t="shared" ca="1" si="21"/>
        <v>0</v>
      </c>
      <c r="AC69" s="2">
        <f t="shared" ca="1" si="26"/>
        <v>0</v>
      </c>
      <c r="AD69" s="2">
        <f t="shared" ca="1" si="26"/>
        <v>0</v>
      </c>
      <c r="AE69" s="2">
        <f t="shared" ca="1" si="26"/>
        <v>0</v>
      </c>
      <c r="AF69" s="2">
        <f t="shared" ca="1" si="26"/>
        <v>0</v>
      </c>
      <c r="AG69" s="2">
        <f t="shared" ca="1" si="26"/>
        <v>0</v>
      </c>
      <c r="AH69" s="2">
        <f t="shared" ca="1" si="26"/>
        <v>0</v>
      </c>
      <c r="AI69" s="2">
        <f t="shared" ca="1" si="26"/>
        <v>0</v>
      </c>
      <c r="AJ69" s="2">
        <f t="shared" ca="1" si="26"/>
        <v>0</v>
      </c>
      <c r="AK69" s="2">
        <f t="shared" ca="1" si="26"/>
        <v>0</v>
      </c>
      <c r="AL69" s="55">
        <v>3.07</v>
      </c>
      <c r="AM69" s="55">
        <v>3.09</v>
      </c>
      <c r="AN69" s="55">
        <v>3.52</v>
      </c>
      <c r="AO69" s="55">
        <v>2.99</v>
      </c>
      <c r="AP69" s="55">
        <v>2.77</v>
      </c>
      <c r="AQ69" s="55">
        <v>2.81</v>
      </c>
      <c r="AR69" s="55">
        <v>3.05</v>
      </c>
      <c r="AS69" s="55">
        <v>3.22</v>
      </c>
      <c r="AT69" s="55">
        <v>3.1</v>
      </c>
      <c r="AU69" s="55">
        <v>3.17</v>
      </c>
      <c r="AV69" s="55">
        <v>3.29</v>
      </c>
      <c r="AW69" s="55">
        <v>3.02</v>
      </c>
      <c r="AX69" s="55">
        <v>3.15</v>
      </c>
      <c r="AY69" s="55">
        <v>3.1</v>
      </c>
      <c r="AZ69" s="2">
        <f t="shared" ca="1" si="22"/>
        <v>0</v>
      </c>
      <c r="BA69" s="2">
        <f t="shared" ca="1" si="22"/>
        <v>0</v>
      </c>
      <c r="BB69" s="2">
        <f t="shared" ca="1" si="22"/>
        <v>0</v>
      </c>
      <c r="BC69" s="2">
        <f t="shared" ca="1" si="22"/>
        <v>0</v>
      </c>
      <c r="BD69" s="2">
        <f t="shared" ca="1" si="22"/>
        <v>0</v>
      </c>
      <c r="BE69" s="2">
        <f t="shared" ca="1" si="27"/>
        <v>0</v>
      </c>
      <c r="BF69" s="2">
        <f t="shared" ca="1" si="27"/>
        <v>0</v>
      </c>
      <c r="BG69" s="2">
        <f t="shared" ca="1" si="27"/>
        <v>0</v>
      </c>
      <c r="BH69" s="2">
        <f t="shared" ca="1" si="27"/>
        <v>0</v>
      </c>
      <c r="BI69" s="2">
        <f t="shared" ca="1" si="27"/>
        <v>0</v>
      </c>
      <c r="BJ69" s="2">
        <f t="shared" ca="1" si="27"/>
        <v>0</v>
      </c>
      <c r="BK69" s="2">
        <f t="shared" ca="1" si="27"/>
        <v>0</v>
      </c>
      <c r="BL69" s="2">
        <f t="shared" ca="1" si="27"/>
        <v>0</v>
      </c>
      <c r="BM69" s="2">
        <f t="shared" ca="1" si="27"/>
        <v>0</v>
      </c>
      <c r="BN69" s="2" t="str">
        <f t="shared" si="9"/>
        <v>TA</v>
      </c>
      <c r="BO69" s="2">
        <f>IF(AND(COUNTIF(J69:W69,"&gt;0")&gt;6,COUNTIF(J69:W69,"&gt;0")=SUM(BR69:CE69)),SUM(BR69:CE69),0)</f>
        <v>0</v>
      </c>
      <c r="BP69" s="2">
        <f t="shared" si="17"/>
        <v>1</v>
      </c>
      <c r="BR69" s="2">
        <f t="shared" si="28"/>
        <v>0</v>
      </c>
      <c r="BS69" s="2">
        <f t="shared" si="28"/>
        <v>0</v>
      </c>
      <c r="BT69" s="2">
        <f t="shared" si="28"/>
        <v>0</v>
      </c>
      <c r="BU69" s="2">
        <f t="shared" si="28"/>
        <v>0</v>
      </c>
      <c r="BV69" s="2">
        <f t="shared" si="28"/>
        <v>0</v>
      </c>
      <c r="BW69" s="2">
        <f t="shared" si="28"/>
        <v>0</v>
      </c>
      <c r="BX69" s="2">
        <f t="shared" si="28"/>
        <v>0</v>
      </c>
      <c r="BY69" s="2">
        <f t="shared" si="28"/>
        <v>0</v>
      </c>
      <c r="BZ69" s="2">
        <f t="shared" si="28"/>
        <v>0</v>
      </c>
      <c r="CA69" s="2">
        <f t="shared" si="28"/>
        <v>0</v>
      </c>
      <c r="CB69" s="2">
        <f t="shared" si="28"/>
        <v>0</v>
      </c>
      <c r="CC69" s="2">
        <f t="shared" si="28"/>
        <v>0</v>
      </c>
      <c r="CD69" s="2">
        <f t="shared" si="28"/>
        <v>0</v>
      </c>
      <c r="CE69" s="2">
        <f t="shared" si="28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ТА-7  -  δt_конд</v>
      </c>
      <c r="B70" s="15" t="s">
        <v>1769</v>
      </c>
      <c r="C70" s="18">
        <v>20</v>
      </c>
      <c r="D70" s="18">
        <v>5</v>
      </c>
      <c r="E70" s="22" t="s">
        <v>608</v>
      </c>
      <c r="F70" s="22">
        <v>3</v>
      </c>
      <c r="G70" s="22"/>
      <c r="H70" s="20">
        <f t="shared" ca="1" si="5"/>
        <v>0</v>
      </c>
      <c r="I70" s="16" t="str">
        <f t="shared" si="6"/>
        <v>07T002TA0L19</v>
      </c>
      <c r="J70" s="54">
        <v>2.96</v>
      </c>
      <c r="K70" s="54">
        <v>3.5</v>
      </c>
      <c r="L70" s="54">
        <v>3.1</v>
      </c>
      <c r="M70" s="54">
        <v>3.15</v>
      </c>
      <c r="N70" s="54">
        <v>3.03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6">
        <v>0</v>
      </c>
      <c r="X70" s="2">
        <f t="shared" ca="1" si="21"/>
        <v>0</v>
      </c>
      <c r="Y70" s="2">
        <f t="shared" ca="1" si="21"/>
        <v>0</v>
      </c>
      <c r="Z70" s="2">
        <f t="shared" ca="1" si="21"/>
        <v>0</v>
      </c>
      <c r="AA70" s="2">
        <f t="shared" ca="1" si="21"/>
        <v>0</v>
      </c>
      <c r="AB70" s="2">
        <f t="shared" ca="1" si="21"/>
        <v>0</v>
      </c>
      <c r="AC70" s="2">
        <f t="shared" ca="1" si="26"/>
        <v>0</v>
      </c>
      <c r="AD70" s="2">
        <f t="shared" ca="1" si="26"/>
        <v>0</v>
      </c>
      <c r="AE70" s="2">
        <f t="shared" ca="1" si="26"/>
        <v>0</v>
      </c>
      <c r="AF70" s="2">
        <f t="shared" ca="1" si="26"/>
        <v>0</v>
      </c>
      <c r="AG70" s="2">
        <f t="shared" ca="1" si="26"/>
        <v>0</v>
      </c>
      <c r="AH70" s="2">
        <f t="shared" ca="1" si="26"/>
        <v>0</v>
      </c>
      <c r="AI70" s="2">
        <f t="shared" ca="1" si="26"/>
        <v>0</v>
      </c>
      <c r="AJ70" s="2">
        <f t="shared" ca="1" si="26"/>
        <v>0</v>
      </c>
      <c r="AK70" s="2">
        <f t="shared" ca="1" si="26"/>
        <v>0</v>
      </c>
      <c r="AL70" s="55">
        <v>3.06</v>
      </c>
      <c r="AM70" s="55">
        <v>3.26</v>
      </c>
      <c r="AN70" s="55">
        <v>3.08</v>
      </c>
      <c r="AO70" s="55">
        <v>3.03</v>
      </c>
      <c r="AP70" s="55">
        <v>2.99</v>
      </c>
      <c r="AQ70" s="55">
        <v>0</v>
      </c>
      <c r="AR70" s="55">
        <v>0</v>
      </c>
      <c r="AS70" s="55">
        <v>0</v>
      </c>
      <c r="AT70" s="55">
        <v>0</v>
      </c>
      <c r="AU70" s="55">
        <v>0</v>
      </c>
      <c r="AV70" s="55">
        <v>0</v>
      </c>
      <c r="AW70" s="55">
        <v>0</v>
      </c>
      <c r="AX70" s="55">
        <v>0</v>
      </c>
      <c r="AY70" s="55">
        <v>0</v>
      </c>
      <c r="AZ70" s="2">
        <f t="shared" ca="1" si="22"/>
        <v>0</v>
      </c>
      <c r="BA70" s="2">
        <f t="shared" ca="1" si="22"/>
        <v>0</v>
      </c>
      <c r="BB70" s="2">
        <f t="shared" ca="1" si="22"/>
        <v>0</v>
      </c>
      <c r="BC70" s="2">
        <f t="shared" ca="1" si="22"/>
        <v>0</v>
      </c>
      <c r="BD70" s="2">
        <f t="shared" ca="1" si="22"/>
        <v>0</v>
      </c>
      <c r="BE70" s="2">
        <f t="shared" ca="1" si="27"/>
        <v>0</v>
      </c>
      <c r="BF70" s="2">
        <f t="shared" ca="1" si="27"/>
        <v>0</v>
      </c>
      <c r="BG70" s="2">
        <f t="shared" ca="1" si="27"/>
        <v>0</v>
      </c>
      <c r="BH70" s="2">
        <f t="shared" ca="1" si="27"/>
        <v>0</v>
      </c>
      <c r="BI70" s="2">
        <f t="shared" ca="1" si="27"/>
        <v>0</v>
      </c>
      <c r="BJ70" s="2">
        <f t="shared" ca="1" si="27"/>
        <v>0</v>
      </c>
      <c r="BK70" s="2">
        <f t="shared" ca="1" si="27"/>
        <v>0</v>
      </c>
      <c r="BL70" s="2">
        <f t="shared" ca="1" si="27"/>
        <v>0</v>
      </c>
      <c r="BM70" s="2">
        <f t="shared" ca="1" si="27"/>
        <v>0</v>
      </c>
      <c r="BN70" s="2" t="str">
        <f t="shared" si="9"/>
        <v>TA</v>
      </c>
      <c r="BP70" s="2">
        <f t="shared" si="17"/>
        <v>0</v>
      </c>
      <c r="BR70" s="2">
        <f t="shared" si="28"/>
        <v>0</v>
      </c>
      <c r="BS70" s="2">
        <f t="shared" si="28"/>
        <v>0</v>
      </c>
      <c r="BT70" s="2">
        <f t="shared" si="28"/>
        <v>0</v>
      </c>
      <c r="BU70" s="2">
        <f t="shared" si="28"/>
        <v>0</v>
      </c>
      <c r="BV70" s="2">
        <f t="shared" si="28"/>
        <v>0</v>
      </c>
      <c r="BW70" s="2">
        <f t="shared" si="28"/>
        <v>0</v>
      </c>
      <c r="BX70" s="2">
        <f t="shared" si="28"/>
        <v>0</v>
      </c>
      <c r="BY70" s="2">
        <f t="shared" si="28"/>
        <v>0</v>
      </c>
      <c r="BZ70" s="2">
        <f t="shared" si="28"/>
        <v>0</v>
      </c>
      <c r="CA70" s="2">
        <f t="shared" si="28"/>
        <v>0</v>
      </c>
      <c r="CB70" s="2">
        <f t="shared" si="28"/>
        <v>0</v>
      </c>
      <c r="CC70" s="2">
        <f t="shared" si="28"/>
        <v>0</v>
      </c>
      <c r="CD70" s="2">
        <f t="shared" si="28"/>
        <v>0</v>
      </c>
      <c r="CE70" s="2">
        <f t="shared" si="28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ТА-8  -  δt_конд</v>
      </c>
      <c r="B71" s="15" t="s">
        <v>1770</v>
      </c>
      <c r="C71" s="18">
        <v>20</v>
      </c>
      <c r="D71" s="18">
        <v>5</v>
      </c>
      <c r="E71" s="22" t="s">
        <v>608</v>
      </c>
      <c r="F71" s="22">
        <v>3</v>
      </c>
      <c r="G71" s="22"/>
      <c r="H71" s="20">
        <f t="shared" ca="1" si="5"/>
        <v>0</v>
      </c>
      <c r="I71" s="16" t="str">
        <f t="shared" si="6"/>
        <v>08T002TA0L19</v>
      </c>
      <c r="J71" s="54">
        <v>2.93</v>
      </c>
      <c r="K71" s="54">
        <v>3.3</v>
      </c>
      <c r="L71" s="54">
        <v>2.99</v>
      </c>
      <c r="M71" s="54">
        <v>2.87</v>
      </c>
      <c r="N71" s="54">
        <v>3.83</v>
      </c>
      <c r="O71" s="54">
        <v>3.43</v>
      </c>
      <c r="P71" s="54">
        <v>3.27</v>
      </c>
      <c r="Q71" s="54">
        <v>3.28</v>
      </c>
      <c r="R71" s="54">
        <v>3.11</v>
      </c>
      <c r="S71" s="54">
        <v>3.97</v>
      </c>
      <c r="T71" s="54">
        <v>5.92</v>
      </c>
      <c r="U71" s="54">
        <v>7.26</v>
      </c>
      <c r="V71" s="54">
        <v>9.2100000000000009</v>
      </c>
      <c r="W71" s="56">
        <v>4.1399999999999997</v>
      </c>
      <c r="X71" s="2">
        <f t="shared" ca="1" si="21"/>
        <v>0</v>
      </c>
      <c r="Y71" s="2">
        <f t="shared" ca="1" si="21"/>
        <v>0</v>
      </c>
      <c r="Z71" s="2">
        <f t="shared" ca="1" si="21"/>
        <v>0</v>
      </c>
      <c r="AA71" s="2">
        <f t="shared" ca="1" si="21"/>
        <v>0</v>
      </c>
      <c r="AB71" s="2">
        <f t="shared" ca="1" si="21"/>
        <v>0</v>
      </c>
      <c r="AC71" s="2">
        <f t="shared" ca="1" si="26"/>
        <v>0</v>
      </c>
      <c r="AD71" s="2">
        <f t="shared" ca="1" si="26"/>
        <v>0</v>
      </c>
      <c r="AE71" s="2">
        <f t="shared" ca="1" si="26"/>
        <v>0</v>
      </c>
      <c r="AF71" s="2">
        <f t="shared" ca="1" si="26"/>
        <v>0</v>
      </c>
      <c r="AG71" s="2">
        <f t="shared" ca="1" si="26"/>
        <v>0</v>
      </c>
      <c r="AH71" s="2">
        <f t="shared" ca="1" si="26"/>
        <v>0</v>
      </c>
      <c r="AI71" s="2">
        <f t="shared" ca="1" si="26"/>
        <v>0</v>
      </c>
      <c r="AJ71" s="2">
        <f t="shared" ca="1" si="26"/>
        <v>0</v>
      </c>
      <c r="AK71" s="2">
        <f t="shared" ca="1" si="26"/>
        <v>0</v>
      </c>
      <c r="AL71" s="55">
        <v>3.11</v>
      </c>
      <c r="AM71" s="55">
        <v>3.23</v>
      </c>
      <c r="AN71" s="55">
        <v>2.98</v>
      </c>
      <c r="AO71" s="55">
        <v>3.02</v>
      </c>
      <c r="AP71" s="55">
        <v>2.8</v>
      </c>
      <c r="AQ71" s="55">
        <v>2.79</v>
      </c>
      <c r="AR71" s="55">
        <v>3.17</v>
      </c>
      <c r="AS71" s="55">
        <v>3.3</v>
      </c>
      <c r="AT71" s="55">
        <v>3.23</v>
      </c>
      <c r="AU71" s="55">
        <v>3.31</v>
      </c>
      <c r="AV71" s="55">
        <v>3.17</v>
      </c>
      <c r="AW71" s="55">
        <v>3.04</v>
      </c>
      <c r="AX71" s="55">
        <v>3.04</v>
      </c>
      <c r="AY71" s="55">
        <v>3.09</v>
      </c>
      <c r="AZ71" s="2">
        <f t="shared" ca="1" si="22"/>
        <v>0</v>
      </c>
      <c r="BA71" s="2">
        <f t="shared" ca="1" si="22"/>
        <v>0</v>
      </c>
      <c r="BB71" s="2">
        <f t="shared" ca="1" si="22"/>
        <v>0</v>
      </c>
      <c r="BC71" s="2">
        <f t="shared" ca="1" si="22"/>
        <v>0</v>
      </c>
      <c r="BD71" s="2">
        <f t="shared" ca="1" si="22"/>
        <v>0</v>
      </c>
      <c r="BE71" s="2">
        <f t="shared" ca="1" si="27"/>
        <v>0</v>
      </c>
      <c r="BF71" s="2">
        <f t="shared" ca="1" si="27"/>
        <v>0</v>
      </c>
      <c r="BG71" s="2">
        <f t="shared" ca="1" si="27"/>
        <v>0</v>
      </c>
      <c r="BH71" s="2">
        <f t="shared" ca="1" si="27"/>
        <v>0</v>
      </c>
      <c r="BI71" s="2">
        <f t="shared" ca="1" si="27"/>
        <v>0</v>
      </c>
      <c r="BJ71" s="2">
        <f t="shared" ca="1" si="27"/>
        <v>0</v>
      </c>
      <c r="BK71" s="2">
        <f t="shared" ca="1" si="27"/>
        <v>0</v>
      </c>
      <c r="BL71" s="2">
        <f t="shared" ca="1" si="27"/>
        <v>0</v>
      </c>
      <c r="BM71" s="2">
        <f t="shared" ca="1" si="27"/>
        <v>0</v>
      </c>
      <c r="BN71" s="2" t="str">
        <f t="shared" si="9"/>
        <v>TA</v>
      </c>
      <c r="BO71" s="2">
        <f>IF(AND(COUNTIF(J71:W71,"&gt;0")&gt;6,COUNTIF(J71:W71,"&gt;0")=SUM(BR71:CE71)),SUM(BR71:CE71),0)</f>
        <v>0</v>
      </c>
      <c r="BP71" s="2">
        <f t="shared" si="17"/>
        <v>1</v>
      </c>
      <c r="BR71" s="2">
        <f t="shared" si="28"/>
        <v>0</v>
      </c>
      <c r="BS71" s="2">
        <f t="shared" si="28"/>
        <v>0</v>
      </c>
      <c r="BT71" s="2">
        <f t="shared" si="28"/>
        <v>0</v>
      </c>
      <c r="BU71" s="2">
        <f t="shared" si="28"/>
        <v>0</v>
      </c>
      <c r="BV71" s="2">
        <f t="shared" si="28"/>
        <v>0</v>
      </c>
      <c r="BW71" s="2">
        <f t="shared" si="28"/>
        <v>0</v>
      </c>
      <c r="BX71" s="2">
        <f t="shared" si="28"/>
        <v>0</v>
      </c>
      <c r="BY71" s="2">
        <f t="shared" si="28"/>
        <v>0</v>
      </c>
      <c r="BZ71" s="2">
        <f t="shared" si="28"/>
        <v>0</v>
      </c>
      <c r="CA71" s="2">
        <f t="shared" si="28"/>
        <v>0</v>
      </c>
      <c r="CB71" s="2">
        <f t="shared" si="28"/>
        <v>0</v>
      </c>
      <c r="CC71" s="2">
        <f t="shared" si="28"/>
        <v>0</v>
      </c>
      <c r="CD71" s="2">
        <f t="shared" si="28"/>
        <v>0</v>
      </c>
      <c r="CE71" s="2">
        <f t="shared" si="28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ТА-3  -  W</v>
      </c>
      <c r="B72" s="15" t="s">
        <v>1771</v>
      </c>
      <c r="C72" s="18">
        <v>97</v>
      </c>
      <c r="D72" s="18">
        <v>83</v>
      </c>
      <c r="E72" s="22" t="s">
        <v>118</v>
      </c>
      <c r="F72" s="22">
        <v>3</v>
      </c>
      <c r="G72" s="22"/>
      <c r="H72" s="20">
        <f t="shared" ca="1" si="5"/>
        <v>0</v>
      </c>
      <c r="I72" s="16" t="str">
        <f t="shared" si="6"/>
        <v>03T002KV0N19</v>
      </c>
      <c r="J72" s="54">
        <v>94.4</v>
      </c>
      <c r="K72" s="54">
        <v>95</v>
      </c>
      <c r="L72" s="54">
        <v>96</v>
      </c>
      <c r="M72" s="54">
        <v>94.1</v>
      </c>
      <c r="N72" s="54">
        <v>93.1</v>
      </c>
      <c r="O72" s="54">
        <v>95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6">
        <v>0</v>
      </c>
      <c r="X72" s="2">
        <f t="shared" ca="1" si="21"/>
        <v>0</v>
      </c>
      <c r="Y72" s="2">
        <f t="shared" ca="1" si="21"/>
        <v>0</v>
      </c>
      <c r="Z72" s="2">
        <f t="shared" ca="1" si="21"/>
        <v>0</v>
      </c>
      <c r="AA72" s="2">
        <f t="shared" ca="1" si="21"/>
        <v>0</v>
      </c>
      <c r="AB72" s="2">
        <f t="shared" ca="1" si="21"/>
        <v>0</v>
      </c>
      <c r="AC72" s="2">
        <f t="shared" ca="1" si="26"/>
        <v>0</v>
      </c>
      <c r="AD72" s="2">
        <f t="shared" ca="1" si="26"/>
        <v>2</v>
      </c>
      <c r="AE72" s="2">
        <f t="shared" ca="1" si="26"/>
        <v>2</v>
      </c>
      <c r="AF72" s="2">
        <f t="shared" ca="1" si="26"/>
        <v>2</v>
      </c>
      <c r="AG72" s="2">
        <f t="shared" ca="1" si="26"/>
        <v>2</v>
      </c>
      <c r="AH72" s="2">
        <f t="shared" ca="1" si="26"/>
        <v>2</v>
      </c>
      <c r="AI72" s="2">
        <f t="shared" ca="1" si="26"/>
        <v>2</v>
      </c>
      <c r="AJ72" s="2">
        <f t="shared" ca="1" si="26"/>
        <v>2</v>
      </c>
      <c r="AK72" s="2">
        <f t="shared" ca="1" si="26"/>
        <v>2</v>
      </c>
      <c r="AL72" s="55">
        <v>95</v>
      </c>
      <c r="AM72" s="55">
        <v>96</v>
      </c>
      <c r="AN72" s="55">
        <v>96</v>
      </c>
      <c r="AO72" s="55">
        <v>95.4</v>
      </c>
      <c r="AP72" s="55">
        <v>95.3</v>
      </c>
      <c r="AQ72" s="55">
        <v>95.8</v>
      </c>
      <c r="AR72" s="55">
        <v>0</v>
      </c>
      <c r="AS72" s="55">
        <v>0</v>
      </c>
      <c r="AT72" s="55">
        <v>0</v>
      </c>
      <c r="AU72" s="55">
        <v>0</v>
      </c>
      <c r="AV72" s="55">
        <v>0</v>
      </c>
      <c r="AW72" s="55">
        <v>0</v>
      </c>
      <c r="AX72" s="55">
        <v>0</v>
      </c>
      <c r="AY72" s="55">
        <v>0</v>
      </c>
      <c r="AZ72" s="2">
        <f t="shared" ca="1" si="22"/>
        <v>0</v>
      </c>
      <c r="BA72" s="2">
        <f t="shared" ca="1" si="22"/>
        <v>0</v>
      </c>
      <c r="BB72" s="2">
        <f t="shared" ca="1" si="22"/>
        <v>0</v>
      </c>
      <c r="BC72" s="2">
        <f t="shared" ca="1" si="22"/>
        <v>0</v>
      </c>
      <c r="BD72" s="2">
        <f t="shared" ca="1" si="22"/>
        <v>0</v>
      </c>
      <c r="BE72" s="2">
        <f t="shared" ca="1" si="27"/>
        <v>0</v>
      </c>
      <c r="BF72" s="2">
        <f t="shared" ca="1" si="27"/>
        <v>0</v>
      </c>
      <c r="BG72" s="2">
        <f t="shared" ca="1" si="27"/>
        <v>0</v>
      </c>
      <c r="BH72" s="2">
        <f t="shared" ca="1" si="27"/>
        <v>0</v>
      </c>
      <c r="BI72" s="2">
        <f t="shared" ca="1" si="27"/>
        <v>0</v>
      </c>
      <c r="BJ72" s="2">
        <f t="shared" ca="1" si="27"/>
        <v>0</v>
      </c>
      <c r="BK72" s="2">
        <f t="shared" ca="1" si="27"/>
        <v>0</v>
      </c>
      <c r="BL72" s="2">
        <f t="shared" ca="1" si="27"/>
        <v>0</v>
      </c>
      <c r="BM72" s="2">
        <f t="shared" ca="1" si="27"/>
        <v>0</v>
      </c>
      <c r="BN72" s="2" t="str">
        <f t="shared" si="9"/>
        <v>KV</v>
      </c>
      <c r="BO72" s="2">
        <f>IF(AND(COUNTIF(J72:W72,"&gt;0")&gt;6,COUNTIF(J72:W72,"&gt;0")=SUM(BR72:CE72)),SUM(BR72:CE72),0)</f>
        <v>0</v>
      </c>
      <c r="BP72" s="2">
        <f t="shared" ref="BP72:BP91" si="29">IF(AND(COUNTIF(J72:W72,"&gt;0")&gt;6,SUM(BR72:CE72)=0),1,0)</f>
        <v>0</v>
      </c>
      <c r="BR72" s="2">
        <f t="shared" ref="BR72:CE77" si="30">IF(AND(J86 &gt;0,J72 &gt;0,J72&lt;$D72),1,0)</f>
        <v>0</v>
      </c>
      <c r="BS72" s="2">
        <f t="shared" si="30"/>
        <v>0</v>
      </c>
      <c r="BT72" s="2">
        <f t="shared" si="30"/>
        <v>0</v>
      </c>
      <c r="BU72" s="2">
        <f t="shared" si="30"/>
        <v>0</v>
      </c>
      <c r="BV72" s="2">
        <f t="shared" si="30"/>
        <v>0</v>
      </c>
      <c r="BW72" s="2">
        <f t="shared" si="30"/>
        <v>0</v>
      </c>
      <c r="BX72" s="2">
        <f t="shared" si="30"/>
        <v>0</v>
      </c>
      <c r="BY72" s="2">
        <f t="shared" si="30"/>
        <v>0</v>
      </c>
      <c r="BZ72" s="2">
        <f t="shared" si="30"/>
        <v>0</v>
      </c>
      <c r="CA72" s="2">
        <f t="shared" si="30"/>
        <v>0</v>
      </c>
      <c r="CB72" s="2">
        <f t="shared" si="30"/>
        <v>0</v>
      </c>
      <c r="CC72" s="2">
        <f t="shared" si="30"/>
        <v>0</v>
      </c>
      <c r="CD72" s="2">
        <f t="shared" si="30"/>
        <v>0</v>
      </c>
      <c r="CE72" s="2">
        <f t="shared" si="30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ТА-4  -  W</v>
      </c>
      <c r="B73" s="15" t="s">
        <v>1772</v>
      </c>
      <c r="C73" s="18">
        <v>97</v>
      </c>
      <c r="D73" s="18">
        <v>83</v>
      </c>
      <c r="E73" s="22" t="s">
        <v>118</v>
      </c>
      <c r="F73" s="22">
        <v>3</v>
      </c>
      <c r="G73" s="22"/>
      <c r="H73" s="20">
        <f t="shared" ref="H73:H92" ca="1" si="31">IF(COUNTIF(OFFSET(H73,,2+$D$2+$B$3-$B$2,,$C$3-$B$3+1),"=42")+COUNTIF(OFFSET(H73,,2+$D$2+$B$3-$B$2,,$C$3-$B$3+1),"=21")&gt;0,1,0)</f>
        <v>0</v>
      </c>
      <c r="I73" s="16" t="str">
        <f t="shared" ref="I73:I93" si="32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04T002KV0N19</v>
      </c>
      <c r="J73" s="54">
        <v>0</v>
      </c>
      <c r="K73" s="54">
        <v>95</v>
      </c>
      <c r="L73" s="54">
        <v>95</v>
      </c>
      <c r="M73" s="54">
        <v>0</v>
      </c>
      <c r="N73" s="54">
        <v>0</v>
      </c>
      <c r="O73" s="54">
        <v>96</v>
      </c>
      <c r="P73" s="54">
        <v>96</v>
      </c>
      <c r="Q73" s="54">
        <v>94.7</v>
      </c>
      <c r="R73" s="54">
        <v>95</v>
      </c>
      <c r="S73" s="54">
        <v>94.5</v>
      </c>
      <c r="T73" s="54">
        <v>96</v>
      </c>
      <c r="U73" s="54">
        <v>94.7</v>
      </c>
      <c r="V73" s="54">
        <v>97</v>
      </c>
      <c r="W73" s="56">
        <v>95.7</v>
      </c>
      <c r="X73" s="2">
        <f t="shared" ca="1" si="21"/>
        <v>2</v>
      </c>
      <c r="Y73" s="2">
        <f t="shared" ca="1" si="21"/>
        <v>0</v>
      </c>
      <c r="Z73" s="2">
        <f t="shared" ca="1" si="21"/>
        <v>0</v>
      </c>
      <c r="AA73" s="2">
        <f t="shared" ca="1" si="21"/>
        <v>2</v>
      </c>
      <c r="AB73" s="2">
        <f t="shared" ca="1" si="21"/>
        <v>2</v>
      </c>
      <c r="AC73" s="2">
        <f t="shared" ca="1" si="26"/>
        <v>0</v>
      </c>
      <c r="AD73" s="2">
        <f t="shared" ca="1" si="26"/>
        <v>0</v>
      </c>
      <c r="AE73" s="2">
        <f t="shared" ca="1" si="26"/>
        <v>0</v>
      </c>
      <c r="AF73" s="2">
        <f t="shared" ca="1" si="26"/>
        <v>0</v>
      </c>
      <c r="AG73" s="2">
        <f t="shared" ca="1" si="26"/>
        <v>0</v>
      </c>
      <c r="AH73" s="2">
        <f t="shared" ca="1" si="26"/>
        <v>0</v>
      </c>
      <c r="AI73" s="2">
        <f t="shared" ca="1" si="26"/>
        <v>0</v>
      </c>
      <c r="AJ73" s="2">
        <f t="shared" ca="1" si="26"/>
        <v>0</v>
      </c>
      <c r="AK73" s="2">
        <f t="shared" ca="1" si="26"/>
        <v>0</v>
      </c>
      <c r="AL73" s="55">
        <v>0</v>
      </c>
      <c r="AM73" s="55">
        <v>94.4</v>
      </c>
      <c r="AN73" s="55">
        <v>94.9</v>
      </c>
      <c r="AO73" s="55">
        <v>0</v>
      </c>
      <c r="AP73" s="55">
        <v>0</v>
      </c>
      <c r="AQ73" s="55">
        <v>95.8</v>
      </c>
      <c r="AR73" s="55">
        <v>95</v>
      </c>
      <c r="AS73" s="55">
        <v>94.7</v>
      </c>
      <c r="AT73" s="55">
        <v>95</v>
      </c>
      <c r="AU73" s="55">
        <v>94.8</v>
      </c>
      <c r="AV73" s="55">
        <v>94.9</v>
      </c>
      <c r="AW73" s="55">
        <v>94.7</v>
      </c>
      <c r="AX73" s="55">
        <v>95.8</v>
      </c>
      <c r="AY73" s="55">
        <v>95.7</v>
      </c>
      <c r="AZ73" s="2">
        <f t="shared" ca="1" si="22"/>
        <v>0</v>
      </c>
      <c r="BA73" s="2">
        <f t="shared" ca="1" si="22"/>
        <v>0</v>
      </c>
      <c r="BB73" s="2">
        <f t="shared" ca="1" si="22"/>
        <v>0</v>
      </c>
      <c r="BC73" s="2">
        <f t="shared" ca="1" si="22"/>
        <v>0</v>
      </c>
      <c r="BD73" s="2">
        <f t="shared" ca="1" si="22"/>
        <v>0</v>
      </c>
      <c r="BE73" s="2">
        <f t="shared" ca="1" si="27"/>
        <v>0</v>
      </c>
      <c r="BF73" s="2">
        <f t="shared" ca="1" si="27"/>
        <v>0</v>
      </c>
      <c r="BG73" s="2">
        <f t="shared" ca="1" si="27"/>
        <v>0</v>
      </c>
      <c r="BH73" s="2">
        <f t="shared" ca="1" si="27"/>
        <v>0</v>
      </c>
      <c r="BI73" s="2">
        <f t="shared" ca="1" si="27"/>
        <v>0</v>
      </c>
      <c r="BJ73" s="2">
        <f t="shared" ca="1" si="27"/>
        <v>0</v>
      </c>
      <c r="BK73" s="2">
        <f t="shared" ca="1" si="27"/>
        <v>0</v>
      </c>
      <c r="BL73" s="2">
        <f t="shared" ca="1" si="27"/>
        <v>0</v>
      </c>
      <c r="BM73" s="2">
        <f t="shared" ca="1" si="27"/>
        <v>0</v>
      </c>
      <c r="BN73" s="2" t="str">
        <f t="shared" ref="BN73:BN93" si="33">MID(B73,7,2)</f>
        <v>KV</v>
      </c>
      <c r="BO73" s="2">
        <f>IF(AND(COUNTIF(J73:W73,"&gt;0")&gt;6,COUNTIF(J73:W73,"&gt;0")=SUM(BR73:CE73)),SUM(BR73:CE73),0)</f>
        <v>0</v>
      </c>
      <c r="BP73" s="2">
        <f t="shared" si="29"/>
        <v>1</v>
      </c>
      <c r="BR73" s="2">
        <f t="shared" si="30"/>
        <v>0</v>
      </c>
      <c r="BS73" s="2">
        <f t="shared" si="30"/>
        <v>0</v>
      </c>
      <c r="BT73" s="2">
        <f t="shared" si="30"/>
        <v>0</v>
      </c>
      <c r="BU73" s="2">
        <f t="shared" si="30"/>
        <v>0</v>
      </c>
      <c r="BV73" s="2">
        <f t="shared" si="30"/>
        <v>0</v>
      </c>
      <c r="BW73" s="2">
        <f t="shared" si="30"/>
        <v>0</v>
      </c>
      <c r="BX73" s="2">
        <f t="shared" si="30"/>
        <v>0</v>
      </c>
      <c r="BY73" s="2">
        <f t="shared" si="30"/>
        <v>0</v>
      </c>
      <c r="BZ73" s="2">
        <f t="shared" si="30"/>
        <v>0</v>
      </c>
      <c r="CA73" s="2">
        <f t="shared" si="30"/>
        <v>0</v>
      </c>
      <c r="CB73" s="2">
        <f t="shared" si="30"/>
        <v>0</v>
      </c>
      <c r="CC73" s="2">
        <f t="shared" si="30"/>
        <v>0</v>
      </c>
      <c r="CD73" s="2">
        <f t="shared" si="30"/>
        <v>0</v>
      </c>
      <c r="CE73" s="2">
        <f t="shared" si="30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ТА-5  -  W</v>
      </c>
      <c r="B74" s="15" t="s">
        <v>1773</v>
      </c>
      <c r="C74" s="18">
        <v>97</v>
      </c>
      <c r="D74" s="18">
        <v>83</v>
      </c>
      <c r="E74" s="22" t="s">
        <v>118</v>
      </c>
      <c r="F74" s="22">
        <v>3</v>
      </c>
      <c r="G74" s="22"/>
      <c r="H74" s="20">
        <f t="shared" ca="1" si="31"/>
        <v>0</v>
      </c>
      <c r="I74" s="16" t="str">
        <f t="shared" si="32"/>
        <v>05T002KV0N19</v>
      </c>
      <c r="J74" s="54">
        <v>92.6</v>
      </c>
      <c r="K74" s="54">
        <v>92.9</v>
      </c>
      <c r="L74" s="54">
        <v>93.1</v>
      </c>
      <c r="M74" s="54">
        <v>92.8</v>
      </c>
      <c r="N74" s="54">
        <v>92.1</v>
      </c>
      <c r="O74" s="54">
        <v>93.4</v>
      </c>
      <c r="P74" s="54">
        <v>95</v>
      </c>
      <c r="Q74" s="54">
        <v>93.6</v>
      </c>
      <c r="R74" s="54">
        <v>93.8</v>
      </c>
      <c r="S74" s="54">
        <v>94.3</v>
      </c>
      <c r="T74" s="54">
        <v>93.8</v>
      </c>
      <c r="U74" s="54">
        <v>94</v>
      </c>
      <c r="V74" s="54">
        <v>96</v>
      </c>
      <c r="W74" s="56">
        <v>96</v>
      </c>
      <c r="X74" s="2">
        <f t="shared" ca="1" si="21"/>
        <v>0</v>
      </c>
      <c r="Y74" s="2">
        <f t="shared" ca="1" si="21"/>
        <v>0</v>
      </c>
      <c r="Z74" s="2">
        <f t="shared" ca="1" si="21"/>
        <v>0</v>
      </c>
      <c r="AA74" s="2">
        <f t="shared" ca="1" si="21"/>
        <v>0</v>
      </c>
      <c r="AB74" s="2">
        <f t="shared" ca="1" si="21"/>
        <v>0</v>
      </c>
      <c r="AC74" s="2">
        <f t="shared" ca="1" si="26"/>
        <v>0</v>
      </c>
      <c r="AD74" s="2">
        <f t="shared" ca="1" si="26"/>
        <v>0</v>
      </c>
      <c r="AE74" s="2">
        <f t="shared" ca="1" si="26"/>
        <v>0</v>
      </c>
      <c r="AF74" s="2">
        <f t="shared" ca="1" si="26"/>
        <v>0</v>
      </c>
      <c r="AG74" s="2">
        <f t="shared" ca="1" si="26"/>
        <v>0</v>
      </c>
      <c r="AH74" s="2">
        <f t="shared" ca="1" si="26"/>
        <v>0</v>
      </c>
      <c r="AI74" s="2">
        <f t="shared" ca="1" si="26"/>
        <v>0</v>
      </c>
      <c r="AJ74" s="2">
        <f t="shared" ca="1" si="26"/>
        <v>0</v>
      </c>
      <c r="AK74" s="2">
        <f t="shared" ca="1" si="26"/>
        <v>0</v>
      </c>
      <c r="AL74" s="55">
        <v>91.3</v>
      </c>
      <c r="AM74" s="55">
        <v>92.8</v>
      </c>
      <c r="AN74" s="55">
        <v>92.8</v>
      </c>
      <c r="AO74" s="55">
        <v>91.7</v>
      </c>
      <c r="AP74" s="55">
        <v>92</v>
      </c>
      <c r="AQ74" s="55">
        <v>93.2</v>
      </c>
      <c r="AR74" s="55">
        <v>93.3</v>
      </c>
      <c r="AS74" s="55">
        <v>93.6</v>
      </c>
      <c r="AT74" s="55">
        <v>93.6</v>
      </c>
      <c r="AU74" s="55">
        <v>94</v>
      </c>
      <c r="AV74" s="55">
        <v>93.2</v>
      </c>
      <c r="AW74" s="55">
        <v>92.2</v>
      </c>
      <c r="AX74" s="55">
        <v>93.9</v>
      </c>
      <c r="AY74" s="55">
        <v>93.9</v>
      </c>
      <c r="AZ74" s="2">
        <f t="shared" ca="1" si="22"/>
        <v>0</v>
      </c>
      <c r="BA74" s="2">
        <f t="shared" ca="1" si="22"/>
        <v>0</v>
      </c>
      <c r="BB74" s="2">
        <f t="shared" ca="1" si="22"/>
        <v>0</v>
      </c>
      <c r="BC74" s="2">
        <f t="shared" ca="1" si="22"/>
        <v>0</v>
      </c>
      <c r="BD74" s="2">
        <f t="shared" ca="1" si="22"/>
        <v>0</v>
      </c>
      <c r="BE74" s="2">
        <f t="shared" ca="1" si="27"/>
        <v>0</v>
      </c>
      <c r="BF74" s="2">
        <f t="shared" ca="1" si="27"/>
        <v>0</v>
      </c>
      <c r="BG74" s="2">
        <f t="shared" ca="1" si="27"/>
        <v>0</v>
      </c>
      <c r="BH74" s="2">
        <f t="shared" ca="1" si="27"/>
        <v>0</v>
      </c>
      <c r="BI74" s="2">
        <f t="shared" ca="1" si="27"/>
        <v>0</v>
      </c>
      <c r="BJ74" s="2">
        <f t="shared" ca="1" si="27"/>
        <v>0</v>
      </c>
      <c r="BK74" s="2">
        <f t="shared" ca="1" si="27"/>
        <v>0</v>
      </c>
      <c r="BL74" s="2">
        <f t="shared" ca="1" si="27"/>
        <v>0</v>
      </c>
      <c r="BM74" s="2">
        <f t="shared" ca="1" si="27"/>
        <v>0</v>
      </c>
      <c r="BN74" s="2" t="str">
        <f t="shared" si="33"/>
        <v>KV</v>
      </c>
      <c r="BO74" s="2">
        <f>IF(AND(COUNTIF(J74:W74,"&gt;0")&gt;6,COUNTIF(J74:W74,"&gt;0")=SUM(BR74:CE74)),SUM(BR74:CE74),0)</f>
        <v>0</v>
      </c>
      <c r="BP74" s="2">
        <f t="shared" si="29"/>
        <v>1</v>
      </c>
      <c r="BR74" s="2">
        <f t="shared" si="30"/>
        <v>0</v>
      </c>
      <c r="BS74" s="2">
        <f t="shared" si="30"/>
        <v>0</v>
      </c>
      <c r="BT74" s="2">
        <f t="shared" si="30"/>
        <v>0</v>
      </c>
      <c r="BU74" s="2">
        <f t="shared" si="30"/>
        <v>0</v>
      </c>
      <c r="BV74" s="2">
        <f t="shared" si="30"/>
        <v>0</v>
      </c>
      <c r="BW74" s="2">
        <f t="shared" si="30"/>
        <v>0</v>
      </c>
      <c r="BX74" s="2">
        <f t="shared" si="30"/>
        <v>0</v>
      </c>
      <c r="BY74" s="2">
        <f t="shared" si="30"/>
        <v>0</v>
      </c>
      <c r="BZ74" s="2">
        <f t="shared" si="30"/>
        <v>0</v>
      </c>
      <c r="CA74" s="2">
        <f t="shared" si="30"/>
        <v>0</v>
      </c>
      <c r="CB74" s="2">
        <f t="shared" si="30"/>
        <v>0</v>
      </c>
      <c r="CC74" s="2">
        <f t="shared" si="30"/>
        <v>0</v>
      </c>
      <c r="CD74" s="2">
        <f t="shared" si="30"/>
        <v>0</v>
      </c>
      <c r="CE74" s="2">
        <f t="shared" si="30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ТА-6  -  W</v>
      </c>
      <c r="B75" s="15" t="s">
        <v>1774</v>
      </c>
      <c r="C75" s="18">
        <v>97</v>
      </c>
      <c r="D75" s="18">
        <v>83</v>
      </c>
      <c r="E75" s="22" t="s">
        <v>118</v>
      </c>
      <c r="F75" s="22">
        <v>3</v>
      </c>
      <c r="G75" s="22"/>
      <c r="H75" s="20">
        <f t="shared" ca="1" si="31"/>
        <v>0</v>
      </c>
      <c r="I75" s="16" t="str">
        <f t="shared" si="32"/>
        <v>06T002KV0L19</v>
      </c>
      <c r="J75" s="54">
        <v>96.1</v>
      </c>
      <c r="K75" s="54">
        <v>96.2</v>
      </c>
      <c r="L75" s="54">
        <v>96.6</v>
      </c>
      <c r="M75" s="54">
        <v>96.5</v>
      </c>
      <c r="N75" s="54">
        <v>95.9</v>
      </c>
      <c r="O75" s="54">
        <v>96.6</v>
      </c>
      <c r="P75" s="54">
        <v>96.7</v>
      </c>
      <c r="Q75" s="54">
        <v>96.9</v>
      </c>
      <c r="R75" s="54">
        <v>97</v>
      </c>
      <c r="S75" s="54">
        <v>97.4</v>
      </c>
      <c r="T75" s="54">
        <v>96.9</v>
      </c>
      <c r="U75" s="54">
        <v>96</v>
      </c>
      <c r="V75" s="54">
        <v>97</v>
      </c>
      <c r="W75" s="56">
        <v>97</v>
      </c>
      <c r="X75" s="2">
        <f t="shared" ca="1" si="21"/>
        <v>0</v>
      </c>
      <c r="Y75" s="2">
        <f t="shared" ca="1" si="21"/>
        <v>0</v>
      </c>
      <c r="Z75" s="2">
        <f t="shared" ca="1" si="21"/>
        <v>0</v>
      </c>
      <c r="AA75" s="2">
        <f t="shared" ca="1" si="21"/>
        <v>0</v>
      </c>
      <c r="AB75" s="2">
        <f t="shared" ca="1" si="21"/>
        <v>0</v>
      </c>
      <c r="AC75" s="2">
        <f t="shared" ca="1" si="26"/>
        <v>0</v>
      </c>
      <c r="AD75" s="2">
        <f t="shared" ca="1" si="26"/>
        <v>0</v>
      </c>
      <c r="AE75" s="2">
        <f t="shared" ca="1" si="26"/>
        <v>0</v>
      </c>
      <c r="AF75" s="2">
        <f t="shared" ca="1" si="26"/>
        <v>0</v>
      </c>
      <c r="AG75" s="2">
        <f t="shared" ca="1" si="26"/>
        <v>0</v>
      </c>
      <c r="AH75" s="2">
        <f t="shared" ca="1" si="26"/>
        <v>0</v>
      </c>
      <c r="AI75" s="2">
        <f t="shared" ca="1" si="26"/>
        <v>0</v>
      </c>
      <c r="AJ75" s="2">
        <f t="shared" ca="1" si="26"/>
        <v>0</v>
      </c>
      <c r="AK75" s="2">
        <f t="shared" ca="1" si="26"/>
        <v>0</v>
      </c>
      <c r="AL75" s="55">
        <v>95.8</v>
      </c>
      <c r="AM75" s="55">
        <v>96</v>
      </c>
      <c r="AN75" s="55">
        <v>96.2</v>
      </c>
      <c r="AO75" s="55">
        <v>96.2</v>
      </c>
      <c r="AP75" s="55">
        <v>96.2</v>
      </c>
      <c r="AQ75" s="55">
        <v>96.9</v>
      </c>
      <c r="AR75" s="55">
        <v>96.5</v>
      </c>
      <c r="AS75" s="55">
        <v>96.5</v>
      </c>
      <c r="AT75" s="55">
        <v>96.7</v>
      </c>
      <c r="AU75" s="55">
        <v>97.3</v>
      </c>
      <c r="AV75" s="55">
        <v>96.5</v>
      </c>
      <c r="AW75" s="55">
        <v>96.2</v>
      </c>
      <c r="AX75" s="55">
        <v>97.4</v>
      </c>
      <c r="AY75" s="55">
        <v>97.3</v>
      </c>
      <c r="AZ75" s="2">
        <f t="shared" ca="1" si="22"/>
        <v>0</v>
      </c>
      <c r="BA75" s="2">
        <f t="shared" ca="1" si="22"/>
        <v>0</v>
      </c>
      <c r="BB75" s="2">
        <f t="shared" ca="1" si="22"/>
        <v>0</v>
      </c>
      <c r="BC75" s="2">
        <f t="shared" ca="1" si="22"/>
        <v>0</v>
      </c>
      <c r="BD75" s="2">
        <f t="shared" ca="1" si="22"/>
        <v>0</v>
      </c>
      <c r="BE75" s="2">
        <f t="shared" ca="1" si="27"/>
        <v>0</v>
      </c>
      <c r="BF75" s="2">
        <f t="shared" ca="1" si="27"/>
        <v>0</v>
      </c>
      <c r="BG75" s="2">
        <f t="shared" ca="1" si="27"/>
        <v>0</v>
      </c>
      <c r="BH75" s="2">
        <f t="shared" ca="1" si="27"/>
        <v>0</v>
      </c>
      <c r="BI75" s="2">
        <f t="shared" ca="1" si="27"/>
        <v>0</v>
      </c>
      <c r="BJ75" s="2">
        <f t="shared" ca="1" si="27"/>
        <v>0</v>
      </c>
      <c r="BK75" s="2">
        <f t="shared" ca="1" si="27"/>
        <v>0</v>
      </c>
      <c r="BL75" s="2">
        <f t="shared" ca="1" si="27"/>
        <v>0</v>
      </c>
      <c r="BM75" s="2">
        <f t="shared" ca="1" si="27"/>
        <v>0</v>
      </c>
      <c r="BN75" s="2" t="str">
        <f t="shared" si="33"/>
        <v>KV</v>
      </c>
      <c r="BO75" s="2">
        <f>IF(AND(COUNTIF(J75:W75,"&gt;0")&gt;6,COUNTIF(J75:W75,"&gt;0")=SUM(BR75:CE75)),SUM(BR75:CE75),0)</f>
        <v>0</v>
      </c>
      <c r="BP75" s="2">
        <f t="shared" si="29"/>
        <v>1</v>
      </c>
      <c r="BR75" s="2">
        <f t="shared" si="30"/>
        <v>0</v>
      </c>
      <c r="BS75" s="2">
        <f t="shared" si="30"/>
        <v>0</v>
      </c>
      <c r="BT75" s="2">
        <f t="shared" si="30"/>
        <v>0</v>
      </c>
      <c r="BU75" s="2">
        <f t="shared" si="30"/>
        <v>0</v>
      </c>
      <c r="BV75" s="2">
        <f t="shared" si="30"/>
        <v>0</v>
      </c>
      <c r="BW75" s="2">
        <f t="shared" si="30"/>
        <v>0</v>
      </c>
      <c r="BX75" s="2">
        <f t="shared" si="30"/>
        <v>0</v>
      </c>
      <c r="BY75" s="2">
        <f t="shared" si="30"/>
        <v>0</v>
      </c>
      <c r="BZ75" s="2">
        <f t="shared" si="30"/>
        <v>0</v>
      </c>
      <c r="CA75" s="2">
        <f t="shared" si="30"/>
        <v>0</v>
      </c>
      <c r="CB75" s="2">
        <f t="shared" si="30"/>
        <v>0</v>
      </c>
      <c r="CC75" s="2">
        <f t="shared" si="30"/>
        <v>0</v>
      </c>
      <c r="CD75" s="2">
        <f t="shared" si="30"/>
        <v>0</v>
      </c>
      <c r="CE75" s="2">
        <f t="shared" si="30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ТА-7  -  W</v>
      </c>
      <c r="B76" s="15" t="s">
        <v>1775</v>
      </c>
      <c r="C76" s="18">
        <v>97</v>
      </c>
      <c r="D76" s="18">
        <v>83</v>
      </c>
      <c r="E76" s="22" t="s">
        <v>118</v>
      </c>
      <c r="F76" s="22">
        <v>3</v>
      </c>
      <c r="G76" s="22"/>
      <c r="H76" s="20">
        <f t="shared" ca="1" si="31"/>
        <v>0</v>
      </c>
      <c r="I76" s="16" t="str">
        <f t="shared" si="32"/>
        <v>07T002KV0L19</v>
      </c>
      <c r="J76" s="54">
        <v>96.5</v>
      </c>
      <c r="K76" s="54">
        <v>96.7</v>
      </c>
      <c r="L76" s="54">
        <v>96.9</v>
      </c>
      <c r="M76" s="54">
        <v>96.7</v>
      </c>
      <c r="N76" s="54">
        <v>96.1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6">
        <v>0</v>
      </c>
      <c r="X76" s="2">
        <f t="shared" ca="1" si="21"/>
        <v>0</v>
      </c>
      <c r="Y76" s="2">
        <f t="shared" ca="1" si="21"/>
        <v>0</v>
      </c>
      <c r="Z76" s="2">
        <f t="shared" ca="1" si="21"/>
        <v>0</v>
      </c>
      <c r="AA76" s="2">
        <f t="shared" ca="1" si="21"/>
        <v>0</v>
      </c>
      <c r="AB76" s="2">
        <f t="shared" ca="1" si="21"/>
        <v>0</v>
      </c>
      <c r="AC76" s="2">
        <f t="shared" ca="1" si="26"/>
        <v>2</v>
      </c>
      <c r="AD76" s="2">
        <f t="shared" ca="1" si="26"/>
        <v>2</v>
      </c>
      <c r="AE76" s="2">
        <f t="shared" ca="1" si="26"/>
        <v>2</v>
      </c>
      <c r="AF76" s="2">
        <f t="shared" ca="1" si="26"/>
        <v>2</v>
      </c>
      <c r="AG76" s="2">
        <f t="shared" ca="1" si="26"/>
        <v>2</v>
      </c>
      <c r="AH76" s="2">
        <f t="shared" ca="1" si="26"/>
        <v>2</v>
      </c>
      <c r="AI76" s="2">
        <f t="shared" ca="1" si="26"/>
        <v>2</v>
      </c>
      <c r="AJ76" s="2">
        <f t="shared" ca="1" si="26"/>
        <v>2</v>
      </c>
      <c r="AK76" s="2">
        <f t="shared" ca="1" si="26"/>
        <v>2</v>
      </c>
      <c r="AL76" s="55">
        <v>96.2</v>
      </c>
      <c r="AM76" s="55">
        <v>96.5</v>
      </c>
      <c r="AN76" s="55">
        <v>96.6</v>
      </c>
      <c r="AO76" s="55">
        <v>96.5</v>
      </c>
      <c r="AP76" s="55">
        <v>95.7</v>
      </c>
      <c r="AQ76" s="55">
        <v>0</v>
      </c>
      <c r="AR76" s="55">
        <v>0</v>
      </c>
      <c r="AS76" s="55">
        <v>0</v>
      </c>
      <c r="AT76" s="55">
        <v>0</v>
      </c>
      <c r="AU76" s="55">
        <v>0</v>
      </c>
      <c r="AV76" s="55">
        <v>0</v>
      </c>
      <c r="AW76" s="55">
        <v>0</v>
      </c>
      <c r="AX76" s="55">
        <v>0</v>
      </c>
      <c r="AY76" s="55">
        <v>0</v>
      </c>
      <c r="AZ76" s="2">
        <f t="shared" ca="1" si="22"/>
        <v>0</v>
      </c>
      <c r="BA76" s="2">
        <f t="shared" ca="1" si="22"/>
        <v>0</v>
      </c>
      <c r="BB76" s="2">
        <f t="shared" ca="1" si="22"/>
        <v>0</v>
      </c>
      <c r="BC76" s="2">
        <f t="shared" ca="1" si="22"/>
        <v>0</v>
      </c>
      <c r="BD76" s="2">
        <f t="shared" ca="1" si="22"/>
        <v>0</v>
      </c>
      <c r="BE76" s="2">
        <f t="shared" ca="1" si="27"/>
        <v>0</v>
      </c>
      <c r="BF76" s="2">
        <f t="shared" ca="1" si="27"/>
        <v>0</v>
      </c>
      <c r="BG76" s="2">
        <f t="shared" ca="1" si="27"/>
        <v>0</v>
      </c>
      <c r="BH76" s="2">
        <f t="shared" ca="1" si="27"/>
        <v>0</v>
      </c>
      <c r="BI76" s="2">
        <f t="shared" ca="1" si="27"/>
        <v>0</v>
      </c>
      <c r="BJ76" s="2">
        <f t="shared" ca="1" si="27"/>
        <v>0</v>
      </c>
      <c r="BK76" s="2">
        <f t="shared" ca="1" si="27"/>
        <v>0</v>
      </c>
      <c r="BL76" s="2">
        <f t="shared" ca="1" si="27"/>
        <v>0</v>
      </c>
      <c r="BM76" s="2">
        <f t="shared" ca="1" si="27"/>
        <v>0</v>
      </c>
      <c r="BN76" s="2" t="str">
        <f t="shared" si="33"/>
        <v>KV</v>
      </c>
      <c r="BP76" s="2">
        <f t="shared" si="29"/>
        <v>0</v>
      </c>
      <c r="BR76" s="2">
        <f t="shared" si="30"/>
        <v>0</v>
      </c>
      <c r="BS76" s="2">
        <f t="shared" si="30"/>
        <v>0</v>
      </c>
      <c r="BT76" s="2">
        <f t="shared" si="30"/>
        <v>0</v>
      </c>
      <c r="BU76" s="2">
        <f t="shared" si="30"/>
        <v>0</v>
      </c>
      <c r="BV76" s="2">
        <f t="shared" si="30"/>
        <v>0</v>
      </c>
      <c r="BW76" s="2">
        <f t="shared" si="30"/>
        <v>0</v>
      </c>
      <c r="BX76" s="2">
        <f t="shared" si="30"/>
        <v>0</v>
      </c>
      <c r="BY76" s="2">
        <f t="shared" si="30"/>
        <v>0</v>
      </c>
      <c r="BZ76" s="2">
        <f t="shared" si="30"/>
        <v>0</v>
      </c>
      <c r="CA76" s="2">
        <f t="shared" si="30"/>
        <v>0</v>
      </c>
      <c r="CB76" s="2">
        <f t="shared" si="30"/>
        <v>0</v>
      </c>
      <c r="CC76" s="2">
        <f t="shared" si="30"/>
        <v>0</v>
      </c>
      <c r="CD76" s="2">
        <f t="shared" si="30"/>
        <v>0</v>
      </c>
      <c r="CE76" s="2">
        <f t="shared" si="30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ТА-8  -  W</v>
      </c>
      <c r="B77" s="15" t="s">
        <v>1776</v>
      </c>
      <c r="C77" s="18">
        <v>97</v>
      </c>
      <c r="D77" s="18">
        <v>83</v>
      </c>
      <c r="E77" s="22" t="s">
        <v>118</v>
      </c>
      <c r="F77" s="22">
        <v>3</v>
      </c>
      <c r="G77" s="22"/>
      <c r="H77" s="20">
        <f t="shared" ca="1" si="31"/>
        <v>0</v>
      </c>
      <c r="I77" s="16" t="str">
        <f t="shared" si="32"/>
        <v>08T002KV0L19</v>
      </c>
      <c r="J77" s="54">
        <v>95.8</v>
      </c>
      <c r="K77" s="54">
        <v>96.1</v>
      </c>
      <c r="L77" s="54">
        <v>96.5</v>
      </c>
      <c r="M77" s="54">
        <v>96</v>
      </c>
      <c r="N77" s="54">
        <v>95</v>
      </c>
      <c r="O77" s="54">
        <v>96</v>
      </c>
      <c r="P77" s="54">
        <v>96.3</v>
      </c>
      <c r="Q77" s="54">
        <v>96.5</v>
      </c>
      <c r="R77" s="54">
        <v>96.8</v>
      </c>
      <c r="S77" s="54">
        <v>97</v>
      </c>
      <c r="T77" s="54">
        <v>96</v>
      </c>
      <c r="U77" s="54">
        <v>95</v>
      </c>
      <c r="V77" s="54">
        <v>96</v>
      </c>
      <c r="W77" s="56">
        <v>97</v>
      </c>
      <c r="X77" s="2">
        <f t="shared" ca="1" si="21"/>
        <v>0</v>
      </c>
      <c r="Y77" s="2">
        <f t="shared" ca="1" si="21"/>
        <v>0</v>
      </c>
      <c r="Z77" s="2">
        <f t="shared" ca="1" si="21"/>
        <v>0</v>
      </c>
      <c r="AA77" s="2">
        <f t="shared" ca="1" si="21"/>
        <v>0</v>
      </c>
      <c r="AB77" s="2">
        <f t="shared" ca="1" si="21"/>
        <v>0</v>
      </c>
      <c r="AC77" s="2">
        <f t="shared" ca="1" si="26"/>
        <v>0</v>
      </c>
      <c r="AD77" s="2">
        <f t="shared" ca="1" si="26"/>
        <v>0</v>
      </c>
      <c r="AE77" s="2">
        <f t="shared" ca="1" si="26"/>
        <v>0</v>
      </c>
      <c r="AF77" s="2">
        <f t="shared" ca="1" si="26"/>
        <v>0</v>
      </c>
      <c r="AG77" s="2">
        <f t="shared" ca="1" si="26"/>
        <v>0</v>
      </c>
      <c r="AH77" s="2">
        <f t="shared" ca="1" si="26"/>
        <v>0</v>
      </c>
      <c r="AI77" s="2">
        <f t="shared" ca="1" si="26"/>
        <v>0</v>
      </c>
      <c r="AJ77" s="2">
        <f t="shared" ca="1" si="26"/>
        <v>0</v>
      </c>
      <c r="AK77" s="2">
        <f t="shared" ca="1" si="26"/>
        <v>0</v>
      </c>
      <c r="AL77" s="55">
        <v>95.6</v>
      </c>
      <c r="AM77" s="55">
        <v>95.8</v>
      </c>
      <c r="AN77" s="55">
        <v>96.8</v>
      </c>
      <c r="AO77" s="55">
        <v>96</v>
      </c>
      <c r="AP77" s="55">
        <v>96.1</v>
      </c>
      <c r="AQ77" s="55">
        <v>96.8</v>
      </c>
      <c r="AR77" s="55">
        <v>96</v>
      </c>
      <c r="AS77" s="55">
        <v>96.1</v>
      </c>
      <c r="AT77" s="55">
        <v>96.5</v>
      </c>
      <c r="AU77" s="55">
        <v>96.9</v>
      </c>
      <c r="AV77" s="55">
        <v>96.4</v>
      </c>
      <c r="AW77" s="55">
        <v>95.8</v>
      </c>
      <c r="AX77" s="55">
        <v>97.2</v>
      </c>
      <c r="AY77" s="55">
        <v>97.2</v>
      </c>
      <c r="AZ77" s="2">
        <f t="shared" ca="1" si="22"/>
        <v>0</v>
      </c>
      <c r="BA77" s="2">
        <f t="shared" ca="1" si="22"/>
        <v>0</v>
      </c>
      <c r="BB77" s="2">
        <f t="shared" ca="1" si="22"/>
        <v>0</v>
      </c>
      <c r="BC77" s="2">
        <f t="shared" ca="1" si="22"/>
        <v>0</v>
      </c>
      <c r="BD77" s="2">
        <f t="shared" ca="1" si="22"/>
        <v>0</v>
      </c>
      <c r="BE77" s="2">
        <f t="shared" ca="1" si="27"/>
        <v>0</v>
      </c>
      <c r="BF77" s="2">
        <f t="shared" ca="1" si="27"/>
        <v>0</v>
      </c>
      <c r="BG77" s="2">
        <f t="shared" ca="1" si="27"/>
        <v>0</v>
      </c>
      <c r="BH77" s="2">
        <f t="shared" ca="1" si="27"/>
        <v>0</v>
      </c>
      <c r="BI77" s="2">
        <f t="shared" ca="1" si="27"/>
        <v>0</v>
      </c>
      <c r="BJ77" s="2">
        <f t="shared" ca="1" si="27"/>
        <v>0</v>
      </c>
      <c r="BK77" s="2">
        <f t="shared" ca="1" si="27"/>
        <v>0</v>
      </c>
      <c r="BL77" s="2">
        <f t="shared" ca="1" si="27"/>
        <v>0</v>
      </c>
      <c r="BM77" s="2">
        <f t="shared" ca="1" si="27"/>
        <v>0</v>
      </c>
      <c r="BN77" s="2" t="str">
        <f t="shared" si="33"/>
        <v>KV</v>
      </c>
      <c r="BO77" s="2">
        <f t="shared" ref="BO77:BO84" si="34">IF(AND(COUNTIF(J77:W77,"&gt;0")&gt;6,COUNTIF(J77:W77,"&gt;0")=SUM(BR77:CE77)),SUM(BR77:CE77),0)</f>
        <v>0</v>
      </c>
      <c r="BP77" s="2">
        <f t="shared" si="29"/>
        <v>1</v>
      </c>
      <c r="BR77" s="2">
        <f t="shared" si="30"/>
        <v>0</v>
      </c>
      <c r="BS77" s="2">
        <f t="shared" si="30"/>
        <v>0</v>
      </c>
      <c r="BT77" s="2">
        <f t="shared" si="30"/>
        <v>0</v>
      </c>
      <c r="BU77" s="2">
        <f t="shared" si="30"/>
        <v>0</v>
      </c>
      <c r="BV77" s="2">
        <f t="shared" si="30"/>
        <v>0</v>
      </c>
      <c r="BW77" s="2">
        <f t="shared" si="30"/>
        <v>0</v>
      </c>
      <c r="BX77" s="2">
        <f t="shared" si="30"/>
        <v>0</v>
      </c>
      <c r="BY77" s="2">
        <f t="shared" si="30"/>
        <v>0</v>
      </c>
      <c r="BZ77" s="2">
        <f t="shared" si="30"/>
        <v>0</v>
      </c>
      <c r="CA77" s="2">
        <f t="shared" si="30"/>
        <v>0</v>
      </c>
      <c r="CB77" s="2">
        <f t="shared" si="30"/>
        <v>0</v>
      </c>
      <c r="CC77" s="2">
        <f t="shared" si="30"/>
        <v>0</v>
      </c>
      <c r="CD77" s="2">
        <f t="shared" si="30"/>
        <v>0</v>
      </c>
      <c r="CE77" s="2">
        <f t="shared" si="30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КА-5  -  ЧЧР</v>
      </c>
      <c r="B78" s="15" t="s">
        <v>1779</v>
      </c>
      <c r="C78" s="18"/>
      <c r="D78" s="18"/>
      <c r="E78" s="22"/>
      <c r="F78" s="22"/>
      <c r="G78" s="22"/>
      <c r="H78" s="20">
        <f t="shared" ca="1" si="31"/>
        <v>0</v>
      </c>
      <c r="I78" s="16" t="str">
        <f t="shared" si="32"/>
        <v>05K002LH0N19</v>
      </c>
      <c r="J78" s="54">
        <v>24</v>
      </c>
      <c r="K78" s="54">
        <v>24</v>
      </c>
      <c r="L78" s="54">
        <v>24</v>
      </c>
      <c r="M78" s="54">
        <v>24</v>
      </c>
      <c r="N78" s="54">
        <v>24</v>
      </c>
      <c r="O78" s="54">
        <v>24</v>
      </c>
      <c r="P78" s="54">
        <v>24</v>
      </c>
      <c r="Q78" s="54">
        <v>24</v>
      </c>
      <c r="R78" s="54">
        <v>24</v>
      </c>
      <c r="S78" s="54">
        <v>24</v>
      </c>
      <c r="T78" s="54">
        <v>24</v>
      </c>
      <c r="U78" s="54">
        <v>24</v>
      </c>
      <c r="V78" s="54">
        <v>24</v>
      </c>
      <c r="W78" s="56">
        <v>24</v>
      </c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2">
        <f t="shared" ca="1" si="22"/>
        <v>0</v>
      </c>
      <c r="BA78" s="2">
        <f t="shared" ca="1" si="22"/>
        <v>0</v>
      </c>
      <c r="BB78" s="2">
        <f t="shared" ca="1" si="22"/>
        <v>0</v>
      </c>
      <c r="BC78" s="2">
        <f t="shared" ca="1" si="22"/>
        <v>0</v>
      </c>
      <c r="BD78" s="2">
        <f t="shared" ca="1" si="22"/>
        <v>0</v>
      </c>
      <c r="BE78" s="2">
        <f t="shared" ca="1" si="27"/>
        <v>0</v>
      </c>
      <c r="BF78" s="2">
        <f t="shared" ca="1" si="27"/>
        <v>0</v>
      </c>
      <c r="BG78" s="2">
        <f t="shared" ca="1" si="27"/>
        <v>0</v>
      </c>
      <c r="BH78" s="2">
        <f t="shared" ca="1" si="27"/>
        <v>0</v>
      </c>
      <c r="BI78" s="2">
        <f t="shared" ca="1" si="27"/>
        <v>0</v>
      </c>
      <c r="BJ78" s="2">
        <f t="shared" ca="1" si="27"/>
        <v>0</v>
      </c>
      <c r="BK78" s="2">
        <f t="shared" ca="1" si="27"/>
        <v>0</v>
      </c>
      <c r="BL78" s="2">
        <f t="shared" ca="1" si="27"/>
        <v>0</v>
      </c>
      <c r="BM78" s="2">
        <f t="shared" ca="1" si="27"/>
        <v>0</v>
      </c>
      <c r="BN78" s="2" t="str">
        <f t="shared" si="33"/>
        <v>LH</v>
      </c>
      <c r="BO78" s="2">
        <f t="shared" si="34"/>
        <v>0</v>
      </c>
      <c r="BP78" s="2">
        <f t="shared" si="29"/>
        <v>0</v>
      </c>
      <c r="BR78" s="2">
        <f t="shared" ref="BR78:BR91" si="35">IF(W78=24,1,IF(AND(V78=24,W78=0),1,IF(AND(U78=24,V78=0),1,IF(AND(T78=24,U78=0),1,IF(AND(S78=24,T78=0),1,IF(AND(R78=24,S78=0),1,IF(AND(Q78=24,R78=0),1,IF(AND(P78=24,Q78=0),1,IF(AND(O78=24,P78=0),1,IF(AND(N78=24,O78=0),1,IF(AND(M78=24,N78=0),1,IF(AND(L78=24,M78=0),1,IF(AND(K78=24,L78=0),1,IF(AND(J78=24,K78=0),1,0))))))))))))))</f>
        <v>1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КА-6  -  ЧЧР</v>
      </c>
      <c r="B79" s="15" t="s">
        <v>1780</v>
      </c>
      <c r="C79" s="18"/>
      <c r="D79" s="18"/>
      <c r="E79" s="22"/>
      <c r="F79" s="22"/>
      <c r="G79" s="22"/>
      <c r="H79" s="20">
        <f t="shared" ca="1" si="31"/>
        <v>0</v>
      </c>
      <c r="I79" s="16" t="str">
        <f t="shared" si="32"/>
        <v>06K002LH0N19</v>
      </c>
      <c r="J79" s="54">
        <v>24</v>
      </c>
      <c r="K79" s="54">
        <v>24</v>
      </c>
      <c r="L79" s="54">
        <v>24</v>
      </c>
      <c r="M79" s="54">
        <v>24</v>
      </c>
      <c r="N79" s="54">
        <v>24</v>
      </c>
      <c r="O79" s="54">
        <v>24</v>
      </c>
      <c r="P79" s="54">
        <v>24</v>
      </c>
      <c r="Q79" s="54">
        <v>24</v>
      </c>
      <c r="R79" s="54">
        <v>24</v>
      </c>
      <c r="S79" s="54">
        <v>24</v>
      </c>
      <c r="T79" s="54">
        <v>24</v>
      </c>
      <c r="U79" s="54">
        <v>24</v>
      </c>
      <c r="V79" s="54">
        <v>24</v>
      </c>
      <c r="W79" s="56">
        <v>24</v>
      </c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2">
        <f t="shared" ca="1" si="22"/>
        <v>0</v>
      </c>
      <c r="BA79" s="2">
        <f t="shared" ca="1" si="22"/>
        <v>0</v>
      </c>
      <c r="BB79" s="2">
        <f t="shared" ca="1" si="22"/>
        <v>0</v>
      </c>
      <c r="BC79" s="2">
        <f t="shared" ca="1" si="22"/>
        <v>0</v>
      </c>
      <c r="BD79" s="2">
        <f t="shared" ca="1" si="22"/>
        <v>0</v>
      </c>
      <c r="BE79" s="2">
        <f t="shared" ca="1" si="27"/>
        <v>0</v>
      </c>
      <c r="BF79" s="2">
        <f t="shared" ca="1" si="27"/>
        <v>0</v>
      </c>
      <c r="BG79" s="2">
        <f t="shared" ca="1" si="27"/>
        <v>0</v>
      </c>
      <c r="BH79" s="2">
        <f t="shared" ca="1" si="27"/>
        <v>0</v>
      </c>
      <c r="BI79" s="2">
        <f t="shared" ca="1" si="27"/>
        <v>0</v>
      </c>
      <c r="BJ79" s="2">
        <f t="shared" ca="1" si="27"/>
        <v>0</v>
      </c>
      <c r="BK79" s="2">
        <f t="shared" ca="1" si="27"/>
        <v>0</v>
      </c>
      <c r="BL79" s="2">
        <f t="shared" ca="1" si="27"/>
        <v>0</v>
      </c>
      <c r="BM79" s="2">
        <f t="shared" ca="1" si="27"/>
        <v>0</v>
      </c>
      <c r="BN79" s="2" t="str">
        <f t="shared" si="33"/>
        <v>LH</v>
      </c>
      <c r="BO79" s="2">
        <f t="shared" si="34"/>
        <v>0</v>
      </c>
      <c r="BP79" s="2">
        <f t="shared" si="29"/>
        <v>0</v>
      </c>
      <c r="BR79" s="2">
        <f t="shared" si="35"/>
        <v>1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КА-7  -  ЧЧР</v>
      </c>
      <c r="B80" s="15" t="s">
        <v>1781</v>
      </c>
      <c r="C80" s="18"/>
      <c r="D80" s="18"/>
      <c r="E80" s="22"/>
      <c r="F80" s="22"/>
      <c r="G80" s="22"/>
      <c r="H80" s="20">
        <f t="shared" ca="1" si="31"/>
        <v>0</v>
      </c>
      <c r="I80" s="16" t="str">
        <f t="shared" si="32"/>
        <v>07K002LH0N19</v>
      </c>
      <c r="J80" s="54">
        <v>24</v>
      </c>
      <c r="K80" s="54">
        <v>24</v>
      </c>
      <c r="L80" s="54">
        <v>24</v>
      </c>
      <c r="M80" s="54">
        <v>24</v>
      </c>
      <c r="N80" s="54">
        <v>24</v>
      </c>
      <c r="O80" s="54">
        <v>24</v>
      </c>
      <c r="P80" s="54">
        <v>24</v>
      </c>
      <c r="Q80" s="54">
        <v>24</v>
      </c>
      <c r="R80" s="54">
        <v>24</v>
      </c>
      <c r="S80" s="54">
        <v>24</v>
      </c>
      <c r="T80" s="54">
        <v>24</v>
      </c>
      <c r="U80" s="54">
        <v>24</v>
      </c>
      <c r="V80" s="54">
        <v>24</v>
      </c>
      <c r="W80" s="56">
        <v>24</v>
      </c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2">
        <f t="shared" ca="1" si="22"/>
        <v>0</v>
      </c>
      <c r="BA80" s="2">
        <f t="shared" ca="1" si="22"/>
        <v>0</v>
      </c>
      <c r="BB80" s="2">
        <f t="shared" ca="1" si="22"/>
        <v>0</v>
      </c>
      <c r="BC80" s="2">
        <f t="shared" ca="1" si="22"/>
        <v>0</v>
      </c>
      <c r="BD80" s="2">
        <f t="shared" ca="1" si="22"/>
        <v>0</v>
      </c>
      <c r="BE80" s="2">
        <f t="shared" ca="1" si="27"/>
        <v>0</v>
      </c>
      <c r="BF80" s="2">
        <f t="shared" ca="1" si="27"/>
        <v>0</v>
      </c>
      <c r="BG80" s="2">
        <f t="shared" ca="1" si="27"/>
        <v>0</v>
      </c>
      <c r="BH80" s="2">
        <f t="shared" ca="1" si="27"/>
        <v>0</v>
      </c>
      <c r="BI80" s="2">
        <f t="shared" ca="1" si="27"/>
        <v>0</v>
      </c>
      <c r="BJ80" s="2">
        <f t="shared" ca="1" si="27"/>
        <v>0</v>
      </c>
      <c r="BK80" s="2">
        <f t="shared" ca="1" si="27"/>
        <v>0</v>
      </c>
      <c r="BL80" s="2">
        <f t="shared" ca="1" si="27"/>
        <v>0</v>
      </c>
      <c r="BM80" s="2">
        <f t="shared" ca="1" si="27"/>
        <v>0</v>
      </c>
      <c r="BN80" s="2" t="str">
        <f t="shared" si="33"/>
        <v>LH</v>
      </c>
      <c r="BO80" s="2">
        <f t="shared" si="34"/>
        <v>0</v>
      </c>
      <c r="BP80" s="2">
        <f t="shared" si="29"/>
        <v>0</v>
      </c>
      <c r="BR80" s="2">
        <f t="shared" si="35"/>
        <v>1</v>
      </c>
    </row>
    <row r="81" spans="1:70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КА-8  -  ЧЧР</v>
      </c>
      <c r="B81" s="15" t="s">
        <v>1782</v>
      </c>
      <c r="C81" s="18"/>
      <c r="D81" s="18"/>
      <c r="E81" s="22"/>
      <c r="F81" s="22"/>
      <c r="G81" s="22"/>
      <c r="H81" s="20">
        <f t="shared" ca="1" si="31"/>
        <v>0</v>
      </c>
      <c r="I81" s="16" t="str">
        <f t="shared" si="32"/>
        <v>08K002LH0N19</v>
      </c>
      <c r="J81" s="54">
        <v>24</v>
      </c>
      <c r="K81" s="54">
        <v>24</v>
      </c>
      <c r="L81" s="54">
        <v>24</v>
      </c>
      <c r="M81" s="54">
        <v>24</v>
      </c>
      <c r="N81" s="54">
        <v>24</v>
      </c>
      <c r="O81" s="54">
        <v>24</v>
      </c>
      <c r="P81" s="54">
        <v>24</v>
      </c>
      <c r="Q81" s="54">
        <v>24</v>
      </c>
      <c r="R81" s="54">
        <v>24</v>
      </c>
      <c r="S81" s="54">
        <v>24</v>
      </c>
      <c r="T81" s="54">
        <v>24</v>
      </c>
      <c r="U81" s="54">
        <v>24</v>
      </c>
      <c r="V81" s="54">
        <v>24</v>
      </c>
      <c r="W81" s="56">
        <v>24</v>
      </c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2">
        <f t="shared" ca="1" si="22"/>
        <v>0</v>
      </c>
      <c r="BA81" s="2">
        <f t="shared" ca="1" si="22"/>
        <v>0</v>
      </c>
      <c r="BB81" s="2">
        <f t="shared" ca="1" si="22"/>
        <v>0</v>
      </c>
      <c r="BC81" s="2">
        <f t="shared" ca="1" si="22"/>
        <v>0</v>
      </c>
      <c r="BD81" s="2">
        <f t="shared" ca="1" si="22"/>
        <v>0</v>
      </c>
      <c r="BE81" s="2">
        <f t="shared" ca="1" si="27"/>
        <v>0</v>
      </c>
      <c r="BF81" s="2">
        <f t="shared" ca="1" si="27"/>
        <v>0</v>
      </c>
      <c r="BG81" s="2">
        <f t="shared" ca="1" si="27"/>
        <v>0</v>
      </c>
      <c r="BH81" s="2">
        <f t="shared" ca="1" si="27"/>
        <v>0</v>
      </c>
      <c r="BI81" s="2">
        <f t="shared" ca="1" si="27"/>
        <v>0</v>
      </c>
      <c r="BJ81" s="2">
        <f t="shared" ca="1" si="27"/>
        <v>0</v>
      </c>
      <c r="BK81" s="2">
        <f t="shared" ca="1" si="27"/>
        <v>0</v>
      </c>
      <c r="BL81" s="2">
        <f t="shared" ca="1" si="27"/>
        <v>0</v>
      </c>
      <c r="BM81" s="2">
        <f t="shared" ca="1" si="27"/>
        <v>0</v>
      </c>
      <c r="BN81" s="2" t="str">
        <f t="shared" si="33"/>
        <v>LH</v>
      </c>
      <c r="BO81" s="2">
        <f t="shared" si="34"/>
        <v>0</v>
      </c>
      <c r="BP81" s="2">
        <f t="shared" si="29"/>
        <v>0</v>
      </c>
      <c r="BR81" s="2">
        <f t="shared" si="35"/>
        <v>1</v>
      </c>
    </row>
    <row r="82" spans="1:70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КА-9  -  ЧЧР</v>
      </c>
      <c r="B82" s="15" t="s">
        <v>1783</v>
      </c>
      <c r="C82" s="18"/>
      <c r="D82" s="18"/>
      <c r="E82" s="22"/>
      <c r="F82" s="22"/>
      <c r="G82" s="22"/>
      <c r="H82" s="20">
        <f t="shared" ca="1" si="31"/>
        <v>0</v>
      </c>
      <c r="I82" s="16" t="str">
        <f t="shared" si="32"/>
        <v>09K002LH0L19</v>
      </c>
      <c r="J82" s="54">
        <v>24</v>
      </c>
      <c r="K82" s="54">
        <v>24</v>
      </c>
      <c r="L82" s="54">
        <v>24</v>
      </c>
      <c r="M82" s="54">
        <v>24</v>
      </c>
      <c r="N82" s="54">
        <v>24</v>
      </c>
      <c r="O82" s="54">
        <v>24</v>
      </c>
      <c r="P82" s="54">
        <v>24</v>
      </c>
      <c r="Q82" s="54">
        <v>24</v>
      </c>
      <c r="R82" s="54">
        <v>24</v>
      </c>
      <c r="S82" s="54">
        <v>24</v>
      </c>
      <c r="T82" s="54">
        <v>24</v>
      </c>
      <c r="U82" s="54">
        <v>24</v>
      </c>
      <c r="V82" s="54">
        <v>24</v>
      </c>
      <c r="W82" s="56">
        <v>24</v>
      </c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2">
        <f t="shared" ca="1" si="22"/>
        <v>0</v>
      </c>
      <c r="BA82" s="2">
        <f t="shared" ca="1" si="22"/>
        <v>0</v>
      </c>
      <c r="BB82" s="2">
        <f t="shared" ca="1" si="22"/>
        <v>0</v>
      </c>
      <c r="BC82" s="2">
        <f t="shared" ca="1" si="22"/>
        <v>0</v>
      </c>
      <c r="BD82" s="2">
        <f t="shared" ca="1" si="22"/>
        <v>0</v>
      </c>
      <c r="BE82" s="2">
        <f t="shared" ca="1" si="27"/>
        <v>0</v>
      </c>
      <c r="BF82" s="2">
        <f t="shared" ca="1" si="27"/>
        <v>0</v>
      </c>
      <c r="BG82" s="2">
        <f t="shared" ca="1" si="27"/>
        <v>0</v>
      </c>
      <c r="BH82" s="2">
        <f t="shared" ca="1" si="27"/>
        <v>0</v>
      </c>
      <c r="BI82" s="2">
        <f t="shared" ca="1" si="27"/>
        <v>0</v>
      </c>
      <c r="BJ82" s="2">
        <f t="shared" ca="1" si="27"/>
        <v>0</v>
      </c>
      <c r="BK82" s="2">
        <f t="shared" ca="1" si="27"/>
        <v>0</v>
      </c>
      <c r="BL82" s="2">
        <f t="shared" ca="1" si="27"/>
        <v>0</v>
      </c>
      <c r="BM82" s="2">
        <f t="shared" ca="1" si="27"/>
        <v>0</v>
      </c>
      <c r="BN82" s="2" t="str">
        <f t="shared" si="33"/>
        <v>LH</v>
      </c>
      <c r="BO82" s="2">
        <f t="shared" si="34"/>
        <v>0</v>
      </c>
      <c r="BP82" s="2">
        <f t="shared" si="29"/>
        <v>0</v>
      </c>
      <c r="BR82" s="2">
        <f t="shared" si="35"/>
        <v>1</v>
      </c>
    </row>
    <row r="83" spans="1:70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КА-10  -  ЧЧР</v>
      </c>
      <c r="B83" s="15" t="s">
        <v>1784</v>
      </c>
      <c r="C83" s="18"/>
      <c r="D83" s="18"/>
      <c r="E83" s="22"/>
      <c r="F83" s="22"/>
      <c r="G83" s="22"/>
      <c r="H83" s="20">
        <f t="shared" ca="1" si="31"/>
        <v>0</v>
      </c>
      <c r="I83" s="16" t="str">
        <f t="shared" si="32"/>
        <v>10K002LH0L19</v>
      </c>
      <c r="J83" s="54">
        <v>24</v>
      </c>
      <c r="K83" s="54">
        <v>24</v>
      </c>
      <c r="L83" s="54">
        <v>24</v>
      </c>
      <c r="M83" s="54">
        <v>24</v>
      </c>
      <c r="N83" s="54">
        <v>23</v>
      </c>
      <c r="O83" s="54">
        <v>0</v>
      </c>
      <c r="P83" s="54">
        <v>0</v>
      </c>
      <c r="Q83" s="54">
        <v>0</v>
      </c>
      <c r="R83" s="54">
        <v>0</v>
      </c>
      <c r="S83" s="54">
        <v>13</v>
      </c>
      <c r="T83" s="54">
        <v>24</v>
      </c>
      <c r="U83" s="54">
        <v>24</v>
      </c>
      <c r="V83" s="54">
        <v>24</v>
      </c>
      <c r="W83" s="56">
        <v>24</v>
      </c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2">
        <f t="shared" ca="1" si="22"/>
        <v>0</v>
      </c>
      <c r="BA83" s="2">
        <f t="shared" ca="1" si="22"/>
        <v>0</v>
      </c>
      <c r="BB83" s="2">
        <f t="shared" ca="1" si="22"/>
        <v>0</v>
      </c>
      <c r="BC83" s="2">
        <f t="shared" ca="1" si="22"/>
        <v>0</v>
      </c>
      <c r="BD83" s="2">
        <f t="shared" ca="1" si="22"/>
        <v>0</v>
      </c>
      <c r="BE83" s="2">
        <f t="shared" ca="1" si="27"/>
        <v>0</v>
      </c>
      <c r="BF83" s="2">
        <f t="shared" ca="1" si="27"/>
        <v>0</v>
      </c>
      <c r="BG83" s="2">
        <f t="shared" ca="1" si="27"/>
        <v>0</v>
      </c>
      <c r="BH83" s="2">
        <f t="shared" ca="1" si="27"/>
        <v>0</v>
      </c>
      <c r="BI83" s="2">
        <f t="shared" ca="1" si="27"/>
        <v>0</v>
      </c>
      <c r="BJ83" s="2">
        <f t="shared" ca="1" si="27"/>
        <v>0</v>
      </c>
      <c r="BK83" s="2">
        <f t="shared" ca="1" si="27"/>
        <v>0</v>
      </c>
      <c r="BL83" s="2">
        <f t="shared" ca="1" si="27"/>
        <v>0</v>
      </c>
      <c r="BM83" s="2">
        <f t="shared" ca="1" si="27"/>
        <v>0</v>
      </c>
      <c r="BN83" s="2" t="str">
        <f t="shared" si="33"/>
        <v>LH</v>
      </c>
      <c r="BO83" s="2">
        <f t="shared" si="34"/>
        <v>0</v>
      </c>
      <c r="BP83" s="2">
        <f t="shared" si="29"/>
        <v>0</v>
      </c>
      <c r="BR83" s="2">
        <f t="shared" si="35"/>
        <v>1</v>
      </c>
    </row>
    <row r="84" spans="1:70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КА-11  -  ЧЧР</v>
      </c>
      <c r="B84" s="15" t="s">
        <v>1785</v>
      </c>
      <c r="C84" s="18"/>
      <c r="D84" s="18"/>
      <c r="E84" s="22"/>
      <c r="F84" s="22"/>
      <c r="G84" s="22"/>
      <c r="H84" s="20">
        <f t="shared" ca="1" si="31"/>
        <v>0</v>
      </c>
      <c r="I84" s="16" t="str">
        <f t="shared" si="32"/>
        <v>11K002LH0L19</v>
      </c>
      <c r="J84" s="54">
        <v>24</v>
      </c>
      <c r="K84" s="54">
        <v>24</v>
      </c>
      <c r="L84" s="54">
        <v>24</v>
      </c>
      <c r="M84" s="54">
        <v>24</v>
      </c>
      <c r="N84" s="54">
        <v>24</v>
      </c>
      <c r="O84" s="54">
        <v>24</v>
      </c>
      <c r="P84" s="54">
        <v>24</v>
      </c>
      <c r="Q84" s="54">
        <v>24</v>
      </c>
      <c r="R84" s="54">
        <v>24</v>
      </c>
      <c r="S84" s="54">
        <v>24</v>
      </c>
      <c r="T84" s="54">
        <v>24</v>
      </c>
      <c r="U84" s="54">
        <v>24</v>
      </c>
      <c r="V84" s="54">
        <v>24</v>
      </c>
      <c r="W84" s="56">
        <v>24</v>
      </c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2">
        <f t="shared" ca="1" si="22"/>
        <v>0</v>
      </c>
      <c r="BA84" s="2">
        <f t="shared" ca="1" si="22"/>
        <v>0</v>
      </c>
      <c r="BB84" s="2">
        <f t="shared" ca="1" si="22"/>
        <v>0</v>
      </c>
      <c r="BC84" s="2">
        <f t="shared" ca="1" si="22"/>
        <v>0</v>
      </c>
      <c r="BD84" s="2">
        <f t="shared" ca="1" si="22"/>
        <v>0</v>
      </c>
      <c r="BE84" s="2">
        <f t="shared" ca="1" si="27"/>
        <v>0</v>
      </c>
      <c r="BF84" s="2">
        <f t="shared" ca="1" si="27"/>
        <v>0</v>
      </c>
      <c r="BG84" s="2">
        <f t="shared" ca="1" si="27"/>
        <v>0</v>
      </c>
      <c r="BH84" s="2">
        <f t="shared" ca="1" si="27"/>
        <v>0</v>
      </c>
      <c r="BI84" s="2">
        <f t="shared" ca="1" si="27"/>
        <v>0</v>
      </c>
      <c r="BJ84" s="2">
        <f t="shared" ca="1" si="27"/>
        <v>0</v>
      </c>
      <c r="BK84" s="2">
        <f t="shared" ca="1" si="27"/>
        <v>0</v>
      </c>
      <c r="BL84" s="2">
        <f t="shared" ca="1" si="27"/>
        <v>0</v>
      </c>
      <c r="BM84" s="2">
        <f t="shared" ca="1" si="27"/>
        <v>0</v>
      </c>
      <c r="BN84" s="2" t="str">
        <f t="shared" si="33"/>
        <v>LH</v>
      </c>
      <c r="BO84" s="2">
        <f t="shared" si="34"/>
        <v>0</v>
      </c>
      <c r="BP84" s="2">
        <f t="shared" si="29"/>
        <v>0</v>
      </c>
      <c r="BR84" s="2">
        <f t="shared" si="35"/>
        <v>1</v>
      </c>
    </row>
    <row r="85" spans="1:70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КА-12  -  ЧЧР</v>
      </c>
      <c r="B85" s="15" t="s">
        <v>1786</v>
      </c>
      <c r="C85" s="18"/>
      <c r="D85" s="18"/>
      <c r="E85" s="22"/>
      <c r="F85" s="22"/>
      <c r="G85" s="22"/>
      <c r="H85" s="20">
        <f t="shared" ca="1" si="31"/>
        <v>0</v>
      </c>
      <c r="I85" s="16" t="str">
        <f t="shared" si="32"/>
        <v>12K002LH0L19</v>
      </c>
      <c r="J85" s="54">
        <v>24</v>
      </c>
      <c r="K85" s="54">
        <v>24</v>
      </c>
      <c r="L85" s="54">
        <v>24</v>
      </c>
      <c r="M85" s="54">
        <v>24</v>
      </c>
      <c r="N85" s="54">
        <v>24</v>
      </c>
      <c r="O85" s="54">
        <v>24</v>
      </c>
      <c r="P85" s="54">
        <v>24</v>
      </c>
      <c r="Q85" s="54">
        <v>24</v>
      </c>
      <c r="R85" s="54">
        <v>24</v>
      </c>
      <c r="S85" s="54">
        <v>4</v>
      </c>
      <c r="T85" s="54">
        <v>0</v>
      </c>
      <c r="U85" s="54">
        <v>0</v>
      </c>
      <c r="V85" s="54">
        <v>0</v>
      </c>
      <c r="W85" s="56">
        <v>0</v>
      </c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2">
        <f t="shared" ca="1" si="22"/>
        <v>0</v>
      </c>
      <c r="BA85" s="2">
        <f t="shared" ca="1" si="22"/>
        <v>0</v>
      </c>
      <c r="BB85" s="2">
        <f t="shared" ca="1" si="22"/>
        <v>0</v>
      </c>
      <c r="BC85" s="2">
        <f t="shared" ca="1" si="22"/>
        <v>0</v>
      </c>
      <c r="BD85" s="2">
        <f t="shared" ca="1" si="22"/>
        <v>0</v>
      </c>
      <c r="BE85" s="2">
        <f t="shared" ca="1" si="27"/>
        <v>0</v>
      </c>
      <c r="BF85" s="2">
        <f t="shared" ca="1" si="27"/>
        <v>0</v>
      </c>
      <c r="BG85" s="2">
        <f t="shared" ca="1" si="27"/>
        <v>0</v>
      </c>
      <c r="BH85" s="2">
        <f t="shared" ca="1" si="27"/>
        <v>0</v>
      </c>
      <c r="BI85" s="2">
        <f t="shared" ca="1" si="27"/>
        <v>0</v>
      </c>
      <c r="BJ85" s="2">
        <f t="shared" ca="1" si="27"/>
        <v>0</v>
      </c>
      <c r="BK85" s="2">
        <f t="shared" ca="1" si="27"/>
        <v>0</v>
      </c>
      <c r="BL85" s="2">
        <f t="shared" ca="1" si="27"/>
        <v>0</v>
      </c>
      <c r="BM85" s="2">
        <f t="shared" ca="1" si="27"/>
        <v>0</v>
      </c>
      <c r="BN85" s="2" t="str">
        <f t="shared" si="33"/>
        <v>LH</v>
      </c>
      <c r="BP85" s="2">
        <f t="shared" si="29"/>
        <v>1</v>
      </c>
      <c r="BR85" s="2">
        <f t="shared" si="35"/>
        <v>0</v>
      </c>
    </row>
    <row r="86" spans="1:70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ТА-3  -  ЧЧР</v>
      </c>
      <c r="B86" s="15" t="s">
        <v>1787</v>
      </c>
      <c r="C86" s="18"/>
      <c r="D86" s="18"/>
      <c r="E86" s="22"/>
      <c r="F86" s="22"/>
      <c r="G86" s="22"/>
      <c r="H86" s="20">
        <f t="shared" ca="1" si="31"/>
        <v>0</v>
      </c>
      <c r="I86" s="16" t="str">
        <f t="shared" si="32"/>
        <v>03T002LH0N19</v>
      </c>
      <c r="J86" s="54">
        <v>24</v>
      </c>
      <c r="K86" s="54">
        <v>24</v>
      </c>
      <c r="L86" s="54">
        <v>24</v>
      </c>
      <c r="M86" s="54">
        <v>24</v>
      </c>
      <c r="N86" s="54">
        <v>24</v>
      </c>
      <c r="O86" s="54">
        <v>24</v>
      </c>
      <c r="P86" s="54">
        <v>0</v>
      </c>
      <c r="Q86" s="54">
        <v>0</v>
      </c>
      <c r="R86" s="54">
        <v>0</v>
      </c>
      <c r="S86" s="54">
        <v>0</v>
      </c>
      <c r="T86" s="54">
        <v>0</v>
      </c>
      <c r="U86" s="54">
        <v>0</v>
      </c>
      <c r="V86" s="54">
        <v>0</v>
      </c>
      <c r="W86" s="56">
        <v>0</v>
      </c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2">
        <f t="shared" ca="1" si="22"/>
        <v>0</v>
      </c>
      <c r="BA86" s="2">
        <f t="shared" ca="1" si="22"/>
        <v>0</v>
      </c>
      <c r="BB86" s="2">
        <f t="shared" ca="1" si="22"/>
        <v>0</v>
      </c>
      <c r="BC86" s="2">
        <f t="shared" ca="1" si="22"/>
        <v>0</v>
      </c>
      <c r="BD86" s="2">
        <f t="shared" ca="1" si="22"/>
        <v>0</v>
      </c>
      <c r="BE86" s="2">
        <f t="shared" ca="1" si="27"/>
        <v>0</v>
      </c>
      <c r="BF86" s="2">
        <f t="shared" ca="1" si="27"/>
        <v>0</v>
      </c>
      <c r="BG86" s="2">
        <f t="shared" ca="1" si="27"/>
        <v>0</v>
      </c>
      <c r="BH86" s="2">
        <f t="shared" ca="1" si="27"/>
        <v>0</v>
      </c>
      <c r="BI86" s="2">
        <f t="shared" ca="1" si="27"/>
        <v>0</v>
      </c>
      <c r="BJ86" s="2">
        <f t="shared" ca="1" si="27"/>
        <v>0</v>
      </c>
      <c r="BK86" s="2">
        <f t="shared" ca="1" si="27"/>
        <v>0</v>
      </c>
      <c r="BL86" s="2">
        <f t="shared" ca="1" si="27"/>
        <v>0</v>
      </c>
      <c r="BM86" s="2">
        <f t="shared" ca="1" si="27"/>
        <v>0</v>
      </c>
      <c r="BN86" s="2" t="str">
        <f t="shared" si="33"/>
        <v>LH</v>
      </c>
      <c r="BO86" s="2">
        <f>IF(AND(COUNTIF(J86:W86,"&gt;0")&gt;6,COUNTIF(J86:W86,"&gt;0")=SUM(BR86:CE86)),SUM(BR86:CE86),0)</f>
        <v>0</v>
      </c>
      <c r="BP86" s="2">
        <f t="shared" si="29"/>
        <v>0</v>
      </c>
      <c r="BR86" s="2">
        <f t="shared" si="35"/>
        <v>1</v>
      </c>
    </row>
    <row r="87" spans="1:70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ТА-4  -  ЧЧР</v>
      </c>
      <c r="B87" s="15" t="s">
        <v>1788</v>
      </c>
      <c r="C87" s="18"/>
      <c r="D87" s="18"/>
      <c r="E87" s="22"/>
      <c r="F87" s="22"/>
      <c r="G87" s="22"/>
      <c r="H87" s="20">
        <f t="shared" ca="1" si="31"/>
        <v>0</v>
      </c>
      <c r="I87" s="16" t="str">
        <f t="shared" si="32"/>
        <v>04T002LH0N19</v>
      </c>
      <c r="J87" s="54">
        <v>0</v>
      </c>
      <c r="K87" s="54">
        <v>24</v>
      </c>
      <c r="L87" s="54">
        <v>20</v>
      </c>
      <c r="M87" s="54">
        <v>0</v>
      </c>
      <c r="N87" s="54">
        <v>0</v>
      </c>
      <c r="O87" s="54">
        <v>5</v>
      </c>
      <c r="P87" s="54">
        <v>24</v>
      </c>
      <c r="Q87" s="54">
        <v>24</v>
      </c>
      <c r="R87" s="54">
        <v>24</v>
      </c>
      <c r="S87" s="54">
        <v>24</v>
      </c>
      <c r="T87" s="54">
        <v>24</v>
      </c>
      <c r="U87" s="54">
        <v>24</v>
      </c>
      <c r="V87" s="54">
        <v>24</v>
      </c>
      <c r="W87" s="56">
        <v>24</v>
      </c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2">
        <f t="shared" ca="1" si="22"/>
        <v>0</v>
      </c>
      <c r="BA87" s="2">
        <f t="shared" ca="1" si="22"/>
        <v>0</v>
      </c>
      <c r="BB87" s="2">
        <f t="shared" ca="1" si="22"/>
        <v>0</v>
      </c>
      <c r="BC87" s="2">
        <f t="shared" ca="1" si="22"/>
        <v>0</v>
      </c>
      <c r="BD87" s="2">
        <f t="shared" ca="1" si="22"/>
        <v>0</v>
      </c>
      <c r="BE87" s="2">
        <f t="shared" ca="1" si="27"/>
        <v>0</v>
      </c>
      <c r="BF87" s="2">
        <f t="shared" ca="1" si="27"/>
        <v>0</v>
      </c>
      <c r="BG87" s="2">
        <f t="shared" ca="1" si="27"/>
        <v>0</v>
      </c>
      <c r="BH87" s="2">
        <f t="shared" ca="1" si="27"/>
        <v>0</v>
      </c>
      <c r="BI87" s="2">
        <f t="shared" ca="1" si="27"/>
        <v>0</v>
      </c>
      <c r="BJ87" s="2">
        <f t="shared" ca="1" si="27"/>
        <v>0</v>
      </c>
      <c r="BK87" s="2">
        <f t="shared" ca="1" si="27"/>
        <v>0</v>
      </c>
      <c r="BL87" s="2">
        <f t="shared" ca="1" si="27"/>
        <v>0</v>
      </c>
      <c r="BM87" s="2">
        <f t="shared" ca="1" si="27"/>
        <v>0</v>
      </c>
      <c r="BN87" s="2" t="str">
        <f t="shared" si="33"/>
        <v>LH</v>
      </c>
      <c r="BO87" s="2">
        <f>IF(AND(COUNTIF(J87:W87,"&gt;0")&gt;6,COUNTIF(J87:W87,"&gt;0")=SUM(BR87:CE87)),SUM(BR87:CE87),0)</f>
        <v>0</v>
      </c>
      <c r="BP87" s="2">
        <f t="shared" si="29"/>
        <v>0</v>
      </c>
      <c r="BR87" s="2">
        <f t="shared" si="35"/>
        <v>1</v>
      </c>
    </row>
    <row r="88" spans="1:70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ТА-5  -  ЧЧР</v>
      </c>
      <c r="B88" s="15" t="s">
        <v>1789</v>
      </c>
      <c r="C88" s="18"/>
      <c r="D88" s="18"/>
      <c r="E88" s="22"/>
      <c r="F88" s="22"/>
      <c r="G88" s="22"/>
      <c r="H88" s="20">
        <f t="shared" ca="1" si="31"/>
        <v>0</v>
      </c>
      <c r="I88" s="16" t="str">
        <f t="shared" si="32"/>
        <v>05T002LH0N19</v>
      </c>
      <c r="J88" s="54">
        <v>24</v>
      </c>
      <c r="K88" s="54">
        <v>24</v>
      </c>
      <c r="L88" s="54">
        <v>24</v>
      </c>
      <c r="M88" s="54">
        <v>24</v>
      </c>
      <c r="N88" s="54">
        <v>24</v>
      </c>
      <c r="O88" s="54">
        <v>24</v>
      </c>
      <c r="P88" s="54">
        <v>24</v>
      </c>
      <c r="Q88" s="54">
        <v>24</v>
      </c>
      <c r="R88" s="54">
        <v>24</v>
      </c>
      <c r="S88" s="54">
        <v>24</v>
      </c>
      <c r="T88" s="54">
        <v>24</v>
      </c>
      <c r="U88" s="54">
        <v>24</v>
      </c>
      <c r="V88" s="54">
        <v>24</v>
      </c>
      <c r="W88" s="56">
        <v>24</v>
      </c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2">
        <f t="shared" ca="1" si="22"/>
        <v>0</v>
      </c>
      <c r="BA88" s="2">
        <f t="shared" ca="1" si="22"/>
        <v>0</v>
      </c>
      <c r="BB88" s="2">
        <f t="shared" ca="1" si="22"/>
        <v>0</v>
      </c>
      <c r="BC88" s="2">
        <f t="shared" ca="1" si="22"/>
        <v>0</v>
      </c>
      <c r="BD88" s="2">
        <f t="shared" ca="1" si="22"/>
        <v>0</v>
      </c>
      <c r="BE88" s="2">
        <f t="shared" ca="1" si="27"/>
        <v>0</v>
      </c>
      <c r="BF88" s="2">
        <f t="shared" ca="1" si="27"/>
        <v>0</v>
      </c>
      <c r="BG88" s="2">
        <f t="shared" ca="1" si="27"/>
        <v>0</v>
      </c>
      <c r="BH88" s="2">
        <f t="shared" ca="1" si="27"/>
        <v>0</v>
      </c>
      <c r="BI88" s="2">
        <f t="shared" ca="1" si="27"/>
        <v>0</v>
      </c>
      <c r="BJ88" s="2">
        <f t="shared" ca="1" si="27"/>
        <v>0</v>
      </c>
      <c r="BK88" s="2">
        <f t="shared" ca="1" si="27"/>
        <v>0</v>
      </c>
      <c r="BL88" s="2">
        <f t="shared" ca="1" si="27"/>
        <v>0</v>
      </c>
      <c r="BM88" s="2">
        <f t="shared" ca="1" si="27"/>
        <v>0</v>
      </c>
      <c r="BN88" s="2" t="str">
        <f t="shared" si="33"/>
        <v>LH</v>
      </c>
      <c r="BO88" s="2">
        <f>IF(AND(COUNTIF(J88:W88,"&gt;0")&gt;6,COUNTIF(J88:W88,"&gt;0")=SUM(BR88:CE88)),SUM(BR88:CE88),0)</f>
        <v>0</v>
      </c>
      <c r="BP88" s="2">
        <f t="shared" si="29"/>
        <v>0</v>
      </c>
      <c r="BR88" s="2">
        <f t="shared" si="35"/>
        <v>1</v>
      </c>
    </row>
    <row r="89" spans="1:70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ТА-6  -  ЧЧР</v>
      </c>
      <c r="B89" s="15" t="s">
        <v>1790</v>
      </c>
      <c r="C89" s="18"/>
      <c r="D89" s="18"/>
      <c r="E89" s="22"/>
      <c r="F89" s="22"/>
      <c r="G89" s="22"/>
      <c r="H89" s="20">
        <f t="shared" ca="1" si="31"/>
        <v>0</v>
      </c>
      <c r="I89" s="16" t="str">
        <f t="shared" si="32"/>
        <v>06T002LH0L19</v>
      </c>
      <c r="J89" s="54">
        <v>24</v>
      </c>
      <c r="K89" s="54">
        <v>24</v>
      </c>
      <c r="L89" s="54">
        <v>24</v>
      </c>
      <c r="M89" s="54">
        <v>24</v>
      </c>
      <c r="N89" s="54">
        <v>24</v>
      </c>
      <c r="O89" s="54">
        <v>24</v>
      </c>
      <c r="P89" s="54">
        <v>24</v>
      </c>
      <c r="Q89" s="54">
        <v>24</v>
      </c>
      <c r="R89" s="54">
        <v>24</v>
      </c>
      <c r="S89" s="54">
        <v>24</v>
      </c>
      <c r="T89" s="54">
        <v>24</v>
      </c>
      <c r="U89" s="54">
        <v>24</v>
      </c>
      <c r="V89" s="54">
        <v>24</v>
      </c>
      <c r="W89" s="56">
        <v>24</v>
      </c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2">
        <f t="shared" ca="1" si="22"/>
        <v>0</v>
      </c>
      <c r="BA89" s="2">
        <f t="shared" ca="1" si="22"/>
        <v>0</v>
      </c>
      <c r="BB89" s="2">
        <f t="shared" ca="1" si="22"/>
        <v>0</v>
      </c>
      <c r="BC89" s="2">
        <f t="shared" ca="1" si="22"/>
        <v>0</v>
      </c>
      <c r="BD89" s="2">
        <f t="shared" ca="1" si="22"/>
        <v>0</v>
      </c>
      <c r="BE89" s="2">
        <f t="shared" ca="1" si="27"/>
        <v>0</v>
      </c>
      <c r="BF89" s="2">
        <f t="shared" ca="1" si="27"/>
        <v>0</v>
      </c>
      <c r="BG89" s="2">
        <f t="shared" ca="1" si="27"/>
        <v>0</v>
      </c>
      <c r="BH89" s="2">
        <f t="shared" ca="1" si="27"/>
        <v>0</v>
      </c>
      <c r="BI89" s="2">
        <f t="shared" ca="1" si="27"/>
        <v>0</v>
      </c>
      <c r="BJ89" s="2">
        <f t="shared" ca="1" si="27"/>
        <v>0</v>
      </c>
      <c r="BK89" s="2">
        <f t="shared" ca="1" si="27"/>
        <v>0</v>
      </c>
      <c r="BL89" s="2">
        <f t="shared" ca="1" si="27"/>
        <v>0</v>
      </c>
      <c r="BM89" s="2">
        <f t="shared" ca="1" si="27"/>
        <v>0</v>
      </c>
      <c r="BN89" s="2" t="str">
        <f t="shared" si="33"/>
        <v>LH</v>
      </c>
      <c r="BO89" s="2">
        <f>IF(AND(COUNTIF(J89:W89,"&gt;0")&gt;6,COUNTIF(J89:W89,"&gt;0")=SUM(BR89:CE89)),SUM(BR89:CE89),0)</f>
        <v>0</v>
      </c>
      <c r="BP89" s="2">
        <f t="shared" si="29"/>
        <v>0</v>
      </c>
      <c r="BR89" s="2">
        <f t="shared" si="35"/>
        <v>1</v>
      </c>
    </row>
    <row r="90" spans="1:70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ТА-7  -  ЧЧР</v>
      </c>
      <c r="B90" s="15" t="s">
        <v>1791</v>
      </c>
      <c r="C90" s="18"/>
      <c r="D90" s="18"/>
      <c r="E90" s="22"/>
      <c r="F90" s="22"/>
      <c r="G90" s="22"/>
      <c r="H90" s="20">
        <f t="shared" ca="1" si="31"/>
        <v>0</v>
      </c>
      <c r="I90" s="16" t="str">
        <f t="shared" si="32"/>
        <v>07T002LH0L19</v>
      </c>
      <c r="J90" s="54">
        <v>24</v>
      </c>
      <c r="K90" s="54">
        <v>24</v>
      </c>
      <c r="L90" s="54">
        <v>24</v>
      </c>
      <c r="M90" s="54">
        <v>24</v>
      </c>
      <c r="N90" s="54">
        <v>20</v>
      </c>
      <c r="O90" s="54">
        <v>0</v>
      </c>
      <c r="P90" s="54">
        <v>0</v>
      </c>
      <c r="Q90" s="54">
        <v>0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6">
        <v>0</v>
      </c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2">
        <f t="shared" ca="1" si="22"/>
        <v>0</v>
      </c>
      <c r="BA90" s="2">
        <f t="shared" ca="1" si="22"/>
        <v>0</v>
      </c>
      <c r="BB90" s="2">
        <f t="shared" ca="1" si="22"/>
        <v>0</v>
      </c>
      <c r="BC90" s="2">
        <f t="shared" ca="1" si="22"/>
        <v>0</v>
      </c>
      <c r="BD90" s="2">
        <f t="shared" ca="1" si="22"/>
        <v>0</v>
      </c>
      <c r="BE90" s="2">
        <f t="shared" ca="1" si="27"/>
        <v>0</v>
      </c>
      <c r="BF90" s="2">
        <f t="shared" ca="1" si="27"/>
        <v>0</v>
      </c>
      <c r="BG90" s="2">
        <f t="shared" ca="1" si="27"/>
        <v>0</v>
      </c>
      <c r="BH90" s="2">
        <f t="shared" ref="BH90:BM93" ca="1" si="36">COUNTIF(OFFSET(P90,,$D$2+2,COUNTIF(OFFSET($H90,1-ROW($H90),2+4*$D$2,93),"="&amp;OFFSET($H90,,2+4*$D$2))),"&gt;20")</f>
        <v>0</v>
      </c>
      <c r="BI90" s="2">
        <f t="shared" ca="1" si="36"/>
        <v>0</v>
      </c>
      <c r="BJ90" s="2">
        <f t="shared" ca="1" si="36"/>
        <v>0</v>
      </c>
      <c r="BK90" s="2">
        <f t="shared" ca="1" si="36"/>
        <v>0</v>
      </c>
      <c r="BL90" s="2">
        <f t="shared" ca="1" si="36"/>
        <v>0</v>
      </c>
      <c r="BM90" s="2">
        <f t="shared" ca="1" si="36"/>
        <v>0</v>
      </c>
      <c r="BN90" s="2" t="str">
        <f t="shared" si="33"/>
        <v>LH</v>
      </c>
      <c r="BP90" s="2">
        <f t="shared" si="29"/>
        <v>0</v>
      </c>
      <c r="BR90" s="2">
        <f t="shared" si="35"/>
        <v>0</v>
      </c>
    </row>
    <row r="91" spans="1:70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ТА-8  -  ЧЧР</v>
      </c>
      <c r="B91" s="15" t="s">
        <v>1792</v>
      </c>
      <c r="C91" s="18"/>
      <c r="D91" s="18"/>
      <c r="E91" s="22"/>
      <c r="F91" s="22"/>
      <c r="G91" s="22"/>
      <c r="H91" s="20">
        <f t="shared" ca="1" si="31"/>
        <v>0</v>
      </c>
      <c r="I91" s="16" t="str">
        <f t="shared" si="32"/>
        <v>08T002LH0L19</v>
      </c>
      <c r="J91" s="54">
        <v>24</v>
      </c>
      <c r="K91" s="54">
        <v>24</v>
      </c>
      <c r="L91" s="54">
        <v>24</v>
      </c>
      <c r="M91" s="54">
        <v>24</v>
      </c>
      <c r="N91" s="54">
        <v>24</v>
      </c>
      <c r="O91" s="54">
        <v>24</v>
      </c>
      <c r="P91" s="54">
        <v>24</v>
      </c>
      <c r="Q91" s="54">
        <v>24</v>
      </c>
      <c r="R91" s="54">
        <v>24</v>
      </c>
      <c r="S91" s="54">
        <v>24</v>
      </c>
      <c r="T91" s="54">
        <v>24</v>
      </c>
      <c r="U91" s="54">
        <v>24</v>
      </c>
      <c r="V91" s="54">
        <v>24</v>
      </c>
      <c r="W91" s="56">
        <v>24</v>
      </c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2">
        <f t="shared" ca="1" si="22"/>
        <v>0</v>
      </c>
      <c r="BA91" s="2">
        <f t="shared" ca="1" si="22"/>
        <v>0</v>
      </c>
      <c r="BB91" s="2">
        <f t="shared" ca="1" si="22"/>
        <v>0</v>
      </c>
      <c r="BC91" s="2">
        <f t="shared" ca="1" si="22"/>
        <v>0</v>
      </c>
      <c r="BD91" s="2">
        <f t="shared" ca="1" si="22"/>
        <v>0</v>
      </c>
      <c r="BE91" s="2">
        <f t="shared" ca="1" si="22"/>
        <v>0</v>
      </c>
      <c r="BF91" s="2">
        <f t="shared" ca="1" si="22"/>
        <v>0</v>
      </c>
      <c r="BG91" s="2">
        <f t="shared" ca="1" si="22"/>
        <v>0</v>
      </c>
      <c r="BH91" s="2">
        <f t="shared" ca="1" si="36"/>
        <v>0</v>
      </c>
      <c r="BI91" s="2">
        <f t="shared" ca="1" si="36"/>
        <v>0</v>
      </c>
      <c r="BJ91" s="2">
        <f t="shared" ca="1" si="36"/>
        <v>0</v>
      </c>
      <c r="BK91" s="2">
        <f t="shared" ca="1" si="36"/>
        <v>0</v>
      </c>
      <c r="BL91" s="2">
        <f t="shared" ca="1" si="36"/>
        <v>0</v>
      </c>
      <c r="BM91" s="2">
        <f t="shared" ca="1" si="36"/>
        <v>0</v>
      </c>
      <c r="BN91" s="2" t="str">
        <f t="shared" si="33"/>
        <v>LH</v>
      </c>
      <c r="BO91" s="2">
        <f>IF(AND(COUNTIF(J91:W91,"&gt;0")&gt;6,COUNTIF(J91:W91,"&gt;0")=SUM(BR91:CE91)),SUM(BR91:CE91),0)</f>
        <v>0</v>
      </c>
      <c r="BP91" s="2">
        <f t="shared" si="29"/>
        <v>0</v>
      </c>
      <c r="BR91" s="2">
        <f t="shared" si="35"/>
        <v>1</v>
      </c>
    </row>
    <row r="92" spans="1:70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Gпв</v>
      </c>
      <c r="B92" s="15" t="s">
        <v>1777</v>
      </c>
      <c r="C92" s="18"/>
      <c r="D92" s="18"/>
      <c r="E92" s="22"/>
      <c r="F92" s="22"/>
      <c r="G92" s="22"/>
      <c r="H92" s="20">
        <f t="shared" ca="1" si="31"/>
        <v>0</v>
      </c>
      <c r="I92" s="16" t="str">
        <f t="shared" si="32"/>
        <v>00K002GW0019</v>
      </c>
      <c r="J92" s="54">
        <v>44764</v>
      </c>
      <c r="K92" s="54">
        <v>45172</v>
      </c>
      <c r="L92" s="54">
        <v>42455</v>
      </c>
      <c r="M92" s="54">
        <v>40392</v>
      </c>
      <c r="N92" s="54">
        <v>40129</v>
      </c>
      <c r="O92" s="54">
        <v>37548</v>
      </c>
      <c r="P92" s="54">
        <v>35726</v>
      </c>
      <c r="Q92" s="54">
        <v>36512</v>
      </c>
      <c r="R92" s="54">
        <v>37421</v>
      </c>
      <c r="S92" s="54">
        <v>35737</v>
      </c>
      <c r="T92" s="54">
        <v>37337</v>
      </c>
      <c r="U92" s="54">
        <v>34950</v>
      </c>
      <c r="V92" s="54">
        <v>33399</v>
      </c>
      <c r="W92" s="56">
        <v>34383</v>
      </c>
      <c r="X92" s="2" t="e">
        <f t="shared" ca="1" si="21"/>
        <v>#VALUE!</v>
      </c>
      <c r="Y92" s="2" t="e">
        <f t="shared" ca="1" si="21"/>
        <v>#VALUE!</v>
      </c>
      <c r="Z92" s="2" t="e">
        <f t="shared" ca="1" si="21"/>
        <v>#VALUE!</v>
      </c>
      <c r="AA92" s="2" t="e">
        <f t="shared" ca="1" si="21"/>
        <v>#VALUE!</v>
      </c>
      <c r="AB92" s="2" t="e">
        <f t="shared" ca="1" si="21"/>
        <v>#VALUE!</v>
      </c>
      <c r="AC92" s="2" t="e">
        <f t="shared" ca="1" si="26"/>
        <v>#VALUE!</v>
      </c>
      <c r="AD92" s="2" t="e">
        <f t="shared" ca="1" si="26"/>
        <v>#VALUE!</v>
      </c>
      <c r="AE92" s="2" t="e">
        <f t="shared" ca="1" si="26"/>
        <v>#VALUE!</v>
      </c>
      <c r="AF92" s="2" t="e">
        <f t="shared" ca="1" si="26"/>
        <v>#VALUE!</v>
      </c>
      <c r="AG92" s="2" t="e">
        <f t="shared" ca="1" si="26"/>
        <v>#VALUE!</v>
      </c>
      <c r="AH92" s="2" t="e">
        <f t="shared" ca="1" si="26"/>
        <v>#VALUE!</v>
      </c>
      <c r="AI92" s="2" t="e">
        <f t="shared" ca="1" si="26"/>
        <v>#VALUE!</v>
      </c>
      <c r="AJ92" s="2" t="e">
        <f t="shared" ca="1" si="26"/>
        <v>#VALUE!</v>
      </c>
      <c r="AK92" s="2" t="e">
        <f t="shared" ca="1" si="26"/>
        <v>#VALUE!</v>
      </c>
      <c r="AL92" s="55">
        <v>56640</v>
      </c>
      <c r="AM92" s="55">
        <v>56640</v>
      </c>
      <c r="AN92" s="55">
        <v>56640</v>
      </c>
      <c r="AO92" s="55">
        <v>56640</v>
      </c>
      <c r="AP92" s="55">
        <v>56220</v>
      </c>
      <c r="AQ92" s="55">
        <v>46560</v>
      </c>
      <c r="AR92" s="55">
        <v>46560</v>
      </c>
      <c r="AS92" s="55">
        <v>46560</v>
      </c>
      <c r="AT92" s="55">
        <v>46560</v>
      </c>
      <c r="AU92" s="55">
        <v>43620</v>
      </c>
      <c r="AV92" s="55">
        <v>46560</v>
      </c>
      <c r="AW92" s="55">
        <v>46560</v>
      </c>
      <c r="AX92" s="55">
        <v>46560</v>
      </c>
      <c r="AY92" s="55">
        <v>46560</v>
      </c>
      <c r="AZ92" s="2">
        <f t="shared" ca="1" si="22"/>
        <v>0</v>
      </c>
      <c r="BA92" s="2">
        <f t="shared" ca="1" si="22"/>
        <v>0</v>
      </c>
      <c r="BB92" s="2">
        <f t="shared" ca="1" si="22"/>
        <v>0</v>
      </c>
      <c r="BC92" s="2">
        <f t="shared" ca="1" si="22"/>
        <v>0</v>
      </c>
      <c r="BD92" s="2">
        <f t="shared" ca="1" si="22"/>
        <v>0</v>
      </c>
      <c r="BE92" s="2">
        <f t="shared" ca="1" si="22"/>
        <v>0</v>
      </c>
      <c r="BF92" s="2">
        <f t="shared" ca="1" si="22"/>
        <v>0</v>
      </c>
      <c r="BG92" s="2">
        <f t="shared" ca="1" si="22"/>
        <v>0</v>
      </c>
      <c r="BH92" s="2">
        <f t="shared" ca="1" si="36"/>
        <v>0</v>
      </c>
      <c r="BI92" s="2">
        <f t="shared" ca="1" si="36"/>
        <v>0</v>
      </c>
      <c r="BJ92" s="2">
        <f t="shared" ca="1" si="36"/>
        <v>0</v>
      </c>
      <c r="BK92" s="2">
        <f t="shared" ca="1" si="36"/>
        <v>0</v>
      </c>
      <c r="BL92" s="2">
        <f t="shared" ca="1" si="36"/>
        <v>0</v>
      </c>
      <c r="BM92" s="2">
        <f t="shared" ca="1" si="36"/>
        <v>0</v>
      </c>
      <c r="BN92" s="2" t="str">
        <f t="shared" si="33"/>
        <v>GW</v>
      </c>
    </row>
    <row r="93" spans="1:70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Потери пара и конденсата</v>
      </c>
      <c r="B93" s="15" t="s">
        <v>1778</v>
      </c>
      <c r="C93" s="22">
        <v>50</v>
      </c>
      <c r="D93" s="110" t="s">
        <v>2980</v>
      </c>
      <c r="E93" s="22">
        <v>51</v>
      </c>
      <c r="F93" s="110" t="s">
        <v>3004</v>
      </c>
      <c r="G93" s="22"/>
      <c r="H93" s="20">
        <f>IFERROR(IF(AND(MID(D93,1,1)*MID(F93,1,1)=1,RIGHT(F93,LEN(F93)-1)-RIGHT(D93,LEN(D93)-1)&gt;1),1,0),"-")</f>
        <v>0</v>
      </c>
      <c r="I93" s="16" t="str">
        <f t="shared" si="32"/>
        <v>00S102MK0019</v>
      </c>
      <c r="J93" s="54">
        <v>3.6971673666339022</v>
      </c>
      <c r="K93" s="54">
        <v>3.9958381298149299</v>
      </c>
      <c r="L93" s="54">
        <v>3.9170886821340241</v>
      </c>
      <c r="M93" s="54">
        <v>4.2409387997623291</v>
      </c>
      <c r="N93" s="54">
        <v>3.9522539809115602</v>
      </c>
      <c r="O93" s="54">
        <v>4.5834664962181737</v>
      </c>
      <c r="P93" s="54">
        <v>4.5233163522364661</v>
      </c>
      <c r="Q93" s="54">
        <v>4.6861305872042074</v>
      </c>
      <c r="R93" s="54">
        <v>4.1206809010983134</v>
      </c>
      <c r="S93" s="54">
        <v>4.6702297338892462</v>
      </c>
      <c r="T93" s="54">
        <v>5.3646516859951259</v>
      </c>
      <c r="U93" s="54">
        <v>5.5307582260371957</v>
      </c>
      <c r="V93" s="54">
        <v>4.7965507949339798</v>
      </c>
      <c r="W93" s="56">
        <v>4.3393537503999067</v>
      </c>
      <c r="X93" s="2" t="e">
        <f t="shared" ca="1" si="21"/>
        <v>#N/A</v>
      </c>
      <c r="Y93" s="2" t="e">
        <f t="shared" ca="1" si="21"/>
        <v>#N/A</v>
      </c>
      <c r="Z93" s="2" t="e">
        <f t="shared" ca="1" si="21"/>
        <v>#N/A</v>
      </c>
      <c r="AA93" s="2" t="e">
        <f t="shared" ca="1" si="21"/>
        <v>#N/A</v>
      </c>
      <c r="AB93" s="2" t="e">
        <f t="shared" ca="1" si="21"/>
        <v>#N/A</v>
      </c>
      <c r="AC93" s="2" t="e">
        <f t="shared" ca="1" si="26"/>
        <v>#N/A</v>
      </c>
      <c r="AD93" s="2" t="e">
        <f t="shared" ca="1" si="26"/>
        <v>#N/A</v>
      </c>
      <c r="AE93" s="2" t="e">
        <f t="shared" ca="1" si="26"/>
        <v>#N/A</v>
      </c>
      <c r="AF93" s="2" t="e">
        <f t="shared" ca="1" si="26"/>
        <v>#N/A</v>
      </c>
      <c r="AG93" s="2" t="e">
        <f t="shared" ca="1" si="26"/>
        <v>#N/A</v>
      </c>
      <c r="AH93" s="2" t="e">
        <f t="shared" ca="1" si="26"/>
        <v>#N/A</v>
      </c>
      <c r="AI93" s="2" t="e">
        <f t="shared" ca="1" si="26"/>
        <v>#N/A</v>
      </c>
      <c r="AJ93" s="2" t="e">
        <f t="shared" ca="1" si="26"/>
        <v>#N/A</v>
      </c>
      <c r="AK93" s="2" t="e">
        <f t="shared" ca="1" si="26"/>
        <v>#N/A</v>
      </c>
      <c r="AL93" s="55">
        <v>20.873916540076845</v>
      </c>
      <c r="AM93" s="55">
        <v>21.12149118923227</v>
      </c>
      <c r="AN93" s="55">
        <v>21.995053586150046</v>
      </c>
      <c r="AO93" s="55">
        <v>23.039215686274506</v>
      </c>
      <c r="AP93" s="55">
        <v>23.155324079842508</v>
      </c>
      <c r="AQ93" s="55">
        <v>24.797592415042079</v>
      </c>
      <c r="AR93" s="55">
        <v>26.650058780719927</v>
      </c>
      <c r="AS93" s="55">
        <v>26.122918492550397</v>
      </c>
      <c r="AT93" s="55">
        <v>25.560514149808927</v>
      </c>
      <c r="AU93" s="55">
        <v>27.98500153902118</v>
      </c>
      <c r="AV93" s="55">
        <v>25.6073064252618</v>
      </c>
      <c r="AW93" s="55">
        <v>27.278969957081543</v>
      </c>
      <c r="AX93" s="55">
        <v>28.485882810862602</v>
      </c>
      <c r="AY93" s="55">
        <v>27.696826920280373</v>
      </c>
      <c r="AZ93" s="2">
        <f t="shared" ca="1" si="22"/>
        <v>0</v>
      </c>
      <c r="BA93" s="2">
        <f t="shared" ca="1" si="22"/>
        <v>0</v>
      </c>
      <c r="BB93" s="2">
        <f t="shared" ca="1" si="22"/>
        <v>0</v>
      </c>
      <c r="BC93" s="2">
        <f t="shared" ca="1" si="22"/>
        <v>0</v>
      </c>
      <c r="BD93" s="2">
        <f t="shared" ca="1" si="22"/>
        <v>0</v>
      </c>
      <c r="BE93" s="2">
        <f t="shared" ca="1" si="22"/>
        <v>0</v>
      </c>
      <c r="BF93" s="2">
        <f t="shared" ca="1" si="22"/>
        <v>0</v>
      </c>
      <c r="BG93" s="2">
        <f t="shared" ca="1" si="22"/>
        <v>0</v>
      </c>
      <c r="BH93" s="2">
        <f t="shared" ca="1" si="36"/>
        <v>0</v>
      </c>
      <c r="BI93" s="2">
        <f t="shared" ca="1" si="36"/>
        <v>0</v>
      </c>
      <c r="BJ93" s="2">
        <f t="shared" ca="1" si="36"/>
        <v>0</v>
      </c>
      <c r="BK93" s="2">
        <f t="shared" ca="1" si="36"/>
        <v>0</v>
      </c>
      <c r="BL93" s="2">
        <f t="shared" ca="1" si="36"/>
        <v>0</v>
      </c>
      <c r="BM93" s="2">
        <f t="shared" ca="1" si="36"/>
        <v>0</v>
      </c>
      <c r="BN93" s="2" t="str">
        <f t="shared" si="33"/>
        <v>MK</v>
      </c>
    </row>
    <row r="94" spans="1:70" x14ac:dyDescent="0.25">
      <c r="A94"/>
      <c r="B94"/>
      <c r="C94"/>
      <c r="D94"/>
    </row>
    <row r="95" spans="1:70" x14ac:dyDescent="0.25">
      <c r="A95" s="98"/>
      <c r="B95"/>
      <c r="C95"/>
      <c r="D95"/>
    </row>
    <row r="96" spans="1:70" x14ac:dyDescent="0.25">
      <c r="A96" s="98"/>
      <c r="B96"/>
      <c r="C96"/>
      <c r="D96"/>
    </row>
    <row r="97" spans="1:4" x14ac:dyDescent="0.25">
      <c r="A97" s="98"/>
      <c r="B97"/>
      <c r="C97"/>
      <c r="D97"/>
    </row>
    <row r="98" spans="1:4" x14ac:dyDescent="0.25">
      <c r="A98" s="98"/>
    </row>
    <row r="99" spans="1:4" x14ac:dyDescent="0.25">
      <c r="A99" s="98"/>
    </row>
    <row r="100" spans="1:4" x14ac:dyDescent="0.25">
      <c r="A100" s="98"/>
    </row>
    <row r="101" spans="1:4" x14ac:dyDescent="0.25">
      <c r="A101" s="98"/>
    </row>
    <row r="102" spans="1:4" x14ac:dyDescent="0.25">
      <c r="A102" s="98"/>
    </row>
    <row r="103" spans="1:4" x14ac:dyDescent="0.25">
      <c r="A103" s="98"/>
    </row>
    <row r="104" spans="1:4" x14ac:dyDescent="0.25">
      <c r="A104" s="98"/>
    </row>
    <row r="105" spans="1:4" x14ac:dyDescent="0.25">
      <c r="A105" s="98"/>
    </row>
    <row r="106" spans="1:4" x14ac:dyDescent="0.25">
      <c r="A106" s="98"/>
    </row>
    <row r="107" spans="1:4" x14ac:dyDescent="0.25">
      <c r="A107" s="98"/>
    </row>
    <row r="108" spans="1:4" x14ac:dyDescent="0.25">
      <c r="A108" s="98"/>
    </row>
  </sheetData>
  <mergeCells count="5">
    <mergeCell ref="E3:F3"/>
    <mergeCell ref="E4:F4"/>
    <mergeCell ref="C6:F6"/>
    <mergeCell ref="G6:G7"/>
    <mergeCell ref="C7:D7"/>
  </mergeCells>
  <conditionalFormatting sqref="H8:W93">
    <cfRule type="expression" dxfId="53" priority="2" stopIfTrue="1">
      <formula>H8=0</formula>
    </cfRule>
  </conditionalFormatting>
  <conditionalFormatting sqref="I8:W93">
    <cfRule type="expression" dxfId="52" priority="6" stopIfTrue="1">
      <formula>OFFSET(I8,,$D$2)=42</formula>
    </cfRule>
    <cfRule type="expression" dxfId="51" priority="7">
      <formula>OR(OFFSET(I8,,$D$2)=1,OFFSET(I8,,$D$2)=2,MOD(OFFSET(I8,,$D$2),10)=1,MOD(OFFSET(I8,,$D$2),10)=2)</formula>
    </cfRule>
  </conditionalFormatting>
  <conditionalFormatting sqref="H4">
    <cfRule type="expression" dxfId="50" priority="4">
      <formula>$H$4="НА СТАНЦИИ"</formula>
    </cfRule>
    <cfRule type="expression" dxfId="49" priority="5">
      <formula>$H$4="ОФИЦИАЛЬНО"</formula>
    </cfRule>
  </conditionalFormatting>
  <conditionalFormatting sqref="AL8:AY93">
    <cfRule type="expression" dxfId="48" priority="8" stopIfTrue="1">
      <formula>AL8=0</formula>
    </cfRule>
  </conditionalFormatting>
  <conditionalFormatting sqref="J8:W93">
    <cfRule type="expression" dxfId="47" priority="1" stopIfTrue="1">
      <formula>AND(OFFSET(J8,MATCH(MID($A8,1,SEARCH(" ",$A8)-1)&amp;"  -  ЧЧР",$A:$A,0)-ROW(J8),)*1&gt;0,OR(J8="",J8=0))</formula>
    </cfRule>
    <cfRule type="expression" dxfId="46" priority="3">
      <formula>OFFSET(J8,MATCH(MID($A8,1,SEARCH(" ",$A8)-1)&amp;"  -  ЧЧР",$A:$A,0)-ROW(J8),)&lt;&gt;24</formula>
    </cfRule>
  </conditionalFormatting>
  <conditionalFormatting sqref="X8:AK93">
    <cfRule type="expression" dxfId="45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3329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330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331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332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333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334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335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336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/>
  <dimension ref="A1:CW95"/>
  <sheetViews>
    <sheetView zoomScale="90" zoomScaleNormal="90" workbookViewId="0">
      <pane xSplit="8" ySplit="7" topLeftCell="AM47" activePane="bottomRight" state="frozen"/>
      <selection pane="topRight" activeCell="H1" sqref="H1"/>
      <selection pane="bottomLeft" activeCell="A8" sqref="A8"/>
      <selection pane="bottomRight" activeCell="B2" sqref="B2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82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4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1309</v>
      </c>
      <c r="C8" s="18">
        <v>188</v>
      </c>
      <c r="D8" s="18">
        <v>130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01K002TU0020</v>
      </c>
      <c r="J8" s="54">
        <v>169.46170833333301</v>
      </c>
      <c r="K8" s="54">
        <v>170.35825</v>
      </c>
      <c r="L8" s="54">
        <v>169.338333333333</v>
      </c>
      <c r="M8" s="54">
        <v>171.80120833333299</v>
      </c>
      <c r="N8" s="54">
        <v>172.25902083333301</v>
      </c>
      <c r="O8" s="54">
        <v>173.750333333333</v>
      </c>
      <c r="P8" s="54">
        <v>175.096479166667</v>
      </c>
      <c r="Q8" s="54">
        <v>168.60060416666701</v>
      </c>
      <c r="R8" s="54">
        <v>166.97514583333299</v>
      </c>
      <c r="S8" s="54">
        <v>171.86529166666699</v>
      </c>
      <c r="T8" s="54">
        <v>178.66568749999999</v>
      </c>
      <c r="U8" s="54">
        <v>179.70568750000001</v>
      </c>
      <c r="V8" s="54">
        <v>173.738229166667</v>
      </c>
      <c r="W8" s="56">
        <v>169.89829166666701</v>
      </c>
      <c r="X8" s="2">
        <f ca="1">IF(J8&lt;&gt;"",IF(LEFT($E8,2)="+-",IF(OR(J8&lt;MIN($C8:$D8),J8&gt;MAX($C8:$D8)),1,0),IF(AND(1*$E8&gt;0,J8&gt;MAX($C8:$D8)),1,IF(AND(1*$E8&lt;0,J8&lt;MIN($C8:$D8)),1,0)))+10*IF(SUM(OFFSET($A$68,MATCH(MID($A8,1,SEARCH(" ",$A8)-1)&amp;"  -  ЧЧР",$A$68:$A$79,0)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$68,IFERROR(MATCH("КА-"&amp;MID($A8,4,2)*1&amp;"А  -  ЧЧР",$A$68:$A$79,0),MATCH("КА-"&amp;MID($A8,4,2)*1&amp;"  -  ЧЧР",$A$68:$A$79,0))-1,COLUMN(J8)-1,,)+OFFSET($A$68,IFERROR(MATCH("КА-"&amp;MID($A8,4,2)*1&amp;"Б  -  ЧЧР",$A$68:$A$79,0),MATCH("КА-"&amp;MID($A8,4,2)*1&amp;"  -  ЧЧР",$A$68:$A$79,0))-1,COLUMN(J8)-1,,)=48,1,0),1),1)),0),0)*IF($G8&gt;0,IF(COLUMN(T$7)-COLUMN($J$7)&gt;=$D$2+$G8,IF(SUM(OFFSET(T8,,-1,,-$G8))&gt;=$G8*21,2,1),1),2)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IF(K8&lt;&gt;"",IF(LEFT($E8,2)="+-",IF(OR(K8&lt;MIN($C8:$D8),K8&gt;MAX($C8:$D8)),1,0),IF(AND(1*$E8&gt;0,K8&gt;MAX($C8:$D8)),1,IF(AND(1*$E8&lt;0,K8&lt;MIN($C8:$D8)),1,0)))+10*IF(SUM(OFFSET($A$68,MATCH(MID($A8,1,SEARCH(" ",$A8)-1)&amp;"  -  ЧЧР",$A$68:$A$79,0)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$68,IFERROR(MATCH("КА-"&amp;MID($A8,4,2)*1&amp;"А  -  ЧЧР",$A$68:$A$79,0),MATCH("КА-"&amp;MID($A8,4,2)*1&amp;"  -  ЧЧР",$A$68:$A$79,0))-1,COLUMN(K8)-1,,)+OFFSET($A$68,IFERROR(MATCH("КА-"&amp;MID($A8,4,2)*1&amp;"Б  -  ЧЧР",$A$68:$A$79,0),MATCH("КА-"&amp;MID($A8,4,2)*1&amp;"  -  ЧЧР",$A$68:$A$79,0))-1,COLUMN(K8)-1,,)=48,1,0),1),1)),0),0)*IF($G8&gt;0,IF(COLUMN(U$7)-COLUMN($J$7)&gt;=$D$2+$G8,IF(SUM(OFFSET(U8,,-1,,-$G8))&gt;=$G8*21,2,1),1),2)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176.44000650665501</v>
      </c>
      <c r="AM8" s="55">
        <v>176.436598178938</v>
      </c>
      <c r="AN8" s="55">
        <v>169.404297420169</v>
      </c>
      <c r="AO8" s="55">
        <v>176.06869482594499</v>
      </c>
      <c r="AP8" s="55">
        <v>175.19240412706401</v>
      </c>
      <c r="AQ8" s="55">
        <v>177.68046469105701</v>
      </c>
      <c r="AR8" s="55">
        <v>177.815366727895</v>
      </c>
      <c r="AS8" s="55">
        <v>176.42600224714101</v>
      </c>
      <c r="AT8" s="55">
        <v>177.45467517753099</v>
      </c>
      <c r="AU8" s="55">
        <v>177.594277804603</v>
      </c>
      <c r="AV8" s="55">
        <v>177.44822668528101</v>
      </c>
      <c r="AW8" s="55">
        <v>176.44143037632699</v>
      </c>
      <c r="AX8" s="55">
        <v>176.76087330714799</v>
      </c>
      <c r="AY8" s="55">
        <v>176.18607768493999</v>
      </c>
      <c r="AZ8" s="2">
        <f ca="1">COUNTIF(OFFSET(H8,,$D$2+2,COUNTIF(OFFSET($H8,1-ROW($H8),2+4*$D$2,80),"="&amp;OFFSET($H8,,2+4*$D$2))),"&gt;20")</f>
        <v>0</v>
      </c>
      <c r="BA8" s="2">
        <f t="shared" ref="BA8:BM23" ca="1" si="1">COUNTIF(OFFSET(I8,,$D$2+2,COUNTIF(OFFSET($H8,1-ROW($H8),2+4*$D$2,80),"="&amp;OFFSET($H8,,2+4*$D$2))),"&gt;20")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1</v>
      </c>
      <c r="BG8" s="2">
        <f t="shared" ca="1" si="1"/>
        <v>1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1</v>
      </c>
      <c r="BM8" s="2">
        <f t="shared" ca="1" si="1"/>
        <v>0</v>
      </c>
      <c r="BN8" s="2" t="str">
        <f>MID(B8,7,2)</f>
        <v>TU</v>
      </c>
      <c r="BO8" s="2">
        <f t="shared" ref="BO8:BO39" si="2">IF(AND(COUNTIF(J8:W8,"&gt;0")&gt;6,COUNTIF(J8:W8,"&gt;0")=SUM(BR8:CE8)),SUM(BR8:CE8),0)</f>
        <v>0</v>
      </c>
      <c r="BP8" s="2">
        <f t="shared" ref="BP8:BP39" si="3">IF(AND(COUNTIF(J8:W8,"&gt;0")&gt;6,SUM(BR8:CE8)=0),1,0)</f>
        <v>1</v>
      </c>
      <c r="BR8" s="2">
        <f t="shared" ref="BR8:CE13" si="4">IF(AND(J68 &gt;0,J8&gt;$C8,J8 &gt;20),1,0)</f>
        <v>0</v>
      </c>
      <c r="BS8" s="2">
        <f t="shared" si="4"/>
        <v>0</v>
      </c>
      <c r="BT8" s="2">
        <f t="shared" si="4"/>
        <v>0</v>
      </c>
      <c r="BU8" s="2">
        <f t="shared" si="4"/>
        <v>0</v>
      </c>
      <c r="BV8" s="2">
        <f t="shared" si="4"/>
        <v>0</v>
      </c>
      <c r="BW8" s="2">
        <f t="shared" si="4"/>
        <v>0</v>
      </c>
      <c r="BX8" s="2">
        <f t="shared" si="4"/>
        <v>0</v>
      </c>
      <c r="BY8" s="2">
        <f t="shared" si="4"/>
        <v>0</v>
      </c>
      <c r="BZ8" s="2">
        <f t="shared" si="4"/>
        <v>0</v>
      </c>
      <c r="CA8" s="2">
        <f t="shared" si="4"/>
        <v>0</v>
      </c>
      <c r="CB8" s="2">
        <f t="shared" si="4"/>
        <v>0</v>
      </c>
      <c r="CC8" s="2">
        <f t="shared" si="4"/>
        <v>0</v>
      </c>
      <c r="CD8" s="2">
        <f t="shared" si="4"/>
        <v>0</v>
      </c>
      <c r="CE8" s="2">
        <f t="shared" si="4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КА-2  -  Тух</v>
      </c>
      <c r="B9" s="10" t="s">
        <v>1310</v>
      </c>
      <c r="C9" s="18">
        <v>188</v>
      </c>
      <c r="D9" s="18">
        <v>130</v>
      </c>
      <c r="E9" s="22" t="s">
        <v>114</v>
      </c>
      <c r="F9" s="22">
        <v>3</v>
      </c>
      <c r="G9" s="22"/>
      <c r="H9" s="20">
        <f t="shared" ref="H9:H72" ca="1" si="5">IF(COUNTIF(OFFSET(H9,,2+$D$2+$B$3-$B$2,,$C$3-$B$3+1),"=42")+COUNTIF(OFFSET(H9,,2+$D$2+$B$3-$B$2,,$C$3-$B$3+1),"=21")&gt;0,1,0)</f>
        <v>0</v>
      </c>
      <c r="I9" s="16" t="str">
        <f t="shared" ref="I9:I72" si="6">IF(MID(B9,7,2)="MX",REPLACE(B9,5,2,"01"),IF(AND(MID(B9,11,2)="20",MID(B9,7,2)="KV"),REPLACE(B9,5,2,"12"),IF(MID(B9,7,2)="MK",IF(MID(B9,11,2)="26",REPLACE(B9,5,2,"02"),IF(MID(B9,11,2)="06",REPLACE(B9,3,4,"S002"),REPLACE(B9,6,1,"2"))),REPLACE(B9,6,1,"2"))))</f>
        <v>02K002TU0020</v>
      </c>
      <c r="J9" s="54">
        <v>183.74565972222226</v>
      </c>
      <c r="K9" s="54">
        <v>182.18255208333338</v>
      </c>
      <c r="L9" s="54">
        <v>182.52482638888884</v>
      </c>
      <c r="M9" s="54">
        <v>184.80651041666667</v>
      </c>
      <c r="N9" s="54">
        <v>184.71497427565626</v>
      </c>
      <c r="O9" s="54">
        <v>0</v>
      </c>
      <c r="P9" s="54">
        <v>0</v>
      </c>
      <c r="Q9" s="54">
        <v>168.6154028529813</v>
      </c>
      <c r="R9" s="54">
        <v>180.15156249999998</v>
      </c>
      <c r="S9" s="54">
        <v>179.66493055555566</v>
      </c>
      <c r="T9" s="54">
        <v>186.19479166666667</v>
      </c>
      <c r="U9" s="54">
        <v>188.30434027777781</v>
      </c>
      <c r="V9" s="54">
        <v>184.68124999999995</v>
      </c>
      <c r="W9" s="56">
        <v>180.84461805555554</v>
      </c>
      <c r="X9" s="2">
        <f t="shared" ref="X9:AK41" ca="1" si="7">IF(J9&lt;&gt;"",IF(LEFT($E9,2)="+-",IF(OR(J9&lt;MIN($C9:$D9),J9&gt;MAX($C9:$D9)),1,0),IF(AND(1*$E9&gt;0,J9&gt;MAX($C9:$D9)),1,IF(AND(1*$E9&lt;0,J9&lt;MIN($C9:$D9)),1,0)))+10*IF(SUM(OFFSET($A$68,MATCH(MID($A9,1,SEARCH(" ",$A9)-1)&amp;"  -  ЧЧР",$A$68:$A$79,0)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$68,IFERROR(MATCH("КА-"&amp;MID($A9,4,2)*1&amp;"А  -  ЧЧР",$A$68:$A$79,0),MATCH("КА-"&amp;MID($A9,4,2)*1&amp;"  -  ЧЧР",$A$68:$A$79,0))-1,COLUMN(J9)-1,,)+OFFSET($A$68,IFERROR(MATCH("КА-"&amp;MID($A9,4,2)*1&amp;"Б  -  ЧЧР",$A$68:$A$79,0),MATCH("КА-"&amp;MID($A9,4,2)*1&amp;"  -  ЧЧР",$A$68:$A$79,0))-1,COLUMN(J9)-1,,)=48,1,0),1),1)),0),0)*IF($G9&gt;0,IF(COLUMN(T$7)-COLUMN($J$7)&gt;=$D$2+$G9,IF(SUM(OFFSET(T9,,-1,,-$G9))&gt;=$G9*21,2,1),1),2)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2</v>
      </c>
      <c r="AJ9" s="2">
        <f t="shared" ca="1" si="0"/>
        <v>0</v>
      </c>
      <c r="AK9" s="2">
        <f t="shared" ca="1" si="0"/>
        <v>0</v>
      </c>
      <c r="AL9" s="55">
        <v>178.42055021180121</v>
      </c>
      <c r="AM9" s="55">
        <v>178.17656434671599</v>
      </c>
      <c r="AN9" s="55">
        <v>171.1785088226024</v>
      </c>
      <c r="AO9" s="55">
        <v>178.89319482551778</v>
      </c>
      <c r="AP9" s="55">
        <v>177.93450300700536</v>
      </c>
      <c r="AQ9" s="55">
        <v>0</v>
      </c>
      <c r="AR9" s="55">
        <v>0</v>
      </c>
      <c r="AS9" s="55">
        <v>169.19215939378245</v>
      </c>
      <c r="AT9" s="55">
        <v>176.47982395159431</v>
      </c>
      <c r="AU9" s="55">
        <v>178.61110906204505</v>
      </c>
      <c r="AV9" s="55">
        <v>179.00252995677832</v>
      </c>
      <c r="AW9" s="55">
        <v>178.58978298980531</v>
      </c>
      <c r="AX9" s="55">
        <v>178.33908234050941</v>
      </c>
      <c r="AY9" s="55">
        <v>178.85652194163944</v>
      </c>
      <c r="AZ9" s="2">
        <f t="shared" ref="AZ9:BM41" ca="1" si="8">COUNTIF(OFFSET(H9,,$D$2+2,COUNTIF(OFFSET($H9,1-ROW($H9),2+4*$D$2,80),"="&amp;OFFSET($H9,,2+4*$D$2))),"&gt;20")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1</v>
      </c>
      <c r="BG9" s="2">
        <f t="shared" ca="1" si="1"/>
        <v>1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1</v>
      </c>
      <c r="BM9" s="2">
        <f t="shared" ca="1" si="1"/>
        <v>0</v>
      </c>
      <c r="BN9" s="2" t="str">
        <f t="shared" ref="BN9:BN72" si="9">MID(B9,7,2)</f>
        <v>TU</v>
      </c>
      <c r="BO9" s="2">
        <f t="shared" si="2"/>
        <v>0</v>
      </c>
      <c r="BP9" s="2">
        <f t="shared" si="3"/>
        <v>0</v>
      </c>
      <c r="BR9" s="2">
        <f t="shared" si="4"/>
        <v>0</v>
      </c>
      <c r="BS9" s="2">
        <f t="shared" si="4"/>
        <v>0</v>
      </c>
      <c r="BT9" s="2">
        <f t="shared" si="4"/>
        <v>0</v>
      </c>
      <c r="BU9" s="2">
        <f t="shared" si="4"/>
        <v>0</v>
      </c>
      <c r="BV9" s="2">
        <f t="shared" si="4"/>
        <v>0</v>
      </c>
      <c r="BW9" s="2">
        <f t="shared" si="4"/>
        <v>0</v>
      </c>
      <c r="BX9" s="2">
        <f t="shared" si="4"/>
        <v>0</v>
      </c>
      <c r="BY9" s="2">
        <f t="shared" si="4"/>
        <v>0</v>
      </c>
      <c r="BZ9" s="2">
        <f t="shared" si="4"/>
        <v>0</v>
      </c>
      <c r="CA9" s="2">
        <f t="shared" si="4"/>
        <v>0</v>
      </c>
      <c r="CB9" s="2">
        <f t="shared" si="4"/>
        <v>0</v>
      </c>
      <c r="CC9" s="2">
        <f t="shared" si="4"/>
        <v>1</v>
      </c>
      <c r="CD9" s="2">
        <f t="shared" si="4"/>
        <v>0</v>
      </c>
      <c r="CE9" s="2">
        <f t="shared" si="4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КА-3  -  Тух</v>
      </c>
      <c r="B10" s="10" t="s">
        <v>1311</v>
      </c>
      <c r="C10" s="18">
        <v>188</v>
      </c>
      <c r="D10" s="18">
        <v>130</v>
      </c>
      <c r="E10" s="22" t="s">
        <v>114</v>
      </c>
      <c r="F10" s="22">
        <v>3</v>
      </c>
      <c r="G10" s="22"/>
      <c r="H10" s="20">
        <f t="shared" ca="1" si="5"/>
        <v>0</v>
      </c>
      <c r="I10" s="16" t="str">
        <f t="shared" si="6"/>
        <v>03K002TU0020</v>
      </c>
      <c r="J10" s="54">
        <v>186.54336805555553</v>
      </c>
      <c r="K10" s="54">
        <v>187.88454861111117</v>
      </c>
      <c r="L10" s="54">
        <v>186.8394097222222</v>
      </c>
      <c r="M10" s="54">
        <v>187.28638888888884</v>
      </c>
      <c r="N10" s="54">
        <v>188.71093750000003</v>
      </c>
      <c r="O10" s="54">
        <v>188.58758680555556</v>
      </c>
      <c r="P10" s="54">
        <v>190.40187500000005</v>
      </c>
      <c r="Q10" s="54">
        <v>186.76746527777775</v>
      </c>
      <c r="R10" s="54">
        <v>183.69998263888888</v>
      </c>
      <c r="S10" s="54">
        <v>184.69529513888889</v>
      </c>
      <c r="T10" s="54">
        <v>189.86958333333325</v>
      </c>
      <c r="U10" s="54">
        <v>191.90675347222216</v>
      </c>
      <c r="V10" s="54">
        <v>188.21972222222226</v>
      </c>
      <c r="W10" s="56">
        <v>184.16640624999999</v>
      </c>
      <c r="X10" s="2">
        <f t="shared" ca="1" si="7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2</v>
      </c>
      <c r="AC10" s="2">
        <f t="shared" ca="1" si="0"/>
        <v>2</v>
      </c>
      <c r="AD10" s="2">
        <f t="shared" ca="1" si="0"/>
        <v>2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2</v>
      </c>
      <c r="AI10" s="2">
        <f t="shared" ca="1" si="0"/>
        <v>2</v>
      </c>
      <c r="AJ10" s="2">
        <f t="shared" ca="1" si="0"/>
        <v>2</v>
      </c>
      <c r="AK10" s="2">
        <f t="shared" ca="1" si="0"/>
        <v>0</v>
      </c>
      <c r="AL10" s="55">
        <v>179.59178425859844</v>
      </c>
      <c r="AM10" s="55">
        <v>179.59153761893504</v>
      </c>
      <c r="AN10" s="55">
        <v>174.71889902027243</v>
      </c>
      <c r="AO10" s="55">
        <v>179.70677631406426</v>
      </c>
      <c r="AP10" s="55">
        <v>178.35588899484378</v>
      </c>
      <c r="AQ10" s="55">
        <v>178.37083451697637</v>
      </c>
      <c r="AR10" s="55">
        <v>180.13515366175508</v>
      </c>
      <c r="AS10" s="55">
        <v>180.40198138348111</v>
      </c>
      <c r="AT10" s="55">
        <v>179.4731982435388</v>
      </c>
      <c r="AU10" s="55">
        <v>180.02302300309984</v>
      </c>
      <c r="AV10" s="55">
        <v>179.55689902177807</v>
      </c>
      <c r="AW10" s="55">
        <v>180.06258971496445</v>
      </c>
      <c r="AX10" s="55">
        <v>179.30634897475412</v>
      </c>
      <c r="AY10" s="55">
        <v>179.41201187673443</v>
      </c>
      <c r="AZ10" s="2">
        <f t="shared" ca="1" si="8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1</v>
      </c>
      <c r="BG10" s="2">
        <f t="shared" ca="1" si="1"/>
        <v>1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1</v>
      </c>
      <c r="BM10" s="2">
        <f t="shared" ca="1" si="1"/>
        <v>0</v>
      </c>
      <c r="BN10" s="2" t="str">
        <f t="shared" si="9"/>
        <v>TU</v>
      </c>
      <c r="BO10" s="2">
        <f t="shared" si="2"/>
        <v>0</v>
      </c>
      <c r="BP10" s="2">
        <f t="shared" si="3"/>
        <v>0</v>
      </c>
      <c r="BR10" s="2">
        <f t="shared" si="4"/>
        <v>0</v>
      </c>
      <c r="BS10" s="2">
        <f t="shared" si="4"/>
        <v>0</v>
      </c>
      <c r="BT10" s="2">
        <f t="shared" si="4"/>
        <v>0</v>
      </c>
      <c r="BU10" s="2">
        <f t="shared" si="4"/>
        <v>0</v>
      </c>
      <c r="BV10" s="2">
        <f t="shared" si="4"/>
        <v>1</v>
      </c>
      <c r="BW10" s="2">
        <f t="shared" si="4"/>
        <v>1</v>
      </c>
      <c r="BX10" s="2">
        <f t="shared" si="4"/>
        <v>1</v>
      </c>
      <c r="BY10" s="2">
        <f t="shared" si="4"/>
        <v>0</v>
      </c>
      <c r="BZ10" s="2">
        <f t="shared" si="4"/>
        <v>0</v>
      </c>
      <c r="CA10" s="2">
        <f t="shared" si="4"/>
        <v>0</v>
      </c>
      <c r="CB10" s="2">
        <f t="shared" si="4"/>
        <v>1</v>
      </c>
      <c r="CC10" s="2">
        <f t="shared" si="4"/>
        <v>1</v>
      </c>
      <c r="CD10" s="2">
        <f t="shared" si="4"/>
        <v>1</v>
      </c>
      <c r="CE10" s="2">
        <f t="shared" si="4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КА-4  -  Тух</v>
      </c>
      <c r="B11" s="10" t="s">
        <v>1312</v>
      </c>
      <c r="C11" s="18">
        <v>188</v>
      </c>
      <c r="D11" s="18">
        <v>130</v>
      </c>
      <c r="E11" s="22" t="s">
        <v>114</v>
      </c>
      <c r="F11" s="22">
        <v>3</v>
      </c>
      <c r="G11" s="22"/>
      <c r="H11" s="20">
        <f t="shared" ca="1" si="5"/>
        <v>1</v>
      </c>
      <c r="I11" s="16" t="str">
        <f t="shared" si="6"/>
        <v>04K002TU0020</v>
      </c>
      <c r="J11" s="54">
        <v>179.36374999999998</v>
      </c>
      <c r="K11" s="54">
        <v>178.41750000000002</v>
      </c>
      <c r="L11" s="54">
        <v>176.21859375000005</v>
      </c>
      <c r="M11" s="54">
        <v>173.56890624999997</v>
      </c>
      <c r="N11" s="54">
        <v>172.15543723739492</v>
      </c>
      <c r="O11" s="54">
        <v>181.52328125</v>
      </c>
      <c r="P11" s="54">
        <v>198.31904183884294</v>
      </c>
      <c r="Q11" s="54">
        <v>197.90453125000002</v>
      </c>
      <c r="R11" s="54">
        <v>188.07593749999998</v>
      </c>
      <c r="S11" s="54">
        <v>182.42484375000001</v>
      </c>
      <c r="T11" s="54">
        <v>180.58578125</v>
      </c>
      <c r="U11" s="54">
        <v>181.40265625000004</v>
      </c>
      <c r="V11" s="54">
        <v>179.27625000000003</v>
      </c>
      <c r="W11" s="56">
        <v>178.66156249999997</v>
      </c>
      <c r="X11" s="2">
        <f t="shared" ca="1" si="7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42</v>
      </c>
      <c r="AE11" s="2">
        <f t="shared" ca="1" si="0"/>
        <v>42</v>
      </c>
      <c r="AF11" s="2">
        <f t="shared" ca="1" si="0"/>
        <v>2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178.17957889608471</v>
      </c>
      <c r="AM11" s="55">
        <v>178.71264731041654</v>
      </c>
      <c r="AN11" s="55">
        <v>173.43876349543467</v>
      </c>
      <c r="AO11" s="55">
        <v>176.62769476109466</v>
      </c>
      <c r="AP11" s="55">
        <v>174.34398065816413</v>
      </c>
      <c r="AQ11" s="55">
        <v>178.77499989909575</v>
      </c>
      <c r="AR11" s="55">
        <v>168.73542828589297</v>
      </c>
      <c r="AS11" s="55">
        <v>169.31425391355313</v>
      </c>
      <c r="AT11" s="55">
        <v>173.11216319589238</v>
      </c>
      <c r="AU11" s="55">
        <v>177.89829032000728</v>
      </c>
      <c r="AV11" s="55">
        <v>178.5084721835112</v>
      </c>
      <c r="AW11" s="55">
        <v>178.3439356937032</v>
      </c>
      <c r="AX11" s="55">
        <v>178.22554493141297</v>
      </c>
      <c r="AY11" s="55">
        <v>179.20395610080914</v>
      </c>
      <c r="AZ11" s="2">
        <f t="shared" ca="1" si="8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1</v>
      </c>
      <c r="BG11" s="2">
        <f t="shared" ca="1" si="1"/>
        <v>1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1</v>
      </c>
      <c r="BM11" s="2">
        <f t="shared" ca="1" si="1"/>
        <v>0</v>
      </c>
      <c r="BN11" s="2" t="str">
        <f t="shared" si="9"/>
        <v>TU</v>
      </c>
      <c r="BO11" s="2">
        <f t="shared" si="2"/>
        <v>0</v>
      </c>
      <c r="BP11" s="2">
        <f t="shared" si="3"/>
        <v>0</v>
      </c>
      <c r="BR11" s="2">
        <f t="shared" si="4"/>
        <v>0</v>
      </c>
      <c r="BS11" s="2">
        <f t="shared" si="4"/>
        <v>0</v>
      </c>
      <c r="BT11" s="2">
        <f t="shared" si="4"/>
        <v>0</v>
      </c>
      <c r="BU11" s="2">
        <f t="shared" si="4"/>
        <v>0</v>
      </c>
      <c r="BV11" s="2">
        <f t="shared" si="4"/>
        <v>0</v>
      </c>
      <c r="BW11" s="2">
        <f t="shared" si="4"/>
        <v>0</v>
      </c>
      <c r="BX11" s="2">
        <f t="shared" si="4"/>
        <v>1</v>
      </c>
      <c r="BY11" s="2">
        <f t="shared" si="4"/>
        <v>1</v>
      </c>
      <c r="BZ11" s="2">
        <f t="shared" si="4"/>
        <v>1</v>
      </c>
      <c r="CA11" s="2">
        <f t="shared" si="4"/>
        <v>0</v>
      </c>
      <c r="CB11" s="2">
        <f t="shared" si="4"/>
        <v>0</v>
      </c>
      <c r="CC11" s="2">
        <f t="shared" si="4"/>
        <v>0</v>
      </c>
      <c r="CD11" s="2">
        <f t="shared" si="4"/>
        <v>0</v>
      </c>
      <c r="CE11" s="2">
        <f t="shared" si="4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КА-5  -  Тух</v>
      </c>
      <c r="B12" s="10" t="s">
        <v>1313</v>
      </c>
      <c r="C12" s="18">
        <v>188</v>
      </c>
      <c r="D12" s="18">
        <v>130</v>
      </c>
      <c r="E12" s="22" t="s">
        <v>114</v>
      </c>
      <c r="F12" s="22">
        <v>3</v>
      </c>
      <c r="G12" s="22"/>
      <c r="H12" s="20">
        <f t="shared" ca="1" si="5"/>
        <v>0</v>
      </c>
      <c r="I12" s="16" t="str">
        <f t="shared" si="6"/>
        <v>05K002TU0020</v>
      </c>
      <c r="J12" s="54">
        <v>182.96875000000009</v>
      </c>
      <c r="K12" s="54">
        <v>182.73888888888894</v>
      </c>
      <c r="L12" s="54">
        <v>181.95156250000002</v>
      </c>
      <c r="M12" s="54">
        <v>182.44791666666674</v>
      </c>
      <c r="N12" s="54">
        <v>179.72986111111115</v>
      </c>
      <c r="O12" s="54">
        <v>178.67951388888886</v>
      </c>
      <c r="P12" s="54">
        <v>181.39218750000006</v>
      </c>
      <c r="Q12" s="54">
        <v>173.62309027777772</v>
      </c>
      <c r="R12" s="54">
        <v>165.78385416666666</v>
      </c>
      <c r="S12" s="54">
        <v>164.68524305555562</v>
      </c>
      <c r="T12" s="54">
        <v>164.54826388888884</v>
      </c>
      <c r="U12" s="54">
        <v>165.14565972222221</v>
      </c>
      <c r="V12" s="54">
        <v>175.77552083333342</v>
      </c>
      <c r="W12" s="56">
        <v>176.69305555555559</v>
      </c>
      <c r="X12" s="2">
        <f t="shared" ca="1" si="7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40</v>
      </c>
      <c r="AK12" s="2">
        <f t="shared" ca="1" si="0"/>
        <v>0</v>
      </c>
      <c r="AL12" s="55">
        <v>180.33609314059856</v>
      </c>
      <c r="AM12" s="55">
        <v>181.03392957965303</v>
      </c>
      <c r="AN12" s="55">
        <v>175.65575105932189</v>
      </c>
      <c r="AO12" s="55">
        <v>180.17693154598766</v>
      </c>
      <c r="AP12" s="55">
        <v>179.75068504089768</v>
      </c>
      <c r="AQ12" s="55">
        <v>180.28089192235461</v>
      </c>
      <c r="AR12" s="55">
        <v>180.49291641366068</v>
      </c>
      <c r="AS12" s="55">
        <v>166.64705932655551</v>
      </c>
      <c r="AT12" s="55">
        <v>160.56021614230551</v>
      </c>
      <c r="AU12" s="55">
        <v>160.84492439215023</v>
      </c>
      <c r="AV12" s="55">
        <v>160.27466849931821</v>
      </c>
      <c r="AW12" s="55">
        <v>159.42645891947006</v>
      </c>
      <c r="AX12" s="55">
        <v>171.34850642188687</v>
      </c>
      <c r="AY12" s="55">
        <v>178.90269364168864</v>
      </c>
      <c r="AZ12" s="2">
        <f t="shared" ca="1" si="8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1</v>
      </c>
      <c r="BM12" s="2">
        <f t="shared" ca="1" si="1"/>
        <v>0</v>
      </c>
      <c r="BN12" s="2" t="str">
        <f t="shared" si="9"/>
        <v>TU</v>
      </c>
      <c r="BO12" s="2">
        <f t="shared" si="2"/>
        <v>0</v>
      </c>
      <c r="BP12" s="2">
        <f t="shared" si="3"/>
        <v>1</v>
      </c>
      <c r="BR12" s="2">
        <f t="shared" si="4"/>
        <v>0</v>
      </c>
      <c r="BS12" s="2">
        <f t="shared" si="4"/>
        <v>0</v>
      </c>
      <c r="BT12" s="2">
        <f t="shared" si="4"/>
        <v>0</v>
      </c>
      <c r="BU12" s="2">
        <f t="shared" si="4"/>
        <v>0</v>
      </c>
      <c r="BV12" s="2">
        <f t="shared" si="4"/>
        <v>0</v>
      </c>
      <c r="BW12" s="2">
        <f t="shared" si="4"/>
        <v>0</v>
      </c>
      <c r="BX12" s="2">
        <f t="shared" si="4"/>
        <v>0</v>
      </c>
      <c r="BY12" s="2">
        <f t="shared" si="4"/>
        <v>0</v>
      </c>
      <c r="BZ12" s="2">
        <f t="shared" si="4"/>
        <v>0</v>
      </c>
      <c r="CA12" s="2">
        <f t="shared" si="4"/>
        <v>0</v>
      </c>
      <c r="CB12" s="2">
        <f t="shared" si="4"/>
        <v>0</v>
      </c>
      <c r="CC12" s="2">
        <f t="shared" si="4"/>
        <v>0</v>
      </c>
      <c r="CD12" s="2">
        <f t="shared" si="4"/>
        <v>0</v>
      </c>
      <c r="CE12" s="2">
        <f t="shared" si="4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КА-6  -  Тух</v>
      </c>
      <c r="B13" s="10" t="s">
        <v>1314</v>
      </c>
      <c r="C13" s="18">
        <v>188</v>
      </c>
      <c r="D13" s="18">
        <v>130</v>
      </c>
      <c r="E13" s="22" t="s">
        <v>114</v>
      </c>
      <c r="F13" s="22">
        <v>3</v>
      </c>
      <c r="G13" s="22"/>
      <c r="H13" s="20">
        <f t="shared" ca="1" si="5"/>
        <v>0</v>
      </c>
      <c r="I13" s="16" t="str">
        <f t="shared" si="6"/>
        <v>06K002TU0020</v>
      </c>
      <c r="J13" s="54">
        <v>175.61997916666667</v>
      </c>
      <c r="K13" s="54">
        <v>175.91947916666672</v>
      </c>
      <c r="L13" s="54">
        <v>174.36789583333336</v>
      </c>
      <c r="M13" s="54">
        <v>175.46904166666664</v>
      </c>
      <c r="N13" s="54">
        <v>180.05737499999998</v>
      </c>
      <c r="O13" s="54">
        <v>173.73147916666667</v>
      </c>
      <c r="P13" s="54">
        <v>172.97429166666666</v>
      </c>
      <c r="Q13" s="54">
        <v>174.78102083333332</v>
      </c>
      <c r="R13" s="54">
        <v>173.13835416666666</v>
      </c>
      <c r="S13" s="54">
        <v>173.05685416666668</v>
      </c>
      <c r="T13" s="54">
        <v>175.85233333333335</v>
      </c>
      <c r="U13" s="54">
        <v>179.01289583333335</v>
      </c>
      <c r="V13" s="54">
        <v>177.31514583333333</v>
      </c>
      <c r="W13" s="56">
        <v>173.00241666666662</v>
      </c>
      <c r="X13" s="2">
        <f t="shared" ca="1" si="7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177.56040845629306</v>
      </c>
      <c r="AM13" s="55">
        <v>177.55341152429537</v>
      </c>
      <c r="AN13" s="55">
        <v>174.22173107025594</v>
      </c>
      <c r="AO13" s="55">
        <v>178.16321338221505</v>
      </c>
      <c r="AP13" s="55">
        <v>177.52012508817165</v>
      </c>
      <c r="AQ13" s="55">
        <v>177.7897547189271</v>
      </c>
      <c r="AR13" s="55">
        <v>177.89524681893639</v>
      </c>
      <c r="AS13" s="55">
        <v>178.23617363053134</v>
      </c>
      <c r="AT13" s="55">
        <v>178.27049835871526</v>
      </c>
      <c r="AU13" s="55">
        <v>178.47471818071062</v>
      </c>
      <c r="AV13" s="55">
        <v>178.70643975008437</v>
      </c>
      <c r="AW13" s="55">
        <v>177.92681029712375</v>
      </c>
      <c r="AX13" s="55">
        <v>177.10095164970278</v>
      </c>
      <c r="AY13" s="55">
        <v>177.96532094164391</v>
      </c>
      <c r="AZ13" s="2">
        <f t="shared" ca="1" si="8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9"/>
        <v>TU</v>
      </c>
      <c r="BO13" s="2">
        <f t="shared" si="2"/>
        <v>0</v>
      </c>
      <c r="BP13" s="2">
        <f t="shared" si="3"/>
        <v>1</v>
      </c>
      <c r="BR13" s="2">
        <f t="shared" si="4"/>
        <v>0</v>
      </c>
      <c r="BS13" s="2">
        <f t="shared" si="4"/>
        <v>0</v>
      </c>
      <c r="BT13" s="2">
        <f t="shared" si="4"/>
        <v>0</v>
      </c>
      <c r="BU13" s="2">
        <f t="shared" si="4"/>
        <v>0</v>
      </c>
      <c r="BV13" s="2">
        <f t="shared" si="4"/>
        <v>0</v>
      </c>
      <c r="BW13" s="2">
        <f t="shared" si="4"/>
        <v>0</v>
      </c>
      <c r="BX13" s="2">
        <f t="shared" si="4"/>
        <v>0</v>
      </c>
      <c r="BY13" s="2">
        <f t="shared" si="4"/>
        <v>0</v>
      </c>
      <c r="BZ13" s="2">
        <f t="shared" si="4"/>
        <v>0</v>
      </c>
      <c r="CA13" s="2">
        <f t="shared" si="4"/>
        <v>0</v>
      </c>
      <c r="CB13" s="2">
        <f t="shared" si="4"/>
        <v>0</v>
      </c>
      <c r="CC13" s="2">
        <f t="shared" si="4"/>
        <v>0</v>
      </c>
      <c r="CD13" s="2">
        <f t="shared" si="4"/>
        <v>0</v>
      </c>
      <c r="CE13" s="2">
        <f t="shared" si="4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  -  α_рс</v>
      </c>
      <c r="B14" s="10" t="s">
        <v>1315</v>
      </c>
      <c r="C14" s="18">
        <v>1.3</v>
      </c>
      <c r="D14" s="18">
        <v>1.05</v>
      </c>
      <c r="E14" s="22" t="s">
        <v>116</v>
      </c>
      <c r="F14" s="22">
        <v>3</v>
      </c>
      <c r="G14" s="22"/>
      <c r="H14" s="20">
        <f t="shared" ca="1" si="5"/>
        <v>0</v>
      </c>
      <c r="I14" s="16" t="str">
        <f t="shared" si="6"/>
        <v>01K002KI0020</v>
      </c>
      <c r="J14" s="54">
        <v>1.1499999999999999</v>
      </c>
      <c r="K14" s="54">
        <v>1.1599999999999999</v>
      </c>
      <c r="L14" s="54">
        <v>1.18</v>
      </c>
      <c r="M14" s="54">
        <v>1.17</v>
      </c>
      <c r="N14" s="54">
        <v>1.19</v>
      </c>
      <c r="O14" s="54">
        <v>1.0900000000000001</v>
      </c>
      <c r="P14" s="54">
        <v>1.1000000000000001</v>
      </c>
      <c r="Q14" s="54">
        <v>1.1299999999999999</v>
      </c>
      <c r="R14" s="54">
        <v>1.1000000000000001</v>
      </c>
      <c r="S14" s="54">
        <v>1.08</v>
      </c>
      <c r="T14" s="54">
        <v>1.0900000000000001</v>
      </c>
      <c r="U14" s="54">
        <v>1.0900000000000001</v>
      </c>
      <c r="V14" s="54">
        <v>1.1299999999999999</v>
      </c>
      <c r="W14" s="56">
        <v>1.1399999999999999</v>
      </c>
      <c r="X14" s="2">
        <f t="shared" ca="1" si="7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1.2032829833934</v>
      </c>
      <c r="AM14" s="55">
        <v>1.2041733631506999</v>
      </c>
      <c r="AN14" s="55">
        <v>1.2046703192943</v>
      </c>
      <c r="AO14" s="55">
        <v>1.2085790571006001</v>
      </c>
      <c r="AP14" s="55">
        <v>1.2151027833604999</v>
      </c>
      <c r="AQ14" s="55">
        <v>1.1990637484297999</v>
      </c>
      <c r="AR14" s="55">
        <v>1.1986289118041</v>
      </c>
      <c r="AS14" s="55">
        <v>1.2020198865284</v>
      </c>
      <c r="AT14" s="55">
        <v>1.1976479390207999</v>
      </c>
      <c r="AU14" s="55">
        <v>1.1958569602952001</v>
      </c>
      <c r="AV14" s="55">
        <v>1.1977618752165999</v>
      </c>
      <c r="AW14" s="55">
        <v>1.2043183086925999</v>
      </c>
      <c r="AX14" s="55">
        <v>1.2074292897593999</v>
      </c>
      <c r="AY14" s="55">
        <v>1.2051042046917</v>
      </c>
      <c r="AZ14" s="2">
        <f t="shared" ca="1" si="8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9"/>
        <v>KI</v>
      </c>
      <c r="BO14" s="2">
        <f t="shared" si="2"/>
        <v>0</v>
      </c>
      <c r="BP14" s="2">
        <f t="shared" si="3"/>
        <v>1</v>
      </c>
      <c r="BR14" s="2">
        <f t="shared" ref="BR14:CE19" si="10">IF(AND(J68 &gt;0,J14&gt;$C14,J14 &gt;0.5),1,0)</f>
        <v>0</v>
      </c>
      <c r="BS14" s="2">
        <f t="shared" si="10"/>
        <v>0</v>
      </c>
      <c r="BT14" s="2">
        <f t="shared" si="10"/>
        <v>0</v>
      </c>
      <c r="BU14" s="2">
        <f t="shared" si="10"/>
        <v>0</v>
      </c>
      <c r="BV14" s="2">
        <f t="shared" si="10"/>
        <v>0</v>
      </c>
      <c r="BW14" s="2">
        <f t="shared" si="10"/>
        <v>0</v>
      </c>
      <c r="BX14" s="2">
        <f t="shared" si="10"/>
        <v>0</v>
      </c>
      <c r="BY14" s="2">
        <f t="shared" si="10"/>
        <v>0</v>
      </c>
      <c r="BZ14" s="2">
        <f t="shared" si="10"/>
        <v>0</v>
      </c>
      <c r="CA14" s="2">
        <f t="shared" si="10"/>
        <v>0</v>
      </c>
      <c r="CB14" s="2">
        <f t="shared" si="10"/>
        <v>0</v>
      </c>
      <c r="CC14" s="2">
        <f t="shared" si="10"/>
        <v>0</v>
      </c>
      <c r="CD14" s="2">
        <f t="shared" si="10"/>
        <v>0</v>
      </c>
      <c r="CE14" s="2">
        <f t="shared" si="10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КА-2  -  α_рс</v>
      </c>
      <c r="B15" s="10" t="s">
        <v>1316</v>
      </c>
      <c r="C15" s="18">
        <v>1.3</v>
      </c>
      <c r="D15" s="18">
        <v>1.05</v>
      </c>
      <c r="E15" s="22" t="s">
        <v>116</v>
      </c>
      <c r="F15" s="22">
        <v>3</v>
      </c>
      <c r="G15" s="22"/>
      <c r="H15" s="20">
        <f t="shared" ca="1" si="5"/>
        <v>0</v>
      </c>
      <c r="I15" s="16" t="str">
        <f t="shared" si="6"/>
        <v>02K002KI0020</v>
      </c>
      <c r="J15" s="54">
        <v>1.1299999999999999</v>
      </c>
      <c r="K15" s="54">
        <v>1.0900000000000001</v>
      </c>
      <c r="L15" s="54">
        <v>1.0900000000000001</v>
      </c>
      <c r="M15" s="54">
        <v>1.07</v>
      </c>
      <c r="N15" s="54">
        <v>1.1100000000000001</v>
      </c>
      <c r="O15" s="54">
        <v>0</v>
      </c>
      <c r="P15" s="54">
        <v>0</v>
      </c>
      <c r="Q15" s="54">
        <v>1.2</v>
      </c>
      <c r="R15" s="54">
        <v>1.1200000000000001</v>
      </c>
      <c r="S15" s="54">
        <v>1.1000000000000001</v>
      </c>
      <c r="T15" s="54">
        <v>1.05</v>
      </c>
      <c r="U15" s="54">
        <v>1.04</v>
      </c>
      <c r="V15" s="54">
        <v>1.08</v>
      </c>
      <c r="W15" s="56">
        <v>1.07</v>
      </c>
      <c r="X15" s="2">
        <f t="shared" ca="1" si="7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1.195628625700015</v>
      </c>
      <c r="AM15" s="55">
        <v>1.1956134902376268</v>
      </c>
      <c r="AN15" s="55">
        <v>1.1956059225064326</v>
      </c>
      <c r="AO15" s="55">
        <v>1.1956068714011516</v>
      </c>
      <c r="AP15" s="55">
        <v>1.1959076194387994</v>
      </c>
      <c r="AQ15" s="55">
        <v>0</v>
      </c>
      <c r="AR15" s="55">
        <v>0</v>
      </c>
      <c r="AS15" s="55">
        <v>1.2940732650490372</v>
      </c>
      <c r="AT15" s="55">
        <v>1.2009802505947369</v>
      </c>
      <c r="AU15" s="55">
        <v>1.1954110534281823</v>
      </c>
      <c r="AV15" s="55">
        <v>1.1956694600684303</v>
      </c>
      <c r="AW15" s="55">
        <v>1.1955317650004174</v>
      </c>
      <c r="AX15" s="55">
        <v>1.1956134902376268</v>
      </c>
      <c r="AY15" s="55">
        <v>1.1958723970613361</v>
      </c>
      <c r="AZ15" s="2">
        <f t="shared" ca="1" si="8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9"/>
        <v>KI</v>
      </c>
      <c r="BO15" s="2">
        <f t="shared" si="2"/>
        <v>0</v>
      </c>
      <c r="BP15" s="2">
        <f t="shared" si="3"/>
        <v>1</v>
      </c>
      <c r="BR15" s="2">
        <f t="shared" si="10"/>
        <v>0</v>
      </c>
      <c r="BS15" s="2">
        <f t="shared" si="10"/>
        <v>0</v>
      </c>
      <c r="BT15" s="2">
        <f t="shared" si="10"/>
        <v>0</v>
      </c>
      <c r="BU15" s="2">
        <f t="shared" si="10"/>
        <v>0</v>
      </c>
      <c r="BV15" s="2">
        <f t="shared" si="10"/>
        <v>0</v>
      </c>
      <c r="BW15" s="2">
        <f t="shared" si="10"/>
        <v>0</v>
      </c>
      <c r="BX15" s="2">
        <f t="shared" si="10"/>
        <v>0</v>
      </c>
      <c r="BY15" s="2">
        <f t="shared" si="10"/>
        <v>0</v>
      </c>
      <c r="BZ15" s="2">
        <f t="shared" si="10"/>
        <v>0</v>
      </c>
      <c r="CA15" s="2">
        <f t="shared" si="10"/>
        <v>0</v>
      </c>
      <c r="CB15" s="2">
        <f t="shared" si="10"/>
        <v>0</v>
      </c>
      <c r="CC15" s="2">
        <f t="shared" si="10"/>
        <v>0</v>
      </c>
      <c r="CD15" s="2">
        <f t="shared" si="10"/>
        <v>0</v>
      </c>
      <c r="CE15" s="2">
        <f t="shared" si="10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КА-3  -  α_рс</v>
      </c>
      <c r="B16" s="10" t="s">
        <v>1317</v>
      </c>
      <c r="C16" s="18">
        <v>1.3</v>
      </c>
      <c r="D16" s="18">
        <v>1.05</v>
      </c>
      <c r="E16" s="22" t="s">
        <v>116</v>
      </c>
      <c r="F16" s="22">
        <v>3</v>
      </c>
      <c r="G16" s="22"/>
      <c r="H16" s="20">
        <f t="shared" ca="1" si="5"/>
        <v>0</v>
      </c>
      <c r="I16" s="16" t="str">
        <f t="shared" si="6"/>
        <v>03K002KI0020</v>
      </c>
      <c r="J16" s="54">
        <v>1.1287092047118119</v>
      </c>
      <c r="K16" s="54">
        <v>1.1461955361320142</v>
      </c>
      <c r="L16" s="54">
        <v>1.1460898379777769</v>
      </c>
      <c r="M16" s="54">
        <v>1.1523074652019585</v>
      </c>
      <c r="N16" s="54">
        <v>1.1816876343418916</v>
      </c>
      <c r="O16" s="54">
        <v>1.1719769435009666</v>
      </c>
      <c r="P16" s="54">
        <v>1.1311508579844398</v>
      </c>
      <c r="Q16" s="54">
        <v>1.1401019565180102</v>
      </c>
      <c r="R16" s="54">
        <v>1.1425993186135806</v>
      </c>
      <c r="S16" s="54">
        <v>1.1406241639764185</v>
      </c>
      <c r="T16" s="54">
        <v>1.1174227437750359</v>
      </c>
      <c r="U16" s="54">
        <v>1.0977422317628402</v>
      </c>
      <c r="V16" s="54">
        <v>1.1543741326189969</v>
      </c>
      <c r="W16" s="56">
        <v>1.1695043508925169</v>
      </c>
      <c r="X16" s="2">
        <f t="shared" ca="1" si="7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1.1978395051070916</v>
      </c>
      <c r="AM16" s="55">
        <v>1.1977302744648564</v>
      </c>
      <c r="AN16" s="55">
        <v>1.1980612770459587</v>
      </c>
      <c r="AO16" s="55">
        <v>1.1976507171034039</v>
      </c>
      <c r="AP16" s="55">
        <v>1.1999127818407223</v>
      </c>
      <c r="AQ16" s="55">
        <v>1.1994227435951592</v>
      </c>
      <c r="AR16" s="55">
        <v>1.1988971866616878</v>
      </c>
      <c r="AS16" s="55">
        <v>1.1994772055787244</v>
      </c>
      <c r="AT16" s="55">
        <v>1.1991189586005546</v>
      </c>
      <c r="AU16" s="55">
        <v>1.1989568944913827</v>
      </c>
      <c r="AV16" s="55">
        <v>1.1980186285961765</v>
      </c>
      <c r="AW16" s="55">
        <v>1.1985730584433438</v>
      </c>
      <c r="AX16" s="55">
        <v>1.1980491515432024</v>
      </c>
      <c r="AY16" s="55">
        <v>1.1978024311415225</v>
      </c>
      <c r="AZ16" s="2">
        <f t="shared" ca="1" si="8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9"/>
        <v>KI</v>
      </c>
      <c r="BO16" s="2">
        <f t="shared" si="2"/>
        <v>0</v>
      </c>
      <c r="BP16" s="2">
        <f t="shared" si="3"/>
        <v>1</v>
      </c>
      <c r="BR16" s="2">
        <f t="shared" si="10"/>
        <v>0</v>
      </c>
      <c r="BS16" s="2">
        <f t="shared" si="10"/>
        <v>0</v>
      </c>
      <c r="BT16" s="2">
        <f t="shared" si="10"/>
        <v>0</v>
      </c>
      <c r="BU16" s="2">
        <f t="shared" si="10"/>
        <v>0</v>
      </c>
      <c r="BV16" s="2">
        <f t="shared" si="10"/>
        <v>0</v>
      </c>
      <c r="BW16" s="2">
        <f t="shared" si="10"/>
        <v>0</v>
      </c>
      <c r="BX16" s="2">
        <f t="shared" si="10"/>
        <v>0</v>
      </c>
      <c r="BY16" s="2">
        <f t="shared" si="10"/>
        <v>0</v>
      </c>
      <c r="BZ16" s="2">
        <f t="shared" si="10"/>
        <v>0</v>
      </c>
      <c r="CA16" s="2">
        <f t="shared" si="10"/>
        <v>0</v>
      </c>
      <c r="CB16" s="2">
        <f t="shared" si="10"/>
        <v>0</v>
      </c>
      <c r="CC16" s="2">
        <f t="shared" si="10"/>
        <v>0</v>
      </c>
      <c r="CD16" s="2">
        <f t="shared" si="10"/>
        <v>0</v>
      </c>
      <c r="CE16" s="2">
        <f t="shared" si="10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КА-4  -  α_рс</v>
      </c>
      <c r="B17" s="10" t="s">
        <v>1318</v>
      </c>
      <c r="C17" s="18">
        <v>1.3</v>
      </c>
      <c r="D17" s="18">
        <v>1.05</v>
      </c>
      <c r="E17" s="22" t="s">
        <v>116</v>
      </c>
      <c r="F17" s="22">
        <v>3</v>
      </c>
      <c r="G17" s="22"/>
      <c r="H17" s="20">
        <f t="shared" ca="1" si="5"/>
        <v>0</v>
      </c>
      <c r="I17" s="16" t="str">
        <f t="shared" si="6"/>
        <v>04K002KI0020</v>
      </c>
      <c r="J17" s="54">
        <v>1.1259126598411571</v>
      </c>
      <c r="K17" s="54">
        <v>1.1462137620371984</v>
      </c>
      <c r="L17" s="54">
        <v>1.1630798185996361</v>
      </c>
      <c r="M17" s="54">
        <v>1.2422602664584657</v>
      </c>
      <c r="N17" s="54">
        <v>1.2520691753584643</v>
      </c>
      <c r="O17" s="54">
        <v>1.116486635749443</v>
      </c>
      <c r="P17" s="54">
        <v>1.1024245322203241</v>
      </c>
      <c r="Q17" s="54">
        <v>1.0754102824739118</v>
      </c>
      <c r="R17" s="54">
        <v>1.1231595271106305</v>
      </c>
      <c r="S17" s="54">
        <v>1.1423614986584418</v>
      </c>
      <c r="T17" s="54">
        <v>1.1246367101787726</v>
      </c>
      <c r="U17" s="54">
        <v>1.1113833811226399</v>
      </c>
      <c r="V17" s="54">
        <v>1.1352575993136231</v>
      </c>
      <c r="W17" s="56">
        <v>1.133152517975498</v>
      </c>
      <c r="X17" s="2">
        <f t="shared" ca="1" si="7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1.1988013192296518</v>
      </c>
      <c r="AM17" s="55">
        <v>1.1976103092783505</v>
      </c>
      <c r="AN17" s="55">
        <v>1.197605126540098</v>
      </c>
      <c r="AO17" s="55">
        <v>1.204410852606008</v>
      </c>
      <c r="AP17" s="55">
        <v>1.2299047064167639</v>
      </c>
      <c r="AQ17" s="55">
        <v>1.1980067055144483</v>
      </c>
      <c r="AR17" s="55">
        <v>1.3260330103920541</v>
      </c>
      <c r="AS17" s="55">
        <v>1.3155699382461479</v>
      </c>
      <c r="AT17" s="55">
        <v>1.2273948149757405</v>
      </c>
      <c r="AU17" s="55">
        <v>1.1989636596660913</v>
      </c>
      <c r="AV17" s="55">
        <v>1.1991943539705052</v>
      </c>
      <c r="AW17" s="55">
        <v>1.1977845554435311</v>
      </c>
      <c r="AX17" s="55">
        <v>1.1976552752796665</v>
      </c>
      <c r="AY17" s="55">
        <v>1.1983911960218048</v>
      </c>
      <c r="AZ17" s="2">
        <f t="shared" ca="1" si="8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9"/>
        <v>KI</v>
      </c>
      <c r="BO17" s="2">
        <f t="shared" si="2"/>
        <v>0</v>
      </c>
      <c r="BP17" s="2">
        <f t="shared" si="3"/>
        <v>1</v>
      </c>
      <c r="BR17" s="2">
        <f t="shared" si="10"/>
        <v>0</v>
      </c>
      <c r="BS17" s="2">
        <f t="shared" si="10"/>
        <v>0</v>
      </c>
      <c r="BT17" s="2">
        <f t="shared" si="10"/>
        <v>0</v>
      </c>
      <c r="BU17" s="2">
        <f t="shared" si="10"/>
        <v>0</v>
      </c>
      <c r="BV17" s="2">
        <f t="shared" si="10"/>
        <v>0</v>
      </c>
      <c r="BW17" s="2">
        <f t="shared" si="10"/>
        <v>0</v>
      </c>
      <c r="BX17" s="2">
        <f t="shared" si="10"/>
        <v>0</v>
      </c>
      <c r="BY17" s="2">
        <f t="shared" si="10"/>
        <v>0</v>
      </c>
      <c r="BZ17" s="2">
        <f t="shared" si="10"/>
        <v>0</v>
      </c>
      <c r="CA17" s="2">
        <f t="shared" si="10"/>
        <v>0</v>
      </c>
      <c r="CB17" s="2">
        <f t="shared" si="10"/>
        <v>0</v>
      </c>
      <c r="CC17" s="2">
        <f t="shared" si="10"/>
        <v>0</v>
      </c>
      <c r="CD17" s="2">
        <f t="shared" si="10"/>
        <v>0</v>
      </c>
      <c r="CE17" s="2">
        <f t="shared" si="10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КА-5  -  α_рс</v>
      </c>
      <c r="B18" s="10" t="s">
        <v>1319</v>
      </c>
      <c r="C18" s="18">
        <v>1.3</v>
      </c>
      <c r="D18" s="18">
        <v>1.05</v>
      </c>
      <c r="E18" s="22" t="s">
        <v>116</v>
      </c>
      <c r="F18" s="22">
        <v>3</v>
      </c>
      <c r="G18" s="22"/>
      <c r="H18" s="20">
        <f t="shared" ca="1" si="5"/>
        <v>0</v>
      </c>
      <c r="I18" s="16" t="str">
        <f t="shared" si="6"/>
        <v>05K002KI0020</v>
      </c>
      <c r="J18" s="54">
        <v>1.1715414603004226</v>
      </c>
      <c r="K18" s="54">
        <v>1.1470453539288326</v>
      </c>
      <c r="L18" s="54">
        <v>1.1692366322781131</v>
      </c>
      <c r="M18" s="54">
        <v>1.1884712425280775</v>
      </c>
      <c r="N18" s="54">
        <v>1.2070525591589036</v>
      </c>
      <c r="O18" s="54">
        <v>1.1565391599035137</v>
      </c>
      <c r="P18" s="54">
        <v>1.1677510894734839</v>
      </c>
      <c r="Q18" s="54">
        <v>1.1851805634642896</v>
      </c>
      <c r="R18" s="54">
        <v>1.1822014410957118</v>
      </c>
      <c r="S18" s="54">
        <v>1.1931846388801721</v>
      </c>
      <c r="T18" s="54">
        <v>1.1704484256395402</v>
      </c>
      <c r="U18" s="54">
        <v>1.177510653056361</v>
      </c>
      <c r="V18" s="54">
        <v>1.2095653196968152</v>
      </c>
      <c r="W18" s="56">
        <v>1.1752086144190277</v>
      </c>
      <c r="X18" s="2">
        <f t="shared" ca="1" si="7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1.1988782173311232</v>
      </c>
      <c r="AM18" s="55">
        <v>1.2009273663143849</v>
      </c>
      <c r="AN18" s="55">
        <v>1.1990491020010594</v>
      </c>
      <c r="AO18" s="55">
        <v>1.1988611288641295</v>
      </c>
      <c r="AP18" s="55">
        <v>1.1977594647949112</v>
      </c>
      <c r="AQ18" s="55">
        <v>1.1991687212700148</v>
      </c>
      <c r="AR18" s="55">
        <v>1.2001095696546236</v>
      </c>
      <c r="AS18" s="55">
        <v>1.1984937268237665</v>
      </c>
      <c r="AT18" s="55">
        <v>1.1994506809754097</v>
      </c>
      <c r="AU18" s="55">
        <v>1.197699113108563</v>
      </c>
      <c r="AV18" s="55">
        <v>1.1987866930554747</v>
      </c>
      <c r="AW18" s="55">
        <v>1.2047190343583565</v>
      </c>
      <c r="AX18" s="55">
        <v>1.2285880420542599</v>
      </c>
      <c r="AY18" s="55">
        <v>1.1981245474125386</v>
      </c>
      <c r="AZ18" s="2">
        <f t="shared" ca="1" si="8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9"/>
        <v>KI</v>
      </c>
      <c r="BO18" s="2">
        <f t="shared" si="2"/>
        <v>0</v>
      </c>
      <c r="BP18" s="2">
        <f t="shared" si="3"/>
        <v>1</v>
      </c>
      <c r="BR18" s="2">
        <f t="shared" si="10"/>
        <v>0</v>
      </c>
      <c r="BS18" s="2">
        <f t="shared" si="10"/>
        <v>0</v>
      </c>
      <c r="BT18" s="2">
        <f t="shared" si="10"/>
        <v>0</v>
      </c>
      <c r="BU18" s="2">
        <f t="shared" si="10"/>
        <v>0</v>
      </c>
      <c r="BV18" s="2">
        <f t="shared" si="10"/>
        <v>0</v>
      </c>
      <c r="BW18" s="2">
        <f t="shared" si="10"/>
        <v>0</v>
      </c>
      <c r="BX18" s="2">
        <f t="shared" si="10"/>
        <v>0</v>
      </c>
      <c r="BY18" s="2">
        <f t="shared" si="10"/>
        <v>0</v>
      </c>
      <c r="BZ18" s="2">
        <f t="shared" si="10"/>
        <v>0</v>
      </c>
      <c r="CA18" s="2">
        <f t="shared" si="10"/>
        <v>0</v>
      </c>
      <c r="CB18" s="2">
        <f t="shared" si="10"/>
        <v>0</v>
      </c>
      <c r="CC18" s="2">
        <f t="shared" si="10"/>
        <v>0</v>
      </c>
      <c r="CD18" s="2">
        <f t="shared" si="10"/>
        <v>0</v>
      </c>
      <c r="CE18" s="2">
        <f t="shared" si="10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КА-6  -  α_рс</v>
      </c>
      <c r="B19" s="10" t="s">
        <v>1320</v>
      </c>
      <c r="C19" s="18">
        <v>1.3</v>
      </c>
      <c r="D19" s="18">
        <v>1.05</v>
      </c>
      <c r="E19" s="22" t="s">
        <v>116</v>
      </c>
      <c r="F19" s="22">
        <v>3</v>
      </c>
      <c r="G19" s="22"/>
      <c r="H19" s="20">
        <f t="shared" ca="1" si="5"/>
        <v>0</v>
      </c>
      <c r="I19" s="16" t="str">
        <f t="shared" si="6"/>
        <v>06K002KI0020</v>
      </c>
      <c r="J19" s="54">
        <v>1.171777150997328</v>
      </c>
      <c r="K19" s="54">
        <v>1.1725346990559118</v>
      </c>
      <c r="L19" s="54">
        <v>1.1912616795664388</v>
      </c>
      <c r="M19" s="54">
        <v>1.1695147258097913</v>
      </c>
      <c r="N19" s="54">
        <v>1.1669458430203858</v>
      </c>
      <c r="O19" s="54">
        <v>1.1681376980414913</v>
      </c>
      <c r="P19" s="54">
        <v>1.159056998365922</v>
      </c>
      <c r="Q19" s="54">
        <v>1.1564335085635191</v>
      </c>
      <c r="R19" s="54">
        <v>1.170529172423654</v>
      </c>
      <c r="S19" s="54">
        <v>1.1935215423163761</v>
      </c>
      <c r="T19" s="54">
        <v>1.1745906771318197</v>
      </c>
      <c r="U19" s="54">
        <v>1.1320405767151316</v>
      </c>
      <c r="V19" s="54">
        <v>1.2106316823142813</v>
      </c>
      <c r="W19" s="56">
        <v>1.1872277491364309</v>
      </c>
      <c r="X19" s="2">
        <f t="shared" ca="1" si="7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1.2330438441684091</v>
      </c>
      <c r="AM19" s="55">
        <v>1.2328599644981209</v>
      </c>
      <c r="AN19" s="55">
        <v>1.233974386742291</v>
      </c>
      <c r="AO19" s="55">
        <v>1.2326579460569325</v>
      </c>
      <c r="AP19" s="55">
        <v>1.234314285526763</v>
      </c>
      <c r="AQ19" s="55">
        <v>1.233606627401715</v>
      </c>
      <c r="AR19" s="55">
        <v>1.2326536121712306</v>
      </c>
      <c r="AS19" s="55">
        <v>1.2314510821614366</v>
      </c>
      <c r="AT19" s="55">
        <v>1.231782501145148</v>
      </c>
      <c r="AU19" s="55">
        <v>1.2322375591438477</v>
      </c>
      <c r="AV19" s="55">
        <v>1.2316438168026869</v>
      </c>
      <c r="AW19" s="55">
        <v>1.2323719096006067</v>
      </c>
      <c r="AX19" s="55">
        <v>1.2355457851658487</v>
      </c>
      <c r="AY19" s="55">
        <v>1.2339298098525242</v>
      </c>
      <c r="AZ19" s="2">
        <f t="shared" ca="1" si="8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9"/>
        <v>KI</v>
      </c>
      <c r="BO19" s="2">
        <f t="shared" si="2"/>
        <v>0</v>
      </c>
      <c r="BP19" s="2">
        <f t="shared" si="3"/>
        <v>1</v>
      </c>
      <c r="BR19" s="2">
        <f t="shared" si="10"/>
        <v>0</v>
      </c>
      <c r="BS19" s="2">
        <f t="shared" si="10"/>
        <v>0</v>
      </c>
      <c r="BT19" s="2">
        <f t="shared" si="10"/>
        <v>0</v>
      </c>
      <c r="BU19" s="2">
        <f t="shared" si="10"/>
        <v>0</v>
      </c>
      <c r="BV19" s="2">
        <f t="shared" si="10"/>
        <v>0</v>
      </c>
      <c r="BW19" s="2">
        <f t="shared" si="10"/>
        <v>0</v>
      </c>
      <c r="BX19" s="2">
        <f t="shared" si="10"/>
        <v>0</v>
      </c>
      <c r="BY19" s="2">
        <f t="shared" si="10"/>
        <v>0</v>
      </c>
      <c r="BZ19" s="2">
        <f t="shared" si="10"/>
        <v>0</v>
      </c>
      <c r="CA19" s="2">
        <f t="shared" si="10"/>
        <v>0</v>
      </c>
      <c r="CB19" s="2">
        <f t="shared" si="10"/>
        <v>0</v>
      </c>
      <c r="CC19" s="2">
        <f t="shared" si="10"/>
        <v>0</v>
      </c>
      <c r="CD19" s="2">
        <f t="shared" si="10"/>
        <v>0</v>
      </c>
      <c r="CE19" s="2">
        <f t="shared" si="10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  -  Гшл</v>
      </c>
      <c r="B20" s="10" t="s">
        <v>1321</v>
      </c>
      <c r="C20" s="18">
        <v>8</v>
      </c>
      <c r="D20" s="18">
        <v>0</v>
      </c>
      <c r="E20" s="22" t="s">
        <v>726</v>
      </c>
      <c r="F20" s="22">
        <v>1</v>
      </c>
      <c r="G20" s="22">
        <v>1</v>
      </c>
      <c r="H20" s="20">
        <f t="shared" ca="1" si="5"/>
        <v>0</v>
      </c>
      <c r="I20" s="16" t="str">
        <f t="shared" si="6"/>
        <v>01K002SH0020</v>
      </c>
      <c r="J20" s="54">
        <v>2.8</v>
      </c>
      <c r="K20" s="54">
        <v>2.8</v>
      </c>
      <c r="L20" s="54">
        <v>2.8</v>
      </c>
      <c r="M20" s="54">
        <v>2.8</v>
      </c>
      <c r="N20" s="54">
        <v>0.9</v>
      </c>
      <c r="O20" s="54">
        <v>0.9</v>
      </c>
      <c r="P20" s="54">
        <v>0.9</v>
      </c>
      <c r="Q20" s="54">
        <v>0.9</v>
      </c>
      <c r="R20" s="54">
        <v>0.9</v>
      </c>
      <c r="S20" s="54">
        <v>0.9</v>
      </c>
      <c r="T20" s="54">
        <v>0.9</v>
      </c>
      <c r="U20" s="54">
        <v>0.9</v>
      </c>
      <c r="V20" s="54">
        <v>0.9</v>
      </c>
      <c r="W20" s="56">
        <v>0.9</v>
      </c>
      <c r="X20" s="2">
        <f t="shared" ca="1" si="7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20.119028662420401</v>
      </c>
      <c r="AM20" s="55">
        <v>19.862261146496799</v>
      </c>
      <c r="AN20" s="55">
        <v>19.718949044586001</v>
      </c>
      <c r="AO20" s="55">
        <v>18.7874203821656</v>
      </c>
      <c r="AP20" s="55">
        <v>17.5095541401273</v>
      </c>
      <c r="AQ20" s="55">
        <v>21.522481572481599</v>
      </c>
      <c r="AR20" s="55">
        <v>21.682800982801002</v>
      </c>
      <c r="AS20" s="55">
        <v>20.483280254777</v>
      </c>
      <c r="AT20" s="55">
        <v>22.1400081900081</v>
      </c>
      <c r="AU20" s="55">
        <v>23.4225634725634</v>
      </c>
      <c r="AV20" s="55">
        <v>22.086568386568299</v>
      </c>
      <c r="AW20" s="55">
        <v>19.820461783439399</v>
      </c>
      <c r="AX20" s="55">
        <v>19.056130573248399</v>
      </c>
      <c r="AY20" s="55">
        <v>19.599522292993701</v>
      </c>
      <c r="AZ20" s="2">
        <f t="shared" ca="1" si="8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9"/>
        <v>SH</v>
      </c>
      <c r="BO20" s="2">
        <f t="shared" si="2"/>
        <v>0</v>
      </c>
      <c r="BP20" s="2">
        <f t="shared" si="3"/>
        <v>1</v>
      </c>
      <c r="BR20" s="2">
        <f t="shared" ref="BR20:CE25" si="11">IF(AND(J68 &gt;0,J20&gt;$C20,J20 &gt;0.1),1,0)</f>
        <v>0</v>
      </c>
      <c r="BS20" s="2">
        <f t="shared" si="11"/>
        <v>0</v>
      </c>
      <c r="BT20" s="2">
        <f t="shared" si="11"/>
        <v>0</v>
      </c>
      <c r="BU20" s="2">
        <f t="shared" si="11"/>
        <v>0</v>
      </c>
      <c r="BV20" s="2">
        <f t="shared" si="11"/>
        <v>0</v>
      </c>
      <c r="BW20" s="2">
        <f t="shared" si="11"/>
        <v>0</v>
      </c>
      <c r="BX20" s="2">
        <f t="shared" si="11"/>
        <v>0</v>
      </c>
      <c r="BY20" s="2">
        <f t="shared" si="11"/>
        <v>0</v>
      </c>
      <c r="BZ20" s="2">
        <f t="shared" si="11"/>
        <v>0</v>
      </c>
      <c r="CA20" s="2">
        <f t="shared" si="11"/>
        <v>0</v>
      </c>
      <c r="CB20" s="2">
        <f t="shared" si="11"/>
        <v>0</v>
      </c>
      <c r="CC20" s="2">
        <f t="shared" si="11"/>
        <v>0</v>
      </c>
      <c r="CD20" s="2">
        <f t="shared" si="11"/>
        <v>0</v>
      </c>
      <c r="CE20" s="2">
        <f t="shared" si="11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КА-2  -  Гшл</v>
      </c>
      <c r="B21" s="10" t="s">
        <v>1322</v>
      </c>
      <c r="C21" s="18">
        <v>8</v>
      </c>
      <c r="D21" s="18">
        <v>0</v>
      </c>
      <c r="E21" s="22" t="s">
        <v>726</v>
      </c>
      <c r="F21" s="22">
        <v>1</v>
      </c>
      <c r="G21" s="22">
        <v>1</v>
      </c>
      <c r="H21" s="20">
        <f t="shared" ca="1" si="5"/>
        <v>0</v>
      </c>
      <c r="I21" s="16" t="str">
        <f t="shared" si="6"/>
        <v>02K002SH0020</v>
      </c>
      <c r="J21" s="54">
        <v>8.1999999999999993</v>
      </c>
      <c r="K21" s="54">
        <v>8.1999999999999993</v>
      </c>
      <c r="L21" s="54">
        <v>8.1999999999999993</v>
      </c>
      <c r="M21" s="54">
        <v>8.1999999999999993</v>
      </c>
      <c r="N21" s="54">
        <v>8.1999999999999993</v>
      </c>
      <c r="O21" s="54">
        <v>0</v>
      </c>
      <c r="P21" s="54">
        <v>0</v>
      </c>
      <c r="Q21" s="54">
        <v>8.1999999999999993</v>
      </c>
      <c r="R21" s="54">
        <v>8.1999999999999993</v>
      </c>
      <c r="S21" s="54">
        <v>8.1999999999999993</v>
      </c>
      <c r="T21" s="54">
        <v>8.1999999999999993</v>
      </c>
      <c r="U21" s="54">
        <v>8.1999999999999993</v>
      </c>
      <c r="V21" s="54">
        <v>8.1999999999999993</v>
      </c>
      <c r="W21" s="56">
        <v>8.1999999999999993</v>
      </c>
      <c r="X21" s="2">
        <f t="shared" ca="1" si="7"/>
        <v>1</v>
      </c>
      <c r="Y21" s="2">
        <f t="shared" ca="1" si="0"/>
        <v>1</v>
      </c>
      <c r="Z21" s="2">
        <f t="shared" ca="1" si="0"/>
        <v>1</v>
      </c>
      <c r="AA21" s="2">
        <f t="shared" ca="1" si="0"/>
        <v>1</v>
      </c>
      <c r="AB21" s="2">
        <f t="shared" ca="1" si="0"/>
        <v>1</v>
      </c>
      <c r="AC21" s="2">
        <f t="shared" ca="1" si="0"/>
        <v>0</v>
      </c>
      <c r="AD21" s="2">
        <f t="shared" ca="1" si="0"/>
        <v>0</v>
      </c>
      <c r="AE21" s="2">
        <f t="shared" ca="1" si="0"/>
        <v>1</v>
      </c>
      <c r="AF21" s="2">
        <f t="shared" ca="1" si="0"/>
        <v>1</v>
      </c>
      <c r="AG21" s="2">
        <f t="shared" ca="1" si="0"/>
        <v>1</v>
      </c>
      <c r="AH21" s="2">
        <f t="shared" ca="1" si="0"/>
        <v>1</v>
      </c>
      <c r="AI21" s="2">
        <f t="shared" ca="1" si="0"/>
        <v>1</v>
      </c>
      <c r="AJ21" s="2">
        <f t="shared" ca="1" si="0"/>
        <v>1</v>
      </c>
      <c r="AK21" s="2">
        <f t="shared" ca="1" si="0"/>
        <v>1</v>
      </c>
      <c r="AL21" s="55">
        <v>23.802579852579857</v>
      </c>
      <c r="AM21" s="55">
        <v>23.8500819000819</v>
      </c>
      <c r="AN21" s="55">
        <v>23.873832923832929</v>
      </c>
      <c r="AO21" s="55">
        <v>25.108886158886165</v>
      </c>
      <c r="AP21" s="55">
        <v>23.372210723388633</v>
      </c>
      <c r="AQ21" s="55">
        <v>0</v>
      </c>
      <c r="AR21" s="55">
        <v>0</v>
      </c>
      <c r="AS21" s="55">
        <v>8.7388123829459055</v>
      </c>
      <c r="AT21" s="55">
        <v>20.815888615888621</v>
      </c>
      <c r="AU21" s="55">
        <v>24.485421785421792</v>
      </c>
      <c r="AV21" s="55">
        <v>25.287018837018842</v>
      </c>
      <c r="AW21" s="55">
        <v>24.89512694512695</v>
      </c>
      <c r="AX21" s="55">
        <v>23.8500819000819</v>
      </c>
      <c r="AY21" s="55">
        <v>25.613595413595416</v>
      </c>
      <c r="AZ21" s="2">
        <f t="shared" ca="1" si="8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9"/>
        <v>SH</v>
      </c>
      <c r="BO21" s="2">
        <f t="shared" si="2"/>
        <v>12</v>
      </c>
      <c r="BP21" s="2">
        <f t="shared" si="3"/>
        <v>0</v>
      </c>
      <c r="BQ21" s="127">
        <v>46042</v>
      </c>
      <c r="BR21" s="2">
        <f t="shared" si="11"/>
        <v>1</v>
      </c>
      <c r="BS21" s="2">
        <f t="shared" si="11"/>
        <v>1</v>
      </c>
      <c r="BT21" s="2">
        <f t="shared" si="11"/>
        <v>1</v>
      </c>
      <c r="BU21" s="2">
        <f t="shared" si="11"/>
        <v>1</v>
      </c>
      <c r="BV21" s="2">
        <f t="shared" si="11"/>
        <v>1</v>
      </c>
      <c r="BW21" s="2">
        <f t="shared" si="11"/>
        <v>0</v>
      </c>
      <c r="BX21" s="2">
        <f t="shared" si="11"/>
        <v>0</v>
      </c>
      <c r="BY21" s="2">
        <f t="shared" si="11"/>
        <v>1</v>
      </c>
      <c r="BZ21" s="2">
        <f t="shared" si="11"/>
        <v>1</v>
      </c>
      <c r="CA21" s="2">
        <f t="shared" si="11"/>
        <v>1</v>
      </c>
      <c r="CB21" s="2">
        <f t="shared" si="11"/>
        <v>1</v>
      </c>
      <c r="CC21" s="2">
        <f t="shared" si="11"/>
        <v>1</v>
      </c>
      <c r="CD21" s="2">
        <f t="shared" si="11"/>
        <v>1</v>
      </c>
      <c r="CE21" s="2">
        <f t="shared" si="11"/>
        <v>1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КА-3  -  Гшл</v>
      </c>
      <c r="B22" s="10" t="s">
        <v>1323</v>
      </c>
      <c r="C22" s="18">
        <v>8</v>
      </c>
      <c r="D22" s="18">
        <v>0</v>
      </c>
      <c r="E22" s="22" t="s">
        <v>726</v>
      </c>
      <c r="F22" s="22">
        <v>1</v>
      </c>
      <c r="G22" s="22">
        <v>1</v>
      </c>
      <c r="H22" s="20">
        <f t="shared" ca="1" si="5"/>
        <v>0</v>
      </c>
      <c r="I22" s="16" t="str">
        <f t="shared" si="6"/>
        <v>03K002SH0020</v>
      </c>
      <c r="J22" s="54">
        <v>2.8</v>
      </c>
      <c r="K22" s="54">
        <v>2.8</v>
      </c>
      <c r="L22" s="54">
        <v>2.8</v>
      </c>
      <c r="M22" s="54">
        <v>2.8</v>
      </c>
      <c r="N22" s="54">
        <v>1.2</v>
      </c>
      <c r="O22" s="54">
        <v>1.2</v>
      </c>
      <c r="P22" s="54">
        <v>1.2</v>
      </c>
      <c r="Q22" s="54">
        <v>1.2</v>
      </c>
      <c r="R22" s="54">
        <v>1.2</v>
      </c>
      <c r="S22" s="54">
        <v>1.2</v>
      </c>
      <c r="T22" s="54">
        <v>1.2</v>
      </c>
      <c r="U22" s="54">
        <v>1.2</v>
      </c>
      <c r="V22" s="54">
        <v>1.2</v>
      </c>
      <c r="W22" s="56">
        <v>1.2</v>
      </c>
      <c r="X22" s="2">
        <f t="shared" ca="1" si="7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25.220961189838498</v>
      </c>
      <c r="AM22" s="55">
        <v>24.243594415962388</v>
      </c>
      <c r="AN22" s="55">
        <v>25.375909580818856</v>
      </c>
      <c r="AO22" s="55">
        <v>24.756116016897419</v>
      </c>
      <c r="AP22" s="55">
        <v>21.797688526854287</v>
      </c>
      <c r="AQ22" s="55">
        <v>22.185979510401594</v>
      </c>
      <c r="AR22" s="55">
        <v>25.959945823744832</v>
      </c>
      <c r="AS22" s="55">
        <v>26.36519546169346</v>
      </c>
      <c r="AT22" s="55">
        <v>26.114894214725187</v>
      </c>
      <c r="AU22" s="55">
        <v>26.001662698239539</v>
      </c>
      <c r="AV22" s="55">
        <v>25.346111813322633</v>
      </c>
      <c r="AW22" s="55">
        <v>25.733482790773529</v>
      </c>
      <c r="AX22" s="55">
        <v>23.274370903678136</v>
      </c>
      <c r="AY22" s="55">
        <v>23.778749243021309</v>
      </c>
      <c r="AZ22" s="2">
        <f t="shared" ca="1" si="8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9"/>
        <v>SH</v>
      </c>
      <c r="BO22" s="2">
        <f t="shared" si="2"/>
        <v>0</v>
      </c>
      <c r="BP22" s="2">
        <f t="shared" si="3"/>
        <v>1</v>
      </c>
      <c r="BR22" s="2">
        <f t="shared" si="11"/>
        <v>0</v>
      </c>
      <c r="BS22" s="2">
        <f t="shared" si="11"/>
        <v>0</v>
      </c>
      <c r="BT22" s="2">
        <f t="shared" si="11"/>
        <v>0</v>
      </c>
      <c r="BU22" s="2">
        <f t="shared" si="11"/>
        <v>0</v>
      </c>
      <c r="BV22" s="2">
        <f t="shared" si="11"/>
        <v>0</v>
      </c>
      <c r="BW22" s="2">
        <f t="shared" si="11"/>
        <v>0</v>
      </c>
      <c r="BX22" s="2">
        <f t="shared" si="11"/>
        <v>0</v>
      </c>
      <c r="BY22" s="2">
        <f t="shared" si="11"/>
        <v>0</v>
      </c>
      <c r="BZ22" s="2">
        <f t="shared" si="11"/>
        <v>0</v>
      </c>
      <c r="CA22" s="2">
        <f t="shared" si="11"/>
        <v>0</v>
      </c>
      <c r="CB22" s="2">
        <f t="shared" si="11"/>
        <v>0</v>
      </c>
      <c r="CC22" s="2">
        <f t="shared" si="11"/>
        <v>0</v>
      </c>
      <c r="CD22" s="2">
        <f t="shared" si="11"/>
        <v>0</v>
      </c>
      <c r="CE22" s="2">
        <f t="shared" si="11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КА-4  -  Гшл</v>
      </c>
      <c r="B23" s="10" t="s">
        <v>1324</v>
      </c>
      <c r="C23" s="18">
        <v>8</v>
      </c>
      <c r="D23" s="18">
        <v>0</v>
      </c>
      <c r="E23" s="22" t="s">
        <v>726</v>
      </c>
      <c r="F23" s="22">
        <v>1</v>
      </c>
      <c r="G23" s="22">
        <v>1</v>
      </c>
      <c r="H23" s="20">
        <f t="shared" ca="1" si="5"/>
        <v>0</v>
      </c>
      <c r="I23" s="16" t="str">
        <f t="shared" si="6"/>
        <v>04K002SH0020</v>
      </c>
      <c r="J23" s="54">
        <v>10.7</v>
      </c>
      <c r="K23" s="54">
        <v>10.7</v>
      </c>
      <c r="L23" s="54">
        <v>10.7</v>
      </c>
      <c r="M23" s="54">
        <v>10.7</v>
      </c>
      <c r="N23" s="54">
        <v>7.5</v>
      </c>
      <c r="O23" s="54">
        <v>7.5</v>
      </c>
      <c r="P23" s="54">
        <v>7.5</v>
      </c>
      <c r="Q23" s="54">
        <v>7.5</v>
      </c>
      <c r="R23" s="54">
        <v>7.5</v>
      </c>
      <c r="S23" s="54">
        <v>7.5</v>
      </c>
      <c r="T23" s="54">
        <v>7.5</v>
      </c>
      <c r="U23" s="54">
        <v>7.5</v>
      </c>
      <c r="V23" s="54">
        <v>7.5</v>
      </c>
      <c r="W23" s="56">
        <v>7.5</v>
      </c>
      <c r="X23" s="2">
        <f t="shared" ca="1" si="7"/>
        <v>1</v>
      </c>
      <c r="Y23" s="2">
        <f t="shared" ca="1" si="0"/>
        <v>1</v>
      </c>
      <c r="Z23" s="2">
        <f t="shared" ca="1" si="0"/>
        <v>1</v>
      </c>
      <c r="AA23" s="2">
        <f t="shared" ca="1" si="0"/>
        <v>1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25.894370147948809</v>
      </c>
      <c r="AM23" s="55">
        <v>25.00043701255915</v>
      </c>
      <c r="AN23" s="55">
        <v>25.060032554918465</v>
      </c>
      <c r="AO23" s="55">
        <v>19.903294817834688</v>
      </c>
      <c r="AP23" s="55">
        <v>14.367831390498656</v>
      </c>
      <c r="AQ23" s="55">
        <v>25.340131604007222</v>
      </c>
      <c r="AR23" s="55">
        <v>4.3594863940178659</v>
      </c>
      <c r="AS23" s="55">
        <v>5.2242077461763916</v>
      </c>
      <c r="AT23" s="55">
        <v>14.730328188422263</v>
      </c>
      <c r="AU23" s="55">
        <v>26.007601678431502</v>
      </c>
      <c r="AV23" s="55">
        <v>26.168509642801641</v>
      </c>
      <c r="AW23" s="55">
        <v>25.185183193873016</v>
      </c>
      <c r="AX23" s="55">
        <v>24.75609528888598</v>
      </c>
      <c r="AY23" s="55">
        <v>25.608311544624119</v>
      </c>
      <c r="AZ23" s="2">
        <f t="shared" ca="1" si="8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9"/>
        <v>SH</v>
      </c>
      <c r="BO23" s="2">
        <f t="shared" si="2"/>
        <v>0</v>
      </c>
      <c r="BP23" s="2">
        <f t="shared" si="3"/>
        <v>0</v>
      </c>
      <c r="BR23" s="2">
        <f t="shared" si="11"/>
        <v>1</v>
      </c>
      <c r="BS23" s="2">
        <f t="shared" si="11"/>
        <v>1</v>
      </c>
      <c r="BT23" s="2">
        <f t="shared" si="11"/>
        <v>1</v>
      </c>
      <c r="BU23" s="2">
        <f t="shared" si="11"/>
        <v>1</v>
      </c>
      <c r="BV23" s="2">
        <f t="shared" si="11"/>
        <v>0</v>
      </c>
      <c r="BW23" s="2">
        <f t="shared" si="11"/>
        <v>0</v>
      </c>
      <c r="BX23" s="2">
        <f t="shared" si="11"/>
        <v>0</v>
      </c>
      <c r="BY23" s="2">
        <f t="shared" si="11"/>
        <v>0</v>
      </c>
      <c r="BZ23" s="2">
        <f t="shared" si="11"/>
        <v>0</v>
      </c>
      <c r="CA23" s="2">
        <f t="shared" si="11"/>
        <v>0</v>
      </c>
      <c r="CB23" s="2">
        <f t="shared" si="11"/>
        <v>0</v>
      </c>
      <c r="CC23" s="2">
        <f t="shared" si="11"/>
        <v>0</v>
      </c>
      <c r="CD23" s="2">
        <f t="shared" si="11"/>
        <v>0</v>
      </c>
      <c r="CE23" s="2">
        <f t="shared" si="11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КА-5  -  Гшл</v>
      </c>
      <c r="B24" s="10" t="s">
        <v>1325</v>
      </c>
      <c r="C24" s="18">
        <v>8</v>
      </c>
      <c r="D24" s="18">
        <v>0</v>
      </c>
      <c r="E24" s="22" t="s">
        <v>726</v>
      </c>
      <c r="F24" s="22">
        <v>1</v>
      </c>
      <c r="G24" s="22">
        <v>1</v>
      </c>
      <c r="H24" s="20">
        <f t="shared" ca="1" si="5"/>
        <v>0</v>
      </c>
      <c r="I24" s="16" t="str">
        <f t="shared" si="6"/>
        <v>05K002SH0020</v>
      </c>
      <c r="J24" s="54">
        <v>0.9</v>
      </c>
      <c r="K24" s="54">
        <v>0.9</v>
      </c>
      <c r="L24" s="54">
        <v>0.9</v>
      </c>
      <c r="M24" s="54">
        <v>0.9</v>
      </c>
      <c r="N24" s="54">
        <v>0.8</v>
      </c>
      <c r="O24" s="54">
        <v>0.8</v>
      </c>
      <c r="P24" s="54">
        <v>0.8</v>
      </c>
      <c r="Q24" s="54">
        <v>0.8</v>
      </c>
      <c r="R24" s="54">
        <v>0.8</v>
      </c>
      <c r="S24" s="54">
        <v>0.8</v>
      </c>
      <c r="T24" s="54">
        <v>0.8</v>
      </c>
      <c r="U24" s="54">
        <v>0.8</v>
      </c>
      <c r="V24" s="54">
        <v>0.8</v>
      </c>
      <c r="W24" s="56">
        <v>0.8</v>
      </c>
      <c r="X24" s="2">
        <f t="shared" ca="1" si="7"/>
        <v>0</v>
      </c>
      <c r="Y24" s="2">
        <f t="shared" ca="1" si="7"/>
        <v>0</v>
      </c>
      <c r="Z24" s="2">
        <f t="shared" ca="1" si="7"/>
        <v>0</v>
      </c>
      <c r="AA24" s="2">
        <f t="shared" ca="1" si="7"/>
        <v>0</v>
      </c>
      <c r="AB24" s="2">
        <f t="shared" ca="1" si="7"/>
        <v>0</v>
      </c>
      <c r="AC24" s="2">
        <f t="shared" ca="1" si="7"/>
        <v>0</v>
      </c>
      <c r="AD24" s="2">
        <f t="shared" ca="1" si="7"/>
        <v>0</v>
      </c>
      <c r="AE24" s="2">
        <f t="shared" ca="1" si="7"/>
        <v>0</v>
      </c>
      <c r="AF24" s="2">
        <f t="shared" ca="1" si="7"/>
        <v>0</v>
      </c>
      <c r="AG24" s="2">
        <f t="shared" ca="1" si="7"/>
        <v>0</v>
      </c>
      <c r="AH24" s="2">
        <f t="shared" ca="1" si="7"/>
        <v>0</v>
      </c>
      <c r="AI24" s="2">
        <f t="shared" ca="1" si="7"/>
        <v>0</v>
      </c>
      <c r="AJ24" s="2">
        <f t="shared" ca="1" si="7"/>
        <v>0</v>
      </c>
      <c r="AK24" s="2">
        <f t="shared" ca="1" si="7"/>
        <v>0</v>
      </c>
      <c r="AL24" s="55">
        <v>25.948006136072188</v>
      </c>
      <c r="AM24" s="55">
        <v>27.169714754438058</v>
      </c>
      <c r="AN24" s="55">
        <v>26.067197220790817</v>
      </c>
      <c r="AO24" s="55">
        <v>25.93608702760033</v>
      </c>
      <c r="AP24" s="55">
        <v>24.189937636472536</v>
      </c>
      <c r="AQ24" s="55">
        <v>26.150630980093847</v>
      </c>
      <c r="AR24" s="55">
        <v>26.782343729102543</v>
      </c>
      <c r="AS24" s="55">
        <v>25.679826195455291</v>
      </c>
      <c r="AT24" s="55">
        <v>26.347296269879571</v>
      </c>
      <c r="AU24" s="55">
        <v>25.125587651513705</v>
      </c>
      <c r="AV24" s="55">
        <v>22.709566529815394</v>
      </c>
      <c r="AW24" s="55">
        <v>19.820930448929595</v>
      </c>
      <c r="AX24" s="55">
        <v>14.557993645147102</v>
      </c>
      <c r="AY24" s="55">
        <v>23.244934927698509</v>
      </c>
      <c r="AZ24" s="2">
        <f t="shared" ca="1" si="8"/>
        <v>0</v>
      </c>
      <c r="BA24" s="2">
        <f t="shared" ca="1" si="8"/>
        <v>0</v>
      </c>
      <c r="BB24" s="2">
        <f t="shared" ca="1" si="8"/>
        <v>0</v>
      </c>
      <c r="BC24" s="2">
        <f t="shared" ca="1" si="8"/>
        <v>0</v>
      </c>
      <c r="BD24" s="2">
        <f t="shared" ca="1" si="8"/>
        <v>0</v>
      </c>
      <c r="BE24" s="2">
        <f t="shared" ca="1" si="8"/>
        <v>0</v>
      </c>
      <c r="BF24" s="2">
        <f t="shared" ca="1" si="8"/>
        <v>0</v>
      </c>
      <c r="BG24" s="2">
        <f t="shared" ca="1" si="8"/>
        <v>0</v>
      </c>
      <c r="BH24" s="2">
        <f t="shared" ca="1" si="8"/>
        <v>0</v>
      </c>
      <c r="BI24" s="2">
        <f t="shared" ca="1" si="8"/>
        <v>0</v>
      </c>
      <c r="BJ24" s="2">
        <f t="shared" ca="1" si="8"/>
        <v>0</v>
      </c>
      <c r="BK24" s="2">
        <f t="shared" ca="1" si="8"/>
        <v>0</v>
      </c>
      <c r="BL24" s="2">
        <f t="shared" ca="1" si="8"/>
        <v>0</v>
      </c>
      <c r="BM24" s="2">
        <f t="shared" ca="1" si="8"/>
        <v>0</v>
      </c>
      <c r="BN24" s="2" t="str">
        <f t="shared" si="9"/>
        <v>SH</v>
      </c>
      <c r="BO24" s="2">
        <f t="shared" si="2"/>
        <v>0</v>
      </c>
      <c r="BP24" s="2">
        <f t="shared" si="3"/>
        <v>1</v>
      </c>
      <c r="BR24" s="2">
        <f t="shared" si="11"/>
        <v>0</v>
      </c>
      <c r="BS24" s="2">
        <f t="shared" si="11"/>
        <v>0</v>
      </c>
      <c r="BT24" s="2">
        <f t="shared" si="11"/>
        <v>0</v>
      </c>
      <c r="BU24" s="2">
        <f t="shared" si="11"/>
        <v>0</v>
      </c>
      <c r="BV24" s="2">
        <f t="shared" si="11"/>
        <v>0</v>
      </c>
      <c r="BW24" s="2">
        <f t="shared" si="11"/>
        <v>0</v>
      </c>
      <c r="BX24" s="2">
        <f t="shared" si="11"/>
        <v>0</v>
      </c>
      <c r="BY24" s="2">
        <f t="shared" si="11"/>
        <v>0</v>
      </c>
      <c r="BZ24" s="2">
        <f t="shared" si="11"/>
        <v>0</v>
      </c>
      <c r="CA24" s="2">
        <f t="shared" si="11"/>
        <v>0</v>
      </c>
      <c r="CB24" s="2">
        <f t="shared" si="11"/>
        <v>0</v>
      </c>
      <c r="CC24" s="2">
        <f t="shared" si="11"/>
        <v>0</v>
      </c>
      <c r="CD24" s="2">
        <f t="shared" si="11"/>
        <v>0</v>
      </c>
      <c r="CE24" s="2">
        <f t="shared" si="11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КА-6  -  Гшл</v>
      </c>
      <c r="B25" s="10" t="s">
        <v>1326</v>
      </c>
      <c r="C25" s="18">
        <v>8</v>
      </c>
      <c r="D25" s="18">
        <v>0</v>
      </c>
      <c r="E25" s="22" t="s">
        <v>726</v>
      </c>
      <c r="F25" s="22">
        <v>1</v>
      </c>
      <c r="G25" s="22">
        <v>1</v>
      </c>
      <c r="H25" s="20">
        <f t="shared" ca="1" si="5"/>
        <v>0</v>
      </c>
      <c r="I25" s="16" t="str">
        <f t="shared" si="6"/>
        <v>06K002SH0020</v>
      </c>
      <c r="J25" s="54">
        <v>2.8</v>
      </c>
      <c r="K25" s="54">
        <v>2.8</v>
      </c>
      <c r="L25" s="54">
        <v>2.8</v>
      </c>
      <c r="M25" s="54">
        <v>2.8</v>
      </c>
      <c r="N25" s="54">
        <v>5.0999999999999996</v>
      </c>
      <c r="O25" s="54">
        <v>5.0999999999999996</v>
      </c>
      <c r="P25" s="54">
        <v>5.0999999999999996</v>
      </c>
      <c r="Q25" s="54">
        <v>5.0999999999999996</v>
      </c>
      <c r="R25" s="54">
        <v>5.0999999999999996</v>
      </c>
      <c r="S25" s="54">
        <v>5.0999999999999996</v>
      </c>
      <c r="T25" s="54">
        <v>5.0999999999999996</v>
      </c>
      <c r="U25" s="54">
        <v>5.0999999999999996</v>
      </c>
      <c r="V25" s="54">
        <v>5.0999999999999996</v>
      </c>
      <c r="W25" s="56">
        <v>5.0999999999999996</v>
      </c>
      <c r="X25" s="2">
        <f t="shared" ca="1" si="7"/>
        <v>0</v>
      </c>
      <c r="Y25" s="2">
        <f t="shared" ca="1" si="7"/>
        <v>0</v>
      </c>
      <c r="Z25" s="2">
        <f t="shared" ca="1" si="7"/>
        <v>0</v>
      </c>
      <c r="AA25" s="2">
        <f t="shared" ca="1" si="7"/>
        <v>0</v>
      </c>
      <c r="AB25" s="2">
        <f t="shared" ca="1" si="7"/>
        <v>20</v>
      </c>
      <c r="AC25" s="2">
        <f t="shared" ca="1" si="7"/>
        <v>0</v>
      </c>
      <c r="AD25" s="2">
        <f t="shared" ca="1" si="7"/>
        <v>0</v>
      </c>
      <c r="AE25" s="2">
        <f t="shared" ca="1" si="7"/>
        <v>0</v>
      </c>
      <c r="AF25" s="2">
        <f t="shared" ca="1" si="7"/>
        <v>0</v>
      </c>
      <c r="AG25" s="2">
        <f t="shared" ca="1" si="7"/>
        <v>0</v>
      </c>
      <c r="AH25" s="2">
        <f t="shared" ca="1" si="7"/>
        <v>0</v>
      </c>
      <c r="AI25" s="2">
        <f t="shared" ca="1" si="7"/>
        <v>0</v>
      </c>
      <c r="AJ25" s="2">
        <f t="shared" ca="1" si="7"/>
        <v>0</v>
      </c>
      <c r="AK25" s="2">
        <f t="shared" ca="1" si="7"/>
        <v>0</v>
      </c>
      <c r="AL25" s="55">
        <v>9.4413729464004277</v>
      </c>
      <c r="AM25" s="55">
        <v>9.4779311190881472</v>
      </c>
      <c r="AN25" s="55">
        <v>9.2563664361322715</v>
      </c>
      <c r="AO25" s="55">
        <v>9.52667534933844</v>
      </c>
      <c r="AP25" s="55">
        <v>9.1887892078307303</v>
      </c>
      <c r="AQ25" s="55">
        <v>9.3294827815077106</v>
      </c>
      <c r="AR25" s="55">
        <v>9.5277831727532192</v>
      </c>
      <c r="AS25" s="55">
        <v>9.8434360417689462</v>
      </c>
      <c r="AT25" s="55">
        <v>9.7539371320606509</v>
      </c>
      <c r="AU25" s="55">
        <v>9.6349828849800048</v>
      </c>
      <c r="AV25" s="55">
        <v>9.7901898549804667</v>
      </c>
      <c r="AW25" s="55">
        <v>9.5998630596514332</v>
      </c>
      <c r="AX25" s="55">
        <v>8.981598064306441</v>
      </c>
      <c r="AY25" s="55">
        <v>9.265229023450507</v>
      </c>
      <c r="AZ25" s="2">
        <f t="shared" ca="1" si="8"/>
        <v>0</v>
      </c>
      <c r="BA25" s="2">
        <f t="shared" ca="1" si="8"/>
        <v>0</v>
      </c>
      <c r="BB25" s="2">
        <f t="shared" ca="1" si="8"/>
        <v>0</v>
      </c>
      <c r="BC25" s="2">
        <f t="shared" ca="1" si="8"/>
        <v>0</v>
      </c>
      <c r="BD25" s="2">
        <f t="shared" ca="1" si="8"/>
        <v>0</v>
      </c>
      <c r="BE25" s="2">
        <f t="shared" ca="1" si="8"/>
        <v>0</v>
      </c>
      <c r="BF25" s="2">
        <f t="shared" ca="1" si="8"/>
        <v>0</v>
      </c>
      <c r="BG25" s="2">
        <f t="shared" ca="1" si="8"/>
        <v>0</v>
      </c>
      <c r="BH25" s="2">
        <f t="shared" ca="1" si="8"/>
        <v>0</v>
      </c>
      <c r="BI25" s="2">
        <f t="shared" ca="1" si="8"/>
        <v>0</v>
      </c>
      <c r="BJ25" s="2">
        <f t="shared" ca="1" si="8"/>
        <v>1</v>
      </c>
      <c r="BK25" s="2">
        <f t="shared" ca="1" si="8"/>
        <v>0</v>
      </c>
      <c r="BL25" s="2">
        <f t="shared" ca="1" si="8"/>
        <v>0</v>
      </c>
      <c r="BM25" s="2">
        <f t="shared" ca="1" si="8"/>
        <v>0</v>
      </c>
      <c r="BN25" s="2" t="str">
        <f t="shared" si="9"/>
        <v>SH</v>
      </c>
      <c r="BO25" s="2">
        <f t="shared" si="2"/>
        <v>0</v>
      </c>
      <c r="BP25" s="2">
        <f t="shared" si="3"/>
        <v>1</v>
      </c>
      <c r="BR25" s="2">
        <f t="shared" si="11"/>
        <v>0</v>
      </c>
      <c r="BS25" s="2">
        <f t="shared" si="11"/>
        <v>0</v>
      </c>
      <c r="BT25" s="2">
        <f t="shared" si="11"/>
        <v>0</v>
      </c>
      <c r="BU25" s="2">
        <f t="shared" si="11"/>
        <v>0</v>
      </c>
      <c r="BV25" s="2">
        <f t="shared" si="11"/>
        <v>0</v>
      </c>
      <c r="BW25" s="2">
        <f t="shared" si="11"/>
        <v>0</v>
      </c>
      <c r="BX25" s="2">
        <f t="shared" si="11"/>
        <v>0</v>
      </c>
      <c r="BY25" s="2">
        <f t="shared" si="11"/>
        <v>0</v>
      </c>
      <c r="BZ25" s="2">
        <f t="shared" si="11"/>
        <v>0</v>
      </c>
      <c r="CA25" s="2">
        <f t="shared" si="11"/>
        <v>0</v>
      </c>
      <c r="CB25" s="2">
        <f t="shared" si="11"/>
        <v>0</v>
      </c>
      <c r="CC25" s="2">
        <f t="shared" si="11"/>
        <v>0</v>
      </c>
      <c r="CD25" s="2">
        <f t="shared" si="11"/>
        <v>0</v>
      </c>
      <c r="CE25" s="2">
        <f t="shared" si="11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КА-1  -  Гун</v>
      </c>
      <c r="B26" s="10" t="s">
        <v>1327</v>
      </c>
      <c r="C26" s="18">
        <v>3.7</v>
      </c>
      <c r="D26" s="18">
        <v>0</v>
      </c>
      <c r="E26" s="22" t="s">
        <v>726</v>
      </c>
      <c r="F26" s="22">
        <v>1</v>
      </c>
      <c r="G26" s="22">
        <v>1</v>
      </c>
      <c r="H26" s="20">
        <f t="shared" ca="1" si="5"/>
        <v>0</v>
      </c>
      <c r="I26" s="16" t="str">
        <f t="shared" si="6"/>
        <v>01K002SG0020</v>
      </c>
      <c r="J26" s="54">
        <v>3.5</v>
      </c>
      <c r="K26" s="54">
        <v>2.5</v>
      </c>
      <c r="L26" s="54">
        <v>0.4</v>
      </c>
      <c r="M26" s="54">
        <v>0.7</v>
      </c>
      <c r="N26" s="54">
        <v>0.4</v>
      </c>
      <c r="O26" s="54">
        <v>0.9</v>
      </c>
      <c r="P26" s="54">
        <v>0.7</v>
      </c>
      <c r="Q26" s="54">
        <v>0.6</v>
      </c>
      <c r="R26" s="54">
        <v>2</v>
      </c>
      <c r="S26" s="54">
        <v>1.3</v>
      </c>
      <c r="T26" s="54">
        <v>0.6</v>
      </c>
      <c r="U26" s="54">
        <v>0.6</v>
      </c>
      <c r="V26" s="54">
        <v>0.7</v>
      </c>
      <c r="W26" s="56">
        <v>0.7</v>
      </c>
      <c r="X26" s="2">
        <f t="shared" ca="1" si="7"/>
        <v>0</v>
      </c>
      <c r="Y26" s="2">
        <f t="shared" ca="1" si="7"/>
        <v>0</v>
      </c>
      <c r="Z26" s="2">
        <f t="shared" ca="1" si="7"/>
        <v>0</v>
      </c>
      <c r="AA26" s="2">
        <f t="shared" ca="1" si="7"/>
        <v>0</v>
      </c>
      <c r="AB26" s="2">
        <f t="shared" ca="1" si="7"/>
        <v>0</v>
      </c>
      <c r="AC26" s="2">
        <f t="shared" ca="1" si="7"/>
        <v>0</v>
      </c>
      <c r="AD26" s="2">
        <f t="shared" ca="1" si="7"/>
        <v>0</v>
      </c>
      <c r="AE26" s="2">
        <f t="shared" ca="1" si="7"/>
        <v>0</v>
      </c>
      <c r="AF26" s="2">
        <f t="shared" ca="1" si="7"/>
        <v>20</v>
      </c>
      <c r="AG26" s="2">
        <f t="shared" ca="1" si="7"/>
        <v>0</v>
      </c>
      <c r="AH26" s="2">
        <f t="shared" ca="1" si="7"/>
        <v>0</v>
      </c>
      <c r="AI26" s="2">
        <f t="shared" ca="1" si="7"/>
        <v>0</v>
      </c>
      <c r="AJ26" s="2">
        <f t="shared" ca="1" si="7"/>
        <v>0</v>
      </c>
      <c r="AK26" s="2">
        <f t="shared" ca="1" si="7"/>
        <v>0</v>
      </c>
      <c r="AL26" s="55">
        <v>1.1191070096943001</v>
      </c>
      <c r="AM26" s="55">
        <v>1.1074832214765</v>
      </c>
      <c r="AN26" s="55">
        <v>1.1009955257271</v>
      </c>
      <c r="AO26" s="55">
        <v>1.0588255033556999</v>
      </c>
      <c r="AP26" s="55">
        <v>1.0009768829232</v>
      </c>
      <c r="AQ26" s="55">
        <v>1.1829026845638</v>
      </c>
      <c r="AR26" s="55">
        <v>1.1902013422819</v>
      </c>
      <c r="AS26" s="55">
        <v>1.1355965697240999</v>
      </c>
      <c r="AT26" s="55">
        <v>1.2110160328113</v>
      </c>
      <c r="AU26" s="55">
        <v>1.2694052945562999</v>
      </c>
      <c r="AV26" s="55">
        <v>1.2085831469053001</v>
      </c>
      <c r="AW26" s="55">
        <v>1.1055909768829</v>
      </c>
      <c r="AX26" s="55">
        <v>1.0709899328859001</v>
      </c>
      <c r="AY26" s="55">
        <v>1.0955891126024999</v>
      </c>
      <c r="AZ26" s="2">
        <f t="shared" ca="1" si="8"/>
        <v>0</v>
      </c>
      <c r="BA26" s="2">
        <f t="shared" ca="1" si="8"/>
        <v>0</v>
      </c>
      <c r="BB26" s="2">
        <f t="shared" ca="1" si="8"/>
        <v>0</v>
      </c>
      <c r="BC26" s="2">
        <f t="shared" ca="1" si="8"/>
        <v>1</v>
      </c>
      <c r="BD26" s="2">
        <f t="shared" ca="1" si="8"/>
        <v>0</v>
      </c>
      <c r="BE26" s="2">
        <f t="shared" ca="1" si="8"/>
        <v>0</v>
      </c>
      <c r="BF26" s="2">
        <f t="shared" ca="1" si="8"/>
        <v>0</v>
      </c>
      <c r="BG26" s="2">
        <f t="shared" ca="1" si="8"/>
        <v>0</v>
      </c>
      <c r="BH26" s="2">
        <f t="shared" ca="1" si="8"/>
        <v>0</v>
      </c>
      <c r="BI26" s="2">
        <f t="shared" ca="1" si="8"/>
        <v>0</v>
      </c>
      <c r="BJ26" s="2">
        <f t="shared" ca="1" si="8"/>
        <v>2</v>
      </c>
      <c r="BK26" s="2">
        <f t="shared" ca="1" si="8"/>
        <v>0</v>
      </c>
      <c r="BL26" s="2">
        <f t="shared" ca="1" si="8"/>
        <v>0</v>
      </c>
      <c r="BM26" s="2">
        <f t="shared" ca="1" si="8"/>
        <v>0</v>
      </c>
      <c r="BN26" s="2" t="str">
        <f t="shared" si="9"/>
        <v>SG</v>
      </c>
      <c r="BO26" s="2">
        <f t="shared" si="2"/>
        <v>0</v>
      </c>
      <c r="BP26" s="2">
        <f t="shared" si="3"/>
        <v>1</v>
      </c>
      <c r="BR26" s="2">
        <f t="shared" ref="BR26:CE31" si="12">IF(AND(J68 &gt;0,J26&gt;$C26,J26 &gt;0.1),1,0)</f>
        <v>0</v>
      </c>
      <c r="BS26" s="2">
        <f t="shared" si="12"/>
        <v>0</v>
      </c>
      <c r="BT26" s="2">
        <f t="shared" si="12"/>
        <v>0</v>
      </c>
      <c r="BU26" s="2">
        <f t="shared" si="12"/>
        <v>0</v>
      </c>
      <c r="BV26" s="2">
        <f t="shared" si="12"/>
        <v>0</v>
      </c>
      <c r="BW26" s="2">
        <f t="shared" si="12"/>
        <v>0</v>
      </c>
      <c r="BX26" s="2">
        <f t="shared" si="12"/>
        <v>0</v>
      </c>
      <c r="BY26" s="2">
        <f t="shared" si="12"/>
        <v>0</v>
      </c>
      <c r="BZ26" s="2">
        <f t="shared" si="12"/>
        <v>0</v>
      </c>
      <c r="CA26" s="2">
        <f t="shared" si="12"/>
        <v>0</v>
      </c>
      <c r="CB26" s="2">
        <f t="shared" si="12"/>
        <v>0</v>
      </c>
      <c r="CC26" s="2">
        <f t="shared" si="12"/>
        <v>0</v>
      </c>
      <c r="CD26" s="2">
        <f t="shared" si="12"/>
        <v>0</v>
      </c>
      <c r="CE26" s="2">
        <f t="shared" si="12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КА-2  -  Гун</v>
      </c>
      <c r="B27" s="10" t="s">
        <v>1328</v>
      </c>
      <c r="C27" s="18">
        <v>3.7</v>
      </c>
      <c r="D27" s="18">
        <v>0</v>
      </c>
      <c r="E27" s="22" t="s">
        <v>726</v>
      </c>
      <c r="F27" s="22">
        <v>1</v>
      </c>
      <c r="G27" s="22">
        <v>1</v>
      </c>
      <c r="H27" s="20">
        <f t="shared" ca="1" si="5"/>
        <v>0</v>
      </c>
      <c r="I27" s="16" t="str">
        <f t="shared" si="6"/>
        <v>02K002SG0020</v>
      </c>
      <c r="J27" s="54">
        <v>3.1</v>
      </c>
      <c r="K27" s="54">
        <v>2.2999999999999998</v>
      </c>
      <c r="L27" s="54">
        <v>0.4</v>
      </c>
      <c r="M27" s="54">
        <v>0.7</v>
      </c>
      <c r="N27" s="54">
        <v>0.7</v>
      </c>
      <c r="O27" s="54">
        <v>0</v>
      </c>
      <c r="P27" s="54">
        <v>0</v>
      </c>
      <c r="Q27" s="54">
        <v>0.5</v>
      </c>
      <c r="R27" s="54">
        <v>1.9</v>
      </c>
      <c r="S27" s="54">
        <v>1.5</v>
      </c>
      <c r="T27" s="54">
        <v>2.2000000000000002</v>
      </c>
      <c r="U27" s="54">
        <v>0.8</v>
      </c>
      <c r="V27" s="54">
        <v>0.7</v>
      </c>
      <c r="W27" s="56">
        <v>0.6</v>
      </c>
      <c r="X27" s="2">
        <f t="shared" ca="1" si="7"/>
        <v>0</v>
      </c>
      <c r="Y27" s="2">
        <f t="shared" ca="1" si="7"/>
        <v>0</v>
      </c>
      <c r="Z27" s="2">
        <f t="shared" ca="1" si="7"/>
        <v>0</v>
      </c>
      <c r="AA27" s="2">
        <f t="shared" ca="1" si="7"/>
        <v>0</v>
      </c>
      <c r="AB27" s="2">
        <f t="shared" ca="1" si="7"/>
        <v>0</v>
      </c>
      <c r="AC27" s="2">
        <f t="shared" ca="1" si="7"/>
        <v>0</v>
      </c>
      <c r="AD27" s="2">
        <f t="shared" ca="1" si="7"/>
        <v>0</v>
      </c>
      <c r="AE27" s="2">
        <f t="shared" ca="1" si="7"/>
        <v>0</v>
      </c>
      <c r="AF27" s="2">
        <f t="shared" ca="1" si="7"/>
        <v>0</v>
      </c>
      <c r="AG27" s="2">
        <f t="shared" ca="1" si="7"/>
        <v>0</v>
      </c>
      <c r="AH27" s="2">
        <f t="shared" ca="1" si="7"/>
        <v>0</v>
      </c>
      <c r="AI27" s="2">
        <f t="shared" ca="1" si="7"/>
        <v>0</v>
      </c>
      <c r="AJ27" s="2">
        <f t="shared" ca="1" si="7"/>
        <v>0</v>
      </c>
      <c r="AK27" s="2">
        <f t="shared" ca="1" si="7"/>
        <v>0</v>
      </c>
      <c r="AL27" s="55">
        <v>1.28670581655481</v>
      </c>
      <c r="AM27" s="55">
        <v>1.2888683818046234</v>
      </c>
      <c r="AN27" s="55">
        <v>1.2899496644295303</v>
      </c>
      <c r="AO27" s="55">
        <v>1.3461763609246833</v>
      </c>
      <c r="AP27" s="55">
        <v>1.267112949040176</v>
      </c>
      <c r="AQ27" s="55">
        <v>0</v>
      </c>
      <c r="AR27" s="55">
        <v>0</v>
      </c>
      <c r="AS27" s="55">
        <v>0.59851603281133481</v>
      </c>
      <c r="AT27" s="55">
        <v>1.1507345264727817</v>
      </c>
      <c r="AU27" s="55">
        <v>1.3177926920208802</v>
      </c>
      <c r="AV27" s="55">
        <v>1.3542859806114842</v>
      </c>
      <c r="AW27" s="55">
        <v>1.3364448173005221</v>
      </c>
      <c r="AX27" s="55">
        <v>1.2888683818046234</v>
      </c>
      <c r="AY27" s="55">
        <v>1.3691536167039522</v>
      </c>
      <c r="AZ27" s="2">
        <f t="shared" ca="1" si="8"/>
        <v>0</v>
      </c>
      <c r="BA27" s="2">
        <f t="shared" ca="1" si="8"/>
        <v>0</v>
      </c>
      <c r="BB27" s="2">
        <f t="shared" ca="1" si="8"/>
        <v>0</v>
      </c>
      <c r="BC27" s="2">
        <f t="shared" ca="1" si="8"/>
        <v>1</v>
      </c>
      <c r="BD27" s="2">
        <f t="shared" ca="1" si="8"/>
        <v>0</v>
      </c>
      <c r="BE27" s="2">
        <f t="shared" ca="1" si="8"/>
        <v>0</v>
      </c>
      <c r="BF27" s="2">
        <f t="shared" ca="1" si="8"/>
        <v>0</v>
      </c>
      <c r="BG27" s="2">
        <f t="shared" ca="1" si="8"/>
        <v>0</v>
      </c>
      <c r="BH27" s="2">
        <f t="shared" ca="1" si="8"/>
        <v>0</v>
      </c>
      <c r="BI27" s="2">
        <f t="shared" ca="1" si="8"/>
        <v>0</v>
      </c>
      <c r="BJ27" s="2">
        <f t="shared" ca="1" si="8"/>
        <v>2</v>
      </c>
      <c r="BK27" s="2">
        <f t="shared" ca="1" si="8"/>
        <v>0</v>
      </c>
      <c r="BL27" s="2">
        <f t="shared" ca="1" si="8"/>
        <v>0</v>
      </c>
      <c r="BM27" s="2">
        <f t="shared" ca="1" si="8"/>
        <v>0</v>
      </c>
      <c r="BN27" s="2" t="str">
        <f t="shared" si="9"/>
        <v>SG</v>
      </c>
      <c r="BO27" s="2">
        <f t="shared" si="2"/>
        <v>0</v>
      </c>
      <c r="BP27" s="2">
        <f t="shared" si="3"/>
        <v>1</v>
      </c>
      <c r="BR27" s="2">
        <f t="shared" si="12"/>
        <v>0</v>
      </c>
      <c r="BS27" s="2">
        <f t="shared" si="12"/>
        <v>0</v>
      </c>
      <c r="BT27" s="2">
        <f t="shared" si="12"/>
        <v>0</v>
      </c>
      <c r="BU27" s="2">
        <f t="shared" si="12"/>
        <v>0</v>
      </c>
      <c r="BV27" s="2">
        <f t="shared" si="12"/>
        <v>0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BZ27" s="2">
        <f t="shared" si="12"/>
        <v>0</v>
      </c>
      <c r="CA27" s="2">
        <f t="shared" si="12"/>
        <v>0</v>
      </c>
      <c r="CB27" s="2">
        <f t="shared" si="12"/>
        <v>0</v>
      </c>
      <c r="CC27" s="2">
        <f t="shared" si="12"/>
        <v>0</v>
      </c>
      <c r="CD27" s="2">
        <f t="shared" si="12"/>
        <v>0</v>
      </c>
      <c r="CE27" s="2">
        <f t="shared" si="12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КА-3  -  Гун</v>
      </c>
      <c r="B28" s="12" t="s">
        <v>1329</v>
      </c>
      <c r="C28" s="18">
        <v>3.7</v>
      </c>
      <c r="D28" s="18">
        <v>0</v>
      </c>
      <c r="E28" s="22" t="s">
        <v>726</v>
      </c>
      <c r="F28" s="22">
        <v>1</v>
      </c>
      <c r="G28" s="22">
        <v>1</v>
      </c>
      <c r="H28" s="20">
        <f t="shared" ca="1" si="5"/>
        <v>0</v>
      </c>
      <c r="I28" s="16" t="str">
        <f t="shared" si="6"/>
        <v>03K002SG0020</v>
      </c>
      <c r="J28" s="54">
        <v>1.5</v>
      </c>
      <c r="K28" s="54">
        <v>3.2</v>
      </c>
      <c r="L28" s="54">
        <v>1</v>
      </c>
      <c r="M28" s="54">
        <v>1.5</v>
      </c>
      <c r="N28" s="54">
        <v>2.2999999999999998</v>
      </c>
      <c r="O28" s="54">
        <v>3.3</v>
      </c>
      <c r="P28" s="54">
        <v>1.2</v>
      </c>
      <c r="Q28" s="54">
        <v>1.1000000000000001</v>
      </c>
      <c r="R28" s="54">
        <v>0.8</v>
      </c>
      <c r="S28" s="54">
        <v>1.2</v>
      </c>
      <c r="T28" s="54">
        <v>1.3</v>
      </c>
      <c r="U28" s="54">
        <v>1.4</v>
      </c>
      <c r="V28" s="54">
        <v>1.1000000000000001</v>
      </c>
      <c r="W28" s="56">
        <v>0.7</v>
      </c>
      <c r="X28" s="2">
        <f t="shared" ca="1" si="7"/>
        <v>0</v>
      </c>
      <c r="Y28" s="2">
        <f t="shared" ca="1" si="7"/>
        <v>20</v>
      </c>
      <c r="Z28" s="2">
        <f t="shared" ca="1" si="7"/>
        <v>0</v>
      </c>
      <c r="AA28" s="2">
        <f t="shared" ca="1" si="7"/>
        <v>0</v>
      </c>
      <c r="AB28" s="2">
        <f t="shared" ca="1" si="7"/>
        <v>0</v>
      </c>
      <c r="AC28" s="2">
        <f t="shared" ca="1" si="7"/>
        <v>0</v>
      </c>
      <c r="AD28" s="2">
        <f t="shared" ca="1" si="7"/>
        <v>0</v>
      </c>
      <c r="AE28" s="2">
        <f t="shared" ca="1" si="7"/>
        <v>0</v>
      </c>
      <c r="AF28" s="2">
        <f t="shared" ca="1" si="7"/>
        <v>0</v>
      </c>
      <c r="AG28" s="2">
        <f t="shared" ca="1" si="7"/>
        <v>0</v>
      </c>
      <c r="AH28" s="2">
        <f t="shared" ca="1" si="7"/>
        <v>0</v>
      </c>
      <c r="AI28" s="2">
        <f t="shared" ca="1" si="7"/>
        <v>0</v>
      </c>
      <c r="AJ28" s="2">
        <f t="shared" ca="1" si="7"/>
        <v>0</v>
      </c>
      <c r="AK28" s="2">
        <f t="shared" ca="1" si="7"/>
        <v>0</v>
      </c>
      <c r="AL28" s="55">
        <v>0.7</v>
      </c>
      <c r="AM28" s="55">
        <v>0.7</v>
      </c>
      <c r="AN28" s="55">
        <v>0.7</v>
      </c>
      <c r="AO28" s="55">
        <v>0.7</v>
      </c>
      <c r="AP28" s="55">
        <v>0.7</v>
      </c>
      <c r="AQ28" s="55">
        <v>0.7</v>
      </c>
      <c r="AR28" s="55">
        <v>0.7</v>
      </c>
      <c r="AS28" s="55">
        <v>0.7</v>
      </c>
      <c r="AT28" s="55">
        <v>0.7</v>
      </c>
      <c r="AU28" s="55">
        <v>0.7</v>
      </c>
      <c r="AV28" s="55">
        <v>0.7</v>
      </c>
      <c r="AW28" s="55">
        <v>0.7</v>
      </c>
      <c r="AX28" s="55">
        <v>0.7</v>
      </c>
      <c r="AY28" s="55">
        <v>0.7</v>
      </c>
      <c r="AZ28" s="2">
        <f t="shared" ca="1" si="8"/>
        <v>0</v>
      </c>
      <c r="BA28" s="2">
        <f t="shared" ca="1" si="8"/>
        <v>0</v>
      </c>
      <c r="BB28" s="2">
        <f t="shared" ca="1" si="8"/>
        <v>0</v>
      </c>
      <c r="BC28" s="2">
        <f t="shared" ca="1" si="8"/>
        <v>1</v>
      </c>
      <c r="BD28" s="2">
        <f t="shared" ca="1" si="8"/>
        <v>0</v>
      </c>
      <c r="BE28" s="2">
        <f t="shared" ca="1" si="8"/>
        <v>0</v>
      </c>
      <c r="BF28" s="2">
        <f t="shared" ca="1" si="8"/>
        <v>0</v>
      </c>
      <c r="BG28" s="2">
        <f t="shared" ca="1" si="8"/>
        <v>0</v>
      </c>
      <c r="BH28" s="2">
        <f t="shared" ca="1" si="8"/>
        <v>0</v>
      </c>
      <c r="BI28" s="2">
        <f t="shared" ca="1" si="8"/>
        <v>0</v>
      </c>
      <c r="BJ28" s="2">
        <f t="shared" ca="1" si="8"/>
        <v>2</v>
      </c>
      <c r="BK28" s="2">
        <f t="shared" ca="1" si="8"/>
        <v>0</v>
      </c>
      <c r="BL28" s="2">
        <f t="shared" ca="1" si="8"/>
        <v>0</v>
      </c>
      <c r="BM28" s="2">
        <f t="shared" ca="1" si="8"/>
        <v>0</v>
      </c>
      <c r="BN28" s="2" t="str">
        <f t="shared" si="9"/>
        <v>SG</v>
      </c>
      <c r="BO28" s="2">
        <f t="shared" si="2"/>
        <v>0</v>
      </c>
      <c r="BP28" s="2">
        <f t="shared" si="3"/>
        <v>1</v>
      </c>
      <c r="BR28" s="2">
        <f t="shared" si="12"/>
        <v>0</v>
      </c>
      <c r="BS28" s="2">
        <f t="shared" si="12"/>
        <v>0</v>
      </c>
      <c r="BT28" s="2">
        <f t="shared" si="12"/>
        <v>0</v>
      </c>
      <c r="BU28" s="2">
        <f t="shared" si="12"/>
        <v>0</v>
      </c>
      <c r="BV28" s="2">
        <f t="shared" si="12"/>
        <v>0</v>
      </c>
      <c r="BW28" s="2">
        <f t="shared" si="12"/>
        <v>0</v>
      </c>
      <c r="BX28" s="2">
        <f t="shared" si="12"/>
        <v>0</v>
      </c>
      <c r="BY28" s="2">
        <f t="shared" si="12"/>
        <v>0</v>
      </c>
      <c r="BZ28" s="2">
        <f t="shared" si="12"/>
        <v>0</v>
      </c>
      <c r="CA28" s="2">
        <f t="shared" si="12"/>
        <v>0</v>
      </c>
      <c r="CB28" s="2">
        <f t="shared" si="12"/>
        <v>0</v>
      </c>
      <c r="CC28" s="2">
        <f t="shared" si="12"/>
        <v>0</v>
      </c>
      <c r="CD28" s="2">
        <f t="shared" si="12"/>
        <v>0</v>
      </c>
      <c r="CE28" s="2">
        <f t="shared" si="12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КА-4  -  Гун</v>
      </c>
      <c r="B29" s="10" t="s">
        <v>1330</v>
      </c>
      <c r="C29" s="18">
        <v>3.7</v>
      </c>
      <c r="D29" s="18">
        <v>0</v>
      </c>
      <c r="E29" s="22" t="s">
        <v>726</v>
      </c>
      <c r="F29" s="22">
        <v>1</v>
      </c>
      <c r="G29" s="22">
        <v>1</v>
      </c>
      <c r="H29" s="20">
        <f t="shared" ca="1" si="5"/>
        <v>0</v>
      </c>
      <c r="I29" s="16" t="str">
        <f t="shared" si="6"/>
        <v>04K002SG0020</v>
      </c>
      <c r="J29" s="54">
        <v>3.3</v>
      </c>
      <c r="K29" s="54">
        <v>2.9</v>
      </c>
      <c r="L29" s="54">
        <v>0.6</v>
      </c>
      <c r="M29" s="54">
        <v>1.5</v>
      </c>
      <c r="N29" s="54">
        <v>1.5</v>
      </c>
      <c r="O29" s="54">
        <v>1.2</v>
      </c>
      <c r="P29" s="54">
        <v>1.1000000000000001</v>
      </c>
      <c r="Q29" s="54">
        <v>1.1000000000000001</v>
      </c>
      <c r="R29" s="54">
        <v>1</v>
      </c>
      <c r="S29" s="54">
        <v>1.6</v>
      </c>
      <c r="T29" s="54">
        <v>1.3</v>
      </c>
      <c r="U29" s="54">
        <v>1.3</v>
      </c>
      <c r="V29" s="54">
        <v>2.2999999999999998</v>
      </c>
      <c r="W29" s="56">
        <v>2.2999999999999998</v>
      </c>
      <c r="X29" s="2">
        <f t="shared" ca="1" si="7"/>
        <v>0</v>
      </c>
      <c r="Y29" s="2">
        <f t="shared" ca="1" si="7"/>
        <v>0</v>
      </c>
      <c r="Z29" s="2">
        <f t="shared" ca="1" si="7"/>
        <v>0</v>
      </c>
      <c r="AA29" s="2">
        <f t="shared" ca="1" si="7"/>
        <v>0</v>
      </c>
      <c r="AB29" s="2">
        <f t="shared" ca="1" si="7"/>
        <v>0</v>
      </c>
      <c r="AC29" s="2">
        <f t="shared" ca="1" si="7"/>
        <v>0</v>
      </c>
      <c r="AD29" s="2">
        <f t="shared" ca="1" si="7"/>
        <v>0</v>
      </c>
      <c r="AE29" s="2">
        <f t="shared" ca="1" si="7"/>
        <v>0</v>
      </c>
      <c r="AF29" s="2">
        <f t="shared" ca="1" si="7"/>
        <v>0</v>
      </c>
      <c r="AG29" s="2">
        <f t="shared" ca="1" si="7"/>
        <v>0</v>
      </c>
      <c r="AH29" s="2">
        <f t="shared" ca="1" si="7"/>
        <v>0</v>
      </c>
      <c r="AI29" s="2">
        <f t="shared" ca="1" si="7"/>
        <v>0</v>
      </c>
      <c r="AJ29" s="2">
        <f t="shared" ca="1" si="7"/>
        <v>0</v>
      </c>
      <c r="AK29" s="2">
        <f t="shared" ca="1" si="7"/>
        <v>0</v>
      </c>
      <c r="AL29" s="55">
        <v>0.7</v>
      </c>
      <c r="AM29" s="55">
        <v>0.7</v>
      </c>
      <c r="AN29" s="55">
        <v>0.7</v>
      </c>
      <c r="AO29" s="55">
        <v>0.7</v>
      </c>
      <c r="AP29" s="55">
        <v>0.7</v>
      </c>
      <c r="AQ29" s="55">
        <v>0.7</v>
      </c>
      <c r="AR29" s="55">
        <v>0.7</v>
      </c>
      <c r="AS29" s="55">
        <v>0.7</v>
      </c>
      <c r="AT29" s="55">
        <v>0.7</v>
      </c>
      <c r="AU29" s="55">
        <v>0.7</v>
      </c>
      <c r="AV29" s="55">
        <v>0.7</v>
      </c>
      <c r="AW29" s="55">
        <v>0.7</v>
      </c>
      <c r="AX29" s="55">
        <v>0.7</v>
      </c>
      <c r="AY29" s="55">
        <v>0.7</v>
      </c>
      <c r="AZ29" s="2">
        <f t="shared" ca="1" si="8"/>
        <v>0</v>
      </c>
      <c r="BA29" s="2">
        <f t="shared" ca="1" si="8"/>
        <v>0</v>
      </c>
      <c r="BB29" s="2">
        <f t="shared" ca="1" si="8"/>
        <v>0</v>
      </c>
      <c r="BC29" s="2">
        <f t="shared" ca="1" si="8"/>
        <v>1</v>
      </c>
      <c r="BD29" s="2">
        <f t="shared" ca="1" si="8"/>
        <v>0</v>
      </c>
      <c r="BE29" s="2">
        <f t="shared" ca="1" si="8"/>
        <v>0</v>
      </c>
      <c r="BF29" s="2">
        <f t="shared" ca="1" si="8"/>
        <v>0</v>
      </c>
      <c r="BG29" s="2">
        <f t="shared" ca="1" si="8"/>
        <v>0</v>
      </c>
      <c r="BH29" s="2">
        <f t="shared" ca="1" si="8"/>
        <v>0</v>
      </c>
      <c r="BI29" s="2">
        <f t="shared" ca="1" si="8"/>
        <v>0</v>
      </c>
      <c r="BJ29" s="2">
        <f t="shared" ca="1" si="8"/>
        <v>2</v>
      </c>
      <c r="BK29" s="2">
        <f t="shared" ca="1" si="8"/>
        <v>0</v>
      </c>
      <c r="BL29" s="2">
        <f t="shared" ca="1" si="8"/>
        <v>0</v>
      </c>
      <c r="BM29" s="2">
        <f t="shared" ca="1" si="8"/>
        <v>0</v>
      </c>
      <c r="BN29" s="2" t="str">
        <f t="shared" si="9"/>
        <v>SG</v>
      </c>
      <c r="BO29" s="2">
        <f t="shared" si="2"/>
        <v>0</v>
      </c>
      <c r="BP29" s="2">
        <f t="shared" si="3"/>
        <v>1</v>
      </c>
      <c r="BR29" s="2">
        <f t="shared" si="12"/>
        <v>0</v>
      </c>
      <c r="BS29" s="2">
        <f t="shared" si="12"/>
        <v>0</v>
      </c>
      <c r="BT29" s="2">
        <f t="shared" si="12"/>
        <v>0</v>
      </c>
      <c r="BU29" s="2">
        <f t="shared" si="12"/>
        <v>0</v>
      </c>
      <c r="BV29" s="2">
        <f t="shared" si="12"/>
        <v>0</v>
      </c>
      <c r="BW29" s="2">
        <f t="shared" si="12"/>
        <v>0</v>
      </c>
      <c r="BX29" s="2">
        <f t="shared" si="12"/>
        <v>0</v>
      </c>
      <c r="BY29" s="2">
        <f t="shared" si="12"/>
        <v>0</v>
      </c>
      <c r="BZ29" s="2">
        <f t="shared" si="12"/>
        <v>0</v>
      </c>
      <c r="CA29" s="2">
        <f t="shared" si="12"/>
        <v>0</v>
      </c>
      <c r="CB29" s="2">
        <f t="shared" si="12"/>
        <v>0</v>
      </c>
      <c r="CC29" s="2">
        <f t="shared" si="12"/>
        <v>0</v>
      </c>
      <c r="CD29" s="2">
        <f t="shared" si="12"/>
        <v>0</v>
      </c>
      <c r="CE29" s="2">
        <f t="shared" si="12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КА-5  -  Гун</v>
      </c>
      <c r="B30" s="10" t="s">
        <v>1331</v>
      </c>
      <c r="C30" s="18">
        <v>3.7</v>
      </c>
      <c r="D30" s="18">
        <v>0</v>
      </c>
      <c r="E30" s="22" t="s">
        <v>726</v>
      </c>
      <c r="F30" s="22">
        <v>1</v>
      </c>
      <c r="G30" s="22">
        <v>1</v>
      </c>
      <c r="H30" s="20">
        <f t="shared" ca="1" si="5"/>
        <v>1</v>
      </c>
      <c r="I30" s="16" t="str">
        <f t="shared" si="6"/>
        <v>05K002SG0020</v>
      </c>
      <c r="J30" s="54">
        <v>1.1000000000000001</v>
      </c>
      <c r="K30" s="54">
        <v>2.1</v>
      </c>
      <c r="L30" s="54">
        <v>2.1</v>
      </c>
      <c r="M30" s="54">
        <v>3.5</v>
      </c>
      <c r="N30" s="54">
        <v>3.3</v>
      </c>
      <c r="O30" s="54">
        <v>3.5</v>
      </c>
      <c r="P30" s="54">
        <v>1</v>
      </c>
      <c r="Q30" s="54">
        <v>1.6</v>
      </c>
      <c r="R30" s="54">
        <v>1</v>
      </c>
      <c r="S30" s="54">
        <v>0.8</v>
      </c>
      <c r="T30" s="54">
        <v>3.8</v>
      </c>
      <c r="U30" s="54">
        <v>1</v>
      </c>
      <c r="V30" s="54">
        <v>0.8</v>
      </c>
      <c r="W30" s="56">
        <v>2.2999999999999998</v>
      </c>
      <c r="X30" s="2">
        <f t="shared" ca="1" si="7"/>
        <v>0</v>
      </c>
      <c r="Y30" s="2">
        <f t="shared" ca="1" si="7"/>
        <v>0</v>
      </c>
      <c r="Z30" s="2">
        <f t="shared" ca="1" si="7"/>
        <v>0</v>
      </c>
      <c r="AA30" s="2">
        <f t="shared" ca="1" si="7"/>
        <v>20</v>
      </c>
      <c r="AB30" s="2">
        <f t="shared" ca="1" si="7"/>
        <v>0</v>
      </c>
      <c r="AC30" s="2">
        <f t="shared" ca="1" si="7"/>
        <v>0</v>
      </c>
      <c r="AD30" s="2">
        <f t="shared" ca="1" si="7"/>
        <v>0</v>
      </c>
      <c r="AE30" s="2">
        <f t="shared" ca="1" si="7"/>
        <v>0</v>
      </c>
      <c r="AF30" s="2">
        <f t="shared" ca="1" si="7"/>
        <v>0</v>
      </c>
      <c r="AG30" s="2">
        <f t="shared" ca="1" si="7"/>
        <v>0</v>
      </c>
      <c r="AH30" s="2">
        <f t="shared" ca="1" si="7"/>
        <v>21</v>
      </c>
      <c r="AI30" s="2">
        <f t="shared" ca="1" si="7"/>
        <v>0</v>
      </c>
      <c r="AJ30" s="2">
        <f t="shared" ca="1" si="7"/>
        <v>0</v>
      </c>
      <c r="AK30" s="2">
        <f t="shared" ca="1" si="7"/>
        <v>20</v>
      </c>
      <c r="AL30" s="55">
        <v>0.7</v>
      </c>
      <c r="AM30" s="55">
        <v>0.7</v>
      </c>
      <c r="AN30" s="55">
        <v>0.7</v>
      </c>
      <c r="AO30" s="55">
        <v>0.7</v>
      </c>
      <c r="AP30" s="55">
        <v>0.7</v>
      </c>
      <c r="AQ30" s="55">
        <v>0.7</v>
      </c>
      <c r="AR30" s="55">
        <v>0.7</v>
      </c>
      <c r="AS30" s="55">
        <v>0.7</v>
      </c>
      <c r="AT30" s="55">
        <v>0.7</v>
      </c>
      <c r="AU30" s="55">
        <v>0.7</v>
      </c>
      <c r="AV30" s="55">
        <v>0.7</v>
      </c>
      <c r="AW30" s="55">
        <v>0.7</v>
      </c>
      <c r="AX30" s="55">
        <v>0.7</v>
      </c>
      <c r="AY30" s="55">
        <v>0.7</v>
      </c>
      <c r="AZ30" s="2">
        <f t="shared" ca="1" si="8"/>
        <v>0</v>
      </c>
      <c r="BA30" s="2">
        <f t="shared" ca="1" si="8"/>
        <v>0</v>
      </c>
      <c r="BB30" s="2">
        <f t="shared" ca="1" si="8"/>
        <v>0</v>
      </c>
      <c r="BC30" s="2">
        <f t="shared" ca="1" si="8"/>
        <v>1</v>
      </c>
      <c r="BD30" s="2">
        <f t="shared" ca="1" si="8"/>
        <v>0</v>
      </c>
      <c r="BE30" s="2">
        <f t="shared" ca="1" si="8"/>
        <v>0</v>
      </c>
      <c r="BF30" s="2">
        <f t="shared" ca="1" si="8"/>
        <v>0</v>
      </c>
      <c r="BG30" s="2">
        <f t="shared" ca="1" si="8"/>
        <v>0</v>
      </c>
      <c r="BH30" s="2">
        <f t="shared" ca="1" si="8"/>
        <v>0</v>
      </c>
      <c r="BI30" s="2">
        <f t="shared" ca="1" si="8"/>
        <v>0</v>
      </c>
      <c r="BJ30" s="2">
        <f t="shared" ca="1" si="8"/>
        <v>2</v>
      </c>
      <c r="BK30" s="2">
        <f t="shared" ca="1" si="8"/>
        <v>0</v>
      </c>
      <c r="BL30" s="2">
        <f t="shared" ca="1" si="8"/>
        <v>0</v>
      </c>
      <c r="BM30" s="2">
        <f t="shared" ca="1" si="8"/>
        <v>0</v>
      </c>
      <c r="BN30" s="2" t="str">
        <f t="shared" si="9"/>
        <v>SG</v>
      </c>
      <c r="BO30" s="2">
        <f t="shared" si="2"/>
        <v>0</v>
      </c>
      <c r="BP30" s="2">
        <f t="shared" si="3"/>
        <v>0</v>
      </c>
      <c r="BR30" s="2">
        <f t="shared" si="12"/>
        <v>0</v>
      </c>
      <c r="BS30" s="2">
        <f t="shared" si="12"/>
        <v>0</v>
      </c>
      <c r="BT30" s="2">
        <f t="shared" si="12"/>
        <v>0</v>
      </c>
      <c r="BU30" s="2">
        <f t="shared" si="12"/>
        <v>0</v>
      </c>
      <c r="BV30" s="2">
        <f t="shared" si="12"/>
        <v>0</v>
      </c>
      <c r="BW30" s="2">
        <f t="shared" si="12"/>
        <v>0</v>
      </c>
      <c r="BX30" s="2">
        <f t="shared" si="12"/>
        <v>0</v>
      </c>
      <c r="BY30" s="2">
        <f t="shared" si="12"/>
        <v>0</v>
      </c>
      <c r="BZ30" s="2">
        <f t="shared" si="12"/>
        <v>0</v>
      </c>
      <c r="CA30" s="2">
        <f t="shared" si="12"/>
        <v>0</v>
      </c>
      <c r="CB30" s="2">
        <f t="shared" si="12"/>
        <v>1</v>
      </c>
      <c r="CC30" s="2">
        <f t="shared" si="12"/>
        <v>0</v>
      </c>
      <c r="CD30" s="2">
        <f t="shared" si="12"/>
        <v>0</v>
      </c>
      <c r="CE30" s="2">
        <f t="shared" si="12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КА-6  -  Гун</v>
      </c>
      <c r="B31" s="12" t="s">
        <v>1332</v>
      </c>
      <c r="C31" s="18">
        <v>3.7</v>
      </c>
      <c r="D31" s="18">
        <v>0</v>
      </c>
      <c r="E31" s="22" t="s">
        <v>726</v>
      </c>
      <c r="F31" s="22">
        <v>1</v>
      </c>
      <c r="G31" s="22">
        <v>1</v>
      </c>
      <c r="H31" s="20">
        <f t="shared" ca="1" si="5"/>
        <v>1</v>
      </c>
      <c r="I31" s="16" t="str">
        <f t="shared" si="6"/>
        <v>06K002SG0020</v>
      </c>
      <c r="J31" s="54">
        <v>1.2</v>
      </c>
      <c r="K31" s="54">
        <v>2</v>
      </c>
      <c r="L31" s="54">
        <v>2</v>
      </c>
      <c r="M31" s="54">
        <v>3.9</v>
      </c>
      <c r="N31" s="54">
        <v>3.1</v>
      </c>
      <c r="O31" s="54">
        <v>3.5</v>
      </c>
      <c r="P31" s="54">
        <v>1</v>
      </c>
      <c r="Q31" s="54">
        <v>1.5</v>
      </c>
      <c r="R31" s="54">
        <v>2.2000000000000002</v>
      </c>
      <c r="S31" s="54">
        <v>1.9</v>
      </c>
      <c r="T31" s="54">
        <v>3.8</v>
      </c>
      <c r="U31" s="54">
        <v>1</v>
      </c>
      <c r="V31" s="54">
        <v>2.2000000000000002</v>
      </c>
      <c r="W31" s="56">
        <v>2.6</v>
      </c>
      <c r="X31" s="2">
        <f t="shared" ca="1" si="7"/>
        <v>0</v>
      </c>
      <c r="Y31" s="2">
        <f t="shared" ca="1" si="7"/>
        <v>0</v>
      </c>
      <c r="Z31" s="2">
        <f t="shared" ca="1" si="7"/>
        <v>0</v>
      </c>
      <c r="AA31" s="2">
        <f t="shared" ca="1" si="7"/>
        <v>21</v>
      </c>
      <c r="AB31" s="2">
        <f t="shared" ca="1" si="7"/>
        <v>0</v>
      </c>
      <c r="AC31" s="2">
        <f t="shared" ca="1" si="7"/>
        <v>0</v>
      </c>
      <c r="AD31" s="2">
        <f t="shared" ca="1" si="7"/>
        <v>0</v>
      </c>
      <c r="AE31" s="2">
        <f t="shared" ca="1" si="7"/>
        <v>0</v>
      </c>
      <c r="AF31" s="2">
        <f t="shared" ca="1" si="7"/>
        <v>0</v>
      </c>
      <c r="AG31" s="2">
        <f t="shared" ca="1" si="7"/>
        <v>0</v>
      </c>
      <c r="AH31" s="2">
        <f t="shared" ca="1" si="7"/>
        <v>21</v>
      </c>
      <c r="AI31" s="2">
        <f t="shared" ca="1" si="7"/>
        <v>0</v>
      </c>
      <c r="AJ31" s="2">
        <f t="shared" ca="1" si="7"/>
        <v>20</v>
      </c>
      <c r="AK31" s="2">
        <f t="shared" ca="1" si="7"/>
        <v>0</v>
      </c>
      <c r="AL31" s="55">
        <v>1.3516588831706406</v>
      </c>
      <c r="AM31" s="55">
        <v>1.3463180802404893</v>
      </c>
      <c r="AN31" s="55">
        <v>1.3786865828474679</v>
      </c>
      <c r="AO31" s="55">
        <v>1.3391970096669541</v>
      </c>
      <c r="AP31" s="55">
        <v>1.3885589761425963</v>
      </c>
      <c r="AQ31" s="55">
        <v>1.3680049769871652</v>
      </c>
      <c r="AR31" s="55">
        <v>1.3390351671539191</v>
      </c>
      <c r="AS31" s="55">
        <v>1.293719263504149</v>
      </c>
      <c r="AT31" s="55">
        <v>1.3065048220339055</v>
      </c>
      <c r="AU31" s="55">
        <v>1.3234982859025692</v>
      </c>
      <c r="AV31" s="55">
        <v>1.3013258616167891</v>
      </c>
      <c r="AW31" s="55">
        <v>1.3285154038066511</v>
      </c>
      <c r="AX31" s="55">
        <v>1.4197414329164189</v>
      </c>
      <c r="AY31" s="55">
        <v>1.3773918427431888</v>
      </c>
      <c r="AZ31" s="2">
        <f t="shared" ca="1" si="8"/>
        <v>0</v>
      </c>
      <c r="BA31" s="2">
        <f t="shared" ca="1" si="8"/>
        <v>0</v>
      </c>
      <c r="BB31" s="2">
        <f t="shared" ca="1" si="8"/>
        <v>0</v>
      </c>
      <c r="BC31" s="2">
        <f t="shared" ca="1" si="8"/>
        <v>1</v>
      </c>
      <c r="BD31" s="2">
        <f t="shared" ca="1" si="8"/>
        <v>0</v>
      </c>
      <c r="BE31" s="2">
        <f t="shared" ca="1" si="8"/>
        <v>0</v>
      </c>
      <c r="BF31" s="2">
        <f t="shared" ca="1" si="8"/>
        <v>0</v>
      </c>
      <c r="BG31" s="2">
        <f t="shared" ca="1" si="8"/>
        <v>0</v>
      </c>
      <c r="BH31" s="2">
        <f t="shared" ca="1" si="8"/>
        <v>0</v>
      </c>
      <c r="BI31" s="2">
        <f t="shared" ca="1" si="8"/>
        <v>0</v>
      </c>
      <c r="BJ31" s="2">
        <f t="shared" ca="1" si="8"/>
        <v>1</v>
      </c>
      <c r="BK31" s="2">
        <f t="shared" ca="1" si="8"/>
        <v>0</v>
      </c>
      <c r="BL31" s="2">
        <f t="shared" ca="1" si="8"/>
        <v>0</v>
      </c>
      <c r="BM31" s="2">
        <f t="shared" ca="1" si="8"/>
        <v>0</v>
      </c>
      <c r="BN31" s="2" t="str">
        <f t="shared" si="9"/>
        <v>SG</v>
      </c>
      <c r="BO31" s="2">
        <f t="shared" si="2"/>
        <v>0</v>
      </c>
      <c r="BP31" s="2">
        <f t="shared" si="3"/>
        <v>0</v>
      </c>
      <c r="BR31" s="2">
        <f t="shared" si="12"/>
        <v>0</v>
      </c>
      <c r="BS31" s="2">
        <f t="shared" si="12"/>
        <v>0</v>
      </c>
      <c r="BT31" s="2">
        <f t="shared" si="12"/>
        <v>0</v>
      </c>
      <c r="BU31" s="2">
        <f t="shared" si="12"/>
        <v>1</v>
      </c>
      <c r="BV31" s="2">
        <f t="shared" si="12"/>
        <v>0</v>
      </c>
      <c r="BW31" s="2">
        <f t="shared" si="12"/>
        <v>0</v>
      </c>
      <c r="BX31" s="2">
        <f t="shared" si="12"/>
        <v>0</v>
      </c>
      <c r="BY31" s="2">
        <f t="shared" si="12"/>
        <v>0</v>
      </c>
      <c r="BZ31" s="2">
        <f t="shared" si="12"/>
        <v>0</v>
      </c>
      <c r="CA31" s="2">
        <f t="shared" si="12"/>
        <v>0</v>
      </c>
      <c r="CB31" s="2">
        <f t="shared" si="12"/>
        <v>1</v>
      </c>
      <c r="CC31" s="2">
        <f t="shared" si="12"/>
        <v>0</v>
      </c>
      <c r="CD31" s="2">
        <f t="shared" si="12"/>
        <v>0</v>
      </c>
      <c r="CE31" s="2">
        <f t="shared" si="12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КА-1  -  Δα_рс</v>
      </c>
      <c r="B32" s="10" t="s">
        <v>1333</v>
      </c>
      <c r="C32" s="18">
        <v>35</v>
      </c>
      <c r="D32" s="18">
        <v>10</v>
      </c>
      <c r="E32" s="22" t="s">
        <v>114</v>
      </c>
      <c r="F32" s="22">
        <v>1</v>
      </c>
      <c r="G32" s="22"/>
      <c r="H32" s="20">
        <f t="shared" ca="1" si="5"/>
        <v>0</v>
      </c>
      <c r="I32" s="16" t="str">
        <f t="shared" si="6"/>
        <v>01K102SV0020</v>
      </c>
      <c r="J32" s="54">
        <v>24.666765598242801</v>
      </c>
      <c r="K32" s="54">
        <v>24.720767186218701</v>
      </c>
      <c r="L32" s="54">
        <v>24.751062255412499</v>
      </c>
      <c r="M32" s="54">
        <v>24.950732763198801</v>
      </c>
      <c r="N32" s="54">
        <v>25.232670895958599</v>
      </c>
      <c r="O32" s="54">
        <v>24.376558254361498</v>
      </c>
      <c r="P32" s="54">
        <v>24.344005524609301</v>
      </c>
      <c r="Q32" s="54">
        <v>24.590762250432402</v>
      </c>
      <c r="R32" s="54">
        <v>24.251881423413302</v>
      </c>
      <c r="S32" s="54">
        <v>23.998933591448498</v>
      </c>
      <c r="T32" s="54">
        <v>24.262595226012699</v>
      </c>
      <c r="U32" s="54">
        <v>24.7295917547093</v>
      </c>
      <c r="V32" s="54">
        <v>24.892640175034099</v>
      </c>
      <c r="W32" s="56">
        <v>24.776393407529302</v>
      </c>
      <c r="X32" s="2">
        <f t="shared" ca="1" si="7"/>
        <v>0</v>
      </c>
      <c r="Y32" s="2">
        <f t="shared" ca="1" si="7"/>
        <v>0</v>
      </c>
      <c r="Z32" s="2">
        <f t="shared" ca="1" si="7"/>
        <v>0</v>
      </c>
      <c r="AA32" s="2">
        <f t="shared" ca="1" si="7"/>
        <v>0</v>
      </c>
      <c r="AB32" s="2">
        <f t="shared" ca="1" si="7"/>
        <v>0</v>
      </c>
      <c r="AC32" s="2">
        <f t="shared" ca="1" si="7"/>
        <v>0</v>
      </c>
      <c r="AD32" s="2">
        <f t="shared" ca="1" si="7"/>
        <v>0</v>
      </c>
      <c r="AE32" s="2">
        <f t="shared" ca="1" si="7"/>
        <v>0</v>
      </c>
      <c r="AF32" s="2">
        <f t="shared" ca="1" si="7"/>
        <v>0</v>
      </c>
      <c r="AG32" s="2">
        <f t="shared" ca="1" si="7"/>
        <v>0</v>
      </c>
      <c r="AH32" s="2">
        <f t="shared" ca="1" si="7"/>
        <v>0</v>
      </c>
      <c r="AI32" s="2">
        <f t="shared" ca="1" si="7"/>
        <v>0</v>
      </c>
      <c r="AJ32" s="2">
        <f t="shared" ca="1" si="7"/>
        <v>0</v>
      </c>
      <c r="AK32" s="2">
        <f t="shared" ca="1" si="7"/>
        <v>0</v>
      </c>
      <c r="AL32" s="55">
        <v>22.644324885530001</v>
      </c>
      <c r="AM32" s="55">
        <v>22.696222035169999</v>
      </c>
      <c r="AN32" s="55">
        <v>22.725187886139999</v>
      </c>
      <c r="AO32" s="55">
        <v>22.913465917420002</v>
      </c>
      <c r="AP32" s="55">
        <v>23.171744755190002</v>
      </c>
      <c r="AQ32" s="55">
        <v>22.359494017700001</v>
      </c>
      <c r="AR32" s="55">
        <v>22.328866395199999</v>
      </c>
      <c r="AS32" s="55">
        <v>22.57070334766</v>
      </c>
      <c r="AT32" s="55">
        <v>22.24983914876</v>
      </c>
      <c r="AU32" s="55">
        <v>22.028152327579999</v>
      </c>
      <c r="AV32" s="55">
        <v>22.259076099649999</v>
      </c>
      <c r="AW32" s="55">
        <v>22.704670408369999</v>
      </c>
      <c r="AX32" s="55">
        <v>22.859154946859999</v>
      </c>
      <c r="AY32" s="55">
        <v>22.749326095280001</v>
      </c>
      <c r="AZ32" s="2">
        <f t="shared" ca="1" si="8"/>
        <v>0</v>
      </c>
      <c r="BA32" s="2">
        <f t="shared" ca="1" si="8"/>
        <v>0</v>
      </c>
      <c r="BB32" s="2">
        <f t="shared" ca="1" si="8"/>
        <v>0</v>
      </c>
      <c r="BC32" s="2">
        <f t="shared" ca="1" si="8"/>
        <v>0</v>
      </c>
      <c r="BD32" s="2">
        <f t="shared" ca="1" si="8"/>
        <v>0</v>
      </c>
      <c r="BE32" s="2">
        <f t="shared" ca="1" si="8"/>
        <v>0</v>
      </c>
      <c r="BF32" s="2">
        <f t="shared" ca="1" si="8"/>
        <v>0</v>
      </c>
      <c r="BG32" s="2">
        <f t="shared" ca="1" si="8"/>
        <v>0</v>
      </c>
      <c r="BH32" s="2">
        <f t="shared" ca="1" si="8"/>
        <v>0</v>
      </c>
      <c r="BI32" s="2">
        <f t="shared" ca="1" si="8"/>
        <v>0</v>
      </c>
      <c r="BJ32" s="2">
        <f t="shared" ca="1" si="8"/>
        <v>0</v>
      </c>
      <c r="BK32" s="2">
        <f t="shared" ca="1" si="8"/>
        <v>0</v>
      </c>
      <c r="BL32" s="2">
        <f t="shared" ca="1" si="8"/>
        <v>0</v>
      </c>
      <c r="BM32" s="2">
        <f t="shared" ca="1" si="8"/>
        <v>0</v>
      </c>
      <c r="BN32" s="2" t="str">
        <f t="shared" si="9"/>
        <v>SV</v>
      </c>
      <c r="BO32" s="2">
        <f t="shared" si="2"/>
        <v>0</v>
      </c>
      <c r="BP32" s="2">
        <f t="shared" si="3"/>
        <v>1</v>
      </c>
      <c r="BR32" s="2">
        <f t="shared" ref="BR32:CE37" si="13">IF(AND(J68 &gt;0,J32&gt;$C32,J32 &gt;1),1,0)</f>
        <v>0</v>
      </c>
      <c r="BS32" s="2">
        <f t="shared" si="13"/>
        <v>0</v>
      </c>
      <c r="BT32" s="2">
        <f t="shared" si="13"/>
        <v>0</v>
      </c>
      <c r="BU32" s="2">
        <f t="shared" si="13"/>
        <v>0</v>
      </c>
      <c r="BV32" s="2">
        <f t="shared" si="13"/>
        <v>0</v>
      </c>
      <c r="BW32" s="2">
        <f t="shared" si="13"/>
        <v>0</v>
      </c>
      <c r="BX32" s="2">
        <f t="shared" si="13"/>
        <v>0</v>
      </c>
      <c r="BY32" s="2">
        <f t="shared" si="13"/>
        <v>0</v>
      </c>
      <c r="BZ32" s="2">
        <f t="shared" si="13"/>
        <v>0</v>
      </c>
      <c r="CA32" s="2">
        <f t="shared" si="13"/>
        <v>0</v>
      </c>
      <c r="CB32" s="2">
        <f t="shared" si="13"/>
        <v>0</v>
      </c>
      <c r="CC32" s="2">
        <f t="shared" si="13"/>
        <v>0</v>
      </c>
      <c r="CD32" s="2">
        <f t="shared" si="13"/>
        <v>0</v>
      </c>
      <c r="CE32" s="2">
        <f t="shared" si="13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КА-2  -  Δα_рс</v>
      </c>
      <c r="B33" s="10" t="s">
        <v>1334</v>
      </c>
      <c r="C33" s="18">
        <v>35</v>
      </c>
      <c r="D33" s="18">
        <v>10</v>
      </c>
      <c r="E33" s="22" t="s">
        <v>114</v>
      </c>
      <c r="F33" s="22">
        <v>1</v>
      </c>
      <c r="G33" s="22"/>
      <c r="H33" s="20">
        <f t="shared" ca="1" si="5"/>
        <v>0</v>
      </c>
      <c r="I33" s="16" t="str">
        <f t="shared" si="6"/>
        <v>02K102SV0020</v>
      </c>
      <c r="J33" s="54">
        <v>24.44561247061128</v>
      </c>
      <c r="K33" s="54">
        <v>24.436281193443126</v>
      </c>
      <c r="L33" s="54">
        <v>24.431619560208524</v>
      </c>
      <c r="M33" s="54">
        <v>24.192830967723939</v>
      </c>
      <c r="N33" s="54">
        <v>24.530643997634922</v>
      </c>
      <c r="O33" s="54">
        <v>0</v>
      </c>
      <c r="P33" s="54">
        <v>0</v>
      </c>
      <c r="Q33" s="54">
        <v>28.098123851274863</v>
      </c>
      <c r="R33" s="54">
        <v>25.054682023003629</v>
      </c>
      <c r="S33" s="54">
        <v>24.312493814843197</v>
      </c>
      <c r="T33" s="54">
        <v>24.158964825927708</v>
      </c>
      <c r="U33" s="54">
        <v>24.233658950774263</v>
      </c>
      <c r="V33" s="54">
        <v>24.436281193443126</v>
      </c>
      <c r="W33" s="56">
        <v>24.097244537180053</v>
      </c>
      <c r="X33" s="2">
        <f t="shared" ca="1" si="7"/>
        <v>0</v>
      </c>
      <c r="Y33" s="2">
        <f t="shared" ca="1" si="7"/>
        <v>0</v>
      </c>
      <c r="Z33" s="2">
        <f t="shared" ca="1" si="7"/>
        <v>0</v>
      </c>
      <c r="AA33" s="2">
        <f t="shared" ca="1" si="7"/>
        <v>0</v>
      </c>
      <c r="AB33" s="2">
        <f t="shared" ca="1" si="7"/>
        <v>0</v>
      </c>
      <c r="AC33" s="2">
        <f t="shared" ca="1" si="7"/>
        <v>0</v>
      </c>
      <c r="AD33" s="2">
        <f t="shared" ca="1" si="7"/>
        <v>0</v>
      </c>
      <c r="AE33" s="2">
        <f t="shared" ca="1" si="7"/>
        <v>0</v>
      </c>
      <c r="AF33" s="2">
        <f t="shared" ca="1" si="7"/>
        <v>0</v>
      </c>
      <c r="AG33" s="2">
        <f t="shared" ca="1" si="7"/>
        <v>0</v>
      </c>
      <c r="AH33" s="2">
        <f t="shared" ca="1" si="7"/>
        <v>0</v>
      </c>
      <c r="AI33" s="2">
        <f t="shared" ca="1" si="7"/>
        <v>0</v>
      </c>
      <c r="AJ33" s="2">
        <f t="shared" ca="1" si="7"/>
        <v>0</v>
      </c>
      <c r="AK33" s="2">
        <f t="shared" ca="1" si="7"/>
        <v>0</v>
      </c>
      <c r="AL33" s="55">
        <v>21.962467343529905</v>
      </c>
      <c r="AM33" s="55">
        <v>21.954256720523222</v>
      </c>
      <c r="AN33" s="55">
        <v>21.950151409019885</v>
      </c>
      <c r="AO33" s="55">
        <v>21.736675210846233</v>
      </c>
      <c r="AP33" s="55">
        <v>22.036855688018619</v>
      </c>
      <c r="AQ33" s="55">
        <v>0</v>
      </c>
      <c r="AR33" s="55">
        <v>0</v>
      </c>
      <c r="AS33" s="55">
        <v>25.204404237126909</v>
      </c>
      <c r="AT33" s="55">
        <v>22.503116362070863</v>
      </c>
      <c r="AU33" s="55">
        <v>21.844439637808893</v>
      </c>
      <c r="AV33" s="55">
        <v>21.705885374571192</v>
      </c>
      <c r="AW33" s="55">
        <v>21.773623014376287</v>
      </c>
      <c r="AX33" s="55">
        <v>21.954256720523222</v>
      </c>
      <c r="AY33" s="55">
        <v>21.652320892096345</v>
      </c>
      <c r="AZ33" s="2">
        <f t="shared" ca="1" si="8"/>
        <v>0</v>
      </c>
      <c r="BA33" s="2">
        <f t="shared" ca="1" si="8"/>
        <v>0</v>
      </c>
      <c r="BB33" s="2">
        <f t="shared" ca="1" si="8"/>
        <v>0</v>
      </c>
      <c r="BC33" s="2">
        <f t="shared" ca="1" si="8"/>
        <v>0</v>
      </c>
      <c r="BD33" s="2">
        <f t="shared" ca="1" si="8"/>
        <v>0</v>
      </c>
      <c r="BE33" s="2">
        <f t="shared" ca="1" si="8"/>
        <v>0</v>
      </c>
      <c r="BF33" s="2">
        <f t="shared" ca="1" si="8"/>
        <v>0</v>
      </c>
      <c r="BG33" s="2">
        <f t="shared" ca="1" si="8"/>
        <v>0</v>
      </c>
      <c r="BH33" s="2">
        <f t="shared" ca="1" si="8"/>
        <v>0</v>
      </c>
      <c r="BI33" s="2">
        <f t="shared" ca="1" si="8"/>
        <v>0</v>
      </c>
      <c r="BJ33" s="2">
        <f t="shared" ca="1" si="8"/>
        <v>0</v>
      </c>
      <c r="BK33" s="2">
        <f t="shared" ca="1" si="8"/>
        <v>0</v>
      </c>
      <c r="BL33" s="2">
        <f t="shared" ca="1" si="8"/>
        <v>0</v>
      </c>
      <c r="BM33" s="2">
        <f t="shared" ca="1" si="8"/>
        <v>0</v>
      </c>
      <c r="BN33" s="2" t="str">
        <f t="shared" si="9"/>
        <v>SV</v>
      </c>
      <c r="BO33" s="2">
        <f t="shared" si="2"/>
        <v>0</v>
      </c>
      <c r="BP33" s="2">
        <f t="shared" si="3"/>
        <v>1</v>
      </c>
      <c r="BR33" s="2">
        <f t="shared" si="13"/>
        <v>0</v>
      </c>
      <c r="BS33" s="2">
        <f t="shared" si="13"/>
        <v>0</v>
      </c>
      <c r="BT33" s="2">
        <f t="shared" si="13"/>
        <v>0</v>
      </c>
      <c r="BU33" s="2">
        <f t="shared" si="13"/>
        <v>0</v>
      </c>
      <c r="BV33" s="2">
        <f t="shared" si="13"/>
        <v>0</v>
      </c>
      <c r="BW33" s="2">
        <f t="shared" si="13"/>
        <v>0</v>
      </c>
      <c r="BX33" s="2">
        <f t="shared" si="13"/>
        <v>0</v>
      </c>
      <c r="BY33" s="2">
        <f t="shared" si="13"/>
        <v>0</v>
      </c>
      <c r="BZ33" s="2">
        <f t="shared" si="13"/>
        <v>0</v>
      </c>
      <c r="CA33" s="2">
        <f t="shared" si="13"/>
        <v>0</v>
      </c>
      <c r="CB33" s="2">
        <f t="shared" si="13"/>
        <v>0</v>
      </c>
      <c r="CC33" s="2">
        <f t="shared" si="13"/>
        <v>0</v>
      </c>
      <c r="CD33" s="2">
        <f t="shared" si="13"/>
        <v>0</v>
      </c>
      <c r="CE33" s="2">
        <f t="shared" si="13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КА-3  -  Δα_рс</v>
      </c>
      <c r="B34" s="10" t="s">
        <v>1335</v>
      </c>
      <c r="C34" s="18">
        <v>35</v>
      </c>
      <c r="D34" s="18">
        <v>10</v>
      </c>
      <c r="E34" s="22" t="s">
        <v>114</v>
      </c>
      <c r="F34" s="22">
        <v>1</v>
      </c>
      <c r="G34" s="22"/>
      <c r="H34" s="20">
        <f t="shared" ca="1" si="5"/>
        <v>0</v>
      </c>
      <c r="I34" s="16" t="str">
        <f t="shared" si="6"/>
        <v>03K102SV0020</v>
      </c>
      <c r="J34" s="54">
        <v>23.973008237744011</v>
      </c>
      <c r="K34" s="54">
        <v>24.1555860284716</v>
      </c>
      <c r="L34" s="54">
        <v>23.944441464034011</v>
      </c>
      <c r="M34" s="54">
        <v>24.059325954228417</v>
      </c>
      <c r="N34" s="54">
        <v>24.635706550415172</v>
      </c>
      <c r="O34" s="54">
        <v>25.079739473299242</v>
      </c>
      <c r="P34" s="54">
        <v>24.344862044621912</v>
      </c>
      <c r="Q34" s="54">
        <v>24.270056146172934</v>
      </c>
      <c r="R34" s="54">
        <v>24.316178189409833</v>
      </c>
      <c r="S34" s="54">
        <v>24.33712948393897</v>
      </c>
      <c r="T34" s="54">
        <v>24.459500061324452</v>
      </c>
      <c r="U34" s="54">
        <v>24.386967795335465</v>
      </c>
      <c r="V34" s="54">
        <v>24.859146517488504</v>
      </c>
      <c r="W34" s="56">
        <v>24.759725908162487</v>
      </c>
      <c r="X34" s="2">
        <f t="shared" ca="1" si="7"/>
        <v>0</v>
      </c>
      <c r="Y34" s="2">
        <f t="shared" ca="1" si="7"/>
        <v>0</v>
      </c>
      <c r="Z34" s="2">
        <f t="shared" ca="1" si="7"/>
        <v>0</v>
      </c>
      <c r="AA34" s="2">
        <f t="shared" ca="1" si="7"/>
        <v>0</v>
      </c>
      <c r="AB34" s="2">
        <f t="shared" ca="1" si="7"/>
        <v>0</v>
      </c>
      <c r="AC34" s="2">
        <f t="shared" ca="1" si="7"/>
        <v>0</v>
      </c>
      <c r="AD34" s="2">
        <f t="shared" ca="1" si="7"/>
        <v>0</v>
      </c>
      <c r="AE34" s="2">
        <f t="shared" ca="1" si="7"/>
        <v>0</v>
      </c>
      <c r="AF34" s="2">
        <f t="shared" ca="1" si="7"/>
        <v>0</v>
      </c>
      <c r="AG34" s="2">
        <f t="shared" ca="1" si="7"/>
        <v>0</v>
      </c>
      <c r="AH34" s="2">
        <f t="shared" ca="1" si="7"/>
        <v>0</v>
      </c>
      <c r="AI34" s="2">
        <f t="shared" ca="1" si="7"/>
        <v>0</v>
      </c>
      <c r="AJ34" s="2">
        <f t="shared" ca="1" si="7"/>
        <v>0</v>
      </c>
      <c r="AK34" s="2">
        <f t="shared" ca="1" si="7"/>
        <v>0</v>
      </c>
      <c r="AL34" s="55">
        <v>21.439049041294179</v>
      </c>
      <c r="AM34" s="55">
        <v>21.601923297331936</v>
      </c>
      <c r="AN34" s="55">
        <v>21.413650047739914</v>
      </c>
      <c r="AO34" s="55">
        <v>21.515246021956962</v>
      </c>
      <c r="AP34" s="55">
        <v>22.043194368683924</v>
      </c>
      <c r="AQ34" s="55">
        <v>21.972846806584332</v>
      </c>
      <c r="AR34" s="55">
        <v>21.317915379727694</v>
      </c>
      <c r="AS34" s="55">
        <v>21.251487242739625</v>
      </c>
      <c r="AT34" s="55">
        <v>21.292516386173435</v>
      </c>
      <c r="AU34" s="55">
        <v>21.311077189155395</v>
      </c>
      <c r="AV34" s="55">
        <v>21.418534469577271</v>
      </c>
      <c r="AW34" s="55">
        <v>21.355036985691619</v>
      </c>
      <c r="AX34" s="55">
        <v>21.775660458274867</v>
      </c>
      <c r="AY34" s="55">
        <v>21.685061325267814</v>
      </c>
      <c r="AZ34" s="2">
        <f t="shared" ca="1" si="8"/>
        <v>0</v>
      </c>
      <c r="BA34" s="2">
        <f t="shared" ca="1" si="8"/>
        <v>0</v>
      </c>
      <c r="BB34" s="2">
        <f t="shared" ca="1" si="8"/>
        <v>0</v>
      </c>
      <c r="BC34" s="2">
        <f t="shared" ca="1" si="8"/>
        <v>0</v>
      </c>
      <c r="BD34" s="2">
        <f t="shared" ca="1" si="8"/>
        <v>0</v>
      </c>
      <c r="BE34" s="2">
        <f t="shared" ca="1" si="8"/>
        <v>0</v>
      </c>
      <c r="BF34" s="2">
        <f t="shared" ca="1" si="8"/>
        <v>0</v>
      </c>
      <c r="BG34" s="2">
        <f t="shared" ca="1" si="8"/>
        <v>0</v>
      </c>
      <c r="BH34" s="2">
        <f t="shared" ca="1" si="8"/>
        <v>0</v>
      </c>
      <c r="BI34" s="2">
        <f t="shared" ca="1" si="8"/>
        <v>0</v>
      </c>
      <c r="BJ34" s="2">
        <f t="shared" ca="1" si="8"/>
        <v>0</v>
      </c>
      <c r="BK34" s="2">
        <f t="shared" ca="1" si="8"/>
        <v>0</v>
      </c>
      <c r="BL34" s="2">
        <f t="shared" ca="1" si="8"/>
        <v>0</v>
      </c>
      <c r="BM34" s="2">
        <f t="shared" ca="1" si="8"/>
        <v>0</v>
      </c>
      <c r="BN34" s="2" t="str">
        <f t="shared" si="9"/>
        <v>SV</v>
      </c>
      <c r="BO34" s="2">
        <f t="shared" si="2"/>
        <v>0</v>
      </c>
      <c r="BP34" s="2">
        <f t="shared" si="3"/>
        <v>1</v>
      </c>
      <c r="BR34" s="2">
        <f t="shared" si="13"/>
        <v>0</v>
      </c>
      <c r="BS34" s="2">
        <f t="shared" si="13"/>
        <v>0</v>
      </c>
      <c r="BT34" s="2">
        <f t="shared" si="13"/>
        <v>0</v>
      </c>
      <c r="BU34" s="2">
        <f t="shared" si="13"/>
        <v>0</v>
      </c>
      <c r="BV34" s="2">
        <f t="shared" si="13"/>
        <v>0</v>
      </c>
      <c r="BW34" s="2">
        <f t="shared" si="13"/>
        <v>0</v>
      </c>
      <c r="BX34" s="2">
        <f t="shared" si="13"/>
        <v>0</v>
      </c>
      <c r="BY34" s="2">
        <f t="shared" si="13"/>
        <v>0</v>
      </c>
      <c r="BZ34" s="2">
        <f t="shared" si="13"/>
        <v>0</v>
      </c>
      <c r="CA34" s="2">
        <f t="shared" si="13"/>
        <v>0</v>
      </c>
      <c r="CB34" s="2">
        <f t="shared" si="13"/>
        <v>0</v>
      </c>
      <c r="CC34" s="2">
        <f t="shared" si="13"/>
        <v>0</v>
      </c>
      <c r="CD34" s="2">
        <f t="shared" si="13"/>
        <v>0</v>
      </c>
      <c r="CE34" s="2">
        <f t="shared" si="13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КА-4  -  Δα_рс</v>
      </c>
      <c r="B35" s="10" t="s">
        <v>1336</v>
      </c>
      <c r="C35" s="18">
        <v>35</v>
      </c>
      <c r="D35" s="18">
        <v>10</v>
      </c>
      <c r="E35" s="22" t="s">
        <v>114</v>
      </c>
      <c r="F35" s="22">
        <v>1</v>
      </c>
      <c r="G35" s="22"/>
      <c r="H35" s="20">
        <f t="shared" ca="1" si="5"/>
        <v>0</v>
      </c>
      <c r="I35" s="16" t="str">
        <f t="shared" si="6"/>
        <v>04K102SV0020</v>
      </c>
      <c r="J35" s="54">
        <v>28.923970888778666</v>
      </c>
      <c r="K35" s="54">
        <v>29.123164998314092</v>
      </c>
      <c r="L35" s="54">
        <v>29.109757159567323</v>
      </c>
      <c r="M35" s="54">
        <v>30.355034312418564</v>
      </c>
      <c r="N35" s="54">
        <v>31.880218431821987</v>
      </c>
      <c r="O35" s="54">
        <v>30.066179982417214</v>
      </c>
      <c r="P35" s="54">
        <v>36.541466825039009</v>
      </c>
      <c r="Q35" s="54">
        <v>36.190379739060077</v>
      </c>
      <c r="R35" s="54">
        <v>32.888255240258786</v>
      </c>
      <c r="S35" s="54">
        <v>29.913031262364761</v>
      </c>
      <c r="T35" s="54">
        <v>29.876460267048284</v>
      </c>
      <c r="U35" s="54">
        <v>30.102070022261554</v>
      </c>
      <c r="V35" s="54">
        <v>30.20213258083993</v>
      </c>
      <c r="W35" s="56">
        <v>30.004364812551113</v>
      </c>
      <c r="X35" s="2">
        <f t="shared" ca="1" si="7"/>
        <v>0</v>
      </c>
      <c r="Y35" s="2">
        <f t="shared" ca="1" si="7"/>
        <v>0</v>
      </c>
      <c r="Z35" s="2">
        <f t="shared" ca="1" si="7"/>
        <v>0</v>
      </c>
      <c r="AA35" s="2">
        <f t="shared" ca="1" si="7"/>
        <v>0</v>
      </c>
      <c r="AB35" s="2">
        <f t="shared" ca="1" si="7"/>
        <v>0</v>
      </c>
      <c r="AC35" s="2">
        <f t="shared" ca="1" si="7"/>
        <v>0</v>
      </c>
      <c r="AD35" s="2">
        <f t="shared" ca="1" si="7"/>
        <v>2</v>
      </c>
      <c r="AE35" s="2">
        <f t="shared" ca="1" si="7"/>
        <v>2</v>
      </c>
      <c r="AF35" s="2">
        <f t="shared" ca="1" si="7"/>
        <v>0</v>
      </c>
      <c r="AG35" s="2">
        <f t="shared" ca="1" si="7"/>
        <v>0</v>
      </c>
      <c r="AH35" s="2">
        <f t="shared" ca="1" si="7"/>
        <v>0</v>
      </c>
      <c r="AI35" s="2">
        <f t="shared" ca="1" si="7"/>
        <v>0</v>
      </c>
      <c r="AJ35" s="2">
        <f t="shared" ca="1" si="7"/>
        <v>0</v>
      </c>
      <c r="AK35" s="2">
        <f t="shared" ca="1" si="7"/>
        <v>0</v>
      </c>
      <c r="AL35" s="55">
        <v>21.328661107769882</v>
      </c>
      <c r="AM35" s="55">
        <v>21.475193762890626</v>
      </c>
      <c r="AN35" s="55">
        <v>21.465424919215913</v>
      </c>
      <c r="AO35" s="55">
        <v>22.40963217610841</v>
      </c>
      <c r="AP35" s="55">
        <v>23.609968890838754</v>
      </c>
      <c r="AQ35" s="55">
        <v>21.419511353944745</v>
      </c>
      <c r="AR35" s="55">
        <v>26.080173400116959</v>
      </c>
      <c r="AS35" s="55">
        <v>25.83609112404973</v>
      </c>
      <c r="AT35" s="55">
        <v>23.527312810695335</v>
      </c>
      <c r="AU35" s="55">
        <v>21.310100304787923</v>
      </c>
      <c r="AV35" s="55">
        <v>21.28372442686619</v>
      </c>
      <c r="AW35" s="55">
        <v>21.444910347499007</v>
      </c>
      <c r="AX35" s="55">
        <v>21.515246021956962</v>
      </c>
      <c r="AY35" s="55">
        <v>21.375551557408524</v>
      </c>
      <c r="AZ35" s="2">
        <f t="shared" ca="1" si="8"/>
        <v>0</v>
      </c>
      <c r="BA35" s="2">
        <f t="shared" ca="1" si="8"/>
        <v>0</v>
      </c>
      <c r="BB35" s="2">
        <f t="shared" ca="1" si="8"/>
        <v>0</v>
      </c>
      <c r="BC35" s="2">
        <f t="shared" ca="1" si="8"/>
        <v>0</v>
      </c>
      <c r="BD35" s="2">
        <f t="shared" ca="1" si="8"/>
        <v>0</v>
      </c>
      <c r="BE35" s="2">
        <f t="shared" ca="1" si="8"/>
        <v>0</v>
      </c>
      <c r="BF35" s="2">
        <f t="shared" ca="1" si="8"/>
        <v>0</v>
      </c>
      <c r="BG35" s="2">
        <f t="shared" ca="1" si="8"/>
        <v>0</v>
      </c>
      <c r="BH35" s="2">
        <f t="shared" ca="1" si="8"/>
        <v>0</v>
      </c>
      <c r="BI35" s="2">
        <f t="shared" ca="1" si="8"/>
        <v>0</v>
      </c>
      <c r="BJ35" s="2">
        <f t="shared" ca="1" si="8"/>
        <v>0</v>
      </c>
      <c r="BK35" s="2">
        <f t="shared" ca="1" si="8"/>
        <v>0</v>
      </c>
      <c r="BL35" s="2">
        <f t="shared" ca="1" si="8"/>
        <v>0</v>
      </c>
      <c r="BM35" s="2">
        <f t="shared" ca="1" si="8"/>
        <v>0</v>
      </c>
      <c r="BN35" s="2" t="str">
        <f t="shared" si="9"/>
        <v>SV</v>
      </c>
      <c r="BO35" s="2">
        <f t="shared" si="2"/>
        <v>0</v>
      </c>
      <c r="BP35" s="2">
        <f t="shared" si="3"/>
        <v>0</v>
      </c>
      <c r="BR35" s="2">
        <f t="shared" si="13"/>
        <v>0</v>
      </c>
      <c r="BS35" s="2">
        <f t="shared" si="13"/>
        <v>0</v>
      </c>
      <c r="BT35" s="2">
        <f t="shared" si="13"/>
        <v>0</v>
      </c>
      <c r="BU35" s="2">
        <f t="shared" si="13"/>
        <v>0</v>
      </c>
      <c r="BV35" s="2">
        <f t="shared" si="13"/>
        <v>0</v>
      </c>
      <c r="BW35" s="2">
        <f t="shared" si="13"/>
        <v>0</v>
      </c>
      <c r="BX35" s="2">
        <f t="shared" si="13"/>
        <v>1</v>
      </c>
      <c r="BY35" s="2">
        <f t="shared" si="13"/>
        <v>1</v>
      </c>
      <c r="BZ35" s="2">
        <f t="shared" si="13"/>
        <v>0</v>
      </c>
      <c r="CA35" s="2">
        <f t="shared" si="13"/>
        <v>0</v>
      </c>
      <c r="CB35" s="2">
        <f t="shared" si="13"/>
        <v>0</v>
      </c>
      <c r="CC35" s="2">
        <f t="shared" si="13"/>
        <v>0</v>
      </c>
      <c r="CD35" s="2">
        <f t="shared" si="13"/>
        <v>0</v>
      </c>
      <c r="CE35" s="2">
        <f t="shared" si="13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КА-5  -  Δα_рс</v>
      </c>
      <c r="B36" s="10" t="s">
        <v>1337</v>
      </c>
      <c r="C36" s="18">
        <v>35</v>
      </c>
      <c r="D36" s="18">
        <v>10</v>
      </c>
      <c r="E36" s="22" t="s">
        <v>114</v>
      </c>
      <c r="F36" s="22">
        <v>1</v>
      </c>
      <c r="G36" s="22"/>
      <c r="H36" s="20">
        <f t="shared" ca="1" si="5"/>
        <v>0</v>
      </c>
      <c r="I36" s="16" t="str">
        <f t="shared" si="6"/>
        <v>05K102SV0020</v>
      </c>
      <c r="J36" s="54">
        <v>21.303688614068729</v>
      </c>
      <c r="K36" s="54">
        <v>21.108119637466054</v>
      </c>
      <c r="L36" s="54">
        <v>21.28436904120565</v>
      </c>
      <c r="M36" s="54">
        <v>21.30562346613339</v>
      </c>
      <c r="N36" s="54">
        <v>21.59490468968314</v>
      </c>
      <c r="O36" s="54">
        <v>21.270876571360866</v>
      </c>
      <c r="P36" s="54">
        <v>21.169545137294346</v>
      </c>
      <c r="Q36" s="54">
        <v>21.347350718380376</v>
      </c>
      <c r="R36" s="54">
        <v>21.239174143026908</v>
      </c>
      <c r="S36" s="54">
        <v>21.438443087324707</v>
      </c>
      <c r="T36" s="54">
        <v>21.85127561301022</v>
      </c>
      <c r="U36" s="54">
        <v>22.382556359586275</v>
      </c>
      <c r="V36" s="54">
        <v>23.449298510107489</v>
      </c>
      <c r="W36" s="56">
        <v>21.756903131421328</v>
      </c>
      <c r="X36" s="2">
        <f t="shared" ca="1" si="7"/>
        <v>0</v>
      </c>
      <c r="Y36" s="2">
        <f t="shared" ca="1" si="7"/>
        <v>0</v>
      </c>
      <c r="Z36" s="2">
        <f t="shared" ca="1" si="7"/>
        <v>0</v>
      </c>
      <c r="AA36" s="2">
        <f t="shared" ca="1" si="7"/>
        <v>0</v>
      </c>
      <c r="AB36" s="2">
        <f t="shared" ca="1" si="7"/>
        <v>0</v>
      </c>
      <c r="AC36" s="2">
        <f t="shared" ca="1" si="7"/>
        <v>0</v>
      </c>
      <c r="AD36" s="2">
        <f t="shared" ca="1" si="7"/>
        <v>0</v>
      </c>
      <c r="AE36" s="2">
        <f t="shared" ca="1" si="7"/>
        <v>0</v>
      </c>
      <c r="AF36" s="2">
        <f t="shared" ca="1" si="7"/>
        <v>0</v>
      </c>
      <c r="AG36" s="2">
        <f t="shared" ca="1" si="7"/>
        <v>0</v>
      </c>
      <c r="AH36" s="2">
        <f t="shared" ca="1" si="7"/>
        <v>0</v>
      </c>
      <c r="AI36" s="2">
        <f t="shared" ca="1" si="7"/>
        <v>0</v>
      </c>
      <c r="AJ36" s="2">
        <f t="shared" ca="1" si="7"/>
        <v>0</v>
      </c>
      <c r="AK36" s="2">
        <f t="shared" ca="1" si="7"/>
        <v>0</v>
      </c>
      <c r="AL36" s="55">
        <v>21.31986914846264</v>
      </c>
      <c r="AM36" s="55">
        <v>21.119607853130958</v>
      </c>
      <c r="AN36" s="55">
        <v>21.300331461113206</v>
      </c>
      <c r="AO36" s="55">
        <v>21.321822917197583</v>
      </c>
      <c r="AP36" s="55">
        <v>21.61151614670915</v>
      </c>
      <c r="AQ36" s="55">
        <v>21.286655079968604</v>
      </c>
      <c r="AR36" s="55">
        <v>21.183105337016613</v>
      </c>
      <c r="AS36" s="55">
        <v>21.363828944998865</v>
      </c>
      <c r="AT36" s="55">
        <v>21.254417895842039</v>
      </c>
      <c r="AU36" s="55">
        <v>21.454679191173724</v>
      </c>
      <c r="AV36" s="55">
        <v>21.877984184965182</v>
      </c>
      <c r="AW36" s="55">
        <v>22.427095328856115</v>
      </c>
      <c r="AX36" s="55">
        <v>23.56660832420614</v>
      </c>
      <c r="AY36" s="55">
        <v>21.780989819039988</v>
      </c>
      <c r="AZ36" s="2">
        <f t="shared" ca="1" si="8"/>
        <v>0</v>
      </c>
      <c r="BA36" s="2">
        <f t="shared" ca="1" si="8"/>
        <v>0</v>
      </c>
      <c r="BB36" s="2">
        <f t="shared" ca="1" si="8"/>
        <v>0</v>
      </c>
      <c r="BC36" s="2">
        <f t="shared" ca="1" si="8"/>
        <v>0</v>
      </c>
      <c r="BD36" s="2">
        <f t="shared" ca="1" si="8"/>
        <v>1</v>
      </c>
      <c r="BE36" s="2">
        <f t="shared" ca="1" si="8"/>
        <v>0</v>
      </c>
      <c r="BF36" s="2">
        <f t="shared" ca="1" si="8"/>
        <v>1</v>
      </c>
      <c r="BG36" s="2">
        <f t="shared" ca="1" si="8"/>
        <v>1</v>
      </c>
      <c r="BH36" s="2">
        <f t="shared" ca="1" si="8"/>
        <v>0</v>
      </c>
      <c r="BI36" s="2">
        <f t="shared" ca="1" si="8"/>
        <v>0</v>
      </c>
      <c r="BJ36" s="2">
        <f t="shared" ca="1" si="8"/>
        <v>0</v>
      </c>
      <c r="BK36" s="2">
        <f t="shared" ca="1" si="8"/>
        <v>0</v>
      </c>
      <c r="BL36" s="2">
        <f t="shared" ca="1" si="8"/>
        <v>0</v>
      </c>
      <c r="BM36" s="2">
        <f t="shared" ca="1" si="8"/>
        <v>0</v>
      </c>
      <c r="BN36" s="2" t="str">
        <f t="shared" si="9"/>
        <v>SV</v>
      </c>
      <c r="BO36" s="2">
        <f t="shared" si="2"/>
        <v>0</v>
      </c>
      <c r="BP36" s="2">
        <f t="shared" si="3"/>
        <v>1</v>
      </c>
      <c r="BR36" s="2">
        <f t="shared" si="13"/>
        <v>0</v>
      </c>
      <c r="BS36" s="2">
        <f t="shared" si="13"/>
        <v>0</v>
      </c>
      <c r="BT36" s="2">
        <f t="shared" si="13"/>
        <v>0</v>
      </c>
      <c r="BU36" s="2">
        <f t="shared" si="13"/>
        <v>0</v>
      </c>
      <c r="BV36" s="2">
        <f t="shared" si="13"/>
        <v>0</v>
      </c>
      <c r="BW36" s="2">
        <f t="shared" si="13"/>
        <v>0</v>
      </c>
      <c r="BX36" s="2">
        <f t="shared" si="13"/>
        <v>0</v>
      </c>
      <c r="BY36" s="2">
        <f t="shared" si="13"/>
        <v>0</v>
      </c>
      <c r="BZ36" s="2">
        <f t="shared" si="13"/>
        <v>0</v>
      </c>
      <c r="CA36" s="2">
        <f t="shared" si="13"/>
        <v>0</v>
      </c>
      <c r="CB36" s="2">
        <f t="shared" si="13"/>
        <v>0</v>
      </c>
      <c r="CC36" s="2">
        <f t="shared" si="13"/>
        <v>0</v>
      </c>
      <c r="CD36" s="2">
        <f t="shared" si="13"/>
        <v>0</v>
      </c>
      <c r="CE36" s="2">
        <f t="shared" si="13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КА-6  -  Δα_рс</v>
      </c>
      <c r="B37" s="10" t="s">
        <v>1338</v>
      </c>
      <c r="C37" s="18">
        <v>35</v>
      </c>
      <c r="D37" s="18">
        <v>10</v>
      </c>
      <c r="E37" s="22" t="s">
        <v>114</v>
      </c>
      <c r="F37" s="22">
        <v>1</v>
      </c>
      <c r="G37" s="22"/>
      <c r="H37" s="20">
        <f t="shared" ca="1" si="5"/>
        <v>0</v>
      </c>
      <c r="I37" s="16" t="str">
        <f t="shared" si="6"/>
        <v>06K102SV0020</v>
      </c>
      <c r="J37" s="54">
        <v>25.484485739114422</v>
      </c>
      <c r="K37" s="54">
        <v>25.446016809314457</v>
      </c>
      <c r="L37" s="54">
        <v>25.681873337450835</v>
      </c>
      <c r="M37" s="54">
        <v>25.394994850415081</v>
      </c>
      <c r="N37" s="54">
        <v>25.755125036199445</v>
      </c>
      <c r="O37" s="54">
        <v>26.115383457333227</v>
      </c>
      <c r="P37" s="54">
        <v>25.901715601195516</v>
      </c>
      <c r="Q37" s="54">
        <v>25.577757865832996</v>
      </c>
      <c r="R37" s="54">
        <v>25.667927175204735</v>
      </c>
      <c r="S37" s="54">
        <v>25.789261890966685</v>
      </c>
      <c r="T37" s="54">
        <v>25.63128813120878</v>
      </c>
      <c r="U37" s="54">
        <v>25.825414807109535</v>
      </c>
      <c r="V37" s="54">
        <v>26.50332420434216</v>
      </c>
      <c r="W37" s="56">
        <v>26.185759101375488</v>
      </c>
      <c r="X37" s="2">
        <f t="shared" ca="1" si="7"/>
        <v>0</v>
      </c>
      <c r="Y37" s="2">
        <f t="shared" ca="1" si="7"/>
        <v>0</v>
      </c>
      <c r="Z37" s="2">
        <f t="shared" ca="1" si="7"/>
        <v>0</v>
      </c>
      <c r="AA37" s="2">
        <f t="shared" ca="1" si="7"/>
        <v>0</v>
      </c>
      <c r="AB37" s="2">
        <f t="shared" ca="1" si="7"/>
        <v>0</v>
      </c>
      <c r="AC37" s="2">
        <f t="shared" ca="1" si="7"/>
        <v>0</v>
      </c>
      <c r="AD37" s="2">
        <f t="shared" ca="1" si="7"/>
        <v>0</v>
      </c>
      <c r="AE37" s="2">
        <f t="shared" ca="1" si="7"/>
        <v>0</v>
      </c>
      <c r="AF37" s="2">
        <f t="shared" ca="1" si="7"/>
        <v>0</v>
      </c>
      <c r="AG37" s="2">
        <f t="shared" ca="1" si="7"/>
        <v>0</v>
      </c>
      <c r="AH37" s="2">
        <f t="shared" ca="1" si="7"/>
        <v>0</v>
      </c>
      <c r="AI37" s="2">
        <f t="shared" ca="1" si="7"/>
        <v>0</v>
      </c>
      <c r="AJ37" s="2">
        <f t="shared" ca="1" si="7"/>
        <v>0</v>
      </c>
      <c r="AK37" s="2">
        <f t="shared" ca="1" si="7"/>
        <v>0</v>
      </c>
      <c r="AL37" s="55">
        <v>21.54652125290583</v>
      </c>
      <c r="AM37" s="55">
        <v>25.5169</v>
      </c>
      <c r="AN37" s="55">
        <v>21.696255041390756</v>
      </c>
      <c r="AO37" s="55">
        <v>21.477521043203573</v>
      </c>
      <c r="AP37" s="55">
        <v>21.762317220937813</v>
      </c>
      <c r="AQ37" s="55">
        <v>21.637078813606294</v>
      </c>
      <c r="AR37" s="55">
        <v>25.476599999999998</v>
      </c>
      <c r="AS37" s="55">
        <v>25.229400000000002</v>
      </c>
      <c r="AT37" s="55">
        <v>25.299199999999999</v>
      </c>
      <c r="AU37" s="55">
        <v>25.3919</v>
      </c>
      <c r="AV37" s="55">
        <v>25.270900000000001</v>
      </c>
      <c r="AW37" s="55">
        <v>21.419254964655121</v>
      </c>
      <c r="AX37" s="55">
        <v>25.967400000000001</v>
      </c>
      <c r="AY37" s="55">
        <v>25.69</v>
      </c>
      <c r="AZ37" s="2">
        <f t="shared" ca="1" si="8"/>
        <v>0</v>
      </c>
      <c r="BA37" s="2">
        <f t="shared" ca="1" si="8"/>
        <v>0</v>
      </c>
      <c r="BB37" s="2">
        <f t="shared" ca="1" si="8"/>
        <v>0</v>
      </c>
      <c r="BC37" s="2">
        <f t="shared" ca="1" si="8"/>
        <v>0</v>
      </c>
      <c r="BD37" s="2">
        <f t="shared" ca="1" si="8"/>
        <v>1</v>
      </c>
      <c r="BE37" s="2">
        <f t="shared" ca="1" si="8"/>
        <v>0</v>
      </c>
      <c r="BF37" s="2">
        <f t="shared" ca="1" si="8"/>
        <v>1</v>
      </c>
      <c r="BG37" s="2">
        <f t="shared" ca="1" si="8"/>
        <v>2</v>
      </c>
      <c r="BH37" s="2">
        <f t="shared" ca="1" si="8"/>
        <v>1</v>
      </c>
      <c r="BI37" s="2">
        <f t="shared" ca="1" si="8"/>
        <v>1</v>
      </c>
      <c r="BJ37" s="2">
        <f t="shared" ca="1" si="8"/>
        <v>1</v>
      </c>
      <c r="BK37" s="2">
        <f t="shared" ca="1" si="8"/>
        <v>0</v>
      </c>
      <c r="BL37" s="2">
        <f t="shared" ca="1" si="8"/>
        <v>0</v>
      </c>
      <c r="BM37" s="2">
        <f t="shared" ca="1" si="8"/>
        <v>0</v>
      </c>
      <c r="BN37" s="2" t="str">
        <f t="shared" si="9"/>
        <v>SV</v>
      </c>
      <c r="BO37" s="2">
        <f t="shared" si="2"/>
        <v>0</v>
      </c>
      <c r="BP37" s="2">
        <f t="shared" si="3"/>
        <v>1</v>
      </c>
      <c r="BR37" s="2">
        <f t="shared" si="13"/>
        <v>0</v>
      </c>
      <c r="BS37" s="2">
        <f t="shared" si="13"/>
        <v>0</v>
      </c>
      <c r="BT37" s="2">
        <f t="shared" si="13"/>
        <v>0</v>
      </c>
      <c r="BU37" s="2">
        <f t="shared" si="13"/>
        <v>0</v>
      </c>
      <c r="BV37" s="2">
        <f t="shared" si="13"/>
        <v>0</v>
      </c>
      <c r="BW37" s="2">
        <f t="shared" si="13"/>
        <v>0</v>
      </c>
      <c r="BX37" s="2">
        <f t="shared" si="13"/>
        <v>0</v>
      </c>
      <c r="BY37" s="2">
        <f t="shared" si="13"/>
        <v>0</v>
      </c>
      <c r="BZ37" s="2">
        <f t="shared" si="13"/>
        <v>0</v>
      </c>
      <c r="CA37" s="2">
        <f t="shared" si="13"/>
        <v>0</v>
      </c>
      <c r="CB37" s="2">
        <f t="shared" si="13"/>
        <v>0</v>
      </c>
      <c r="CC37" s="2">
        <f t="shared" si="13"/>
        <v>0</v>
      </c>
      <c r="CD37" s="2">
        <f t="shared" si="13"/>
        <v>0</v>
      </c>
      <c r="CE37" s="2">
        <f t="shared" si="13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ТА-1  -  Тпв</v>
      </c>
      <c r="B38" s="10" t="s">
        <v>1339</v>
      </c>
      <c r="C38" s="18">
        <v>250</v>
      </c>
      <c r="D38" s="18">
        <v>175</v>
      </c>
      <c r="E38" s="22" t="s">
        <v>118</v>
      </c>
      <c r="F38" s="22">
        <v>3</v>
      </c>
      <c r="G38" s="22"/>
      <c r="H38" s="20">
        <f t="shared" ca="1" si="5"/>
        <v>0</v>
      </c>
      <c r="I38" s="16" t="str">
        <f t="shared" si="6"/>
        <v>01T002TW0020</v>
      </c>
      <c r="J38" s="54">
        <v>234.7</v>
      </c>
      <c r="K38" s="54">
        <v>235</v>
      </c>
      <c r="L38" s="54">
        <v>235</v>
      </c>
      <c r="M38" s="54">
        <v>234</v>
      </c>
      <c r="N38" s="54">
        <v>232</v>
      </c>
      <c r="O38" s="54">
        <v>238</v>
      </c>
      <c r="P38" s="54">
        <v>238</v>
      </c>
      <c r="Q38" s="54">
        <v>234</v>
      </c>
      <c r="R38" s="54">
        <v>236</v>
      </c>
      <c r="S38" s="54">
        <v>237</v>
      </c>
      <c r="T38" s="54">
        <v>236</v>
      </c>
      <c r="U38" s="54">
        <v>235</v>
      </c>
      <c r="V38" s="54">
        <v>237</v>
      </c>
      <c r="W38" s="56">
        <v>233</v>
      </c>
      <c r="X38" s="2">
        <f t="shared" ca="1" si="7"/>
        <v>0</v>
      </c>
      <c r="Y38" s="2">
        <f t="shared" ca="1" si="7"/>
        <v>0</v>
      </c>
      <c r="Z38" s="2">
        <f t="shared" ca="1" si="7"/>
        <v>0</v>
      </c>
      <c r="AA38" s="2">
        <f t="shared" ca="1" si="7"/>
        <v>0</v>
      </c>
      <c r="AB38" s="2">
        <f t="shared" ca="1" si="7"/>
        <v>0</v>
      </c>
      <c r="AC38" s="2">
        <f t="shared" ca="1" si="7"/>
        <v>0</v>
      </c>
      <c r="AD38" s="2">
        <f t="shared" ca="1" si="7"/>
        <v>0</v>
      </c>
      <c r="AE38" s="2">
        <f t="shared" ca="1" si="7"/>
        <v>0</v>
      </c>
      <c r="AF38" s="2">
        <f t="shared" ca="1" si="7"/>
        <v>0</v>
      </c>
      <c r="AG38" s="2">
        <f t="shared" ca="1" si="7"/>
        <v>0</v>
      </c>
      <c r="AH38" s="2">
        <f t="shared" ca="1" si="7"/>
        <v>0</v>
      </c>
      <c r="AI38" s="2">
        <f t="shared" ca="1" si="7"/>
        <v>0</v>
      </c>
      <c r="AJ38" s="2">
        <f t="shared" ca="1" si="7"/>
        <v>0</v>
      </c>
      <c r="AK38" s="2">
        <f t="shared" ca="1" si="7"/>
        <v>0</v>
      </c>
      <c r="AL38" s="55">
        <v>240.25</v>
      </c>
      <c r="AM38" s="55">
        <v>239.96</v>
      </c>
      <c r="AN38" s="55">
        <v>239.73</v>
      </c>
      <c r="AO38" s="55">
        <v>238.4</v>
      </c>
      <c r="AP38" s="55">
        <v>237.03</v>
      </c>
      <c r="AQ38" s="55">
        <v>240.95</v>
      </c>
      <c r="AR38" s="55">
        <v>241.19</v>
      </c>
      <c r="AS38" s="55">
        <v>238.97</v>
      </c>
      <c r="AT38" s="55">
        <v>240.89</v>
      </c>
      <c r="AU38" s="55">
        <v>242.22</v>
      </c>
      <c r="AV38" s="55">
        <v>241.28</v>
      </c>
      <c r="AW38" s="55">
        <v>239.6</v>
      </c>
      <c r="AX38" s="55">
        <v>238.86</v>
      </c>
      <c r="AY38" s="55">
        <v>238.07</v>
      </c>
      <c r="AZ38" s="2">
        <f t="shared" ca="1" si="8"/>
        <v>0</v>
      </c>
      <c r="BA38" s="2">
        <f t="shared" ca="1" si="8"/>
        <v>0</v>
      </c>
      <c r="BB38" s="2">
        <f t="shared" ca="1" si="8"/>
        <v>0</v>
      </c>
      <c r="BC38" s="2">
        <f t="shared" ca="1" si="8"/>
        <v>0</v>
      </c>
      <c r="BD38" s="2">
        <f t="shared" ca="1" si="8"/>
        <v>1</v>
      </c>
      <c r="BE38" s="2">
        <f t="shared" ca="1" si="8"/>
        <v>0</v>
      </c>
      <c r="BF38" s="2">
        <f t="shared" ca="1" si="8"/>
        <v>1</v>
      </c>
      <c r="BG38" s="2">
        <f t="shared" ca="1" si="8"/>
        <v>2</v>
      </c>
      <c r="BH38" s="2">
        <f t="shared" ca="1" si="8"/>
        <v>1</v>
      </c>
      <c r="BI38" s="2">
        <f t="shared" ca="1" si="8"/>
        <v>1</v>
      </c>
      <c r="BJ38" s="2">
        <f t="shared" ca="1" si="8"/>
        <v>1</v>
      </c>
      <c r="BK38" s="2">
        <f t="shared" ca="1" si="8"/>
        <v>0</v>
      </c>
      <c r="BL38" s="2">
        <f t="shared" ca="1" si="8"/>
        <v>0</v>
      </c>
      <c r="BM38" s="2">
        <f t="shared" ca="1" si="8"/>
        <v>0</v>
      </c>
      <c r="BN38" s="2" t="str">
        <f t="shared" si="9"/>
        <v>TW</v>
      </c>
      <c r="BO38" s="2">
        <f t="shared" si="2"/>
        <v>0</v>
      </c>
      <c r="BP38" s="2">
        <f t="shared" si="3"/>
        <v>1</v>
      </c>
      <c r="BR38" s="2">
        <f t="shared" ref="BR38:CE43" si="14">IF(AND(J74 &gt;0,J38&lt;$D38,J38&gt;50),1,0)</f>
        <v>0</v>
      </c>
      <c r="BS38" s="2">
        <f t="shared" si="14"/>
        <v>0</v>
      </c>
      <c r="BT38" s="2">
        <f t="shared" si="14"/>
        <v>0</v>
      </c>
      <c r="BU38" s="2">
        <f t="shared" si="14"/>
        <v>0</v>
      </c>
      <c r="BV38" s="2">
        <f t="shared" si="14"/>
        <v>0</v>
      </c>
      <c r="BW38" s="2">
        <f t="shared" si="14"/>
        <v>0</v>
      </c>
      <c r="BX38" s="2">
        <f t="shared" si="14"/>
        <v>0</v>
      </c>
      <c r="BY38" s="2">
        <f t="shared" si="14"/>
        <v>0</v>
      </c>
      <c r="BZ38" s="2">
        <f t="shared" si="14"/>
        <v>0</v>
      </c>
      <c r="CA38" s="2">
        <f t="shared" si="14"/>
        <v>0</v>
      </c>
      <c r="CB38" s="2">
        <f t="shared" si="14"/>
        <v>0</v>
      </c>
      <c r="CC38" s="2">
        <f t="shared" si="14"/>
        <v>0</v>
      </c>
      <c r="CD38" s="2">
        <f t="shared" si="14"/>
        <v>0</v>
      </c>
      <c r="CE38" s="2">
        <f t="shared" si="14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ТА-2  -  Тпв</v>
      </c>
      <c r="B39" s="10" t="s">
        <v>1340</v>
      </c>
      <c r="C39" s="18">
        <v>250</v>
      </c>
      <c r="D39" s="18">
        <v>175</v>
      </c>
      <c r="E39" s="22" t="s">
        <v>118</v>
      </c>
      <c r="F39" s="22">
        <v>3</v>
      </c>
      <c r="G39" s="22"/>
      <c r="H39" s="20">
        <f t="shared" ca="1" si="5"/>
        <v>0</v>
      </c>
      <c r="I39" s="16" t="str">
        <f t="shared" si="6"/>
        <v>02T002TW0020</v>
      </c>
      <c r="J39" s="54">
        <v>243.8</v>
      </c>
      <c r="K39" s="54">
        <v>242.6</v>
      </c>
      <c r="L39" s="54">
        <v>243.6</v>
      </c>
      <c r="M39" s="54">
        <v>244.3</v>
      </c>
      <c r="N39" s="54">
        <v>241.6</v>
      </c>
      <c r="O39" s="54">
        <v>0</v>
      </c>
      <c r="P39" s="54">
        <v>0</v>
      </c>
      <c r="Q39" s="54">
        <v>220.2</v>
      </c>
      <c r="R39" s="54">
        <v>238.8</v>
      </c>
      <c r="S39" s="54">
        <v>244.1</v>
      </c>
      <c r="T39" s="54">
        <v>244</v>
      </c>
      <c r="U39" s="54">
        <v>242.6</v>
      </c>
      <c r="V39" s="54">
        <v>242.9</v>
      </c>
      <c r="W39" s="56">
        <v>244.7</v>
      </c>
      <c r="X39" s="2">
        <f t="shared" ca="1" si="7"/>
        <v>0</v>
      </c>
      <c r="Y39" s="2">
        <f t="shared" ca="1" si="7"/>
        <v>0</v>
      </c>
      <c r="Z39" s="2">
        <f t="shared" ca="1" si="7"/>
        <v>0</v>
      </c>
      <c r="AA39" s="2">
        <f t="shared" ca="1" si="7"/>
        <v>0</v>
      </c>
      <c r="AB39" s="2">
        <f t="shared" ca="1" si="7"/>
        <v>0</v>
      </c>
      <c r="AC39" s="2">
        <f t="shared" ca="1" si="7"/>
        <v>2</v>
      </c>
      <c r="AD39" s="2">
        <f t="shared" ca="1" si="7"/>
        <v>2</v>
      </c>
      <c r="AE39" s="2">
        <f t="shared" ca="1" si="7"/>
        <v>0</v>
      </c>
      <c r="AF39" s="2">
        <f t="shared" ca="1" si="7"/>
        <v>0</v>
      </c>
      <c r="AG39" s="2">
        <f t="shared" ca="1" si="7"/>
        <v>0</v>
      </c>
      <c r="AH39" s="2">
        <f t="shared" ca="1" si="7"/>
        <v>0</v>
      </c>
      <c r="AI39" s="2">
        <f t="shared" ca="1" si="7"/>
        <v>0</v>
      </c>
      <c r="AJ39" s="2">
        <f t="shared" ca="1" si="7"/>
        <v>0</v>
      </c>
      <c r="AK39" s="2">
        <f t="shared" ca="1" si="7"/>
        <v>0</v>
      </c>
      <c r="AL39" s="55">
        <v>243.68</v>
      </c>
      <c r="AM39" s="55">
        <v>243.49</v>
      </c>
      <c r="AN39" s="55">
        <v>243.6</v>
      </c>
      <c r="AO39" s="55">
        <v>244.37</v>
      </c>
      <c r="AP39" s="55">
        <v>242.55</v>
      </c>
      <c r="AQ39" s="55">
        <v>0</v>
      </c>
      <c r="AR39" s="55">
        <v>0</v>
      </c>
      <c r="AS39" s="55">
        <v>228.39</v>
      </c>
      <c r="AT39" s="55">
        <v>238.93</v>
      </c>
      <c r="AU39" s="55">
        <v>243.39</v>
      </c>
      <c r="AV39" s="55">
        <v>243.66</v>
      </c>
      <c r="AW39" s="55">
        <v>243.46</v>
      </c>
      <c r="AX39" s="55">
        <v>242.79</v>
      </c>
      <c r="AY39" s="55">
        <v>245.09</v>
      </c>
      <c r="AZ39" s="2">
        <f t="shared" ca="1" si="8"/>
        <v>0</v>
      </c>
      <c r="BA39" s="2">
        <f t="shared" ca="1" si="8"/>
        <v>0</v>
      </c>
      <c r="BB39" s="2">
        <f t="shared" ca="1" si="8"/>
        <v>0</v>
      </c>
      <c r="BC39" s="2">
        <f t="shared" ca="1" si="8"/>
        <v>0</v>
      </c>
      <c r="BD39" s="2">
        <f t="shared" ca="1" si="8"/>
        <v>1</v>
      </c>
      <c r="BE39" s="2">
        <f t="shared" ca="1" si="8"/>
        <v>0</v>
      </c>
      <c r="BF39" s="2">
        <f t="shared" ca="1" si="8"/>
        <v>1</v>
      </c>
      <c r="BG39" s="2">
        <f t="shared" ca="1" si="8"/>
        <v>2</v>
      </c>
      <c r="BH39" s="2">
        <f t="shared" ca="1" si="8"/>
        <v>1</v>
      </c>
      <c r="BI39" s="2">
        <f t="shared" ca="1" si="8"/>
        <v>1</v>
      </c>
      <c r="BJ39" s="2">
        <f t="shared" ca="1" si="8"/>
        <v>1</v>
      </c>
      <c r="BK39" s="2">
        <f t="shared" ca="1" si="8"/>
        <v>0</v>
      </c>
      <c r="BL39" s="2">
        <f t="shared" ca="1" si="8"/>
        <v>0</v>
      </c>
      <c r="BM39" s="2">
        <f t="shared" ca="1" si="8"/>
        <v>0</v>
      </c>
      <c r="BN39" s="2" t="str">
        <f t="shared" si="9"/>
        <v>TW</v>
      </c>
      <c r="BO39" s="2">
        <f t="shared" si="2"/>
        <v>0</v>
      </c>
      <c r="BP39" s="2">
        <f t="shared" si="3"/>
        <v>1</v>
      </c>
      <c r="BR39" s="2">
        <f t="shared" si="14"/>
        <v>0</v>
      </c>
      <c r="BS39" s="2">
        <f t="shared" si="14"/>
        <v>0</v>
      </c>
      <c r="BT39" s="2">
        <f t="shared" si="14"/>
        <v>0</v>
      </c>
      <c r="BU39" s="2">
        <f t="shared" si="14"/>
        <v>0</v>
      </c>
      <c r="BV39" s="2">
        <f t="shared" si="14"/>
        <v>0</v>
      </c>
      <c r="BW39" s="2">
        <f t="shared" si="14"/>
        <v>0</v>
      </c>
      <c r="BX39" s="2">
        <f t="shared" si="14"/>
        <v>0</v>
      </c>
      <c r="BY39" s="2">
        <f t="shared" si="14"/>
        <v>0</v>
      </c>
      <c r="BZ39" s="2">
        <f t="shared" si="14"/>
        <v>0</v>
      </c>
      <c r="CA39" s="2">
        <f t="shared" si="14"/>
        <v>0</v>
      </c>
      <c r="CB39" s="2">
        <f t="shared" si="14"/>
        <v>0</v>
      </c>
      <c r="CC39" s="2">
        <f t="shared" si="14"/>
        <v>0</v>
      </c>
      <c r="CD39" s="2">
        <f t="shared" si="14"/>
        <v>0</v>
      </c>
      <c r="CE39" s="2">
        <f t="shared" si="14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ТА-3  -  Тпв</v>
      </c>
      <c r="B40" s="10" t="s">
        <v>1341</v>
      </c>
      <c r="C40" s="18">
        <v>250</v>
      </c>
      <c r="D40" s="18">
        <v>175</v>
      </c>
      <c r="E40" s="22" t="s">
        <v>118</v>
      </c>
      <c r="F40" s="22">
        <v>3</v>
      </c>
      <c r="G40" s="22"/>
      <c r="H40" s="20">
        <f t="shared" ca="1" si="5"/>
        <v>0</v>
      </c>
      <c r="I40" s="16" t="str">
        <f t="shared" si="6"/>
        <v>03T002TW0020</v>
      </c>
      <c r="J40" s="54">
        <v>245.3</v>
      </c>
      <c r="K40" s="54">
        <v>244.3</v>
      </c>
      <c r="L40" s="54">
        <v>244.9</v>
      </c>
      <c r="M40" s="54">
        <v>244.3</v>
      </c>
      <c r="N40" s="54">
        <v>242.2</v>
      </c>
      <c r="O40" s="54">
        <v>242</v>
      </c>
      <c r="P40" s="54">
        <v>244.8</v>
      </c>
      <c r="Q40" s="54">
        <v>245.4</v>
      </c>
      <c r="R40" s="54">
        <v>245.4</v>
      </c>
      <c r="S40" s="54">
        <v>245.3</v>
      </c>
      <c r="T40" s="54">
        <v>245</v>
      </c>
      <c r="U40" s="54">
        <v>245.1</v>
      </c>
      <c r="V40" s="54">
        <v>242.6</v>
      </c>
      <c r="W40" s="56">
        <v>242.4</v>
      </c>
      <c r="X40" s="2">
        <f t="shared" ca="1" si="7"/>
        <v>0</v>
      </c>
      <c r="Y40" s="2">
        <f t="shared" ca="1" si="7"/>
        <v>0</v>
      </c>
      <c r="Z40" s="2">
        <f t="shared" ca="1" si="7"/>
        <v>0</v>
      </c>
      <c r="AA40" s="2">
        <f t="shared" ca="1" si="7"/>
        <v>0</v>
      </c>
      <c r="AB40" s="2">
        <f t="shared" ca="1" si="7"/>
        <v>0</v>
      </c>
      <c r="AC40" s="2">
        <f t="shared" ca="1" si="7"/>
        <v>0</v>
      </c>
      <c r="AD40" s="2">
        <f t="shared" ca="1" si="7"/>
        <v>0</v>
      </c>
      <c r="AE40" s="2">
        <f t="shared" ca="1" si="7"/>
        <v>0</v>
      </c>
      <c r="AF40" s="2">
        <f t="shared" ca="1" si="7"/>
        <v>0</v>
      </c>
      <c r="AG40" s="2">
        <f t="shared" ca="1" si="7"/>
        <v>0</v>
      </c>
      <c r="AH40" s="2">
        <f t="shared" ca="1" si="7"/>
        <v>0</v>
      </c>
      <c r="AI40" s="2">
        <f t="shared" ca="1" si="7"/>
        <v>0</v>
      </c>
      <c r="AJ40" s="2">
        <f t="shared" ca="1" si="7"/>
        <v>0</v>
      </c>
      <c r="AK40" s="2">
        <f t="shared" ca="1" si="7"/>
        <v>0</v>
      </c>
      <c r="AL40" s="55">
        <v>246.23</v>
      </c>
      <c r="AM40" s="55">
        <v>245.42</v>
      </c>
      <c r="AN40" s="55">
        <v>245.91</v>
      </c>
      <c r="AO40" s="55">
        <v>244.62</v>
      </c>
      <c r="AP40" s="55">
        <v>243.03</v>
      </c>
      <c r="AQ40" s="55">
        <v>243.68</v>
      </c>
      <c r="AR40" s="55">
        <v>246.28</v>
      </c>
      <c r="AS40" s="55">
        <v>246.94</v>
      </c>
      <c r="AT40" s="55">
        <v>247.09</v>
      </c>
      <c r="AU40" s="55">
        <v>246.69</v>
      </c>
      <c r="AV40" s="55">
        <v>245.79</v>
      </c>
      <c r="AW40" s="55">
        <v>245.15</v>
      </c>
      <c r="AX40" s="55">
        <v>243.34</v>
      </c>
      <c r="AY40" s="55">
        <v>243.39</v>
      </c>
      <c r="AZ40" s="2">
        <f t="shared" ca="1" si="8"/>
        <v>0</v>
      </c>
      <c r="BA40" s="2">
        <f t="shared" ca="1" si="8"/>
        <v>0</v>
      </c>
      <c r="BB40" s="2">
        <f t="shared" ca="1" si="8"/>
        <v>0</v>
      </c>
      <c r="BC40" s="2">
        <f t="shared" ca="1" si="8"/>
        <v>0</v>
      </c>
      <c r="BD40" s="2">
        <f t="shared" ca="1" si="8"/>
        <v>1</v>
      </c>
      <c r="BE40" s="2">
        <f t="shared" ca="1" si="8"/>
        <v>0</v>
      </c>
      <c r="BF40" s="2">
        <f t="shared" ca="1" si="8"/>
        <v>1</v>
      </c>
      <c r="BG40" s="2">
        <f t="shared" ca="1" si="8"/>
        <v>2</v>
      </c>
      <c r="BH40" s="2">
        <f t="shared" ca="1" si="8"/>
        <v>1</v>
      </c>
      <c r="BI40" s="2">
        <f t="shared" ca="1" si="8"/>
        <v>1</v>
      </c>
      <c r="BJ40" s="2">
        <f t="shared" ca="1" si="8"/>
        <v>1</v>
      </c>
      <c r="BK40" s="2">
        <f t="shared" ca="1" si="8"/>
        <v>0</v>
      </c>
      <c r="BL40" s="2">
        <f t="shared" ca="1" si="8"/>
        <v>0</v>
      </c>
      <c r="BM40" s="2">
        <f t="shared" ca="1" si="8"/>
        <v>0</v>
      </c>
      <c r="BN40" s="2" t="str">
        <f t="shared" si="9"/>
        <v>TW</v>
      </c>
      <c r="BO40" s="2">
        <f t="shared" ref="BO40:BO71" si="15">IF(AND(COUNTIF(J40:W40,"&gt;0")&gt;6,COUNTIF(J40:W40,"&gt;0")=SUM(BR40:CE40)),SUM(BR40:CE40),0)</f>
        <v>0</v>
      </c>
      <c r="BP40" s="2">
        <f t="shared" ref="BP40:BP71" si="16">IF(AND(COUNTIF(J40:W40,"&gt;0")&gt;6,SUM(BR40:CE40)=0),1,0)</f>
        <v>1</v>
      </c>
      <c r="BR40" s="2">
        <f t="shared" si="14"/>
        <v>0</v>
      </c>
      <c r="BS40" s="2">
        <f t="shared" si="14"/>
        <v>0</v>
      </c>
      <c r="BT40" s="2">
        <f t="shared" si="14"/>
        <v>0</v>
      </c>
      <c r="BU40" s="2">
        <f t="shared" si="14"/>
        <v>0</v>
      </c>
      <c r="BV40" s="2">
        <f t="shared" si="14"/>
        <v>0</v>
      </c>
      <c r="BW40" s="2">
        <f t="shared" si="14"/>
        <v>0</v>
      </c>
      <c r="BX40" s="2">
        <f t="shared" si="14"/>
        <v>0</v>
      </c>
      <c r="BY40" s="2">
        <f t="shared" si="14"/>
        <v>0</v>
      </c>
      <c r="BZ40" s="2">
        <f t="shared" si="14"/>
        <v>0</v>
      </c>
      <c r="CA40" s="2">
        <f t="shared" si="14"/>
        <v>0</v>
      </c>
      <c r="CB40" s="2">
        <f t="shared" si="14"/>
        <v>0</v>
      </c>
      <c r="CC40" s="2">
        <f t="shared" si="14"/>
        <v>0</v>
      </c>
      <c r="CD40" s="2">
        <f t="shared" si="14"/>
        <v>0</v>
      </c>
      <c r="CE40" s="2">
        <f t="shared" si="14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ТА-4  -  Тпв</v>
      </c>
      <c r="B41" s="10" t="s">
        <v>1342</v>
      </c>
      <c r="C41" s="18">
        <v>250</v>
      </c>
      <c r="D41" s="18">
        <v>175</v>
      </c>
      <c r="E41" s="22" t="s">
        <v>118</v>
      </c>
      <c r="F41" s="22">
        <v>3</v>
      </c>
      <c r="G41" s="22"/>
      <c r="H41" s="20">
        <f t="shared" ca="1" si="5"/>
        <v>0</v>
      </c>
      <c r="I41" s="16" t="str">
        <f t="shared" si="6"/>
        <v>04T002TW0020</v>
      </c>
      <c r="J41" s="54">
        <v>242.521242</v>
      </c>
      <c r="K41" s="54">
        <v>242.25753900000001</v>
      </c>
      <c r="L41" s="54">
        <v>240.20473772288881</v>
      </c>
      <c r="M41" s="54">
        <v>237.12157199999999</v>
      </c>
      <c r="N41" s="54">
        <v>232.37759</v>
      </c>
      <c r="O41" s="54">
        <v>243.26629700000001</v>
      </c>
      <c r="P41" s="54">
        <v>214.91074361633792</v>
      </c>
      <c r="Q41" s="54">
        <v>216.22205627234038</v>
      </c>
      <c r="R41" s="54">
        <v>230.44968953826586</v>
      </c>
      <c r="S41" s="54">
        <v>241.50941915589698</v>
      </c>
      <c r="T41" s="54">
        <v>240.47661925489956</v>
      </c>
      <c r="U41" s="54">
        <v>239.56385777628518</v>
      </c>
      <c r="V41" s="54">
        <v>239.23168362560557</v>
      </c>
      <c r="W41" s="56">
        <v>243.07763399999999</v>
      </c>
      <c r="X41" s="2">
        <f t="shared" ca="1" si="7"/>
        <v>0</v>
      </c>
      <c r="Y41" s="2">
        <f t="shared" ca="1" si="7"/>
        <v>0</v>
      </c>
      <c r="Z41" s="2">
        <f t="shared" ref="Z41:AK62" ca="1" si="17">IF(L41&lt;&gt;"",IF(LEFT($E41,2)="+-",IF(OR(L41&lt;MIN($C41:$D41),L41&gt;MAX($C41:$D41)),1,0),IF(AND(1*$E41&gt;0,L41&gt;MAX($C41:$D41)),1,IF(AND(1*$E41&lt;0,L41&lt;MIN($C41:$D41)),1,0)))+10*IF(SUM(OFFSET($A$68,MATCH(MID($A41,1,SEARCH(" ",$A41)-1)&amp;"  -  ЧЧР",$A$68:$A$79,0)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$68,IFERROR(MATCH("КА-"&amp;MID($A41,4,2)*1&amp;"А  -  ЧЧР",$A$68:$A$79,0),MATCH("КА-"&amp;MID($A41,4,2)*1&amp;"  -  ЧЧР",$A$68:$A$79,0))-1,COLUMN(L41)-1,,)+OFFSET($A$68,IFERROR(MATCH("КА-"&amp;MID($A41,4,2)*1&amp;"Б  -  ЧЧР",$A$68:$A$79,0),MATCH("КА-"&amp;MID($A41,4,2)*1&amp;"  -  ЧЧР",$A$68:$A$79,0))-1,COLUMN(L41)-1,,)=48,1,0),1),1)),0),0)*IF($G41&gt;0,IF(COLUMN(V$7)-COLUMN($J$7)&gt;=$D$2+$G41,IF(SUM(OFFSET(V41,,-1,,-$G41))&gt;=$G41*21,2,1),1),2)</f>
        <v>0</v>
      </c>
      <c r="AA41" s="2">
        <f t="shared" ca="1" si="17"/>
        <v>0</v>
      </c>
      <c r="AB41" s="2">
        <f t="shared" ca="1" si="17"/>
        <v>40</v>
      </c>
      <c r="AC41" s="2">
        <f t="shared" ca="1" si="17"/>
        <v>0</v>
      </c>
      <c r="AD41" s="2">
        <f t="shared" ca="1" si="17"/>
        <v>40</v>
      </c>
      <c r="AE41" s="2">
        <f t="shared" ca="1" si="17"/>
        <v>40</v>
      </c>
      <c r="AF41" s="2">
        <f t="shared" ca="1" si="17"/>
        <v>0</v>
      </c>
      <c r="AG41" s="2">
        <f t="shared" ca="1" si="17"/>
        <v>0</v>
      </c>
      <c r="AH41" s="2">
        <f t="shared" ca="1" si="17"/>
        <v>0</v>
      </c>
      <c r="AI41" s="2">
        <f t="shared" ca="1" si="17"/>
        <v>0</v>
      </c>
      <c r="AJ41" s="2">
        <f t="shared" ca="1" si="17"/>
        <v>0</v>
      </c>
      <c r="AK41" s="2">
        <f t="shared" ca="1" si="17"/>
        <v>0</v>
      </c>
      <c r="AL41" s="55">
        <v>243.94</v>
      </c>
      <c r="AM41" s="55">
        <v>243.46</v>
      </c>
      <c r="AN41" s="55">
        <v>243.23</v>
      </c>
      <c r="AO41" s="55">
        <v>238.32</v>
      </c>
      <c r="AP41" s="55">
        <v>232.4</v>
      </c>
      <c r="AQ41" s="55">
        <v>245.04</v>
      </c>
      <c r="AR41" s="55">
        <v>218.92</v>
      </c>
      <c r="AS41" s="55">
        <v>219.14</v>
      </c>
      <c r="AT41" s="55">
        <v>232.7</v>
      </c>
      <c r="AU41" s="55">
        <v>243.63</v>
      </c>
      <c r="AV41" s="55">
        <v>243.63</v>
      </c>
      <c r="AW41" s="55">
        <v>243.2</v>
      </c>
      <c r="AX41" s="55">
        <v>243.98</v>
      </c>
      <c r="AY41" s="55">
        <v>245.05</v>
      </c>
      <c r="AZ41" s="2">
        <f t="shared" ca="1" si="8"/>
        <v>0</v>
      </c>
      <c r="BA41" s="2">
        <f t="shared" ca="1" si="8"/>
        <v>0</v>
      </c>
      <c r="BB41" s="2">
        <f t="shared" ref="BB41:BM62" ca="1" si="18">COUNTIF(OFFSET(J41,,$D$2+2,COUNTIF(OFFSET($H41,1-ROW($H41),2+4*$D$2,80),"="&amp;OFFSET($H41,,2+4*$D$2))),"&gt;20")</f>
        <v>0</v>
      </c>
      <c r="BC41" s="2">
        <f t="shared" ca="1" si="18"/>
        <v>0</v>
      </c>
      <c r="BD41" s="2">
        <f t="shared" ca="1" si="18"/>
        <v>1</v>
      </c>
      <c r="BE41" s="2">
        <f t="shared" ca="1" si="18"/>
        <v>0</v>
      </c>
      <c r="BF41" s="2">
        <f t="shared" ca="1" si="18"/>
        <v>1</v>
      </c>
      <c r="BG41" s="2">
        <f t="shared" ca="1" si="18"/>
        <v>2</v>
      </c>
      <c r="BH41" s="2">
        <f t="shared" ca="1" si="18"/>
        <v>1</v>
      </c>
      <c r="BI41" s="2">
        <f t="shared" ca="1" si="18"/>
        <v>1</v>
      </c>
      <c r="BJ41" s="2">
        <f t="shared" ca="1" si="18"/>
        <v>1</v>
      </c>
      <c r="BK41" s="2">
        <f t="shared" ca="1" si="18"/>
        <v>0</v>
      </c>
      <c r="BL41" s="2">
        <f t="shared" ca="1" si="18"/>
        <v>0</v>
      </c>
      <c r="BM41" s="2">
        <f t="shared" ca="1" si="18"/>
        <v>0</v>
      </c>
      <c r="BN41" s="2" t="str">
        <f t="shared" si="9"/>
        <v>TW</v>
      </c>
      <c r="BO41" s="2">
        <f t="shared" si="15"/>
        <v>0</v>
      </c>
      <c r="BP41" s="2">
        <f t="shared" si="16"/>
        <v>1</v>
      </c>
      <c r="BR41" s="2">
        <f t="shared" si="14"/>
        <v>0</v>
      </c>
      <c r="BS41" s="2">
        <f t="shared" si="14"/>
        <v>0</v>
      </c>
      <c r="BT41" s="2">
        <f t="shared" si="14"/>
        <v>0</v>
      </c>
      <c r="BU41" s="2">
        <f t="shared" si="14"/>
        <v>0</v>
      </c>
      <c r="BV41" s="2">
        <f t="shared" si="14"/>
        <v>0</v>
      </c>
      <c r="BW41" s="2">
        <f t="shared" si="14"/>
        <v>0</v>
      </c>
      <c r="BX41" s="2">
        <f t="shared" si="14"/>
        <v>0</v>
      </c>
      <c r="BY41" s="2">
        <f t="shared" si="14"/>
        <v>0</v>
      </c>
      <c r="BZ41" s="2">
        <f t="shared" si="14"/>
        <v>0</v>
      </c>
      <c r="CA41" s="2">
        <f t="shared" si="14"/>
        <v>0</v>
      </c>
      <c r="CB41" s="2">
        <f t="shared" si="14"/>
        <v>0</v>
      </c>
      <c r="CC41" s="2">
        <f t="shared" si="14"/>
        <v>0</v>
      </c>
      <c r="CD41" s="2">
        <f t="shared" si="14"/>
        <v>0</v>
      </c>
      <c r="CE41" s="2">
        <f t="shared" si="14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ТА-5  -  Тпв</v>
      </c>
      <c r="B42" s="10" t="s">
        <v>1343</v>
      </c>
      <c r="C42" s="18">
        <v>250</v>
      </c>
      <c r="D42" s="18">
        <v>175</v>
      </c>
      <c r="E42" s="22" t="s">
        <v>118</v>
      </c>
      <c r="F42" s="22">
        <v>3</v>
      </c>
      <c r="G42" s="22"/>
      <c r="H42" s="20">
        <f t="shared" ca="1" si="5"/>
        <v>1</v>
      </c>
      <c r="I42" s="16" t="str">
        <f t="shared" si="6"/>
        <v>05T002TW0020</v>
      </c>
      <c r="J42" s="54">
        <v>245.5</v>
      </c>
      <c r="K42" s="54">
        <v>246.2</v>
      </c>
      <c r="L42" s="54">
        <v>245.5</v>
      </c>
      <c r="M42" s="54">
        <v>245.2</v>
      </c>
      <c r="N42" s="54">
        <v>243.9</v>
      </c>
      <c r="O42" s="54">
        <v>245.3</v>
      </c>
      <c r="P42" s="54">
        <v>245.8</v>
      </c>
      <c r="Q42" s="54">
        <v>187.5</v>
      </c>
      <c r="R42" s="54">
        <v>161.4</v>
      </c>
      <c r="S42" s="54">
        <v>159.69999999999999</v>
      </c>
      <c r="T42" s="54">
        <v>159.5</v>
      </c>
      <c r="U42" s="54">
        <v>159.5</v>
      </c>
      <c r="V42" s="54">
        <v>217.8</v>
      </c>
      <c r="W42" s="56">
        <v>242.4</v>
      </c>
      <c r="X42" s="2">
        <f t="shared" ref="X42:AB67" ca="1" si="19">IF(J42&lt;&gt;"",IF(LEFT($E42,2)="+-",IF(OR(J42&lt;MIN($C42:$D42),J42&gt;MAX($C42:$D42)),1,0),IF(AND(1*$E42&gt;0,J42&gt;MAX($C42:$D42)),1,IF(AND(1*$E42&lt;0,J42&lt;MIN($C42:$D42)),1,0)))+10*IF(SUM(OFFSET($A$68,MATCH(MID($A42,1,SEARCH(" ",$A42)-1)&amp;"  -  ЧЧР",$A$68:$A$79,0)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$68,IFERROR(MATCH("КА-"&amp;MID($A42,4,2)*1&amp;"А  -  ЧЧР",$A$68:$A$79,0),MATCH("КА-"&amp;MID($A42,4,2)*1&amp;"  -  ЧЧР",$A$68:$A$79,0))-1,COLUMN(J42)-1,,)+OFFSET($A$68,IFERROR(MATCH("КА-"&amp;MID($A42,4,2)*1&amp;"Б  -  ЧЧР",$A$68:$A$79,0),MATCH("КА-"&amp;MID($A42,4,2)*1&amp;"  -  ЧЧР",$A$68:$A$79,0))-1,COLUMN(J42)-1,,)=48,1,0),1),1)),0),0)*IF($G42&gt;0,IF(COLUMN(T$7)-COLUMN($J$7)&gt;=$D$2+$G42,IF(SUM(OFFSET(T42,,-1,,-$G42))&gt;=$G42*21,2,1),1),2)</f>
        <v>0</v>
      </c>
      <c r="Y42" s="2">
        <f t="shared" ca="1" si="19"/>
        <v>0</v>
      </c>
      <c r="Z42" s="2">
        <f t="shared" ca="1" si="17"/>
        <v>0</v>
      </c>
      <c r="AA42" s="2">
        <f t="shared" ca="1" si="17"/>
        <v>0</v>
      </c>
      <c r="AB42" s="2">
        <f t="shared" ca="1" si="17"/>
        <v>0</v>
      </c>
      <c r="AC42" s="2">
        <f t="shared" ca="1" si="17"/>
        <v>0</v>
      </c>
      <c r="AD42" s="2">
        <f t="shared" ca="1" si="17"/>
        <v>0</v>
      </c>
      <c r="AE42" s="2">
        <f t="shared" ca="1" si="17"/>
        <v>40</v>
      </c>
      <c r="AF42" s="2">
        <f t="shared" ca="1" si="17"/>
        <v>42</v>
      </c>
      <c r="AG42" s="2">
        <f t="shared" ca="1" si="17"/>
        <v>42</v>
      </c>
      <c r="AH42" s="2">
        <f t="shared" ca="1" si="17"/>
        <v>42</v>
      </c>
      <c r="AI42" s="2">
        <f t="shared" ca="1" si="17"/>
        <v>2</v>
      </c>
      <c r="AJ42" s="2">
        <f t="shared" ca="1" si="17"/>
        <v>0</v>
      </c>
      <c r="AK42" s="2">
        <f t="shared" ca="1" si="17"/>
        <v>0</v>
      </c>
      <c r="AL42" s="55">
        <v>244.85</v>
      </c>
      <c r="AM42" s="55">
        <v>245.23</v>
      </c>
      <c r="AN42" s="55">
        <v>244.69</v>
      </c>
      <c r="AO42" s="55">
        <v>244.28</v>
      </c>
      <c r="AP42" s="55">
        <v>242.35</v>
      </c>
      <c r="AQ42" s="55">
        <v>245.17</v>
      </c>
      <c r="AR42" s="55">
        <v>245.75</v>
      </c>
      <c r="AS42" s="55">
        <v>244.26</v>
      </c>
      <c r="AT42" s="55">
        <v>243.35</v>
      </c>
      <c r="AU42" s="55">
        <v>239.61</v>
      </c>
      <c r="AV42" s="55">
        <v>237.18</v>
      </c>
      <c r="AW42" s="55">
        <v>235.64</v>
      </c>
      <c r="AX42" s="55">
        <v>233.18</v>
      </c>
      <c r="AY42" s="55">
        <v>242.64</v>
      </c>
      <c r="AZ42" s="2">
        <f t="shared" ref="AZ42:BD80" ca="1" si="20">COUNTIF(OFFSET(H42,,$D$2+2,COUNTIF(OFFSET($H42,1-ROW($H42),2+4*$D$2,80),"="&amp;OFFSET($H42,,2+4*$D$2))),"&gt;20")</f>
        <v>0</v>
      </c>
      <c r="BA42" s="2">
        <f t="shared" ca="1" si="20"/>
        <v>0</v>
      </c>
      <c r="BB42" s="2">
        <f t="shared" ca="1" si="18"/>
        <v>0</v>
      </c>
      <c r="BC42" s="2">
        <f t="shared" ca="1" si="18"/>
        <v>0</v>
      </c>
      <c r="BD42" s="2">
        <f t="shared" ca="1" si="18"/>
        <v>0</v>
      </c>
      <c r="BE42" s="2">
        <f t="shared" ca="1" si="18"/>
        <v>0</v>
      </c>
      <c r="BF42" s="2">
        <f t="shared" ca="1" si="18"/>
        <v>1</v>
      </c>
      <c r="BG42" s="2">
        <f t="shared" ca="1" si="18"/>
        <v>1</v>
      </c>
      <c r="BH42" s="2">
        <f t="shared" ca="1" si="18"/>
        <v>1</v>
      </c>
      <c r="BI42" s="2">
        <f t="shared" ca="1" si="18"/>
        <v>1</v>
      </c>
      <c r="BJ42" s="2">
        <f t="shared" ca="1" si="18"/>
        <v>1</v>
      </c>
      <c r="BK42" s="2">
        <f t="shared" ca="1" si="18"/>
        <v>0</v>
      </c>
      <c r="BL42" s="2">
        <f t="shared" ca="1" si="18"/>
        <v>0</v>
      </c>
      <c r="BM42" s="2">
        <f t="shared" ca="1" si="18"/>
        <v>0</v>
      </c>
      <c r="BN42" s="2" t="str">
        <f t="shared" si="9"/>
        <v>TW</v>
      </c>
      <c r="BO42" s="2">
        <f t="shared" si="15"/>
        <v>0</v>
      </c>
      <c r="BP42" s="2">
        <f t="shared" si="16"/>
        <v>0</v>
      </c>
      <c r="BR42" s="2">
        <f t="shared" si="14"/>
        <v>0</v>
      </c>
      <c r="BS42" s="2">
        <f t="shared" si="14"/>
        <v>0</v>
      </c>
      <c r="BT42" s="2">
        <f t="shared" si="14"/>
        <v>0</v>
      </c>
      <c r="BU42" s="2">
        <f t="shared" si="14"/>
        <v>0</v>
      </c>
      <c r="BV42" s="2">
        <f t="shared" si="14"/>
        <v>0</v>
      </c>
      <c r="BW42" s="2">
        <f t="shared" si="14"/>
        <v>0</v>
      </c>
      <c r="BX42" s="2">
        <f t="shared" si="14"/>
        <v>0</v>
      </c>
      <c r="BY42" s="2">
        <f t="shared" si="14"/>
        <v>0</v>
      </c>
      <c r="BZ42" s="2">
        <f t="shared" si="14"/>
        <v>1</v>
      </c>
      <c r="CA42" s="2">
        <f t="shared" si="14"/>
        <v>1</v>
      </c>
      <c r="CB42" s="2">
        <f t="shared" si="14"/>
        <v>1</v>
      </c>
      <c r="CC42" s="2">
        <f t="shared" si="14"/>
        <v>1</v>
      </c>
      <c r="CD42" s="2">
        <f t="shared" si="14"/>
        <v>0</v>
      </c>
      <c r="CE42" s="2">
        <f t="shared" si="14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ТА-6  -  Тпв</v>
      </c>
      <c r="B43" s="10" t="s">
        <v>1344</v>
      </c>
      <c r="C43" s="18">
        <v>250</v>
      </c>
      <c r="D43" s="18">
        <v>175</v>
      </c>
      <c r="E43" s="22" t="s">
        <v>118</v>
      </c>
      <c r="F43" s="22">
        <v>3</v>
      </c>
      <c r="G43" s="22"/>
      <c r="H43" s="20">
        <f t="shared" ca="1" si="5"/>
        <v>0</v>
      </c>
      <c r="I43" s="16" t="str">
        <f t="shared" si="6"/>
        <v>06T002TW0020</v>
      </c>
      <c r="J43" s="54">
        <v>243.9</v>
      </c>
      <c r="K43" s="54">
        <v>243.8</v>
      </c>
      <c r="L43" s="54">
        <v>242.8</v>
      </c>
      <c r="M43" s="54">
        <v>244.1</v>
      </c>
      <c r="N43" s="54">
        <v>242.6</v>
      </c>
      <c r="O43" s="54">
        <v>242.8</v>
      </c>
      <c r="P43" s="54">
        <v>243.4</v>
      </c>
      <c r="Q43" s="54">
        <v>245.5</v>
      </c>
      <c r="R43" s="54">
        <v>245.4</v>
      </c>
      <c r="S43" s="54">
        <v>244.9</v>
      </c>
      <c r="T43" s="54">
        <v>245</v>
      </c>
      <c r="U43" s="54">
        <v>244.6</v>
      </c>
      <c r="V43" s="54">
        <v>241.8</v>
      </c>
      <c r="W43" s="56">
        <v>242.8</v>
      </c>
      <c r="X43" s="2">
        <f t="shared" ca="1" si="19"/>
        <v>0</v>
      </c>
      <c r="Y43" s="2">
        <f t="shared" ca="1" si="19"/>
        <v>0</v>
      </c>
      <c r="Z43" s="2">
        <f t="shared" ca="1" si="17"/>
        <v>0</v>
      </c>
      <c r="AA43" s="2">
        <f t="shared" ca="1" si="17"/>
        <v>0</v>
      </c>
      <c r="AB43" s="2">
        <f t="shared" ca="1" si="17"/>
        <v>0</v>
      </c>
      <c r="AC43" s="2">
        <f t="shared" ca="1" si="17"/>
        <v>0</v>
      </c>
      <c r="AD43" s="2">
        <f t="shared" ca="1" si="17"/>
        <v>0</v>
      </c>
      <c r="AE43" s="2">
        <f t="shared" ca="1" si="17"/>
        <v>0</v>
      </c>
      <c r="AF43" s="2">
        <f t="shared" ca="1" si="17"/>
        <v>0</v>
      </c>
      <c r="AG43" s="2">
        <f t="shared" ca="1" si="17"/>
        <v>0</v>
      </c>
      <c r="AH43" s="2">
        <f t="shared" ca="1" si="17"/>
        <v>0</v>
      </c>
      <c r="AI43" s="2">
        <f t="shared" ca="1" si="17"/>
        <v>0</v>
      </c>
      <c r="AJ43" s="2">
        <f t="shared" ca="1" si="17"/>
        <v>0</v>
      </c>
      <c r="AK43" s="2">
        <f t="shared" ca="1" si="17"/>
        <v>0</v>
      </c>
      <c r="AL43" s="55">
        <v>245.63</v>
      </c>
      <c r="AM43" s="55">
        <v>245.74</v>
      </c>
      <c r="AN43" s="55">
        <v>244.75</v>
      </c>
      <c r="AO43" s="55">
        <v>246.2</v>
      </c>
      <c r="AP43" s="55">
        <v>244.49</v>
      </c>
      <c r="AQ43" s="55">
        <v>245.1</v>
      </c>
      <c r="AR43" s="55">
        <v>245.66</v>
      </c>
      <c r="AS43" s="55">
        <v>247.64</v>
      </c>
      <c r="AT43" s="55">
        <v>247.69</v>
      </c>
      <c r="AU43" s="55">
        <v>246.8</v>
      </c>
      <c r="AV43" s="55">
        <v>247.3</v>
      </c>
      <c r="AW43" s="55">
        <v>245.82</v>
      </c>
      <c r="AX43" s="55">
        <v>243.04</v>
      </c>
      <c r="AY43" s="55">
        <v>244.6</v>
      </c>
      <c r="AZ43" s="2">
        <f t="shared" ca="1" si="20"/>
        <v>0</v>
      </c>
      <c r="BA43" s="2">
        <f t="shared" ca="1" si="20"/>
        <v>0</v>
      </c>
      <c r="BB43" s="2">
        <f t="shared" ca="1" si="18"/>
        <v>0</v>
      </c>
      <c r="BC43" s="2">
        <f t="shared" ca="1" si="18"/>
        <v>0</v>
      </c>
      <c r="BD43" s="2">
        <f t="shared" ca="1" si="18"/>
        <v>0</v>
      </c>
      <c r="BE43" s="2">
        <f t="shared" ca="1" si="18"/>
        <v>0</v>
      </c>
      <c r="BF43" s="2">
        <f t="shared" ca="1" si="18"/>
        <v>1</v>
      </c>
      <c r="BG43" s="2">
        <f t="shared" ca="1" si="18"/>
        <v>0</v>
      </c>
      <c r="BH43" s="2">
        <f t="shared" ca="1" si="18"/>
        <v>0</v>
      </c>
      <c r="BI43" s="2">
        <f t="shared" ca="1" si="18"/>
        <v>0</v>
      </c>
      <c r="BJ43" s="2">
        <f t="shared" ca="1" si="18"/>
        <v>0</v>
      </c>
      <c r="BK43" s="2">
        <f t="shared" ca="1" si="18"/>
        <v>0</v>
      </c>
      <c r="BL43" s="2">
        <f t="shared" ca="1" si="18"/>
        <v>0</v>
      </c>
      <c r="BM43" s="2">
        <f t="shared" ca="1" si="18"/>
        <v>0</v>
      </c>
      <c r="BN43" s="2" t="str">
        <f t="shared" si="9"/>
        <v>TW</v>
      </c>
      <c r="BO43" s="2">
        <f t="shared" si="15"/>
        <v>0</v>
      </c>
      <c r="BP43" s="2">
        <f t="shared" si="16"/>
        <v>1</v>
      </c>
      <c r="BR43" s="2">
        <f t="shared" si="14"/>
        <v>0</v>
      </c>
      <c r="BS43" s="2">
        <f t="shared" si="14"/>
        <v>0</v>
      </c>
      <c r="BT43" s="2">
        <f t="shared" si="14"/>
        <v>0</v>
      </c>
      <c r="BU43" s="2">
        <f t="shared" si="14"/>
        <v>0</v>
      </c>
      <c r="BV43" s="2">
        <f t="shared" si="14"/>
        <v>0</v>
      </c>
      <c r="BW43" s="2">
        <f t="shared" si="14"/>
        <v>0</v>
      </c>
      <c r="BX43" s="2">
        <f t="shared" si="14"/>
        <v>0</v>
      </c>
      <c r="BY43" s="2">
        <f t="shared" si="14"/>
        <v>0</v>
      </c>
      <c r="BZ43" s="2">
        <f t="shared" si="14"/>
        <v>0</v>
      </c>
      <c r="CA43" s="2">
        <f t="shared" si="14"/>
        <v>0</v>
      </c>
      <c r="CB43" s="2">
        <f t="shared" si="14"/>
        <v>0</v>
      </c>
      <c r="CC43" s="2">
        <f t="shared" si="14"/>
        <v>0</v>
      </c>
      <c r="CD43" s="2">
        <f t="shared" si="14"/>
        <v>0</v>
      </c>
      <c r="CE43" s="2">
        <f t="shared" si="14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ТА-1  -  Р₀</v>
      </c>
      <c r="B44" s="10" t="s">
        <v>1345</v>
      </c>
      <c r="C44" s="18">
        <v>135</v>
      </c>
      <c r="D44" s="18">
        <v>125</v>
      </c>
      <c r="E44" s="22" t="s">
        <v>117</v>
      </c>
      <c r="F44" s="22">
        <v>3</v>
      </c>
      <c r="G44" s="22"/>
      <c r="H44" s="20">
        <f t="shared" ca="1" si="5"/>
        <v>0</v>
      </c>
      <c r="I44" s="16" t="str">
        <f t="shared" si="6"/>
        <v>01T002PP0020</v>
      </c>
      <c r="J44" s="54">
        <v>128.80000000000001</v>
      </c>
      <c r="K44" s="54">
        <v>130</v>
      </c>
      <c r="L44" s="54">
        <v>129.5</v>
      </c>
      <c r="M44" s="54">
        <v>129</v>
      </c>
      <c r="N44" s="54">
        <v>129</v>
      </c>
      <c r="O44" s="54">
        <v>129</v>
      </c>
      <c r="P44" s="54">
        <v>129.6</v>
      </c>
      <c r="Q44" s="54">
        <v>130</v>
      </c>
      <c r="R44" s="54">
        <v>130</v>
      </c>
      <c r="S44" s="54">
        <v>129.30000000000001</v>
      </c>
      <c r="T44" s="54">
        <v>129.30000000000001</v>
      </c>
      <c r="U44" s="54">
        <v>129</v>
      </c>
      <c r="V44" s="54">
        <v>130</v>
      </c>
      <c r="W44" s="56">
        <v>130</v>
      </c>
      <c r="X44" s="2">
        <f t="shared" ca="1" si="19"/>
        <v>0</v>
      </c>
      <c r="Y44" s="2">
        <f t="shared" ca="1" si="19"/>
        <v>0</v>
      </c>
      <c r="Z44" s="2">
        <f t="shared" ca="1" si="17"/>
        <v>0</v>
      </c>
      <c r="AA44" s="2">
        <f t="shared" ca="1" si="17"/>
        <v>0</v>
      </c>
      <c r="AB44" s="2">
        <f t="shared" ca="1" si="17"/>
        <v>0</v>
      </c>
      <c r="AC44" s="2">
        <f t="shared" ca="1" si="17"/>
        <v>0</v>
      </c>
      <c r="AD44" s="2">
        <f t="shared" ca="1" si="17"/>
        <v>0</v>
      </c>
      <c r="AE44" s="2">
        <f t="shared" ca="1" si="17"/>
        <v>0</v>
      </c>
      <c r="AF44" s="2">
        <f t="shared" ca="1" si="17"/>
        <v>0</v>
      </c>
      <c r="AG44" s="2">
        <f t="shared" ca="1" si="17"/>
        <v>0</v>
      </c>
      <c r="AH44" s="2">
        <f t="shared" ca="1" si="17"/>
        <v>0</v>
      </c>
      <c r="AI44" s="2">
        <f t="shared" ca="1" si="17"/>
        <v>0</v>
      </c>
      <c r="AJ44" s="2">
        <f t="shared" ca="1" si="17"/>
        <v>0</v>
      </c>
      <c r="AK44" s="2">
        <f t="shared" ca="1" si="17"/>
        <v>0</v>
      </c>
      <c r="AL44" s="55">
        <v>130</v>
      </c>
      <c r="AM44" s="55">
        <v>130</v>
      </c>
      <c r="AN44" s="55">
        <v>130</v>
      </c>
      <c r="AO44" s="55">
        <v>130</v>
      </c>
      <c r="AP44" s="55">
        <v>130</v>
      </c>
      <c r="AQ44" s="55">
        <v>130</v>
      </c>
      <c r="AR44" s="55">
        <v>130</v>
      </c>
      <c r="AS44" s="55">
        <v>130</v>
      </c>
      <c r="AT44" s="55">
        <v>130</v>
      </c>
      <c r="AU44" s="55">
        <v>130</v>
      </c>
      <c r="AV44" s="55">
        <v>130</v>
      </c>
      <c r="AW44" s="55">
        <v>130</v>
      </c>
      <c r="AX44" s="55">
        <v>130</v>
      </c>
      <c r="AY44" s="55">
        <v>130</v>
      </c>
      <c r="AZ44" s="2">
        <f t="shared" ca="1" si="20"/>
        <v>0</v>
      </c>
      <c r="BA44" s="2">
        <f t="shared" ca="1" si="20"/>
        <v>0</v>
      </c>
      <c r="BB44" s="2">
        <f t="shared" ca="1" si="18"/>
        <v>0</v>
      </c>
      <c r="BC44" s="2">
        <f t="shared" ca="1" si="18"/>
        <v>0</v>
      </c>
      <c r="BD44" s="2">
        <f t="shared" ca="1" si="18"/>
        <v>0</v>
      </c>
      <c r="BE44" s="2">
        <f t="shared" ca="1" si="18"/>
        <v>0</v>
      </c>
      <c r="BF44" s="2">
        <f t="shared" ca="1" si="18"/>
        <v>1</v>
      </c>
      <c r="BG44" s="2">
        <f t="shared" ca="1" si="18"/>
        <v>0</v>
      </c>
      <c r="BH44" s="2">
        <f t="shared" ca="1" si="18"/>
        <v>0</v>
      </c>
      <c r="BI44" s="2">
        <f t="shared" ca="1" si="18"/>
        <v>0</v>
      </c>
      <c r="BJ44" s="2">
        <f t="shared" ca="1" si="18"/>
        <v>0</v>
      </c>
      <c r="BK44" s="2">
        <f t="shared" ca="1" si="18"/>
        <v>0</v>
      </c>
      <c r="BL44" s="2">
        <f t="shared" ca="1" si="18"/>
        <v>0</v>
      </c>
      <c r="BM44" s="2">
        <f t="shared" ca="1" si="18"/>
        <v>0</v>
      </c>
      <c r="BN44" s="2" t="str">
        <f t="shared" si="9"/>
        <v>PP</v>
      </c>
      <c r="BO44" s="2">
        <f t="shared" si="15"/>
        <v>0</v>
      </c>
      <c r="BP44" s="2">
        <f t="shared" si="16"/>
        <v>1</v>
      </c>
      <c r="BR44" s="2">
        <f t="shared" ref="BR44:CE49" si="21">IF(AND(J74 &gt;0,J44&lt;$D44,J44 &gt;20),1,0)</f>
        <v>0</v>
      </c>
      <c r="BS44" s="2">
        <f t="shared" si="21"/>
        <v>0</v>
      </c>
      <c r="BT44" s="2">
        <f t="shared" si="21"/>
        <v>0</v>
      </c>
      <c r="BU44" s="2">
        <f t="shared" si="21"/>
        <v>0</v>
      </c>
      <c r="BV44" s="2">
        <f t="shared" si="21"/>
        <v>0</v>
      </c>
      <c r="BW44" s="2">
        <f t="shared" si="21"/>
        <v>0</v>
      </c>
      <c r="BX44" s="2">
        <f t="shared" si="21"/>
        <v>0</v>
      </c>
      <c r="BY44" s="2">
        <f t="shared" si="21"/>
        <v>0</v>
      </c>
      <c r="BZ44" s="2">
        <f t="shared" si="21"/>
        <v>0</v>
      </c>
      <c r="CA44" s="2">
        <f t="shared" si="21"/>
        <v>0</v>
      </c>
      <c r="CB44" s="2">
        <f t="shared" si="21"/>
        <v>0</v>
      </c>
      <c r="CC44" s="2">
        <f t="shared" si="21"/>
        <v>0</v>
      </c>
      <c r="CD44" s="2">
        <f t="shared" si="21"/>
        <v>0</v>
      </c>
      <c r="CE44" s="2">
        <f t="shared" si="21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ТА-2  -  Р₀</v>
      </c>
      <c r="B45" s="15" t="s">
        <v>1346</v>
      </c>
      <c r="C45" s="18">
        <v>135</v>
      </c>
      <c r="D45" s="18">
        <v>125</v>
      </c>
      <c r="E45" s="22" t="s">
        <v>117</v>
      </c>
      <c r="F45" s="22">
        <v>3</v>
      </c>
      <c r="G45" s="22"/>
      <c r="H45" s="20">
        <f t="shared" ca="1" si="5"/>
        <v>0</v>
      </c>
      <c r="I45" s="16" t="str">
        <f t="shared" si="6"/>
        <v>02T002PP0020</v>
      </c>
      <c r="J45" s="54">
        <v>131.9</v>
      </c>
      <c r="K45" s="54">
        <v>132.4</v>
      </c>
      <c r="L45" s="54">
        <v>132.1</v>
      </c>
      <c r="M45" s="54">
        <v>131.19999999999999</v>
      </c>
      <c r="N45" s="54">
        <v>130.69999999999999</v>
      </c>
      <c r="O45" s="54">
        <v>0</v>
      </c>
      <c r="P45" s="54">
        <v>0</v>
      </c>
      <c r="Q45" s="54">
        <v>124.9</v>
      </c>
      <c r="R45" s="54">
        <v>132.4</v>
      </c>
      <c r="S45" s="54">
        <v>132.69999999999999</v>
      </c>
      <c r="T45" s="54">
        <v>132.80000000000001</v>
      </c>
      <c r="U45" s="54">
        <v>132.4</v>
      </c>
      <c r="V45" s="54">
        <v>132.19999999999999</v>
      </c>
      <c r="W45" s="56">
        <v>132</v>
      </c>
      <c r="X45" s="2">
        <f t="shared" ca="1" si="19"/>
        <v>0</v>
      </c>
      <c r="Y45" s="2">
        <f t="shared" ca="1" si="19"/>
        <v>0</v>
      </c>
      <c r="Z45" s="2">
        <f t="shared" ca="1" si="17"/>
        <v>0</v>
      </c>
      <c r="AA45" s="2">
        <f t="shared" ca="1" si="17"/>
        <v>0</v>
      </c>
      <c r="AB45" s="2">
        <f t="shared" ca="1" si="17"/>
        <v>0</v>
      </c>
      <c r="AC45" s="2">
        <f t="shared" ca="1" si="17"/>
        <v>2</v>
      </c>
      <c r="AD45" s="2">
        <f t="shared" ca="1" si="17"/>
        <v>2</v>
      </c>
      <c r="AE45" s="2">
        <f t="shared" ca="1" si="17"/>
        <v>2</v>
      </c>
      <c r="AF45" s="2">
        <f t="shared" ca="1" si="17"/>
        <v>0</v>
      </c>
      <c r="AG45" s="2">
        <f t="shared" ca="1" si="17"/>
        <v>0</v>
      </c>
      <c r="AH45" s="2">
        <f t="shared" ca="1" si="17"/>
        <v>0</v>
      </c>
      <c r="AI45" s="2">
        <f t="shared" ca="1" si="17"/>
        <v>0</v>
      </c>
      <c r="AJ45" s="2">
        <f t="shared" ca="1" si="17"/>
        <v>0</v>
      </c>
      <c r="AK45" s="2">
        <f t="shared" ca="1" si="17"/>
        <v>0</v>
      </c>
      <c r="AL45" s="55">
        <v>130</v>
      </c>
      <c r="AM45" s="55">
        <v>130</v>
      </c>
      <c r="AN45" s="55">
        <v>130</v>
      </c>
      <c r="AO45" s="55">
        <v>130</v>
      </c>
      <c r="AP45" s="55">
        <v>130</v>
      </c>
      <c r="AQ45" s="55">
        <v>0</v>
      </c>
      <c r="AR45" s="55">
        <v>0</v>
      </c>
      <c r="AS45" s="55">
        <v>128.9</v>
      </c>
      <c r="AT45" s="55">
        <v>130</v>
      </c>
      <c r="AU45" s="55">
        <v>130</v>
      </c>
      <c r="AV45" s="55">
        <v>130</v>
      </c>
      <c r="AW45" s="55">
        <v>130</v>
      </c>
      <c r="AX45" s="55">
        <v>130</v>
      </c>
      <c r="AY45" s="55">
        <v>130</v>
      </c>
      <c r="AZ45" s="2">
        <f t="shared" ca="1" si="20"/>
        <v>0</v>
      </c>
      <c r="BA45" s="2">
        <f t="shared" ca="1" si="20"/>
        <v>0</v>
      </c>
      <c r="BB45" s="2">
        <f t="shared" ca="1" si="18"/>
        <v>0</v>
      </c>
      <c r="BC45" s="2">
        <f t="shared" ca="1" si="18"/>
        <v>0</v>
      </c>
      <c r="BD45" s="2">
        <f t="shared" ca="1" si="18"/>
        <v>0</v>
      </c>
      <c r="BE45" s="2">
        <f t="shared" ca="1" si="18"/>
        <v>0</v>
      </c>
      <c r="BF45" s="2">
        <f t="shared" ca="1" si="18"/>
        <v>1</v>
      </c>
      <c r="BG45" s="2">
        <f t="shared" ca="1" si="18"/>
        <v>0</v>
      </c>
      <c r="BH45" s="2">
        <f t="shared" ca="1" si="18"/>
        <v>0</v>
      </c>
      <c r="BI45" s="2">
        <f t="shared" ca="1" si="18"/>
        <v>0</v>
      </c>
      <c r="BJ45" s="2">
        <f t="shared" ca="1" si="18"/>
        <v>0</v>
      </c>
      <c r="BK45" s="2">
        <f t="shared" ca="1" si="18"/>
        <v>0</v>
      </c>
      <c r="BL45" s="2">
        <f t="shared" ca="1" si="18"/>
        <v>0</v>
      </c>
      <c r="BM45" s="2">
        <f t="shared" ca="1" si="18"/>
        <v>0</v>
      </c>
      <c r="BN45" s="2" t="str">
        <f t="shared" si="9"/>
        <v>PP</v>
      </c>
      <c r="BO45" s="2">
        <f t="shared" si="15"/>
        <v>0</v>
      </c>
      <c r="BP45" s="2">
        <f t="shared" si="16"/>
        <v>0</v>
      </c>
      <c r="BR45" s="2">
        <f t="shared" si="21"/>
        <v>0</v>
      </c>
      <c r="BS45" s="2">
        <f t="shared" si="21"/>
        <v>0</v>
      </c>
      <c r="BT45" s="2">
        <f t="shared" si="21"/>
        <v>0</v>
      </c>
      <c r="BU45" s="2">
        <f t="shared" si="21"/>
        <v>0</v>
      </c>
      <c r="BV45" s="2">
        <f t="shared" si="21"/>
        <v>0</v>
      </c>
      <c r="BW45" s="2">
        <f t="shared" si="21"/>
        <v>0</v>
      </c>
      <c r="BX45" s="2">
        <f t="shared" si="21"/>
        <v>0</v>
      </c>
      <c r="BY45" s="2">
        <f t="shared" si="21"/>
        <v>1</v>
      </c>
      <c r="BZ45" s="2">
        <f t="shared" si="21"/>
        <v>0</v>
      </c>
      <c r="CA45" s="2">
        <f t="shared" si="21"/>
        <v>0</v>
      </c>
      <c r="CB45" s="2">
        <f t="shared" si="21"/>
        <v>0</v>
      </c>
      <c r="CC45" s="2">
        <f t="shared" si="21"/>
        <v>0</v>
      </c>
      <c r="CD45" s="2">
        <f t="shared" si="21"/>
        <v>0</v>
      </c>
      <c r="CE45" s="2">
        <f t="shared" si="21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ТА-3  -  Р₀</v>
      </c>
      <c r="B46" s="15" t="s">
        <v>1347</v>
      </c>
      <c r="C46" s="18">
        <v>135</v>
      </c>
      <c r="D46" s="18">
        <v>125</v>
      </c>
      <c r="E46" s="22" t="s">
        <v>117</v>
      </c>
      <c r="F46" s="22">
        <v>3</v>
      </c>
      <c r="G46" s="22"/>
      <c r="H46" s="20">
        <f t="shared" ca="1" si="5"/>
        <v>0</v>
      </c>
      <c r="I46" s="16" t="str">
        <f t="shared" si="6"/>
        <v>03T002PP0020</v>
      </c>
      <c r="J46" s="54">
        <v>130.5</v>
      </c>
      <c r="K46" s="54">
        <v>129.5</v>
      </c>
      <c r="L46" s="54">
        <v>130.19999999999999</v>
      </c>
      <c r="M46" s="54">
        <v>130.5</v>
      </c>
      <c r="N46" s="54">
        <v>130.69999999999999</v>
      </c>
      <c r="O46" s="54">
        <v>129.80000000000001</v>
      </c>
      <c r="P46" s="54">
        <v>130.80000000000001</v>
      </c>
      <c r="Q46" s="54">
        <v>131</v>
      </c>
      <c r="R46" s="54">
        <v>131.30000000000001</v>
      </c>
      <c r="S46" s="54">
        <v>131.4</v>
      </c>
      <c r="T46" s="54">
        <v>131.1</v>
      </c>
      <c r="U46" s="54">
        <v>131.30000000000001</v>
      </c>
      <c r="V46" s="54">
        <v>129.5</v>
      </c>
      <c r="W46" s="56">
        <v>130.69999999999999</v>
      </c>
      <c r="X46" s="2">
        <f t="shared" ca="1" si="19"/>
        <v>0</v>
      </c>
      <c r="Y46" s="2">
        <f t="shared" ca="1" si="19"/>
        <v>0</v>
      </c>
      <c r="Z46" s="2">
        <f t="shared" ca="1" si="17"/>
        <v>0</v>
      </c>
      <c r="AA46" s="2">
        <f t="shared" ca="1" si="17"/>
        <v>0</v>
      </c>
      <c r="AB46" s="2">
        <f t="shared" ca="1" si="17"/>
        <v>0</v>
      </c>
      <c r="AC46" s="2">
        <f t="shared" ca="1" si="17"/>
        <v>0</v>
      </c>
      <c r="AD46" s="2">
        <f t="shared" ca="1" si="17"/>
        <v>0</v>
      </c>
      <c r="AE46" s="2">
        <f t="shared" ca="1" si="17"/>
        <v>0</v>
      </c>
      <c r="AF46" s="2">
        <f t="shared" ca="1" si="17"/>
        <v>0</v>
      </c>
      <c r="AG46" s="2">
        <f t="shared" ca="1" si="17"/>
        <v>0</v>
      </c>
      <c r="AH46" s="2">
        <f t="shared" ca="1" si="17"/>
        <v>0</v>
      </c>
      <c r="AI46" s="2">
        <f t="shared" ca="1" si="17"/>
        <v>0</v>
      </c>
      <c r="AJ46" s="2">
        <f t="shared" ca="1" si="17"/>
        <v>0</v>
      </c>
      <c r="AK46" s="2">
        <f t="shared" ca="1" si="17"/>
        <v>0</v>
      </c>
      <c r="AL46" s="55">
        <v>130</v>
      </c>
      <c r="AM46" s="55">
        <v>130</v>
      </c>
      <c r="AN46" s="55">
        <v>130</v>
      </c>
      <c r="AO46" s="55">
        <v>130</v>
      </c>
      <c r="AP46" s="55">
        <v>130</v>
      </c>
      <c r="AQ46" s="55">
        <v>130</v>
      </c>
      <c r="AR46" s="55">
        <v>130</v>
      </c>
      <c r="AS46" s="55">
        <v>130</v>
      </c>
      <c r="AT46" s="55">
        <v>130</v>
      </c>
      <c r="AU46" s="55">
        <v>130</v>
      </c>
      <c r="AV46" s="55">
        <v>130</v>
      </c>
      <c r="AW46" s="55">
        <v>130</v>
      </c>
      <c r="AX46" s="55">
        <v>130</v>
      </c>
      <c r="AY46" s="55">
        <v>130</v>
      </c>
      <c r="AZ46" s="2">
        <f t="shared" ca="1" si="20"/>
        <v>0</v>
      </c>
      <c r="BA46" s="2">
        <f t="shared" ca="1" si="20"/>
        <v>0</v>
      </c>
      <c r="BB46" s="2">
        <f t="shared" ca="1" si="18"/>
        <v>0</v>
      </c>
      <c r="BC46" s="2">
        <f t="shared" ca="1" si="18"/>
        <v>0</v>
      </c>
      <c r="BD46" s="2">
        <f t="shared" ca="1" si="18"/>
        <v>0</v>
      </c>
      <c r="BE46" s="2">
        <f t="shared" ca="1" si="18"/>
        <v>0</v>
      </c>
      <c r="BF46" s="2">
        <f t="shared" ca="1" si="18"/>
        <v>1</v>
      </c>
      <c r="BG46" s="2">
        <f t="shared" ca="1" si="18"/>
        <v>0</v>
      </c>
      <c r="BH46" s="2">
        <f t="shared" ca="1" si="18"/>
        <v>0</v>
      </c>
      <c r="BI46" s="2">
        <f t="shared" ca="1" si="18"/>
        <v>0</v>
      </c>
      <c r="BJ46" s="2">
        <f t="shared" ca="1" si="18"/>
        <v>0</v>
      </c>
      <c r="BK46" s="2">
        <f t="shared" ca="1" si="18"/>
        <v>0</v>
      </c>
      <c r="BL46" s="2">
        <f t="shared" ca="1" si="18"/>
        <v>0</v>
      </c>
      <c r="BM46" s="2">
        <f t="shared" ca="1" si="18"/>
        <v>0</v>
      </c>
      <c r="BN46" s="2" t="str">
        <f t="shared" si="9"/>
        <v>PP</v>
      </c>
      <c r="BO46" s="2">
        <f t="shared" si="15"/>
        <v>0</v>
      </c>
      <c r="BP46" s="2">
        <f t="shared" si="16"/>
        <v>1</v>
      </c>
      <c r="BR46" s="2">
        <f t="shared" si="21"/>
        <v>0</v>
      </c>
      <c r="BS46" s="2">
        <f t="shared" si="21"/>
        <v>0</v>
      </c>
      <c r="BT46" s="2">
        <f t="shared" si="21"/>
        <v>0</v>
      </c>
      <c r="BU46" s="2">
        <f t="shared" si="21"/>
        <v>0</v>
      </c>
      <c r="BV46" s="2">
        <f t="shared" si="21"/>
        <v>0</v>
      </c>
      <c r="BW46" s="2">
        <f t="shared" si="21"/>
        <v>0</v>
      </c>
      <c r="BX46" s="2">
        <f t="shared" si="21"/>
        <v>0</v>
      </c>
      <c r="BY46" s="2">
        <f t="shared" si="21"/>
        <v>0</v>
      </c>
      <c r="BZ46" s="2">
        <f t="shared" si="21"/>
        <v>0</v>
      </c>
      <c r="CA46" s="2">
        <f t="shared" si="21"/>
        <v>0</v>
      </c>
      <c r="CB46" s="2">
        <f t="shared" si="21"/>
        <v>0</v>
      </c>
      <c r="CC46" s="2">
        <f t="shared" si="21"/>
        <v>0</v>
      </c>
      <c r="CD46" s="2">
        <f t="shared" si="21"/>
        <v>0</v>
      </c>
      <c r="CE46" s="2">
        <f t="shared" si="21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ТА-4  -  Р₀</v>
      </c>
      <c r="B47" s="15" t="s">
        <v>1348</v>
      </c>
      <c r="C47" s="18">
        <v>135</v>
      </c>
      <c r="D47" s="18">
        <v>125</v>
      </c>
      <c r="E47" s="22" t="s">
        <v>117</v>
      </c>
      <c r="F47" s="22">
        <v>3</v>
      </c>
      <c r="G47" s="22"/>
      <c r="H47" s="20">
        <f t="shared" ca="1" si="5"/>
        <v>0</v>
      </c>
      <c r="I47" s="16" t="str">
        <f t="shared" si="6"/>
        <v>04T002PP0020</v>
      </c>
      <c r="J47" s="54">
        <v>130.19999999999999</v>
      </c>
      <c r="K47" s="54">
        <v>130.1</v>
      </c>
      <c r="L47" s="54">
        <v>130.30000000000001</v>
      </c>
      <c r="M47" s="54">
        <v>130.1</v>
      </c>
      <c r="N47" s="54">
        <v>126.4</v>
      </c>
      <c r="O47" s="54">
        <v>130.30000000000001</v>
      </c>
      <c r="P47" s="54">
        <v>118.1</v>
      </c>
      <c r="Q47" s="54">
        <v>120.7</v>
      </c>
      <c r="R47" s="54">
        <v>125.9</v>
      </c>
      <c r="S47" s="54">
        <v>130.19999999999999</v>
      </c>
      <c r="T47" s="54">
        <v>130.1</v>
      </c>
      <c r="U47" s="54">
        <v>130.4</v>
      </c>
      <c r="V47" s="54">
        <v>130.19999999999999</v>
      </c>
      <c r="W47" s="56">
        <v>130.5</v>
      </c>
      <c r="X47" s="2">
        <f t="shared" ca="1" si="19"/>
        <v>0</v>
      </c>
      <c r="Y47" s="2">
        <f t="shared" ca="1" si="19"/>
        <v>0</v>
      </c>
      <c r="Z47" s="2">
        <f t="shared" ca="1" si="17"/>
        <v>0</v>
      </c>
      <c r="AA47" s="2">
        <f t="shared" ca="1" si="17"/>
        <v>0</v>
      </c>
      <c r="AB47" s="2">
        <f t="shared" ca="1" si="17"/>
        <v>0</v>
      </c>
      <c r="AC47" s="2">
        <f t="shared" ca="1" si="17"/>
        <v>0</v>
      </c>
      <c r="AD47" s="2">
        <f t="shared" ca="1" si="17"/>
        <v>42</v>
      </c>
      <c r="AE47" s="2">
        <f t="shared" ca="1" si="17"/>
        <v>2</v>
      </c>
      <c r="AF47" s="2">
        <f t="shared" ca="1" si="17"/>
        <v>0</v>
      </c>
      <c r="AG47" s="2">
        <f t="shared" ca="1" si="17"/>
        <v>0</v>
      </c>
      <c r="AH47" s="2">
        <f t="shared" ca="1" si="17"/>
        <v>0</v>
      </c>
      <c r="AI47" s="2">
        <f t="shared" ca="1" si="17"/>
        <v>0</v>
      </c>
      <c r="AJ47" s="2">
        <f t="shared" ca="1" si="17"/>
        <v>0</v>
      </c>
      <c r="AK47" s="2">
        <f t="shared" ca="1" si="17"/>
        <v>0</v>
      </c>
      <c r="AL47" s="55">
        <v>130</v>
      </c>
      <c r="AM47" s="55">
        <v>130</v>
      </c>
      <c r="AN47" s="55">
        <v>130</v>
      </c>
      <c r="AO47" s="55">
        <v>130</v>
      </c>
      <c r="AP47" s="55">
        <v>127.6</v>
      </c>
      <c r="AQ47" s="55">
        <v>130</v>
      </c>
      <c r="AR47" s="55">
        <v>121.7</v>
      </c>
      <c r="AS47" s="55">
        <v>124</v>
      </c>
      <c r="AT47" s="55">
        <v>127.1</v>
      </c>
      <c r="AU47" s="55">
        <v>130</v>
      </c>
      <c r="AV47" s="55">
        <v>130</v>
      </c>
      <c r="AW47" s="55">
        <v>130</v>
      </c>
      <c r="AX47" s="55">
        <v>130</v>
      </c>
      <c r="AY47" s="55">
        <v>130</v>
      </c>
      <c r="AZ47" s="2">
        <f t="shared" ca="1" si="20"/>
        <v>0</v>
      </c>
      <c r="BA47" s="2">
        <f t="shared" ca="1" si="20"/>
        <v>0</v>
      </c>
      <c r="BB47" s="2">
        <f t="shared" ca="1" si="18"/>
        <v>0</v>
      </c>
      <c r="BC47" s="2">
        <f t="shared" ca="1" si="18"/>
        <v>0</v>
      </c>
      <c r="BD47" s="2">
        <f t="shared" ca="1" si="18"/>
        <v>0</v>
      </c>
      <c r="BE47" s="2">
        <f t="shared" ca="1" si="18"/>
        <v>0</v>
      </c>
      <c r="BF47" s="2">
        <f t="shared" ca="1" si="18"/>
        <v>1</v>
      </c>
      <c r="BG47" s="2">
        <f t="shared" ca="1" si="18"/>
        <v>0</v>
      </c>
      <c r="BH47" s="2">
        <f t="shared" ca="1" si="18"/>
        <v>0</v>
      </c>
      <c r="BI47" s="2">
        <f t="shared" ca="1" si="18"/>
        <v>0</v>
      </c>
      <c r="BJ47" s="2">
        <f t="shared" ca="1" si="18"/>
        <v>0</v>
      </c>
      <c r="BK47" s="2">
        <f t="shared" ca="1" si="18"/>
        <v>0</v>
      </c>
      <c r="BL47" s="2">
        <f t="shared" ca="1" si="18"/>
        <v>0</v>
      </c>
      <c r="BM47" s="2">
        <f t="shared" ca="1" si="18"/>
        <v>0</v>
      </c>
      <c r="BN47" s="2" t="str">
        <f t="shared" si="9"/>
        <v>PP</v>
      </c>
      <c r="BO47" s="2">
        <f t="shared" si="15"/>
        <v>0</v>
      </c>
      <c r="BP47" s="2">
        <f t="shared" si="16"/>
        <v>0</v>
      </c>
      <c r="BR47" s="2">
        <f t="shared" si="21"/>
        <v>0</v>
      </c>
      <c r="BS47" s="2">
        <f t="shared" si="21"/>
        <v>0</v>
      </c>
      <c r="BT47" s="2">
        <f t="shared" si="21"/>
        <v>0</v>
      </c>
      <c r="BU47" s="2">
        <f t="shared" si="21"/>
        <v>0</v>
      </c>
      <c r="BV47" s="2">
        <f t="shared" si="21"/>
        <v>0</v>
      </c>
      <c r="BW47" s="2">
        <f t="shared" si="21"/>
        <v>0</v>
      </c>
      <c r="BX47" s="2">
        <f t="shared" si="21"/>
        <v>1</v>
      </c>
      <c r="BY47" s="2">
        <f t="shared" si="21"/>
        <v>1</v>
      </c>
      <c r="BZ47" s="2">
        <f t="shared" si="21"/>
        <v>0</v>
      </c>
      <c r="CA47" s="2">
        <f t="shared" si="21"/>
        <v>0</v>
      </c>
      <c r="CB47" s="2">
        <f t="shared" si="21"/>
        <v>0</v>
      </c>
      <c r="CC47" s="2">
        <f t="shared" si="21"/>
        <v>0</v>
      </c>
      <c r="CD47" s="2">
        <f t="shared" si="21"/>
        <v>0</v>
      </c>
      <c r="CE47" s="2">
        <f t="shared" si="21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ТА-5  -  Р₀</v>
      </c>
      <c r="B48" s="15" t="s">
        <v>1349</v>
      </c>
      <c r="C48" s="18">
        <v>135</v>
      </c>
      <c r="D48" s="18">
        <v>125</v>
      </c>
      <c r="E48" s="22" t="s">
        <v>117</v>
      </c>
      <c r="F48" s="22">
        <v>3</v>
      </c>
      <c r="G48" s="22"/>
      <c r="H48" s="20">
        <f t="shared" ca="1" si="5"/>
        <v>0</v>
      </c>
      <c r="I48" s="16" t="str">
        <f t="shared" si="6"/>
        <v>05T002PP0020</v>
      </c>
      <c r="J48" s="54">
        <v>130.4</v>
      </c>
      <c r="K48" s="54">
        <v>130</v>
      </c>
      <c r="L48" s="54">
        <v>130.1</v>
      </c>
      <c r="M48" s="54">
        <v>130</v>
      </c>
      <c r="N48" s="54">
        <v>130</v>
      </c>
      <c r="O48" s="54">
        <v>129.30000000000001</v>
      </c>
      <c r="P48" s="54">
        <v>130.19999999999999</v>
      </c>
      <c r="Q48" s="54">
        <v>130.30000000000001</v>
      </c>
      <c r="R48" s="54">
        <v>130.19999999999999</v>
      </c>
      <c r="S48" s="54">
        <v>130.4</v>
      </c>
      <c r="T48" s="54">
        <v>130.4</v>
      </c>
      <c r="U48" s="54">
        <v>130.30000000000001</v>
      </c>
      <c r="V48" s="54">
        <v>128.4</v>
      </c>
      <c r="W48" s="56">
        <v>130</v>
      </c>
      <c r="X48" s="2">
        <f t="shared" ca="1" si="19"/>
        <v>0</v>
      </c>
      <c r="Y48" s="2">
        <f t="shared" ca="1" si="19"/>
        <v>0</v>
      </c>
      <c r="Z48" s="2">
        <f t="shared" ca="1" si="17"/>
        <v>0</v>
      </c>
      <c r="AA48" s="2">
        <f t="shared" ca="1" si="17"/>
        <v>0</v>
      </c>
      <c r="AB48" s="2">
        <f t="shared" ca="1" si="17"/>
        <v>0</v>
      </c>
      <c r="AC48" s="2">
        <f t="shared" ca="1" si="17"/>
        <v>0</v>
      </c>
      <c r="AD48" s="2">
        <f t="shared" ca="1" si="17"/>
        <v>0</v>
      </c>
      <c r="AE48" s="2">
        <f t="shared" ca="1" si="17"/>
        <v>0</v>
      </c>
      <c r="AF48" s="2">
        <f t="shared" ca="1" si="17"/>
        <v>0</v>
      </c>
      <c r="AG48" s="2">
        <f t="shared" ca="1" si="17"/>
        <v>0</v>
      </c>
      <c r="AH48" s="2">
        <f t="shared" ca="1" si="17"/>
        <v>0</v>
      </c>
      <c r="AI48" s="2">
        <f t="shared" ca="1" si="17"/>
        <v>0</v>
      </c>
      <c r="AJ48" s="2">
        <f t="shared" ca="1" si="17"/>
        <v>0</v>
      </c>
      <c r="AK48" s="2">
        <f t="shared" ca="1" si="17"/>
        <v>0</v>
      </c>
      <c r="AL48" s="55">
        <v>130</v>
      </c>
      <c r="AM48" s="55">
        <v>130</v>
      </c>
      <c r="AN48" s="55">
        <v>130</v>
      </c>
      <c r="AO48" s="55">
        <v>130</v>
      </c>
      <c r="AP48" s="55">
        <v>130</v>
      </c>
      <c r="AQ48" s="55">
        <v>130</v>
      </c>
      <c r="AR48" s="55">
        <v>130</v>
      </c>
      <c r="AS48" s="55">
        <v>130</v>
      </c>
      <c r="AT48" s="55">
        <v>130</v>
      </c>
      <c r="AU48" s="55">
        <v>130</v>
      </c>
      <c r="AV48" s="55">
        <v>130</v>
      </c>
      <c r="AW48" s="55">
        <v>130</v>
      </c>
      <c r="AX48" s="55">
        <v>128</v>
      </c>
      <c r="AY48" s="55">
        <v>130</v>
      </c>
      <c r="AZ48" s="2">
        <f t="shared" ca="1" si="20"/>
        <v>0</v>
      </c>
      <c r="BA48" s="2">
        <f t="shared" ca="1" si="20"/>
        <v>0</v>
      </c>
      <c r="BB48" s="2">
        <f t="shared" ca="1" si="18"/>
        <v>0</v>
      </c>
      <c r="BC48" s="2">
        <f t="shared" ca="1" si="18"/>
        <v>0</v>
      </c>
      <c r="BD48" s="2">
        <f t="shared" ca="1" si="18"/>
        <v>0</v>
      </c>
      <c r="BE48" s="2">
        <f t="shared" ca="1" si="18"/>
        <v>0</v>
      </c>
      <c r="BF48" s="2">
        <f t="shared" ca="1" si="18"/>
        <v>0</v>
      </c>
      <c r="BG48" s="2">
        <f t="shared" ca="1" si="18"/>
        <v>0</v>
      </c>
      <c r="BH48" s="2">
        <f t="shared" ca="1" si="18"/>
        <v>0</v>
      </c>
      <c r="BI48" s="2">
        <f t="shared" ca="1" si="18"/>
        <v>0</v>
      </c>
      <c r="BJ48" s="2">
        <f t="shared" ca="1" si="18"/>
        <v>0</v>
      </c>
      <c r="BK48" s="2">
        <f t="shared" ca="1" si="18"/>
        <v>0</v>
      </c>
      <c r="BL48" s="2">
        <f t="shared" ca="1" si="18"/>
        <v>0</v>
      </c>
      <c r="BM48" s="2">
        <f t="shared" ca="1" si="18"/>
        <v>0</v>
      </c>
      <c r="BN48" s="2" t="str">
        <f t="shared" si="9"/>
        <v>PP</v>
      </c>
      <c r="BO48" s="2">
        <f t="shared" si="15"/>
        <v>0</v>
      </c>
      <c r="BP48" s="2">
        <f t="shared" si="16"/>
        <v>1</v>
      </c>
      <c r="BR48" s="2">
        <f t="shared" si="21"/>
        <v>0</v>
      </c>
      <c r="BS48" s="2">
        <f t="shared" si="21"/>
        <v>0</v>
      </c>
      <c r="BT48" s="2">
        <f t="shared" si="21"/>
        <v>0</v>
      </c>
      <c r="BU48" s="2">
        <f t="shared" si="21"/>
        <v>0</v>
      </c>
      <c r="BV48" s="2">
        <f t="shared" si="21"/>
        <v>0</v>
      </c>
      <c r="BW48" s="2">
        <f t="shared" si="21"/>
        <v>0</v>
      </c>
      <c r="BX48" s="2">
        <f t="shared" si="21"/>
        <v>0</v>
      </c>
      <c r="BY48" s="2">
        <f t="shared" si="21"/>
        <v>0</v>
      </c>
      <c r="BZ48" s="2">
        <f t="shared" si="21"/>
        <v>0</v>
      </c>
      <c r="CA48" s="2">
        <f t="shared" si="21"/>
        <v>0</v>
      </c>
      <c r="CB48" s="2">
        <f t="shared" si="21"/>
        <v>0</v>
      </c>
      <c r="CC48" s="2">
        <f t="shared" si="21"/>
        <v>0</v>
      </c>
      <c r="CD48" s="2">
        <f t="shared" si="21"/>
        <v>0</v>
      </c>
      <c r="CE48" s="2">
        <f t="shared" si="21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ТА-6  -  Р₀</v>
      </c>
      <c r="B49" s="15" t="s">
        <v>1350</v>
      </c>
      <c r="C49" s="18">
        <v>135</v>
      </c>
      <c r="D49" s="18">
        <v>125</v>
      </c>
      <c r="E49" s="22" t="s">
        <v>117</v>
      </c>
      <c r="F49" s="22">
        <v>3</v>
      </c>
      <c r="G49" s="22"/>
      <c r="H49" s="20">
        <f t="shared" ca="1" si="5"/>
        <v>0</v>
      </c>
      <c r="I49" s="16" t="str">
        <f t="shared" si="6"/>
        <v>06T002PP0020</v>
      </c>
      <c r="J49" s="54">
        <v>130.1</v>
      </c>
      <c r="K49" s="54">
        <v>129.9</v>
      </c>
      <c r="L49" s="54">
        <v>131</v>
      </c>
      <c r="M49" s="54">
        <v>130.5</v>
      </c>
      <c r="N49" s="54">
        <v>129.80000000000001</v>
      </c>
      <c r="O49" s="54">
        <v>130.5</v>
      </c>
      <c r="P49" s="54">
        <v>130.6</v>
      </c>
      <c r="Q49" s="54">
        <v>131</v>
      </c>
      <c r="R49" s="54">
        <v>131.1</v>
      </c>
      <c r="S49" s="54">
        <v>130.9</v>
      </c>
      <c r="T49" s="54">
        <v>130.30000000000001</v>
      </c>
      <c r="U49" s="54">
        <v>130.4</v>
      </c>
      <c r="V49" s="54">
        <v>130.80000000000001</v>
      </c>
      <c r="W49" s="56">
        <v>130.9</v>
      </c>
      <c r="X49" s="2">
        <f t="shared" ca="1" si="19"/>
        <v>0</v>
      </c>
      <c r="Y49" s="2">
        <f t="shared" ca="1" si="19"/>
        <v>0</v>
      </c>
      <c r="Z49" s="2">
        <f t="shared" ca="1" si="17"/>
        <v>0</v>
      </c>
      <c r="AA49" s="2">
        <f t="shared" ca="1" si="17"/>
        <v>0</v>
      </c>
      <c r="AB49" s="2">
        <f t="shared" ca="1" si="17"/>
        <v>0</v>
      </c>
      <c r="AC49" s="2">
        <f t="shared" ca="1" si="17"/>
        <v>0</v>
      </c>
      <c r="AD49" s="2">
        <f t="shared" ca="1" si="17"/>
        <v>0</v>
      </c>
      <c r="AE49" s="2">
        <f t="shared" ca="1" si="17"/>
        <v>0</v>
      </c>
      <c r="AF49" s="2">
        <f t="shared" ca="1" si="17"/>
        <v>0</v>
      </c>
      <c r="AG49" s="2">
        <f t="shared" ca="1" si="17"/>
        <v>0</v>
      </c>
      <c r="AH49" s="2">
        <f t="shared" ca="1" si="17"/>
        <v>0</v>
      </c>
      <c r="AI49" s="2">
        <f t="shared" ca="1" si="17"/>
        <v>0</v>
      </c>
      <c r="AJ49" s="2">
        <f t="shared" ca="1" si="17"/>
        <v>0</v>
      </c>
      <c r="AK49" s="2">
        <f t="shared" ca="1" si="17"/>
        <v>0</v>
      </c>
      <c r="AL49" s="55">
        <v>130</v>
      </c>
      <c r="AM49" s="55">
        <v>130</v>
      </c>
      <c r="AN49" s="55">
        <v>130</v>
      </c>
      <c r="AO49" s="55">
        <v>130</v>
      </c>
      <c r="AP49" s="55">
        <v>130</v>
      </c>
      <c r="AQ49" s="55">
        <v>130</v>
      </c>
      <c r="AR49" s="55">
        <v>130</v>
      </c>
      <c r="AS49" s="55">
        <v>130</v>
      </c>
      <c r="AT49" s="55">
        <v>130</v>
      </c>
      <c r="AU49" s="55">
        <v>130</v>
      </c>
      <c r="AV49" s="55">
        <v>130</v>
      </c>
      <c r="AW49" s="55">
        <v>130</v>
      </c>
      <c r="AX49" s="55">
        <v>130</v>
      </c>
      <c r="AY49" s="55">
        <v>130</v>
      </c>
      <c r="AZ49" s="2">
        <f t="shared" ca="1" si="20"/>
        <v>0</v>
      </c>
      <c r="BA49" s="2">
        <f t="shared" ca="1" si="20"/>
        <v>0</v>
      </c>
      <c r="BB49" s="2">
        <f t="shared" ca="1" si="18"/>
        <v>0</v>
      </c>
      <c r="BC49" s="2">
        <f t="shared" ca="1" si="18"/>
        <v>0</v>
      </c>
      <c r="BD49" s="2">
        <f t="shared" ca="1" si="18"/>
        <v>0</v>
      </c>
      <c r="BE49" s="2">
        <f t="shared" ca="1" si="18"/>
        <v>0</v>
      </c>
      <c r="BF49" s="2">
        <f t="shared" ca="1" si="18"/>
        <v>0</v>
      </c>
      <c r="BG49" s="2">
        <f t="shared" ca="1" si="18"/>
        <v>0</v>
      </c>
      <c r="BH49" s="2">
        <f t="shared" ca="1" si="18"/>
        <v>0</v>
      </c>
      <c r="BI49" s="2">
        <f t="shared" ca="1" si="18"/>
        <v>0</v>
      </c>
      <c r="BJ49" s="2">
        <f t="shared" ca="1" si="18"/>
        <v>0</v>
      </c>
      <c r="BK49" s="2">
        <f t="shared" ca="1" si="18"/>
        <v>0</v>
      </c>
      <c r="BL49" s="2">
        <f t="shared" ca="1" si="18"/>
        <v>0</v>
      </c>
      <c r="BM49" s="2">
        <f t="shared" ca="1" si="18"/>
        <v>0</v>
      </c>
      <c r="BN49" s="2" t="str">
        <f t="shared" si="9"/>
        <v>PP</v>
      </c>
      <c r="BO49" s="2">
        <f t="shared" si="15"/>
        <v>0</v>
      </c>
      <c r="BP49" s="2">
        <f t="shared" si="16"/>
        <v>1</v>
      </c>
      <c r="BR49" s="2">
        <f t="shared" si="21"/>
        <v>0</v>
      </c>
      <c r="BS49" s="2">
        <f t="shared" si="21"/>
        <v>0</v>
      </c>
      <c r="BT49" s="2">
        <f t="shared" si="21"/>
        <v>0</v>
      </c>
      <c r="BU49" s="2">
        <f t="shared" si="21"/>
        <v>0</v>
      </c>
      <c r="BV49" s="2">
        <f t="shared" si="21"/>
        <v>0</v>
      </c>
      <c r="BW49" s="2">
        <f t="shared" si="21"/>
        <v>0</v>
      </c>
      <c r="BX49" s="2">
        <f t="shared" si="21"/>
        <v>0</v>
      </c>
      <c r="BY49" s="2">
        <f t="shared" si="21"/>
        <v>0</v>
      </c>
      <c r="BZ49" s="2">
        <f t="shared" si="21"/>
        <v>0</v>
      </c>
      <c r="CA49" s="2">
        <f t="shared" si="21"/>
        <v>0</v>
      </c>
      <c r="CB49" s="2">
        <f t="shared" si="21"/>
        <v>0</v>
      </c>
      <c r="CC49" s="2">
        <f t="shared" si="21"/>
        <v>0</v>
      </c>
      <c r="CD49" s="2">
        <f t="shared" si="21"/>
        <v>0</v>
      </c>
      <c r="CE49" s="2">
        <f t="shared" si="21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ТА-1  -  Т₀</v>
      </c>
      <c r="B50" s="10" t="s">
        <v>1351</v>
      </c>
      <c r="C50" s="18">
        <v>550</v>
      </c>
      <c r="D50" s="18">
        <v>540</v>
      </c>
      <c r="E50" s="22" t="s">
        <v>117</v>
      </c>
      <c r="F50" s="22">
        <v>3</v>
      </c>
      <c r="G50" s="22"/>
      <c r="H50" s="20">
        <f t="shared" ca="1" si="5"/>
        <v>0</v>
      </c>
      <c r="I50" s="16" t="str">
        <f t="shared" si="6"/>
        <v>01T002TP0020</v>
      </c>
      <c r="J50" s="54">
        <v>543.95000000000005</v>
      </c>
      <c r="K50" s="54">
        <v>539.75</v>
      </c>
      <c r="L50" s="54">
        <v>541.71</v>
      </c>
      <c r="M50" s="54">
        <v>542.32000000000005</v>
      </c>
      <c r="N50" s="54">
        <v>543.91999999999996</v>
      </c>
      <c r="O50" s="54">
        <v>543.49</v>
      </c>
      <c r="P50" s="54">
        <v>543.86</v>
      </c>
      <c r="Q50" s="54">
        <v>543.57000000000005</v>
      </c>
      <c r="R50" s="54">
        <v>543.03</v>
      </c>
      <c r="S50" s="54">
        <v>540.91</v>
      </c>
      <c r="T50" s="54">
        <v>542.83000000000004</v>
      </c>
      <c r="U50" s="54">
        <v>543.69000000000005</v>
      </c>
      <c r="V50" s="54">
        <v>542.55999999999995</v>
      </c>
      <c r="W50" s="56">
        <v>543.65</v>
      </c>
      <c r="X50" s="2">
        <f t="shared" ca="1" si="19"/>
        <v>0</v>
      </c>
      <c r="Y50" s="2">
        <f t="shared" ca="1" si="19"/>
        <v>2</v>
      </c>
      <c r="Z50" s="2">
        <f t="shared" ca="1" si="17"/>
        <v>0</v>
      </c>
      <c r="AA50" s="2">
        <f t="shared" ca="1" si="17"/>
        <v>0</v>
      </c>
      <c r="AB50" s="2">
        <f t="shared" ca="1" si="17"/>
        <v>0</v>
      </c>
      <c r="AC50" s="2">
        <f t="shared" ca="1" si="17"/>
        <v>0</v>
      </c>
      <c r="AD50" s="2">
        <f t="shared" ca="1" si="17"/>
        <v>0</v>
      </c>
      <c r="AE50" s="2">
        <f t="shared" ca="1" si="17"/>
        <v>0</v>
      </c>
      <c r="AF50" s="2">
        <f t="shared" ca="1" si="17"/>
        <v>0</v>
      </c>
      <c r="AG50" s="2">
        <f t="shared" ca="1" si="17"/>
        <v>0</v>
      </c>
      <c r="AH50" s="2">
        <f t="shared" ca="1" si="17"/>
        <v>0</v>
      </c>
      <c r="AI50" s="2">
        <f t="shared" ca="1" si="17"/>
        <v>0</v>
      </c>
      <c r="AJ50" s="2">
        <f t="shared" ca="1" si="17"/>
        <v>0</v>
      </c>
      <c r="AK50" s="2">
        <f t="shared" ca="1" si="17"/>
        <v>0</v>
      </c>
      <c r="AL50" s="55">
        <v>540</v>
      </c>
      <c r="AM50" s="55">
        <v>540</v>
      </c>
      <c r="AN50" s="55">
        <v>540</v>
      </c>
      <c r="AO50" s="55">
        <v>540</v>
      </c>
      <c r="AP50" s="55">
        <v>540</v>
      </c>
      <c r="AQ50" s="55">
        <v>540</v>
      </c>
      <c r="AR50" s="55">
        <v>540</v>
      </c>
      <c r="AS50" s="55">
        <v>540</v>
      </c>
      <c r="AT50" s="55">
        <v>540</v>
      </c>
      <c r="AU50" s="55">
        <v>540</v>
      </c>
      <c r="AV50" s="55">
        <v>540</v>
      </c>
      <c r="AW50" s="55">
        <v>540</v>
      </c>
      <c r="AX50" s="55">
        <v>540</v>
      </c>
      <c r="AY50" s="55">
        <v>540</v>
      </c>
      <c r="AZ50" s="2">
        <f t="shared" ca="1" si="20"/>
        <v>0</v>
      </c>
      <c r="BA50" s="2">
        <f t="shared" ca="1" si="20"/>
        <v>0</v>
      </c>
      <c r="BB50" s="2">
        <f t="shared" ca="1" si="18"/>
        <v>0</v>
      </c>
      <c r="BC50" s="2">
        <f t="shared" ca="1" si="18"/>
        <v>0</v>
      </c>
      <c r="BD50" s="2">
        <f t="shared" ca="1" si="18"/>
        <v>0</v>
      </c>
      <c r="BE50" s="2">
        <f t="shared" ca="1" si="18"/>
        <v>0</v>
      </c>
      <c r="BF50" s="2">
        <f t="shared" ca="1" si="18"/>
        <v>0</v>
      </c>
      <c r="BG50" s="2">
        <f t="shared" ca="1" si="18"/>
        <v>0</v>
      </c>
      <c r="BH50" s="2">
        <f t="shared" ca="1" si="18"/>
        <v>0</v>
      </c>
      <c r="BI50" s="2">
        <f t="shared" ca="1" si="18"/>
        <v>0</v>
      </c>
      <c r="BJ50" s="2">
        <f t="shared" ca="1" si="18"/>
        <v>0</v>
      </c>
      <c r="BK50" s="2">
        <f t="shared" ca="1" si="18"/>
        <v>0</v>
      </c>
      <c r="BL50" s="2">
        <f t="shared" ca="1" si="18"/>
        <v>0</v>
      </c>
      <c r="BM50" s="2">
        <f t="shared" ca="1" si="18"/>
        <v>0</v>
      </c>
      <c r="BN50" s="2" t="str">
        <f t="shared" si="9"/>
        <v>TP</v>
      </c>
      <c r="BO50" s="2">
        <f t="shared" si="15"/>
        <v>0</v>
      </c>
      <c r="BP50" s="2">
        <f t="shared" si="16"/>
        <v>0</v>
      </c>
      <c r="BR50" s="2">
        <f t="shared" ref="BR50:CE55" si="22">IF(AND(J74 &gt;0,J50&lt;$D50,J50 &gt;50),1,0)</f>
        <v>0</v>
      </c>
      <c r="BS50" s="2">
        <f t="shared" si="22"/>
        <v>1</v>
      </c>
      <c r="BT50" s="2">
        <f t="shared" si="22"/>
        <v>0</v>
      </c>
      <c r="BU50" s="2">
        <f t="shared" si="22"/>
        <v>0</v>
      </c>
      <c r="BV50" s="2">
        <f t="shared" si="22"/>
        <v>0</v>
      </c>
      <c r="BW50" s="2">
        <f t="shared" si="22"/>
        <v>0</v>
      </c>
      <c r="BX50" s="2">
        <f t="shared" si="22"/>
        <v>0</v>
      </c>
      <c r="BY50" s="2">
        <f t="shared" si="22"/>
        <v>0</v>
      </c>
      <c r="BZ50" s="2">
        <f t="shared" si="22"/>
        <v>0</v>
      </c>
      <c r="CA50" s="2">
        <f t="shared" si="22"/>
        <v>0</v>
      </c>
      <c r="CB50" s="2">
        <f t="shared" si="22"/>
        <v>0</v>
      </c>
      <c r="CC50" s="2">
        <f t="shared" si="22"/>
        <v>0</v>
      </c>
      <c r="CD50" s="2">
        <f t="shared" si="22"/>
        <v>0</v>
      </c>
      <c r="CE50" s="2">
        <f t="shared" si="22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ТА-2  -  Т₀</v>
      </c>
      <c r="B51" s="15" t="s">
        <v>1352</v>
      </c>
      <c r="C51" s="18">
        <v>550</v>
      </c>
      <c r="D51" s="18">
        <v>540</v>
      </c>
      <c r="E51" s="22" t="s">
        <v>117</v>
      </c>
      <c r="F51" s="22">
        <v>3</v>
      </c>
      <c r="G51" s="22"/>
      <c r="H51" s="20">
        <f t="shared" ca="1" si="5"/>
        <v>0</v>
      </c>
      <c r="I51" s="16" t="str">
        <f t="shared" si="6"/>
        <v>02T002TP0020</v>
      </c>
      <c r="J51" s="54">
        <v>547.41999999999996</v>
      </c>
      <c r="K51" s="54">
        <v>545.42999999999995</v>
      </c>
      <c r="L51" s="54">
        <v>546.71</v>
      </c>
      <c r="M51" s="54">
        <v>545.14</v>
      </c>
      <c r="N51" s="54">
        <v>536.6</v>
      </c>
      <c r="O51" s="54">
        <v>0</v>
      </c>
      <c r="P51" s="54">
        <v>0</v>
      </c>
      <c r="Q51" s="54">
        <v>538.87</v>
      </c>
      <c r="R51" s="54">
        <v>546.21</v>
      </c>
      <c r="S51" s="54">
        <v>547.16</v>
      </c>
      <c r="T51" s="54">
        <v>545.78</v>
      </c>
      <c r="U51" s="54">
        <v>546.86</v>
      </c>
      <c r="V51" s="54">
        <v>547.26</v>
      </c>
      <c r="W51" s="56">
        <v>546.27</v>
      </c>
      <c r="X51" s="2">
        <f t="shared" ca="1" si="19"/>
        <v>0</v>
      </c>
      <c r="Y51" s="2">
        <f t="shared" ca="1" si="19"/>
        <v>0</v>
      </c>
      <c r="Z51" s="2">
        <f t="shared" ca="1" si="17"/>
        <v>0</v>
      </c>
      <c r="AA51" s="2">
        <f t="shared" ca="1" si="17"/>
        <v>0</v>
      </c>
      <c r="AB51" s="2">
        <f t="shared" ca="1" si="17"/>
        <v>2</v>
      </c>
      <c r="AC51" s="2">
        <f t="shared" ca="1" si="17"/>
        <v>2</v>
      </c>
      <c r="AD51" s="2">
        <f t="shared" ca="1" si="17"/>
        <v>2</v>
      </c>
      <c r="AE51" s="2">
        <f t="shared" ca="1" si="17"/>
        <v>2</v>
      </c>
      <c r="AF51" s="2">
        <f t="shared" ca="1" si="17"/>
        <v>0</v>
      </c>
      <c r="AG51" s="2">
        <f t="shared" ca="1" si="17"/>
        <v>0</v>
      </c>
      <c r="AH51" s="2">
        <f t="shared" ca="1" si="17"/>
        <v>0</v>
      </c>
      <c r="AI51" s="2">
        <f t="shared" ca="1" si="17"/>
        <v>0</v>
      </c>
      <c r="AJ51" s="2">
        <f t="shared" ca="1" si="17"/>
        <v>0</v>
      </c>
      <c r="AK51" s="2">
        <f t="shared" ca="1" si="17"/>
        <v>0</v>
      </c>
      <c r="AL51" s="55">
        <v>540</v>
      </c>
      <c r="AM51" s="55">
        <v>540</v>
      </c>
      <c r="AN51" s="55">
        <v>540</v>
      </c>
      <c r="AO51" s="55">
        <v>540</v>
      </c>
      <c r="AP51" s="55">
        <v>540</v>
      </c>
      <c r="AQ51" s="55">
        <v>0</v>
      </c>
      <c r="AR51" s="55">
        <v>0</v>
      </c>
      <c r="AS51" s="55">
        <v>540</v>
      </c>
      <c r="AT51" s="55">
        <v>540</v>
      </c>
      <c r="AU51" s="55">
        <v>540</v>
      </c>
      <c r="AV51" s="55">
        <v>540</v>
      </c>
      <c r="AW51" s="55">
        <v>540</v>
      </c>
      <c r="AX51" s="55">
        <v>540</v>
      </c>
      <c r="AY51" s="55">
        <v>540</v>
      </c>
      <c r="AZ51" s="2">
        <f t="shared" ca="1" si="20"/>
        <v>0</v>
      </c>
      <c r="BA51" s="2">
        <f t="shared" ca="1" si="20"/>
        <v>0</v>
      </c>
      <c r="BB51" s="2">
        <f t="shared" ca="1" si="18"/>
        <v>0</v>
      </c>
      <c r="BC51" s="2">
        <f t="shared" ca="1" si="18"/>
        <v>0</v>
      </c>
      <c r="BD51" s="2">
        <f t="shared" ca="1" si="18"/>
        <v>0</v>
      </c>
      <c r="BE51" s="2">
        <f t="shared" ca="1" si="18"/>
        <v>0</v>
      </c>
      <c r="BF51" s="2">
        <f t="shared" ca="1" si="18"/>
        <v>0</v>
      </c>
      <c r="BG51" s="2">
        <f t="shared" ca="1" si="18"/>
        <v>0</v>
      </c>
      <c r="BH51" s="2">
        <f t="shared" ca="1" si="18"/>
        <v>0</v>
      </c>
      <c r="BI51" s="2">
        <f t="shared" ca="1" si="18"/>
        <v>0</v>
      </c>
      <c r="BJ51" s="2">
        <f t="shared" ca="1" si="18"/>
        <v>0</v>
      </c>
      <c r="BK51" s="2">
        <f t="shared" ca="1" si="18"/>
        <v>1</v>
      </c>
      <c r="BL51" s="2">
        <f t="shared" ca="1" si="18"/>
        <v>0</v>
      </c>
      <c r="BM51" s="2">
        <f t="shared" ca="1" si="18"/>
        <v>0</v>
      </c>
      <c r="BN51" s="2" t="str">
        <f t="shared" si="9"/>
        <v>TP</v>
      </c>
      <c r="BO51" s="2">
        <f t="shared" si="15"/>
        <v>0</v>
      </c>
      <c r="BP51" s="2">
        <f t="shared" si="16"/>
        <v>0</v>
      </c>
      <c r="BR51" s="2">
        <f t="shared" si="22"/>
        <v>0</v>
      </c>
      <c r="BS51" s="2">
        <f t="shared" si="22"/>
        <v>0</v>
      </c>
      <c r="BT51" s="2">
        <f t="shared" si="22"/>
        <v>0</v>
      </c>
      <c r="BU51" s="2">
        <f t="shared" si="22"/>
        <v>0</v>
      </c>
      <c r="BV51" s="2">
        <f t="shared" si="22"/>
        <v>1</v>
      </c>
      <c r="BW51" s="2">
        <f t="shared" si="22"/>
        <v>0</v>
      </c>
      <c r="BX51" s="2">
        <f t="shared" si="22"/>
        <v>0</v>
      </c>
      <c r="BY51" s="2">
        <f t="shared" si="22"/>
        <v>1</v>
      </c>
      <c r="BZ51" s="2">
        <f t="shared" si="22"/>
        <v>0</v>
      </c>
      <c r="CA51" s="2">
        <f t="shared" si="22"/>
        <v>0</v>
      </c>
      <c r="CB51" s="2">
        <f t="shared" si="22"/>
        <v>0</v>
      </c>
      <c r="CC51" s="2">
        <f t="shared" si="22"/>
        <v>0</v>
      </c>
      <c r="CD51" s="2">
        <f t="shared" si="22"/>
        <v>0</v>
      </c>
      <c r="CE51" s="2">
        <f t="shared" si="22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ТА-3  -  Т₀</v>
      </c>
      <c r="B52" s="15" t="s">
        <v>1353</v>
      </c>
      <c r="C52" s="18">
        <v>550</v>
      </c>
      <c r="D52" s="18">
        <v>540</v>
      </c>
      <c r="E52" s="22" t="s">
        <v>117</v>
      </c>
      <c r="F52" s="22">
        <v>3</v>
      </c>
      <c r="G52" s="22"/>
      <c r="H52" s="20">
        <f t="shared" ca="1" si="5"/>
        <v>0</v>
      </c>
      <c r="I52" s="16" t="str">
        <f t="shared" si="6"/>
        <v>03T002TP0020</v>
      </c>
      <c r="J52" s="54">
        <v>545.29999999999995</v>
      </c>
      <c r="K52" s="54">
        <v>544.79999999999995</v>
      </c>
      <c r="L52" s="54">
        <v>544.4</v>
      </c>
      <c r="M52" s="54">
        <v>546.29999999999995</v>
      </c>
      <c r="N52" s="54">
        <v>545.70000000000005</v>
      </c>
      <c r="O52" s="54">
        <v>544.5</v>
      </c>
      <c r="P52" s="54">
        <v>544.29999999999995</v>
      </c>
      <c r="Q52" s="54">
        <v>546.29999999999995</v>
      </c>
      <c r="R52" s="54">
        <v>547.1</v>
      </c>
      <c r="S52" s="54">
        <v>546.29999999999995</v>
      </c>
      <c r="T52" s="54">
        <v>546</v>
      </c>
      <c r="U52" s="54">
        <v>546.79999999999995</v>
      </c>
      <c r="V52" s="54">
        <v>544.70000000000005</v>
      </c>
      <c r="W52" s="56">
        <v>544.70000000000005</v>
      </c>
      <c r="X52" s="2">
        <f t="shared" ca="1" si="19"/>
        <v>0</v>
      </c>
      <c r="Y52" s="2">
        <f t="shared" ca="1" si="19"/>
        <v>0</v>
      </c>
      <c r="Z52" s="2">
        <f t="shared" ca="1" si="17"/>
        <v>0</v>
      </c>
      <c r="AA52" s="2">
        <f t="shared" ca="1" si="17"/>
        <v>0</v>
      </c>
      <c r="AB52" s="2">
        <f t="shared" ca="1" si="17"/>
        <v>0</v>
      </c>
      <c r="AC52" s="2">
        <f t="shared" ca="1" si="17"/>
        <v>0</v>
      </c>
      <c r="AD52" s="2">
        <f t="shared" ca="1" si="17"/>
        <v>0</v>
      </c>
      <c r="AE52" s="2">
        <f t="shared" ca="1" si="17"/>
        <v>0</v>
      </c>
      <c r="AF52" s="2">
        <f t="shared" ca="1" si="17"/>
        <v>0</v>
      </c>
      <c r="AG52" s="2">
        <f t="shared" ca="1" si="17"/>
        <v>0</v>
      </c>
      <c r="AH52" s="2">
        <f t="shared" ca="1" si="17"/>
        <v>0</v>
      </c>
      <c r="AI52" s="2">
        <f t="shared" ca="1" si="17"/>
        <v>0</v>
      </c>
      <c r="AJ52" s="2">
        <f t="shared" ca="1" si="17"/>
        <v>0</v>
      </c>
      <c r="AK52" s="2">
        <f t="shared" ca="1" si="17"/>
        <v>0</v>
      </c>
      <c r="AL52" s="55">
        <v>540</v>
      </c>
      <c r="AM52" s="55">
        <v>540</v>
      </c>
      <c r="AN52" s="55">
        <v>540</v>
      </c>
      <c r="AO52" s="55">
        <v>540</v>
      </c>
      <c r="AP52" s="55">
        <v>540</v>
      </c>
      <c r="AQ52" s="55">
        <v>540</v>
      </c>
      <c r="AR52" s="55">
        <v>540</v>
      </c>
      <c r="AS52" s="55">
        <v>540</v>
      </c>
      <c r="AT52" s="55">
        <v>540</v>
      </c>
      <c r="AU52" s="55">
        <v>540</v>
      </c>
      <c r="AV52" s="55">
        <v>540</v>
      </c>
      <c r="AW52" s="55">
        <v>540</v>
      </c>
      <c r="AX52" s="55">
        <v>540</v>
      </c>
      <c r="AY52" s="55">
        <v>540</v>
      </c>
      <c r="AZ52" s="2">
        <f t="shared" ca="1" si="20"/>
        <v>0</v>
      </c>
      <c r="BA52" s="2">
        <f t="shared" ca="1" si="20"/>
        <v>0</v>
      </c>
      <c r="BB52" s="2">
        <f t="shared" ca="1" si="18"/>
        <v>0</v>
      </c>
      <c r="BC52" s="2">
        <f t="shared" ca="1" si="18"/>
        <v>0</v>
      </c>
      <c r="BD52" s="2">
        <f t="shared" ca="1" si="18"/>
        <v>0</v>
      </c>
      <c r="BE52" s="2">
        <f t="shared" ca="1" si="18"/>
        <v>0</v>
      </c>
      <c r="BF52" s="2">
        <f t="shared" ca="1" si="18"/>
        <v>0</v>
      </c>
      <c r="BG52" s="2">
        <f t="shared" ca="1" si="18"/>
        <v>0</v>
      </c>
      <c r="BH52" s="2">
        <f t="shared" ca="1" si="18"/>
        <v>0</v>
      </c>
      <c r="BI52" s="2">
        <f t="shared" ca="1" si="18"/>
        <v>0</v>
      </c>
      <c r="BJ52" s="2">
        <f t="shared" ca="1" si="18"/>
        <v>0</v>
      </c>
      <c r="BK52" s="2">
        <f t="shared" ca="1" si="18"/>
        <v>1</v>
      </c>
      <c r="BL52" s="2">
        <f t="shared" ca="1" si="18"/>
        <v>0</v>
      </c>
      <c r="BM52" s="2">
        <f t="shared" ca="1" si="18"/>
        <v>0</v>
      </c>
      <c r="BN52" s="2" t="str">
        <f t="shared" si="9"/>
        <v>TP</v>
      </c>
      <c r="BO52" s="2">
        <f t="shared" si="15"/>
        <v>0</v>
      </c>
      <c r="BP52" s="2">
        <f t="shared" si="16"/>
        <v>1</v>
      </c>
      <c r="BR52" s="2">
        <f t="shared" si="22"/>
        <v>0</v>
      </c>
      <c r="BS52" s="2">
        <f t="shared" si="22"/>
        <v>0</v>
      </c>
      <c r="BT52" s="2">
        <f t="shared" si="22"/>
        <v>0</v>
      </c>
      <c r="BU52" s="2">
        <f t="shared" si="22"/>
        <v>0</v>
      </c>
      <c r="BV52" s="2">
        <f t="shared" si="22"/>
        <v>0</v>
      </c>
      <c r="BW52" s="2">
        <f t="shared" si="22"/>
        <v>0</v>
      </c>
      <c r="BX52" s="2">
        <f t="shared" si="22"/>
        <v>0</v>
      </c>
      <c r="BY52" s="2">
        <f t="shared" si="22"/>
        <v>0</v>
      </c>
      <c r="BZ52" s="2">
        <f t="shared" si="22"/>
        <v>0</v>
      </c>
      <c r="CA52" s="2">
        <f t="shared" si="22"/>
        <v>0</v>
      </c>
      <c r="CB52" s="2">
        <f t="shared" si="22"/>
        <v>0</v>
      </c>
      <c r="CC52" s="2">
        <f t="shared" si="22"/>
        <v>0</v>
      </c>
      <c r="CD52" s="2">
        <f t="shared" si="22"/>
        <v>0</v>
      </c>
      <c r="CE52" s="2">
        <f t="shared" si="22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ТА-4  -  Т₀</v>
      </c>
      <c r="B53" s="15" t="s">
        <v>1354</v>
      </c>
      <c r="C53" s="18">
        <v>550</v>
      </c>
      <c r="D53" s="18">
        <v>540</v>
      </c>
      <c r="E53" s="22" t="s">
        <v>117</v>
      </c>
      <c r="F53" s="22">
        <v>3</v>
      </c>
      <c r="G53" s="22"/>
      <c r="H53" s="20">
        <f t="shared" ca="1" si="5"/>
        <v>0</v>
      </c>
      <c r="I53" s="16" t="str">
        <f t="shared" si="6"/>
        <v>04T002TP0020</v>
      </c>
      <c r="J53" s="54">
        <v>541.79999999999995</v>
      </c>
      <c r="K53" s="54">
        <v>542.79999999999995</v>
      </c>
      <c r="L53" s="54">
        <v>542.59</v>
      </c>
      <c r="M53" s="54">
        <v>543.32000000000005</v>
      </c>
      <c r="N53" s="54">
        <v>542.12</v>
      </c>
      <c r="O53" s="54">
        <v>542.04</v>
      </c>
      <c r="P53" s="54">
        <v>541.64</v>
      </c>
      <c r="Q53" s="54">
        <v>541.22</v>
      </c>
      <c r="R53" s="54">
        <v>541.82000000000005</v>
      </c>
      <c r="S53" s="54">
        <v>542.57000000000005</v>
      </c>
      <c r="T53" s="54">
        <v>543.04999999999995</v>
      </c>
      <c r="U53" s="54">
        <v>542.13</v>
      </c>
      <c r="V53" s="54">
        <v>541.63</v>
      </c>
      <c r="W53" s="56">
        <v>546.29999999999995</v>
      </c>
      <c r="X53" s="2">
        <f t="shared" ca="1" si="19"/>
        <v>0</v>
      </c>
      <c r="Y53" s="2">
        <f t="shared" ca="1" si="19"/>
        <v>0</v>
      </c>
      <c r="Z53" s="2">
        <f t="shared" ca="1" si="17"/>
        <v>0</v>
      </c>
      <c r="AA53" s="2">
        <f t="shared" ca="1" si="17"/>
        <v>0</v>
      </c>
      <c r="AB53" s="2">
        <f t="shared" ca="1" si="17"/>
        <v>0</v>
      </c>
      <c r="AC53" s="2">
        <f t="shared" ca="1" si="17"/>
        <v>0</v>
      </c>
      <c r="AD53" s="2">
        <f t="shared" ca="1" si="17"/>
        <v>0</v>
      </c>
      <c r="AE53" s="2">
        <f t="shared" ca="1" si="17"/>
        <v>0</v>
      </c>
      <c r="AF53" s="2">
        <f t="shared" ca="1" si="17"/>
        <v>0</v>
      </c>
      <c r="AG53" s="2">
        <f t="shared" ca="1" si="17"/>
        <v>0</v>
      </c>
      <c r="AH53" s="2">
        <f t="shared" ca="1" si="17"/>
        <v>0</v>
      </c>
      <c r="AI53" s="2">
        <f t="shared" ca="1" si="17"/>
        <v>0</v>
      </c>
      <c r="AJ53" s="2">
        <f t="shared" ca="1" si="17"/>
        <v>0</v>
      </c>
      <c r="AK53" s="2">
        <f t="shared" ca="1" si="17"/>
        <v>0</v>
      </c>
      <c r="AL53" s="55">
        <v>540</v>
      </c>
      <c r="AM53" s="55">
        <v>540</v>
      </c>
      <c r="AN53" s="55">
        <v>540</v>
      </c>
      <c r="AO53" s="55">
        <v>540</v>
      </c>
      <c r="AP53" s="55">
        <v>540</v>
      </c>
      <c r="AQ53" s="55">
        <v>540</v>
      </c>
      <c r="AR53" s="55">
        <v>540</v>
      </c>
      <c r="AS53" s="55">
        <v>540</v>
      </c>
      <c r="AT53" s="55">
        <v>540</v>
      </c>
      <c r="AU53" s="55">
        <v>540</v>
      </c>
      <c r="AV53" s="55">
        <v>540</v>
      </c>
      <c r="AW53" s="55">
        <v>540</v>
      </c>
      <c r="AX53" s="55">
        <v>540</v>
      </c>
      <c r="AY53" s="55">
        <v>540</v>
      </c>
      <c r="AZ53" s="2">
        <f t="shared" ca="1" si="20"/>
        <v>0</v>
      </c>
      <c r="BA53" s="2">
        <f t="shared" ca="1" si="20"/>
        <v>0</v>
      </c>
      <c r="BB53" s="2">
        <f t="shared" ca="1" si="18"/>
        <v>0</v>
      </c>
      <c r="BC53" s="2">
        <f t="shared" ca="1" si="18"/>
        <v>0</v>
      </c>
      <c r="BD53" s="2">
        <f t="shared" ca="1" si="18"/>
        <v>0</v>
      </c>
      <c r="BE53" s="2">
        <f t="shared" ca="1" si="18"/>
        <v>0</v>
      </c>
      <c r="BF53" s="2">
        <f t="shared" ca="1" si="18"/>
        <v>0</v>
      </c>
      <c r="BG53" s="2">
        <f t="shared" ca="1" si="18"/>
        <v>0</v>
      </c>
      <c r="BH53" s="2">
        <f t="shared" ca="1" si="18"/>
        <v>0</v>
      </c>
      <c r="BI53" s="2">
        <f t="shared" ca="1" si="18"/>
        <v>0</v>
      </c>
      <c r="BJ53" s="2">
        <f t="shared" ca="1" si="18"/>
        <v>0</v>
      </c>
      <c r="BK53" s="2">
        <f t="shared" ca="1" si="18"/>
        <v>1</v>
      </c>
      <c r="BL53" s="2">
        <f t="shared" ca="1" si="18"/>
        <v>0</v>
      </c>
      <c r="BM53" s="2">
        <f t="shared" ca="1" si="18"/>
        <v>0</v>
      </c>
      <c r="BN53" s="2" t="str">
        <f t="shared" si="9"/>
        <v>TP</v>
      </c>
      <c r="BO53" s="2">
        <f t="shared" si="15"/>
        <v>0</v>
      </c>
      <c r="BP53" s="2">
        <f t="shared" si="16"/>
        <v>1</v>
      </c>
      <c r="BR53" s="2">
        <f t="shared" si="22"/>
        <v>0</v>
      </c>
      <c r="BS53" s="2">
        <f t="shared" si="22"/>
        <v>0</v>
      </c>
      <c r="BT53" s="2">
        <f t="shared" si="22"/>
        <v>0</v>
      </c>
      <c r="BU53" s="2">
        <f t="shared" si="22"/>
        <v>0</v>
      </c>
      <c r="BV53" s="2">
        <f t="shared" si="22"/>
        <v>0</v>
      </c>
      <c r="BW53" s="2">
        <f t="shared" si="22"/>
        <v>0</v>
      </c>
      <c r="BX53" s="2">
        <f t="shared" si="22"/>
        <v>0</v>
      </c>
      <c r="BY53" s="2">
        <f t="shared" si="22"/>
        <v>0</v>
      </c>
      <c r="BZ53" s="2">
        <f t="shared" si="22"/>
        <v>0</v>
      </c>
      <c r="CA53" s="2">
        <f t="shared" si="22"/>
        <v>0</v>
      </c>
      <c r="CB53" s="2">
        <f t="shared" si="22"/>
        <v>0</v>
      </c>
      <c r="CC53" s="2">
        <f t="shared" si="22"/>
        <v>0</v>
      </c>
      <c r="CD53" s="2">
        <f t="shared" si="22"/>
        <v>0</v>
      </c>
      <c r="CE53" s="2">
        <f t="shared" si="22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ТА-5  -  Т₀</v>
      </c>
      <c r="B54" s="15" t="s">
        <v>1355</v>
      </c>
      <c r="C54" s="18">
        <v>550</v>
      </c>
      <c r="D54" s="18">
        <v>540</v>
      </c>
      <c r="E54" s="22" t="s">
        <v>117</v>
      </c>
      <c r="F54" s="22">
        <v>3</v>
      </c>
      <c r="G54" s="22"/>
      <c r="H54" s="20">
        <f t="shared" ca="1" si="5"/>
        <v>0</v>
      </c>
      <c r="I54" s="16" t="str">
        <f t="shared" si="6"/>
        <v>05T002TP0020</v>
      </c>
      <c r="J54" s="54">
        <v>547.29999999999995</v>
      </c>
      <c r="K54" s="54">
        <v>546.79999999999995</v>
      </c>
      <c r="L54" s="54">
        <v>547.1</v>
      </c>
      <c r="M54" s="54">
        <v>546.20000000000005</v>
      </c>
      <c r="N54" s="54">
        <v>546.6</v>
      </c>
      <c r="O54" s="54">
        <v>546</v>
      </c>
      <c r="P54" s="54">
        <v>548.29999999999995</v>
      </c>
      <c r="Q54" s="54">
        <v>547.20000000000005</v>
      </c>
      <c r="R54" s="54">
        <v>545.5</v>
      </c>
      <c r="S54" s="54">
        <v>546.70000000000005</v>
      </c>
      <c r="T54" s="54">
        <v>547.29999999999995</v>
      </c>
      <c r="U54" s="54">
        <v>548.29999999999995</v>
      </c>
      <c r="V54" s="54">
        <v>546.79999999999995</v>
      </c>
      <c r="W54" s="56">
        <v>546.4</v>
      </c>
      <c r="X54" s="2">
        <f t="shared" ca="1" si="19"/>
        <v>0</v>
      </c>
      <c r="Y54" s="2">
        <f t="shared" ca="1" si="19"/>
        <v>0</v>
      </c>
      <c r="Z54" s="2">
        <f t="shared" ca="1" si="17"/>
        <v>0</v>
      </c>
      <c r="AA54" s="2">
        <f t="shared" ca="1" si="17"/>
        <v>0</v>
      </c>
      <c r="AB54" s="2">
        <f t="shared" ca="1" si="17"/>
        <v>0</v>
      </c>
      <c r="AC54" s="2">
        <f t="shared" ca="1" si="17"/>
        <v>0</v>
      </c>
      <c r="AD54" s="2">
        <f t="shared" ca="1" si="17"/>
        <v>0</v>
      </c>
      <c r="AE54" s="2">
        <f t="shared" ca="1" si="17"/>
        <v>0</v>
      </c>
      <c r="AF54" s="2">
        <f t="shared" ca="1" si="17"/>
        <v>0</v>
      </c>
      <c r="AG54" s="2">
        <f t="shared" ca="1" si="17"/>
        <v>0</v>
      </c>
      <c r="AH54" s="2">
        <f t="shared" ca="1" si="17"/>
        <v>0</v>
      </c>
      <c r="AI54" s="2">
        <f t="shared" ca="1" si="17"/>
        <v>0</v>
      </c>
      <c r="AJ54" s="2">
        <f t="shared" ca="1" si="17"/>
        <v>0</v>
      </c>
      <c r="AK54" s="2">
        <f t="shared" ca="1" si="17"/>
        <v>0</v>
      </c>
      <c r="AL54" s="55">
        <v>540</v>
      </c>
      <c r="AM54" s="55">
        <v>540</v>
      </c>
      <c r="AN54" s="55">
        <v>540</v>
      </c>
      <c r="AO54" s="55">
        <v>540</v>
      </c>
      <c r="AP54" s="55">
        <v>540</v>
      </c>
      <c r="AQ54" s="55">
        <v>540</v>
      </c>
      <c r="AR54" s="55">
        <v>540</v>
      </c>
      <c r="AS54" s="55">
        <v>540</v>
      </c>
      <c r="AT54" s="55">
        <v>540</v>
      </c>
      <c r="AU54" s="55">
        <v>540</v>
      </c>
      <c r="AV54" s="55">
        <v>540</v>
      </c>
      <c r="AW54" s="55">
        <v>540</v>
      </c>
      <c r="AX54" s="55">
        <v>540</v>
      </c>
      <c r="AY54" s="55">
        <v>540</v>
      </c>
      <c r="AZ54" s="2">
        <f t="shared" ca="1" si="20"/>
        <v>0</v>
      </c>
      <c r="BA54" s="2">
        <f t="shared" ca="1" si="20"/>
        <v>0</v>
      </c>
      <c r="BB54" s="2">
        <f t="shared" ca="1" si="18"/>
        <v>0</v>
      </c>
      <c r="BC54" s="2">
        <f t="shared" ca="1" si="18"/>
        <v>0</v>
      </c>
      <c r="BD54" s="2">
        <f t="shared" ca="1" si="18"/>
        <v>0</v>
      </c>
      <c r="BE54" s="2">
        <f t="shared" ca="1" si="18"/>
        <v>0</v>
      </c>
      <c r="BF54" s="2">
        <f t="shared" ca="1" si="18"/>
        <v>0</v>
      </c>
      <c r="BG54" s="2">
        <f t="shared" ca="1" si="18"/>
        <v>0</v>
      </c>
      <c r="BH54" s="2">
        <f t="shared" ca="1" si="18"/>
        <v>0</v>
      </c>
      <c r="BI54" s="2">
        <f t="shared" ca="1" si="18"/>
        <v>0</v>
      </c>
      <c r="BJ54" s="2">
        <f t="shared" ca="1" si="18"/>
        <v>0</v>
      </c>
      <c r="BK54" s="2">
        <f t="shared" ca="1" si="18"/>
        <v>1</v>
      </c>
      <c r="BL54" s="2">
        <f t="shared" ca="1" si="18"/>
        <v>0</v>
      </c>
      <c r="BM54" s="2">
        <f t="shared" ca="1" si="18"/>
        <v>0</v>
      </c>
      <c r="BN54" s="2" t="str">
        <f t="shared" si="9"/>
        <v>TP</v>
      </c>
      <c r="BO54" s="2">
        <f t="shared" si="15"/>
        <v>0</v>
      </c>
      <c r="BP54" s="2">
        <f t="shared" si="16"/>
        <v>1</v>
      </c>
      <c r="BR54" s="2">
        <f t="shared" si="22"/>
        <v>0</v>
      </c>
      <c r="BS54" s="2">
        <f t="shared" si="22"/>
        <v>0</v>
      </c>
      <c r="BT54" s="2">
        <f t="shared" si="22"/>
        <v>0</v>
      </c>
      <c r="BU54" s="2">
        <f t="shared" si="22"/>
        <v>0</v>
      </c>
      <c r="BV54" s="2">
        <f t="shared" si="22"/>
        <v>0</v>
      </c>
      <c r="BW54" s="2">
        <f t="shared" si="22"/>
        <v>0</v>
      </c>
      <c r="BX54" s="2">
        <f t="shared" si="22"/>
        <v>0</v>
      </c>
      <c r="BY54" s="2">
        <f t="shared" si="22"/>
        <v>0</v>
      </c>
      <c r="BZ54" s="2">
        <f t="shared" si="22"/>
        <v>0</v>
      </c>
      <c r="CA54" s="2">
        <f t="shared" si="22"/>
        <v>0</v>
      </c>
      <c r="CB54" s="2">
        <f t="shared" si="22"/>
        <v>0</v>
      </c>
      <c r="CC54" s="2">
        <f t="shared" si="22"/>
        <v>0</v>
      </c>
      <c r="CD54" s="2">
        <f t="shared" si="22"/>
        <v>0</v>
      </c>
      <c r="CE54" s="2">
        <f t="shared" si="22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ТА-6  -  Т₀</v>
      </c>
      <c r="B55" s="15" t="s">
        <v>1356</v>
      </c>
      <c r="C55" s="18">
        <v>550</v>
      </c>
      <c r="D55" s="18">
        <v>540</v>
      </c>
      <c r="E55" s="22" t="s">
        <v>117</v>
      </c>
      <c r="F55" s="22">
        <v>3</v>
      </c>
      <c r="G55" s="22"/>
      <c r="H55" s="20">
        <f t="shared" ca="1" si="5"/>
        <v>0</v>
      </c>
      <c r="I55" s="16" t="str">
        <f t="shared" si="6"/>
        <v>06T002TP0020</v>
      </c>
      <c r="J55" s="54">
        <v>540.1</v>
      </c>
      <c r="K55" s="54">
        <v>539.5</v>
      </c>
      <c r="L55" s="54">
        <v>540.70000000000005</v>
      </c>
      <c r="M55" s="54">
        <v>541.9</v>
      </c>
      <c r="N55" s="54">
        <v>541.4</v>
      </c>
      <c r="O55" s="54">
        <v>539.70000000000005</v>
      </c>
      <c r="P55" s="54">
        <v>539.9</v>
      </c>
      <c r="Q55" s="54">
        <v>540.9</v>
      </c>
      <c r="R55" s="54">
        <v>540.6</v>
      </c>
      <c r="S55" s="54">
        <v>540.79999999999995</v>
      </c>
      <c r="T55" s="54">
        <v>540.1</v>
      </c>
      <c r="U55" s="54">
        <v>542.29999999999995</v>
      </c>
      <c r="V55" s="54">
        <v>541.9</v>
      </c>
      <c r="W55" s="56">
        <v>541.79999999999995</v>
      </c>
      <c r="X55" s="2">
        <f t="shared" ca="1" si="19"/>
        <v>0</v>
      </c>
      <c r="Y55" s="2">
        <f t="shared" ca="1" si="19"/>
        <v>2</v>
      </c>
      <c r="Z55" s="2">
        <f t="shared" ca="1" si="17"/>
        <v>0</v>
      </c>
      <c r="AA55" s="2">
        <f t="shared" ca="1" si="17"/>
        <v>0</v>
      </c>
      <c r="AB55" s="2">
        <f t="shared" ca="1" si="17"/>
        <v>0</v>
      </c>
      <c r="AC55" s="2">
        <f t="shared" ca="1" si="17"/>
        <v>2</v>
      </c>
      <c r="AD55" s="2">
        <f t="shared" ca="1" si="17"/>
        <v>2</v>
      </c>
      <c r="AE55" s="2">
        <f t="shared" ca="1" si="17"/>
        <v>0</v>
      </c>
      <c r="AF55" s="2">
        <f t="shared" ca="1" si="17"/>
        <v>0</v>
      </c>
      <c r="AG55" s="2">
        <f t="shared" ca="1" si="17"/>
        <v>0</v>
      </c>
      <c r="AH55" s="2">
        <f t="shared" ca="1" si="17"/>
        <v>0</v>
      </c>
      <c r="AI55" s="2">
        <f t="shared" ca="1" si="17"/>
        <v>0</v>
      </c>
      <c r="AJ55" s="2">
        <f t="shared" ca="1" si="17"/>
        <v>0</v>
      </c>
      <c r="AK55" s="2">
        <f t="shared" ca="1" si="17"/>
        <v>0</v>
      </c>
      <c r="AL55" s="55">
        <v>540</v>
      </c>
      <c r="AM55" s="55">
        <v>540</v>
      </c>
      <c r="AN55" s="55">
        <v>540</v>
      </c>
      <c r="AO55" s="55">
        <v>540</v>
      </c>
      <c r="AP55" s="55">
        <v>540</v>
      </c>
      <c r="AQ55" s="55">
        <v>540</v>
      </c>
      <c r="AR55" s="55">
        <v>540</v>
      </c>
      <c r="AS55" s="55">
        <v>540</v>
      </c>
      <c r="AT55" s="55">
        <v>540</v>
      </c>
      <c r="AU55" s="55">
        <v>540</v>
      </c>
      <c r="AV55" s="55">
        <v>540</v>
      </c>
      <c r="AW55" s="55">
        <v>540</v>
      </c>
      <c r="AX55" s="55">
        <v>540</v>
      </c>
      <c r="AY55" s="55">
        <v>540</v>
      </c>
      <c r="AZ55" s="2">
        <f t="shared" ca="1" si="20"/>
        <v>0</v>
      </c>
      <c r="BA55" s="2">
        <f t="shared" ca="1" si="20"/>
        <v>0</v>
      </c>
      <c r="BB55" s="2">
        <f t="shared" ca="1" si="18"/>
        <v>0</v>
      </c>
      <c r="BC55" s="2">
        <f t="shared" ca="1" si="18"/>
        <v>0</v>
      </c>
      <c r="BD55" s="2">
        <f t="shared" ca="1" si="18"/>
        <v>0</v>
      </c>
      <c r="BE55" s="2">
        <f t="shared" ca="1" si="18"/>
        <v>0</v>
      </c>
      <c r="BF55" s="2">
        <f t="shared" ca="1" si="18"/>
        <v>0</v>
      </c>
      <c r="BG55" s="2">
        <f t="shared" ca="1" si="18"/>
        <v>0</v>
      </c>
      <c r="BH55" s="2">
        <f t="shared" ca="1" si="18"/>
        <v>0</v>
      </c>
      <c r="BI55" s="2">
        <f t="shared" ca="1" si="18"/>
        <v>0</v>
      </c>
      <c r="BJ55" s="2">
        <f t="shared" ca="1" si="18"/>
        <v>0</v>
      </c>
      <c r="BK55" s="2">
        <f t="shared" ca="1" si="18"/>
        <v>1</v>
      </c>
      <c r="BL55" s="2">
        <f t="shared" ca="1" si="18"/>
        <v>0</v>
      </c>
      <c r="BM55" s="2">
        <f t="shared" ca="1" si="18"/>
        <v>0</v>
      </c>
      <c r="BN55" s="2" t="str">
        <f t="shared" si="9"/>
        <v>TP</v>
      </c>
      <c r="BO55" s="2">
        <f t="shared" si="15"/>
        <v>0</v>
      </c>
      <c r="BP55" s="2">
        <f t="shared" si="16"/>
        <v>0</v>
      </c>
      <c r="BR55" s="2">
        <f t="shared" si="22"/>
        <v>0</v>
      </c>
      <c r="BS55" s="2">
        <f t="shared" si="22"/>
        <v>1</v>
      </c>
      <c r="BT55" s="2">
        <f t="shared" si="22"/>
        <v>0</v>
      </c>
      <c r="BU55" s="2">
        <f t="shared" si="22"/>
        <v>0</v>
      </c>
      <c r="BV55" s="2">
        <f t="shared" si="22"/>
        <v>0</v>
      </c>
      <c r="BW55" s="2">
        <f t="shared" si="22"/>
        <v>1</v>
      </c>
      <c r="BX55" s="2">
        <f t="shared" si="22"/>
        <v>1</v>
      </c>
      <c r="BY55" s="2">
        <f t="shared" si="22"/>
        <v>0</v>
      </c>
      <c r="BZ55" s="2">
        <f t="shared" si="22"/>
        <v>0</v>
      </c>
      <c r="CA55" s="2">
        <f t="shared" si="22"/>
        <v>0</v>
      </c>
      <c r="CB55" s="2">
        <f t="shared" si="22"/>
        <v>0</v>
      </c>
      <c r="CC55" s="2">
        <f t="shared" si="22"/>
        <v>0</v>
      </c>
      <c r="CD55" s="2">
        <f t="shared" si="22"/>
        <v>0</v>
      </c>
      <c r="CE55" s="2">
        <f t="shared" si="22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ТА-1  -  δt_конд</v>
      </c>
      <c r="B56" s="15" t="s">
        <v>1357</v>
      </c>
      <c r="C56" s="18">
        <v>18</v>
      </c>
      <c r="D56" s="18">
        <v>5</v>
      </c>
      <c r="E56" s="22" t="s">
        <v>608</v>
      </c>
      <c r="F56" s="22">
        <v>3</v>
      </c>
      <c r="G56" s="22"/>
      <c r="H56" s="20">
        <f t="shared" ca="1" si="5"/>
        <v>0</v>
      </c>
      <c r="I56" s="16" t="str">
        <f t="shared" si="6"/>
        <v>01T002TA0020</v>
      </c>
      <c r="J56" s="54">
        <v>2.6046659800000356</v>
      </c>
      <c r="K56" s="54">
        <v>1.2572902099999972</v>
      </c>
      <c r="L56" s="54">
        <v>0.98487930999999662</v>
      </c>
      <c r="M56" s="54">
        <v>5.2166486600000113</v>
      </c>
      <c r="N56" s="54">
        <v>4.6489938600000045</v>
      </c>
      <c r="O56" s="54">
        <v>2.1791021700000108</v>
      </c>
      <c r="P56" s="54">
        <v>2.0440173100000258</v>
      </c>
      <c r="Q56" s="54">
        <v>1.9186580100000477</v>
      </c>
      <c r="R56" s="54">
        <v>1.642385540000042</v>
      </c>
      <c r="S56" s="54">
        <v>1.1083715100000049</v>
      </c>
      <c r="T56" s="54">
        <v>2.4439202800000004</v>
      </c>
      <c r="U56" s="54">
        <v>7.4596810900000392</v>
      </c>
      <c r="V56" s="54">
        <v>8.2366807400000326</v>
      </c>
      <c r="W56" s="56">
        <v>7.5917315800000438</v>
      </c>
      <c r="X56" s="2">
        <f t="shared" ca="1" si="19"/>
        <v>0</v>
      </c>
      <c r="Y56" s="2">
        <f t="shared" ca="1" si="19"/>
        <v>0</v>
      </c>
      <c r="Z56" s="2">
        <f t="shared" ca="1" si="17"/>
        <v>0</v>
      </c>
      <c r="AA56" s="2">
        <f t="shared" ca="1" si="17"/>
        <v>0</v>
      </c>
      <c r="AB56" s="2">
        <f t="shared" ca="1" si="17"/>
        <v>0</v>
      </c>
      <c r="AC56" s="2">
        <f t="shared" ca="1" si="17"/>
        <v>0</v>
      </c>
      <c r="AD56" s="2">
        <f t="shared" ca="1" si="17"/>
        <v>0</v>
      </c>
      <c r="AE56" s="2">
        <f t="shared" ca="1" si="17"/>
        <v>0</v>
      </c>
      <c r="AF56" s="2">
        <f t="shared" ca="1" si="17"/>
        <v>0</v>
      </c>
      <c r="AG56" s="2">
        <f t="shared" ca="1" si="17"/>
        <v>0</v>
      </c>
      <c r="AH56" s="2">
        <f t="shared" ca="1" si="17"/>
        <v>0</v>
      </c>
      <c r="AI56" s="2">
        <f t="shared" ca="1" si="17"/>
        <v>40</v>
      </c>
      <c r="AJ56" s="2">
        <f t="shared" ca="1" si="17"/>
        <v>0</v>
      </c>
      <c r="AK56" s="2">
        <f t="shared" ca="1" si="17"/>
        <v>0</v>
      </c>
      <c r="AL56" s="55">
        <v>1.6706649235966</v>
      </c>
      <c r="AM56" s="55">
        <v>1.6822401896218999</v>
      </c>
      <c r="AN56" s="55">
        <v>1.6877122867078</v>
      </c>
      <c r="AO56" s="55">
        <v>1.8157936617138</v>
      </c>
      <c r="AP56" s="55">
        <v>1.6564558074474001</v>
      </c>
      <c r="AQ56" s="55">
        <v>1.2865481779679999</v>
      </c>
      <c r="AR56" s="55">
        <v>1.5583607355556</v>
      </c>
      <c r="AS56" s="55">
        <v>1.8573464910066</v>
      </c>
      <c r="AT56" s="55">
        <v>1.3057408185707</v>
      </c>
      <c r="AU56" s="55">
        <v>1.4122771675539001</v>
      </c>
      <c r="AV56" s="55">
        <v>1.7258297653045001</v>
      </c>
      <c r="AW56" s="55">
        <v>2.5444038553725998</v>
      </c>
      <c r="AX56" s="55">
        <v>2.5346543651532998</v>
      </c>
      <c r="AY56" s="55">
        <v>1.885285874444</v>
      </c>
      <c r="AZ56" s="2">
        <f t="shared" ca="1" si="20"/>
        <v>0</v>
      </c>
      <c r="BA56" s="2">
        <f t="shared" ca="1" si="20"/>
        <v>0</v>
      </c>
      <c r="BB56" s="2">
        <f t="shared" ca="1" si="18"/>
        <v>0</v>
      </c>
      <c r="BC56" s="2">
        <f t="shared" ca="1" si="18"/>
        <v>0</v>
      </c>
      <c r="BD56" s="2">
        <f t="shared" ca="1" si="18"/>
        <v>0</v>
      </c>
      <c r="BE56" s="2">
        <f t="shared" ca="1" si="18"/>
        <v>0</v>
      </c>
      <c r="BF56" s="2">
        <f t="shared" ca="1" si="18"/>
        <v>0</v>
      </c>
      <c r="BG56" s="2">
        <f t="shared" ca="1" si="18"/>
        <v>0</v>
      </c>
      <c r="BH56" s="2">
        <f t="shared" ca="1" si="18"/>
        <v>0</v>
      </c>
      <c r="BI56" s="2">
        <f t="shared" ca="1" si="18"/>
        <v>0</v>
      </c>
      <c r="BJ56" s="2">
        <f t="shared" ca="1" si="18"/>
        <v>0</v>
      </c>
      <c r="BK56" s="2">
        <f t="shared" ca="1" si="18"/>
        <v>1</v>
      </c>
      <c r="BL56" s="2">
        <f t="shared" ca="1" si="18"/>
        <v>0</v>
      </c>
      <c r="BM56" s="2">
        <f t="shared" ca="1" si="18"/>
        <v>0</v>
      </c>
      <c r="BN56" s="2" t="str">
        <f t="shared" si="9"/>
        <v>TA</v>
      </c>
      <c r="BO56" s="2">
        <f t="shared" si="15"/>
        <v>0</v>
      </c>
      <c r="BP56" s="2">
        <f t="shared" si="16"/>
        <v>1</v>
      </c>
      <c r="BR56" s="2">
        <f t="shared" ref="BR56:CE61" si="23">IF(AND(J74 &gt;0,J56&gt;$C56,J56&gt;0.1),1,0)</f>
        <v>0</v>
      </c>
      <c r="BS56" s="2">
        <f t="shared" si="23"/>
        <v>0</v>
      </c>
      <c r="BT56" s="2">
        <f t="shared" si="23"/>
        <v>0</v>
      </c>
      <c r="BU56" s="2">
        <f t="shared" si="23"/>
        <v>0</v>
      </c>
      <c r="BV56" s="2">
        <f t="shared" si="23"/>
        <v>0</v>
      </c>
      <c r="BW56" s="2">
        <f t="shared" si="23"/>
        <v>0</v>
      </c>
      <c r="BX56" s="2">
        <f t="shared" si="23"/>
        <v>0</v>
      </c>
      <c r="BY56" s="2">
        <f t="shared" si="23"/>
        <v>0</v>
      </c>
      <c r="BZ56" s="2">
        <f t="shared" si="23"/>
        <v>0</v>
      </c>
      <c r="CA56" s="2">
        <f t="shared" si="23"/>
        <v>0</v>
      </c>
      <c r="CB56" s="2">
        <f t="shared" si="23"/>
        <v>0</v>
      </c>
      <c r="CC56" s="2">
        <f t="shared" si="23"/>
        <v>0</v>
      </c>
      <c r="CD56" s="2">
        <f t="shared" si="23"/>
        <v>0</v>
      </c>
      <c r="CE56" s="2">
        <f t="shared" si="23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ТА-2  -  δt_конд</v>
      </c>
      <c r="B57" s="15" t="s">
        <v>1358</v>
      </c>
      <c r="C57" s="18">
        <v>18</v>
      </c>
      <c r="D57" s="18">
        <v>5</v>
      </c>
      <c r="E57" s="22" t="s">
        <v>608</v>
      </c>
      <c r="F57" s="22">
        <v>3</v>
      </c>
      <c r="G57" s="22"/>
      <c r="H57" s="20">
        <f t="shared" ca="1" si="5"/>
        <v>0</v>
      </c>
      <c r="I57" s="16" t="str">
        <f t="shared" si="6"/>
        <v>02T002TA0020</v>
      </c>
      <c r="J57" s="54">
        <v>1.9073050000000009</v>
      </c>
      <c r="K57" s="54">
        <v>1.6614009999999979</v>
      </c>
      <c r="L57" s="54">
        <v>2.0779199999999989</v>
      </c>
      <c r="M57" s="54">
        <v>1.8440170000000009</v>
      </c>
      <c r="N57" s="54">
        <v>1.8837329500000131</v>
      </c>
      <c r="O57" s="54">
        <v>0</v>
      </c>
      <c r="P57" s="54">
        <v>0</v>
      </c>
      <c r="Q57" s="54">
        <v>1.991067000000001</v>
      </c>
      <c r="R57" s="54">
        <v>2.2276624000000282</v>
      </c>
      <c r="S57" s="54">
        <v>2.6488914700000237</v>
      </c>
      <c r="T57" s="54">
        <v>1.9538215100000116</v>
      </c>
      <c r="U57" s="54">
        <v>1.6878356800000347</v>
      </c>
      <c r="V57" s="54">
        <v>2.7012750000000025</v>
      </c>
      <c r="W57" s="56">
        <v>2.060808999999999</v>
      </c>
      <c r="X57" s="2">
        <f t="shared" ca="1" si="19"/>
        <v>0</v>
      </c>
      <c r="Y57" s="2">
        <f t="shared" ca="1" si="19"/>
        <v>0</v>
      </c>
      <c r="Z57" s="2">
        <f t="shared" ca="1" si="17"/>
        <v>0</v>
      </c>
      <c r="AA57" s="2">
        <f t="shared" ca="1" si="17"/>
        <v>0</v>
      </c>
      <c r="AB57" s="2">
        <f t="shared" ca="1" si="17"/>
        <v>0</v>
      </c>
      <c r="AC57" s="2">
        <f t="shared" ca="1" si="17"/>
        <v>0</v>
      </c>
      <c r="AD57" s="2">
        <f t="shared" ca="1" si="17"/>
        <v>0</v>
      </c>
      <c r="AE57" s="2">
        <f t="shared" ca="1" si="17"/>
        <v>0</v>
      </c>
      <c r="AF57" s="2">
        <f t="shared" ca="1" si="17"/>
        <v>0</v>
      </c>
      <c r="AG57" s="2">
        <f t="shared" ca="1" si="17"/>
        <v>0</v>
      </c>
      <c r="AH57" s="2">
        <f t="shared" ca="1" si="17"/>
        <v>0</v>
      </c>
      <c r="AI57" s="2">
        <f t="shared" ca="1" si="17"/>
        <v>0</v>
      </c>
      <c r="AJ57" s="2">
        <f t="shared" ca="1" si="17"/>
        <v>0</v>
      </c>
      <c r="AK57" s="2">
        <f t="shared" ca="1" si="17"/>
        <v>0</v>
      </c>
      <c r="AL57" s="55">
        <v>1.7892716537188638</v>
      </c>
      <c r="AM57" s="55">
        <v>1.8984277414217947</v>
      </c>
      <c r="AN57" s="55">
        <v>1.947830021393353</v>
      </c>
      <c r="AO57" s="55">
        <v>1.4056813678290943</v>
      </c>
      <c r="AP57" s="55">
        <v>1.599782891017044</v>
      </c>
      <c r="AQ57" s="55">
        <v>0</v>
      </c>
      <c r="AR57" s="55">
        <v>0</v>
      </c>
      <c r="AS57" s="55">
        <v>1.5976193804223462</v>
      </c>
      <c r="AT57" s="55">
        <v>1.7297396311052355</v>
      </c>
      <c r="AU57" s="55">
        <v>1.8017871218181574</v>
      </c>
      <c r="AV57" s="55">
        <v>1.6605434140307236</v>
      </c>
      <c r="AW57" s="55">
        <v>1.5880194184190428</v>
      </c>
      <c r="AX57" s="55">
        <v>1.5614926141720082</v>
      </c>
      <c r="AY57" s="55">
        <v>1.5489102488266338</v>
      </c>
      <c r="AZ57" s="2">
        <f t="shared" ca="1" si="20"/>
        <v>0</v>
      </c>
      <c r="BA57" s="2">
        <f t="shared" ca="1" si="20"/>
        <v>0</v>
      </c>
      <c r="BB57" s="2">
        <f t="shared" ca="1" si="18"/>
        <v>0</v>
      </c>
      <c r="BC57" s="2">
        <f t="shared" ca="1" si="18"/>
        <v>0</v>
      </c>
      <c r="BD57" s="2">
        <f t="shared" ca="1" si="18"/>
        <v>0</v>
      </c>
      <c r="BE57" s="2">
        <f t="shared" ca="1" si="18"/>
        <v>0</v>
      </c>
      <c r="BF57" s="2">
        <f t="shared" ca="1" si="18"/>
        <v>0</v>
      </c>
      <c r="BG57" s="2">
        <f t="shared" ca="1" si="18"/>
        <v>0</v>
      </c>
      <c r="BH57" s="2">
        <f t="shared" ca="1" si="18"/>
        <v>0</v>
      </c>
      <c r="BI57" s="2">
        <f t="shared" ca="1" si="18"/>
        <v>0</v>
      </c>
      <c r="BJ57" s="2">
        <f t="shared" ca="1" si="18"/>
        <v>0</v>
      </c>
      <c r="BK57" s="2">
        <f t="shared" ca="1" si="18"/>
        <v>1</v>
      </c>
      <c r="BL57" s="2">
        <f t="shared" ca="1" si="18"/>
        <v>0</v>
      </c>
      <c r="BM57" s="2">
        <f t="shared" ca="1" si="18"/>
        <v>0</v>
      </c>
      <c r="BN57" s="2" t="str">
        <f t="shared" si="9"/>
        <v>TA</v>
      </c>
      <c r="BO57" s="2">
        <f t="shared" si="15"/>
        <v>0</v>
      </c>
      <c r="BP57" s="2">
        <f t="shared" si="16"/>
        <v>1</v>
      </c>
      <c r="BR57" s="2">
        <f t="shared" si="23"/>
        <v>0</v>
      </c>
      <c r="BS57" s="2">
        <f t="shared" si="23"/>
        <v>0</v>
      </c>
      <c r="BT57" s="2">
        <f t="shared" si="23"/>
        <v>0</v>
      </c>
      <c r="BU57" s="2">
        <f t="shared" si="23"/>
        <v>0</v>
      </c>
      <c r="BV57" s="2">
        <f t="shared" si="23"/>
        <v>0</v>
      </c>
      <c r="BW57" s="2">
        <f t="shared" si="23"/>
        <v>0</v>
      </c>
      <c r="BX57" s="2">
        <f t="shared" si="23"/>
        <v>0</v>
      </c>
      <c r="BY57" s="2">
        <f t="shared" si="23"/>
        <v>0</v>
      </c>
      <c r="BZ57" s="2">
        <f t="shared" si="23"/>
        <v>0</v>
      </c>
      <c r="CA57" s="2">
        <f t="shared" si="23"/>
        <v>0</v>
      </c>
      <c r="CB57" s="2">
        <f t="shared" si="23"/>
        <v>0</v>
      </c>
      <c r="CC57" s="2">
        <f t="shared" si="23"/>
        <v>0</v>
      </c>
      <c r="CD57" s="2">
        <f t="shared" si="23"/>
        <v>0</v>
      </c>
      <c r="CE57" s="2">
        <f t="shared" si="23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ТА-3  -  δt_конд</v>
      </c>
      <c r="B58" s="15" t="s">
        <v>1359</v>
      </c>
      <c r="C58" s="18">
        <v>18</v>
      </c>
      <c r="D58" s="18">
        <v>5</v>
      </c>
      <c r="E58" s="22" t="s">
        <v>608</v>
      </c>
      <c r="F58" s="22">
        <v>3</v>
      </c>
      <c r="G58" s="22"/>
      <c r="H58" s="20">
        <f t="shared" ca="1" si="5"/>
        <v>0</v>
      </c>
      <c r="I58" s="16" t="str">
        <f t="shared" si="6"/>
        <v>03T002TA0020</v>
      </c>
      <c r="J58" s="54">
        <v>1.5828749999999943</v>
      </c>
      <c r="K58" s="54">
        <v>2.6955640000000045</v>
      </c>
      <c r="L58" s="54">
        <v>2.3348849999999999</v>
      </c>
      <c r="M58" s="54">
        <v>1.8937390600000299</v>
      </c>
      <c r="N58" s="54">
        <v>1.6492130000000031</v>
      </c>
      <c r="O58" s="54">
        <v>2.2828749999999971</v>
      </c>
      <c r="P58" s="54">
        <v>1.8549679999999995</v>
      </c>
      <c r="Q58" s="54">
        <v>1.1901022100000418</v>
      </c>
      <c r="R58" s="54">
        <v>1.1615359999999981</v>
      </c>
      <c r="S58" s="54">
        <v>1.8376969999999986</v>
      </c>
      <c r="T58" s="54">
        <v>1.8377940000000024</v>
      </c>
      <c r="U58" s="54">
        <v>2.2833347800000396</v>
      </c>
      <c r="V58" s="54">
        <v>2.0633397100000366</v>
      </c>
      <c r="W58" s="56">
        <v>2.1346769999999964</v>
      </c>
      <c r="X58" s="2">
        <f t="shared" ca="1" si="19"/>
        <v>0</v>
      </c>
      <c r="Y58" s="2">
        <f t="shared" ca="1" si="19"/>
        <v>0</v>
      </c>
      <c r="Z58" s="2">
        <f t="shared" ca="1" si="17"/>
        <v>0</v>
      </c>
      <c r="AA58" s="2">
        <f t="shared" ca="1" si="17"/>
        <v>0</v>
      </c>
      <c r="AB58" s="2">
        <f t="shared" ca="1" si="17"/>
        <v>0</v>
      </c>
      <c r="AC58" s="2">
        <f t="shared" ca="1" si="17"/>
        <v>0</v>
      </c>
      <c r="AD58" s="2">
        <f t="shared" ca="1" si="17"/>
        <v>0</v>
      </c>
      <c r="AE58" s="2">
        <f t="shared" ca="1" si="17"/>
        <v>0</v>
      </c>
      <c r="AF58" s="2">
        <f t="shared" ca="1" si="17"/>
        <v>0</v>
      </c>
      <c r="AG58" s="2">
        <f t="shared" ca="1" si="17"/>
        <v>0</v>
      </c>
      <c r="AH58" s="2">
        <f t="shared" ca="1" si="17"/>
        <v>0</v>
      </c>
      <c r="AI58" s="2">
        <f t="shared" ca="1" si="17"/>
        <v>0</v>
      </c>
      <c r="AJ58" s="2">
        <f t="shared" ca="1" si="17"/>
        <v>0</v>
      </c>
      <c r="AK58" s="2">
        <f t="shared" ca="1" si="17"/>
        <v>0</v>
      </c>
      <c r="AL58" s="55">
        <v>1.6215725325548369</v>
      </c>
      <c r="AM58" s="55">
        <v>1.6262512081934424</v>
      </c>
      <c r="AN58" s="55">
        <v>1.6523499566936439</v>
      </c>
      <c r="AO58" s="55">
        <v>1.7826576411528956</v>
      </c>
      <c r="AP58" s="55">
        <v>1.7427024607596244</v>
      </c>
      <c r="AQ58" s="55">
        <v>1.6445978511206589</v>
      </c>
      <c r="AR58" s="55">
        <v>1.8352493581651803</v>
      </c>
      <c r="AS58" s="55">
        <v>1.6668791400111456</v>
      </c>
      <c r="AT58" s="55">
        <v>1.740611244964736</v>
      </c>
      <c r="AU58" s="55">
        <v>1.7495936824565028</v>
      </c>
      <c r="AV58" s="55">
        <v>1.8077406145103632</v>
      </c>
      <c r="AW58" s="55">
        <v>1.903968978705568</v>
      </c>
      <c r="AX58" s="55">
        <v>1.8525536376086991</v>
      </c>
      <c r="AY58" s="55">
        <v>1.7990666607261301</v>
      </c>
      <c r="AZ58" s="2">
        <f t="shared" ca="1" si="20"/>
        <v>0</v>
      </c>
      <c r="BA58" s="2">
        <f t="shared" ca="1" si="20"/>
        <v>0</v>
      </c>
      <c r="BB58" s="2">
        <f t="shared" ca="1" si="18"/>
        <v>0</v>
      </c>
      <c r="BC58" s="2">
        <f t="shared" ca="1" si="18"/>
        <v>0</v>
      </c>
      <c r="BD58" s="2">
        <f t="shared" ca="1" si="18"/>
        <v>0</v>
      </c>
      <c r="BE58" s="2">
        <f t="shared" ca="1" si="18"/>
        <v>0</v>
      </c>
      <c r="BF58" s="2">
        <f t="shared" ca="1" si="18"/>
        <v>0</v>
      </c>
      <c r="BG58" s="2">
        <f t="shared" ca="1" si="18"/>
        <v>0</v>
      </c>
      <c r="BH58" s="2">
        <f t="shared" ca="1" si="18"/>
        <v>0</v>
      </c>
      <c r="BI58" s="2">
        <f t="shared" ca="1" si="18"/>
        <v>0</v>
      </c>
      <c r="BJ58" s="2">
        <f t="shared" ca="1" si="18"/>
        <v>0</v>
      </c>
      <c r="BK58" s="2">
        <f t="shared" ca="1" si="18"/>
        <v>1</v>
      </c>
      <c r="BL58" s="2">
        <f t="shared" ca="1" si="18"/>
        <v>0</v>
      </c>
      <c r="BM58" s="2">
        <f t="shared" ca="1" si="18"/>
        <v>0</v>
      </c>
      <c r="BN58" s="2" t="str">
        <f t="shared" si="9"/>
        <v>TA</v>
      </c>
      <c r="BO58" s="2">
        <f t="shared" si="15"/>
        <v>0</v>
      </c>
      <c r="BP58" s="2">
        <f t="shared" si="16"/>
        <v>1</v>
      </c>
      <c r="BR58" s="2">
        <f t="shared" si="23"/>
        <v>0</v>
      </c>
      <c r="BS58" s="2">
        <f t="shared" si="23"/>
        <v>0</v>
      </c>
      <c r="BT58" s="2">
        <f t="shared" si="23"/>
        <v>0</v>
      </c>
      <c r="BU58" s="2">
        <f t="shared" si="23"/>
        <v>0</v>
      </c>
      <c r="BV58" s="2">
        <f t="shared" si="23"/>
        <v>0</v>
      </c>
      <c r="BW58" s="2">
        <f t="shared" si="23"/>
        <v>0</v>
      </c>
      <c r="BX58" s="2">
        <f t="shared" si="23"/>
        <v>0</v>
      </c>
      <c r="BY58" s="2">
        <f t="shared" si="23"/>
        <v>0</v>
      </c>
      <c r="BZ58" s="2">
        <f t="shared" si="23"/>
        <v>0</v>
      </c>
      <c r="CA58" s="2">
        <f t="shared" si="23"/>
        <v>0</v>
      </c>
      <c r="CB58" s="2">
        <f t="shared" si="23"/>
        <v>0</v>
      </c>
      <c r="CC58" s="2">
        <f t="shared" si="23"/>
        <v>0</v>
      </c>
      <c r="CD58" s="2">
        <f t="shared" si="23"/>
        <v>0</v>
      </c>
      <c r="CE58" s="2">
        <f t="shared" si="23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ТА-4  -  δt_конд</v>
      </c>
      <c r="B59" s="15" t="s">
        <v>1360</v>
      </c>
      <c r="C59" s="18">
        <v>18</v>
      </c>
      <c r="D59" s="18">
        <v>5</v>
      </c>
      <c r="E59" s="22" t="s">
        <v>608</v>
      </c>
      <c r="F59" s="22">
        <v>3</v>
      </c>
      <c r="G59" s="22"/>
      <c r="H59" s="20">
        <f t="shared" ca="1" si="5"/>
        <v>0</v>
      </c>
      <c r="I59" s="16" t="str">
        <f t="shared" si="6"/>
        <v>04T002TA0020</v>
      </c>
      <c r="J59" s="54">
        <v>1.1344209999999961</v>
      </c>
      <c r="K59" s="54">
        <v>0.68726900000000057</v>
      </c>
      <c r="L59" s="54">
        <v>1.070450000000001</v>
      </c>
      <c r="M59" s="54">
        <v>0.30466598000003842</v>
      </c>
      <c r="N59" s="54">
        <v>0.97656800000000032</v>
      </c>
      <c r="O59" s="54">
        <v>0.97774500000000231</v>
      </c>
      <c r="P59" s="54">
        <v>1.4329350000000005</v>
      </c>
      <c r="Q59" s="54">
        <v>1.486618</v>
      </c>
      <c r="R59" s="54">
        <v>1.1945329999999998</v>
      </c>
      <c r="S59" s="54">
        <v>0.20165899999999937</v>
      </c>
      <c r="T59" s="54">
        <v>0.81046400000000318</v>
      </c>
      <c r="U59" s="54">
        <v>2.4820240000000027</v>
      </c>
      <c r="V59" s="54">
        <v>0.75718499999999977</v>
      </c>
      <c r="W59" s="56">
        <v>1.0176270000000045</v>
      </c>
      <c r="X59" s="2">
        <f t="shared" ca="1" si="19"/>
        <v>0</v>
      </c>
      <c r="Y59" s="2">
        <f t="shared" ca="1" si="19"/>
        <v>0</v>
      </c>
      <c r="Z59" s="2">
        <f t="shared" ca="1" si="17"/>
        <v>0</v>
      </c>
      <c r="AA59" s="2">
        <f t="shared" ca="1" si="17"/>
        <v>0</v>
      </c>
      <c r="AB59" s="2">
        <f t="shared" ca="1" si="17"/>
        <v>0</v>
      </c>
      <c r="AC59" s="2">
        <f t="shared" ca="1" si="17"/>
        <v>0</v>
      </c>
      <c r="AD59" s="2">
        <f t="shared" ca="1" si="17"/>
        <v>0</v>
      </c>
      <c r="AE59" s="2">
        <f t="shared" ca="1" si="17"/>
        <v>0</v>
      </c>
      <c r="AF59" s="2">
        <f t="shared" ca="1" si="17"/>
        <v>0</v>
      </c>
      <c r="AG59" s="2">
        <f t="shared" ca="1" si="17"/>
        <v>0</v>
      </c>
      <c r="AH59" s="2">
        <f t="shared" ca="1" si="17"/>
        <v>0</v>
      </c>
      <c r="AI59" s="2">
        <f t="shared" ca="1" si="17"/>
        <v>0</v>
      </c>
      <c r="AJ59" s="2">
        <f t="shared" ca="1" si="17"/>
        <v>0</v>
      </c>
      <c r="AK59" s="2">
        <f t="shared" ca="1" si="17"/>
        <v>0</v>
      </c>
      <c r="AL59" s="55">
        <v>2.3400080784101807</v>
      </c>
      <c r="AM59" s="55">
        <v>2.2935243415013851</v>
      </c>
      <c r="AN59" s="55">
        <v>2.3176551773712868</v>
      </c>
      <c r="AO59" s="55">
        <v>2.4049020736704603</v>
      </c>
      <c r="AP59" s="55">
        <v>1.7736131339677317</v>
      </c>
      <c r="AQ59" s="55">
        <v>2.9320792829429543</v>
      </c>
      <c r="AR59" s="55">
        <v>5.5233328703037712</v>
      </c>
      <c r="AS59" s="55">
        <v>2.3873134317874976</v>
      </c>
      <c r="AT59" s="55">
        <v>1.7430277931587268</v>
      </c>
      <c r="AU59" s="55">
        <v>1.5024301769426796</v>
      </c>
      <c r="AV59" s="55">
        <v>1.3291289266486341</v>
      </c>
      <c r="AW59" s="55">
        <v>2.609599176179906</v>
      </c>
      <c r="AX59" s="55">
        <v>2.5081679645857502</v>
      </c>
      <c r="AY59" s="55">
        <v>1.6123405364014625</v>
      </c>
      <c r="AZ59" s="2">
        <f t="shared" ca="1" si="20"/>
        <v>0</v>
      </c>
      <c r="BA59" s="2">
        <f t="shared" ca="1" si="20"/>
        <v>0</v>
      </c>
      <c r="BB59" s="2">
        <f t="shared" ca="1" si="18"/>
        <v>0</v>
      </c>
      <c r="BC59" s="2">
        <f t="shared" ca="1" si="18"/>
        <v>0</v>
      </c>
      <c r="BD59" s="2">
        <f t="shared" ca="1" si="18"/>
        <v>0</v>
      </c>
      <c r="BE59" s="2">
        <f t="shared" ca="1" si="18"/>
        <v>0</v>
      </c>
      <c r="BF59" s="2">
        <f t="shared" ca="1" si="18"/>
        <v>0</v>
      </c>
      <c r="BG59" s="2">
        <f t="shared" ca="1" si="18"/>
        <v>0</v>
      </c>
      <c r="BH59" s="2">
        <f t="shared" ca="1" si="18"/>
        <v>0</v>
      </c>
      <c r="BI59" s="2">
        <f t="shared" ca="1" si="18"/>
        <v>0</v>
      </c>
      <c r="BJ59" s="2">
        <f t="shared" ca="1" si="18"/>
        <v>0</v>
      </c>
      <c r="BK59" s="2">
        <f t="shared" ca="1" si="18"/>
        <v>2</v>
      </c>
      <c r="BL59" s="2">
        <f t="shared" ca="1" si="18"/>
        <v>0</v>
      </c>
      <c r="BM59" s="2">
        <f t="shared" ca="1" si="18"/>
        <v>0</v>
      </c>
      <c r="BN59" s="2" t="str">
        <f t="shared" si="9"/>
        <v>TA</v>
      </c>
      <c r="BO59" s="2">
        <f t="shared" si="15"/>
        <v>0</v>
      </c>
      <c r="BP59" s="2">
        <f t="shared" si="16"/>
        <v>1</v>
      </c>
      <c r="BR59" s="2">
        <f t="shared" si="23"/>
        <v>0</v>
      </c>
      <c r="BS59" s="2">
        <f t="shared" si="23"/>
        <v>0</v>
      </c>
      <c r="BT59" s="2">
        <f t="shared" si="23"/>
        <v>0</v>
      </c>
      <c r="BU59" s="2">
        <f t="shared" si="23"/>
        <v>0</v>
      </c>
      <c r="BV59" s="2">
        <f t="shared" si="23"/>
        <v>0</v>
      </c>
      <c r="BW59" s="2">
        <f t="shared" si="23"/>
        <v>0</v>
      </c>
      <c r="BX59" s="2">
        <f t="shared" si="23"/>
        <v>0</v>
      </c>
      <c r="BY59" s="2">
        <f t="shared" si="23"/>
        <v>0</v>
      </c>
      <c r="BZ59" s="2">
        <f t="shared" si="23"/>
        <v>0</v>
      </c>
      <c r="CA59" s="2">
        <f t="shared" si="23"/>
        <v>0</v>
      </c>
      <c r="CB59" s="2">
        <f t="shared" si="23"/>
        <v>0</v>
      </c>
      <c r="CC59" s="2">
        <f t="shared" si="23"/>
        <v>0</v>
      </c>
      <c r="CD59" s="2">
        <f t="shared" si="23"/>
        <v>0</v>
      </c>
      <c r="CE59" s="2">
        <f t="shared" si="23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ТА-5  -  δt_конд</v>
      </c>
      <c r="B60" s="15" t="s">
        <v>1361</v>
      </c>
      <c r="C60" s="18">
        <v>18</v>
      </c>
      <c r="D60" s="18">
        <v>5</v>
      </c>
      <c r="E60" s="22" t="s">
        <v>608</v>
      </c>
      <c r="F60" s="22">
        <v>3</v>
      </c>
      <c r="G60" s="22"/>
      <c r="H60" s="20">
        <f t="shared" ca="1" si="5"/>
        <v>0</v>
      </c>
      <c r="I60" s="16" t="str">
        <f t="shared" si="6"/>
        <v>05T002TA0020</v>
      </c>
      <c r="J60" s="54">
        <v>0.43391000000000091</v>
      </c>
      <c r="K60" s="54">
        <v>1.3310209999999998</v>
      </c>
      <c r="L60" s="54">
        <v>0.83102099999999979</v>
      </c>
      <c r="M60" s="54">
        <v>1.030977</v>
      </c>
      <c r="N60" s="54">
        <v>0.46429999999999794</v>
      </c>
      <c r="O60" s="54">
        <v>0.90675600000000145</v>
      </c>
      <c r="P60" s="54">
        <v>1.0542299999999969</v>
      </c>
      <c r="Q60" s="54">
        <v>0.58294599999999974</v>
      </c>
      <c r="R60" s="54">
        <v>0.94401000000000224</v>
      </c>
      <c r="S60" s="54">
        <v>0.25333499999999987</v>
      </c>
      <c r="T60" s="54">
        <v>0.81469600000000497</v>
      </c>
      <c r="U60" s="54">
        <v>0.76385400000000203</v>
      </c>
      <c r="V60" s="54">
        <v>0.74238600000000332</v>
      </c>
      <c r="W60" s="56">
        <v>0.64401699999999806</v>
      </c>
      <c r="X60" s="2">
        <f t="shared" ca="1" si="19"/>
        <v>0</v>
      </c>
      <c r="Y60" s="2">
        <f t="shared" ca="1" si="19"/>
        <v>0</v>
      </c>
      <c r="Z60" s="2">
        <f t="shared" ca="1" si="17"/>
        <v>0</v>
      </c>
      <c r="AA60" s="2">
        <f t="shared" ca="1" si="17"/>
        <v>0</v>
      </c>
      <c r="AB60" s="2">
        <f t="shared" ca="1" si="17"/>
        <v>0</v>
      </c>
      <c r="AC60" s="2">
        <f t="shared" ca="1" si="17"/>
        <v>0</v>
      </c>
      <c r="AD60" s="2">
        <f t="shared" ca="1" si="17"/>
        <v>0</v>
      </c>
      <c r="AE60" s="2">
        <f t="shared" ca="1" si="17"/>
        <v>0</v>
      </c>
      <c r="AF60" s="2">
        <f t="shared" ca="1" si="17"/>
        <v>0</v>
      </c>
      <c r="AG60" s="2">
        <f t="shared" ca="1" si="17"/>
        <v>0</v>
      </c>
      <c r="AH60" s="2">
        <f t="shared" ca="1" si="17"/>
        <v>0</v>
      </c>
      <c r="AI60" s="2">
        <f t="shared" ca="1" si="17"/>
        <v>0</v>
      </c>
      <c r="AJ60" s="2">
        <f t="shared" ca="1" si="17"/>
        <v>0</v>
      </c>
      <c r="AK60" s="2">
        <f t="shared" ca="1" si="17"/>
        <v>0</v>
      </c>
      <c r="AL60" s="55">
        <v>1.6172598930602833</v>
      </c>
      <c r="AM60" s="55">
        <v>1.2351055371626298</v>
      </c>
      <c r="AN60" s="55">
        <v>1.5494276421430473</v>
      </c>
      <c r="AO60" s="55">
        <v>1.3417360490512831</v>
      </c>
      <c r="AP60" s="55">
        <v>1.463085571349672</v>
      </c>
      <c r="AQ60" s="55">
        <v>3.7698522660071054</v>
      </c>
      <c r="AR60" s="55">
        <v>3.9624464997671121</v>
      </c>
      <c r="AS60" s="55">
        <v>1.2999779473851987</v>
      </c>
      <c r="AT60" s="55">
        <v>1.6684445297908517</v>
      </c>
      <c r="AU60" s="55">
        <v>2.9104209829844478</v>
      </c>
      <c r="AV60" s="55">
        <v>2.9072496735870965</v>
      </c>
      <c r="AW60" s="55">
        <v>3.6028029331282454</v>
      </c>
      <c r="AX60" s="55">
        <v>4.0327563679377887</v>
      </c>
      <c r="AY60" s="55">
        <v>3.7004394463625192</v>
      </c>
      <c r="AZ60" s="2">
        <f t="shared" ca="1" si="20"/>
        <v>0</v>
      </c>
      <c r="BA60" s="2">
        <f t="shared" ca="1" si="20"/>
        <v>0</v>
      </c>
      <c r="BB60" s="2">
        <f t="shared" ca="1" si="18"/>
        <v>0</v>
      </c>
      <c r="BC60" s="2">
        <f t="shared" ca="1" si="18"/>
        <v>0</v>
      </c>
      <c r="BD60" s="2">
        <f t="shared" ca="1" si="18"/>
        <v>0</v>
      </c>
      <c r="BE60" s="2">
        <f t="shared" ca="1" si="18"/>
        <v>0</v>
      </c>
      <c r="BF60" s="2">
        <f t="shared" ca="1" si="18"/>
        <v>0</v>
      </c>
      <c r="BG60" s="2">
        <f t="shared" ca="1" si="18"/>
        <v>0</v>
      </c>
      <c r="BH60" s="2">
        <f t="shared" ca="1" si="18"/>
        <v>0</v>
      </c>
      <c r="BI60" s="2">
        <f t="shared" ca="1" si="18"/>
        <v>0</v>
      </c>
      <c r="BJ60" s="2">
        <f t="shared" ca="1" si="18"/>
        <v>0</v>
      </c>
      <c r="BK60" s="2">
        <f t="shared" ca="1" si="18"/>
        <v>2</v>
      </c>
      <c r="BL60" s="2">
        <f t="shared" ca="1" si="18"/>
        <v>0</v>
      </c>
      <c r="BM60" s="2">
        <f t="shared" ca="1" si="18"/>
        <v>0</v>
      </c>
      <c r="BN60" s="2" t="str">
        <f t="shared" si="9"/>
        <v>TA</v>
      </c>
      <c r="BO60" s="2">
        <f t="shared" si="15"/>
        <v>0</v>
      </c>
      <c r="BP60" s="2">
        <f t="shared" si="16"/>
        <v>1</v>
      </c>
      <c r="BR60" s="2">
        <f t="shared" si="23"/>
        <v>0</v>
      </c>
      <c r="BS60" s="2">
        <f t="shared" si="23"/>
        <v>0</v>
      </c>
      <c r="BT60" s="2">
        <f t="shared" si="23"/>
        <v>0</v>
      </c>
      <c r="BU60" s="2">
        <f t="shared" si="23"/>
        <v>0</v>
      </c>
      <c r="BV60" s="2">
        <f t="shared" si="23"/>
        <v>0</v>
      </c>
      <c r="BW60" s="2">
        <f t="shared" si="23"/>
        <v>0</v>
      </c>
      <c r="BX60" s="2">
        <f t="shared" si="23"/>
        <v>0</v>
      </c>
      <c r="BY60" s="2">
        <f t="shared" si="23"/>
        <v>0</v>
      </c>
      <c r="BZ60" s="2">
        <f t="shared" si="23"/>
        <v>0</v>
      </c>
      <c r="CA60" s="2">
        <f t="shared" si="23"/>
        <v>0</v>
      </c>
      <c r="CB60" s="2">
        <f t="shared" si="23"/>
        <v>0</v>
      </c>
      <c r="CC60" s="2">
        <f t="shared" si="23"/>
        <v>0</v>
      </c>
      <c r="CD60" s="2">
        <f t="shared" si="23"/>
        <v>0</v>
      </c>
      <c r="CE60" s="2">
        <f t="shared" si="23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ТА-6  -  δt_конд</v>
      </c>
      <c r="B61" s="15" t="s">
        <v>1362</v>
      </c>
      <c r="C61" s="18">
        <v>18</v>
      </c>
      <c r="D61" s="18">
        <v>5</v>
      </c>
      <c r="E61" s="22" t="s">
        <v>608</v>
      </c>
      <c r="F61" s="22">
        <v>3</v>
      </c>
      <c r="G61" s="22"/>
      <c r="H61" s="20">
        <f t="shared" ca="1" si="5"/>
        <v>0</v>
      </c>
      <c r="I61" s="16" t="str">
        <f t="shared" si="6"/>
        <v>06T002TA0020</v>
      </c>
      <c r="J61" s="54">
        <v>0.73309103999999792</v>
      </c>
      <c r="K61" s="54">
        <v>1.9003080800000482</v>
      </c>
      <c r="L61" s="54">
        <v>0.20183740000000938</v>
      </c>
      <c r="M61" s="54">
        <v>0.91865801000004765</v>
      </c>
      <c r="N61" s="54">
        <v>0.33880116000000271</v>
      </c>
      <c r="O61" s="54">
        <v>0.98801065999999693</v>
      </c>
      <c r="P61" s="54">
        <v>1.0982778000000053</v>
      </c>
      <c r="Q61" s="54">
        <v>0.46186787000001317</v>
      </c>
      <c r="R61" s="54">
        <v>0.40961381000001751</v>
      </c>
      <c r="S61" s="54">
        <v>0.78139641000003479</v>
      </c>
      <c r="T61" s="54">
        <v>0.37799052000000444</v>
      </c>
      <c r="U61" s="54">
        <v>3.3538215100000102</v>
      </c>
      <c r="V61" s="54">
        <v>6.3093746500000165</v>
      </c>
      <c r="W61" s="56">
        <v>5.583054770000011</v>
      </c>
      <c r="X61" s="2">
        <f t="shared" ca="1" si="19"/>
        <v>0</v>
      </c>
      <c r="Y61" s="2">
        <f t="shared" ca="1" si="19"/>
        <v>0</v>
      </c>
      <c r="Z61" s="2">
        <f t="shared" ca="1" si="17"/>
        <v>0</v>
      </c>
      <c r="AA61" s="2">
        <f t="shared" ca="1" si="17"/>
        <v>0</v>
      </c>
      <c r="AB61" s="2">
        <f t="shared" ca="1" si="17"/>
        <v>0</v>
      </c>
      <c r="AC61" s="2">
        <f t="shared" ca="1" si="17"/>
        <v>0</v>
      </c>
      <c r="AD61" s="2">
        <f t="shared" ca="1" si="17"/>
        <v>0</v>
      </c>
      <c r="AE61" s="2">
        <f t="shared" ca="1" si="17"/>
        <v>0</v>
      </c>
      <c r="AF61" s="2">
        <f t="shared" ca="1" si="17"/>
        <v>0</v>
      </c>
      <c r="AG61" s="2">
        <f t="shared" ca="1" si="17"/>
        <v>0</v>
      </c>
      <c r="AH61" s="2">
        <f t="shared" ca="1" si="17"/>
        <v>0</v>
      </c>
      <c r="AI61" s="2">
        <f t="shared" ca="1" si="17"/>
        <v>0</v>
      </c>
      <c r="AJ61" s="2">
        <f t="shared" ca="1" si="17"/>
        <v>0</v>
      </c>
      <c r="AK61" s="2">
        <f t="shared" ca="1" si="17"/>
        <v>0</v>
      </c>
      <c r="AL61" s="55">
        <v>0.77743692498100847</v>
      </c>
      <c r="AM61" s="55">
        <v>0.70478749393311602</v>
      </c>
      <c r="AN61" s="55">
        <v>0.78325907598148525</v>
      </c>
      <c r="AO61" s="55">
        <v>0.98031852902875372</v>
      </c>
      <c r="AP61" s="55">
        <v>0.64340177613370342</v>
      </c>
      <c r="AQ61" s="55">
        <v>3.6635336203058881</v>
      </c>
      <c r="AR61" s="55">
        <v>3.635002982909751</v>
      </c>
      <c r="AS61" s="55">
        <v>0.40712127839522982</v>
      </c>
      <c r="AT61" s="55">
        <v>0.4571798631015811</v>
      </c>
      <c r="AU61" s="55">
        <v>0.58830219164745778</v>
      </c>
      <c r="AV61" s="55">
        <v>0.53702968471120438</v>
      </c>
      <c r="AW61" s="55">
        <v>2.3999870041665412</v>
      </c>
      <c r="AX61" s="55">
        <v>2.2858785393752199</v>
      </c>
      <c r="AY61" s="55">
        <v>0.75709980632943452</v>
      </c>
      <c r="AZ61" s="2">
        <f t="shared" ca="1" si="20"/>
        <v>0</v>
      </c>
      <c r="BA61" s="2">
        <f t="shared" ca="1" si="20"/>
        <v>0</v>
      </c>
      <c r="BB61" s="2">
        <f t="shared" ca="1" si="18"/>
        <v>0</v>
      </c>
      <c r="BC61" s="2">
        <f t="shared" ca="1" si="18"/>
        <v>0</v>
      </c>
      <c r="BD61" s="2">
        <f t="shared" ca="1" si="18"/>
        <v>0</v>
      </c>
      <c r="BE61" s="2">
        <f t="shared" ca="1" si="18"/>
        <v>0</v>
      </c>
      <c r="BF61" s="2">
        <f t="shared" ca="1" si="18"/>
        <v>0</v>
      </c>
      <c r="BG61" s="2">
        <f t="shared" ca="1" si="18"/>
        <v>0</v>
      </c>
      <c r="BH61" s="2">
        <f t="shared" ca="1" si="18"/>
        <v>0</v>
      </c>
      <c r="BI61" s="2">
        <f t="shared" ca="1" si="18"/>
        <v>0</v>
      </c>
      <c r="BJ61" s="2">
        <f t="shared" ca="1" si="18"/>
        <v>0</v>
      </c>
      <c r="BK61" s="2">
        <f t="shared" ca="1" si="18"/>
        <v>2</v>
      </c>
      <c r="BL61" s="2">
        <f t="shared" ca="1" si="18"/>
        <v>0</v>
      </c>
      <c r="BM61" s="2">
        <f t="shared" ca="1" si="18"/>
        <v>0</v>
      </c>
      <c r="BN61" s="2" t="str">
        <f t="shared" si="9"/>
        <v>TA</v>
      </c>
      <c r="BO61" s="2">
        <f t="shared" si="15"/>
        <v>0</v>
      </c>
      <c r="BP61" s="2">
        <f t="shared" si="16"/>
        <v>1</v>
      </c>
      <c r="BR61" s="2">
        <f t="shared" si="23"/>
        <v>0</v>
      </c>
      <c r="BS61" s="2">
        <f t="shared" si="23"/>
        <v>0</v>
      </c>
      <c r="BT61" s="2">
        <f t="shared" si="23"/>
        <v>0</v>
      </c>
      <c r="BU61" s="2">
        <f t="shared" si="23"/>
        <v>0</v>
      </c>
      <c r="BV61" s="2">
        <f t="shared" si="23"/>
        <v>0</v>
      </c>
      <c r="BW61" s="2">
        <f t="shared" si="23"/>
        <v>0</v>
      </c>
      <c r="BX61" s="2">
        <f t="shared" si="23"/>
        <v>0</v>
      </c>
      <c r="BY61" s="2">
        <f t="shared" si="23"/>
        <v>0</v>
      </c>
      <c r="BZ61" s="2">
        <f t="shared" si="23"/>
        <v>0</v>
      </c>
      <c r="CA61" s="2">
        <f t="shared" si="23"/>
        <v>0</v>
      </c>
      <c r="CB61" s="2">
        <f t="shared" si="23"/>
        <v>0</v>
      </c>
      <c r="CC61" s="2">
        <f t="shared" si="23"/>
        <v>0</v>
      </c>
      <c r="CD61" s="2">
        <f t="shared" si="23"/>
        <v>0</v>
      </c>
      <c r="CE61" s="2">
        <f t="shared" si="23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ТА-1  -  W</v>
      </c>
      <c r="B62" s="15" t="s">
        <v>1363</v>
      </c>
      <c r="C62" s="18">
        <v>99</v>
      </c>
      <c r="D62" s="18">
        <v>82</v>
      </c>
      <c r="E62" s="22" t="s">
        <v>118</v>
      </c>
      <c r="F62" s="22">
        <v>3</v>
      </c>
      <c r="G62" s="22"/>
      <c r="H62" s="20">
        <f t="shared" ca="1" si="5"/>
        <v>0</v>
      </c>
      <c r="I62" s="16" t="str">
        <f t="shared" si="6"/>
        <v>01T012KV0020</v>
      </c>
      <c r="J62" s="54">
        <v>94</v>
      </c>
      <c r="K62" s="54">
        <v>95.02000000000001</v>
      </c>
      <c r="L62" s="54">
        <v>94.87</v>
      </c>
      <c r="M62" s="54">
        <v>92.01</v>
      </c>
      <c r="N62" s="54">
        <v>92.92</v>
      </c>
      <c r="O62" s="54">
        <v>95.179999999999993</v>
      </c>
      <c r="P62" s="54">
        <v>95.83</v>
      </c>
      <c r="Q62" s="54">
        <v>95.64</v>
      </c>
      <c r="R62" s="54">
        <v>95.08</v>
      </c>
      <c r="S62" s="54">
        <v>95.36</v>
      </c>
      <c r="T62" s="54">
        <v>93.33</v>
      </c>
      <c r="U62" s="54">
        <v>87.8</v>
      </c>
      <c r="V62" s="54">
        <v>89.63</v>
      </c>
      <c r="W62" s="56">
        <v>90.42</v>
      </c>
      <c r="X62" s="2">
        <f t="shared" ca="1" si="19"/>
        <v>0</v>
      </c>
      <c r="Y62" s="2">
        <f t="shared" ca="1" si="19"/>
        <v>0</v>
      </c>
      <c r="Z62" s="2">
        <f t="shared" ca="1" si="17"/>
        <v>0</v>
      </c>
      <c r="AA62" s="2">
        <f t="shared" ca="1" si="17"/>
        <v>0</v>
      </c>
      <c r="AB62" s="2">
        <f t="shared" ca="1" si="17"/>
        <v>0</v>
      </c>
      <c r="AC62" s="2">
        <f t="shared" ref="AC62:AK67" ca="1" si="24">IF(O62&lt;&gt;"",IF(LEFT($E62,2)="+-",IF(OR(O62&lt;MIN($C62:$D62),O62&gt;MAX($C62:$D62)),1,0),IF(AND(1*$E62&gt;0,O62&gt;MAX($C62:$D62)),1,IF(AND(1*$E62&lt;0,O62&lt;MIN($C62:$D62)),1,0)))+10*IF(SUM(OFFSET($A$68,MATCH(MID($A62,1,SEARCH(" ",$A62)-1)&amp;"  -  ЧЧР",$A$68:$A$79,0)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$68,IFERROR(MATCH("КА-"&amp;MID($A62,4,2)*1&amp;"А  -  ЧЧР",$A$68:$A$79,0),MATCH("КА-"&amp;MID($A62,4,2)*1&amp;"  -  ЧЧР",$A$68:$A$79,0))-1,COLUMN(O62)-1,,)+OFFSET($A$68,IFERROR(MATCH("КА-"&amp;MID($A62,4,2)*1&amp;"Б  -  ЧЧР",$A$68:$A$79,0),MATCH("КА-"&amp;MID($A62,4,2)*1&amp;"  -  ЧЧР",$A$68:$A$79,0))-1,COLUMN(O62)-1,,)=48,1,0),1),1)),0),0)*IF($G62&gt;0,IF(COLUMN(Y$7)-COLUMN($J$7)&gt;=$D$2+$G62,IF(SUM(OFFSET(Y62,,-1,,-$G62))&gt;=$G62*21,2,1),1),2)</f>
        <v>0</v>
      </c>
      <c r="AD62" s="2">
        <f t="shared" ca="1" si="24"/>
        <v>0</v>
      </c>
      <c r="AE62" s="2">
        <f t="shared" ca="1" si="24"/>
        <v>0</v>
      </c>
      <c r="AF62" s="2">
        <f t="shared" ca="1" si="24"/>
        <v>0</v>
      </c>
      <c r="AG62" s="2">
        <f t="shared" ca="1" si="24"/>
        <v>0</v>
      </c>
      <c r="AH62" s="2">
        <f t="shared" ca="1" si="24"/>
        <v>0</v>
      </c>
      <c r="AI62" s="2">
        <f t="shared" ca="1" si="24"/>
        <v>40</v>
      </c>
      <c r="AJ62" s="2">
        <f t="shared" ca="1" si="24"/>
        <v>0</v>
      </c>
      <c r="AK62" s="2">
        <f t="shared" ca="1" si="24"/>
        <v>0</v>
      </c>
      <c r="AL62" s="55">
        <v>94.949593866249998</v>
      </c>
      <c r="AM62" s="55">
        <v>95.219300116439996</v>
      </c>
      <c r="AN62" s="55">
        <v>95.265290406049999</v>
      </c>
      <c r="AO62" s="55">
        <v>93.820999841749995</v>
      </c>
      <c r="AP62" s="55">
        <v>94.903015652999997</v>
      </c>
      <c r="AQ62" s="55">
        <v>96.046170542490003</v>
      </c>
      <c r="AR62" s="55">
        <v>96.556843348230004</v>
      </c>
      <c r="AS62" s="55">
        <v>96.412412320140007</v>
      </c>
      <c r="AT62" s="55">
        <v>95.855115427689995</v>
      </c>
      <c r="AU62" s="55">
        <v>96.002021548130003</v>
      </c>
      <c r="AV62" s="55">
        <v>94.318907721480002</v>
      </c>
      <c r="AW62" s="55">
        <v>91.587295855310003</v>
      </c>
      <c r="AX62" s="55">
        <v>93.031312270740003</v>
      </c>
      <c r="AY62" s="55">
        <v>93.426481391229999</v>
      </c>
      <c r="AZ62" s="2">
        <f t="shared" ca="1" si="20"/>
        <v>0</v>
      </c>
      <c r="BA62" s="2">
        <f t="shared" ca="1" si="20"/>
        <v>0</v>
      </c>
      <c r="BB62" s="2">
        <f t="shared" ca="1" si="18"/>
        <v>0</v>
      </c>
      <c r="BC62" s="2">
        <f t="shared" ca="1" si="18"/>
        <v>0</v>
      </c>
      <c r="BD62" s="2">
        <f t="shared" ca="1" si="18"/>
        <v>0</v>
      </c>
      <c r="BE62" s="2">
        <f t="shared" ref="BE62:BM80" ca="1" si="25">COUNTIF(OFFSET(M62,,$D$2+2,COUNTIF(OFFSET($H62,1-ROW($H62),2+4*$D$2,80),"="&amp;OFFSET($H62,,2+4*$D$2))),"&gt;20")</f>
        <v>0</v>
      </c>
      <c r="BF62" s="2">
        <f t="shared" ca="1" si="25"/>
        <v>0</v>
      </c>
      <c r="BG62" s="2">
        <f t="shared" ca="1" si="25"/>
        <v>0</v>
      </c>
      <c r="BH62" s="2">
        <f t="shared" ca="1" si="25"/>
        <v>0</v>
      </c>
      <c r="BI62" s="2">
        <f t="shared" ca="1" si="25"/>
        <v>0</v>
      </c>
      <c r="BJ62" s="2">
        <f t="shared" ca="1" si="25"/>
        <v>0</v>
      </c>
      <c r="BK62" s="2">
        <f t="shared" ca="1" si="25"/>
        <v>2</v>
      </c>
      <c r="BL62" s="2">
        <f t="shared" ca="1" si="25"/>
        <v>0</v>
      </c>
      <c r="BM62" s="2">
        <f t="shared" ca="1" si="25"/>
        <v>0</v>
      </c>
      <c r="BN62" s="2" t="str">
        <f t="shared" si="9"/>
        <v>KV</v>
      </c>
      <c r="BO62" s="2">
        <f t="shared" si="15"/>
        <v>0</v>
      </c>
      <c r="BP62" s="2">
        <f t="shared" si="16"/>
        <v>1</v>
      </c>
      <c r="BR62" s="2">
        <f t="shared" ref="BR62:CE67" si="26">IF(AND(J74 &gt;0,J62 &gt;0,J62&lt;$D62),1,0)</f>
        <v>0</v>
      </c>
      <c r="BS62" s="2">
        <f t="shared" si="26"/>
        <v>0</v>
      </c>
      <c r="BT62" s="2">
        <f t="shared" si="26"/>
        <v>0</v>
      </c>
      <c r="BU62" s="2">
        <f t="shared" si="26"/>
        <v>0</v>
      </c>
      <c r="BV62" s="2">
        <f t="shared" si="26"/>
        <v>0</v>
      </c>
      <c r="BW62" s="2">
        <f t="shared" si="26"/>
        <v>0</v>
      </c>
      <c r="BX62" s="2">
        <f t="shared" si="26"/>
        <v>0</v>
      </c>
      <c r="BY62" s="2">
        <f t="shared" si="26"/>
        <v>0</v>
      </c>
      <c r="BZ62" s="2">
        <f t="shared" si="26"/>
        <v>0</v>
      </c>
      <c r="CA62" s="2">
        <f t="shared" si="26"/>
        <v>0</v>
      </c>
      <c r="CB62" s="2">
        <f t="shared" si="26"/>
        <v>0</v>
      </c>
      <c r="CC62" s="2">
        <f t="shared" si="26"/>
        <v>0</v>
      </c>
      <c r="CD62" s="2">
        <f t="shared" si="26"/>
        <v>0</v>
      </c>
      <c r="CE62" s="2">
        <f t="shared" si="26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ТА-2  -  W</v>
      </c>
      <c r="B63" s="15" t="s">
        <v>1364</v>
      </c>
      <c r="C63" s="18">
        <v>99</v>
      </c>
      <c r="D63" s="18">
        <v>82</v>
      </c>
      <c r="E63" s="22" t="s">
        <v>118</v>
      </c>
      <c r="F63" s="22">
        <v>3</v>
      </c>
      <c r="G63" s="22"/>
      <c r="H63" s="20">
        <f t="shared" ca="1" si="5"/>
        <v>0</v>
      </c>
      <c r="I63" s="16" t="str">
        <f t="shared" si="6"/>
        <v>02T012KV0020</v>
      </c>
      <c r="J63" s="54">
        <v>96.23</v>
      </c>
      <c r="K63" s="54">
        <v>96.37</v>
      </c>
      <c r="L63" s="54">
        <v>96.43</v>
      </c>
      <c r="M63" s="54">
        <v>95.83</v>
      </c>
      <c r="N63" s="54">
        <v>95.26</v>
      </c>
      <c r="O63" s="54">
        <v>0</v>
      </c>
      <c r="P63" s="54">
        <v>0</v>
      </c>
      <c r="Q63" s="54">
        <v>94.42</v>
      </c>
      <c r="R63" s="54">
        <v>92.89</v>
      </c>
      <c r="S63" s="54">
        <v>92.41</v>
      </c>
      <c r="T63" s="54">
        <v>92.88</v>
      </c>
      <c r="U63" s="54">
        <v>92.789999999999992</v>
      </c>
      <c r="V63" s="54">
        <v>94.26</v>
      </c>
      <c r="W63" s="56">
        <v>94.789999999999992</v>
      </c>
      <c r="X63" s="2">
        <f t="shared" ca="1" si="19"/>
        <v>0</v>
      </c>
      <c r="Y63" s="2">
        <f t="shared" ca="1" si="19"/>
        <v>0</v>
      </c>
      <c r="Z63" s="2">
        <f t="shared" ca="1" si="19"/>
        <v>0</v>
      </c>
      <c r="AA63" s="2">
        <f t="shared" ca="1" si="19"/>
        <v>0</v>
      </c>
      <c r="AB63" s="2">
        <f t="shared" ca="1" si="19"/>
        <v>0</v>
      </c>
      <c r="AC63" s="2">
        <f t="shared" ca="1" si="24"/>
        <v>2</v>
      </c>
      <c r="AD63" s="2">
        <f t="shared" ca="1" si="24"/>
        <v>2</v>
      </c>
      <c r="AE63" s="2">
        <f t="shared" ca="1" si="24"/>
        <v>0</v>
      </c>
      <c r="AF63" s="2">
        <f t="shared" ca="1" si="24"/>
        <v>0</v>
      </c>
      <c r="AG63" s="2">
        <f t="shared" ca="1" si="24"/>
        <v>0</v>
      </c>
      <c r="AH63" s="2">
        <f t="shared" ca="1" si="24"/>
        <v>0</v>
      </c>
      <c r="AI63" s="2">
        <f t="shared" ca="1" si="24"/>
        <v>0</v>
      </c>
      <c r="AJ63" s="2">
        <f t="shared" ca="1" si="24"/>
        <v>0</v>
      </c>
      <c r="AK63" s="2">
        <f t="shared" ca="1" si="24"/>
        <v>0</v>
      </c>
      <c r="AL63" s="55">
        <v>96.290311134306549</v>
      </c>
      <c r="AM63" s="55">
        <v>96.519904347306095</v>
      </c>
      <c r="AN63" s="55">
        <v>96.559734741150109</v>
      </c>
      <c r="AO63" s="55">
        <v>95.831273392384631</v>
      </c>
      <c r="AP63" s="55">
        <v>95.900520971749557</v>
      </c>
      <c r="AQ63" s="55">
        <v>0</v>
      </c>
      <c r="AR63" s="55">
        <v>0</v>
      </c>
      <c r="AS63" s="55">
        <v>95.074513998945989</v>
      </c>
      <c r="AT63" s="55">
        <v>93.978686280076161</v>
      </c>
      <c r="AU63" s="55">
        <v>93.600073971783459</v>
      </c>
      <c r="AV63" s="55">
        <v>94.169665240842875</v>
      </c>
      <c r="AW63" s="55">
        <v>93.49134225988162</v>
      </c>
      <c r="AX63" s="55">
        <v>94.820557824614596</v>
      </c>
      <c r="AY63" s="55">
        <v>95.029533064165662</v>
      </c>
      <c r="AZ63" s="2">
        <f t="shared" ca="1" si="20"/>
        <v>0</v>
      </c>
      <c r="BA63" s="2">
        <f t="shared" ca="1" si="20"/>
        <v>0</v>
      </c>
      <c r="BB63" s="2">
        <f t="shared" ca="1" si="20"/>
        <v>0</v>
      </c>
      <c r="BC63" s="2">
        <f t="shared" ca="1" si="20"/>
        <v>0</v>
      </c>
      <c r="BD63" s="2">
        <f t="shared" ca="1" si="20"/>
        <v>0</v>
      </c>
      <c r="BE63" s="2">
        <f t="shared" ca="1" si="25"/>
        <v>0</v>
      </c>
      <c r="BF63" s="2">
        <f t="shared" ca="1" si="25"/>
        <v>0</v>
      </c>
      <c r="BG63" s="2">
        <f t="shared" ca="1" si="25"/>
        <v>0</v>
      </c>
      <c r="BH63" s="2">
        <f t="shared" ca="1" si="25"/>
        <v>0</v>
      </c>
      <c r="BI63" s="2">
        <f t="shared" ca="1" si="25"/>
        <v>0</v>
      </c>
      <c r="BJ63" s="2">
        <f t="shared" ca="1" si="25"/>
        <v>0</v>
      </c>
      <c r="BK63" s="2">
        <f t="shared" ca="1" si="25"/>
        <v>1</v>
      </c>
      <c r="BL63" s="2">
        <f t="shared" ca="1" si="25"/>
        <v>0</v>
      </c>
      <c r="BM63" s="2">
        <f t="shared" ca="1" si="25"/>
        <v>0</v>
      </c>
      <c r="BN63" s="2" t="str">
        <f t="shared" si="9"/>
        <v>KV</v>
      </c>
      <c r="BO63" s="2">
        <f t="shared" si="15"/>
        <v>0</v>
      </c>
      <c r="BP63" s="2">
        <f t="shared" si="16"/>
        <v>1</v>
      </c>
      <c r="BR63" s="2">
        <f t="shared" si="26"/>
        <v>0</v>
      </c>
      <c r="BS63" s="2">
        <f t="shared" si="26"/>
        <v>0</v>
      </c>
      <c r="BT63" s="2">
        <f t="shared" si="26"/>
        <v>0</v>
      </c>
      <c r="BU63" s="2">
        <f t="shared" si="26"/>
        <v>0</v>
      </c>
      <c r="BV63" s="2">
        <f t="shared" si="26"/>
        <v>0</v>
      </c>
      <c r="BW63" s="2">
        <f t="shared" si="26"/>
        <v>0</v>
      </c>
      <c r="BX63" s="2">
        <f t="shared" si="26"/>
        <v>0</v>
      </c>
      <c r="BY63" s="2">
        <f t="shared" si="26"/>
        <v>0</v>
      </c>
      <c r="BZ63" s="2">
        <f t="shared" si="26"/>
        <v>0</v>
      </c>
      <c r="CA63" s="2">
        <f t="shared" si="26"/>
        <v>0</v>
      </c>
      <c r="CB63" s="2">
        <f t="shared" si="26"/>
        <v>0</v>
      </c>
      <c r="CC63" s="2">
        <f t="shared" si="26"/>
        <v>0</v>
      </c>
      <c r="CD63" s="2">
        <f t="shared" si="26"/>
        <v>0</v>
      </c>
      <c r="CE63" s="2">
        <f t="shared" si="26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ТА-3  -  W</v>
      </c>
      <c r="B64" s="15" t="s">
        <v>1365</v>
      </c>
      <c r="C64" s="18">
        <v>99</v>
      </c>
      <c r="D64" s="18">
        <v>82</v>
      </c>
      <c r="E64" s="22" t="s">
        <v>118</v>
      </c>
      <c r="F64" s="22">
        <v>3</v>
      </c>
      <c r="G64" s="22"/>
      <c r="H64" s="20">
        <f t="shared" ca="1" si="5"/>
        <v>0</v>
      </c>
      <c r="I64" s="16" t="str">
        <f t="shared" si="6"/>
        <v>03T012KV0020</v>
      </c>
      <c r="J64" s="54">
        <v>94.17</v>
      </c>
      <c r="K64" s="54">
        <v>94.23</v>
      </c>
      <c r="L64" s="54">
        <v>94.59</v>
      </c>
      <c r="M64" s="54">
        <v>92.710000000000008</v>
      </c>
      <c r="N64" s="54">
        <v>93.75</v>
      </c>
      <c r="O64" s="54">
        <v>94.17</v>
      </c>
      <c r="P64" s="54">
        <v>93.61</v>
      </c>
      <c r="Q64" s="54">
        <v>93.13</v>
      </c>
      <c r="R64" s="54">
        <v>94.46</v>
      </c>
      <c r="S64" s="54">
        <v>94.12</v>
      </c>
      <c r="T64" s="54">
        <v>93</v>
      </c>
      <c r="U64" s="54">
        <v>88.67</v>
      </c>
      <c r="V64" s="54">
        <v>91.149999999999991</v>
      </c>
      <c r="W64" s="56">
        <v>92.17</v>
      </c>
      <c r="X64" s="2">
        <f t="shared" ca="1" si="19"/>
        <v>0</v>
      </c>
      <c r="Y64" s="2">
        <f t="shared" ca="1" si="19"/>
        <v>0</v>
      </c>
      <c r="Z64" s="2">
        <f t="shared" ca="1" si="19"/>
        <v>0</v>
      </c>
      <c r="AA64" s="2">
        <f t="shared" ca="1" si="19"/>
        <v>0</v>
      </c>
      <c r="AB64" s="2">
        <f t="shared" ca="1" si="19"/>
        <v>0</v>
      </c>
      <c r="AC64" s="2">
        <f t="shared" ca="1" si="24"/>
        <v>0</v>
      </c>
      <c r="AD64" s="2">
        <f t="shared" ca="1" si="24"/>
        <v>0</v>
      </c>
      <c r="AE64" s="2">
        <f t="shared" ca="1" si="24"/>
        <v>0</v>
      </c>
      <c r="AF64" s="2">
        <f t="shared" ca="1" si="24"/>
        <v>0</v>
      </c>
      <c r="AG64" s="2">
        <f t="shared" ca="1" si="24"/>
        <v>0</v>
      </c>
      <c r="AH64" s="2">
        <f t="shared" ca="1" si="24"/>
        <v>0</v>
      </c>
      <c r="AI64" s="2">
        <f t="shared" ca="1" si="24"/>
        <v>40</v>
      </c>
      <c r="AJ64" s="2">
        <f t="shared" ca="1" si="24"/>
        <v>0</v>
      </c>
      <c r="AK64" s="2">
        <f t="shared" ca="1" si="24"/>
        <v>0</v>
      </c>
      <c r="AL64" s="55">
        <v>95.205012666454579</v>
      </c>
      <c r="AM64" s="55">
        <v>95.380682342145988</v>
      </c>
      <c r="AN64" s="55">
        <v>95.307527625575048</v>
      </c>
      <c r="AO64" s="55">
        <v>93.865458653557965</v>
      </c>
      <c r="AP64" s="55">
        <v>94.088557044748867</v>
      </c>
      <c r="AQ64" s="55">
        <v>94.989646314420568</v>
      </c>
      <c r="AR64" s="55">
        <v>95.009053358937393</v>
      </c>
      <c r="AS64" s="55">
        <v>94.802153765690349</v>
      </c>
      <c r="AT64" s="55">
        <v>93.991095521851008</v>
      </c>
      <c r="AU64" s="55">
        <v>94.073083206246579</v>
      </c>
      <c r="AV64" s="55">
        <v>93.330635219864931</v>
      </c>
      <c r="AW64" s="55">
        <v>91.429142903667412</v>
      </c>
      <c r="AX64" s="55">
        <v>93.125718909202817</v>
      </c>
      <c r="AY64" s="55">
        <v>93.646372763924489</v>
      </c>
      <c r="AZ64" s="2">
        <f t="shared" ca="1" si="20"/>
        <v>0</v>
      </c>
      <c r="BA64" s="2">
        <f t="shared" ca="1" si="20"/>
        <v>0</v>
      </c>
      <c r="BB64" s="2">
        <f t="shared" ca="1" si="20"/>
        <v>0</v>
      </c>
      <c r="BC64" s="2">
        <f t="shared" ca="1" si="20"/>
        <v>0</v>
      </c>
      <c r="BD64" s="2">
        <f t="shared" ca="1" si="20"/>
        <v>0</v>
      </c>
      <c r="BE64" s="2">
        <f t="shared" ca="1" si="25"/>
        <v>0</v>
      </c>
      <c r="BF64" s="2">
        <f t="shared" ca="1" si="25"/>
        <v>0</v>
      </c>
      <c r="BG64" s="2">
        <f t="shared" ca="1" si="25"/>
        <v>0</v>
      </c>
      <c r="BH64" s="2">
        <f t="shared" ca="1" si="25"/>
        <v>0</v>
      </c>
      <c r="BI64" s="2">
        <f t="shared" ca="1" si="25"/>
        <v>0</v>
      </c>
      <c r="BJ64" s="2">
        <f t="shared" ca="1" si="25"/>
        <v>0</v>
      </c>
      <c r="BK64" s="2">
        <f t="shared" ca="1" si="25"/>
        <v>1</v>
      </c>
      <c r="BL64" s="2">
        <f t="shared" ca="1" si="25"/>
        <v>0</v>
      </c>
      <c r="BM64" s="2">
        <f t="shared" ca="1" si="25"/>
        <v>0</v>
      </c>
      <c r="BN64" s="2" t="str">
        <f t="shared" si="9"/>
        <v>KV</v>
      </c>
      <c r="BO64" s="2">
        <f t="shared" si="15"/>
        <v>0</v>
      </c>
      <c r="BP64" s="2">
        <f t="shared" si="16"/>
        <v>1</v>
      </c>
      <c r="BR64" s="2">
        <f t="shared" si="26"/>
        <v>0</v>
      </c>
      <c r="BS64" s="2">
        <f t="shared" si="26"/>
        <v>0</v>
      </c>
      <c r="BT64" s="2">
        <f t="shared" si="26"/>
        <v>0</v>
      </c>
      <c r="BU64" s="2">
        <f t="shared" si="26"/>
        <v>0</v>
      </c>
      <c r="BV64" s="2">
        <f t="shared" si="26"/>
        <v>0</v>
      </c>
      <c r="BW64" s="2">
        <f t="shared" si="26"/>
        <v>0</v>
      </c>
      <c r="BX64" s="2">
        <f t="shared" si="26"/>
        <v>0</v>
      </c>
      <c r="BY64" s="2">
        <f t="shared" si="26"/>
        <v>0</v>
      </c>
      <c r="BZ64" s="2">
        <f t="shared" si="26"/>
        <v>0</v>
      </c>
      <c r="CA64" s="2">
        <f t="shared" si="26"/>
        <v>0</v>
      </c>
      <c r="CB64" s="2">
        <f t="shared" si="26"/>
        <v>0</v>
      </c>
      <c r="CC64" s="2">
        <f t="shared" si="26"/>
        <v>0</v>
      </c>
      <c r="CD64" s="2">
        <f t="shared" si="26"/>
        <v>0</v>
      </c>
      <c r="CE64" s="2">
        <f t="shared" si="26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ТА-4  -  W</v>
      </c>
      <c r="B65" s="15" t="s">
        <v>1366</v>
      </c>
      <c r="C65" s="18">
        <v>99</v>
      </c>
      <c r="D65" s="18">
        <v>82</v>
      </c>
      <c r="E65" s="22" t="s">
        <v>118</v>
      </c>
      <c r="F65" s="22">
        <v>3</v>
      </c>
      <c r="G65" s="22"/>
      <c r="H65" s="20">
        <f t="shared" ca="1" si="5"/>
        <v>0</v>
      </c>
      <c r="I65" s="16" t="str">
        <f t="shared" si="6"/>
        <v>04T012KV0020</v>
      </c>
      <c r="J65" s="54">
        <v>95.3</v>
      </c>
      <c r="K65" s="54">
        <v>95.47</v>
      </c>
      <c r="L65" s="54">
        <v>95.37</v>
      </c>
      <c r="M65" s="54">
        <v>94</v>
      </c>
      <c r="N65" s="54">
        <v>96.08</v>
      </c>
      <c r="O65" s="54">
        <v>96.17</v>
      </c>
      <c r="P65" s="54">
        <v>97.330000000000013</v>
      </c>
      <c r="Q65" s="54">
        <v>96.47</v>
      </c>
      <c r="R65" s="54">
        <v>96.320000000000007</v>
      </c>
      <c r="S65" s="54">
        <v>96.65</v>
      </c>
      <c r="T65" s="54">
        <v>95.98</v>
      </c>
      <c r="U65" s="54">
        <v>93.67</v>
      </c>
      <c r="V65" s="54">
        <v>95.58</v>
      </c>
      <c r="W65" s="56">
        <v>95.59</v>
      </c>
      <c r="X65" s="2">
        <f t="shared" ca="1" si="19"/>
        <v>0</v>
      </c>
      <c r="Y65" s="2">
        <f t="shared" ca="1" si="19"/>
        <v>0</v>
      </c>
      <c r="Z65" s="2">
        <f t="shared" ca="1" si="19"/>
        <v>0</v>
      </c>
      <c r="AA65" s="2">
        <f t="shared" ca="1" si="19"/>
        <v>0</v>
      </c>
      <c r="AB65" s="2">
        <f t="shared" ca="1" si="19"/>
        <v>0</v>
      </c>
      <c r="AC65" s="2">
        <f t="shared" ca="1" si="24"/>
        <v>0</v>
      </c>
      <c r="AD65" s="2">
        <f t="shared" ca="1" si="24"/>
        <v>0</v>
      </c>
      <c r="AE65" s="2">
        <f t="shared" ca="1" si="24"/>
        <v>0</v>
      </c>
      <c r="AF65" s="2">
        <f t="shared" ca="1" si="24"/>
        <v>0</v>
      </c>
      <c r="AG65" s="2">
        <f t="shared" ca="1" si="24"/>
        <v>0</v>
      </c>
      <c r="AH65" s="2">
        <f t="shared" ca="1" si="24"/>
        <v>0</v>
      </c>
      <c r="AI65" s="2">
        <f t="shared" ca="1" si="24"/>
        <v>0</v>
      </c>
      <c r="AJ65" s="2">
        <f t="shared" ca="1" si="24"/>
        <v>0</v>
      </c>
      <c r="AK65" s="2">
        <f t="shared" ca="1" si="24"/>
        <v>0</v>
      </c>
      <c r="AL65" s="55">
        <v>94.050664647182458</v>
      </c>
      <c r="AM65" s="55">
        <v>94.313577112635514</v>
      </c>
      <c r="AN65" s="55">
        <v>94.296360753938004</v>
      </c>
      <c r="AO65" s="55">
        <v>93.393098891439294</v>
      </c>
      <c r="AP65" s="55">
        <v>95.164719204369732</v>
      </c>
      <c r="AQ65" s="55">
        <v>95.543408910481602</v>
      </c>
      <c r="AR65" s="55">
        <v>96.801633583904987</v>
      </c>
      <c r="AS65" s="55">
        <v>96.403063397206097</v>
      </c>
      <c r="AT65" s="55">
        <v>95.163430872247375</v>
      </c>
      <c r="AU65" s="55">
        <v>95.902049336289778</v>
      </c>
      <c r="AV65" s="55">
        <v>95.321549999917281</v>
      </c>
      <c r="AW65" s="55">
        <v>93.638260589810471</v>
      </c>
      <c r="AX65" s="55">
        <v>94.601816707950064</v>
      </c>
      <c r="AY65" s="55">
        <v>94.758104233411117</v>
      </c>
      <c r="AZ65" s="2">
        <f t="shared" ca="1" si="20"/>
        <v>0</v>
      </c>
      <c r="BA65" s="2">
        <f t="shared" ca="1" si="20"/>
        <v>0</v>
      </c>
      <c r="BB65" s="2">
        <f t="shared" ca="1" si="20"/>
        <v>0</v>
      </c>
      <c r="BC65" s="2">
        <f t="shared" ca="1" si="20"/>
        <v>0</v>
      </c>
      <c r="BD65" s="2">
        <f t="shared" ca="1" si="20"/>
        <v>0</v>
      </c>
      <c r="BE65" s="2">
        <f t="shared" ca="1" si="25"/>
        <v>0</v>
      </c>
      <c r="BF65" s="2">
        <f t="shared" ca="1" si="25"/>
        <v>0</v>
      </c>
      <c r="BG65" s="2">
        <f t="shared" ca="1" si="25"/>
        <v>0</v>
      </c>
      <c r="BH65" s="2">
        <f t="shared" ca="1" si="25"/>
        <v>0</v>
      </c>
      <c r="BI65" s="2">
        <f t="shared" ca="1" si="25"/>
        <v>0</v>
      </c>
      <c r="BJ65" s="2">
        <f t="shared" ca="1" si="25"/>
        <v>0</v>
      </c>
      <c r="BK65" s="2">
        <f t="shared" ca="1" si="25"/>
        <v>0</v>
      </c>
      <c r="BL65" s="2">
        <f t="shared" ca="1" si="25"/>
        <v>0</v>
      </c>
      <c r="BM65" s="2">
        <f t="shared" ca="1" si="25"/>
        <v>0</v>
      </c>
      <c r="BN65" s="2" t="str">
        <f t="shared" si="9"/>
        <v>KV</v>
      </c>
      <c r="BO65" s="2">
        <f t="shared" si="15"/>
        <v>0</v>
      </c>
      <c r="BP65" s="2">
        <f t="shared" si="16"/>
        <v>1</v>
      </c>
      <c r="BR65" s="2">
        <f t="shared" si="26"/>
        <v>0</v>
      </c>
      <c r="BS65" s="2">
        <f t="shared" si="26"/>
        <v>0</v>
      </c>
      <c r="BT65" s="2">
        <f t="shared" si="26"/>
        <v>0</v>
      </c>
      <c r="BU65" s="2">
        <f t="shared" si="26"/>
        <v>0</v>
      </c>
      <c r="BV65" s="2">
        <f t="shared" si="26"/>
        <v>0</v>
      </c>
      <c r="BW65" s="2">
        <f t="shared" si="26"/>
        <v>0</v>
      </c>
      <c r="BX65" s="2">
        <f t="shared" si="26"/>
        <v>0</v>
      </c>
      <c r="BY65" s="2">
        <f t="shared" si="26"/>
        <v>0</v>
      </c>
      <c r="BZ65" s="2">
        <f t="shared" si="26"/>
        <v>0</v>
      </c>
      <c r="CA65" s="2">
        <f t="shared" si="26"/>
        <v>0</v>
      </c>
      <c r="CB65" s="2">
        <f t="shared" si="26"/>
        <v>0</v>
      </c>
      <c r="CC65" s="2">
        <f t="shared" si="26"/>
        <v>0</v>
      </c>
      <c r="CD65" s="2">
        <f t="shared" si="26"/>
        <v>0</v>
      </c>
      <c r="CE65" s="2">
        <f t="shared" si="26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ТА-5  -  W</v>
      </c>
      <c r="B66" s="15" t="s">
        <v>1367</v>
      </c>
      <c r="C66" s="18">
        <v>99</v>
      </c>
      <c r="D66" s="18">
        <v>82</v>
      </c>
      <c r="E66" s="22" t="s">
        <v>118</v>
      </c>
      <c r="F66" s="22">
        <v>3</v>
      </c>
      <c r="G66" s="22"/>
      <c r="H66" s="20">
        <f t="shared" ca="1" si="5"/>
        <v>0</v>
      </c>
      <c r="I66" s="16" t="str">
        <f t="shared" si="6"/>
        <v>05T012KV0020</v>
      </c>
      <c r="J66" s="54">
        <v>97.850000000000009</v>
      </c>
      <c r="K66" s="54">
        <v>97.929999999999993</v>
      </c>
      <c r="L66" s="54">
        <v>97.929999999999993</v>
      </c>
      <c r="M66" s="54">
        <v>97.18</v>
      </c>
      <c r="N66" s="54">
        <v>97.53</v>
      </c>
      <c r="O66" s="54">
        <v>97.08</v>
      </c>
      <c r="P66" s="54">
        <v>97.94</v>
      </c>
      <c r="Q66" s="54">
        <v>97.69</v>
      </c>
      <c r="R66" s="54">
        <v>97.02</v>
      </c>
      <c r="S66" s="54">
        <v>95.97</v>
      </c>
      <c r="T66" s="54">
        <v>95.740000000000009</v>
      </c>
      <c r="U66" s="54">
        <v>94.49</v>
      </c>
      <c r="V66" s="54">
        <v>95.08</v>
      </c>
      <c r="W66" s="56">
        <v>95.83</v>
      </c>
      <c r="X66" s="2">
        <f t="shared" ca="1" si="19"/>
        <v>0</v>
      </c>
      <c r="Y66" s="2">
        <f t="shared" ca="1" si="19"/>
        <v>0</v>
      </c>
      <c r="Z66" s="2">
        <f t="shared" ca="1" si="19"/>
        <v>0</v>
      </c>
      <c r="AA66" s="2">
        <f t="shared" ca="1" si="19"/>
        <v>0</v>
      </c>
      <c r="AB66" s="2">
        <f t="shared" ca="1" si="19"/>
        <v>0</v>
      </c>
      <c r="AC66" s="2">
        <f t="shared" ca="1" si="24"/>
        <v>0</v>
      </c>
      <c r="AD66" s="2">
        <f t="shared" ca="1" si="24"/>
        <v>0</v>
      </c>
      <c r="AE66" s="2">
        <f t="shared" ca="1" si="24"/>
        <v>0</v>
      </c>
      <c r="AF66" s="2">
        <f t="shared" ca="1" si="24"/>
        <v>0</v>
      </c>
      <c r="AG66" s="2">
        <f t="shared" ca="1" si="24"/>
        <v>0</v>
      </c>
      <c r="AH66" s="2">
        <f t="shared" ca="1" si="24"/>
        <v>0</v>
      </c>
      <c r="AI66" s="2">
        <f t="shared" ca="1" si="24"/>
        <v>0</v>
      </c>
      <c r="AJ66" s="2">
        <f t="shared" ca="1" si="24"/>
        <v>0</v>
      </c>
      <c r="AK66" s="2">
        <f t="shared" ca="1" si="24"/>
        <v>0</v>
      </c>
      <c r="AL66" s="55">
        <v>96.222345147002869</v>
      </c>
      <c r="AM66" s="55">
        <v>96.207499691501084</v>
      </c>
      <c r="AN66" s="55">
        <v>96.383895797230096</v>
      </c>
      <c r="AO66" s="55">
        <v>95.742740842274259</v>
      </c>
      <c r="AP66" s="55">
        <v>95.447500291565973</v>
      </c>
      <c r="AQ66" s="55">
        <v>95.837123729181599</v>
      </c>
      <c r="AR66" s="55">
        <v>96.368020899858763</v>
      </c>
      <c r="AS66" s="55">
        <v>95.84884491794611</v>
      </c>
      <c r="AT66" s="55">
        <v>95.214935370771983</v>
      </c>
      <c r="AU66" s="55">
        <v>93.405577935119652</v>
      </c>
      <c r="AV66" s="55">
        <v>93.132984284978789</v>
      </c>
      <c r="AW66" s="55">
        <v>91.668953190847191</v>
      </c>
      <c r="AX66" s="55">
        <v>93.600624320383076</v>
      </c>
      <c r="AY66" s="55">
        <v>92.67297872985057</v>
      </c>
      <c r="AZ66" s="2">
        <f t="shared" ca="1" si="20"/>
        <v>0</v>
      </c>
      <c r="BA66" s="2">
        <f t="shared" ca="1" si="20"/>
        <v>0</v>
      </c>
      <c r="BB66" s="2">
        <f t="shared" ca="1" si="20"/>
        <v>0</v>
      </c>
      <c r="BC66" s="2">
        <f t="shared" ca="1" si="20"/>
        <v>0</v>
      </c>
      <c r="BD66" s="2">
        <f t="shared" ca="1" si="20"/>
        <v>0</v>
      </c>
      <c r="BE66" s="2">
        <f t="shared" ca="1" si="25"/>
        <v>0</v>
      </c>
      <c r="BF66" s="2">
        <f t="shared" ca="1" si="25"/>
        <v>0</v>
      </c>
      <c r="BG66" s="2">
        <f t="shared" ca="1" si="25"/>
        <v>0</v>
      </c>
      <c r="BH66" s="2">
        <f t="shared" ca="1" si="25"/>
        <v>0</v>
      </c>
      <c r="BI66" s="2">
        <f t="shared" ca="1" si="25"/>
        <v>0</v>
      </c>
      <c r="BJ66" s="2">
        <f t="shared" ca="1" si="25"/>
        <v>0</v>
      </c>
      <c r="BK66" s="2">
        <f t="shared" ca="1" si="25"/>
        <v>0</v>
      </c>
      <c r="BL66" s="2">
        <f t="shared" ca="1" si="25"/>
        <v>0</v>
      </c>
      <c r="BM66" s="2">
        <f t="shared" ca="1" si="25"/>
        <v>0</v>
      </c>
      <c r="BN66" s="2" t="str">
        <f t="shared" si="9"/>
        <v>KV</v>
      </c>
      <c r="BO66" s="2">
        <f t="shared" si="15"/>
        <v>0</v>
      </c>
      <c r="BP66" s="2">
        <f t="shared" si="16"/>
        <v>1</v>
      </c>
      <c r="BR66" s="2">
        <f t="shared" si="26"/>
        <v>0</v>
      </c>
      <c r="BS66" s="2">
        <f t="shared" si="26"/>
        <v>0</v>
      </c>
      <c r="BT66" s="2">
        <f t="shared" si="26"/>
        <v>0</v>
      </c>
      <c r="BU66" s="2">
        <f t="shared" si="26"/>
        <v>0</v>
      </c>
      <c r="BV66" s="2">
        <f t="shared" si="26"/>
        <v>0</v>
      </c>
      <c r="BW66" s="2">
        <f t="shared" si="26"/>
        <v>0</v>
      </c>
      <c r="BX66" s="2">
        <f t="shared" si="26"/>
        <v>0</v>
      </c>
      <c r="BY66" s="2">
        <f t="shared" si="26"/>
        <v>0</v>
      </c>
      <c r="BZ66" s="2">
        <f t="shared" si="26"/>
        <v>0</v>
      </c>
      <c r="CA66" s="2">
        <f t="shared" si="26"/>
        <v>0</v>
      </c>
      <c r="CB66" s="2">
        <f t="shared" si="26"/>
        <v>0</v>
      </c>
      <c r="CC66" s="2">
        <f t="shared" si="26"/>
        <v>0</v>
      </c>
      <c r="CD66" s="2">
        <f t="shared" si="26"/>
        <v>0</v>
      </c>
      <c r="CE66" s="2">
        <f t="shared" si="26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ТА-6  -  W</v>
      </c>
      <c r="B67" s="15" t="s">
        <v>1368</v>
      </c>
      <c r="C67" s="18">
        <v>99</v>
      </c>
      <c r="D67" s="18">
        <v>82</v>
      </c>
      <c r="E67" s="22" t="s">
        <v>118</v>
      </c>
      <c r="F67" s="22">
        <v>3</v>
      </c>
      <c r="G67" s="22"/>
      <c r="H67" s="20">
        <f t="shared" ca="1" si="5"/>
        <v>0</v>
      </c>
      <c r="I67" s="16" t="str">
        <f t="shared" si="6"/>
        <v>06T012KV0020</v>
      </c>
      <c r="J67" s="54">
        <v>96.289999999999992</v>
      </c>
      <c r="K67" s="54">
        <v>96.12</v>
      </c>
      <c r="L67" s="54">
        <v>96.61</v>
      </c>
      <c r="M67" s="54">
        <v>95.64</v>
      </c>
      <c r="N67" s="54">
        <v>95.95</v>
      </c>
      <c r="O67" s="54">
        <v>96.19</v>
      </c>
      <c r="P67" s="54">
        <v>96.55</v>
      </c>
      <c r="Q67" s="54">
        <v>96.240000000000009</v>
      </c>
      <c r="R67" s="54">
        <v>95.789999999999992</v>
      </c>
      <c r="S67" s="54">
        <v>95.94</v>
      </c>
      <c r="T67" s="54">
        <v>95.6</v>
      </c>
      <c r="U67" s="54">
        <v>92.88</v>
      </c>
      <c r="V67" s="54">
        <v>93.45</v>
      </c>
      <c r="W67" s="56">
        <v>94.04</v>
      </c>
      <c r="X67" s="2">
        <f t="shared" ca="1" si="19"/>
        <v>0</v>
      </c>
      <c r="Y67" s="2">
        <f t="shared" ca="1" si="19"/>
        <v>0</v>
      </c>
      <c r="Z67" s="2">
        <f t="shared" ca="1" si="19"/>
        <v>0</v>
      </c>
      <c r="AA67" s="2">
        <f t="shared" ca="1" si="19"/>
        <v>0</v>
      </c>
      <c r="AB67" s="2">
        <f t="shared" ca="1" si="19"/>
        <v>0</v>
      </c>
      <c r="AC67" s="2">
        <f t="shared" ca="1" si="24"/>
        <v>0</v>
      </c>
      <c r="AD67" s="2">
        <f t="shared" ca="1" si="24"/>
        <v>0</v>
      </c>
      <c r="AE67" s="2">
        <f t="shared" ca="1" si="24"/>
        <v>0</v>
      </c>
      <c r="AF67" s="2">
        <f t="shared" ca="1" si="24"/>
        <v>0</v>
      </c>
      <c r="AG67" s="2">
        <f t="shared" ca="1" si="24"/>
        <v>0</v>
      </c>
      <c r="AH67" s="2">
        <f t="shared" ca="1" si="24"/>
        <v>0</v>
      </c>
      <c r="AI67" s="2">
        <f t="shared" ca="1" si="24"/>
        <v>0</v>
      </c>
      <c r="AJ67" s="2">
        <f t="shared" ca="1" si="24"/>
        <v>0</v>
      </c>
      <c r="AK67" s="2">
        <f t="shared" ca="1" si="24"/>
        <v>0</v>
      </c>
      <c r="AL67" s="55">
        <v>96.162034061000099</v>
      </c>
      <c r="AM67" s="55">
        <v>96.238506478060046</v>
      </c>
      <c r="AN67" s="55">
        <v>96.34552193408291</v>
      </c>
      <c r="AO67" s="55">
        <v>95.41523719348524</v>
      </c>
      <c r="AP67" s="55">
        <v>95.633589776627574</v>
      </c>
      <c r="AQ67" s="55">
        <v>95.907776114386991</v>
      </c>
      <c r="AR67" s="55">
        <v>96.386963022123382</v>
      </c>
      <c r="AS67" s="55">
        <v>96.000523430941641</v>
      </c>
      <c r="AT67" s="55">
        <v>95.524109137979877</v>
      </c>
      <c r="AU67" s="55">
        <v>95.823114024740661</v>
      </c>
      <c r="AV67" s="55">
        <v>95.330142241065346</v>
      </c>
      <c r="AW67" s="55">
        <v>93.701004426320864</v>
      </c>
      <c r="AX67" s="55">
        <v>95.094482582943826</v>
      </c>
      <c r="AY67" s="55">
        <v>95.217947590032438</v>
      </c>
      <c r="AZ67" s="2">
        <f t="shared" ca="1" si="20"/>
        <v>0</v>
      </c>
      <c r="BA67" s="2">
        <f t="shared" ca="1" si="20"/>
        <v>0</v>
      </c>
      <c r="BB67" s="2">
        <f t="shared" ca="1" si="20"/>
        <v>0</v>
      </c>
      <c r="BC67" s="2">
        <f t="shared" ca="1" si="20"/>
        <v>0</v>
      </c>
      <c r="BD67" s="2">
        <f t="shared" ca="1" si="20"/>
        <v>0</v>
      </c>
      <c r="BE67" s="2">
        <f t="shared" ca="1" si="25"/>
        <v>0</v>
      </c>
      <c r="BF67" s="2">
        <f t="shared" ca="1" si="25"/>
        <v>0</v>
      </c>
      <c r="BG67" s="2">
        <f t="shared" ca="1" si="25"/>
        <v>0</v>
      </c>
      <c r="BH67" s="2">
        <f t="shared" ca="1" si="25"/>
        <v>0</v>
      </c>
      <c r="BI67" s="2">
        <f t="shared" ca="1" si="25"/>
        <v>0</v>
      </c>
      <c r="BJ67" s="2">
        <f t="shared" ca="1" si="25"/>
        <v>0</v>
      </c>
      <c r="BK67" s="2">
        <f t="shared" ca="1" si="25"/>
        <v>0</v>
      </c>
      <c r="BL67" s="2">
        <f t="shared" ca="1" si="25"/>
        <v>0</v>
      </c>
      <c r="BM67" s="2">
        <f t="shared" ca="1" si="25"/>
        <v>0</v>
      </c>
      <c r="BN67" s="2" t="str">
        <f t="shared" si="9"/>
        <v>KV</v>
      </c>
      <c r="BO67" s="2">
        <f t="shared" si="15"/>
        <v>0</v>
      </c>
      <c r="BP67" s="2">
        <f t="shared" si="16"/>
        <v>1</v>
      </c>
      <c r="BR67" s="2">
        <f t="shared" si="26"/>
        <v>0</v>
      </c>
      <c r="BS67" s="2">
        <f t="shared" si="26"/>
        <v>0</v>
      </c>
      <c r="BT67" s="2">
        <f t="shared" si="26"/>
        <v>0</v>
      </c>
      <c r="BU67" s="2">
        <f t="shared" si="26"/>
        <v>0</v>
      </c>
      <c r="BV67" s="2">
        <f t="shared" si="26"/>
        <v>0</v>
      </c>
      <c r="BW67" s="2">
        <f t="shared" si="26"/>
        <v>0</v>
      </c>
      <c r="BX67" s="2">
        <f t="shared" si="26"/>
        <v>0</v>
      </c>
      <c r="BY67" s="2">
        <f t="shared" si="26"/>
        <v>0</v>
      </c>
      <c r="BZ67" s="2">
        <f t="shared" si="26"/>
        <v>0</v>
      </c>
      <c r="CA67" s="2">
        <f t="shared" si="26"/>
        <v>0</v>
      </c>
      <c r="CB67" s="2">
        <f t="shared" si="26"/>
        <v>0</v>
      </c>
      <c r="CC67" s="2">
        <f t="shared" si="26"/>
        <v>0</v>
      </c>
      <c r="CD67" s="2">
        <f t="shared" si="26"/>
        <v>0</v>
      </c>
      <c r="CE67" s="2">
        <f t="shared" si="26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КА-1  -  ЧЧР</v>
      </c>
      <c r="B68" s="15" t="s">
        <v>1369</v>
      </c>
      <c r="C68" s="18"/>
      <c r="D68" s="18"/>
      <c r="E68" s="22"/>
      <c r="F68" s="22"/>
      <c r="G68" s="22"/>
      <c r="H68" s="20">
        <f t="shared" ca="1" si="5"/>
        <v>0</v>
      </c>
      <c r="I68" s="16" t="str">
        <f t="shared" si="6"/>
        <v>01K002LH0020</v>
      </c>
      <c r="J68" s="54">
        <v>24</v>
      </c>
      <c r="K68" s="54">
        <v>24</v>
      </c>
      <c r="L68" s="54">
        <v>24</v>
      </c>
      <c r="M68" s="54">
        <v>24</v>
      </c>
      <c r="N68" s="54">
        <v>24</v>
      </c>
      <c r="O68" s="54">
        <v>24</v>
      </c>
      <c r="P68" s="54">
        <v>24</v>
      </c>
      <c r="Q68" s="54">
        <v>24</v>
      </c>
      <c r="R68" s="54">
        <v>24</v>
      </c>
      <c r="S68" s="54">
        <v>24</v>
      </c>
      <c r="T68" s="54">
        <v>24</v>
      </c>
      <c r="U68" s="54">
        <v>24</v>
      </c>
      <c r="V68" s="54">
        <v>24</v>
      </c>
      <c r="W68" s="56">
        <v>24</v>
      </c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2">
        <f t="shared" ca="1" si="20"/>
        <v>0</v>
      </c>
      <c r="BA68" s="2">
        <f t="shared" ca="1" si="20"/>
        <v>0</v>
      </c>
      <c r="BB68" s="2">
        <f t="shared" ca="1" si="20"/>
        <v>0</v>
      </c>
      <c r="BC68" s="2">
        <f t="shared" ca="1" si="20"/>
        <v>0</v>
      </c>
      <c r="BD68" s="2">
        <f t="shared" ca="1" si="20"/>
        <v>0</v>
      </c>
      <c r="BE68" s="2">
        <f t="shared" ca="1" si="25"/>
        <v>0</v>
      </c>
      <c r="BF68" s="2">
        <f t="shared" ca="1" si="25"/>
        <v>0</v>
      </c>
      <c r="BG68" s="2">
        <f t="shared" ca="1" si="25"/>
        <v>0</v>
      </c>
      <c r="BH68" s="2">
        <f t="shared" ca="1" si="25"/>
        <v>0</v>
      </c>
      <c r="BI68" s="2">
        <f t="shared" ca="1" si="25"/>
        <v>0</v>
      </c>
      <c r="BJ68" s="2">
        <f t="shared" ca="1" si="25"/>
        <v>0</v>
      </c>
      <c r="BK68" s="2">
        <f t="shared" ca="1" si="25"/>
        <v>0</v>
      </c>
      <c r="BL68" s="2">
        <f t="shared" ca="1" si="25"/>
        <v>0</v>
      </c>
      <c r="BM68" s="2">
        <f t="shared" ca="1" si="25"/>
        <v>0</v>
      </c>
      <c r="BN68" s="2" t="str">
        <f t="shared" si="9"/>
        <v>LH</v>
      </c>
      <c r="BO68" s="2">
        <f t="shared" si="15"/>
        <v>0</v>
      </c>
      <c r="BP68" s="2">
        <f t="shared" si="16"/>
        <v>0</v>
      </c>
      <c r="BR68" s="2">
        <f t="shared" ref="BR68:BR79" si="27">IF(W68=24,1,IF(AND(V68=24,W68=0),1,IF(AND(U68=24,V68=0),1,IF(AND(T68=24,U68=0),1,IF(AND(S68=24,T68=0),1,IF(AND(R68=24,S68=0),1,IF(AND(Q68=24,R68=0),1,IF(AND(P68=24,Q68=0),1,IF(AND(O68=24,P68=0),1,IF(AND(N68=24,O68=0),1,IF(AND(M68=24,N68=0),1,IF(AND(L68=24,M68=0),1,IF(AND(K68=24,L68=0),1,IF(AND(J68=24,K68=0),1,0))))))))))))))</f>
        <v>1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КА-2  -  ЧЧР</v>
      </c>
      <c r="B69" s="15" t="s">
        <v>1370</v>
      </c>
      <c r="C69" s="18"/>
      <c r="D69" s="18"/>
      <c r="E69" s="22"/>
      <c r="F69" s="22"/>
      <c r="G69" s="22"/>
      <c r="H69" s="20">
        <f t="shared" ca="1" si="5"/>
        <v>0</v>
      </c>
      <c r="I69" s="16" t="str">
        <f t="shared" si="6"/>
        <v>02K002LH0020</v>
      </c>
      <c r="J69" s="54">
        <v>24</v>
      </c>
      <c r="K69" s="54">
        <v>24</v>
      </c>
      <c r="L69" s="54">
        <v>24</v>
      </c>
      <c r="M69" s="54">
        <v>24</v>
      </c>
      <c r="N69" s="54">
        <v>20.516666666666666</v>
      </c>
      <c r="O69" s="54">
        <v>0</v>
      </c>
      <c r="P69" s="54">
        <v>0</v>
      </c>
      <c r="Q69" s="54">
        <v>21.75</v>
      </c>
      <c r="R69" s="54">
        <v>24</v>
      </c>
      <c r="S69" s="54">
        <v>24</v>
      </c>
      <c r="T69" s="54">
        <v>24</v>
      </c>
      <c r="U69" s="54">
        <v>24</v>
      </c>
      <c r="V69" s="54">
        <v>24</v>
      </c>
      <c r="W69" s="56">
        <v>24</v>
      </c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2">
        <f t="shared" ca="1" si="20"/>
        <v>0</v>
      </c>
      <c r="BA69" s="2">
        <f t="shared" ca="1" si="20"/>
        <v>0</v>
      </c>
      <c r="BB69" s="2">
        <f t="shared" ca="1" si="20"/>
        <v>0</v>
      </c>
      <c r="BC69" s="2">
        <f t="shared" ca="1" si="20"/>
        <v>0</v>
      </c>
      <c r="BD69" s="2">
        <f t="shared" ca="1" si="20"/>
        <v>0</v>
      </c>
      <c r="BE69" s="2">
        <f t="shared" ca="1" si="25"/>
        <v>0</v>
      </c>
      <c r="BF69" s="2">
        <f t="shared" ca="1" si="25"/>
        <v>0</v>
      </c>
      <c r="BG69" s="2">
        <f t="shared" ca="1" si="25"/>
        <v>0</v>
      </c>
      <c r="BH69" s="2">
        <f t="shared" ca="1" si="25"/>
        <v>0</v>
      </c>
      <c r="BI69" s="2">
        <f t="shared" ca="1" si="25"/>
        <v>0</v>
      </c>
      <c r="BJ69" s="2">
        <f t="shared" ca="1" si="25"/>
        <v>0</v>
      </c>
      <c r="BK69" s="2">
        <f t="shared" ca="1" si="25"/>
        <v>0</v>
      </c>
      <c r="BL69" s="2">
        <f t="shared" ca="1" si="25"/>
        <v>0</v>
      </c>
      <c r="BM69" s="2">
        <f t="shared" ca="1" si="25"/>
        <v>0</v>
      </c>
      <c r="BN69" s="2" t="str">
        <f t="shared" si="9"/>
        <v>LH</v>
      </c>
      <c r="BO69" s="2">
        <f t="shared" si="15"/>
        <v>0</v>
      </c>
      <c r="BP69" s="2">
        <f t="shared" si="16"/>
        <v>0</v>
      </c>
      <c r="BR69" s="2">
        <f t="shared" si="27"/>
        <v>1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КА-3  -  ЧЧР</v>
      </c>
      <c r="B70" s="15" t="s">
        <v>1371</v>
      </c>
      <c r="C70" s="18"/>
      <c r="D70" s="18"/>
      <c r="E70" s="22"/>
      <c r="F70" s="22"/>
      <c r="G70" s="22"/>
      <c r="H70" s="20">
        <f t="shared" ca="1" si="5"/>
        <v>0</v>
      </c>
      <c r="I70" s="16" t="str">
        <f t="shared" si="6"/>
        <v>03K002LH0020</v>
      </c>
      <c r="J70" s="54">
        <v>24</v>
      </c>
      <c r="K70" s="54">
        <v>24</v>
      </c>
      <c r="L70" s="54">
        <v>24</v>
      </c>
      <c r="M70" s="54">
        <v>24</v>
      </c>
      <c r="N70" s="54">
        <v>24</v>
      </c>
      <c r="O70" s="54">
        <v>24</v>
      </c>
      <c r="P70" s="54">
        <v>24</v>
      </c>
      <c r="Q70" s="54">
        <v>24</v>
      </c>
      <c r="R70" s="54">
        <v>24</v>
      </c>
      <c r="S70" s="54">
        <v>24</v>
      </c>
      <c r="T70" s="54">
        <v>24</v>
      </c>
      <c r="U70" s="54">
        <v>24</v>
      </c>
      <c r="V70" s="54">
        <v>24</v>
      </c>
      <c r="W70" s="56">
        <v>24</v>
      </c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2">
        <f t="shared" ca="1" si="20"/>
        <v>0</v>
      </c>
      <c r="BA70" s="2">
        <f t="shared" ca="1" si="20"/>
        <v>0</v>
      </c>
      <c r="BB70" s="2">
        <f t="shared" ca="1" si="20"/>
        <v>0</v>
      </c>
      <c r="BC70" s="2">
        <f t="shared" ca="1" si="20"/>
        <v>0</v>
      </c>
      <c r="BD70" s="2">
        <f t="shared" ca="1" si="20"/>
        <v>0</v>
      </c>
      <c r="BE70" s="2">
        <f t="shared" ca="1" si="25"/>
        <v>0</v>
      </c>
      <c r="BF70" s="2">
        <f t="shared" ca="1" si="25"/>
        <v>0</v>
      </c>
      <c r="BG70" s="2">
        <f t="shared" ca="1" si="25"/>
        <v>0</v>
      </c>
      <c r="BH70" s="2">
        <f t="shared" ca="1" si="25"/>
        <v>0</v>
      </c>
      <c r="BI70" s="2">
        <f t="shared" ca="1" si="25"/>
        <v>0</v>
      </c>
      <c r="BJ70" s="2">
        <f t="shared" ca="1" si="25"/>
        <v>0</v>
      </c>
      <c r="BK70" s="2">
        <f t="shared" ca="1" si="25"/>
        <v>0</v>
      </c>
      <c r="BL70" s="2">
        <f t="shared" ca="1" si="25"/>
        <v>0</v>
      </c>
      <c r="BM70" s="2">
        <f t="shared" ca="1" si="25"/>
        <v>0</v>
      </c>
      <c r="BN70" s="2" t="str">
        <f t="shared" si="9"/>
        <v>LH</v>
      </c>
      <c r="BO70" s="2">
        <f t="shared" si="15"/>
        <v>0</v>
      </c>
      <c r="BP70" s="2">
        <f t="shared" si="16"/>
        <v>0</v>
      </c>
      <c r="BR70" s="2">
        <f t="shared" si="27"/>
        <v>1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КА-4  -  ЧЧР</v>
      </c>
      <c r="B71" s="15" t="s">
        <v>1372</v>
      </c>
      <c r="C71" s="18"/>
      <c r="D71" s="18"/>
      <c r="E71" s="22"/>
      <c r="F71" s="22"/>
      <c r="G71" s="22"/>
      <c r="H71" s="20">
        <f t="shared" ca="1" si="5"/>
        <v>0</v>
      </c>
      <c r="I71" s="16" t="str">
        <f t="shared" si="6"/>
        <v>04K002LH0020</v>
      </c>
      <c r="J71" s="54">
        <v>24</v>
      </c>
      <c r="K71" s="54">
        <v>24</v>
      </c>
      <c r="L71" s="54">
        <v>24</v>
      </c>
      <c r="M71" s="54">
        <v>24</v>
      </c>
      <c r="N71" s="54">
        <v>24</v>
      </c>
      <c r="O71" s="54">
        <v>24</v>
      </c>
      <c r="P71" s="54">
        <v>24</v>
      </c>
      <c r="Q71" s="54">
        <v>24</v>
      </c>
      <c r="R71" s="54">
        <v>24</v>
      </c>
      <c r="S71" s="54">
        <v>24</v>
      </c>
      <c r="T71" s="54">
        <v>24</v>
      </c>
      <c r="U71" s="54">
        <v>24</v>
      </c>
      <c r="V71" s="54">
        <v>24</v>
      </c>
      <c r="W71" s="56">
        <v>24</v>
      </c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2">
        <f t="shared" ca="1" si="20"/>
        <v>0</v>
      </c>
      <c r="BA71" s="2">
        <f t="shared" ca="1" si="20"/>
        <v>0</v>
      </c>
      <c r="BB71" s="2">
        <f t="shared" ca="1" si="20"/>
        <v>0</v>
      </c>
      <c r="BC71" s="2">
        <f t="shared" ca="1" si="20"/>
        <v>0</v>
      </c>
      <c r="BD71" s="2">
        <f t="shared" ca="1" si="20"/>
        <v>0</v>
      </c>
      <c r="BE71" s="2">
        <f t="shared" ca="1" si="25"/>
        <v>0</v>
      </c>
      <c r="BF71" s="2">
        <f t="shared" ca="1" si="25"/>
        <v>0</v>
      </c>
      <c r="BG71" s="2">
        <f t="shared" ca="1" si="25"/>
        <v>0</v>
      </c>
      <c r="BH71" s="2">
        <f t="shared" ca="1" si="25"/>
        <v>0</v>
      </c>
      <c r="BI71" s="2">
        <f t="shared" ca="1" si="25"/>
        <v>0</v>
      </c>
      <c r="BJ71" s="2">
        <f t="shared" ca="1" si="25"/>
        <v>0</v>
      </c>
      <c r="BK71" s="2">
        <f t="shared" ca="1" si="25"/>
        <v>0</v>
      </c>
      <c r="BL71" s="2">
        <f t="shared" ca="1" si="25"/>
        <v>0</v>
      </c>
      <c r="BM71" s="2">
        <f t="shared" ca="1" si="25"/>
        <v>0</v>
      </c>
      <c r="BN71" s="2" t="str">
        <f t="shared" si="9"/>
        <v>LH</v>
      </c>
      <c r="BO71" s="2">
        <f t="shared" si="15"/>
        <v>0</v>
      </c>
      <c r="BP71" s="2">
        <f t="shared" si="16"/>
        <v>0</v>
      </c>
      <c r="BR71" s="2">
        <f t="shared" si="27"/>
        <v>1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КА-5  -  ЧЧР</v>
      </c>
      <c r="B72" s="15" t="s">
        <v>1373</v>
      </c>
      <c r="C72" s="18"/>
      <c r="D72" s="18"/>
      <c r="E72" s="22"/>
      <c r="F72" s="22"/>
      <c r="G72" s="22"/>
      <c r="H72" s="20">
        <f t="shared" ca="1" si="5"/>
        <v>0</v>
      </c>
      <c r="I72" s="16" t="str">
        <f t="shared" si="6"/>
        <v>05K002LH0020</v>
      </c>
      <c r="J72" s="54">
        <v>24</v>
      </c>
      <c r="K72" s="54">
        <v>24</v>
      </c>
      <c r="L72" s="54">
        <v>24</v>
      </c>
      <c r="M72" s="54">
        <v>24</v>
      </c>
      <c r="N72" s="54">
        <v>24</v>
      </c>
      <c r="O72" s="54">
        <v>24</v>
      </c>
      <c r="P72" s="54">
        <v>24</v>
      </c>
      <c r="Q72" s="54">
        <v>24</v>
      </c>
      <c r="R72" s="54">
        <v>24</v>
      </c>
      <c r="S72" s="54">
        <v>24</v>
      </c>
      <c r="T72" s="54">
        <v>24</v>
      </c>
      <c r="U72" s="54">
        <v>24</v>
      </c>
      <c r="V72" s="54">
        <v>24</v>
      </c>
      <c r="W72" s="56">
        <v>24</v>
      </c>
      <c r="AL72" s="55"/>
      <c r="AM72" s="55"/>
      <c r="AN72" s="55"/>
      <c r="AO72" s="55"/>
      <c r="AP72" s="55"/>
      <c r="AQ72" s="55"/>
      <c r="AR72" s="55"/>
      <c r="AS72" s="55"/>
      <c r="AT72" s="55"/>
      <c r="AU72" s="55"/>
      <c r="AV72" s="55"/>
      <c r="AW72" s="55"/>
      <c r="AX72" s="55"/>
      <c r="AY72" s="55"/>
      <c r="AZ72" s="2">
        <f t="shared" ca="1" si="20"/>
        <v>0</v>
      </c>
      <c r="BA72" s="2">
        <f t="shared" ca="1" si="20"/>
        <v>0</v>
      </c>
      <c r="BB72" s="2">
        <f t="shared" ca="1" si="20"/>
        <v>0</v>
      </c>
      <c r="BC72" s="2">
        <f t="shared" ca="1" si="20"/>
        <v>0</v>
      </c>
      <c r="BD72" s="2">
        <f t="shared" ca="1" si="20"/>
        <v>0</v>
      </c>
      <c r="BE72" s="2">
        <f t="shared" ca="1" si="25"/>
        <v>0</v>
      </c>
      <c r="BF72" s="2">
        <f t="shared" ca="1" si="25"/>
        <v>0</v>
      </c>
      <c r="BG72" s="2">
        <f t="shared" ca="1" si="25"/>
        <v>0</v>
      </c>
      <c r="BH72" s="2">
        <f t="shared" ca="1" si="25"/>
        <v>0</v>
      </c>
      <c r="BI72" s="2">
        <f t="shared" ca="1" si="25"/>
        <v>0</v>
      </c>
      <c r="BJ72" s="2">
        <f t="shared" ca="1" si="25"/>
        <v>0</v>
      </c>
      <c r="BK72" s="2">
        <f t="shared" ca="1" si="25"/>
        <v>0</v>
      </c>
      <c r="BL72" s="2">
        <f t="shared" ca="1" si="25"/>
        <v>0</v>
      </c>
      <c r="BM72" s="2">
        <f t="shared" ca="1" si="25"/>
        <v>0</v>
      </c>
      <c r="BN72" s="2" t="str">
        <f t="shared" si="9"/>
        <v>LH</v>
      </c>
      <c r="BO72" s="2">
        <f t="shared" ref="BO72:BO79" si="28">IF(AND(COUNTIF(J72:W72,"&gt;0")&gt;6,COUNTIF(J72:W72,"&gt;0")=SUM(BR72:CE72)),SUM(BR72:CE72),0)</f>
        <v>0</v>
      </c>
      <c r="BP72" s="2">
        <f t="shared" ref="BP72:BP79" si="29">IF(AND(COUNTIF(J72:W72,"&gt;0")&gt;6,SUM(BR72:CE72)=0),1,0)</f>
        <v>0</v>
      </c>
      <c r="BR72" s="2">
        <f t="shared" si="27"/>
        <v>1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КА-6  -  ЧЧР</v>
      </c>
      <c r="B73" s="15" t="s">
        <v>1374</v>
      </c>
      <c r="C73" s="18"/>
      <c r="D73" s="18"/>
      <c r="E73" s="22"/>
      <c r="F73" s="22"/>
      <c r="G73" s="22"/>
      <c r="H73" s="20">
        <f t="shared" ref="H73:H79" ca="1" si="30">IF(COUNTIF(OFFSET(H73,,2+$D$2+$B$3-$B$2,,$C$3-$B$3+1),"=42")+COUNTIF(OFFSET(H73,,2+$D$2+$B$3-$B$2,,$C$3-$B$3+1),"=21")&gt;0,1,0)</f>
        <v>0</v>
      </c>
      <c r="I73" s="16" t="str">
        <f t="shared" ref="I73:I80" si="31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06K002LH0020</v>
      </c>
      <c r="J73" s="54">
        <v>24</v>
      </c>
      <c r="K73" s="54">
        <v>24</v>
      </c>
      <c r="L73" s="54">
        <v>24</v>
      </c>
      <c r="M73" s="54">
        <v>24</v>
      </c>
      <c r="N73" s="54">
        <v>24</v>
      </c>
      <c r="O73" s="54">
        <v>24</v>
      </c>
      <c r="P73" s="54">
        <v>24</v>
      </c>
      <c r="Q73" s="54">
        <v>24</v>
      </c>
      <c r="R73" s="54">
        <v>24</v>
      </c>
      <c r="S73" s="54">
        <v>24</v>
      </c>
      <c r="T73" s="54">
        <v>24</v>
      </c>
      <c r="U73" s="54">
        <v>24</v>
      </c>
      <c r="V73" s="54">
        <v>24</v>
      </c>
      <c r="W73" s="56">
        <v>24</v>
      </c>
      <c r="AL73" s="55"/>
      <c r="AM73" s="55"/>
      <c r="AN73" s="55"/>
      <c r="AO73" s="55"/>
      <c r="AP73" s="55"/>
      <c r="AQ73" s="55"/>
      <c r="AR73" s="55"/>
      <c r="AS73" s="55"/>
      <c r="AT73" s="55"/>
      <c r="AU73" s="55"/>
      <c r="AV73" s="55"/>
      <c r="AW73" s="55"/>
      <c r="AX73" s="55"/>
      <c r="AY73" s="55"/>
      <c r="AZ73" s="2">
        <f t="shared" ca="1" si="20"/>
        <v>0</v>
      </c>
      <c r="BA73" s="2">
        <f t="shared" ca="1" si="20"/>
        <v>0</v>
      </c>
      <c r="BB73" s="2">
        <f t="shared" ca="1" si="20"/>
        <v>0</v>
      </c>
      <c r="BC73" s="2">
        <f t="shared" ca="1" si="20"/>
        <v>0</v>
      </c>
      <c r="BD73" s="2">
        <f t="shared" ca="1" si="20"/>
        <v>0</v>
      </c>
      <c r="BE73" s="2">
        <f t="shared" ca="1" si="25"/>
        <v>0</v>
      </c>
      <c r="BF73" s="2">
        <f t="shared" ca="1" si="25"/>
        <v>0</v>
      </c>
      <c r="BG73" s="2">
        <f t="shared" ca="1" si="25"/>
        <v>0</v>
      </c>
      <c r="BH73" s="2">
        <f t="shared" ca="1" si="25"/>
        <v>0</v>
      </c>
      <c r="BI73" s="2">
        <f t="shared" ca="1" si="25"/>
        <v>0</v>
      </c>
      <c r="BJ73" s="2">
        <f t="shared" ca="1" si="25"/>
        <v>0</v>
      </c>
      <c r="BK73" s="2">
        <f t="shared" ca="1" si="25"/>
        <v>0</v>
      </c>
      <c r="BL73" s="2">
        <f t="shared" ca="1" si="25"/>
        <v>0</v>
      </c>
      <c r="BM73" s="2">
        <f t="shared" ca="1" si="25"/>
        <v>0</v>
      </c>
      <c r="BN73" s="2" t="str">
        <f t="shared" ref="BN73:BN80" si="32">MID(B73,7,2)</f>
        <v>LH</v>
      </c>
      <c r="BO73" s="2">
        <f t="shared" si="28"/>
        <v>0</v>
      </c>
      <c r="BP73" s="2">
        <f t="shared" si="29"/>
        <v>0</v>
      </c>
      <c r="BR73" s="2">
        <f t="shared" si="27"/>
        <v>1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ТА-1  -  ЧЧР</v>
      </c>
      <c r="B74" s="15" t="s">
        <v>1375</v>
      </c>
      <c r="C74" s="18"/>
      <c r="D74" s="18"/>
      <c r="E74" s="22"/>
      <c r="F74" s="22"/>
      <c r="G74" s="22"/>
      <c r="H74" s="20">
        <f t="shared" ca="1" si="30"/>
        <v>0</v>
      </c>
      <c r="I74" s="16" t="str">
        <f t="shared" si="31"/>
        <v>01T002LH0020</v>
      </c>
      <c r="J74" s="54">
        <v>24</v>
      </c>
      <c r="K74" s="54">
        <v>24</v>
      </c>
      <c r="L74" s="54">
        <v>24</v>
      </c>
      <c r="M74" s="54">
        <v>24</v>
      </c>
      <c r="N74" s="54">
        <v>24</v>
      </c>
      <c r="O74" s="54">
        <v>24</v>
      </c>
      <c r="P74" s="54">
        <v>24</v>
      </c>
      <c r="Q74" s="54">
        <v>24</v>
      </c>
      <c r="R74" s="54">
        <v>24</v>
      </c>
      <c r="S74" s="54">
        <v>24</v>
      </c>
      <c r="T74" s="54">
        <v>24</v>
      </c>
      <c r="U74" s="54">
        <v>24</v>
      </c>
      <c r="V74" s="54">
        <v>24</v>
      </c>
      <c r="W74" s="56">
        <v>24</v>
      </c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  <c r="AX74" s="55"/>
      <c r="AY74" s="55"/>
      <c r="AZ74" s="2">
        <f t="shared" ca="1" si="20"/>
        <v>0</v>
      </c>
      <c r="BA74" s="2">
        <f t="shared" ca="1" si="20"/>
        <v>0</v>
      </c>
      <c r="BB74" s="2">
        <f t="shared" ca="1" si="20"/>
        <v>0</v>
      </c>
      <c r="BC74" s="2">
        <f t="shared" ca="1" si="20"/>
        <v>0</v>
      </c>
      <c r="BD74" s="2">
        <f t="shared" ca="1" si="20"/>
        <v>0</v>
      </c>
      <c r="BE74" s="2">
        <f t="shared" ca="1" si="25"/>
        <v>0</v>
      </c>
      <c r="BF74" s="2">
        <f t="shared" ca="1" si="25"/>
        <v>0</v>
      </c>
      <c r="BG74" s="2">
        <f t="shared" ca="1" si="25"/>
        <v>0</v>
      </c>
      <c r="BH74" s="2">
        <f t="shared" ca="1" si="25"/>
        <v>0</v>
      </c>
      <c r="BI74" s="2">
        <f t="shared" ca="1" si="25"/>
        <v>0</v>
      </c>
      <c r="BJ74" s="2">
        <f t="shared" ca="1" si="25"/>
        <v>0</v>
      </c>
      <c r="BK74" s="2">
        <f t="shared" ca="1" si="25"/>
        <v>0</v>
      </c>
      <c r="BL74" s="2">
        <f t="shared" ca="1" si="25"/>
        <v>0</v>
      </c>
      <c r="BM74" s="2">
        <f t="shared" ca="1" si="25"/>
        <v>0</v>
      </c>
      <c r="BN74" s="2" t="str">
        <f t="shared" si="32"/>
        <v>LH</v>
      </c>
      <c r="BO74" s="2">
        <f t="shared" si="28"/>
        <v>0</v>
      </c>
      <c r="BP74" s="2">
        <f t="shared" si="29"/>
        <v>0</v>
      </c>
      <c r="BR74" s="2">
        <f t="shared" si="27"/>
        <v>1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ТА-2  -  ЧЧР</v>
      </c>
      <c r="B75" s="15" t="s">
        <v>1376</v>
      </c>
      <c r="C75" s="18"/>
      <c r="D75" s="18"/>
      <c r="E75" s="22"/>
      <c r="F75" s="22"/>
      <c r="G75" s="22"/>
      <c r="H75" s="20">
        <f t="shared" ca="1" si="30"/>
        <v>0</v>
      </c>
      <c r="I75" s="16" t="str">
        <f t="shared" si="31"/>
        <v>02T002LH0020</v>
      </c>
      <c r="J75" s="54">
        <v>24</v>
      </c>
      <c r="K75" s="54">
        <v>24</v>
      </c>
      <c r="L75" s="54">
        <v>24</v>
      </c>
      <c r="M75" s="54">
        <v>24</v>
      </c>
      <c r="N75" s="54">
        <v>20.516666666666666</v>
      </c>
      <c r="O75" s="54">
        <v>0</v>
      </c>
      <c r="P75" s="54">
        <v>0</v>
      </c>
      <c r="Q75" s="54">
        <v>21.75</v>
      </c>
      <c r="R75" s="54">
        <v>24</v>
      </c>
      <c r="S75" s="54">
        <v>24</v>
      </c>
      <c r="T75" s="54">
        <v>24</v>
      </c>
      <c r="U75" s="54">
        <v>24</v>
      </c>
      <c r="V75" s="54">
        <v>24</v>
      </c>
      <c r="W75" s="56">
        <v>24</v>
      </c>
      <c r="AL75" s="55"/>
      <c r="AM75" s="55"/>
      <c r="AN75" s="55"/>
      <c r="AO75" s="55"/>
      <c r="AP75" s="55"/>
      <c r="AQ75" s="55"/>
      <c r="AR75" s="55"/>
      <c r="AS75" s="55"/>
      <c r="AT75" s="55"/>
      <c r="AU75" s="55"/>
      <c r="AV75" s="55"/>
      <c r="AW75" s="55"/>
      <c r="AX75" s="55"/>
      <c r="AY75" s="55"/>
      <c r="AZ75" s="2">
        <f t="shared" ca="1" si="20"/>
        <v>0</v>
      </c>
      <c r="BA75" s="2">
        <f t="shared" ca="1" si="20"/>
        <v>0</v>
      </c>
      <c r="BB75" s="2">
        <f t="shared" ca="1" si="20"/>
        <v>0</v>
      </c>
      <c r="BC75" s="2">
        <f t="shared" ca="1" si="20"/>
        <v>0</v>
      </c>
      <c r="BD75" s="2">
        <f t="shared" ca="1" si="20"/>
        <v>0</v>
      </c>
      <c r="BE75" s="2">
        <f t="shared" ca="1" si="25"/>
        <v>0</v>
      </c>
      <c r="BF75" s="2">
        <f t="shared" ca="1" si="25"/>
        <v>0</v>
      </c>
      <c r="BG75" s="2">
        <f t="shared" ca="1" si="25"/>
        <v>0</v>
      </c>
      <c r="BH75" s="2">
        <f t="shared" ca="1" si="25"/>
        <v>0</v>
      </c>
      <c r="BI75" s="2">
        <f t="shared" ca="1" si="25"/>
        <v>0</v>
      </c>
      <c r="BJ75" s="2">
        <f t="shared" ca="1" si="25"/>
        <v>0</v>
      </c>
      <c r="BK75" s="2">
        <f t="shared" ca="1" si="25"/>
        <v>0</v>
      </c>
      <c r="BL75" s="2">
        <f t="shared" ca="1" si="25"/>
        <v>0</v>
      </c>
      <c r="BM75" s="2">
        <f t="shared" ca="1" si="25"/>
        <v>0</v>
      </c>
      <c r="BN75" s="2" t="str">
        <f t="shared" si="32"/>
        <v>LH</v>
      </c>
      <c r="BO75" s="2">
        <f t="shared" si="28"/>
        <v>0</v>
      </c>
      <c r="BP75" s="2">
        <f t="shared" si="29"/>
        <v>0</v>
      </c>
      <c r="BR75" s="2">
        <f t="shared" si="27"/>
        <v>1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ТА-3  -  ЧЧР</v>
      </c>
      <c r="B76" s="15" t="s">
        <v>1377</v>
      </c>
      <c r="C76" s="18"/>
      <c r="D76" s="18"/>
      <c r="E76" s="22"/>
      <c r="F76" s="22"/>
      <c r="G76" s="22"/>
      <c r="H76" s="20">
        <f t="shared" ca="1" si="30"/>
        <v>0</v>
      </c>
      <c r="I76" s="16" t="str">
        <f t="shared" si="31"/>
        <v>03T002LH0020</v>
      </c>
      <c r="J76" s="54">
        <v>24</v>
      </c>
      <c r="K76" s="54">
        <v>24</v>
      </c>
      <c r="L76" s="54">
        <v>24</v>
      </c>
      <c r="M76" s="54">
        <v>24</v>
      </c>
      <c r="N76" s="54">
        <v>24</v>
      </c>
      <c r="O76" s="54">
        <v>24</v>
      </c>
      <c r="P76" s="54">
        <v>24</v>
      </c>
      <c r="Q76" s="54">
        <v>24</v>
      </c>
      <c r="R76" s="54">
        <v>24</v>
      </c>
      <c r="S76" s="54">
        <v>24</v>
      </c>
      <c r="T76" s="54">
        <v>24</v>
      </c>
      <c r="U76" s="54">
        <v>24</v>
      </c>
      <c r="V76" s="54">
        <v>24</v>
      </c>
      <c r="W76" s="56">
        <v>24</v>
      </c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2">
        <f t="shared" ca="1" si="20"/>
        <v>0</v>
      </c>
      <c r="BA76" s="2">
        <f t="shared" ca="1" si="20"/>
        <v>0</v>
      </c>
      <c r="BB76" s="2">
        <f t="shared" ca="1" si="20"/>
        <v>0</v>
      </c>
      <c r="BC76" s="2">
        <f t="shared" ca="1" si="20"/>
        <v>0</v>
      </c>
      <c r="BD76" s="2">
        <f t="shared" ca="1" si="20"/>
        <v>0</v>
      </c>
      <c r="BE76" s="2">
        <f t="shared" ca="1" si="25"/>
        <v>0</v>
      </c>
      <c r="BF76" s="2">
        <f t="shared" ca="1" si="25"/>
        <v>0</v>
      </c>
      <c r="BG76" s="2">
        <f t="shared" ca="1" si="25"/>
        <v>0</v>
      </c>
      <c r="BH76" s="2">
        <f t="shared" ca="1" si="25"/>
        <v>0</v>
      </c>
      <c r="BI76" s="2">
        <f t="shared" ca="1" si="25"/>
        <v>0</v>
      </c>
      <c r="BJ76" s="2">
        <f t="shared" ca="1" si="25"/>
        <v>0</v>
      </c>
      <c r="BK76" s="2">
        <f t="shared" ca="1" si="25"/>
        <v>0</v>
      </c>
      <c r="BL76" s="2">
        <f t="shared" ca="1" si="25"/>
        <v>0</v>
      </c>
      <c r="BM76" s="2">
        <f t="shared" ca="1" si="25"/>
        <v>0</v>
      </c>
      <c r="BN76" s="2" t="str">
        <f t="shared" si="32"/>
        <v>LH</v>
      </c>
      <c r="BO76" s="2">
        <f t="shared" si="28"/>
        <v>0</v>
      </c>
      <c r="BP76" s="2">
        <f t="shared" si="29"/>
        <v>0</v>
      </c>
      <c r="BR76" s="2">
        <f t="shared" si="27"/>
        <v>1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ТА-4  -  ЧЧР</v>
      </c>
      <c r="B77" s="15" t="s">
        <v>1378</v>
      </c>
      <c r="C77" s="18"/>
      <c r="D77" s="18"/>
      <c r="E77" s="22"/>
      <c r="F77" s="22"/>
      <c r="G77" s="22"/>
      <c r="H77" s="20">
        <f t="shared" ca="1" si="30"/>
        <v>0</v>
      </c>
      <c r="I77" s="16" t="str">
        <f t="shared" si="31"/>
        <v>04T002LH0020</v>
      </c>
      <c r="J77" s="54">
        <v>24</v>
      </c>
      <c r="K77" s="54">
        <v>24</v>
      </c>
      <c r="L77" s="54">
        <v>24</v>
      </c>
      <c r="M77" s="54">
        <v>24</v>
      </c>
      <c r="N77" s="54">
        <v>24</v>
      </c>
      <c r="O77" s="54">
        <v>24</v>
      </c>
      <c r="P77" s="54">
        <v>24</v>
      </c>
      <c r="Q77" s="54">
        <v>24</v>
      </c>
      <c r="R77" s="54">
        <v>24</v>
      </c>
      <c r="S77" s="54">
        <v>24</v>
      </c>
      <c r="T77" s="54">
        <v>24</v>
      </c>
      <c r="U77" s="54">
        <v>24</v>
      </c>
      <c r="V77" s="54">
        <v>24</v>
      </c>
      <c r="W77" s="56">
        <v>24</v>
      </c>
      <c r="AL77" s="55"/>
      <c r="AM77" s="55"/>
      <c r="AN77" s="55"/>
      <c r="AO77" s="55"/>
      <c r="AP77" s="55"/>
      <c r="AQ77" s="55"/>
      <c r="AR77" s="55"/>
      <c r="AS77" s="55"/>
      <c r="AT77" s="55"/>
      <c r="AU77" s="55"/>
      <c r="AV77" s="55"/>
      <c r="AW77" s="55"/>
      <c r="AX77" s="55"/>
      <c r="AY77" s="55"/>
      <c r="AZ77" s="2">
        <f t="shared" ca="1" si="20"/>
        <v>0</v>
      </c>
      <c r="BA77" s="2">
        <f t="shared" ca="1" si="20"/>
        <v>0</v>
      </c>
      <c r="BB77" s="2">
        <f t="shared" ca="1" si="20"/>
        <v>0</v>
      </c>
      <c r="BC77" s="2">
        <f t="shared" ca="1" si="20"/>
        <v>0</v>
      </c>
      <c r="BD77" s="2">
        <f t="shared" ca="1" si="20"/>
        <v>0</v>
      </c>
      <c r="BE77" s="2">
        <f t="shared" ca="1" si="25"/>
        <v>0</v>
      </c>
      <c r="BF77" s="2">
        <f t="shared" ca="1" si="25"/>
        <v>0</v>
      </c>
      <c r="BG77" s="2">
        <f t="shared" ca="1" si="25"/>
        <v>0</v>
      </c>
      <c r="BH77" s="2">
        <f t="shared" ca="1" si="25"/>
        <v>0</v>
      </c>
      <c r="BI77" s="2">
        <f t="shared" ca="1" si="25"/>
        <v>0</v>
      </c>
      <c r="BJ77" s="2">
        <f t="shared" ca="1" si="25"/>
        <v>0</v>
      </c>
      <c r="BK77" s="2">
        <f t="shared" ca="1" si="25"/>
        <v>0</v>
      </c>
      <c r="BL77" s="2">
        <f t="shared" ca="1" si="25"/>
        <v>0</v>
      </c>
      <c r="BM77" s="2">
        <f t="shared" ca="1" si="25"/>
        <v>0</v>
      </c>
      <c r="BN77" s="2" t="str">
        <f t="shared" si="32"/>
        <v>LH</v>
      </c>
      <c r="BO77" s="2">
        <f t="shared" si="28"/>
        <v>0</v>
      </c>
      <c r="BP77" s="2">
        <f t="shared" si="29"/>
        <v>0</v>
      </c>
      <c r="BR77" s="2">
        <f t="shared" si="27"/>
        <v>1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ТА-5  -  ЧЧР</v>
      </c>
      <c r="B78" s="15" t="s">
        <v>1379</v>
      </c>
      <c r="C78" s="18"/>
      <c r="D78" s="18"/>
      <c r="E78" s="22"/>
      <c r="F78" s="22"/>
      <c r="G78" s="22"/>
      <c r="H78" s="20">
        <f t="shared" ca="1" si="30"/>
        <v>0</v>
      </c>
      <c r="I78" s="16" t="str">
        <f t="shared" si="31"/>
        <v>05T002LH0020</v>
      </c>
      <c r="J78" s="54">
        <v>24</v>
      </c>
      <c r="K78" s="54">
        <v>24</v>
      </c>
      <c r="L78" s="54">
        <v>24</v>
      </c>
      <c r="M78" s="54">
        <v>24</v>
      </c>
      <c r="N78" s="54">
        <v>24</v>
      </c>
      <c r="O78" s="54">
        <v>24</v>
      </c>
      <c r="P78" s="54">
        <v>24</v>
      </c>
      <c r="Q78" s="54">
        <v>24</v>
      </c>
      <c r="R78" s="54">
        <v>24</v>
      </c>
      <c r="S78" s="54">
        <v>24</v>
      </c>
      <c r="T78" s="54">
        <v>24</v>
      </c>
      <c r="U78" s="54">
        <v>24</v>
      </c>
      <c r="V78" s="54">
        <v>24</v>
      </c>
      <c r="W78" s="56">
        <v>24</v>
      </c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2">
        <f t="shared" ca="1" si="20"/>
        <v>0</v>
      </c>
      <c r="BA78" s="2">
        <f t="shared" ca="1" si="20"/>
        <v>0</v>
      </c>
      <c r="BB78" s="2">
        <f t="shared" ca="1" si="20"/>
        <v>0</v>
      </c>
      <c r="BC78" s="2">
        <f t="shared" ca="1" si="20"/>
        <v>0</v>
      </c>
      <c r="BD78" s="2">
        <f t="shared" ca="1" si="20"/>
        <v>0</v>
      </c>
      <c r="BE78" s="2">
        <f t="shared" ca="1" si="25"/>
        <v>0</v>
      </c>
      <c r="BF78" s="2">
        <f t="shared" ca="1" si="25"/>
        <v>0</v>
      </c>
      <c r="BG78" s="2">
        <f t="shared" ca="1" si="25"/>
        <v>0</v>
      </c>
      <c r="BH78" s="2">
        <f t="shared" ca="1" si="25"/>
        <v>0</v>
      </c>
      <c r="BI78" s="2">
        <f t="shared" ca="1" si="25"/>
        <v>0</v>
      </c>
      <c r="BJ78" s="2">
        <f t="shared" ca="1" si="25"/>
        <v>0</v>
      </c>
      <c r="BK78" s="2">
        <f t="shared" ca="1" si="25"/>
        <v>0</v>
      </c>
      <c r="BL78" s="2">
        <f t="shared" ca="1" si="25"/>
        <v>0</v>
      </c>
      <c r="BM78" s="2">
        <f t="shared" ca="1" si="25"/>
        <v>0</v>
      </c>
      <c r="BN78" s="2" t="str">
        <f t="shared" si="32"/>
        <v>LH</v>
      </c>
      <c r="BO78" s="2">
        <f t="shared" si="28"/>
        <v>0</v>
      </c>
      <c r="BP78" s="2">
        <f t="shared" si="29"/>
        <v>0</v>
      </c>
      <c r="BR78" s="2">
        <f t="shared" si="27"/>
        <v>1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ТА-6  -  ЧЧР</v>
      </c>
      <c r="B79" s="15" t="s">
        <v>1380</v>
      </c>
      <c r="C79" s="18"/>
      <c r="D79" s="18"/>
      <c r="E79" s="22"/>
      <c r="F79" s="22"/>
      <c r="G79" s="22"/>
      <c r="H79" s="20">
        <f t="shared" ca="1" si="30"/>
        <v>0</v>
      </c>
      <c r="I79" s="16" t="str">
        <f t="shared" si="31"/>
        <v>06T002LH0020</v>
      </c>
      <c r="J79" s="54">
        <v>24</v>
      </c>
      <c r="K79" s="54">
        <v>24</v>
      </c>
      <c r="L79" s="54">
        <v>24</v>
      </c>
      <c r="M79" s="54">
        <v>24</v>
      </c>
      <c r="N79" s="54">
        <v>24</v>
      </c>
      <c r="O79" s="54">
        <v>24</v>
      </c>
      <c r="P79" s="54">
        <v>24</v>
      </c>
      <c r="Q79" s="54">
        <v>24</v>
      </c>
      <c r="R79" s="54">
        <v>24</v>
      </c>
      <c r="S79" s="54">
        <v>24</v>
      </c>
      <c r="T79" s="54">
        <v>24</v>
      </c>
      <c r="U79" s="54">
        <v>24</v>
      </c>
      <c r="V79" s="54">
        <v>24</v>
      </c>
      <c r="W79" s="56">
        <v>24</v>
      </c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2">
        <f t="shared" ca="1" si="20"/>
        <v>0</v>
      </c>
      <c r="BA79" s="2">
        <f t="shared" ca="1" si="20"/>
        <v>0</v>
      </c>
      <c r="BB79" s="2">
        <f t="shared" ca="1" si="20"/>
        <v>0</v>
      </c>
      <c r="BC79" s="2">
        <f t="shared" ca="1" si="20"/>
        <v>0</v>
      </c>
      <c r="BD79" s="2">
        <f t="shared" ca="1" si="20"/>
        <v>0</v>
      </c>
      <c r="BE79" s="2">
        <f t="shared" ca="1" si="25"/>
        <v>0</v>
      </c>
      <c r="BF79" s="2">
        <f t="shared" ca="1" si="25"/>
        <v>0</v>
      </c>
      <c r="BG79" s="2">
        <f t="shared" ca="1" si="25"/>
        <v>0</v>
      </c>
      <c r="BH79" s="2">
        <f t="shared" ca="1" si="25"/>
        <v>0</v>
      </c>
      <c r="BI79" s="2">
        <f t="shared" ca="1" si="25"/>
        <v>0</v>
      </c>
      <c r="BJ79" s="2">
        <f t="shared" ca="1" si="25"/>
        <v>0</v>
      </c>
      <c r="BK79" s="2">
        <f t="shared" ca="1" si="25"/>
        <v>0</v>
      </c>
      <c r="BL79" s="2">
        <f t="shared" ca="1" si="25"/>
        <v>0</v>
      </c>
      <c r="BM79" s="2">
        <f t="shared" ca="1" si="25"/>
        <v>0</v>
      </c>
      <c r="BN79" s="2" t="str">
        <f t="shared" si="32"/>
        <v>LH</v>
      </c>
      <c r="BO79" s="2">
        <f t="shared" si="28"/>
        <v>0</v>
      </c>
      <c r="BP79" s="2">
        <f t="shared" si="29"/>
        <v>0</v>
      </c>
      <c r="BR79" s="2">
        <f t="shared" si="27"/>
        <v>1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Потери пара и конденсата</v>
      </c>
      <c r="B80" s="15" t="s">
        <v>1452</v>
      </c>
      <c r="C80" s="22">
        <v>50</v>
      </c>
      <c r="D80" s="110" t="s">
        <v>2981</v>
      </c>
      <c r="E80" s="22">
        <v>51</v>
      </c>
      <c r="F80" s="110" t="s">
        <v>3005</v>
      </c>
      <c r="G80" s="22"/>
      <c r="H80" s="20">
        <f>IFERROR(IF(AND(MID(D80,1,1)*MID(F80,1,1)=1,RIGHT(F80,LEN(F80)-1)-RIGHT(D80,LEN(D80)-1)&gt;1),1,0),"-")</f>
        <v>0</v>
      </c>
      <c r="I80" s="16" t="str">
        <f t="shared" si="31"/>
        <v>00S102MK0020</v>
      </c>
      <c r="J80" s="54">
        <v>1.7866990810422516</v>
      </c>
      <c r="K80" s="54">
        <v>1.7634734001044463</v>
      </c>
      <c r="L80" s="54">
        <v>1.9119480723056554</v>
      </c>
      <c r="M80" s="54">
        <v>1.8828217435310977</v>
      </c>
      <c r="N80" s="54">
        <v>1.7935079554829283</v>
      </c>
      <c r="O80" s="54">
        <v>1.9304902503915002</v>
      </c>
      <c r="P80" s="54">
        <v>2.5545435050817211</v>
      </c>
      <c r="Q80" s="54">
        <v>2.0607640387670023</v>
      </c>
      <c r="R80" s="54">
        <v>1.9901706971970634</v>
      </c>
      <c r="S80" s="54">
        <v>1.7636209719954241</v>
      </c>
      <c r="T80" s="54">
        <v>1.6094068289392682</v>
      </c>
      <c r="U80" s="54">
        <v>1.6492472608630973</v>
      </c>
      <c r="V80" s="54">
        <v>2.4037086292602559</v>
      </c>
      <c r="W80" s="56">
        <v>1.6923257980670607</v>
      </c>
      <c r="X80" s="2" t="e">
        <f t="shared" ref="X80:AK80" ca="1" si="33">IF(J80&lt;&gt;"",IF(LEFT($E80,2)="+-",IF(OR(J80&lt;MIN($C80:$D80),J80&gt;MAX($C80:$D80)),1,0),IF(AND(1*$E80&gt;0,J80&gt;MAX($C80:$D80)),1,IF(AND(1*$E80&lt;0,J80&lt;MIN($C80:$D80)),1,0)))+10*IF(SUM(OFFSET($A$68,MATCH(MID($A80,1,SEARCH(" ",$A80)-1)&amp;"  -  ЧЧР",$A$68:$A$79,0)-1,COLUMN(J80)-1,,-($D$3+$F80)))=24*($D$3+$F80),IF(AND(IF(LEFT($E80,2)="+-",IF(OR(J80&lt;MIN($C80:$D80),J80&gt;MAX($C80:$D80)),1,0),IF(AND(1*$E80&gt;0,J80&gt;MAX($C80:$D80)),1,IF(AND(1*$E80&lt;0,J80&lt;MIN($C80:$D80)),1,0)))=1,IF(COLUMN(T$7)-COLUMN($J$7)&gt;$D$2+$G80,IF(OR(OFFSET(T80,,-1)=21,OFFSET(T80,,-1)=42),1,0),0)=1),2,IF(COLUMN(J80)-COLUMN($J$7)&gt;=$D$3-1+$F80,IF(LEFT($E80,2)="+-",IF(OR(AND(J80&gt;MAX($C80:$D80),AVERAGE(OFFSET(J80,,,,-$D$3))-AVERAGE(OFFSET(J80,,-$D$3,,-$F80))&gt;1*SUBSTITUTE($E80,"+-","+")),AND(J80&lt;MIN($C80:$D80),AVERAGE(OFFSET(J80,,,,-$D$3))-AVERAGE(OFFSET(J80,,-$D$3,,-$F80))&lt;1*SUBSTITUTE($E80,"+-","-"))),2,0),IF(1*$E80&gt;0,IF(AVERAGE(OFFSET(J80,,,,-$D$3))-AVERAGE(OFFSET(J80,,-$D$3,,-$F80))&gt;1*$E80,2,0),IF(AVERAGE(OFFSET(J80,,,,-$D$3))-AVERAGE(OFFSET(J80,,-$D$3,,-$F80))&lt;1*$E80,2,0))),0)*IF($C$4="блоки",IF(OR(MID($B80,7,2)="TA",MID($B80,7,2)="KV"),IF(OFFSET($A$68,IFERROR(MATCH("КА-"&amp;MID($A80,4,2)*1&amp;"А  -  ЧЧР",$A$68:$A$79,0),MATCH("КА-"&amp;MID($A80,4,2)*1&amp;"  -  ЧЧР",$A$68:$A$79,0))-1,COLUMN(J80)-1,,)+OFFSET($A$68,IFERROR(MATCH("КА-"&amp;MID($A80,4,2)*1&amp;"Б  -  ЧЧР",$A$68:$A$79,0),MATCH("КА-"&amp;MID($A80,4,2)*1&amp;"  -  ЧЧР",$A$68:$A$79,0))-1,COLUMN(J80)-1,,)=48,1,0),1),1)),0),0)*IF($G80&gt;0,IF(COLUMN(T$7)-COLUMN($J$7)&gt;=$D$2+$G80,IF(SUM(OFFSET(T80,,-1,,-$G80))&gt;=$G80*21,2,1),1),2)</f>
        <v>#N/A</v>
      </c>
      <c r="Y80" s="2" t="e">
        <f t="shared" ca="1" si="33"/>
        <v>#N/A</v>
      </c>
      <c r="Z80" s="2" t="e">
        <f t="shared" ca="1" si="33"/>
        <v>#N/A</v>
      </c>
      <c r="AA80" s="2" t="e">
        <f t="shared" ca="1" si="33"/>
        <v>#N/A</v>
      </c>
      <c r="AB80" s="2" t="e">
        <f t="shared" ca="1" si="33"/>
        <v>#N/A</v>
      </c>
      <c r="AC80" s="2" t="e">
        <f t="shared" ca="1" si="33"/>
        <v>#N/A</v>
      </c>
      <c r="AD80" s="2" t="e">
        <f t="shared" ca="1" si="33"/>
        <v>#N/A</v>
      </c>
      <c r="AE80" s="2" t="e">
        <f t="shared" ca="1" si="33"/>
        <v>#N/A</v>
      </c>
      <c r="AF80" s="2" t="e">
        <f t="shared" ca="1" si="33"/>
        <v>#N/A</v>
      </c>
      <c r="AG80" s="2" t="e">
        <f t="shared" ca="1" si="33"/>
        <v>#N/A</v>
      </c>
      <c r="AH80" s="2" t="e">
        <f t="shared" ca="1" si="33"/>
        <v>#N/A</v>
      </c>
      <c r="AI80" s="2" t="e">
        <f t="shared" ca="1" si="33"/>
        <v>#N/A</v>
      </c>
      <c r="AJ80" s="2" t="e">
        <f t="shared" ca="1" si="33"/>
        <v>#N/A</v>
      </c>
      <c r="AK80" s="2" t="e">
        <f t="shared" ca="1" si="33"/>
        <v>#N/A</v>
      </c>
      <c r="AL80" s="55">
        <v>4.1358185484937087</v>
      </c>
      <c r="AM80" s="55">
        <v>4.142136413548962</v>
      </c>
      <c r="AN80" s="55">
        <v>4.1623852099192842</v>
      </c>
      <c r="AO80" s="55">
        <v>4.2149184013851624</v>
      </c>
      <c r="AP80" s="55">
        <v>4.5120627505944784</v>
      </c>
      <c r="AQ80" s="55">
        <v>4.8882580831581626</v>
      </c>
      <c r="AR80" s="55">
        <v>5.1661793435376167</v>
      </c>
      <c r="AS80" s="55">
        <v>5.122537127590034</v>
      </c>
      <c r="AT80" s="55">
        <v>4.3416902087031524</v>
      </c>
      <c r="AU80" s="55">
        <v>4.158527745490189</v>
      </c>
      <c r="AV80" s="55">
        <v>4.1874830035683495</v>
      </c>
      <c r="AW80" s="55">
        <v>4.2747756064918354</v>
      </c>
      <c r="AX80" s="55">
        <v>4.3883788307658635</v>
      </c>
      <c r="AY80" s="55">
        <v>4.1954702000597877</v>
      </c>
      <c r="AZ80" s="2">
        <f t="shared" ca="1" si="20"/>
        <v>0</v>
      </c>
      <c r="BA80" s="2">
        <f t="shared" ca="1" si="20"/>
        <v>0</v>
      </c>
      <c r="BB80" s="2">
        <f t="shared" ca="1" si="20"/>
        <v>0</v>
      </c>
      <c r="BC80" s="2">
        <f t="shared" ca="1" si="20"/>
        <v>0</v>
      </c>
      <c r="BD80" s="2">
        <f t="shared" ca="1" si="20"/>
        <v>0</v>
      </c>
      <c r="BE80" s="2">
        <f t="shared" ca="1" si="25"/>
        <v>0</v>
      </c>
      <c r="BF80" s="2">
        <f t="shared" ca="1" si="25"/>
        <v>0</v>
      </c>
      <c r="BG80" s="2">
        <f t="shared" ca="1" si="25"/>
        <v>0</v>
      </c>
      <c r="BH80" s="2">
        <f t="shared" ca="1" si="25"/>
        <v>0</v>
      </c>
      <c r="BI80" s="2">
        <f t="shared" ca="1" si="25"/>
        <v>0</v>
      </c>
      <c r="BJ80" s="2">
        <f t="shared" ca="1" si="25"/>
        <v>0</v>
      </c>
      <c r="BK80" s="2">
        <f t="shared" ca="1" si="25"/>
        <v>0</v>
      </c>
      <c r="BL80" s="2">
        <f t="shared" ca="1" si="25"/>
        <v>0</v>
      </c>
      <c r="BM80" s="2">
        <f t="shared" ca="1" si="25"/>
        <v>0</v>
      </c>
      <c r="BN80" s="2" t="str">
        <f t="shared" si="32"/>
        <v>MK</v>
      </c>
    </row>
    <row r="81" spans="1:4" x14ac:dyDescent="0.25">
      <c r="A81"/>
      <c r="B81"/>
      <c r="C81"/>
      <c r="D81"/>
    </row>
    <row r="82" spans="1:4" x14ac:dyDescent="0.25">
      <c r="A82" s="98"/>
      <c r="B82"/>
      <c r="C82"/>
      <c r="D82"/>
    </row>
    <row r="83" spans="1:4" x14ac:dyDescent="0.25">
      <c r="A83" s="98"/>
      <c r="B83"/>
      <c r="C83"/>
      <c r="D83"/>
    </row>
    <row r="84" spans="1:4" x14ac:dyDescent="0.25">
      <c r="A84" s="98"/>
      <c r="B84"/>
      <c r="C84"/>
      <c r="D84"/>
    </row>
    <row r="85" spans="1:4" x14ac:dyDescent="0.25">
      <c r="A85" s="98"/>
    </row>
    <row r="86" spans="1:4" x14ac:dyDescent="0.25">
      <c r="A86" s="98"/>
    </row>
    <row r="87" spans="1:4" x14ac:dyDescent="0.25">
      <c r="A87" s="98"/>
    </row>
    <row r="88" spans="1:4" x14ac:dyDescent="0.25">
      <c r="A88" s="98"/>
    </row>
    <row r="89" spans="1:4" x14ac:dyDescent="0.25">
      <c r="A89" s="98"/>
    </row>
    <row r="90" spans="1:4" x14ac:dyDescent="0.25">
      <c r="A90" s="98"/>
    </row>
    <row r="91" spans="1:4" x14ac:dyDescent="0.25">
      <c r="A91" s="98"/>
    </row>
    <row r="92" spans="1:4" x14ac:dyDescent="0.25">
      <c r="A92" s="98"/>
    </row>
    <row r="93" spans="1:4" x14ac:dyDescent="0.25">
      <c r="A93" s="98"/>
    </row>
    <row r="94" spans="1:4" x14ac:dyDescent="0.25">
      <c r="A94" s="98"/>
    </row>
    <row r="95" spans="1:4" x14ac:dyDescent="0.25">
      <c r="A95" s="98"/>
    </row>
  </sheetData>
  <mergeCells count="5">
    <mergeCell ref="E3:F3"/>
    <mergeCell ref="E4:F4"/>
    <mergeCell ref="C6:F6"/>
    <mergeCell ref="G6:G7"/>
    <mergeCell ref="C7:D7"/>
  </mergeCells>
  <conditionalFormatting sqref="H8:W80">
    <cfRule type="expression" dxfId="44" priority="2" stopIfTrue="1">
      <formula>H8=0</formula>
    </cfRule>
  </conditionalFormatting>
  <conditionalFormatting sqref="I8:W80">
    <cfRule type="expression" dxfId="43" priority="6" stopIfTrue="1">
      <formula>OFFSET(I8,,$D$2)=42</formula>
    </cfRule>
    <cfRule type="expression" dxfId="42" priority="7">
      <formula>OR(OFFSET(I8,,$D$2)=1,OFFSET(I8,,$D$2)=2,MOD(OFFSET(I8,,$D$2),10)=1,MOD(OFFSET(I8,,$D$2),10)=2)</formula>
    </cfRule>
  </conditionalFormatting>
  <conditionalFormatting sqref="H4">
    <cfRule type="expression" dxfId="41" priority="4">
      <formula>$H$4="НА СТАНЦИИ"</formula>
    </cfRule>
    <cfRule type="expression" dxfId="40" priority="5">
      <formula>$H$4="ОФИЦИАЛЬНО"</formula>
    </cfRule>
  </conditionalFormatting>
  <conditionalFormatting sqref="AL8:AY80">
    <cfRule type="expression" dxfId="39" priority="8" stopIfTrue="1">
      <formula>AL8=0</formula>
    </cfRule>
  </conditionalFormatting>
  <conditionalFormatting sqref="J8:W80">
    <cfRule type="expression" dxfId="38" priority="1" stopIfTrue="1">
      <formula>AND(OFFSET(J8,MATCH(MID($A8,1,SEARCH(" ",$A8)-1)&amp;"  -  ЧЧР",$A:$A,0)-ROW(J8),)*1&gt;0,OR(J8="",J8=0))</formula>
    </cfRule>
    <cfRule type="expression" dxfId="37" priority="3">
      <formula>OFFSET(J8,MATCH(MID($A8,1,SEARCH(" ",$A8)-1)&amp;"  -  ЧЧР",$A:$A,0)-ROW(J8),)&lt;&gt;24</formula>
    </cfRule>
  </conditionalFormatting>
  <conditionalFormatting sqref="X8:AK80">
    <cfRule type="expression" dxfId="36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353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354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355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356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357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358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359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360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/>
  <dimension ref="A1:CW75"/>
  <sheetViews>
    <sheetView zoomScale="90" zoomScaleNormal="90" workbookViewId="0">
      <pane xSplit="8" ySplit="7" topLeftCell="AM23" activePane="bottomRight" state="frozen"/>
      <selection pane="topRight" activeCell="H1" sqref="H1"/>
      <selection pane="bottomLeft" activeCell="A8" sqref="A8"/>
      <selection pane="bottomRight" activeCell="B2" sqref="B2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83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0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  -  Тух</v>
      </c>
      <c r="B8" s="10" t="s">
        <v>1793</v>
      </c>
      <c r="C8" s="18">
        <v>190</v>
      </c>
      <c r="D8" s="18">
        <v>130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01K002TU0021</v>
      </c>
      <c r="J8" s="54">
        <v>186.62882236115726</v>
      </c>
      <c r="K8" s="54">
        <v>187.26157503439228</v>
      </c>
      <c r="L8" s="54">
        <v>184.65930899727235</v>
      </c>
      <c r="M8" s="54">
        <v>194.26379116862461</v>
      </c>
      <c r="N8" s="54">
        <v>198.32983859072377</v>
      </c>
      <c r="O8" s="54">
        <v>200.36414107218636</v>
      </c>
      <c r="P8" s="54">
        <v>177.00946611289075</v>
      </c>
      <c r="Q8" s="54">
        <v>174.89022021387439</v>
      </c>
      <c r="R8" s="54">
        <v>175.95985597921936</v>
      </c>
      <c r="S8" s="54">
        <v>180.06525271453688</v>
      </c>
      <c r="T8" s="54">
        <v>167.58184879053124</v>
      </c>
      <c r="U8" s="54">
        <v>167.45418809129359</v>
      </c>
      <c r="V8" s="54">
        <v>174.12067478877412</v>
      </c>
      <c r="W8" s="56">
        <v>172.98452521462872</v>
      </c>
      <c r="X8" s="2">
        <f ca="1">IF(J8&lt;&gt;"",IF(LEFT($E8,2)="+-",IF(OR(J8&lt;MIN($C8:$D8),J8&gt;MAX($C8:$D8)),1,0),IF(AND(1*$E8&gt;0,J8&gt;MAX($C8:$D8)),1,IF(AND(1*$E8&lt;0,J8&lt;MIN($C8:$D8)),1,0)))+10*IF(SUM(OFFSET($A$50,MATCH(MID($A8,1,SEARCH(" ",$A8)-1)&amp;"  -  ЧЧР",$A$50:$A$58,0)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$50,IFERROR(MATCH("КА-"&amp;MID($A8,4,2)*1&amp;"А  -  ЧЧР",$A$50:$A$58,0),MATCH("КА-"&amp;MID($A8,4,2)*1&amp;"  -  ЧЧР",$A$50:$A$58,0))-1,COLUMN(J8)-1,,)+OFFSET($A$50,IFERROR(MATCH("КА-"&amp;MID($A8,4,2)*1&amp;"Б  -  ЧЧР",$A$50:$A$58,0),MATCH("КА-"&amp;MID($A8,4,2)*1&amp;"  -  ЧЧР",$A$50:$A$58,0))-1,COLUMN(J8)-1,,)=48,1,0),1),1)),0),0)*IF($G8&gt;0,IF(COLUMN(T$7)-COLUMN($J$7)&gt;=$D$2+$G8,IF(SUM(OFFSET(T8,,-1,,-$G8))&gt;=$G8*21,2,1),1),2)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IF(K8&lt;&gt;"",IF(LEFT($E8,2)="+-",IF(OR(K8&lt;MIN($C8:$D8),K8&gt;MAX($C8:$D8)),1,0),IF(AND(1*$E8&gt;0,K8&gt;MAX($C8:$D8)),1,IF(AND(1*$E8&lt;0,K8&lt;MIN($C8:$D8)),1,0)))+10*IF(SUM(OFFSET($A$50,MATCH(MID($A8,1,SEARCH(" ",$A8)-1)&amp;"  -  ЧЧР",$A$50:$A$58,0)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$50,IFERROR(MATCH("КА-"&amp;MID($A8,4,2)*1&amp;"А  -  ЧЧР",$A$50:$A$58,0),MATCH("КА-"&amp;MID($A8,4,2)*1&amp;"  -  ЧЧР",$A$50:$A$58,0))-1,COLUMN(K8)-1,,)+OFFSET($A$50,IFERROR(MATCH("КА-"&amp;MID($A8,4,2)*1&amp;"Б  -  ЧЧР",$A$50:$A$58,0),MATCH("КА-"&amp;MID($A8,4,2)*1&amp;"  -  ЧЧР",$A$50:$A$58,0))-1,COLUMN(K8)-1,,)=48,1,0),1),1)),0),0)*IF($G8&gt;0,IF(COLUMN(U$7)-COLUMN($J$7)&gt;=$D$2+$G8,IF(SUM(OFFSET(U8,,-1,,-$G8))&gt;=$G8*21,2,1),1),2)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2</v>
      </c>
      <c r="AB8" s="2">
        <f t="shared" ca="1" si="0"/>
        <v>2</v>
      </c>
      <c r="AC8" s="2">
        <f t="shared" ca="1" si="0"/>
        <v>2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2">
        <f ca="1">COUNTIF(OFFSET(H8,,$D$2+2,COUNTIF(OFFSET($H8,1-ROW($H8),2+4*$D$2,60),"="&amp;OFFSET($H8,,2+4*$D$2))),"&gt;20")</f>
        <v>0</v>
      </c>
      <c r="BA8" s="2">
        <f t="shared" ref="BA8:BM23" ca="1" si="1">COUNTIF(OFFSET(I8,,$D$2+2,COUNTIF(OFFSET($H8,1-ROW($H8),2+4*$D$2,60),"="&amp;OFFSET($H8,,2+4*$D$2))),"&gt;20")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0</v>
      </c>
      <c r="BR8" s="2">
        <f t="shared" ref="BR8:CE12" si="3">IF(AND(J50 &gt;0,J8&gt;$C8,J8 &gt;20),1,0)</f>
        <v>0</v>
      </c>
      <c r="BS8" s="2">
        <f t="shared" si="3"/>
        <v>0</v>
      </c>
      <c r="BT8" s="2">
        <f t="shared" si="3"/>
        <v>0</v>
      </c>
      <c r="BU8" s="2">
        <f t="shared" si="3"/>
        <v>1</v>
      </c>
      <c r="BV8" s="2">
        <f t="shared" si="3"/>
        <v>1</v>
      </c>
      <c r="BW8" s="2">
        <f t="shared" si="3"/>
        <v>1</v>
      </c>
      <c r="BX8" s="2">
        <f t="shared" si="3"/>
        <v>0</v>
      </c>
      <c r="BY8" s="2">
        <f t="shared" si="3"/>
        <v>0</v>
      </c>
      <c r="BZ8" s="2">
        <f t="shared" si="3"/>
        <v>0</v>
      </c>
      <c r="CA8" s="2">
        <f t="shared" si="3"/>
        <v>0</v>
      </c>
      <c r="CB8" s="2">
        <f t="shared" si="3"/>
        <v>0</v>
      </c>
      <c r="CC8" s="2">
        <f t="shared" si="3"/>
        <v>0</v>
      </c>
      <c r="CD8" s="2">
        <f t="shared" si="3"/>
        <v>0</v>
      </c>
      <c r="CE8" s="2">
        <f t="shared" si="3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КА-2  -  Тух</v>
      </c>
      <c r="B9" s="10" t="s">
        <v>1794</v>
      </c>
      <c r="C9" s="18">
        <v>190</v>
      </c>
      <c r="D9" s="18">
        <v>130</v>
      </c>
      <c r="E9" s="22" t="s">
        <v>114</v>
      </c>
      <c r="F9" s="22">
        <v>3</v>
      </c>
      <c r="G9" s="22"/>
      <c r="H9" s="20">
        <f t="shared" ref="H9:H59" ca="1" si="4">IF(COUNTIF(OFFSET(H9,,2+$D$2+$B$3-$B$2,,$C$3-$B$3+1),"=42")+COUNTIF(OFFSET(H9,,2+$D$2+$B$3-$B$2,,$C$3-$B$3+1),"=21")&gt;0,1,0)</f>
        <v>0</v>
      </c>
      <c r="I9" s="16" t="str">
        <f t="shared" ref="I9:I60" si="5">IF(MID(B9,7,2)="MX",REPLACE(B9,5,2,"01"),IF(AND(MID(B9,11,2)="20",MID(B9,7,2)="KV"),REPLACE(B9,5,2,"12"),IF(MID(B9,7,2)="MK",IF(MID(B9,11,2)="26",REPLACE(B9,5,2,"02"),IF(MID(B9,11,2)="06",REPLACE(B9,3,4,"S002"),REPLACE(B9,6,1,"2"))),REPLACE(B9,6,1,"2"))))</f>
        <v>02K002TU0021</v>
      </c>
      <c r="J9" s="54">
        <v>180.94853119840769</v>
      </c>
      <c r="K9" s="54">
        <v>195.98428307081983</v>
      </c>
      <c r="L9" s="54">
        <v>192.99112510493615</v>
      </c>
      <c r="M9" s="54">
        <v>175.19146838305511</v>
      </c>
      <c r="N9" s="54">
        <v>177.77843712873755</v>
      </c>
      <c r="O9" s="54">
        <v>184.20915858019765</v>
      </c>
      <c r="P9" s="54">
        <v>178.77297810660195</v>
      </c>
      <c r="Q9" s="54">
        <v>165.40430087282917</v>
      </c>
      <c r="R9" s="54">
        <v>177.63395538290285</v>
      </c>
      <c r="S9" s="54">
        <v>183.90044999930768</v>
      </c>
      <c r="T9" s="54">
        <v>168.3553387028013</v>
      </c>
      <c r="U9" s="54">
        <v>164.58011741716908</v>
      </c>
      <c r="V9" s="54">
        <v>174.3635469054544</v>
      </c>
      <c r="W9" s="56">
        <v>177.04443463762499</v>
      </c>
      <c r="X9" s="2">
        <f t="shared" ref="X9:AK41" ca="1" si="6">IF(J9&lt;&gt;"",IF(LEFT($E9,2)="+-",IF(OR(J9&lt;MIN($C9:$D9),J9&gt;MAX($C9:$D9)),1,0),IF(AND(1*$E9&gt;0,J9&gt;MAX($C9:$D9)),1,IF(AND(1*$E9&lt;0,J9&lt;MIN($C9:$D9)),1,0)))+10*IF(SUM(OFFSET($A$50,MATCH(MID($A9,1,SEARCH(" ",$A9)-1)&amp;"  -  ЧЧР",$A$50:$A$58,0)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$50,IFERROR(MATCH("КА-"&amp;MID($A9,4,2)*1&amp;"А  -  ЧЧР",$A$50:$A$58,0),MATCH("КА-"&amp;MID($A9,4,2)*1&amp;"  -  ЧЧР",$A$50:$A$58,0))-1,COLUMN(J9)-1,,)+OFFSET($A$50,IFERROR(MATCH("КА-"&amp;MID($A9,4,2)*1&amp;"Б  -  ЧЧР",$A$50:$A$58,0),MATCH("КА-"&amp;MID($A9,4,2)*1&amp;"  -  ЧЧР",$A$50:$A$58,0))-1,COLUMN(J9)-1,,)=48,1,0),1),1)),0),0)*IF($G9&gt;0,IF(COLUMN(T$7)-COLUMN($J$7)&gt;=$D$2+$G9,IF(SUM(OFFSET(T9,,-1,,-$G9))&gt;=$G9*21,2,1),1),2)</f>
        <v>0</v>
      </c>
      <c r="Y9" s="2">
        <f t="shared" ca="1" si="0"/>
        <v>2</v>
      </c>
      <c r="Z9" s="2">
        <f t="shared" ca="1" si="0"/>
        <v>2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2">
        <f t="shared" ref="AZ9:BM41" ca="1" si="7">COUNTIF(OFFSET(H9,,$D$2+2,COUNTIF(OFFSET($H9,1-ROW($H9),2+4*$D$2,60),"="&amp;OFFSET($H9,,2+4*$D$2))),"&gt;20")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1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60" si="8">MID(B9,7,2)</f>
        <v>TU</v>
      </c>
      <c r="BO9" s="2">
        <f>IF(AND(COUNTIF(J9:W9,"&gt;0")&gt;6,COUNTIF(J9:W9,"&gt;0")=SUM(BR9:CE9)),SUM(BR9:CE9),0)</f>
        <v>0</v>
      </c>
      <c r="BP9" s="2">
        <f t="shared" si="2"/>
        <v>0</v>
      </c>
      <c r="BR9" s="2">
        <f t="shared" si="3"/>
        <v>0</v>
      </c>
      <c r="BS9" s="2">
        <f t="shared" si="3"/>
        <v>1</v>
      </c>
      <c r="BT9" s="2">
        <f t="shared" si="3"/>
        <v>1</v>
      </c>
      <c r="BU9" s="2">
        <f t="shared" si="3"/>
        <v>0</v>
      </c>
      <c r="BV9" s="2">
        <f t="shared" si="3"/>
        <v>0</v>
      </c>
      <c r="BW9" s="2">
        <f t="shared" si="3"/>
        <v>0</v>
      </c>
      <c r="BX9" s="2">
        <f t="shared" si="3"/>
        <v>0</v>
      </c>
      <c r="BY9" s="2">
        <f t="shared" si="3"/>
        <v>0</v>
      </c>
      <c r="BZ9" s="2">
        <f t="shared" si="3"/>
        <v>0</v>
      </c>
      <c r="CA9" s="2">
        <f t="shared" si="3"/>
        <v>0</v>
      </c>
      <c r="CB9" s="2">
        <f t="shared" si="3"/>
        <v>0</v>
      </c>
      <c r="CC9" s="2">
        <f t="shared" si="3"/>
        <v>0</v>
      </c>
      <c r="CD9" s="2">
        <f t="shared" si="3"/>
        <v>0</v>
      </c>
      <c r="CE9" s="2">
        <f t="shared" si="3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КА-3  -  Тух</v>
      </c>
      <c r="B10" s="10" t="s">
        <v>1795</v>
      </c>
      <c r="C10" s="18">
        <v>190</v>
      </c>
      <c r="D10" s="18">
        <v>130</v>
      </c>
      <c r="E10" s="22" t="s">
        <v>114</v>
      </c>
      <c r="F10" s="22">
        <v>3</v>
      </c>
      <c r="G10" s="22"/>
      <c r="H10" s="20">
        <f t="shared" ca="1" si="4"/>
        <v>0</v>
      </c>
      <c r="I10" s="16" t="str">
        <f t="shared" si="5"/>
        <v>03K002TU0021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6">
        <v>0</v>
      </c>
      <c r="X10" s="2">
        <f t="shared" ca="1" si="6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2">
        <f t="shared" ca="1" si="7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1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1</v>
      </c>
      <c r="BL10" s="2">
        <f t="shared" ca="1" si="1"/>
        <v>0</v>
      </c>
      <c r="BM10" s="2">
        <f t="shared" ca="1" si="1"/>
        <v>0</v>
      </c>
      <c r="BN10" s="2" t="str">
        <f t="shared" si="8"/>
        <v>TU</v>
      </c>
      <c r="BP10" s="2">
        <f t="shared" si="2"/>
        <v>0</v>
      </c>
      <c r="BR10" s="2">
        <f t="shared" si="3"/>
        <v>0</v>
      </c>
      <c r="BS10" s="2">
        <f t="shared" si="3"/>
        <v>0</v>
      </c>
      <c r="BT10" s="2">
        <f t="shared" si="3"/>
        <v>0</v>
      </c>
      <c r="BU10" s="2">
        <f t="shared" si="3"/>
        <v>0</v>
      </c>
      <c r="BV10" s="2">
        <f t="shared" si="3"/>
        <v>0</v>
      </c>
      <c r="BW10" s="2">
        <f t="shared" si="3"/>
        <v>0</v>
      </c>
      <c r="BX10" s="2">
        <f t="shared" si="3"/>
        <v>0</v>
      </c>
      <c r="BY10" s="2">
        <f t="shared" si="3"/>
        <v>0</v>
      </c>
      <c r="BZ10" s="2">
        <f t="shared" si="3"/>
        <v>0</v>
      </c>
      <c r="CA10" s="2">
        <f t="shared" si="3"/>
        <v>0</v>
      </c>
      <c r="CB10" s="2">
        <f t="shared" si="3"/>
        <v>0</v>
      </c>
      <c r="CC10" s="2">
        <f t="shared" si="3"/>
        <v>0</v>
      </c>
      <c r="CD10" s="2">
        <f t="shared" si="3"/>
        <v>0</v>
      </c>
      <c r="CE10" s="2">
        <f t="shared" si="3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КА-4  -  Тух</v>
      </c>
      <c r="B11" s="10" t="s">
        <v>1796</v>
      </c>
      <c r="C11" s="18">
        <v>190</v>
      </c>
      <c r="D11" s="18">
        <v>130</v>
      </c>
      <c r="E11" s="22" t="s">
        <v>114</v>
      </c>
      <c r="F11" s="22">
        <v>3</v>
      </c>
      <c r="G11" s="22"/>
      <c r="H11" s="20">
        <f t="shared" ca="1" si="4"/>
        <v>0</v>
      </c>
      <c r="I11" s="16" t="str">
        <f t="shared" si="5"/>
        <v>04K002TU0021</v>
      </c>
      <c r="J11" s="54">
        <v>190.82772668697669</v>
      </c>
      <c r="K11" s="54">
        <v>191.19449330853647</v>
      </c>
      <c r="L11" s="54">
        <v>192.32249264967061</v>
      </c>
      <c r="M11" s="54">
        <v>192.64094326604521</v>
      </c>
      <c r="N11" s="54">
        <v>192.27422856132449</v>
      </c>
      <c r="O11" s="54">
        <v>194.8329815849165</v>
      </c>
      <c r="P11" s="54">
        <v>183.65583954809458</v>
      </c>
      <c r="Q11" s="54">
        <v>181.93107507166724</v>
      </c>
      <c r="R11" s="54">
        <v>180.64545001739154</v>
      </c>
      <c r="S11" s="54">
        <v>181.03182734958401</v>
      </c>
      <c r="T11" s="54">
        <v>178.65386064536315</v>
      </c>
      <c r="U11" s="54">
        <v>181.34054844633468</v>
      </c>
      <c r="V11" s="54">
        <v>176.29269950929654</v>
      </c>
      <c r="W11" s="56">
        <v>174.76323847076824</v>
      </c>
      <c r="X11" s="2">
        <f t="shared" ca="1" si="6"/>
        <v>2</v>
      </c>
      <c r="Y11" s="2">
        <f t="shared" ca="1" si="0"/>
        <v>2</v>
      </c>
      <c r="Z11" s="2">
        <f t="shared" ca="1" si="0"/>
        <v>2</v>
      </c>
      <c r="AA11" s="2">
        <f t="shared" ca="1" si="0"/>
        <v>2</v>
      </c>
      <c r="AB11" s="2">
        <f t="shared" ca="1" si="0"/>
        <v>2</v>
      </c>
      <c r="AC11" s="2">
        <f t="shared" ca="1" si="0"/>
        <v>2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2">
        <f t="shared" ca="1" si="7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1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1</v>
      </c>
      <c r="BL11" s="2">
        <f t="shared" ca="1" si="1"/>
        <v>0</v>
      </c>
      <c r="BM11" s="2">
        <f t="shared" ca="1" si="1"/>
        <v>0</v>
      </c>
      <c r="BN11" s="2" t="str">
        <f t="shared" si="8"/>
        <v>TU</v>
      </c>
      <c r="BO11" s="2">
        <f>IF(AND(COUNTIF(J11:W11,"&gt;0")&gt;6,COUNTIF(J11:W11,"&gt;0")=SUM(BR11:CE11)),SUM(BR11:CE11),0)</f>
        <v>0</v>
      </c>
      <c r="BP11" s="2">
        <f t="shared" si="2"/>
        <v>0</v>
      </c>
      <c r="BR11" s="2">
        <f t="shared" si="3"/>
        <v>1</v>
      </c>
      <c r="BS11" s="2">
        <f t="shared" si="3"/>
        <v>1</v>
      </c>
      <c r="BT11" s="2">
        <f t="shared" si="3"/>
        <v>1</v>
      </c>
      <c r="BU11" s="2">
        <f t="shared" si="3"/>
        <v>1</v>
      </c>
      <c r="BV11" s="2">
        <f t="shared" si="3"/>
        <v>1</v>
      </c>
      <c r="BW11" s="2">
        <f t="shared" si="3"/>
        <v>1</v>
      </c>
      <c r="BX11" s="2">
        <f t="shared" si="3"/>
        <v>0</v>
      </c>
      <c r="BY11" s="2">
        <f t="shared" si="3"/>
        <v>0</v>
      </c>
      <c r="BZ11" s="2">
        <f t="shared" si="3"/>
        <v>0</v>
      </c>
      <c r="CA11" s="2">
        <f t="shared" si="3"/>
        <v>0</v>
      </c>
      <c r="CB11" s="2">
        <f t="shared" si="3"/>
        <v>0</v>
      </c>
      <c r="CC11" s="2">
        <f t="shared" si="3"/>
        <v>0</v>
      </c>
      <c r="CD11" s="2">
        <f t="shared" si="3"/>
        <v>0</v>
      </c>
      <c r="CE11" s="2">
        <f t="shared" si="3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КА-5  -  Тух</v>
      </c>
      <c r="B12" s="10" t="s">
        <v>1797</v>
      </c>
      <c r="C12" s="18">
        <v>210</v>
      </c>
      <c r="D12" s="18">
        <v>160</v>
      </c>
      <c r="E12" s="22" t="s">
        <v>114</v>
      </c>
      <c r="F12" s="22">
        <v>3</v>
      </c>
      <c r="G12" s="22"/>
      <c r="H12" s="20">
        <f t="shared" ca="1" si="4"/>
        <v>0</v>
      </c>
      <c r="I12" s="16" t="str">
        <f t="shared" si="5"/>
        <v>05K002TU0021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54">
        <v>0</v>
      </c>
      <c r="T12" s="54">
        <v>0</v>
      </c>
      <c r="U12" s="54">
        <v>0</v>
      </c>
      <c r="V12" s="54">
        <v>0</v>
      </c>
      <c r="W12" s="56">
        <v>0</v>
      </c>
      <c r="X12" s="2">
        <f t="shared" ca="1" si="6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2">
        <f t="shared" ca="1" si="7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1</v>
      </c>
      <c r="BD12" s="2">
        <f t="shared" ca="1" si="1"/>
        <v>1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1</v>
      </c>
      <c r="BJ12" s="2">
        <f t="shared" ca="1" si="1"/>
        <v>0</v>
      </c>
      <c r="BK12" s="2">
        <f t="shared" ca="1" si="1"/>
        <v>1</v>
      </c>
      <c r="BL12" s="2">
        <f t="shared" ca="1" si="1"/>
        <v>0</v>
      </c>
      <c r="BM12" s="2">
        <f t="shared" ca="1" si="1"/>
        <v>0</v>
      </c>
      <c r="BN12" s="2" t="str">
        <f t="shared" si="8"/>
        <v>TU</v>
      </c>
      <c r="BP12" s="2">
        <f t="shared" si="2"/>
        <v>0</v>
      </c>
      <c r="BR12" s="2">
        <f t="shared" si="3"/>
        <v>0</v>
      </c>
      <c r="BS12" s="2">
        <f t="shared" si="3"/>
        <v>0</v>
      </c>
      <c r="BT12" s="2">
        <f t="shared" si="3"/>
        <v>0</v>
      </c>
      <c r="BU12" s="2">
        <f t="shared" si="3"/>
        <v>0</v>
      </c>
      <c r="BV12" s="2">
        <f t="shared" si="3"/>
        <v>0</v>
      </c>
      <c r="BW12" s="2">
        <f t="shared" si="3"/>
        <v>0</v>
      </c>
      <c r="BX12" s="2">
        <f t="shared" si="3"/>
        <v>0</v>
      </c>
      <c r="BY12" s="2">
        <f t="shared" si="3"/>
        <v>0</v>
      </c>
      <c r="BZ12" s="2">
        <f t="shared" si="3"/>
        <v>0</v>
      </c>
      <c r="CA12" s="2">
        <f t="shared" si="3"/>
        <v>0</v>
      </c>
      <c r="CB12" s="2">
        <f t="shared" si="3"/>
        <v>0</v>
      </c>
      <c r="CC12" s="2">
        <f t="shared" si="3"/>
        <v>0</v>
      </c>
      <c r="CD12" s="2">
        <f t="shared" si="3"/>
        <v>0</v>
      </c>
      <c r="CE12" s="2">
        <f t="shared" si="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  -  α_рс</v>
      </c>
      <c r="B13" s="10" t="s">
        <v>1798</v>
      </c>
      <c r="C13" s="18">
        <v>1.8</v>
      </c>
      <c r="D13" s="18">
        <v>1.3</v>
      </c>
      <c r="E13" s="22" t="s">
        <v>116</v>
      </c>
      <c r="F13" s="22">
        <v>3</v>
      </c>
      <c r="G13" s="22"/>
      <c r="H13" s="20">
        <f t="shared" ca="1" si="4"/>
        <v>0</v>
      </c>
      <c r="I13" s="16" t="str">
        <f t="shared" si="5"/>
        <v>01K002KI0021</v>
      </c>
      <c r="J13" s="54">
        <v>1.3612672525827654</v>
      </c>
      <c r="K13" s="54">
        <v>1.3658306831740326</v>
      </c>
      <c r="L13" s="54">
        <v>1.4213897468597587</v>
      </c>
      <c r="M13" s="54">
        <v>1.6164376654322745</v>
      </c>
      <c r="N13" s="54">
        <v>1.4313084492694259</v>
      </c>
      <c r="O13" s="54">
        <v>1.5245073177414863</v>
      </c>
      <c r="P13" s="54">
        <v>1.556447021195754</v>
      </c>
      <c r="Q13" s="54">
        <v>1.608346076225657</v>
      </c>
      <c r="R13" s="54">
        <v>1.5891916639435704</v>
      </c>
      <c r="S13" s="54">
        <v>1.6000162696144073</v>
      </c>
      <c r="T13" s="54">
        <v>1.5703645315161079</v>
      </c>
      <c r="U13" s="54">
        <v>1.5695045667539584</v>
      </c>
      <c r="V13" s="54">
        <v>1.5723736747166162</v>
      </c>
      <c r="W13" s="56">
        <v>1.583634985579722</v>
      </c>
      <c r="X13" s="2">
        <f t="shared" ca="1" si="6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40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2">
        <f t="shared" ca="1" si="7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1</v>
      </c>
      <c r="BD13" s="2">
        <f t="shared" ca="1" si="1"/>
        <v>1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1</v>
      </c>
      <c r="BJ13" s="2">
        <f t="shared" ca="1" si="1"/>
        <v>0</v>
      </c>
      <c r="BK13" s="2">
        <f t="shared" ca="1" si="1"/>
        <v>1</v>
      </c>
      <c r="BL13" s="2">
        <f t="shared" ca="1" si="1"/>
        <v>0</v>
      </c>
      <c r="BM13" s="2">
        <f t="shared" ca="1" si="1"/>
        <v>0</v>
      </c>
      <c r="BN13" s="2" t="str">
        <f t="shared" si="8"/>
        <v>KI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ref="BR13:CE17" si="9">IF(AND(J50 &gt;0,J13&gt;$C13,J13 &gt;0.5),1,0)</f>
        <v>0</v>
      </c>
      <c r="BS13" s="2">
        <f t="shared" si="9"/>
        <v>0</v>
      </c>
      <c r="BT13" s="2">
        <f t="shared" si="9"/>
        <v>0</v>
      </c>
      <c r="BU13" s="2">
        <f t="shared" si="9"/>
        <v>0</v>
      </c>
      <c r="BV13" s="2">
        <f t="shared" si="9"/>
        <v>0</v>
      </c>
      <c r="BW13" s="2">
        <f t="shared" si="9"/>
        <v>0</v>
      </c>
      <c r="BX13" s="2">
        <f t="shared" si="9"/>
        <v>0</v>
      </c>
      <c r="BY13" s="2">
        <f t="shared" si="9"/>
        <v>0</v>
      </c>
      <c r="BZ13" s="2">
        <f t="shared" si="9"/>
        <v>0</v>
      </c>
      <c r="CA13" s="2">
        <f t="shared" si="9"/>
        <v>0</v>
      </c>
      <c r="CB13" s="2">
        <f t="shared" si="9"/>
        <v>0</v>
      </c>
      <c r="CC13" s="2">
        <f t="shared" si="9"/>
        <v>0</v>
      </c>
      <c r="CD13" s="2">
        <f t="shared" si="9"/>
        <v>0</v>
      </c>
      <c r="CE13" s="2">
        <f t="shared" si="9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КА-2  -  α_рс</v>
      </c>
      <c r="B14" s="10" t="s">
        <v>1799</v>
      </c>
      <c r="C14" s="18">
        <v>1.8</v>
      </c>
      <c r="D14" s="18">
        <v>1.3</v>
      </c>
      <c r="E14" s="22" t="s">
        <v>116</v>
      </c>
      <c r="F14" s="22">
        <v>3</v>
      </c>
      <c r="G14" s="22"/>
      <c r="H14" s="20">
        <f t="shared" ca="1" si="4"/>
        <v>0</v>
      </c>
      <c r="I14" s="16" t="str">
        <f t="shared" si="5"/>
        <v>02K002KI0021</v>
      </c>
      <c r="J14" s="54">
        <v>1.3099749433908254</v>
      </c>
      <c r="K14" s="54">
        <v>1.3056403686930083</v>
      </c>
      <c r="L14" s="54">
        <v>1.3460709857980495</v>
      </c>
      <c r="M14" s="54">
        <v>1.3755383868584616</v>
      </c>
      <c r="N14" s="54">
        <v>1.2989272752649856</v>
      </c>
      <c r="O14" s="54">
        <v>1.3109243911115982</v>
      </c>
      <c r="P14" s="54">
        <v>1.3246999543487155</v>
      </c>
      <c r="Q14" s="54">
        <v>1.3458876448509109</v>
      </c>
      <c r="R14" s="54">
        <v>1.3425393654816451</v>
      </c>
      <c r="S14" s="54">
        <v>1.3846615611239845</v>
      </c>
      <c r="T14" s="54">
        <v>1.3447685767901101</v>
      </c>
      <c r="U14" s="54">
        <v>1.5208299757914097</v>
      </c>
      <c r="V14" s="54">
        <v>1.5195834825179442</v>
      </c>
      <c r="W14" s="56">
        <v>1.5516268959640289</v>
      </c>
      <c r="X14" s="2">
        <f t="shared" ca="1" si="6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40</v>
      </c>
      <c r="AJ14" s="2">
        <f t="shared" ca="1" si="0"/>
        <v>0</v>
      </c>
      <c r="AK14" s="2">
        <f t="shared" ca="1" si="0"/>
        <v>0</v>
      </c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2">
        <f t="shared" ca="1" si="7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1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1</v>
      </c>
      <c r="BJ14" s="2">
        <f t="shared" ca="1" si="1"/>
        <v>0</v>
      </c>
      <c r="BK14" s="2">
        <f t="shared" ca="1" si="1"/>
        <v>1</v>
      </c>
      <c r="BL14" s="2">
        <f t="shared" ca="1" si="1"/>
        <v>0</v>
      </c>
      <c r="BM14" s="2">
        <f t="shared" ca="1" si="1"/>
        <v>0</v>
      </c>
      <c r="BN14" s="2" t="str">
        <f t="shared" si="8"/>
        <v>KI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9"/>
        <v>0</v>
      </c>
      <c r="BS14" s="2">
        <f t="shared" si="9"/>
        <v>0</v>
      </c>
      <c r="BT14" s="2">
        <f t="shared" si="9"/>
        <v>0</v>
      </c>
      <c r="BU14" s="2">
        <f t="shared" si="9"/>
        <v>0</v>
      </c>
      <c r="BV14" s="2">
        <f t="shared" si="9"/>
        <v>0</v>
      </c>
      <c r="BW14" s="2">
        <f t="shared" si="9"/>
        <v>0</v>
      </c>
      <c r="BX14" s="2">
        <f t="shared" si="9"/>
        <v>0</v>
      </c>
      <c r="BY14" s="2">
        <f t="shared" si="9"/>
        <v>0</v>
      </c>
      <c r="BZ14" s="2">
        <f t="shared" si="9"/>
        <v>0</v>
      </c>
      <c r="CA14" s="2">
        <f t="shared" si="9"/>
        <v>0</v>
      </c>
      <c r="CB14" s="2">
        <f t="shared" si="9"/>
        <v>0</v>
      </c>
      <c r="CC14" s="2">
        <f t="shared" si="9"/>
        <v>0</v>
      </c>
      <c r="CD14" s="2">
        <f t="shared" si="9"/>
        <v>0</v>
      </c>
      <c r="CE14" s="2">
        <f t="shared" si="9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КА-3  -  α_рс</v>
      </c>
      <c r="B15" s="10" t="s">
        <v>1800</v>
      </c>
      <c r="C15" s="18">
        <v>1.8</v>
      </c>
      <c r="D15" s="18">
        <v>1.3</v>
      </c>
      <c r="E15" s="22" t="s">
        <v>116</v>
      </c>
      <c r="F15" s="22">
        <v>3</v>
      </c>
      <c r="G15" s="22"/>
      <c r="H15" s="20">
        <f t="shared" ca="1" si="4"/>
        <v>0</v>
      </c>
      <c r="I15" s="16" t="str">
        <f t="shared" si="5"/>
        <v>03K002KI0021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6">
        <v>0</v>
      </c>
      <c r="X15" s="2">
        <f t="shared" ca="1" si="6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2">
        <f t="shared" ca="1" si="7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1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1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8"/>
        <v>KI</v>
      </c>
      <c r="BP15" s="2">
        <f t="shared" si="2"/>
        <v>0</v>
      </c>
      <c r="BR15" s="2">
        <f t="shared" si="9"/>
        <v>0</v>
      </c>
      <c r="BS15" s="2">
        <f t="shared" si="9"/>
        <v>0</v>
      </c>
      <c r="BT15" s="2">
        <f t="shared" si="9"/>
        <v>0</v>
      </c>
      <c r="BU15" s="2">
        <f t="shared" si="9"/>
        <v>0</v>
      </c>
      <c r="BV15" s="2">
        <f t="shared" si="9"/>
        <v>0</v>
      </c>
      <c r="BW15" s="2">
        <f t="shared" si="9"/>
        <v>0</v>
      </c>
      <c r="BX15" s="2">
        <f t="shared" si="9"/>
        <v>0</v>
      </c>
      <c r="BY15" s="2">
        <f t="shared" si="9"/>
        <v>0</v>
      </c>
      <c r="BZ15" s="2">
        <f t="shared" si="9"/>
        <v>0</v>
      </c>
      <c r="CA15" s="2">
        <f t="shared" si="9"/>
        <v>0</v>
      </c>
      <c r="CB15" s="2">
        <f t="shared" si="9"/>
        <v>0</v>
      </c>
      <c r="CC15" s="2">
        <f t="shared" si="9"/>
        <v>0</v>
      </c>
      <c r="CD15" s="2">
        <f t="shared" si="9"/>
        <v>0</v>
      </c>
      <c r="CE15" s="2">
        <f t="shared" si="9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КА-4  -  α_рс</v>
      </c>
      <c r="B16" s="10" t="s">
        <v>1801</v>
      </c>
      <c r="C16" s="18">
        <v>1.8</v>
      </c>
      <c r="D16" s="18">
        <v>1.3</v>
      </c>
      <c r="E16" s="22" t="s">
        <v>116</v>
      </c>
      <c r="F16" s="22">
        <v>3</v>
      </c>
      <c r="G16" s="22"/>
      <c r="H16" s="20">
        <f t="shared" ca="1" si="4"/>
        <v>0</v>
      </c>
      <c r="I16" s="16" t="str">
        <f t="shared" si="5"/>
        <v>04K002KI0021</v>
      </c>
      <c r="J16" s="54">
        <v>1.3870748026220856</v>
      </c>
      <c r="K16" s="54">
        <v>1.3867058331420705</v>
      </c>
      <c r="L16" s="54">
        <v>1.4765760173362079</v>
      </c>
      <c r="M16" s="54">
        <v>1.5553096769362635</v>
      </c>
      <c r="N16" s="54">
        <v>1.6441390730815497</v>
      </c>
      <c r="O16" s="54">
        <v>1.4422201853144749</v>
      </c>
      <c r="P16" s="54">
        <v>1.4270712336101559</v>
      </c>
      <c r="Q16" s="54">
        <v>1.4007647054126653</v>
      </c>
      <c r="R16" s="54">
        <v>1.4653838380232134</v>
      </c>
      <c r="S16" s="54">
        <v>1.6459175237307431</v>
      </c>
      <c r="T16" s="54">
        <v>1.6179341005002028</v>
      </c>
      <c r="U16" s="54">
        <v>1.6197006897234816</v>
      </c>
      <c r="V16" s="54">
        <v>1.629249794939355</v>
      </c>
      <c r="W16" s="56">
        <v>1.5921732357913423</v>
      </c>
      <c r="X16" s="2">
        <f t="shared" ca="1" si="6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40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40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2">
        <f t="shared" ca="1" si="7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1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1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8"/>
        <v>KI</v>
      </c>
      <c r="BO16" s="2">
        <f>IF(AND(COUNTIF(J16:W16,"&gt;0")&gt;6,COUNTIF(J16:W16,"&gt;0")=SUM(BR16:CE16)),SUM(BR16:CE16),0)</f>
        <v>0</v>
      </c>
      <c r="BP16" s="2">
        <f t="shared" si="2"/>
        <v>1</v>
      </c>
      <c r="BR16" s="2">
        <f t="shared" si="9"/>
        <v>0</v>
      </c>
      <c r="BS16" s="2">
        <f t="shared" si="9"/>
        <v>0</v>
      </c>
      <c r="BT16" s="2">
        <f t="shared" si="9"/>
        <v>0</v>
      </c>
      <c r="BU16" s="2">
        <f t="shared" si="9"/>
        <v>0</v>
      </c>
      <c r="BV16" s="2">
        <f t="shared" si="9"/>
        <v>0</v>
      </c>
      <c r="BW16" s="2">
        <f t="shared" si="9"/>
        <v>0</v>
      </c>
      <c r="BX16" s="2">
        <f t="shared" si="9"/>
        <v>0</v>
      </c>
      <c r="BY16" s="2">
        <f t="shared" si="9"/>
        <v>0</v>
      </c>
      <c r="BZ16" s="2">
        <f t="shared" si="9"/>
        <v>0</v>
      </c>
      <c r="CA16" s="2">
        <f t="shared" si="9"/>
        <v>0</v>
      </c>
      <c r="CB16" s="2">
        <f t="shared" si="9"/>
        <v>0</v>
      </c>
      <c r="CC16" s="2">
        <f t="shared" si="9"/>
        <v>0</v>
      </c>
      <c r="CD16" s="2">
        <f t="shared" si="9"/>
        <v>0</v>
      </c>
      <c r="CE16" s="2">
        <f t="shared" si="9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КА-5  -  α_рс</v>
      </c>
      <c r="B17" s="10" t="s">
        <v>1802</v>
      </c>
      <c r="C17" s="18">
        <v>1.8</v>
      </c>
      <c r="D17" s="18">
        <v>1.3</v>
      </c>
      <c r="E17" s="22" t="s">
        <v>116</v>
      </c>
      <c r="F17" s="22">
        <v>3</v>
      </c>
      <c r="G17" s="22"/>
      <c r="H17" s="20">
        <f t="shared" ca="1" si="4"/>
        <v>0</v>
      </c>
      <c r="I17" s="16" t="str">
        <f t="shared" si="5"/>
        <v>05K002KI0021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6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2">
        <f t="shared" ca="1" si="7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8"/>
        <v>KI</v>
      </c>
      <c r="BP17" s="2">
        <f t="shared" si="2"/>
        <v>0</v>
      </c>
      <c r="BR17" s="2">
        <f t="shared" si="9"/>
        <v>0</v>
      </c>
      <c r="BS17" s="2">
        <f t="shared" si="9"/>
        <v>0</v>
      </c>
      <c r="BT17" s="2">
        <f t="shared" si="9"/>
        <v>0</v>
      </c>
      <c r="BU17" s="2">
        <f t="shared" si="9"/>
        <v>0</v>
      </c>
      <c r="BV17" s="2">
        <f t="shared" si="9"/>
        <v>0</v>
      </c>
      <c r="BW17" s="2">
        <f t="shared" si="9"/>
        <v>0</v>
      </c>
      <c r="BX17" s="2">
        <f t="shared" si="9"/>
        <v>0</v>
      </c>
      <c r="BY17" s="2">
        <f t="shared" si="9"/>
        <v>0</v>
      </c>
      <c r="BZ17" s="2">
        <f t="shared" si="9"/>
        <v>0</v>
      </c>
      <c r="CA17" s="2">
        <f t="shared" si="9"/>
        <v>0</v>
      </c>
      <c r="CB17" s="2">
        <f t="shared" si="9"/>
        <v>0</v>
      </c>
      <c r="CC17" s="2">
        <f t="shared" si="9"/>
        <v>0</v>
      </c>
      <c r="CD17" s="2">
        <f t="shared" si="9"/>
        <v>0</v>
      </c>
      <c r="CE17" s="2">
        <f t="shared" si="9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КА-1  -  Гшл</v>
      </c>
      <c r="B18" s="10" t="s">
        <v>1803</v>
      </c>
      <c r="C18" s="18">
        <v>8</v>
      </c>
      <c r="D18" s="18">
        <v>0.5</v>
      </c>
      <c r="E18" s="22" t="s">
        <v>726</v>
      </c>
      <c r="F18" s="22">
        <v>1</v>
      </c>
      <c r="G18" s="22">
        <v>1</v>
      </c>
      <c r="H18" s="20">
        <f t="shared" ca="1" si="4"/>
        <v>0</v>
      </c>
      <c r="I18" s="16" t="str">
        <f t="shared" si="5"/>
        <v>01K002SH0021</v>
      </c>
      <c r="J18" s="54">
        <v>6.0099999999999989</v>
      </c>
      <c r="K18" s="54">
        <v>6.0100000000000007</v>
      </c>
      <c r="L18" s="54">
        <v>6.009999999999998</v>
      </c>
      <c r="M18" s="54">
        <v>6.0099999999999989</v>
      </c>
      <c r="N18" s="54">
        <v>6.0100000000000007</v>
      </c>
      <c r="O18" s="54">
        <v>6.0100000000000007</v>
      </c>
      <c r="P18" s="54">
        <v>6.009999999999998</v>
      </c>
      <c r="Q18" s="54">
        <v>6.0099999999999989</v>
      </c>
      <c r="R18" s="54">
        <v>6.009999999999998</v>
      </c>
      <c r="S18" s="54">
        <v>6.0100000000000016</v>
      </c>
      <c r="T18" s="54">
        <v>6.01</v>
      </c>
      <c r="U18" s="54">
        <v>6.009999999999998</v>
      </c>
      <c r="V18" s="54">
        <v>6.0100000000000007</v>
      </c>
      <c r="W18" s="56">
        <v>6.01</v>
      </c>
      <c r="X18" s="2">
        <f t="shared" ca="1" si="6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7.4507512260366529</v>
      </c>
      <c r="AM18" s="55">
        <v>7.4118997439667025</v>
      </c>
      <c r="AN18" s="55">
        <v>6.8950343579547049</v>
      </c>
      <c r="AO18" s="55">
        <v>5.3978788532357767</v>
      </c>
      <c r="AP18" s="55">
        <v>7.636008857471893</v>
      </c>
      <c r="AQ18" s="55">
        <v>7.1088581838210985</v>
      </c>
      <c r="AR18" s="55">
        <v>7.018534554130416</v>
      </c>
      <c r="AS18" s="55">
        <v>6.8127008938375635</v>
      </c>
      <c r="AT18" s="55">
        <v>6.4186764584198164</v>
      </c>
      <c r="AU18" s="55">
        <v>5.108826886376618</v>
      </c>
      <c r="AV18" s="55">
        <v>4.2973126366851417</v>
      </c>
      <c r="AW18" s="55">
        <v>3.8579906027726198</v>
      </c>
      <c r="AX18" s="55">
        <v>4.2881600943119631</v>
      </c>
      <c r="AY18" s="55">
        <v>4.1417194163411244</v>
      </c>
      <c r="AZ18" s="2">
        <f t="shared" ca="1" si="7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8"/>
        <v>SH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ref="BR18:CE22" si="10">IF(AND(J50 &gt;0,J18&gt;$C18,J18 &gt;0.1),1,0)</f>
        <v>0</v>
      </c>
      <c r="BS18" s="2">
        <f t="shared" si="10"/>
        <v>0</v>
      </c>
      <c r="BT18" s="2">
        <f t="shared" si="10"/>
        <v>0</v>
      </c>
      <c r="BU18" s="2">
        <f t="shared" si="10"/>
        <v>0</v>
      </c>
      <c r="BV18" s="2">
        <f t="shared" si="10"/>
        <v>0</v>
      </c>
      <c r="BW18" s="2">
        <f t="shared" si="10"/>
        <v>0</v>
      </c>
      <c r="BX18" s="2">
        <f t="shared" si="10"/>
        <v>0</v>
      </c>
      <c r="BY18" s="2">
        <f t="shared" si="10"/>
        <v>0</v>
      </c>
      <c r="BZ18" s="2">
        <f t="shared" si="10"/>
        <v>0</v>
      </c>
      <c r="CA18" s="2">
        <f t="shared" si="10"/>
        <v>0</v>
      </c>
      <c r="CB18" s="2">
        <f t="shared" si="10"/>
        <v>0</v>
      </c>
      <c r="CC18" s="2">
        <f t="shared" si="10"/>
        <v>0</v>
      </c>
      <c r="CD18" s="2">
        <f t="shared" si="10"/>
        <v>0</v>
      </c>
      <c r="CE18" s="2">
        <f t="shared" si="10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КА-2  -  Гшл</v>
      </c>
      <c r="B19" s="10" t="s">
        <v>1804</v>
      </c>
      <c r="C19" s="18">
        <v>8</v>
      </c>
      <c r="D19" s="18">
        <v>0.5</v>
      </c>
      <c r="E19" s="22" t="s">
        <v>726</v>
      </c>
      <c r="F19" s="22">
        <v>1</v>
      </c>
      <c r="G19" s="22">
        <v>1</v>
      </c>
      <c r="H19" s="20">
        <f t="shared" ca="1" si="4"/>
        <v>0</v>
      </c>
      <c r="I19" s="16" t="str">
        <f t="shared" si="5"/>
        <v>02K002SH0021</v>
      </c>
      <c r="J19" s="54">
        <v>6.0799999999999992</v>
      </c>
      <c r="K19" s="54">
        <v>6.080000000000001</v>
      </c>
      <c r="L19" s="54">
        <v>6.080000000000001</v>
      </c>
      <c r="M19" s="54">
        <v>6.08</v>
      </c>
      <c r="N19" s="54">
        <v>6.080000000000001</v>
      </c>
      <c r="O19" s="54">
        <v>6.0799999999999992</v>
      </c>
      <c r="P19" s="54">
        <v>6.0799999999999983</v>
      </c>
      <c r="Q19" s="54">
        <v>6.0799999999999992</v>
      </c>
      <c r="R19" s="54">
        <v>6.080000000000001</v>
      </c>
      <c r="S19" s="54">
        <v>6.0800000000000018</v>
      </c>
      <c r="T19" s="54">
        <v>6.0799999999999992</v>
      </c>
      <c r="U19" s="54">
        <v>6.0800000000000018</v>
      </c>
      <c r="V19" s="54">
        <v>6.0799999999999992</v>
      </c>
      <c r="W19" s="56">
        <v>6.08</v>
      </c>
      <c r="X19" s="2">
        <f t="shared" ca="1" si="6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7.5673056722465004</v>
      </c>
      <c r="AM19" s="55">
        <v>7.4779472634856177</v>
      </c>
      <c r="AN19" s="55">
        <v>6.7362483914430751</v>
      </c>
      <c r="AO19" s="55">
        <v>5.5652247287858172</v>
      </c>
      <c r="AP19" s="55">
        <v>7.2992304459638504</v>
      </c>
      <c r="AQ19" s="55">
        <v>7.1127433320280939</v>
      </c>
      <c r="AR19" s="55">
        <v>7.1049730356141048</v>
      </c>
      <c r="AS19" s="55">
        <v>7.0855472945791291</v>
      </c>
      <c r="AT19" s="55">
        <v>7.2176423336169568</v>
      </c>
      <c r="AU19" s="55">
        <v>5.2989926540471179</v>
      </c>
      <c r="AV19" s="55">
        <v>4.7732448400903742</v>
      </c>
      <c r="AW19" s="55">
        <v>3.8030753485335547</v>
      </c>
      <c r="AX19" s="55">
        <v>4.3339228061778527</v>
      </c>
      <c r="AY19" s="55">
        <v>4.3430753485510278</v>
      </c>
      <c r="AZ19" s="2">
        <f t="shared" ca="1" si="7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8"/>
        <v>SH</v>
      </c>
      <c r="BO19" s="2">
        <f>IF(AND(COUNTIF(J19:W19,"&gt;0")&gt;6,COUNTIF(J19:W19,"&gt;0")=SUM(BR19:CE19)),SUM(BR19:CE19),0)</f>
        <v>0</v>
      </c>
      <c r="BP19" s="2">
        <f t="shared" si="2"/>
        <v>1</v>
      </c>
      <c r="BR19" s="2">
        <f t="shared" si="10"/>
        <v>0</v>
      </c>
      <c r="BS19" s="2">
        <f t="shared" si="10"/>
        <v>0</v>
      </c>
      <c r="BT19" s="2">
        <f t="shared" si="10"/>
        <v>0</v>
      </c>
      <c r="BU19" s="2">
        <f t="shared" si="10"/>
        <v>0</v>
      </c>
      <c r="BV19" s="2">
        <f t="shared" si="10"/>
        <v>0</v>
      </c>
      <c r="BW19" s="2">
        <f t="shared" si="10"/>
        <v>0</v>
      </c>
      <c r="BX19" s="2">
        <f t="shared" si="10"/>
        <v>0</v>
      </c>
      <c r="BY19" s="2">
        <f t="shared" si="10"/>
        <v>0</v>
      </c>
      <c r="BZ19" s="2">
        <f t="shared" si="10"/>
        <v>0</v>
      </c>
      <c r="CA19" s="2">
        <f t="shared" si="10"/>
        <v>0</v>
      </c>
      <c r="CB19" s="2">
        <f t="shared" si="10"/>
        <v>0</v>
      </c>
      <c r="CC19" s="2">
        <f t="shared" si="10"/>
        <v>0</v>
      </c>
      <c r="CD19" s="2">
        <f t="shared" si="10"/>
        <v>0</v>
      </c>
      <c r="CE19" s="2">
        <f t="shared" si="10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КА-3  -  Гшл</v>
      </c>
      <c r="B20" s="10" t="s">
        <v>1805</v>
      </c>
      <c r="C20" s="18">
        <v>8</v>
      </c>
      <c r="D20" s="18">
        <v>0.5</v>
      </c>
      <c r="E20" s="22" t="s">
        <v>726</v>
      </c>
      <c r="F20" s="22">
        <v>1</v>
      </c>
      <c r="G20" s="22">
        <v>1</v>
      </c>
      <c r="H20" s="20">
        <f t="shared" ca="1" si="4"/>
        <v>0</v>
      </c>
      <c r="I20" s="16" t="str">
        <f t="shared" si="5"/>
        <v>03K002SH0021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6">
        <v>0</v>
      </c>
      <c r="X20" s="2">
        <f t="shared" ca="1" si="6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0</v>
      </c>
      <c r="AM20" s="55">
        <v>0</v>
      </c>
      <c r="AN20" s="55">
        <v>0</v>
      </c>
      <c r="AO20" s="55">
        <v>0</v>
      </c>
      <c r="AP20" s="55">
        <v>0</v>
      </c>
      <c r="AQ20" s="55">
        <v>0</v>
      </c>
      <c r="AR20" s="55">
        <v>0</v>
      </c>
      <c r="AS20" s="55">
        <v>0</v>
      </c>
      <c r="AT20" s="55">
        <v>0</v>
      </c>
      <c r="AU20" s="55">
        <v>0</v>
      </c>
      <c r="AV20" s="55">
        <v>0</v>
      </c>
      <c r="AW20" s="55">
        <v>0</v>
      </c>
      <c r="AX20" s="55">
        <v>0</v>
      </c>
      <c r="AY20" s="55">
        <v>0</v>
      </c>
      <c r="AZ20" s="2">
        <f t="shared" ca="1" si="7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8"/>
        <v>SH</v>
      </c>
      <c r="BP20" s="2">
        <f t="shared" si="2"/>
        <v>0</v>
      </c>
      <c r="BR20" s="2">
        <f t="shared" si="10"/>
        <v>0</v>
      </c>
      <c r="BS20" s="2">
        <f t="shared" si="10"/>
        <v>0</v>
      </c>
      <c r="BT20" s="2">
        <f t="shared" si="10"/>
        <v>0</v>
      </c>
      <c r="BU20" s="2">
        <f t="shared" si="10"/>
        <v>0</v>
      </c>
      <c r="BV20" s="2">
        <f t="shared" si="10"/>
        <v>0</v>
      </c>
      <c r="BW20" s="2">
        <f t="shared" si="10"/>
        <v>0</v>
      </c>
      <c r="BX20" s="2">
        <f t="shared" si="10"/>
        <v>0</v>
      </c>
      <c r="BY20" s="2">
        <f t="shared" si="10"/>
        <v>0</v>
      </c>
      <c r="BZ20" s="2">
        <f t="shared" si="10"/>
        <v>0</v>
      </c>
      <c r="CA20" s="2">
        <f t="shared" si="10"/>
        <v>0</v>
      </c>
      <c r="CB20" s="2">
        <f t="shared" si="10"/>
        <v>0</v>
      </c>
      <c r="CC20" s="2">
        <f t="shared" si="10"/>
        <v>0</v>
      </c>
      <c r="CD20" s="2">
        <f t="shared" si="10"/>
        <v>0</v>
      </c>
      <c r="CE20" s="2">
        <f t="shared" si="10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КА-4  -  Гшл</v>
      </c>
      <c r="B21" s="10" t="s">
        <v>1806</v>
      </c>
      <c r="C21" s="18">
        <v>8</v>
      </c>
      <c r="D21" s="18">
        <v>0.5</v>
      </c>
      <c r="E21" s="22" t="s">
        <v>726</v>
      </c>
      <c r="F21" s="22">
        <v>1</v>
      </c>
      <c r="G21" s="22">
        <v>1</v>
      </c>
      <c r="H21" s="20">
        <f t="shared" ca="1" si="4"/>
        <v>0</v>
      </c>
      <c r="I21" s="16" t="str">
        <f t="shared" si="5"/>
        <v>04K002SH0021</v>
      </c>
      <c r="J21" s="54">
        <v>6.05</v>
      </c>
      <c r="K21" s="54">
        <v>6.0500000000000007</v>
      </c>
      <c r="L21" s="54">
        <v>6.0500000000000007</v>
      </c>
      <c r="M21" s="54">
        <v>6.0500000000000025</v>
      </c>
      <c r="N21" s="54">
        <v>6.0500000000000016</v>
      </c>
      <c r="O21" s="54">
        <v>6.0500000000000007</v>
      </c>
      <c r="P21" s="54">
        <v>6.049999999999998</v>
      </c>
      <c r="Q21" s="54">
        <v>6.049999999999998</v>
      </c>
      <c r="R21" s="54">
        <v>6.0499999999999972</v>
      </c>
      <c r="S21" s="54">
        <v>6.049999999999998</v>
      </c>
      <c r="T21" s="54">
        <v>6.05</v>
      </c>
      <c r="U21" s="54">
        <v>6.0500000000000007</v>
      </c>
      <c r="V21" s="54">
        <v>6.049999999999998</v>
      </c>
      <c r="W21" s="56">
        <v>6.0499999999999989</v>
      </c>
      <c r="X21" s="2">
        <f t="shared" ca="1" si="6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7.1515948140980434</v>
      </c>
      <c r="AM21" s="55">
        <v>7.0894324427861246</v>
      </c>
      <c r="AN21" s="55">
        <v>6.2716524153534943</v>
      </c>
      <c r="AO21" s="55">
        <v>5.2533528698061982</v>
      </c>
      <c r="AP21" s="55">
        <v>4.4162956875364507</v>
      </c>
      <c r="AQ21" s="55">
        <v>6.5010099225369586</v>
      </c>
      <c r="AR21" s="55">
        <v>6.4951289608143048</v>
      </c>
      <c r="AS21" s="55">
        <v>6.612748195267363</v>
      </c>
      <c r="AT21" s="55">
        <v>5.8770965877654353</v>
      </c>
      <c r="AU21" s="55">
        <v>4.3339228061778527</v>
      </c>
      <c r="AV21" s="55">
        <v>3.8305329756530875</v>
      </c>
      <c r="AW21" s="55">
        <v>3.8946007722653313</v>
      </c>
      <c r="AX21" s="55">
        <v>4.19663467058019</v>
      </c>
      <c r="AY21" s="55">
        <v>4.6176516197463542</v>
      </c>
      <c r="AZ21" s="2">
        <f t="shared" ca="1" si="7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8"/>
        <v>SH</v>
      </c>
      <c r="BO21" s="2">
        <f>IF(AND(COUNTIF(J21:W21,"&gt;0")&gt;6,COUNTIF(J21:W21,"&gt;0")=SUM(BR21:CE21)),SUM(BR21:CE21),0)</f>
        <v>0</v>
      </c>
      <c r="BP21" s="2">
        <f t="shared" si="2"/>
        <v>1</v>
      </c>
      <c r="BR21" s="2">
        <f t="shared" si="10"/>
        <v>0</v>
      </c>
      <c r="BS21" s="2">
        <f t="shared" si="10"/>
        <v>0</v>
      </c>
      <c r="BT21" s="2">
        <f t="shared" si="10"/>
        <v>0</v>
      </c>
      <c r="BU21" s="2">
        <f t="shared" si="10"/>
        <v>0</v>
      </c>
      <c r="BV21" s="2">
        <f t="shared" si="10"/>
        <v>0</v>
      </c>
      <c r="BW21" s="2">
        <f t="shared" si="10"/>
        <v>0</v>
      </c>
      <c r="BX21" s="2">
        <f t="shared" si="10"/>
        <v>0</v>
      </c>
      <c r="BY21" s="2">
        <f t="shared" si="10"/>
        <v>0</v>
      </c>
      <c r="BZ21" s="2">
        <f t="shared" si="10"/>
        <v>0</v>
      </c>
      <c r="CA21" s="2">
        <f t="shared" si="10"/>
        <v>0</v>
      </c>
      <c r="CB21" s="2">
        <f t="shared" si="10"/>
        <v>0</v>
      </c>
      <c r="CC21" s="2">
        <f t="shared" si="10"/>
        <v>0</v>
      </c>
      <c r="CD21" s="2">
        <f t="shared" si="10"/>
        <v>0</v>
      </c>
      <c r="CE21" s="2">
        <f t="shared" si="10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КА-5  -  Гшл</v>
      </c>
      <c r="B22" s="10" t="s">
        <v>1807</v>
      </c>
      <c r="C22" s="18">
        <v>8</v>
      </c>
      <c r="D22" s="18">
        <v>0.5</v>
      </c>
      <c r="E22" s="22" t="s">
        <v>726</v>
      </c>
      <c r="F22" s="22">
        <v>1</v>
      </c>
      <c r="G22" s="22">
        <v>1</v>
      </c>
      <c r="H22" s="20">
        <f t="shared" ca="1" si="4"/>
        <v>0</v>
      </c>
      <c r="I22" s="16" t="str">
        <f t="shared" si="5"/>
        <v>05K002SH0021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6">
        <v>0</v>
      </c>
      <c r="X22" s="2">
        <f t="shared" ca="1" si="6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2">
        <f t="shared" ca="1" si="7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8"/>
        <v>SH</v>
      </c>
      <c r="BP22" s="2">
        <f t="shared" si="2"/>
        <v>0</v>
      </c>
      <c r="BR22" s="2">
        <f t="shared" si="10"/>
        <v>0</v>
      </c>
      <c r="BS22" s="2">
        <f t="shared" si="10"/>
        <v>0</v>
      </c>
      <c r="BT22" s="2">
        <f t="shared" si="10"/>
        <v>0</v>
      </c>
      <c r="BU22" s="2">
        <f t="shared" si="10"/>
        <v>0</v>
      </c>
      <c r="BV22" s="2">
        <f t="shared" si="10"/>
        <v>0</v>
      </c>
      <c r="BW22" s="2">
        <f t="shared" si="10"/>
        <v>0</v>
      </c>
      <c r="BX22" s="2">
        <f t="shared" si="10"/>
        <v>0</v>
      </c>
      <c r="BY22" s="2">
        <f t="shared" si="10"/>
        <v>0</v>
      </c>
      <c r="BZ22" s="2">
        <f t="shared" si="10"/>
        <v>0</v>
      </c>
      <c r="CA22" s="2">
        <f t="shared" si="10"/>
        <v>0</v>
      </c>
      <c r="CB22" s="2">
        <f t="shared" si="10"/>
        <v>0</v>
      </c>
      <c r="CC22" s="2">
        <f t="shared" si="10"/>
        <v>0</v>
      </c>
      <c r="CD22" s="2">
        <f t="shared" si="10"/>
        <v>0</v>
      </c>
      <c r="CE22" s="2">
        <f t="shared" si="10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  -  Гун</v>
      </c>
      <c r="B23" s="10" t="s">
        <v>1808</v>
      </c>
      <c r="C23" s="18">
        <v>8</v>
      </c>
      <c r="D23" s="18">
        <v>0.5</v>
      </c>
      <c r="E23" s="22" t="s">
        <v>726</v>
      </c>
      <c r="F23" s="22">
        <v>1</v>
      </c>
      <c r="G23" s="22">
        <v>1</v>
      </c>
      <c r="H23" s="20">
        <f t="shared" ca="1" si="4"/>
        <v>0</v>
      </c>
      <c r="I23" s="16" t="str">
        <f t="shared" si="5"/>
        <v>01K002SG0021</v>
      </c>
      <c r="J23" s="54">
        <v>1.6800000000000002</v>
      </c>
      <c r="K23" s="54">
        <v>1.8</v>
      </c>
      <c r="L23" s="54">
        <v>1.3900000000000001</v>
      </c>
      <c r="M23" s="54">
        <v>0.57999999999999996</v>
      </c>
      <c r="N23" s="54">
        <v>0.86</v>
      </c>
      <c r="O23" s="54">
        <v>2.0299999999999998</v>
      </c>
      <c r="P23" s="54">
        <v>1.6800000000000002</v>
      </c>
      <c r="Q23" s="54">
        <v>1.5699999999999998</v>
      </c>
      <c r="R23" s="54">
        <v>1.62</v>
      </c>
      <c r="S23" s="54">
        <v>1.26</v>
      </c>
      <c r="T23" s="54">
        <v>1.06</v>
      </c>
      <c r="U23" s="54">
        <v>1.04</v>
      </c>
      <c r="V23" s="54">
        <v>1.33</v>
      </c>
      <c r="W23" s="56">
        <v>1.99</v>
      </c>
      <c r="X23" s="2">
        <f t="shared" ca="1" si="6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20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1.6099878668608445</v>
      </c>
      <c r="AM23" s="55">
        <v>1.6238085057049665</v>
      </c>
      <c r="AN23" s="55">
        <v>1.7209309075589223</v>
      </c>
      <c r="AO23" s="55">
        <v>1.6578830278372467</v>
      </c>
      <c r="AP23" s="55">
        <v>1.5367384809869991</v>
      </c>
      <c r="AQ23" s="55">
        <v>1.6954620650141961</v>
      </c>
      <c r="AR23" s="55">
        <v>1.7093269288337454</v>
      </c>
      <c r="AS23" s="55">
        <v>1.723427154693171</v>
      </c>
      <c r="AT23" s="55">
        <v>1.734423290653359</v>
      </c>
      <c r="AU23" s="55">
        <v>1.6148404399341638</v>
      </c>
      <c r="AV23" s="55">
        <v>1.4832895297567137</v>
      </c>
      <c r="AW23" s="55">
        <v>1.3925541457401878</v>
      </c>
      <c r="AX23" s="55">
        <v>1.481399209256369</v>
      </c>
      <c r="AY23" s="55">
        <v>1.451154081250861</v>
      </c>
      <c r="AZ23" s="2">
        <f t="shared" ca="1" si="7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8"/>
        <v>SG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ref="BR23:CE27" si="11">IF(AND(J50 &gt;0,J23&gt;$C23,J23 &gt;0.1),1,0)</f>
        <v>0</v>
      </c>
      <c r="BS23" s="2">
        <f t="shared" si="11"/>
        <v>0</v>
      </c>
      <c r="BT23" s="2">
        <f t="shared" si="11"/>
        <v>0</v>
      </c>
      <c r="BU23" s="2">
        <f t="shared" si="11"/>
        <v>0</v>
      </c>
      <c r="BV23" s="2">
        <f t="shared" si="11"/>
        <v>0</v>
      </c>
      <c r="BW23" s="2">
        <f t="shared" si="11"/>
        <v>0</v>
      </c>
      <c r="BX23" s="2">
        <f t="shared" si="11"/>
        <v>0</v>
      </c>
      <c r="BY23" s="2">
        <f t="shared" si="11"/>
        <v>0</v>
      </c>
      <c r="BZ23" s="2">
        <f t="shared" si="11"/>
        <v>0</v>
      </c>
      <c r="CA23" s="2">
        <f t="shared" si="11"/>
        <v>0</v>
      </c>
      <c r="CB23" s="2">
        <f t="shared" si="11"/>
        <v>0</v>
      </c>
      <c r="CC23" s="2">
        <f t="shared" si="11"/>
        <v>0</v>
      </c>
      <c r="CD23" s="2">
        <f t="shared" si="11"/>
        <v>0</v>
      </c>
      <c r="CE23" s="2">
        <f t="shared" si="11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КА-2  -  Гун</v>
      </c>
      <c r="B24" s="10" t="s">
        <v>1809</v>
      </c>
      <c r="C24" s="18">
        <v>8</v>
      </c>
      <c r="D24" s="18">
        <v>0.5</v>
      </c>
      <c r="E24" s="22" t="s">
        <v>726</v>
      </c>
      <c r="F24" s="22">
        <v>1</v>
      </c>
      <c r="G24" s="22">
        <v>1</v>
      </c>
      <c r="H24" s="20">
        <f t="shared" ca="1" si="4"/>
        <v>0</v>
      </c>
      <c r="I24" s="16" t="str">
        <f t="shared" si="5"/>
        <v>02K002SG0021</v>
      </c>
      <c r="J24" s="54">
        <v>3.56</v>
      </c>
      <c r="K24" s="54">
        <v>3.5300000000000002</v>
      </c>
      <c r="L24" s="54">
        <v>1.5699999999999998</v>
      </c>
      <c r="M24" s="54">
        <v>2.4900000000000002</v>
      </c>
      <c r="N24" s="54">
        <v>3.18</v>
      </c>
      <c r="O24" s="54">
        <v>3.25</v>
      </c>
      <c r="P24" s="54">
        <v>2.95</v>
      </c>
      <c r="Q24" s="54">
        <v>1.8</v>
      </c>
      <c r="R24" s="54">
        <v>1.5</v>
      </c>
      <c r="S24" s="54">
        <v>2.2200000000000002</v>
      </c>
      <c r="T24" s="54">
        <v>2.21</v>
      </c>
      <c r="U24" s="54">
        <v>2.7800000000000002</v>
      </c>
      <c r="V24" s="54">
        <v>1.32</v>
      </c>
      <c r="W24" s="56">
        <v>1.5899999999999999</v>
      </c>
      <c r="X24" s="2">
        <f t="shared" ca="1" si="6"/>
        <v>0</v>
      </c>
      <c r="Y24" s="2">
        <f t="shared" ca="1" si="6"/>
        <v>0</v>
      </c>
      <c r="Z24" s="2">
        <f t="shared" ca="1" si="6"/>
        <v>0</v>
      </c>
      <c r="AA24" s="2">
        <f t="shared" ca="1" si="6"/>
        <v>0</v>
      </c>
      <c r="AB24" s="2">
        <f t="shared" ca="1" si="6"/>
        <v>0</v>
      </c>
      <c r="AC24" s="2">
        <f t="shared" ca="1" si="6"/>
        <v>0</v>
      </c>
      <c r="AD24" s="2">
        <f t="shared" ca="1" si="6"/>
        <v>0</v>
      </c>
      <c r="AE24" s="2">
        <f t="shared" ca="1" si="6"/>
        <v>0</v>
      </c>
      <c r="AF24" s="2">
        <f t="shared" ca="1" si="6"/>
        <v>0</v>
      </c>
      <c r="AG24" s="2">
        <f t="shared" ca="1" si="6"/>
        <v>0</v>
      </c>
      <c r="AH24" s="2">
        <f t="shared" ca="1" si="6"/>
        <v>0</v>
      </c>
      <c r="AI24" s="2">
        <f t="shared" ca="1" si="6"/>
        <v>0</v>
      </c>
      <c r="AJ24" s="2">
        <f t="shared" ca="1" si="6"/>
        <v>0</v>
      </c>
      <c r="AK24" s="2">
        <f t="shared" ca="1" si="6"/>
        <v>0</v>
      </c>
      <c r="AL24" s="55">
        <v>1.568525950328479</v>
      </c>
      <c r="AM24" s="55">
        <v>1.6003134196699591</v>
      </c>
      <c r="AN24" s="55">
        <v>1.7257450984606877</v>
      </c>
      <c r="AO24" s="55">
        <v>1.6760812260484967</v>
      </c>
      <c r="AP24" s="55">
        <v>1.6577188246165337</v>
      </c>
      <c r="AQ24" s="55">
        <v>1.6946917948019986</v>
      </c>
      <c r="AR24" s="55">
        <v>1.6962323352263931</v>
      </c>
      <c r="AS24" s="55">
        <v>1.7000836862873792</v>
      </c>
      <c r="AT24" s="55">
        <v>1.6738944990726747</v>
      </c>
      <c r="AU24" s="55">
        <v>1.6471295470760539</v>
      </c>
      <c r="AV24" s="55">
        <v>1.5586055189380432</v>
      </c>
      <c r="AW24" s="55">
        <v>1.3812122227381221</v>
      </c>
      <c r="AX24" s="55">
        <v>1.490850811758091</v>
      </c>
      <c r="AY24" s="55">
        <v>1.492741132258435</v>
      </c>
      <c r="AZ24" s="2">
        <f t="shared" ca="1" si="7"/>
        <v>0</v>
      </c>
      <c r="BA24" s="2">
        <f t="shared" ca="1" si="7"/>
        <v>0</v>
      </c>
      <c r="BB24" s="2">
        <f t="shared" ca="1" si="7"/>
        <v>0</v>
      </c>
      <c r="BC24" s="2">
        <f t="shared" ca="1" si="7"/>
        <v>0</v>
      </c>
      <c r="BD24" s="2">
        <f t="shared" ca="1" si="7"/>
        <v>0</v>
      </c>
      <c r="BE24" s="2">
        <f t="shared" ca="1" si="7"/>
        <v>0</v>
      </c>
      <c r="BF24" s="2">
        <f t="shared" ca="1" si="7"/>
        <v>0</v>
      </c>
      <c r="BG24" s="2">
        <f t="shared" ca="1" si="7"/>
        <v>0</v>
      </c>
      <c r="BH24" s="2">
        <f t="shared" ca="1" si="7"/>
        <v>0</v>
      </c>
      <c r="BI24" s="2">
        <f t="shared" ca="1" si="7"/>
        <v>0</v>
      </c>
      <c r="BJ24" s="2">
        <f t="shared" ca="1" si="7"/>
        <v>0</v>
      </c>
      <c r="BK24" s="2">
        <f t="shared" ca="1" si="7"/>
        <v>0</v>
      </c>
      <c r="BL24" s="2">
        <f t="shared" ca="1" si="7"/>
        <v>0</v>
      </c>
      <c r="BM24" s="2">
        <f t="shared" ca="1" si="7"/>
        <v>0</v>
      </c>
      <c r="BN24" s="2" t="str">
        <f t="shared" si="8"/>
        <v>SG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si="11"/>
        <v>0</v>
      </c>
      <c r="BS24" s="2">
        <f t="shared" si="11"/>
        <v>0</v>
      </c>
      <c r="BT24" s="2">
        <f t="shared" si="11"/>
        <v>0</v>
      </c>
      <c r="BU24" s="2">
        <f t="shared" si="11"/>
        <v>0</v>
      </c>
      <c r="BV24" s="2">
        <f t="shared" si="11"/>
        <v>0</v>
      </c>
      <c r="BW24" s="2">
        <f t="shared" si="11"/>
        <v>0</v>
      </c>
      <c r="BX24" s="2">
        <f t="shared" si="11"/>
        <v>0</v>
      </c>
      <c r="BY24" s="2">
        <f t="shared" si="11"/>
        <v>0</v>
      </c>
      <c r="BZ24" s="2">
        <f t="shared" si="11"/>
        <v>0</v>
      </c>
      <c r="CA24" s="2">
        <f t="shared" si="11"/>
        <v>0</v>
      </c>
      <c r="CB24" s="2">
        <f t="shared" si="11"/>
        <v>0</v>
      </c>
      <c r="CC24" s="2">
        <f t="shared" si="11"/>
        <v>0</v>
      </c>
      <c r="CD24" s="2">
        <f t="shared" si="11"/>
        <v>0</v>
      </c>
      <c r="CE24" s="2">
        <f t="shared" si="11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КА-3  -  Гун</v>
      </c>
      <c r="B25" s="10" t="s">
        <v>1810</v>
      </c>
      <c r="C25" s="18">
        <v>8</v>
      </c>
      <c r="D25" s="18">
        <v>0.5</v>
      </c>
      <c r="E25" s="22" t="s">
        <v>726</v>
      </c>
      <c r="F25" s="22">
        <v>1</v>
      </c>
      <c r="G25" s="22">
        <v>1</v>
      </c>
      <c r="H25" s="20">
        <f t="shared" ca="1" si="4"/>
        <v>0</v>
      </c>
      <c r="I25" s="16" t="str">
        <f t="shared" si="5"/>
        <v>03K002SG0021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54">
        <v>0</v>
      </c>
      <c r="T25" s="54">
        <v>0</v>
      </c>
      <c r="U25" s="54">
        <v>0</v>
      </c>
      <c r="V25" s="54">
        <v>0</v>
      </c>
      <c r="W25" s="56">
        <v>0</v>
      </c>
      <c r="X25" s="2">
        <f t="shared" ca="1" si="6"/>
        <v>0</v>
      </c>
      <c r="Y25" s="2">
        <f t="shared" ca="1" si="6"/>
        <v>0</v>
      </c>
      <c r="Z25" s="2">
        <f t="shared" ca="1" si="6"/>
        <v>0</v>
      </c>
      <c r="AA25" s="2">
        <f t="shared" ca="1" si="6"/>
        <v>0</v>
      </c>
      <c r="AB25" s="2">
        <f t="shared" ca="1" si="6"/>
        <v>0</v>
      </c>
      <c r="AC25" s="2">
        <f t="shared" ca="1" si="6"/>
        <v>0</v>
      </c>
      <c r="AD25" s="2">
        <f t="shared" ca="1" si="6"/>
        <v>0</v>
      </c>
      <c r="AE25" s="2">
        <f t="shared" ca="1" si="6"/>
        <v>0</v>
      </c>
      <c r="AF25" s="2">
        <f t="shared" ca="1" si="6"/>
        <v>0</v>
      </c>
      <c r="AG25" s="2">
        <f t="shared" ca="1" si="6"/>
        <v>0</v>
      </c>
      <c r="AH25" s="2">
        <f t="shared" ca="1" si="6"/>
        <v>0</v>
      </c>
      <c r="AI25" s="2">
        <f t="shared" ca="1" si="6"/>
        <v>0</v>
      </c>
      <c r="AJ25" s="2">
        <f t="shared" ca="1" si="6"/>
        <v>0</v>
      </c>
      <c r="AK25" s="2">
        <f t="shared" ca="1" si="6"/>
        <v>0</v>
      </c>
      <c r="AL25" s="55">
        <v>0</v>
      </c>
      <c r="AM25" s="55">
        <v>0</v>
      </c>
      <c r="AN25" s="55">
        <v>0</v>
      </c>
      <c r="AO25" s="55">
        <v>0</v>
      </c>
      <c r="AP25" s="55">
        <v>0</v>
      </c>
      <c r="AQ25" s="55">
        <v>0</v>
      </c>
      <c r="AR25" s="55">
        <v>0</v>
      </c>
      <c r="AS25" s="55">
        <v>0</v>
      </c>
      <c r="AT25" s="55">
        <v>0</v>
      </c>
      <c r="AU25" s="55">
        <v>0</v>
      </c>
      <c r="AV25" s="55">
        <v>0</v>
      </c>
      <c r="AW25" s="55">
        <v>0</v>
      </c>
      <c r="AX25" s="55">
        <v>0</v>
      </c>
      <c r="AY25" s="55">
        <v>0</v>
      </c>
      <c r="AZ25" s="2">
        <f t="shared" ca="1" si="7"/>
        <v>0</v>
      </c>
      <c r="BA25" s="2">
        <f t="shared" ca="1" si="7"/>
        <v>0</v>
      </c>
      <c r="BB25" s="2">
        <f t="shared" ca="1" si="7"/>
        <v>0</v>
      </c>
      <c r="BC25" s="2">
        <f t="shared" ca="1" si="7"/>
        <v>0</v>
      </c>
      <c r="BD25" s="2">
        <f t="shared" ca="1" si="7"/>
        <v>0</v>
      </c>
      <c r="BE25" s="2">
        <f t="shared" ca="1" si="7"/>
        <v>0</v>
      </c>
      <c r="BF25" s="2">
        <f t="shared" ca="1" si="7"/>
        <v>0</v>
      </c>
      <c r="BG25" s="2">
        <f t="shared" ca="1" si="7"/>
        <v>0</v>
      </c>
      <c r="BH25" s="2">
        <f t="shared" ca="1" si="7"/>
        <v>0</v>
      </c>
      <c r="BI25" s="2">
        <f t="shared" ca="1" si="7"/>
        <v>0</v>
      </c>
      <c r="BJ25" s="2">
        <f t="shared" ca="1" si="7"/>
        <v>0</v>
      </c>
      <c r="BK25" s="2">
        <f t="shared" ca="1" si="7"/>
        <v>0</v>
      </c>
      <c r="BL25" s="2">
        <f t="shared" ca="1" si="7"/>
        <v>0</v>
      </c>
      <c r="BM25" s="2">
        <f t="shared" ca="1" si="7"/>
        <v>0</v>
      </c>
      <c r="BN25" s="2" t="str">
        <f t="shared" si="8"/>
        <v>SG</v>
      </c>
      <c r="BP25" s="2">
        <f t="shared" si="2"/>
        <v>0</v>
      </c>
      <c r="BR25" s="2">
        <f t="shared" si="11"/>
        <v>0</v>
      </c>
      <c r="BS25" s="2">
        <f t="shared" si="11"/>
        <v>0</v>
      </c>
      <c r="BT25" s="2">
        <f t="shared" si="11"/>
        <v>0</v>
      </c>
      <c r="BU25" s="2">
        <f t="shared" si="11"/>
        <v>0</v>
      </c>
      <c r="BV25" s="2">
        <f t="shared" si="11"/>
        <v>0</v>
      </c>
      <c r="BW25" s="2">
        <f t="shared" si="11"/>
        <v>0</v>
      </c>
      <c r="BX25" s="2">
        <f t="shared" si="11"/>
        <v>0</v>
      </c>
      <c r="BY25" s="2">
        <f t="shared" si="11"/>
        <v>0</v>
      </c>
      <c r="BZ25" s="2">
        <f t="shared" si="11"/>
        <v>0</v>
      </c>
      <c r="CA25" s="2">
        <f t="shared" si="11"/>
        <v>0</v>
      </c>
      <c r="CB25" s="2">
        <f t="shared" si="11"/>
        <v>0</v>
      </c>
      <c r="CC25" s="2">
        <f t="shared" si="11"/>
        <v>0</v>
      </c>
      <c r="CD25" s="2">
        <f t="shared" si="11"/>
        <v>0</v>
      </c>
      <c r="CE25" s="2">
        <f t="shared" si="11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КА-4  -  Гун</v>
      </c>
      <c r="B26" s="10" t="s">
        <v>1811</v>
      </c>
      <c r="C26" s="18">
        <v>8</v>
      </c>
      <c r="D26" s="18">
        <v>0.5</v>
      </c>
      <c r="E26" s="22" t="s">
        <v>726</v>
      </c>
      <c r="F26" s="22">
        <v>1</v>
      </c>
      <c r="G26" s="22">
        <v>1</v>
      </c>
      <c r="H26" s="20">
        <f t="shared" ca="1" si="4"/>
        <v>0</v>
      </c>
      <c r="I26" s="16" t="str">
        <f t="shared" si="5"/>
        <v>04K002SG0021</v>
      </c>
      <c r="J26" s="54">
        <v>1.22</v>
      </c>
      <c r="K26" s="54">
        <v>1.75</v>
      </c>
      <c r="L26" s="54">
        <v>1.6800000000000002</v>
      </c>
      <c r="M26" s="54">
        <v>1.1499999999999999</v>
      </c>
      <c r="N26" s="54">
        <v>0.93</v>
      </c>
      <c r="O26" s="54">
        <v>2.09</v>
      </c>
      <c r="P26" s="54">
        <v>1.26</v>
      </c>
      <c r="Q26" s="54">
        <v>1.3900000000000001</v>
      </c>
      <c r="R26" s="54">
        <v>1.01</v>
      </c>
      <c r="S26" s="54">
        <v>0.99</v>
      </c>
      <c r="T26" s="54">
        <v>1.6600000000000001</v>
      </c>
      <c r="U26" s="54">
        <v>1.4</v>
      </c>
      <c r="V26" s="54">
        <v>1.02</v>
      </c>
      <c r="W26" s="56">
        <v>1.42</v>
      </c>
      <c r="X26" s="2">
        <f t="shared" ca="1" si="6"/>
        <v>0</v>
      </c>
      <c r="Y26" s="2">
        <f t="shared" ca="1" si="6"/>
        <v>0</v>
      </c>
      <c r="Z26" s="2">
        <f t="shared" ca="1" si="6"/>
        <v>0</v>
      </c>
      <c r="AA26" s="2">
        <f t="shared" ca="1" si="6"/>
        <v>0</v>
      </c>
      <c r="AB26" s="2">
        <f t="shared" ca="1" si="6"/>
        <v>0</v>
      </c>
      <c r="AC26" s="2">
        <f t="shared" ca="1" si="6"/>
        <v>20</v>
      </c>
      <c r="AD26" s="2">
        <f t="shared" ca="1" si="6"/>
        <v>0</v>
      </c>
      <c r="AE26" s="2">
        <f t="shared" ca="1" si="6"/>
        <v>0</v>
      </c>
      <c r="AF26" s="2">
        <f t="shared" ca="1" si="6"/>
        <v>0</v>
      </c>
      <c r="AG26" s="2">
        <f t="shared" ca="1" si="6"/>
        <v>0</v>
      </c>
      <c r="AH26" s="2">
        <f t="shared" ca="1" si="6"/>
        <v>0</v>
      </c>
      <c r="AI26" s="2">
        <f t="shared" ca="1" si="6"/>
        <v>0</v>
      </c>
      <c r="AJ26" s="2">
        <f t="shared" ca="1" si="6"/>
        <v>0</v>
      </c>
      <c r="AK26" s="2">
        <f t="shared" ca="1" si="6"/>
        <v>0</v>
      </c>
      <c r="AL26" s="55">
        <v>1.6869890926800268</v>
      </c>
      <c r="AM26" s="55">
        <v>1.6993134160751819</v>
      </c>
      <c r="AN26" s="55">
        <v>1.7268586586206898</v>
      </c>
      <c r="AO26" s="55">
        <v>1.6409005252738298</v>
      </c>
      <c r="AP26" s="55">
        <v>1.5051137648197819</v>
      </c>
      <c r="AQ26" s="55">
        <v>1.7328772331299693</v>
      </c>
      <c r="AR26" s="55">
        <v>1.7330555364967013</v>
      </c>
      <c r="AS26" s="55">
        <v>1.7294894691620606</v>
      </c>
      <c r="AT26" s="55">
        <v>1.7099138828675109</v>
      </c>
      <c r="AU26" s="55">
        <v>1.490850811758091</v>
      </c>
      <c r="AV26" s="55">
        <v>1.3868831842391549</v>
      </c>
      <c r="AW26" s="55">
        <v>1.4001154277415653</v>
      </c>
      <c r="AX26" s="55">
        <v>1.4624960042529267</v>
      </c>
      <c r="AY26" s="55">
        <v>1.5352886004762367</v>
      </c>
      <c r="AZ26" s="2">
        <f t="shared" ca="1" si="7"/>
        <v>0</v>
      </c>
      <c r="BA26" s="2">
        <f t="shared" ca="1" si="7"/>
        <v>0</v>
      </c>
      <c r="BB26" s="2">
        <f t="shared" ca="1" si="7"/>
        <v>0</v>
      </c>
      <c r="BC26" s="2">
        <f t="shared" ca="1" si="7"/>
        <v>0</v>
      </c>
      <c r="BD26" s="2">
        <f t="shared" ca="1" si="7"/>
        <v>0</v>
      </c>
      <c r="BE26" s="2">
        <f t="shared" ca="1" si="7"/>
        <v>0</v>
      </c>
      <c r="BF26" s="2">
        <f t="shared" ca="1" si="7"/>
        <v>0</v>
      </c>
      <c r="BG26" s="2">
        <f t="shared" ca="1" si="7"/>
        <v>0</v>
      </c>
      <c r="BH26" s="2">
        <f t="shared" ca="1" si="7"/>
        <v>0</v>
      </c>
      <c r="BI26" s="2">
        <f t="shared" ca="1" si="7"/>
        <v>0</v>
      </c>
      <c r="BJ26" s="2">
        <f t="shared" ca="1" si="7"/>
        <v>0</v>
      </c>
      <c r="BK26" s="2">
        <f t="shared" ca="1" si="7"/>
        <v>0</v>
      </c>
      <c r="BL26" s="2">
        <f t="shared" ca="1" si="7"/>
        <v>0</v>
      </c>
      <c r="BM26" s="2">
        <f t="shared" ca="1" si="7"/>
        <v>0</v>
      </c>
      <c r="BN26" s="2" t="str">
        <f t="shared" si="8"/>
        <v>SG</v>
      </c>
      <c r="BO26" s="2">
        <f>IF(AND(COUNTIF(J26:W26,"&gt;0")&gt;6,COUNTIF(J26:W26,"&gt;0")=SUM(BR26:CE26)),SUM(BR26:CE26),0)</f>
        <v>0</v>
      </c>
      <c r="BP26" s="2">
        <f t="shared" si="2"/>
        <v>1</v>
      </c>
      <c r="BR26" s="2">
        <f t="shared" si="11"/>
        <v>0</v>
      </c>
      <c r="BS26" s="2">
        <f t="shared" si="11"/>
        <v>0</v>
      </c>
      <c r="BT26" s="2">
        <f t="shared" si="11"/>
        <v>0</v>
      </c>
      <c r="BU26" s="2">
        <f t="shared" si="11"/>
        <v>0</v>
      </c>
      <c r="BV26" s="2">
        <f t="shared" si="11"/>
        <v>0</v>
      </c>
      <c r="BW26" s="2">
        <f t="shared" si="11"/>
        <v>0</v>
      </c>
      <c r="BX26" s="2">
        <f t="shared" si="11"/>
        <v>0</v>
      </c>
      <c r="BY26" s="2">
        <f t="shared" si="11"/>
        <v>0</v>
      </c>
      <c r="BZ26" s="2">
        <f t="shared" si="11"/>
        <v>0</v>
      </c>
      <c r="CA26" s="2">
        <f t="shared" si="11"/>
        <v>0</v>
      </c>
      <c r="CB26" s="2">
        <f t="shared" si="11"/>
        <v>0</v>
      </c>
      <c r="CC26" s="2">
        <f t="shared" si="11"/>
        <v>0</v>
      </c>
      <c r="CD26" s="2">
        <f t="shared" si="11"/>
        <v>0</v>
      </c>
      <c r="CE26" s="2">
        <f t="shared" si="11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КА-5  -  Гун</v>
      </c>
      <c r="B27" s="10" t="s">
        <v>1812</v>
      </c>
      <c r="C27" s="18">
        <v>8</v>
      </c>
      <c r="D27" s="18">
        <v>0.5</v>
      </c>
      <c r="E27" s="22" t="s">
        <v>726</v>
      </c>
      <c r="F27" s="22">
        <v>1</v>
      </c>
      <c r="G27" s="22">
        <v>1</v>
      </c>
      <c r="H27" s="20">
        <f t="shared" ca="1" si="4"/>
        <v>0</v>
      </c>
      <c r="I27" s="16" t="str">
        <f t="shared" si="5"/>
        <v>05K002SG0021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6">
        <v>0</v>
      </c>
      <c r="X27" s="2">
        <f t="shared" ca="1" si="6"/>
        <v>0</v>
      </c>
      <c r="Y27" s="2">
        <f t="shared" ca="1" si="6"/>
        <v>0</v>
      </c>
      <c r="Z27" s="2">
        <f t="shared" ca="1" si="6"/>
        <v>0</v>
      </c>
      <c r="AA27" s="2">
        <f t="shared" ca="1" si="6"/>
        <v>0</v>
      </c>
      <c r="AB27" s="2">
        <f t="shared" ca="1" si="6"/>
        <v>0</v>
      </c>
      <c r="AC27" s="2">
        <f t="shared" ca="1" si="6"/>
        <v>0</v>
      </c>
      <c r="AD27" s="2">
        <f t="shared" ca="1" si="6"/>
        <v>0</v>
      </c>
      <c r="AE27" s="2">
        <f t="shared" ca="1" si="6"/>
        <v>0</v>
      </c>
      <c r="AF27" s="2">
        <f t="shared" ca="1" si="6"/>
        <v>0</v>
      </c>
      <c r="AG27" s="2">
        <f t="shared" ca="1" si="6"/>
        <v>0</v>
      </c>
      <c r="AH27" s="2">
        <f t="shared" ca="1" si="6"/>
        <v>0</v>
      </c>
      <c r="AI27" s="2">
        <f t="shared" ca="1" si="6"/>
        <v>0</v>
      </c>
      <c r="AJ27" s="2">
        <f t="shared" ca="1" si="6"/>
        <v>0</v>
      </c>
      <c r="AK27" s="2">
        <f t="shared" ca="1" si="6"/>
        <v>0</v>
      </c>
      <c r="AL27" s="55">
        <v>0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5">
        <v>0</v>
      </c>
      <c r="AU27" s="55">
        <v>0</v>
      </c>
      <c r="AV27" s="55">
        <v>0</v>
      </c>
      <c r="AW27" s="55">
        <v>0</v>
      </c>
      <c r="AX27" s="55">
        <v>0</v>
      </c>
      <c r="AY27" s="55">
        <v>0</v>
      </c>
      <c r="AZ27" s="2">
        <f t="shared" ca="1" si="7"/>
        <v>0</v>
      </c>
      <c r="BA27" s="2">
        <f t="shared" ca="1" si="7"/>
        <v>0</v>
      </c>
      <c r="BB27" s="2">
        <f t="shared" ca="1" si="7"/>
        <v>0</v>
      </c>
      <c r="BC27" s="2">
        <f t="shared" ca="1" si="7"/>
        <v>0</v>
      </c>
      <c r="BD27" s="2">
        <f t="shared" ca="1" si="7"/>
        <v>0</v>
      </c>
      <c r="BE27" s="2">
        <f t="shared" ca="1" si="7"/>
        <v>0</v>
      </c>
      <c r="BF27" s="2">
        <f t="shared" ca="1" si="7"/>
        <v>0</v>
      </c>
      <c r="BG27" s="2">
        <f t="shared" ca="1" si="7"/>
        <v>0</v>
      </c>
      <c r="BH27" s="2">
        <f t="shared" ca="1" si="7"/>
        <v>0</v>
      </c>
      <c r="BI27" s="2">
        <f t="shared" ca="1" si="7"/>
        <v>0</v>
      </c>
      <c r="BJ27" s="2">
        <f t="shared" ca="1" si="7"/>
        <v>0</v>
      </c>
      <c r="BK27" s="2">
        <f t="shared" ca="1" si="7"/>
        <v>0</v>
      </c>
      <c r="BL27" s="2">
        <f t="shared" ca="1" si="7"/>
        <v>0</v>
      </c>
      <c r="BM27" s="2">
        <f t="shared" ca="1" si="7"/>
        <v>0</v>
      </c>
      <c r="BN27" s="2" t="str">
        <f t="shared" si="8"/>
        <v>SG</v>
      </c>
      <c r="BP27" s="2">
        <f t="shared" si="2"/>
        <v>0</v>
      </c>
      <c r="BR27" s="2">
        <f t="shared" si="11"/>
        <v>0</v>
      </c>
      <c r="BS27" s="2">
        <f t="shared" si="11"/>
        <v>0</v>
      </c>
      <c r="BT27" s="2">
        <f t="shared" si="11"/>
        <v>0</v>
      </c>
      <c r="BU27" s="2">
        <f t="shared" si="11"/>
        <v>0</v>
      </c>
      <c r="BV27" s="2">
        <f t="shared" si="11"/>
        <v>0</v>
      </c>
      <c r="BW27" s="2">
        <f t="shared" si="11"/>
        <v>0</v>
      </c>
      <c r="BX27" s="2">
        <f t="shared" si="11"/>
        <v>0</v>
      </c>
      <c r="BY27" s="2">
        <f t="shared" si="11"/>
        <v>0</v>
      </c>
      <c r="BZ27" s="2">
        <f t="shared" si="11"/>
        <v>0</v>
      </c>
      <c r="CA27" s="2">
        <f t="shared" si="11"/>
        <v>0</v>
      </c>
      <c r="CB27" s="2">
        <f t="shared" si="11"/>
        <v>0</v>
      </c>
      <c r="CC27" s="2">
        <f t="shared" si="11"/>
        <v>0</v>
      </c>
      <c r="CD27" s="2">
        <f t="shared" si="11"/>
        <v>0</v>
      </c>
      <c r="CE27" s="2">
        <f t="shared" si="11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  -  Δα_рс</v>
      </c>
      <c r="B28" s="12" t="s">
        <v>1813</v>
      </c>
      <c r="C28" s="18">
        <v>20</v>
      </c>
      <c r="D28" s="18">
        <v>10</v>
      </c>
      <c r="E28" s="22" t="s">
        <v>114</v>
      </c>
      <c r="F28" s="22">
        <v>1</v>
      </c>
      <c r="G28" s="22"/>
      <c r="H28" s="20">
        <f t="shared" ca="1" si="4"/>
        <v>0</v>
      </c>
      <c r="I28" s="16" t="str">
        <f t="shared" si="5"/>
        <v>01K102SV0021</v>
      </c>
      <c r="J28" s="54">
        <v>17.105360727964865</v>
      </c>
      <c r="K28" s="54">
        <v>17.145656097649567</v>
      </c>
      <c r="L28" s="54">
        <v>17.639308846299425</v>
      </c>
      <c r="M28" s="54">
        <v>18.722168978208529</v>
      </c>
      <c r="N28" s="54">
        <v>16.89643847034441</v>
      </c>
      <c r="O28" s="54">
        <v>17.470050891702286</v>
      </c>
      <c r="P28" s="54">
        <v>17.547561973826916</v>
      </c>
      <c r="Q28" s="54">
        <v>17.701279005523087</v>
      </c>
      <c r="R28" s="54">
        <v>18.007165136520022</v>
      </c>
      <c r="S28" s="54">
        <v>18.925502298258277</v>
      </c>
      <c r="T28" s="54">
        <v>19.452491732638748</v>
      </c>
      <c r="U28" s="54">
        <v>19.74230272975193</v>
      </c>
      <c r="V28" s="54">
        <v>19.458399854789448</v>
      </c>
      <c r="W28" s="56">
        <v>19.553667987851821</v>
      </c>
      <c r="X28" s="2">
        <f t="shared" ca="1" si="6"/>
        <v>0</v>
      </c>
      <c r="Y28" s="2">
        <f t="shared" ca="1" si="6"/>
        <v>0</v>
      </c>
      <c r="Z28" s="2">
        <f t="shared" ca="1" si="6"/>
        <v>0</v>
      </c>
      <c r="AA28" s="2">
        <f t="shared" ca="1" si="6"/>
        <v>0</v>
      </c>
      <c r="AB28" s="2">
        <f t="shared" ca="1" si="6"/>
        <v>0</v>
      </c>
      <c r="AC28" s="2">
        <f t="shared" ca="1" si="6"/>
        <v>0</v>
      </c>
      <c r="AD28" s="2">
        <f t="shared" ca="1" si="6"/>
        <v>0</v>
      </c>
      <c r="AE28" s="2">
        <f t="shared" ca="1" si="6"/>
        <v>0</v>
      </c>
      <c r="AF28" s="2">
        <f t="shared" ca="1" si="6"/>
        <v>0</v>
      </c>
      <c r="AG28" s="2">
        <f t="shared" ca="1" si="6"/>
        <v>0</v>
      </c>
      <c r="AH28" s="2">
        <f t="shared" ca="1" si="6"/>
        <v>0</v>
      </c>
      <c r="AI28" s="2">
        <f t="shared" ca="1" si="6"/>
        <v>0</v>
      </c>
      <c r="AJ28" s="2">
        <f t="shared" ca="1" si="6"/>
        <v>0</v>
      </c>
      <c r="AK28" s="2">
        <f t="shared" ca="1" si="6"/>
        <v>0</v>
      </c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2">
        <f t="shared" ca="1" si="7"/>
        <v>0</v>
      </c>
      <c r="BA28" s="2">
        <f t="shared" ca="1" si="7"/>
        <v>0</v>
      </c>
      <c r="BB28" s="2">
        <f t="shared" ca="1" si="7"/>
        <v>0</v>
      </c>
      <c r="BC28" s="2">
        <f t="shared" ca="1" si="7"/>
        <v>0</v>
      </c>
      <c r="BD28" s="2">
        <f t="shared" ca="1" si="7"/>
        <v>0</v>
      </c>
      <c r="BE28" s="2">
        <f t="shared" ca="1" si="7"/>
        <v>0</v>
      </c>
      <c r="BF28" s="2">
        <f t="shared" ca="1" si="7"/>
        <v>0</v>
      </c>
      <c r="BG28" s="2">
        <f t="shared" ca="1" si="7"/>
        <v>0</v>
      </c>
      <c r="BH28" s="2">
        <f t="shared" ca="1" si="7"/>
        <v>0</v>
      </c>
      <c r="BI28" s="2">
        <f t="shared" ca="1" si="7"/>
        <v>0</v>
      </c>
      <c r="BJ28" s="2">
        <f t="shared" ca="1" si="7"/>
        <v>0</v>
      </c>
      <c r="BK28" s="2">
        <f t="shared" ca="1" si="7"/>
        <v>0</v>
      </c>
      <c r="BL28" s="2">
        <f t="shared" ca="1" si="7"/>
        <v>0</v>
      </c>
      <c r="BM28" s="2">
        <f t="shared" ca="1" si="7"/>
        <v>0</v>
      </c>
      <c r="BN28" s="2" t="str">
        <f t="shared" si="8"/>
        <v>SV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ref="BR28:CE32" si="12">IF(AND(J50 &gt;0,J28&gt;$C28,J28 &gt;1),1,0)</f>
        <v>0</v>
      </c>
      <c r="BS28" s="2">
        <f t="shared" si="12"/>
        <v>0</v>
      </c>
      <c r="BT28" s="2">
        <f t="shared" si="12"/>
        <v>0</v>
      </c>
      <c r="BU28" s="2">
        <f t="shared" si="12"/>
        <v>0</v>
      </c>
      <c r="BV28" s="2">
        <f t="shared" si="12"/>
        <v>0</v>
      </c>
      <c r="BW28" s="2">
        <f t="shared" si="12"/>
        <v>0</v>
      </c>
      <c r="BX28" s="2">
        <f t="shared" si="12"/>
        <v>0</v>
      </c>
      <c r="BY28" s="2">
        <f t="shared" si="12"/>
        <v>0</v>
      </c>
      <c r="BZ28" s="2">
        <f t="shared" si="12"/>
        <v>0</v>
      </c>
      <c r="CA28" s="2">
        <f t="shared" si="12"/>
        <v>0</v>
      </c>
      <c r="CB28" s="2">
        <f t="shared" si="12"/>
        <v>0</v>
      </c>
      <c r="CC28" s="2">
        <f t="shared" si="12"/>
        <v>0</v>
      </c>
      <c r="CD28" s="2">
        <f t="shared" si="12"/>
        <v>0</v>
      </c>
      <c r="CE28" s="2">
        <f t="shared" si="12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КА-2  -  Δα_рс</v>
      </c>
      <c r="B29" s="10" t="s">
        <v>1814</v>
      </c>
      <c r="C29" s="18">
        <v>20</v>
      </c>
      <c r="D29" s="18">
        <v>10</v>
      </c>
      <c r="E29" s="22" t="s">
        <v>114</v>
      </c>
      <c r="F29" s="22">
        <v>1</v>
      </c>
      <c r="G29" s="22"/>
      <c r="H29" s="20">
        <f t="shared" ca="1" si="4"/>
        <v>0</v>
      </c>
      <c r="I29" s="16" t="str">
        <f t="shared" si="5"/>
        <v>02K102SV0021</v>
      </c>
      <c r="J29" s="54">
        <v>13.959017236977044</v>
      </c>
      <c r="K29" s="54">
        <v>14.033934913381145</v>
      </c>
      <c r="L29" s="54">
        <v>14.594467339477553</v>
      </c>
      <c r="M29" s="54">
        <v>15.291337242591529</v>
      </c>
      <c r="N29" s="54">
        <v>14.187461718515657</v>
      </c>
      <c r="O29" s="54">
        <v>14.353160319597169</v>
      </c>
      <c r="P29" s="54">
        <v>14.360191013293159</v>
      </c>
      <c r="Q29" s="54">
        <v>14.377813048409338</v>
      </c>
      <c r="R29" s="54">
        <v>14.259245503140782</v>
      </c>
      <c r="S29" s="54">
        <v>15.442206802618729</v>
      </c>
      <c r="T29" s="54">
        <v>15.739286095006316</v>
      </c>
      <c r="U29" s="54">
        <v>16.25450809842172</v>
      </c>
      <c r="V29" s="54">
        <v>15.966443278421551</v>
      </c>
      <c r="W29" s="56">
        <v>15.96161008827648</v>
      </c>
      <c r="X29" s="2">
        <f t="shared" ca="1" si="6"/>
        <v>0</v>
      </c>
      <c r="Y29" s="2">
        <f t="shared" ca="1" si="6"/>
        <v>0</v>
      </c>
      <c r="Z29" s="2">
        <f t="shared" ca="1" si="6"/>
        <v>0</v>
      </c>
      <c r="AA29" s="2">
        <f t="shared" ca="1" si="6"/>
        <v>0</v>
      </c>
      <c r="AB29" s="2">
        <f t="shared" ca="1" si="6"/>
        <v>0</v>
      </c>
      <c r="AC29" s="2">
        <f t="shared" ca="1" si="6"/>
        <v>0</v>
      </c>
      <c r="AD29" s="2">
        <f t="shared" ca="1" si="6"/>
        <v>0</v>
      </c>
      <c r="AE29" s="2">
        <f t="shared" ca="1" si="6"/>
        <v>0</v>
      </c>
      <c r="AF29" s="2">
        <f t="shared" ca="1" si="6"/>
        <v>0</v>
      </c>
      <c r="AG29" s="2">
        <f t="shared" ca="1" si="6"/>
        <v>0</v>
      </c>
      <c r="AH29" s="2">
        <f t="shared" ca="1" si="6"/>
        <v>0</v>
      </c>
      <c r="AI29" s="2">
        <f t="shared" ca="1" si="6"/>
        <v>0</v>
      </c>
      <c r="AJ29" s="2">
        <f t="shared" ca="1" si="6"/>
        <v>0</v>
      </c>
      <c r="AK29" s="2">
        <f t="shared" ca="1" si="6"/>
        <v>0</v>
      </c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2">
        <f t="shared" ca="1" si="7"/>
        <v>0</v>
      </c>
      <c r="BA29" s="2">
        <f t="shared" ca="1" si="7"/>
        <v>0</v>
      </c>
      <c r="BB29" s="2">
        <f t="shared" ca="1" si="7"/>
        <v>0</v>
      </c>
      <c r="BC29" s="2">
        <f t="shared" ca="1" si="7"/>
        <v>0</v>
      </c>
      <c r="BD29" s="2">
        <f t="shared" ca="1" si="7"/>
        <v>0</v>
      </c>
      <c r="BE29" s="2">
        <f t="shared" ca="1" si="7"/>
        <v>0</v>
      </c>
      <c r="BF29" s="2">
        <f t="shared" ca="1" si="7"/>
        <v>0</v>
      </c>
      <c r="BG29" s="2">
        <f t="shared" ca="1" si="7"/>
        <v>0</v>
      </c>
      <c r="BH29" s="2">
        <f t="shared" ca="1" si="7"/>
        <v>0</v>
      </c>
      <c r="BI29" s="2">
        <f t="shared" ca="1" si="7"/>
        <v>0</v>
      </c>
      <c r="BJ29" s="2">
        <f t="shared" ca="1" si="7"/>
        <v>0</v>
      </c>
      <c r="BK29" s="2">
        <f t="shared" ca="1" si="7"/>
        <v>0</v>
      </c>
      <c r="BL29" s="2">
        <f t="shared" ca="1" si="7"/>
        <v>0</v>
      </c>
      <c r="BM29" s="2">
        <f t="shared" ca="1" si="7"/>
        <v>0</v>
      </c>
      <c r="BN29" s="2" t="str">
        <f t="shared" si="8"/>
        <v>SV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si="12"/>
        <v>0</v>
      </c>
      <c r="BS29" s="2">
        <f t="shared" si="12"/>
        <v>0</v>
      </c>
      <c r="BT29" s="2">
        <f t="shared" si="12"/>
        <v>0</v>
      </c>
      <c r="BU29" s="2">
        <f t="shared" si="12"/>
        <v>0</v>
      </c>
      <c r="BV29" s="2">
        <f t="shared" si="12"/>
        <v>0</v>
      </c>
      <c r="BW29" s="2">
        <f t="shared" si="12"/>
        <v>0</v>
      </c>
      <c r="BX29" s="2">
        <f t="shared" si="12"/>
        <v>0</v>
      </c>
      <c r="BY29" s="2">
        <f t="shared" si="12"/>
        <v>0</v>
      </c>
      <c r="BZ29" s="2">
        <f t="shared" si="12"/>
        <v>0</v>
      </c>
      <c r="CA29" s="2">
        <f t="shared" si="12"/>
        <v>0</v>
      </c>
      <c r="CB29" s="2">
        <f t="shared" si="12"/>
        <v>0</v>
      </c>
      <c r="CC29" s="2">
        <f t="shared" si="12"/>
        <v>0</v>
      </c>
      <c r="CD29" s="2">
        <f t="shared" si="12"/>
        <v>0</v>
      </c>
      <c r="CE29" s="2">
        <f t="shared" si="12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КА-3  -  Δα_рс</v>
      </c>
      <c r="B30" s="10" t="s">
        <v>1815</v>
      </c>
      <c r="C30" s="18">
        <v>20</v>
      </c>
      <c r="D30" s="18">
        <v>10</v>
      </c>
      <c r="E30" s="22" t="s">
        <v>114</v>
      </c>
      <c r="F30" s="22">
        <v>1</v>
      </c>
      <c r="G30" s="22"/>
      <c r="H30" s="20">
        <f t="shared" ca="1" si="4"/>
        <v>0</v>
      </c>
      <c r="I30" s="16" t="str">
        <f t="shared" si="5"/>
        <v>03K102SV0021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6">
        <v>0</v>
      </c>
      <c r="X30" s="2">
        <f t="shared" ca="1" si="6"/>
        <v>0</v>
      </c>
      <c r="Y30" s="2">
        <f t="shared" ca="1" si="6"/>
        <v>0</v>
      </c>
      <c r="Z30" s="2">
        <f t="shared" ca="1" si="6"/>
        <v>0</v>
      </c>
      <c r="AA30" s="2">
        <f t="shared" ca="1" si="6"/>
        <v>0</v>
      </c>
      <c r="AB30" s="2">
        <f t="shared" ca="1" si="6"/>
        <v>0</v>
      </c>
      <c r="AC30" s="2">
        <f t="shared" ca="1" si="6"/>
        <v>0</v>
      </c>
      <c r="AD30" s="2">
        <f t="shared" ca="1" si="6"/>
        <v>0</v>
      </c>
      <c r="AE30" s="2">
        <f t="shared" ca="1" si="6"/>
        <v>0</v>
      </c>
      <c r="AF30" s="2">
        <f t="shared" ca="1" si="6"/>
        <v>0</v>
      </c>
      <c r="AG30" s="2">
        <f t="shared" ca="1" si="6"/>
        <v>0</v>
      </c>
      <c r="AH30" s="2">
        <f t="shared" ca="1" si="6"/>
        <v>0</v>
      </c>
      <c r="AI30" s="2">
        <f t="shared" ca="1" si="6"/>
        <v>0</v>
      </c>
      <c r="AJ30" s="2">
        <f t="shared" ca="1" si="6"/>
        <v>0</v>
      </c>
      <c r="AK30" s="2">
        <f t="shared" ca="1" si="6"/>
        <v>0</v>
      </c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2">
        <f t="shared" ca="1" si="7"/>
        <v>0</v>
      </c>
      <c r="BA30" s="2">
        <f t="shared" ca="1" si="7"/>
        <v>0</v>
      </c>
      <c r="BB30" s="2">
        <f t="shared" ca="1" si="7"/>
        <v>0</v>
      </c>
      <c r="BC30" s="2">
        <f t="shared" ca="1" si="7"/>
        <v>0</v>
      </c>
      <c r="BD30" s="2">
        <f t="shared" ca="1" si="7"/>
        <v>0</v>
      </c>
      <c r="BE30" s="2">
        <f t="shared" ca="1" si="7"/>
        <v>0</v>
      </c>
      <c r="BF30" s="2">
        <f t="shared" ca="1" si="7"/>
        <v>0</v>
      </c>
      <c r="BG30" s="2">
        <f t="shared" ca="1" si="7"/>
        <v>0</v>
      </c>
      <c r="BH30" s="2">
        <f t="shared" ca="1" si="7"/>
        <v>0</v>
      </c>
      <c r="BI30" s="2">
        <f t="shared" ca="1" si="7"/>
        <v>0</v>
      </c>
      <c r="BJ30" s="2">
        <f t="shared" ca="1" si="7"/>
        <v>0</v>
      </c>
      <c r="BK30" s="2">
        <f t="shared" ca="1" si="7"/>
        <v>0</v>
      </c>
      <c r="BL30" s="2">
        <f t="shared" ca="1" si="7"/>
        <v>0</v>
      </c>
      <c r="BM30" s="2">
        <f t="shared" ca="1" si="7"/>
        <v>0</v>
      </c>
      <c r="BN30" s="2" t="str">
        <f t="shared" si="8"/>
        <v>SV</v>
      </c>
      <c r="BP30" s="2">
        <f t="shared" si="2"/>
        <v>0</v>
      </c>
      <c r="BR30" s="2">
        <f t="shared" si="12"/>
        <v>0</v>
      </c>
      <c r="BS30" s="2">
        <f t="shared" si="12"/>
        <v>0</v>
      </c>
      <c r="BT30" s="2">
        <f t="shared" si="12"/>
        <v>0</v>
      </c>
      <c r="BU30" s="2">
        <f t="shared" si="12"/>
        <v>0</v>
      </c>
      <c r="BV30" s="2">
        <f t="shared" si="12"/>
        <v>0</v>
      </c>
      <c r="BW30" s="2">
        <f t="shared" si="12"/>
        <v>0</v>
      </c>
      <c r="BX30" s="2">
        <f t="shared" si="12"/>
        <v>0</v>
      </c>
      <c r="BY30" s="2">
        <f t="shared" si="12"/>
        <v>0</v>
      </c>
      <c r="BZ30" s="2">
        <f t="shared" si="12"/>
        <v>0</v>
      </c>
      <c r="CA30" s="2">
        <f t="shared" si="12"/>
        <v>0</v>
      </c>
      <c r="CB30" s="2">
        <f t="shared" si="12"/>
        <v>0</v>
      </c>
      <c r="CC30" s="2">
        <f t="shared" si="12"/>
        <v>0</v>
      </c>
      <c r="CD30" s="2">
        <f t="shared" si="12"/>
        <v>0</v>
      </c>
      <c r="CE30" s="2">
        <f t="shared" si="12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КА-4  -  Δα_рс</v>
      </c>
      <c r="B31" s="12" t="s">
        <v>1816</v>
      </c>
      <c r="C31" s="18">
        <v>20</v>
      </c>
      <c r="D31" s="18">
        <v>10</v>
      </c>
      <c r="E31" s="22" t="s">
        <v>114</v>
      </c>
      <c r="F31" s="22">
        <v>1</v>
      </c>
      <c r="G31" s="22"/>
      <c r="H31" s="20">
        <f t="shared" ca="1" si="4"/>
        <v>0</v>
      </c>
      <c r="I31" s="16" t="str">
        <f t="shared" si="5"/>
        <v>04K102SV0021</v>
      </c>
      <c r="J31" s="54">
        <v>18.976855355450365</v>
      </c>
      <c r="K31" s="54">
        <v>19.051238219151713</v>
      </c>
      <c r="L31" s="54">
        <v>19.741723120219348</v>
      </c>
      <c r="M31" s="54">
        <v>20.5015077779933</v>
      </c>
      <c r="N31" s="54">
        <v>21.1039951313969</v>
      </c>
      <c r="O31" s="54">
        <v>19.541866655892782</v>
      </c>
      <c r="P31" s="54">
        <v>19.546915581608314</v>
      </c>
      <c r="Q31" s="54">
        <v>19.446674328135195</v>
      </c>
      <c r="R31" s="54">
        <v>20.039728241832975</v>
      </c>
      <c r="S31" s="54">
        <v>21.161438442301236</v>
      </c>
      <c r="T31" s="54">
        <v>21.522973874700206</v>
      </c>
      <c r="U31" s="54">
        <v>21.475929066808614</v>
      </c>
      <c r="V31" s="54">
        <v>21.258228572808921</v>
      </c>
      <c r="W31" s="56">
        <v>20.965524237748379</v>
      </c>
      <c r="X31" s="2">
        <f t="shared" ca="1" si="6"/>
        <v>0</v>
      </c>
      <c r="Y31" s="2">
        <f t="shared" ca="1" si="6"/>
        <v>0</v>
      </c>
      <c r="Z31" s="2">
        <f t="shared" ca="1" si="6"/>
        <v>0</v>
      </c>
      <c r="AA31" s="2">
        <f t="shared" ca="1" si="6"/>
        <v>2</v>
      </c>
      <c r="AB31" s="2">
        <f t="shared" ca="1" si="6"/>
        <v>2</v>
      </c>
      <c r="AC31" s="2">
        <f t="shared" ca="1" si="6"/>
        <v>0</v>
      </c>
      <c r="AD31" s="2">
        <f t="shared" ca="1" si="6"/>
        <v>0</v>
      </c>
      <c r="AE31" s="2">
        <f t="shared" ca="1" si="6"/>
        <v>0</v>
      </c>
      <c r="AF31" s="2">
        <f t="shared" ca="1" si="6"/>
        <v>2</v>
      </c>
      <c r="AG31" s="2">
        <f t="shared" ca="1" si="6"/>
        <v>2</v>
      </c>
      <c r="AH31" s="2">
        <f t="shared" ca="1" si="6"/>
        <v>2</v>
      </c>
      <c r="AI31" s="2">
        <f t="shared" ca="1" si="6"/>
        <v>2</v>
      </c>
      <c r="AJ31" s="2">
        <f t="shared" ca="1" si="6"/>
        <v>2</v>
      </c>
      <c r="AK31" s="2">
        <f t="shared" ca="1" si="6"/>
        <v>2</v>
      </c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2">
        <f t="shared" ca="1" si="7"/>
        <v>0</v>
      </c>
      <c r="BA31" s="2">
        <f t="shared" ca="1" si="7"/>
        <v>0</v>
      </c>
      <c r="BB31" s="2">
        <f t="shared" ca="1" si="7"/>
        <v>0</v>
      </c>
      <c r="BC31" s="2">
        <f t="shared" ca="1" si="7"/>
        <v>0</v>
      </c>
      <c r="BD31" s="2">
        <f t="shared" ca="1" si="7"/>
        <v>0</v>
      </c>
      <c r="BE31" s="2">
        <f t="shared" ca="1" si="7"/>
        <v>0</v>
      </c>
      <c r="BF31" s="2">
        <f t="shared" ca="1" si="7"/>
        <v>0</v>
      </c>
      <c r="BG31" s="2">
        <f t="shared" ca="1" si="7"/>
        <v>0</v>
      </c>
      <c r="BH31" s="2">
        <f t="shared" ca="1" si="7"/>
        <v>0</v>
      </c>
      <c r="BI31" s="2">
        <f t="shared" ca="1" si="7"/>
        <v>0</v>
      </c>
      <c r="BJ31" s="2">
        <f t="shared" ca="1" si="7"/>
        <v>0</v>
      </c>
      <c r="BK31" s="2">
        <f t="shared" ca="1" si="7"/>
        <v>0</v>
      </c>
      <c r="BL31" s="2">
        <f t="shared" ca="1" si="7"/>
        <v>0</v>
      </c>
      <c r="BM31" s="2">
        <f t="shared" ca="1" si="7"/>
        <v>0</v>
      </c>
      <c r="BN31" s="2" t="str">
        <f t="shared" si="8"/>
        <v>SV</v>
      </c>
      <c r="BO31" s="2">
        <f>IF(AND(COUNTIF(J31:W31,"&gt;0")&gt;6,COUNTIF(J31:W31,"&gt;0")=SUM(BR31:CE31)),SUM(BR31:CE31),0)</f>
        <v>0</v>
      </c>
      <c r="BP31" s="2">
        <f t="shared" si="2"/>
        <v>0</v>
      </c>
      <c r="BR31" s="2">
        <f t="shared" si="12"/>
        <v>0</v>
      </c>
      <c r="BS31" s="2">
        <f t="shared" si="12"/>
        <v>0</v>
      </c>
      <c r="BT31" s="2">
        <f t="shared" si="12"/>
        <v>0</v>
      </c>
      <c r="BU31" s="2">
        <f t="shared" si="12"/>
        <v>1</v>
      </c>
      <c r="BV31" s="2">
        <f t="shared" si="12"/>
        <v>1</v>
      </c>
      <c r="BW31" s="2">
        <f t="shared" si="12"/>
        <v>0</v>
      </c>
      <c r="BX31" s="2">
        <f t="shared" si="12"/>
        <v>0</v>
      </c>
      <c r="BY31" s="2">
        <f t="shared" si="12"/>
        <v>0</v>
      </c>
      <c r="BZ31" s="2">
        <f t="shared" si="12"/>
        <v>1</v>
      </c>
      <c r="CA31" s="2">
        <f t="shared" si="12"/>
        <v>1</v>
      </c>
      <c r="CB31" s="2">
        <f t="shared" si="12"/>
        <v>1</v>
      </c>
      <c r="CC31" s="2">
        <f t="shared" si="12"/>
        <v>1</v>
      </c>
      <c r="CD31" s="2">
        <f t="shared" si="12"/>
        <v>1</v>
      </c>
      <c r="CE31" s="2">
        <f t="shared" si="12"/>
        <v>1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КА-5  -  Δα_рс</v>
      </c>
      <c r="B32" s="10" t="s">
        <v>1817</v>
      </c>
      <c r="C32" s="18">
        <v>20</v>
      </c>
      <c r="D32" s="18">
        <v>10</v>
      </c>
      <c r="E32" s="22" t="s">
        <v>114</v>
      </c>
      <c r="F32" s="22">
        <v>1</v>
      </c>
      <c r="G32" s="22"/>
      <c r="H32" s="20">
        <f t="shared" ca="1" si="4"/>
        <v>0</v>
      </c>
      <c r="I32" s="16" t="str">
        <f t="shared" si="5"/>
        <v>05K102SV0021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6">
        <v>0</v>
      </c>
      <c r="X32" s="2">
        <f t="shared" ca="1" si="6"/>
        <v>0</v>
      </c>
      <c r="Y32" s="2">
        <f t="shared" ca="1" si="6"/>
        <v>0</v>
      </c>
      <c r="Z32" s="2">
        <f t="shared" ca="1" si="6"/>
        <v>0</v>
      </c>
      <c r="AA32" s="2">
        <f t="shared" ca="1" si="6"/>
        <v>0</v>
      </c>
      <c r="AB32" s="2">
        <f t="shared" ca="1" si="6"/>
        <v>0</v>
      </c>
      <c r="AC32" s="2">
        <f t="shared" ca="1" si="6"/>
        <v>0</v>
      </c>
      <c r="AD32" s="2">
        <f t="shared" ca="1" si="6"/>
        <v>0</v>
      </c>
      <c r="AE32" s="2">
        <f t="shared" ca="1" si="6"/>
        <v>0</v>
      </c>
      <c r="AF32" s="2">
        <f t="shared" ca="1" si="6"/>
        <v>0</v>
      </c>
      <c r="AG32" s="2">
        <f t="shared" ca="1" si="6"/>
        <v>0</v>
      </c>
      <c r="AH32" s="2">
        <f t="shared" ca="1" si="6"/>
        <v>0</v>
      </c>
      <c r="AI32" s="2">
        <f t="shared" ca="1" si="6"/>
        <v>0</v>
      </c>
      <c r="AJ32" s="2">
        <f t="shared" ca="1" si="6"/>
        <v>0</v>
      </c>
      <c r="AK32" s="2">
        <f t="shared" ca="1" si="6"/>
        <v>0</v>
      </c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2">
        <f t="shared" ca="1" si="7"/>
        <v>0</v>
      </c>
      <c r="BA32" s="2">
        <f t="shared" ca="1" si="7"/>
        <v>0</v>
      </c>
      <c r="BB32" s="2">
        <f t="shared" ca="1" si="7"/>
        <v>0</v>
      </c>
      <c r="BC32" s="2">
        <f t="shared" ca="1" si="7"/>
        <v>0</v>
      </c>
      <c r="BD32" s="2">
        <f t="shared" ca="1" si="7"/>
        <v>0</v>
      </c>
      <c r="BE32" s="2">
        <f t="shared" ca="1" si="7"/>
        <v>0</v>
      </c>
      <c r="BF32" s="2">
        <f t="shared" ca="1" si="7"/>
        <v>0</v>
      </c>
      <c r="BG32" s="2">
        <f t="shared" ca="1" si="7"/>
        <v>0</v>
      </c>
      <c r="BH32" s="2">
        <f t="shared" ca="1" si="7"/>
        <v>0</v>
      </c>
      <c r="BI32" s="2">
        <f t="shared" ca="1" si="7"/>
        <v>0</v>
      </c>
      <c r="BJ32" s="2">
        <f t="shared" ca="1" si="7"/>
        <v>0</v>
      </c>
      <c r="BK32" s="2">
        <f t="shared" ca="1" si="7"/>
        <v>0</v>
      </c>
      <c r="BL32" s="2">
        <f t="shared" ca="1" si="7"/>
        <v>0</v>
      </c>
      <c r="BM32" s="2">
        <f t="shared" ca="1" si="7"/>
        <v>0</v>
      </c>
      <c r="BN32" s="2" t="str">
        <f t="shared" si="8"/>
        <v>SV</v>
      </c>
      <c r="BP32" s="2">
        <f t="shared" si="2"/>
        <v>0</v>
      </c>
      <c r="BR32" s="2">
        <f t="shared" si="12"/>
        <v>0</v>
      </c>
      <c r="BS32" s="2">
        <f t="shared" si="12"/>
        <v>0</v>
      </c>
      <c r="BT32" s="2">
        <f t="shared" si="12"/>
        <v>0</v>
      </c>
      <c r="BU32" s="2">
        <f t="shared" si="12"/>
        <v>0</v>
      </c>
      <c r="BV32" s="2">
        <f t="shared" si="12"/>
        <v>0</v>
      </c>
      <c r="BW32" s="2">
        <f t="shared" si="12"/>
        <v>0</v>
      </c>
      <c r="BX32" s="2">
        <f t="shared" si="12"/>
        <v>0</v>
      </c>
      <c r="BY32" s="2">
        <f t="shared" si="12"/>
        <v>0</v>
      </c>
      <c r="BZ32" s="2">
        <f t="shared" si="12"/>
        <v>0</v>
      </c>
      <c r="CA32" s="2">
        <f t="shared" si="12"/>
        <v>0</v>
      </c>
      <c r="CB32" s="2">
        <f t="shared" si="12"/>
        <v>0</v>
      </c>
      <c r="CC32" s="2">
        <f t="shared" si="12"/>
        <v>0</v>
      </c>
      <c r="CD32" s="2">
        <f t="shared" si="12"/>
        <v>0</v>
      </c>
      <c r="CE32" s="2">
        <f t="shared" si="12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ТА-3  -  Тпв</v>
      </c>
      <c r="B33" s="10" t="s">
        <v>1818</v>
      </c>
      <c r="C33" s="18">
        <v>220</v>
      </c>
      <c r="D33" s="18">
        <v>160</v>
      </c>
      <c r="E33" s="22" t="s">
        <v>118</v>
      </c>
      <c r="F33" s="22">
        <v>3</v>
      </c>
      <c r="G33" s="22"/>
      <c r="H33" s="20">
        <f t="shared" ca="1" si="4"/>
        <v>0</v>
      </c>
      <c r="I33" s="16" t="str">
        <f t="shared" si="5"/>
        <v>03T002TW0021</v>
      </c>
      <c r="J33" s="54">
        <v>207.16802633530506</v>
      </c>
      <c r="K33" s="54">
        <v>211.94099999999997</v>
      </c>
      <c r="L33" s="54">
        <v>207.48586265468271</v>
      </c>
      <c r="M33" s="54">
        <v>209.21319268322634</v>
      </c>
      <c r="N33" s="54">
        <v>206.22930774342569</v>
      </c>
      <c r="O33" s="54">
        <v>206.28769706534291</v>
      </c>
      <c r="P33" s="54">
        <v>206.53725055946461</v>
      </c>
      <c r="Q33" s="54">
        <v>206.57119755331738</v>
      </c>
      <c r="R33" s="54">
        <v>206.6494605025934</v>
      </c>
      <c r="S33" s="54">
        <v>205.54648443432725</v>
      </c>
      <c r="T33" s="54">
        <v>205.23643333528454</v>
      </c>
      <c r="U33" s="54">
        <v>205.55928000250526</v>
      </c>
      <c r="V33" s="54">
        <v>204.60597854891094</v>
      </c>
      <c r="W33" s="56">
        <v>204.85132688749107</v>
      </c>
      <c r="X33" s="2">
        <f t="shared" ca="1" si="6"/>
        <v>0</v>
      </c>
      <c r="Y33" s="2">
        <f t="shared" ca="1" si="6"/>
        <v>0</v>
      </c>
      <c r="Z33" s="2">
        <f t="shared" ca="1" si="6"/>
        <v>0</v>
      </c>
      <c r="AA33" s="2">
        <f t="shared" ca="1" si="6"/>
        <v>0</v>
      </c>
      <c r="AB33" s="2">
        <f t="shared" ca="1" si="6"/>
        <v>0</v>
      </c>
      <c r="AC33" s="2">
        <f t="shared" ca="1" si="6"/>
        <v>0</v>
      </c>
      <c r="AD33" s="2">
        <f t="shared" ca="1" si="6"/>
        <v>0</v>
      </c>
      <c r="AE33" s="2">
        <f t="shared" ca="1" si="6"/>
        <v>0</v>
      </c>
      <c r="AF33" s="2">
        <f t="shared" ca="1" si="6"/>
        <v>0</v>
      </c>
      <c r="AG33" s="2">
        <f t="shared" ca="1" si="6"/>
        <v>0</v>
      </c>
      <c r="AH33" s="2">
        <f t="shared" ca="1" si="6"/>
        <v>0</v>
      </c>
      <c r="AI33" s="2">
        <f t="shared" ca="1" si="6"/>
        <v>0</v>
      </c>
      <c r="AJ33" s="2">
        <f t="shared" ca="1" si="6"/>
        <v>0</v>
      </c>
      <c r="AK33" s="2">
        <f t="shared" ca="1" si="6"/>
        <v>0</v>
      </c>
      <c r="AL33" s="55">
        <v>213.30546884544074</v>
      </c>
      <c r="AM33" s="55">
        <v>212.01104248804208</v>
      </c>
      <c r="AN33" s="55">
        <v>214.0917317864141</v>
      </c>
      <c r="AO33" s="55">
        <v>214.53706741250525</v>
      </c>
      <c r="AP33" s="55">
        <v>213.28843055830478</v>
      </c>
      <c r="AQ33" s="55">
        <v>213.48722797459627</v>
      </c>
      <c r="AR33" s="55">
        <v>213.84561570522783</v>
      </c>
      <c r="AS33" s="55">
        <v>213.82256690248514</v>
      </c>
      <c r="AT33" s="55">
        <v>214.0584697285841</v>
      </c>
      <c r="AU33" s="55">
        <v>214.59138901792872</v>
      </c>
      <c r="AV33" s="55">
        <v>214.87835056383989</v>
      </c>
      <c r="AW33" s="55">
        <v>213.41595011851723</v>
      </c>
      <c r="AX33" s="55">
        <v>212.60938089176639</v>
      </c>
      <c r="AY33" s="55">
        <v>212.91831199243146</v>
      </c>
      <c r="AZ33" s="2">
        <f t="shared" ca="1" si="7"/>
        <v>0</v>
      </c>
      <c r="BA33" s="2">
        <f t="shared" ca="1" si="7"/>
        <v>0</v>
      </c>
      <c r="BB33" s="2">
        <f t="shared" ca="1" si="7"/>
        <v>0</v>
      </c>
      <c r="BC33" s="2">
        <f t="shared" ca="1" si="7"/>
        <v>0</v>
      </c>
      <c r="BD33" s="2">
        <f t="shared" ca="1" si="7"/>
        <v>0</v>
      </c>
      <c r="BE33" s="2">
        <f t="shared" ca="1" si="7"/>
        <v>0</v>
      </c>
      <c r="BF33" s="2">
        <f t="shared" ca="1" si="7"/>
        <v>0</v>
      </c>
      <c r="BG33" s="2">
        <f t="shared" ca="1" si="7"/>
        <v>0</v>
      </c>
      <c r="BH33" s="2">
        <f t="shared" ca="1" si="7"/>
        <v>0</v>
      </c>
      <c r="BI33" s="2">
        <f t="shared" ca="1" si="7"/>
        <v>0</v>
      </c>
      <c r="BJ33" s="2">
        <f t="shared" ca="1" si="7"/>
        <v>0</v>
      </c>
      <c r="BK33" s="2">
        <f t="shared" ca="1" si="7"/>
        <v>0</v>
      </c>
      <c r="BL33" s="2">
        <f t="shared" ca="1" si="7"/>
        <v>0</v>
      </c>
      <c r="BM33" s="2">
        <f t="shared" ca="1" si="7"/>
        <v>0</v>
      </c>
      <c r="BN33" s="2" t="str">
        <f t="shared" si="8"/>
        <v>TW</v>
      </c>
      <c r="BO33" s="2">
        <f>IF(AND(COUNTIF(J33:W33,"&gt;0")&gt;6,COUNTIF(J33:W33,"&gt;0")=SUM(BR33:CE33)),SUM(BR33:CE33),0)</f>
        <v>0</v>
      </c>
      <c r="BP33" s="2">
        <f t="shared" si="2"/>
        <v>1</v>
      </c>
      <c r="BR33" s="2">
        <f t="shared" ref="BR33:CE33" si="13">IF(AND(J55 &gt;0,J33&lt;$D33,J33&gt;50),1,0)</f>
        <v>0</v>
      </c>
      <c r="BS33" s="2">
        <f t="shared" si="13"/>
        <v>0</v>
      </c>
      <c r="BT33" s="2">
        <f t="shared" si="13"/>
        <v>0</v>
      </c>
      <c r="BU33" s="2">
        <f t="shared" si="13"/>
        <v>0</v>
      </c>
      <c r="BV33" s="2">
        <f t="shared" si="13"/>
        <v>0</v>
      </c>
      <c r="BW33" s="2">
        <f t="shared" si="13"/>
        <v>0</v>
      </c>
      <c r="BX33" s="2">
        <f t="shared" si="13"/>
        <v>0</v>
      </c>
      <c r="BY33" s="2">
        <f t="shared" si="13"/>
        <v>0</v>
      </c>
      <c r="BZ33" s="2">
        <f t="shared" si="13"/>
        <v>0</v>
      </c>
      <c r="CA33" s="2">
        <f t="shared" si="13"/>
        <v>0</v>
      </c>
      <c r="CB33" s="2">
        <f t="shared" si="13"/>
        <v>0</v>
      </c>
      <c r="CC33" s="2">
        <f t="shared" si="13"/>
        <v>0</v>
      </c>
      <c r="CD33" s="2">
        <f t="shared" si="13"/>
        <v>0</v>
      </c>
      <c r="CE33" s="2">
        <f t="shared" si="13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ТА-2  -  Р₀</v>
      </c>
      <c r="B34" s="10" t="s">
        <v>1819</v>
      </c>
      <c r="C34" s="18">
        <v>95</v>
      </c>
      <c r="D34" s="18">
        <v>85</v>
      </c>
      <c r="E34" s="22" t="s">
        <v>118</v>
      </c>
      <c r="F34" s="22">
        <v>3</v>
      </c>
      <c r="G34" s="22"/>
      <c r="H34" s="20">
        <f t="shared" ca="1" si="4"/>
        <v>0</v>
      </c>
      <c r="I34" s="16" t="str">
        <f t="shared" si="5"/>
        <v>02T002PP0021</v>
      </c>
      <c r="J34" s="54">
        <v>90.7</v>
      </c>
      <c r="K34" s="54">
        <v>90.7</v>
      </c>
      <c r="L34" s="54">
        <v>91.3</v>
      </c>
      <c r="M34" s="54">
        <v>92</v>
      </c>
      <c r="N34" s="54">
        <v>89.8</v>
      </c>
      <c r="O34" s="54">
        <v>91.3</v>
      </c>
      <c r="P34" s="54">
        <v>91.4</v>
      </c>
      <c r="Q34" s="54">
        <v>91.5</v>
      </c>
      <c r="R34" s="54">
        <v>91.3</v>
      </c>
      <c r="S34" s="54">
        <v>93.3</v>
      </c>
      <c r="T34" s="54">
        <v>93.3</v>
      </c>
      <c r="U34" s="54">
        <v>92.8</v>
      </c>
      <c r="V34" s="54">
        <v>92.6</v>
      </c>
      <c r="W34" s="56">
        <v>92.9</v>
      </c>
      <c r="X34" s="2">
        <f t="shared" ca="1" si="6"/>
        <v>0</v>
      </c>
      <c r="Y34" s="2">
        <f t="shared" ca="1" si="6"/>
        <v>0</v>
      </c>
      <c r="Z34" s="2">
        <f t="shared" ca="1" si="6"/>
        <v>0</v>
      </c>
      <c r="AA34" s="2">
        <f t="shared" ca="1" si="6"/>
        <v>0</v>
      </c>
      <c r="AB34" s="2">
        <f t="shared" ca="1" si="6"/>
        <v>0</v>
      </c>
      <c r="AC34" s="2">
        <f t="shared" ca="1" si="6"/>
        <v>0</v>
      </c>
      <c r="AD34" s="2">
        <f t="shared" ca="1" si="6"/>
        <v>0</v>
      </c>
      <c r="AE34" s="2">
        <f t="shared" ca="1" si="6"/>
        <v>0</v>
      </c>
      <c r="AF34" s="2">
        <f t="shared" ca="1" si="6"/>
        <v>0</v>
      </c>
      <c r="AG34" s="2">
        <f t="shared" ca="1" si="6"/>
        <v>0</v>
      </c>
      <c r="AH34" s="2">
        <f t="shared" ca="1" si="6"/>
        <v>0</v>
      </c>
      <c r="AI34" s="2">
        <f t="shared" ca="1" si="6"/>
        <v>0</v>
      </c>
      <c r="AJ34" s="2">
        <f t="shared" ca="1" si="6"/>
        <v>0</v>
      </c>
      <c r="AK34" s="2">
        <f t="shared" ca="1" si="6"/>
        <v>0</v>
      </c>
      <c r="AL34" s="55">
        <v>90</v>
      </c>
      <c r="AM34" s="55">
        <v>90</v>
      </c>
      <c r="AN34" s="55">
        <v>90</v>
      </c>
      <c r="AO34" s="55">
        <v>90</v>
      </c>
      <c r="AP34" s="55">
        <v>90</v>
      </c>
      <c r="AQ34" s="55">
        <v>90</v>
      </c>
      <c r="AR34" s="55">
        <v>90</v>
      </c>
      <c r="AS34" s="55">
        <v>90</v>
      </c>
      <c r="AT34" s="55">
        <v>90</v>
      </c>
      <c r="AU34" s="55">
        <v>90</v>
      </c>
      <c r="AV34" s="55">
        <v>90</v>
      </c>
      <c r="AW34" s="55">
        <v>90</v>
      </c>
      <c r="AX34" s="55">
        <v>90</v>
      </c>
      <c r="AY34" s="55">
        <v>90</v>
      </c>
      <c r="AZ34" s="2">
        <f t="shared" ca="1" si="7"/>
        <v>0</v>
      </c>
      <c r="BA34" s="2">
        <f t="shared" ca="1" si="7"/>
        <v>0</v>
      </c>
      <c r="BB34" s="2">
        <f t="shared" ca="1" si="7"/>
        <v>0</v>
      </c>
      <c r="BC34" s="2">
        <f t="shared" ca="1" si="7"/>
        <v>0</v>
      </c>
      <c r="BD34" s="2">
        <f t="shared" ca="1" si="7"/>
        <v>0</v>
      </c>
      <c r="BE34" s="2">
        <f t="shared" ca="1" si="7"/>
        <v>0</v>
      </c>
      <c r="BF34" s="2">
        <f t="shared" ca="1" si="7"/>
        <v>0</v>
      </c>
      <c r="BG34" s="2">
        <f t="shared" ca="1" si="7"/>
        <v>0</v>
      </c>
      <c r="BH34" s="2">
        <f t="shared" ca="1" si="7"/>
        <v>0</v>
      </c>
      <c r="BI34" s="2">
        <f t="shared" ca="1" si="7"/>
        <v>0</v>
      </c>
      <c r="BJ34" s="2">
        <f t="shared" ca="1" si="7"/>
        <v>0</v>
      </c>
      <c r="BK34" s="2">
        <f t="shared" ca="1" si="7"/>
        <v>0</v>
      </c>
      <c r="BL34" s="2">
        <f t="shared" ca="1" si="7"/>
        <v>0</v>
      </c>
      <c r="BM34" s="2">
        <f t="shared" ca="1" si="7"/>
        <v>0</v>
      </c>
      <c r="BN34" s="2" t="str">
        <f t="shared" si="8"/>
        <v>PP</v>
      </c>
      <c r="BO34" s="2">
        <f>IF(AND(COUNTIF(J34:W34,"&gt;0")&gt;6,COUNTIF(J34:W34,"&gt;0")=SUM(BR34:CE34)),SUM(BR34:CE34),0)</f>
        <v>0</v>
      </c>
      <c r="BP34" s="2">
        <f t="shared" si="2"/>
        <v>1</v>
      </c>
      <c r="BR34" s="2">
        <f t="shared" ref="BR34:CE37" si="14">IF(AND(J55 &gt;0,J34&lt;$D34,J34 &gt;20),1,0)</f>
        <v>0</v>
      </c>
      <c r="BS34" s="2">
        <f t="shared" si="14"/>
        <v>0</v>
      </c>
      <c r="BT34" s="2">
        <f t="shared" si="14"/>
        <v>0</v>
      </c>
      <c r="BU34" s="2">
        <f t="shared" si="14"/>
        <v>0</v>
      </c>
      <c r="BV34" s="2">
        <f t="shared" si="14"/>
        <v>0</v>
      </c>
      <c r="BW34" s="2">
        <f t="shared" si="14"/>
        <v>0</v>
      </c>
      <c r="BX34" s="2">
        <f t="shared" si="14"/>
        <v>0</v>
      </c>
      <c r="BY34" s="2">
        <f t="shared" si="14"/>
        <v>0</v>
      </c>
      <c r="BZ34" s="2">
        <f t="shared" si="14"/>
        <v>0</v>
      </c>
      <c r="CA34" s="2">
        <f t="shared" si="14"/>
        <v>0</v>
      </c>
      <c r="CB34" s="2">
        <f t="shared" si="14"/>
        <v>0</v>
      </c>
      <c r="CC34" s="2">
        <f t="shared" si="14"/>
        <v>0</v>
      </c>
      <c r="CD34" s="2">
        <f t="shared" si="14"/>
        <v>0</v>
      </c>
      <c r="CE34" s="2">
        <f t="shared" si="14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ТА-3  -  Р₀</v>
      </c>
      <c r="B35" s="10" t="s">
        <v>1820</v>
      </c>
      <c r="C35" s="18">
        <v>95</v>
      </c>
      <c r="D35" s="18">
        <v>85</v>
      </c>
      <c r="E35" s="22" t="s">
        <v>118</v>
      </c>
      <c r="F35" s="22">
        <v>3</v>
      </c>
      <c r="G35" s="22"/>
      <c r="H35" s="20">
        <f t="shared" ca="1" si="4"/>
        <v>0</v>
      </c>
      <c r="I35" s="16" t="str">
        <f t="shared" si="5"/>
        <v>03T002PP0021</v>
      </c>
      <c r="J35" s="54">
        <v>89</v>
      </c>
      <c r="K35" s="54">
        <v>89.1</v>
      </c>
      <c r="L35" s="54">
        <v>89.8</v>
      </c>
      <c r="M35" s="54">
        <v>89.7</v>
      </c>
      <c r="N35" s="54">
        <v>88.4</v>
      </c>
      <c r="O35" s="54">
        <v>89.9</v>
      </c>
      <c r="P35" s="54">
        <v>90.2</v>
      </c>
      <c r="Q35" s="54">
        <v>90.3</v>
      </c>
      <c r="R35" s="54">
        <v>90</v>
      </c>
      <c r="S35" s="54">
        <v>90.4</v>
      </c>
      <c r="T35" s="54">
        <v>90.2</v>
      </c>
      <c r="U35" s="54">
        <v>89.9</v>
      </c>
      <c r="V35" s="54">
        <v>89.8</v>
      </c>
      <c r="W35" s="56">
        <v>89.9</v>
      </c>
      <c r="X35" s="2">
        <f t="shared" ca="1" si="6"/>
        <v>0</v>
      </c>
      <c r="Y35" s="2">
        <f t="shared" ca="1" si="6"/>
        <v>0</v>
      </c>
      <c r="Z35" s="2">
        <f t="shared" ca="1" si="6"/>
        <v>0</v>
      </c>
      <c r="AA35" s="2">
        <f t="shared" ca="1" si="6"/>
        <v>0</v>
      </c>
      <c r="AB35" s="2">
        <f t="shared" ca="1" si="6"/>
        <v>0</v>
      </c>
      <c r="AC35" s="2">
        <f t="shared" ca="1" si="6"/>
        <v>0</v>
      </c>
      <c r="AD35" s="2">
        <f t="shared" ca="1" si="6"/>
        <v>0</v>
      </c>
      <c r="AE35" s="2">
        <f t="shared" ca="1" si="6"/>
        <v>0</v>
      </c>
      <c r="AF35" s="2">
        <f t="shared" ca="1" si="6"/>
        <v>0</v>
      </c>
      <c r="AG35" s="2">
        <f t="shared" ca="1" si="6"/>
        <v>0</v>
      </c>
      <c r="AH35" s="2">
        <f t="shared" ca="1" si="6"/>
        <v>0</v>
      </c>
      <c r="AI35" s="2">
        <f t="shared" ca="1" si="6"/>
        <v>0</v>
      </c>
      <c r="AJ35" s="2">
        <f t="shared" ca="1" si="6"/>
        <v>0</v>
      </c>
      <c r="AK35" s="2">
        <f t="shared" ca="1" si="6"/>
        <v>0</v>
      </c>
      <c r="AL35" s="55">
        <v>90</v>
      </c>
      <c r="AM35" s="55">
        <v>90</v>
      </c>
      <c r="AN35" s="55">
        <v>90</v>
      </c>
      <c r="AO35" s="55">
        <v>90</v>
      </c>
      <c r="AP35" s="55">
        <v>90</v>
      </c>
      <c r="AQ35" s="55">
        <v>90</v>
      </c>
      <c r="AR35" s="55">
        <v>90</v>
      </c>
      <c r="AS35" s="55">
        <v>90</v>
      </c>
      <c r="AT35" s="55">
        <v>90</v>
      </c>
      <c r="AU35" s="55">
        <v>90</v>
      </c>
      <c r="AV35" s="55">
        <v>90</v>
      </c>
      <c r="AW35" s="55">
        <v>90</v>
      </c>
      <c r="AX35" s="55">
        <v>90</v>
      </c>
      <c r="AY35" s="55">
        <v>90</v>
      </c>
      <c r="AZ35" s="2">
        <f t="shared" ca="1" si="7"/>
        <v>0</v>
      </c>
      <c r="BA35" s="2">
        <f t="shared" ca="1" si="7"/>
        <v>0</v>
      </c>
      <c r="BB35" s="2">
        <f t="shared" ca="1" si="7"/>
        <v>0</v>
      </c>
      <c r="BC35" s="2">
        <f t="shared" ca="1" si="7"/>
        <v>0</v>
      </c>
      <c r="BD35" s="2">
        <f t="shared" ca="1" si="7"/>
        <v>0</v>
      </c>
      <c r="BE35" s="2">
        <f t="shared" ca="1" si="7"/>
        <v>0</v>
      </c>
      <c r="BF35" s="2">
        <f t="shared" ca="1" si="7"/>
        <v>0</v>
      </c>
      <c r="BG35" s="2">
        <f t="shared" ca="1" si="7"/>
        <v>0</v>
      </c>
      <c r="BH35" s="2">
        <f t="shared" ca="1" si="7"/>
        <v>0</v>
      </c>
      <c r="BI35" s="2">
        <f t="shared" ca="1" si="7"/>
        <v>0</v>
      </c>
      <c r="BJ35" s="2">
        <f t="shared" ca="1" si="7"/>
        <v>0</v>
      </c>
      <c r="BK35" s="2">
        <f t="shared" ca="1" si="7"/>
        <v>0</v>
      </c>
      <c r="BL35" s="2">
        <f t="shared" ca="1" si="7"/>
        <v>0</v>
      </c>
      <c r="BM35" s="2">
        <f t="shared" ca="1" si="7"/>
        <v>0</v>
      </c>
      <c r="BN35" s="2" t="str">
        <f t="shared" si="8"/>
        <v>PP</v>
      </c>
      <c r="BO35" s="2">
        <f>IF(AND(COUNTIF(J35:W35,"&gt;0")&gt;6,COUNTIF(J35:W35,"&gt;0")=SUM(BR35:CE35)),SUM(BR35:CE35),0)</f>
        <v>0</v>
      </c>
      <c r="BP35" s="2">
        <f t="shared" si="2"/>
        <v>1</v>
      </c>
      <c r="BR35" s="2">
        <f t="shared" si="14"/>
        <v>0</v>
      </c>
      <c r="BS35" s="2">
        <f t="shared" si="14"/>
        <v>0</v>
      </c>
      <c r="BT35" s="2">
        <f t="shared" si="14"/>
        <v>0</v>
      </c>
      <c r="BU35" s="2">
        <f t="shared" si="14"/>
        <v>0</v>
      </c>
      <c r="BV35" s="2">
        <f t="shared" si="14"/>
        <v>0</v>
      </c>
      <c r="BW35" s="2">
        <f t="shared" si="14"/>
        <v>0</v>
      </c>
      <c r="BX35" s="2">
        <f t="shared" si="14"/>
        <v>0</v>
      </c>
      <c r="BY35" s="2">
        <f t="shared" si="14"/>
        <v>0</v>
      </c>
      <c r="BZ35" s="2">
        <f t="shared" si="14"/>
        <v>0</v>
      </c>
      <c r="CA35" s="2">
        <f t="shared" si="14"/>
        <v>0</v>
      </c>
      <c r="CB35" s="2">
        <f t="shared" si="14"/>
        <v>0</v>
      </c>
      <c r="CC35" s="2">
        <f t="shared" si="14"/>
        <v>0</v>
      </c>
      <c r="CD35" s="2">
        <f t="shared" si="14"/>
        <v>0</v>
      </c>
      <c r="CE35" s="2">
        <f t="shared" si="14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ТА-4  -  Р₀</v>
      </c>
      <c r="B36" s="10" t="s">
        <v>1821</v>
      </c>
      <c r="C36" s="18">
        <v>95</v>
      </c>
      <c r="D36" s="18">
        <v>85</v>
      </c>
      <c r="E36" s="22" t="s">
        <v>118</v>
      </c>
      <c r="F36" s="22">
        <v>3</v>
      </c>
      <c r="G36" s="22"/>
      <c r="H36" s="20">
        <f t="shared" ca="1" si="4"/>
        <v>0</v>
      </c>
      <c r="I36" s="16" t="str">
        <f t="shared" si="5"/>
        <v>04T002PP0021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6">
        <v>0</v>
      </c>
      <c r="X36" s="2">
        <f t="shared" ca="1" si="6"/>
        <v>2</v>
      </c>
      <c r="Y36" s="2">
        <f t="shared" ca="1" si="6"/>
        <v>2</v>
      </c>
      <c r="Z36" s="2">
        <f t="shared" ca="1" si="6"/>
        <v>2</v>
      </c>
      <c r="AA36" s="2">
        <f t="shared" ca="1" si="6"/>
        <v>2</v>
      </c>
      <c r="AB36" s="2">
        <f t="shared" ca="1" si="6"/>
        <v>2</v>
      </c>
      <c r="AC36" s="2">
        <f t="shared" ca="1" si="6"/>
        <v>2</v>
      </c>
      <c r="AD36" s="2">
        <f t="shared" ca="1" si="6"/>
        <v>2</v>
      </c>
      <c r="AE36" s="2">
        <f t="shared" ca="1" si="6"/>
        <v>2</v>
      </c>
      <c r="AF36" s="2">
        <f t="shared" ca="1" si="6"/>
        <v>2</v>
      </c>
      <c r="AG36" s="2">
        <f t="shared" ca="1" si="6"/>
        <v>2</v>
      </c>
      <c r="AH36" s="2">
        <f t="shared" ca="1" si="6"/>
        <v>2</v>
      </c>
      <c r="AI36" s="2">
        <f t="shared" ca="1" si="6"/>
        <v>2</v>
      </c>
      <c r="AJ36" s="2">
        <f t="shared" ca="1" si="6"/>
        <v>2</v>
      </c>
      <c r="AK36" s="2">
        <f t="shared" ca="1" si="6"/>
        <v>2</v>
      </c>
      <c r="AL36" s="55">
        <v>0</v>
      </c>
      <c r="AM36" s="55">
        <v>0</v>
      </c>
      <c r="AN36" s="55">
        <v>0</v>
      </c>
      <c r="AO36" s="55">
        <v>0</v>
      </c>
      <c r="AP36" s="55">
        <v>0</v>
      </c>
      <c r="AQ36" s="55">
        <v>0</v>
      </c>
      <c r="AR36" s="55">
        <v>0</v>
      </c>
      <c r="AS36" s="55">
        <v>0</v>
      </c>
      <c r="AT36" s="55">
        <v>0</v>
      </c>
      <c r="AU36" s="55">
        <v>0</v>
      </c>
      <c r="AV36" s="55">
        <v>0</v>
      </c>
      <c r="AW36" s="55">
        <v>0</v>
      </c>
      <c r="AX36" s="55">
        <v>0</v>
      </c>
      <c r="AY36" s="55">
        <v>0</v>
      </c>
      <c r="AZ36" s="2">
        <f t="shared" ca="1" si="7"/>
        <v>0</v>
      </c>
      <c r="BA36" s="2">
        <f t="shared" ca="1" si="7"/>
        <v>0</v>
      </c>
      <c r="BB36" s="2">
        <f t="shared" ca="1" si="7"/>
        <v>0</v>
      </c>
      <c r="BC36" s="2">
        <f t="shared" ca="1" si="7"/>
        <v>0</v>
      </c>
      <c r="BD36" s="2">
        <f t="shared" ca="1" si="7"/>
        <v>0</v>
      </c>
      <c r="BE36" s="2">
        <f t="shared" ca="1" si="7"/>
        <v>0</v>
      </c>
      <c r="BF36" s="2">
        <f t="shared" ca="1" si="7"/>
        <v>0</v>
      </c>
      <c r="BG36" s="2">
        <f t="shared" ca="1" si="7"/>
        <v>0</v>
      </c>
      <c r="BH36" s="2">
        <f t="shared" ca="1" si="7"/>
        <v>0</v>
      </c>
      <c r="BI36" s="2">
        <f t="shared" ca="1" si="7"/>
        <v>0</v>
      </c>
      <c r="BJ36" s="2">
        <f t="shared" ca="1" si="7"/>
        <v>0</v>
      </c>
      <c r="BK36" s="2">
        <f t="shared" ca="1" si="7"/>
        <v>0</v>
      </c>
      <c r="BL36" s="2">
        <f t="shared" ca="1" si="7"/>
        <v>0</v>
      </c>
      <c r="BM36" s="2">
        <f t="shared" ca="1" si="7"/>
        <v>0</v>
      </c>
      <c r="BN36" s="2" t="str">
        <f t="shared" si="8"/>
        <v>PP</v>
      </c>
      <c r="BP36" s="2">
        <f t="shared" si="2"/>
        <v>0</v>
      </c>
      <c r="BR36" s="2">
        <f t="shared" si="14"/>
        <v>0</v>
      </c>
      <c r="BS36" s="2">
        <f t="shared" si="14"/>
        <v>0</v>
      </c>
      <c r="BT36" s="2">
        <f t="shared" si="14"/>
        <v>0</v>
      </c>
      <c r="BU36" s="2">
        <f t="shared" si="14"/>
        <v>0</v>
      </c>
      <c r="BV36" s="2">
        <f t="shared" si="14"/>
        <v>0</v>
      </c>
      <c r="BW36" s="2">
        <f t="shared" si="14"/>
        <v>0</v>
      </c>
      <c r="BX36" s="2">
        <f t="shared" si="14"/>
        <v>0</v>
      </c>
      <c r="BY36" s="2">
        <f t="shared" si="14"/>
        <v>0</v>
      </c>
      <c r="BZ36" s="2">
        <f t="shared" si="14"/>
        <v>0</v>
      </c>
      <c r="CA36" s="2">
        <f t="shared" si="14"/>
        <v>0</v>
      </c>
      <c r="CB36" s="2">
        <f t="shared" si="14"/>
        <v>0</v>
      </c>
      <c r="CC36" s="2">
        <f t="shared" si="14"/>
        <v>0</v>
      </c>
      <c r="CD36" s="2">
        <f t="shared" si="14"/>
        <v>0</v>
      </c>
      <c r="CE36" s="2">
        <f t="shared" si="14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ТА-5  -  Р₀</v>
      </c>
      <c r="B37" s="10" t="s">
        <v>1822</v>
      </c>
      <c r="C37" s="18">
        <v>95</v>
      </c>
      <c r="D37" s="18">
        <v>85</v>
      </c>
      <c r="E37" s="22" t="s">
        <v>118</v>
      </c>
      <c r="F37" s="22">
        <v>3</v>
      </c>
      <c r="G37" s="22"/>
      <c r="H37" s="20">
        <f t="shared" ca="1" si="4"/>
        <v>0</v>
      </c>
      <c r="I37" s="16" t="str">
        <f t="shared" si="5"/>
        <v>05T002PP0021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6"/>
        <v>2</v>
      </c>
      <c r="Y37" s="2">
        <f t="shared" ca="1" si="6"/>
        <v>2</v>
      </c>
      <c r="Z37" s="2">
        <f t="shared" ca="1" si="6"/>
        <v>2</v>
      </c>
      <c r="AA37" s="2">
        <f t="shared" ca="1" si="6"/>
        <v>2</v>
      </c>
      <c r="AB37" s="2">
        <f t="shared" ca="1" si="6"/>
        <v>2</v>
      </c>
      <c r="AC37" s="2">
        <f t="shared" ca="1" si="6"/>
        <v>2</v>
      </c>
      <c r="AD37" s="2">
        <f t="shared" ca="1" si="6"/>
        <v>2</v>
      </c>
      <c r="AE37" s="2">
        <f t="shared" ca="1" si="6"/>
        <v>2</v>
      </c>
      <c r="AF37" s="2">
        <f t="shared" ca="1" si="6"/>
        <v>2</v>
      </c>
      <c r="AG37" s="2">
        <f t="shared" ca="1" si="6"/>
        <v>2</v>
      </c>
      <c r="AH37" s="2">
        <f t="shared" ca="1" si="6"/>
        <v>2</v>
      </c>
      <c r="AI37" s="2">
        <f t="shared" ca="1" si="6"/>
        <v>2</v>
      </c>
      <c r="AJ37" s="2">
        <f t="shared" ca="1" si="6"/>
        <v>2</v>
      </c>
      <c r="AK37" s="2">
        <f t="shared" ca="1" si="6"/>
        <v>2</v>
      </c>
      <c r="AL37" s="55">
        <v>0</v>
      </c>
      <c r="AM37" s="55">
        <v>0</v>
      </c>
      <c r="AN37" s="55">
        <v>0</v>
      </c>
      <c r="AO37" s="55">
        <v>0</v>
      </c>
      <c r="AP37" s="55">
        <v>0</v>
      </c>
      <c r="AQ37" s="55">
        <v>0</v>
      </c>
      <c r="AR37" s="55">
        <v>0</v>
      </c>
      <c r="AS37" s="55">
        <v>0</v>
      </c>
      <c r="AT37" s="55">
        <v>0</v>
      </c>
      <c r="AU37" s="55">
        <v>0</v>
      </c>
      <c r="AV37" s="55">
        <v>0</v>
      </c>
      <c r="AW37" s="55">
        <v>0</v>
      </c>
      <c r="AX37" s="55">
        <v>0</v>
      </c>
      <c r="AY37" s="55">
        <v>0</v>
      </c>
      <c r="AZ37" s="2">
        <f t="shared" ca="1" si="7"/>
        <v>0</v>
      </c>
      <c r="BA37" s="2">
        <f t="shared" ca="1" si="7"/>
        <v>0</v>
      </c>
      <c r="BB37" s="2">
        <f t="shared" ca="1" si="7"/>
        <v>0</v>
      </c>
      <c r="BC37" s="2">
        <f t="shared" ca="1" si="7"/>
        <v>0</v>
      </c>
      <c r="BD37" s="2">
        <f t="shared" ca="1" si="7"/>
        <v>0</v>
      </c>
      <c r="BE37" s="2">
        <f t="shared" ca="1" si="7"/>
        <v>0</v>
      </c>
      <c r="BF37" s="2">
        <f t="shared" ca="1" si="7"/>
        <v>0</v>
      </c>
      <c r="BG37" s="2">
        <f t="shared" ca="1" si="7"/>
        <v>0</v>
      </c>
      <c r="BH37" s="2">
        <f t="shared" ca="1" si="7"/>
        <v>0</v>
      </c>
      <c r="BI37" s="2">
        <f t="shared" ca="1" si="7"/>
        <v>0</v>
      </c>
      <c r="BJ37" s="2">
        <f t="shared" ca="1" si="7"/>
        <v>0</v>
      </c>
      <c r="BK37" s="2">
        <f t="shared" ca="1" si="7"/>
        <v>0</v>
      </c>
      <c r="BL37" s="2">
        <f t="shared" ca="1" si="7"/>
        <v>0</v>
      </c>
      <c r="BM37" s="2">
        <f t="shared" ca="1" si="7"/>
        <v>0</v>
      </c>
      <c r="BN37" s="2" t="str">
        <f t="shared" si="8"/>
        <v>PP</v>
      </c>
      <c r="BP37" s="2">
        <f t="shared" si="2"/>
        <v>0</v>
      </c>
      <c r="BR37" s="2">
        <f t="shared" si="14"/>
        <v>0</v>
      </c>
      <c r="BS37" s="2">
        <f t="shared" si="14"/>
        <v>0</v>
      </c>
      <c r="BT37" s="2">
        <f t="shared" si="14"/>
        <v>0</v>
      </c>
      <c r="BU37" s="2">
        <f t="shared" si="14"/>
        <v>0</v>
      </c>
      <c r="BV37" s="2">
        <f t="shared" si="14"/>
        <v>0</v>
      </c>
      <c r="BW37" s="2">
        <f t="shared" si="14"/>
        <v>0</v>
      </c>
      <c r="BX37" s="2">
        <f t="shared" si="14"/>
        <v>0</v>
      </c>
      <c r="BY37" s="2">
        <f t="shared" si="14"/>
        <v>0</v>
      </c>
      <c r="BZ37" s="2">
        <f t="shared" si="14"/>
        <v>0</v>
      </c>
      <c r="CA37" s="2">
        <f t="shared" si="14"/>
        <v>0</v>
      </c>
      <c r="CB37" s="2">
        <f t="shared" si="14"/>
        <v>0</v>
      </c>
      <c r="CC37" s="2">
        <f t="shared" si="14"/>
        <v>0</v>
      </c>
      <c r="CD37" s="2">
        <f t="shared" si="14"/>
        <v>0</v>
      </c>
      <c r="CE37" s="2">
        <f t="shared" si="14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ТА-2  -  Т₀</v>
      </c>
      <c r="B38" s="10" t="s">
        <v>1823</v>
      </c>
      <c r="C38" s="18">
        <v>510</v>
      </c>
      <c r="D38" s="18">
        <v>495</v>
      </c>
      <c r="E38" s="22" t="s">
        <v>118</v>
      </c>
      <c r="F38" s="22">
        <v>3</v>
      </c>
      <c r="G38" s="22"/>
      <c r="H38" s="20">
        <f t="shared" ca="1" si="4"/>
        <v>0</v>
      </c>
      <c r="I38" s="16" t="str">
        <f t="shared" si="5"/>
        <v>02T002TP0021</v>
      </c>
      <c r="J38" s="54">
        <v>499.7</v>
      </c>
      <c r="K38" s="54">
        <v>496.5</v>
      </c>
      <c r="L38" s="54">
        <v>500.5</v>
      </c>
      <c r="M38" s="54">
        <v>505.3</v>
      </c>
      <c r="N38" s="54">
        <v>504.3</v>
      </c>
      <c r="O38" s="54">
        <v>503.8</v>
      </c>
      <c r="P38" s="54">
        <v>504.4</v>
      </c>
      <c r="Q38" s="54">
        <v>507.5</v>
      </c>
      <c r="R38" s="54">
        <v>506.5</v>
      </c>
      <c r="S38" s="54">
        <v>506.3</v>
      </c>
      <c r="T38" s="54">
        <v>506.1</v>
      </c>
      <c r="U38" s="54">
        <v>508.3</v>
      </c>
      <c r="V38" s="54">
        <v>508.9</v>
      </c>
      <c r="W38" s="56">
        <v>504.9</v>
      </c>
      <c r="X38" s="2">
        <f t="shared" ca="1" si="6"/>
        <v>0</v>
      </c>
      <c r="Y38" s="2">
        <f t="shared" ca="1" si="6"/>
        <v>0</v>
      </c>
      <c r="Z38" s="2">
        <f t="shared" ca="1" si="6"/>
        <v>0</v>
      </c>
      <c r="AA38" s="2">
        <f t="shared" ca="1" si="6"/>
        <v>0</v>
      </c>
      <c r="AB38" s="2">
        <f t="shared" ca="1" si="6"/>
        <v>0</v>
      </c>
      <c r="AC38" s="2">
        <f t="shared" ca="1" si="6"/>
        <v>0</v>
      </c>
      <c r="AD38" s="2">
        <f t="shared" ca="1" si="6"/>
        <v>0</v>
      </c>
      <c r="AE38" s="2">
        <f t="shared" ca="1" si="6"/>
        <v>0</v>
      </c>
      <c r="AF38" s="2">
        <f t="shared" ca="1" si="6"/>
        <v>0</v>
      </c>
      <c r="AG38" s="2">
        <f t="shared" ca="1" si="6"/>
        <v>0</v>
      </c>
      <c r="AH38" s="2">
        <f t="shared" ca="1" si="6"/>
        <v>0</v>
      </c>
      <c r="AI38" s="2">
        <f t="shared" ca="1" si="6"/>
        <v>0</v>
      </c>
      <c r="AJ38" s="2">
        <f t="shared" ca="1" si="6"/>
        <v>0</v>
      </c>
      <c r="AK38" s="2">
        <f t="shared" ca="1" si="6"/>
        <v>0</v>
      </c>
      <c r="AL38" s="55">
        <v>500</v>
      </c>
      <c r="AM38" s="55">
        <v>500</v>
      </c>
      <c r="AN38" s="55">
        <v>500</v>
      </c>
      <c r="AO38" s="55">
        <v>500</v>
      </c>
      <c r="AP38" s="55">
        <v>500</v>
      </c>
      <c r="AQ38" s="55">
        <v>500</v>
      </c>
      <c r="AR38" s="55">
        <v>500</v>
      </c>
      <c r="AS38" s="55">
        <v>500</v>
      </c>
      <c r="AT38" s="55">
        <v>500</v>
      </c>
      <c r="AU38" s="55">
        <v>500</v>
      </c>
      <c r="AV38" s="55">
        <v>500</v>
      </c>
      <c r="AW38" s="55">
        <v>500</v>
      </c>
      <c r="AX38" s="55">
        <v>500</v>
      </c>
      <c r="AY38" s="55">
        <v>500</v>
      </c>
      <c r="AZ38" s="2">
        <f t="shared" ca="1" si="7"/>
        <v>0</v>
      </c>
      <c r="BA38" s="2">
        <f t="shared" ca="1" si="7"/>
        <v>0</v>
      </c>
      <c r="BB38" s="2">
        <f t="shared" ca="1" si="7"/>
        <v>0</v>
      </c>
      <c r="BC38" s="2">
        <f t="shared" ca="1" si="7"/>
        <v>0</v>
      </c>
      <c r="BD38" s="2">
        <f t="shared" ca="1" si="7"/>
        <v>0</v>
      </c>
      <c r="BE38" s="2">
        <f t="shared" ca="1" si="7"/>
        <v>0</v>
      </c>
      <c r="BF38" s="2">
        <f t="shared" ca="1" si="7"/>
        <v>0</v>
      </c>
      <c r="BG38" s="2">
        <f t="shared" ca="1" si="7"/>
        <v>0</v>
      </c>
      <c r="BH38" s="2">
        <f t="shared" ca="1" si="7"/>
        <v>0</v>
      </c>
      <c r="BI38" s="2">
        <f t="shared" ca="1" si="7"/>
        <v>0</v>
      </c>
      <c r="BJ38" s="2">
        <f t="shared" ca="1" si="7"/>
        <v>0</v>
      </c>
      <c r="BK38" s="2">
        <f t="shared" ca="1" si="7"/>
        <v>0</v>
      </c>
      <c r="BL38" s="2">
        <f t="shared" ca="1" si="7"/>
        <v>0</v>
      </c>
      <c r="BM38" s="2">
        <f t="shared" ca="1" si="7"/>
        <v>0</v>
      </c>
      <c r="BN38" s="2" t="str">
        <f t="shared" si="8"/>
        <v>TP</v>
      </c>
      <c r="BO38" s="2">
        <f>IF(AND(COUNTIF(J38:W38,"&gt;0")&gt;6,COUNTIF(J38:W38,"&gt;0")=SUM(BR38:CE38)),SUM(BR38:CE38),0)</f>
        <v>0</v>
      </c>
      <c r="BP38" s="2">
        <f t="shared" si="2"/>
        <v>1</v>
      </c>
      <c r="BR38" s="2">
        <f t="shared" ref="BR38:CE41" si="15">IF(AND(J55 &gt;0,J38&lt;$D38,J38 &gt;50),1,0)</f>
        <v>0</v>
      </c>
      <c r="BS38" s="2">
        <f t="shared" si="15"/>
        <v>0</v>
      </c>
      <c r="BT38" s="2">
        <f t="shared" si="15"/>
        <v>0</v>
      </c>
      <c r="BU38" s="2">
        <f t="shared" si="15"/>
        <v>0</v>
      </c>
      <c r="BV38" s="2">
        <f t="shared" si="15"/>
        <v>0</v>
      </c>
      <c r="BW38" s="2">
        <f t="shared" si="15"/>
        <v>0</v>
      </c>
      <c r="BX38" s="2">
        <f t="shared" si="15"/>
        <v>0</v>
      </c>
      <c r="BY38" s="2">
        <f t="shared" si="15"/>
        <v>0</v>
      </c>
      <c r="BZ38" s="2">
        <f t="shared" si="15"/>
        <v>0</v>
      </c>
      <c r="CA38" s="2">
        <f t="shared" si="15"/>
        <v>0</v>
      </c>
      <c r="CB38" s="2">
        <f t="shared" si="15"/>
        <v>0</v>
      </c>
      <c r="CC38" s="2">
        <f t="shared" si="15"/>
        <v>0</v>
      </c>
      <c r="CD38" s="2">
        <f t="shared" si="15"/>
        <v>0</v>
      </c>
      <c r="CE38" s="2">
        <f t="shared" si="15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ТА-3  -  Т₀</v>
      </c>
      <c r="B39" s="10" t="s">
        <v>1824</v>
      </c>
      <c r="C39" s="18">
        <v>510</v>
      </c>
      <c r="D39" s="18">
        <v>495</v>
      </c>
      <c r="E39" s="22" t="s">
        <v>118</v>
      </c>
      <c r="F39" s="22">
        <v>3</v>
      </c>
      <c r="G39" s="22"/>
      <c r="H39" s="20">
        <f t="shared" ca="1" si="4"/>
        <v>0</v>
      </c>
      <c r="I39" s="16" t="str">
        <f t="shared" si="5"/>
        <v>03T002TP0021</v>
      </c>
      <c r="J39" s="54">
        <v>504.9</v>
      </c>
      <c r="K39" s="54">
        <v>503.9</v>
      </c>
      <c r="L39" s="54">
        <v>506.6</v>
      </c>
      <c r="M39" s="54">
        <v>505.6</v>
      </c>
      <c r="N39" s="54">
        <v>503.9</v>
      </c>
      <c r="O39" s="54">
        <v>506.5</v>
      </c>
      <c r="P39" s="54">
        <v>507.1</v>
      </c>
      <c r="Q39" s="54">
        <v>507.4</v>
      </c>
      <c r="R39" s="54">
        <v>508.4</v>
      </c>
      <c r="S39" s="54">
        <v>507.8</v>
      </c>
      <c r="T39" s="54">
        <v>508.8</v>
      </c>
      <c r="U39" s="54">
        <v>507.3</v>
      </c>
      <c r="V39" s="54">
        <v>508</v>
      </c>
      <c r="W39" s="56">
        <v>506.9</v>
      </c>
      <c r="X39" s="2">
        <f t="shared" ca="1" si="6"/>
        <v>0</v>
      </c>
      <c r="Y39" s="2">
        <f t="shared" ca="1" si="6"/>
        <v>0</v>
      </c>
      <c r="Z39" s="2">
        <f t="shared" ca="1" si="6"/>
        <v>0</v>
      </c>
      <c r="AA39" s="2">
        <f t="shared" ca="1" si="6"/>
        <v>0</v>
      </c>
      <c r="AB39" s="2">
        <f t="shared" ca="1" si="6"/>
        <v>0</v>
      </c>
      <c r="AC39" s="2">
        <f t="shared" ca="1" si="6"/>
        <v>0</v>
      </c>
      <c r="AD39" s="2">
        <f t="shared" ca="1" si="6"/>
        <v>0</v>
      </c>
      <c r="AE39" s="2">
        <f t="shared" ca="1" si="6"/>
        <v>0</v>
      </c>
      <c r="AF39" s="2">
        <f t="shared" ca="1" si="6"/>
        <v>0</v>
      </c>
      <c r="AG39" s="2">
        <f t="shared" ca="1" si="6"/>
        <v>0</v>
      </c>
      <c r="AH39" s="2">
        <f t="shared" ca="1" si="6"/>
        <v>0</v>
      </c>
      <c r="AI39" s="2">
        <f t="shared" ca="1" si="6"/>
        <v>0</v>
      </c>
      <c r="AJ39" s="2">
        <f t="shared" ca="1" si="6"/>
        <v>0</v>
      </c>
      <c r="AK39" s="2">
        <f t="shared" ca="1" si="6"/>
        <v>0</v>
      </c>
      <c r="AL39" s="55">
        <v>500</v>
      </c>
      <c r="AM39" s="55">
        <v>500</v>
      </c>
      <c r="AN39" s="55">
        <v>500</v>
      </c>
      <c r="AO39" s="55">
        <v>500</v>
      </c>
      <c r="AP39" s="55">
        <v>500</v>
      </c>
      <c r="AQ39" s="55">
        <v>500</v>
      </c>
      <c r="AR39" s="55">
        <v>500</v>
      </c>
      <c r="AS39" s="55">
        <v>500</v>
      </c>
      <c r="AT39" s="55">
        <v>500</v>
      </c>
      <c r="AU39" s="55">
        <v>500</v>
      </c>
      <c r="AV39" s="55">
        <v>500</v>
      </c>
      <c r="AW39" s="55">
        <v>500</v>
      </c>
      <c r="AX39" s="55">
        <v>500</v>
      </c>
      <c r="AY39" s="55">
        <v>500</v>
      </c>
      <c r="AZ39" s="2">
        <f t="shared" ca="1" si="7"/>
        <v>0</v>
      </c>
      <c r="BA39" s="2">
        <f t="shared" ca="1" si="7"/>
        <v>0</v>
      </c>
      <c r="BB39" s="2">
        <f t="shared" ca="1" si="7"/>
        <v>0</v>
      </c>
      <c r="BC39" s="2">
        <f t="shared" ca="1" si="7"/>
        <v>0</v>
      </c>
      <c r="BD39" s="2">
        <f t="shared" ca="1" si="7"/>
        <v>0</v>
      </c>
      <c r="BE39" s="2">
        <f t="shared" ca="1" si="7"/>
        <v>0</v>
      </c>
      <c r="BF39" s="2">
        <f t="shared" ca="1" si="7"/>
        <v>0</v>
      </c>
      <c r="BG39" s="2">
        <f t="shared" ca="1" si="7"/>
        <v>0</v>
      </c>
      <c r="BH39" s="2">
        <f t="shared" ca="1" si="7"/>
        <v>0</v>
      </c>
      <c r="BI39" s="2">
        <f t="shared" ca="1" si="7"/>
        <v>0</v>
      </c>
      <c r="BJ39" s="2">
        <f t="shared" ca="1" si="7"/>
        <v>0</v>
      </c>
      <c r="BK39" s="2">
        <f t="shared" ca="1" si="7"/>
        <v>0</v>
      </c>
      <c r="BL39" s="2">
        <f t="shared" ca="1" si="7"/>
        <v>0</v>
      </c>
      <c r="BM39" s="2">
        <f t="shared" ca="1" si="7"/>
        <v>0</v>
      </c>
      <c r="BN39" s="2" t="str">
        <f t="shared" si="8"/>
        <v>TP</v>
      </c>
      <c r="BO39" s="2">
        <f>IF(AND(COUNTIF(J39:W39,"&gt;0")&gt;6,COUNTIF(J39:W39,"&gt;0")=SUM(BR39:CE39)),SUM(BR39:CE39),0)</f>
        <v>0</v>
      </c>
      <c r="BP39" s="2">
        <f t="shared" si="2"/>
        <v>1</v>
      </c>
      <c r="BR39" s="2">
        <f t="shared" si="15"/>
        <v>0</v>
      </c>
      <c r="BS39" s="2">
        <f t="shared" si="15"/>
        <v>0</v>
      </c>
      <c r="BT39" s="2">
        <f t="shared" si="15"/>
        <v>0</v>
      </c>
      <c r="BU39" s="2">
        <f t="shared" si="15"/>
        <v>0</v>
      </c>
      <c r="BV39" s="2">
        <f t="shared" si="15"/>
        <v>0</v>
      </c>
      <c r="BW39" s="2">
        <f t="shared" si="15"/>
        <v>0</v>
      </c>
      <c r="BX39" s="2">
        <f t="shared" si="15"/>
        <v>0</v>
      </c>
      <c r="BY39" s="2">
        <f t="shared" si="15"/>
        <v>0</v>
      </c>
      <c r="BZ39" s="2">
        <f t="shared" si="15"/>
        <v>0</v>
      </c>
      <c r="CA39" s="2">
        <f t="shared" si="15"/>
        <v>0</v>
      </c>
      <c r="CB39" s="2">
        <f t="shared" si="15"/>
        <v>0</v>
      </c>
      <c r="CC39" s="2">
        <f t="shared" si="15"/>
        <v>0</v>
      </c>
      <c r="CD39" s="2">
        <f t="shared" si="15"/>
        <v>0</v>
      </c>
      <c r="CE39" s="2">
        <f t="shared" si="15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ТА-4  -  Т₀</v>
      </c>
      <c r="B40" s="10" t="s">
        <v>1825</v>
      </c>
      <c r="C40" s="18">
        <v>510</v>
      </c>
      <c r="D40" s="18">
        <v>495</v>
      </c>
      <c r="E40" s="22" t="s">
        <v>118</v>
      </c>
      <c r="F40" s="22">
        <v>3</v>
      </c>
      <c r="G40" s="22"/>
      <c r="H40" s="20">
        <f t="shared" ca="1" si="4"/>
        <v>0</v>
      </c>
      <c r="I40" s="16" t="str">
        <f t="shared" si="5"/>
        <v>04T002TP0021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54">
        <v>0</v>
      </c>
      <c r="T40" s="54">
        <v>0</v>
      </c>
      <c r="U40" s="54">
        <v>0</v>
      </c>
      <c r="V40" s="54">
        <v>0</v>
      </c>
      <c r="W40" s="56">
        <v>0</v>
      </c>
      <c r="X40" s="2">
        <f t="shared" ca="1" si="6"/>
        <v>2</v>
      </c>
      <c r="Y40" s="2">
        <f t="shared" ca="1" si="6"/>
        <v>2</v>
      </c>
      <c r="Z40" s="2">
        <f t="shared" ca="1" si="6"/>
        <v>2</v>
      </c>
      <c r="AA40" s="2">
        <f t="shared" ca="1" si="6"/>
        <v>2</v>
      </c>
      <c r="AB40" s="2">
        <f t="shared" ca="1" si="6"/>
        <v>2</v>
      </c>
      <c r="AC40" s="2">
        <f t="shared" ca="1" si="6"/>
        <v>2</v>
      </c>
      <c r="AD40" s="2">
        <f t="shared" ca="1" si="6"/>
        <v>2</v>
      </c>
      <c r="AE40" s="2">
        <f t="shared" ca="1" si="6"/>
        <v>2</v>
      </c>
      <c r="AF40" s="2">
        <f t="shared" ca="1" si="6"/>
        <v>2</v>
      </c>
      <c r="AG40" s="2">
        <f t="shared" ca="1" si="6"/>
        <v>2</v>
      </c>
      <c r="AH40" s="2">
        <f t="shared" ca="1" si="6"/>
        <v>2</v>
      </c>
      <c r="AI40" s="2">
        <f t="shared" ca="1" si="6"/>
        <v>2</v>
      </c>
      <c r="AJ40" s="2">
        <f t="shared" ca="1" si="6"/>
        <v>2</v>
      </c>
      <c r="AK40" s="2">
        <f t="shared" ca="1" si="6"/>
        <v>2</v>
      </c>
      <c r="AL40" s="55">
        <v>0</v>
      </c>
      <c r="AM40" s="55">
        <v>0</v>
      </c>
      <c r="AN40" s="55">
        <v>0</v>
      </c>
      <c r="AO40" s="55">
        <v>0</v>
      </c>
      <c r="AP40" s="55">
        <v>0</v>
      </c>
      <c r="AQ40" s="55">
        <v>0</v>
      </c>
      <c r="AR40" s="55">
        <v>0</v>
      </c>
      <c r="AS40" s="55">
        <v>0</v>
      </c>
      <c r="AT40" s="55">
        <v>0</v>
      </c>
      <c r="AU40" s="55">
        <v>0</v>
      </c>
      <c r="AV40" s="55">
        <v>0</v>
      </c>
      <c r="AW40" s="55">
        <v>0</v>
      </c>
      <c r="AX40" s="55">
        <v>0</v>
      </c>
      <c r="AY40" s="55">
        <v>0</v>
      </c>
      <c r="AZ40" s="2">
        <f t="shared" ca="1" si="7"/>
        <v>0</v>
      </c>
      <c r="BA40" s="2">
        <f t="shared" ca="1" si="7"/>
        <v>0</v>
      </c>
      <c r="BB40" s="2">
        <f t="shared" ca="1" si="7"/>
        <v>0</v>
      </c>
      <c r="BC40" s="2">
        <f t="shared" ca="1" si="7"/>
        <v>0</v>
      </c>
      <c r="BD40" s="2">
        <f t="shared" ca="1" si="7"/>
        <v>0</v>
      </c>
      <c r="BE40" s="2">
        <f t="shared" ca="1" si="7"/>
        <v>0</v>
      </c>
      <c r="BF40" s="2">
        <f t="shared" ca="1" si="7"/>
        <v>0</v>
      </c>
      <c r="BG40" s="2">
        <f t="shared" ca="1" si="7"/>
        <v>0</v>
      </c>
      <c r="BH40" s="2">
        <f t="shared" ca="1" si="7"/>
        <v>0</v>
      </c>
      <c r="BI40" s="2">
        <f t="shared" ca="1" si="7"/>
        <v>0</v>
      </c>
      <c r="BJ40" s="2">
        <f t="shared" ca="1" si="7"/>
        <v>0</v>
      </c>
      <c r="BK40" s="2">
        <f t="shared" ca="1" si="7"/>
        <v>0</v>
      </c>
      <c r="BL40" s="2">
        <f t="shared" ca="1" si="7"/>
        <v>0</v>
      </c>
      <c r="BM40" s="2">
        <f t="shared" ca="1" si="7"/>
        <v>0</v>
      </c>
      <c r="BN40" s="2" t="str">
        <f t="shared" si="8"/>
        <v>TP</v>
      </c>
      <c r="BP40" s="2">
        <f t="shared" ref="BP40:BP58" si="16">IF(AND(COUNTIF(J40:W40,"&gt;0")&gt;6,SUM(BR40:CE40)=0),1,0)</f>
        <v>0</v>
      </c>
      <c r="BR40" s="2">
        <f t="shared" si="15"/>
        <v>0</v>
      </c>
      <c r="BS40" s="2">
        <f t="shared" si="15"/>
        <v>0</v>
      </c>
      <c r="BT40" s="2">
        <f t="shared" si="15"/>
        <v>0</v>
      </c>
      <c r="BU40" s="2">
        <f t="shared" si="15"/>
        <v>0</v>
      </c>
      <c r="BV40" s="2">
        <f t="shared" si="15"/>
        <v>0</v>
      </c>
      <c r="BW40" s="2">
        <f t="shared" si="15"/>
        <v>0</v>
      </c>
      <c r="BX40" s="2">
        <f t="shared" si="15"/>
        <v>0</v>
      </c>
      <c r="BY40" s="2">
        <f t="shared" si="15"/>
        <v>0</v>
      </c>
      <c r="BZ40" s="2">
        <f t="shared" si="15"/>
        <v>0</v>
      </c>
      <c r="CA40" s="2">
        <f t="shared" si="15"/>
        <v>0</v>
      </c>
      <c r="CB40" s="2">
        <f t="shared" si="15"/>
        <v>0</v>
      </c>
      <c r="CC40" s="2">
        <f t="shared" si="15"/>
        <v>0</v>
      </c>
      <c r="CD40" s="2">
        <f t="shared" si="15"/>
        <v>0</v>
      </c>
      <c r="CE40" s="2">
        <f t="shared" si="15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ТА-5  -  Т₀</v>
      </c>
      <c r="B41" s="10" t="s">
        <v>1826</v>
      </c>
      <c r="C41" s="18">
        <v>510</v>
      </c>
      <c r="D41" s="18">
        <v>495</v>
      </c>
      <c r="E41" s="22" t="s">
        <v>118</v>
      </c>
      <c r="F41" s="22">
        <v>3</v>
      </c>
      <c r="G41" s="22"/>
      <c r="H41" s="20">
        <f t="shared" ca="1" si="4"/>
        <v>0</v>
      </c>
      <c r="I41" s="16" t="str">
        <f t="shared" si="5"/>
        <v>05T002TP0021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6">
        <v>0</v>
      </c>
      <c r="X41" s="2">
        <f t="shared" ca="1" si="6"/>
        <v>2</v>
      </c>
      <c r="Y41" s="2">
        <f t="shared" ca="1" si="6"/>
        <v>2</v>
      </c>
      <c r="Z41" s="2">
        <f t="shared" ref="Z41:AK60" ca="1" si="17">IF(L41&lt;&gt;"",IF(LEFT($E41,2)="+-",IF(OR(L41&lt;MIN($C41:$D41),L41&gt;MAX($C41:$D41)),1,0),IF(AND(1*$E41&gt;0,L41&gt;MAX($C41:$D41)),1,IF(AND(1*$E41&lt;0,L41&lt;MIN($C41:$D41)),1,0)))+10*IF(SUM(OFFSET($A$50,MATCH(MID($A41,1,SEARCH(" ",$A41)-1)&amp;"  -  ЧЧР",$A$50:$A$58,0)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$50,IFERROR(MATCH("КА-"&amp;MID($A41,4,2)*1&amp;"А  -  ЧЧР",$A$50:$A$58,0),MATCH("КА-"&amp;MID($A41,4,2)*1&amp;"  -  ЧЧР",$A$50:$A$58,0))-1,COLUMN(L41)-1,,)+OFFSET($A$50,IFERROR(MATCH("КА-"&amp;MID($A41,4,2)*1&amp;"Б  -  ЧЧР",$A$50:$A$58,0),MATCH("КА-"&amp;MID($A41,4,2)*1&amp;"  -  ЧЧР",$A$50:$A$58,0))-1,COLUMN(L41)-1,,)=48,1,0),1),1)),0),0)*IF($G41&gt;0,IF(COLUMN(V$7)-COLUMN($J$7)&gt;=$D$2+$G41,IF(SUM(OFFSET(V41,,-1,,-$G41))&gt;=$G41*21,2,1),1),2)</f>
        <v>2</v>
      </c>
      <c r="AA41" s="2">
        <f t="shared" ca="1" si="17"/>
        <v>2</v>
      </c>
      <c r="AB41" s="2">
        <f t="shared" ca="1" si="17"/>
        <v>2</v>
      </c>
      <c r="AC41" s="2">
        <f t="shared" ca="1" si="17"/>
        <v>2</v>
      </c>
      <c r="AD41" s="2">
        <f t="shared" ca="1" si="17"/>
        <v>2</v>
      </c>
      <c r="AE41" s="2">
        <f t="shared" ca="1" si="17"/>
        <v>2</v>
      </c>
      <c r="AF41" s="2">
        <f t="shared" ca="1" si="17"/>
        <v>2</v>
      </c>
      <c r="AG41" s="2">
        <f t="shared" ca="1" si="17"/>
        <v>2</v>
      </c>
      <c r="AH41" s="2">
        <f t="shared" ca="1" si="17"/>
        <v>2</v>
      </c>
      <c r="AI41" s="2">
        <f t="shared" ca="1" si="17"/>
        <v>2</v>
      </c>
      <c r="AJ41" s="2">
        <f t="shared" ca="1" si="17"/>
        <v>2</v>
      </c>
      <c r="AK41" s="2">
        <f t="shared" ca="1" si="17"/>
        <v>2</v>
      </c>
      <c r="AL41" s="55">
        <v>0</v>
      </c>
      <c r="AM41" s="55">
        <v>0</v>
      </c>
      <c r="AN41" s="55">
        <v>0</v>
      </c>
      <c r="AO41" s="55">
        <v>0</v>
      </c>
      <c r="AP41" s="55">
        <v>0</v>
      </c>
      <c r="AQ41" s="55">
        <v>0</v>
      </c>
      <c r="AR41" s="55">
        <v>0</v>
      </c>
      <c r="AS41" s="55">
        <v>0</v>
      </c>
      <c r="AT41" s="55">
        <v>0</v>
      </c>
      <c r="AU41" s="55">
        <v>0</v>
      </c>
      <c r="AV41" s="55">
        <v>0</v>
      </c>
      <c r="AW41" s="55">
        <v>0</v>
      </c>
      <c r="AX41" s="55">
        <v>0</v>
      </c>
      <c r="AY41" s="55">
        <v>0</v>
      </c>
      <c r="AZ41" s="2">
        <f t="shared" ca="1" si="7"/>
        <v>0</v>
      </c>
      <c r="BA41" s="2">
        <f t="shared" ca="1" si="7"/>
        <v>0</v>
      </c>
      <c r="BB41" s="2">
        <f t="shared" ref="BB41:BM60" ca="1" si="18">COUNTIF(OFFSET(J41,,$D$2+2,COUNTIF(OFFSET($H41,1-ROW($H41),2+4*$D$2,60),"="&amp;OFFSET($H41,,2+4*$D$2))),"&gt;20")</f>
        <v>0</v>
      </c>
      <c r="BC41" s="2">
        <f t="shared" ca="1" si="18"/>
        <v>0</v>
      </c>
      <c r="BD41" s="2">
        <f t="shared" ca="1" si="18"/>
        <v>0</v>
      </c>
      <c r="BE41" s="2">
        <f t="shared" ca="1" si="18"/>
        <v>0</v>
      </c>
      <c r="BF41" s="2">
        <f t="shared" ca="1" si="18"/>
        <v>0</v>
      </c>
      <c r="BG41" s="2">
        <f t="shared" ca="1" si="18"/>
        <v>0</v>
      </c>
      <c r="BH41" s="2">
        <f t="shared" ca="1" si="18"/>
        <v>0</v>
      </c>
      <c r="BI41" s="2">
        <f t="shared" ca="1" si="18"/>
        <v>0</v>
      </c>
      <c r="BJ41" s="2">
        <f t="shared" ca="1" si="18"/>
        <v>0</v>
      </c>
      <c r="BK41" s="2">
        <f t="shared" ca="1" si="18"/>
        <v>0</v>
      </c>
      <c r="BL41" s="2">
        <f t="shared" ca="1" si="18"/>
        <v>0</v>
      </c>
      <c r="BM41" s="2">
        <f t="shared" ca="1" si="18"/>
        <v>0</v>
      </c>
      <c r="BN41" s="2" t="str">
        <f t="shared" si="8"/>
        <v>TP</v>
      </c>
      <c r="BP41" s="2">
        <f t="shared" si="16"/>
        <v>0</v>
      </c>
      <c r="BR41" s="2">
        <f t="shared" si="15"/>
        <v>0</v>
      </c>
      <c r="BS41" s="2">
        <f t="shared" si="15"/>
        <v>0</v>
      </c>
      <c r="BT41" s="2">
        <f t="shared" si="15"/>
        <v>0</v>
      </c>
      <c r="BU41" s="2">
        <f t="shared" si="15"/>
        <v>0</v>
      </c>
      <c r="BV41" s="2">
        <f t="shared" si="15"/>
        <v>0</v>
      </c>
      <c r="BW41" s="2">
        <f t="shared" si="15"/>
        <v>0</v>
      </c>
      <c r="BX41" s="2">
        <f t="shared" si="15"/>
        <v>0</v>
      </c>
      <c r="BY41" s="2">
        <f t="shared" si="15"/>
        <v>0</v>
      </c>
      <c r="BZ41" s="2">
        <f t="shared" si="15"/>
        <v>0</v>
      </c>
      <c r="CA41" s="2">
        <f t="shared" si="15"/>
        <v>0</v>
      </c>
      <c r="CB41" s="2">
        <f t="shared" si="15"/>
        <v>0</v>
      </c>
      <c r="CC41" s="2">
        <f t="shared" si="15"/>
        <v>0</v>
      </c>
      <c r="CD41" s="2">
        <f t="shared" si="15"/>
        <v>0</v>
      </c>
      <c r="CE41" s="2">
        <f t="shared" si="15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ТА-2  -  δt_конд</v>
      </c>
      <c r="B42" s="15" t="s">
        <v>1827</v>
      </c>
      <c r="C42" s="18">
        <v>40</v>
      </c>
      <c r="D42" s="18">
        <v>5</v>
      </c>
      <c r="E42" s="22" t="s">
        <v>114</v>
      </c>
      <c r="F42" s="22">
        <v>3</v>
      </c>
      <c r="G42" s="22"/>
      <c r="H42" s="20">
        <f t="shared" ca="1" si="4"/>
        <v>0</v>
      </c>
      <c r="I42" s="16" t="str">
        <f t="shared" si="5"/>
        <v>02T002TA0021</v>
      </c>
      <c r="J42" s="54">
        <v>48.997113280000008</v>
      </c>
      <c r="K42" s="54">
        <v>51.033342000000005</v>
      </c>
      <c r="L42" s="54">
        <v>53.133343420000053</v>
      </c>
      <c r="M42" s="54">
        <v>57.499972460000002</v>
      </c>
      <c r="N42" s="54">
        <v>48.676710780000008</v>
      </c>
      <c r="O42" s="54">
        <v>47.966556710000006</v>
      </c>
      <c r="P42" s="54">
        <v>48.446319290000005</v>
      </c>
      <c r="Q42" s="54">
        <v>49.710390070000031</v>
      </c>
      <c r="R42" s="54">
        <v>51.314864520000015</v>
      </c>
      <c r="S42" s="54">
        <v>55.164933360000006</v>
      </c>
      <c r="T42" s="54">
        <v>56.06480698</v>
      </c>
      <c r="U42" s="54">
        <v>54.248177230000046</v>
      </c>
      <c r="V42" s="54">
        <v>54.158318399999999</v>
      </c>
      <c r="W42" s="56">
        <v>53.70234873000004</v>
      </c>
      <c r="X42" s="2">
        <f t="shared" ref="X42:Y60" ca="1" si="19">IF(J42&lt;&gt;"",IF(LEFT($E42,2)="+-",IF(OR(J42&lt;MIN($C42:$D42),J42&gt;MAX($C42:$D42)),1,0),IF(AND(1*$E42&gt;0,J42&gt;MAX($C42:$D42)),1,IF(AND(1*$E42&lt;0,J42&lt;MIN($C42:$D42)),1,0)))+10*IF(SUM(OFFSET($A$50,MATCH(MID($A42,1,SEARCH(" ",$A42)-1)&amp;"  -  ЧЧР",$A$50:$A$58,0)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$50,IFERROR(MATCH("КА-"&amp;MID($A42,4,2)*1&amp;"А  -  ЧЧР",$A$50:$A$58,0),MATCH("КА-"&amp;MID($A42,4,2)*1&amp;"  -  ЧЧР",$A$50:$A$58,0))-1,COLUMN(J42)-1,,)+OFFSET($A$50,IFERROR(MATCH("КА-"&amp;MID($A42,4,2)*1&amp;"Б  -  ЧЧР",$A$50:$A$58,0),MATCH("КА-"&amp;MID($A42,4,2)*1&amp;"  -  ЧЧР",$A$50:$A$58,0))-1,COLUMN(J42)-1,,)=48,1,0),1),1)),0),0)*IF($G42&gt;0,IF(COLUMN(T$7)-COLUMN($J$7)&gt;=$D$2+$G42,IF(SUM(OFFSET(T42,,-1,,-$G42))&gt;=$G42*21,2,1),1),2)</f>
        <v>2</v>
      </c>
      <c r="Y42" s="2">
        <f t="shared" ca="1" si="19"/>
        <v>2</v>
      </c>
      <c r="Z42" s="2">
        <f t="shared" ca="1" si="17"/>
        <v>2</v>
      </c>
      <c r="AA42" s="2">
        <f t="shared" ca="1" si="17"/>
        <v>2</v>
      </c>
      <c r="AB42" s="2">
        <f t="shared" ca="1" si="17"/>
        <v>2</v>
      </c>
      <c r="AC42" s="2">
        <f t="shared" ca="1" si="17"/>
        <v>2</v>
      </c>
      <c r="AD42" s="2">
        <f t="shared" ca="1" si="17"/>
        <v>2</v>
      </c>
      <c r="AE42" s="2">
        <f t="shared" ca="1" si="17"/>
        <v>2</v>
      </c>
      <c r="AF42" s="2">
        <f t="shared" ca="1" si="17"/>
        <v>2</v>
      </c>
      <c r="AG42" s="2">
        <f t="shared" ca="1" si="17"/>
        <v>2</v>
      </c>
      <c r="AH42" s="2">
        <f t="shared" ca="1" si="17"/>
        <v>2</v>
      </c>
      <c r="AI42" s="2">
        <f t="shared" ca="1" si="17"/>
        <v>2</v>
      </c>
      <c r="AJ42" s="2">
        <f t="shared" ca="1" si="17"/>
        <v>2</v>
      </c>
      <c r="AK42" s="2">
        <f t="shared" ca="1" si="17"/>
        <v>2</v>
      </c>
      <c r="AL42" s="55">
        <v>9.747444671829868</v>
      </c>
      <c r="AM42" s="55">
        <v>9.7326080752841371</v>
      </c>
      <c r="AN42" s="55">
        <v>9.8487400555297633</v>
      </c>
      <c r="AO42" s="55">
        <v>9.7707517431189945</v>
      </c>
      <c r="AP42" s="55">
        <v>9.7245071840807427</v>
      </c>
      <c r="AQ42" s="55">
        <v>10.053529736303579</v>
      </c>
      <c r="AR42" s="55">
        <v>9.8397894528267997</v>
      </c>
      <c r="AS42" s="55">
        <v>9.8107267269521206</v>
      </c>
      <c r="AT42" s="55">
        <v>10.015138133446385</v>
      </c>
      <c r="AU42" s="55">
        <v>9.9903227812594739</v>
      </c>
      <c r="AV42" s="55">
        <v>10.033795686091674</v>
      </c>
      <c r="AW42" s="55">
        <v>9.9505664239157081</v>
      </c>
      <c r="AX42" s="55">
        <v>9.9643675717933142</v>
      </c>
      <c r="AY42" s="55">
        <v>9.9693419654245403</v>
      </c>
      <c r="AZ42" s="2">
        <f t="shared" ref="AZ42:BA60" ca="1" si="20">COUNTIF(OFFSET(H42,,$D$2+2,COUNTIF(OFFSET($H42,1-ROW($H42),2+4*$D$2,60),"="&amp;OFFSET($H42,,2+4*$D$2))),"&gt;20")</f>
        <v>0</v>
      </c>
      <c r="BA42" s="2">
        <f t="shared" ca="1" si="20"/>
        <v>0</v>
      </c>
      <c r="BB42" s="2">
        <f t="shared" ca="1" si="18"/>
        <v>0</v>
      </c>
      <c r="BC42" s="2">
        <f t="shared" ca="1" si="18"/>
        <v>0</v>
      </c>
      <c r="BD42" s="2">
        <f t="shared" ca="1" si="18"/>
        <v>0</v>
      </c>
      <c r="BE42" s="2">
        <f t="shared" ca="1" si="18"/>
        <v>0</v>
      </c>
      <c r="BF42" s="2">
        <f t="shared" ca="1" si="18"/>
        <v>0</v>
      </c>
      <c r="BG42" s="2">
        <f t="shared" ca="1" si="18"/>
        <v>0</v>
      </c>
      <c r="BH42" s="2">
        <f t="shared" ca="1" si="18"/>
        <v>0</v>
      </c>
      <c r="BI42" s="2">
        <f t="shared" ca="1" si="18"/>
        <v>0</v>
      </c>
      <c r="BJ42" s="2">
        <f t="shared" ca="1" si="18"/>
        <v>0</v>
      </c>
      <c r="BK42" s="2">
        <f t="shared" ca="1" si="18"/>
        <v>0</v>
      </c>
      <c r="BL42" s="2">
        <f t="shared" ca="1" si="18"/>
        <v>0</v>
      </c>
      <c r="BM42" s="2">
        <f t="shared" ca="1" si="18"/>
        <v>0</v>
      </c>
      <c r="BN42" s="2" t="str">
        <f t="shared" si="8"/>
        <v>TA</v>
      </c>
      <c r="BO42" s="2">
        <f>IF(AND(COUNTIF(J42:W42,"&gt;0")&gt;6,COUNTIF(J42:W42,"&gt;0")=SUM(BR42:CE42)),SUM(BR42:CE42),0)</f>
        <v>14</v>
      </c>
      <c r="BP42" s="2">
        <f t="shared" si="16"/>
        <v>0</v>
      </c>
      <c r="BQ42" s="127">
        <v>45846</v>
      </c>
      <c r="BR42" s="2">
        <f t="shared" ref="BR42:CE45" si="21">IF(AND(J55 &gt;0,J42&gt;$C42,J42&gt;0.1),1,0)</f>
        <v>1</v>
      </c>
      <c r="BS42" s="2">
        <f t="shared" si="21"/>
        <v>1</v>
      </c>
      <c r="BT42" s="2">
        <f t="shared" si="21"/>
        <v>1</v>
      </c>
      <c r="BU42" s="2">
        <f t="shared" si="21"/>
        <v>1</v>
      </c>
      <c r="BV42" s="2">
        <f t="shared" si="21"/>
        <v>1</v>
      </c>
      <c r="BW42" s="2">
        <f t="shared" si="21"/>
        <v>1</v>
      </c>
      <c r="BX42" s="2">
        <f t="shared" si="21"/>
        <v>1</v>
      </c>
      <c r="BY42" s="2">
        <f t="shared" si="21"/>
        <v>1</v>
      </c>
      <c r="BZ42" s="2">
        <f t="shared" si="21"/>
        <v>1</v>
      </c>
      <c r="CA42" s="2">
        <f t="shared" si="21"/>
        <v>1</v>
      </c>
      <c r="CB42" s="2">
        <f t="shared" si="21"/>
        <v>1</v>
      </c>
      <c r="CC42" s="2">
        <f t="shared" si="21"/>
        <v>1</v>
      </c>
      <c r="CD42" s="2">
        <f t="shared" si="21"/>
        <v>1</v>
      </c>
      <c r="CE42" s="2">
        <f t="shared" si="21"/>
        <v>1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ТА-3  -  δt_конд</v>
      </c>
      <c r="B43" s="15" t="s">
        <v>1828</v>
      </c>
      <c r="C43" s="18">
        <v>40</v>
      </c>
      <c r="D43" s="18">
        <v>5</v>
      </c>
      <c r="E43" s="22" t="s">
        <v>114</v>
      </c>
      <c r="F43" s="22">
        <v>3</v>
      </c>
      <c r="G43" s="22"/>
      <c r="H43" s="20">
        <f t="shared" ca="1" si="4"/>
        <v>0</v>
      </c>
      <c r="I43" s="16" t="str">
        <f t="shared" si="5"/>
        <v>03T002TA0021</v>
      </c>
      <c r="J43" s="54">
        <v>16.985533920000034</v>
      </c>
      <c r="K43" s="54">
        <v>18.718461550000029</v>
      </c>
      <c r="L43" s="54">
        <v>16.56635940000001</v>
      </c>
      <c r="M43" s="54">
        <v>16.333314270000017</v>
      </c>
      <c r="N43" s="54">
        <v>16.12931304</v>
      </c>
      <c r="O43" s="54">
        <v>16.892042740000001</v>
      </c>
      <c r="P43" s="54">
        <v>17.304167480000046</v>
      </c>
      <c r="Q43" s="54">
        <v>16.447916720000002</v>
      </c>
      <c r="R43" s="54">
        <v>15.813142480000034</v>
      </c>
      <c r="S43" s="54">
        <v>17.520286590000001</v>
      </c>
      <c r="T43" s="54">
        <v>17.435126679999996</v>
      </c>
      <c r="U43" s="54">
        <v>17.122173700000008</v>
      </c>
      <c r="V43" s="54">
        <v>18.744735970000033</v>
      </c>
      <c r="W43" s="56">
        <v>19.246718040000019</v>
      </c>
      <c r="X43" s="2">
        <f t="shared" ca="1" si="19"/>
        <v>0</v>
      </c>
      <c r="Y43" s="2">
        <f t="shared" ca="1" si="19"/>
        <v>0</v>
      </c>
      <c r="Z43" s="2">
        <f t="shared" ca="1" si="17"/>
        <v>0</v>
      </c>
      <c r="AA43" s="2">
        <f t="shared" ca="1" si="17"/>
        <v>0</v>
      </c>
      <c r="AB43" s="2">
        <f t="shared" ca="1" si="17"/>
        <v>0</v>
      </c>
      <c r="AC43" s="2">
        <f t="shared" ca="1" si="17"/>
        <v>0</v>
      </c>
      <c r="AD43" s="2">
        <f t="shared" ca="1" si="17"/>
        <v>0</v>
      </c>
      <c r="AE43" s="2">
        <f t="shared" ca="1" si="17"/>
        <v>0</v>
      </c>
      <c r="AF43" s="2">
        <f t="shared" ca="1" si="17"/>
        <v>0</v>
      </c>
      <c r="AG43" s="2">
        <f t="shared" ca="1" si="17"/>
        <v>0</v>
      </c>
      <c r="AH43" s="2">
        <f t="shared" ca="1" si="17"/>
        <v>0</v>
      </c>
      <c r="AI43" s="2">
        <f t="shared" ca="1" si="17"/>
        <v>0</v>
      </c>
      <c r="AJ43" s="2">
        <f t="shared" ca="1" si="17"/>
        <v>0</v>
      </c>
      <c r="AK43" s="2">
        <f t="shared" ca="1" si="17"/>
        <v>0</v>
      </c>
      <c r="AL43" s="55">
        <v>10.831815611082325</v>
      </c>
      <c r="AM43" s="55">
        <v>11.450358049275058</v>
      </c>
      <c r="AN43" s="55">
        <v>10.488004096195853</v>
      </c>
      <c r="AO43" s="55">
        <v>10.026319924403095</v>
      </c>
      <c r="AP43" s="55">
        <v>10.676955111691889</v>
      </c>
      <c r="AQ43" s="55">
        <v>11.155394355236814</v>
      </c>
      <c r="AR43" s="55">
        <v>10.887339017142269</v>
      </c>
      <c r="AS43" s="55">
        <v>10.845359736940006</v>
      </c>
      <c r="AT43" s="55">
        <v>10.407026812679547</v>
      </c>
      <c r="AU43" s="55">
        <v>10.122272132838994</v>
      </c>
      <c r="AV43" s="55">
        <v>9.9878547152888366</v>
      </c>
      <c r="AW43" s="55">
        <v>10.305118543541742</v>
      </c>
      <c r="AX43" s="55">
        <v>10.5366192874004</v>
      </c>
      <c r="AY43" s="55">
        <v>11.155230811225149</v>
      </c>
      <c r="AZ43" s="2">
        <f t="shared" ca="1" si="20"/>
        <v>0</v>
      </c>
      <c r="BA43" s="2">
        <f t="shared" ca="1" si="20"/>
        <v>0</v>
      </c>
      <c r="BB43" s="2">
        <f t="shared" ca="1" si="18"/>
        <v>0</v>
      </c>
      <c r="BC43" s="2">
        <f t="shared" ca="1" si="18"/>
        <v>0</v>
      </c>
      <c r="BD43" s="2">
        <f t="shared" ca="1" si="18"/>
        <v>0</v>
      </c>
      <c r="BE43" s="2">
        <f t="shared" ca="1" si="18"/>
        <v>0</v>
      </c>
      <c r="BF43" s="2">
        <f t="shared" ca="1" si="18"/>
        <v>0</v>
      </c>
      <c r="BG43" s="2">
        <f t="shared" ca="1" si="18"/>
        <v>0</v>
      </c>
      <c r="BH43" s="2">
        <f t="shared" ca="1" si="18"/>
        <v>0</v>
      </c>
      <c r="BI43" s="2">
        <f t="shared" ca="1" si="18"/>
        <v>0</v>
      </c>
      <c r="BJ43" s="2">
        <f t="shared" ca="1" si="18"/>
        <v>0</v>
      </c>
      <c r="BK43" s="2">
        <f t="shared" ca="1" si="18"/>
        <v>0</v>
      </c>
      <c r="BL43" s="2">
        <f t="shared" ca="1" si="18"/>
        <v>0</v>
      </c>
      <c r="BM43" s="2">
        <f t="shared" ca="1" si="18"/>
        <v>0</v>
      </c>
      <c r="BN43" s="2" t="str">
        <f t="shared" si="8"/>
        <v>TA</v>
      </c>
      <c r="BO43" s="2">
        <f>IF(AND(COUNTIF(J43:W43,"&gt;0")&gt;6,COUNTIF(J43:W43,"&gt;0")=SUM(BR43:CE43)),SUM(BR43:CE43),0)</f>
        <v>0</v>
      </c>
      <c r="BP43" s="2">
        <f t="shared" si="16"/>
        <v>1</v>
      </c>
      <c r="BR43" s="2">
        <f t="shared" si="21"/>
        <v>0</v>
      </c>
      <c r="BS43" s="2">
        <f t="shared" si="21"/>
        <v>0</v>
      </c>
      <c r="BT43" s="2">
        <f t="shared" si="21"/>
        <v>0</v>
      </c>
      <c r="BU43" s="2">
        <f t="shared" si="21"/>
        <v>0</v>
      </c>
      <c r="BV43" s="2">
        <f t="shared" si="21"/>
        <v>0</v>
      </c>
      <c r="BW43" s="2">
        <f t="shared" si="21"/>
        <v>0</v>
      </c>
      <c r="BX43" s="2">
        <f t="shared" si="21"/>
        <v>0</v>
      </c>
      <c r="BY43" s="2">
        <f t="shared" si="21"/>
        <v>0</v>
      </c>
      <c r="BZ43" s="2">
        <f t="shared" si="21"/>
        <v>0</v>
      </c>
      <c r="CA43" s="2">
        <f t="shared" si="21"/>
        <v>0</v>
      </c>
      <c r="CB43" s="2">
        <f t="shared" si="21"/>
        <v>0</v>
      </c>
      <c r="CC43" s="2">
        <f t="shared" si="21"/>
        <v>0</v>
      </c>
      <c r="CD43" s="2">
        <f t="shared" si="21"/>
        <v>0</v>
      </c>
      <c r="CE43" s="2">
        <f t="shared" si="21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ТА-4  -  δt_конд</v>
      </c>
      <c r="B44" s="15" t="s">
        <v>1829</v>
      </c>
      <c r="C44" s="18">
        <v>40</v>
      </c>
      <c r="D44" s="18">
        <v>5</v>
      </c>
      <c r="E44" s="22" t="s">
        <v>114</v>
      </c>
      <c r="F44" s="22">
        <v>3</v>
      </c>
      <c r="G44" s="22"/>
      <c r="H44" s="20">
        <f t="shared" ca="1" si="4"/>
        <v>0</v>
      </c>
      <c r="I44" s="16" t="str">
        <f t="shared" si="5"/>
        <v>04T002TA0021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54">
        <v>0</v>
      </c>
      <c r="T44" s="54">
        <v>0</v>
      </c>
      <c r="U44" s="54">
        <v>0</v>
      </c>
      <c r="V44" s="54">
        <v>0</v>
      </c>
      <c r="W44" s="56">
        <v>0</v>
      </c>
      <c r="X44" s="2">
        <f t="shared" ca="1" si="19"/>
        <v>0</v>
      </c>
      <c r="Y44" s="2">
        <f t="shared" ca="1" si="19"/>
        <v>0</v>
      </c>
      <c r="Z44" s="2">
        <f t="shared" ca="1" si="17"/>
        <v>0</v>
      </c>
      <c r="AA44" s="2">
        <f t="shared" ca="1" si="17"/>
        <v>0</v>
      </c>
      <c r="AB44" s="2">
        <f t="shared" ca="1" si="17"/>
        <v>0</v>
      </c>
      <c r="AC44" s="2">
        <f t="shared" ca="1" si="17"/>
        <v>0</v>
      </c>
      <c r="AD44" s="2">
        <f t="shared" ca="1" si="17"/>
        <v>0</v>
      </c>
      <c r="AE44" s="2">
        <f t="shared" ca="1" si="17"/>
        <v>0</v>
      </c>
      <c r="AF44" s="2">
        <f t="shared" ca="1" si="17"/>
        <v>0</v>
      </c>
      <c r="AG44" s="2">
        <f t="shared" ca="1" si="17"/>
        <v>0</v>
      </c>
      <c r="AH44" s="2">
        <f t="shared" ca="1" si="17"/>
        <v>0</v>
      </c>
      <c r="AI44" s="2">
        <f t="shared" ca="1" si="17"/>
        <v>0</v>
      </c>
      <c r="AJ44" s="2">
        <f t="shared" ca="1" si="17"/>
        <v>0</v>
      </c>
      <c r="AK44" s="2">
        <f t="shared" ca="1" si="17"/>
        <v>0</v>
      </c>
      <c r="AL44" s="55">
        <v>0</v>
      </c>
      <c r="AM44" s="55">
        <v>0</v>
      </c>
      <c r="AN44" s="55">
        <v>0</v>
      </c>
      <c r="AO44" s="55">
        <v>0</v>
      </c>
      <c r="AP44" s="55">
        <v>0</v>
      </c>
      <c r="AQ44" s="55">
        <v>0</v>
      </c>
      <c r="AR44" s="55">
        <v>0</v>
      </c>
      <c r="AS44" s="55">
        <v>0</v>
      </c>
      <c r="AT44" s="55">
        <v>0</v>
      </c>
      <c r="AU44" s="55">
        <v>0</v>
      </c>
      <c r="AV44" s="55">
        <v>0</v>
      </c>
      <c r="AW44" s="55">
        <v>0</v>
      </c>
      <c r="AX44" s="55">
        <v>0</v>
      </c>
      <c r="AY44" s="55">
        <v>0</v>
      </c>
      <c r="AZ44" s="2">
        <f t="shared" ca="1" si="20"/>
        <v>0</v>
      </c>
      <c r="BA44" s="2">
        <f t="shared" ca="1" si="20"/>
        <v>0</v>
      </c>
      <c r="BB44" s="2">
        <f t="shared" ca="1" si="18"/>
        <v>0</v>
      </c>
      <c r="BC44" s="2">
        <f t="shared" ca="1" si="18"/>
        <v>0</v>
      </c>
      <c r="BD44" s="2">
        <f t="shared" ca="1" si="18"/>
        <v>0</v>
      </c>
      <c r="BE44" s="2">
        <f t="shared" ca="1" si="18"/>
        <v>0</v>
      </c>
      <c r="BF44" s="2">
        <f t="shared" ca="1" si="18"/>
        <v>0</v>
      </c>
      <c r="BG44" s="2">
        <f t="shared" ca="1" si="18"/>
        <v>0</v>
      </c>
      <c r="BH44" s="2">
        <f t="shared" ca="1" si="18"/>
        <v>0</v>
      </c>
      <c r="BI44" s="2">
        <f t="shared" ca="1" si="18"/>
        <v>0</v>
      </c>
      <c r="BJ44" s="2">
        <f t="shared" ca="1" si="18"/>
        <v>0</v>
      </c>
      <c r="BK44" s="2">
        <f t="shared" ca="1" si="18"/>
        <v>0</v>
      </c>
      <c r="BL44" s="2">
        <f t="shared" ca="1" si="18"/>
        <v>0</v>
      </c>
      <c r="BM44" s="2">
        <f t="shared" ca="1" si="18"/>
        <v>0</v>
      </c>
      <c r="BN44" s="2" t="str">
        <f t="shared" si="8"/>
        <v>TA</v>
      </c>
      <c r="BP44" s="2">
        <f t="shared" si="16"/>
        <v>0</v>
      </c>
      <c r="BR44" s="2">
        <f t="shared" si="21"/>
        <v>0</v>
      </c>
      <c r="BS44" s="2">
        <f t="shared" si="21"/>
        <v>0</v>
      </c>
      <c r="BT44" s="2">
        <f t="shared" si="21"/>
        <v>0</v>
      </c>
      <c r="BU44" s="2">
        <f t="shared" si="21"/>
        <v>0</v>
      </c>
      <c r="BV44" s="2">
        <f t="shared" si="21"/>
        <v>0</v>
      </c>
      <c r="BW44" s="2">
        <f t="shared" si="21"/>
        <v>0</v>
      </c>
      <c r="BX44" s="2">
        <f t="shared" si="21"/>
        <v>0</v>
      </c>
      <c r="BY44" s="2">
        <f t="shared" si="21"/>
        <v>0</v>
      </c>
      <c r="BZ44" s="2">
        <f t="shared" si="21"/>
        <v>0</v>
      </c>
      <c r="CA44" s="2">
        <f t="shared" si="21"/>
        <v>0</v>
      </c>
      <c r="CB44" s="2">
        <f t="shared" si="21"/>
        <v>0</v>
      </c>
      <c r="CC44" s="2">
        <f t="shared" si="21"/>
        <v>0</v>
      </c>
      <c r="CD44" s="2">
        <f t="shared" si="21"/>
        <v>0</v>
      </c>
      <c r="CE44" s="2">
        <f t="shared" si="21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ТА-5  -  δt_конд</v>
      </c>
      <c r="B45" s="15" t="s">
        <v>1830</v>
      </c>
      <c r="C45" s="18">
        <v>40</v>
      </c>
      <c r="D45" s="18">
        <v>5</v>
      </c>
      <c r="E45" s="22" t="s">
        <v>114</v>
      </c>
      <c r="F45" s="22">
        <v>3</v>
      </c>
      <c r="G45" s="22"/>
      <c r="H45" s="20">
        <f t="shared" ca="1" si="4"/>
        <v>0</v>
      </c>
      <c r="I45" s="16" t="str">
        <f t="shared" si="5"/>
        <v>05T002TA0021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54">
        <v>0</v>
      </c>
      <c r="T45" s="54">
        <v>0</v>
      </c>
      <c r="U45" s="54">
        <v>0</v>
      </c>
      <c r="V45" s="54">
        <v>0</v>
      </c>
      <c r="W45" s="56">
        <v>0</v>
      </c>
      <c r="X45" s="2">
        <f t="shared" ca="1" si="19"/>
        <v>0</v>
      </c>
      <c r="Y45" s="2">
        <f t="shared" ca="1" si="19"/>
        <v>0</v>
      </c>
      <c r="Z45" s="2">
        <f t="shared" ca="1" si="17"/>
        <v>0</v>
      </c>
      <c r="AA45" s="2">
        <f t="shared" ca="1" si="17"/>
        <v>0</v>
      </c>
      <c r="AB45" s="2">
        <f t="shared" ca="1" si="17"/>
        <v>0</v>
      </c>
      <c r="AC45" s="2">
        <f t="shared" ca="1" si="17"/>
        <v>0</v>
      </c>
      <c r="AD45" s="2">
        <f t="shared" ca="1" si="17"/>
        <v>0</v>
      </c>
      <c r="AE45" s="2">
        <f t="shared" ca="1" si="17"/>
        <v>0</v>
      </c>
      <c r="AF45" s="2">
        <f t="shared" ca="1" si="17"/>
        <v>0</v>
      </c>
      <c r="AG45" s="2">
        <f t="shared" ca="1" si="17"/>
        <v>0</v>
      </c>
      <c r="AH45" s="2">
        <f t="shared" ca="1" si="17"/>
        <v>0</v>
      </c>
      <c r="AI45" s="2">
        <f t="shared" ca="1" si="17"/>
        <v>0</v>
      </c>
      <c r="AJ45" s="2">
        <f t="shared" ca="1" si="17"/>
        <v>0</v>
      </c>
      <c r="AK45" s="2">
        <f t="shared" ca="1" si="17"/>
        <v>0</v>
      </c>
      <c r="AL45" s="55">
        <v>0</v>
      </c>
      <c r="AM45" s="55">
        <v>0</v>
      </c>
      <c r="AN45" s="55">
        <v>0</v>
      </c>
      <c r="AO45" s="55">
        <v>0</v>
      </c>
      <c r="AP45" s="55">
        <v>0</v>
      </c>
      <c r="AQ45" s="55">
        <v>0</v>
      </c>
      <c r="AR45" s="55">
        <v>0</v>
      </c>
      <c r="AS45" s="55">
        <v>0</v>
      </c>
      <c r="AT45" s="55">
        <v>0</v>
      </c>
      <c r="AU45" s="55">
        <v>0</v>
      </c>
      <c r="AV45" s="55">
        <v>0</v>
      </c>
      <c r="AW45" s="55">
        <v>0</v>
      </c>
      <c r="AX45" s="55">
        <v>0</v>
      </c>
      <c r="AY45" s="55">
        <v>0</v>
      </c>
      <c r="AZ45" s="2">
        <f t="shared" ca="1" si="20"/>
        <v>0</v>
      </c>
      <c r="BA45" s="2">
        <f t="shared" ca="1" si="20"/>
        <v>0</v>
      </c>
      <c r="BB45" s="2">
        <f t="shared" ca="1" si="18"/>
        <v>0</v>
      </c>
      <c r="BC45" s="2">
        <f t="shared" ca="1" si="18"/>
        <v>0</v>
      </c>
      <c r="BD45" s="2">
        <f t="shared" ca="1" si="18"/>
        <v>0</v>
      </c>
      <c r="BE45" s="2">
        <f t="shared" ca="1" si="18"/>
        <v>0</v>
      </c>
      <c r="BF45" s="2">
        <f t="shared" ca="1" si="18"/>
        <v>0</v>
      </c>
      <c r="BG45" s="2">
        <f t="shared" ca="1" si="18"/>
        <v>0</v>
      </c>
      <c r="BH45" s="2">
        <f t="shared" ca="1" si="18"/>
        <v>0</v>
      </c>
      <c r="BI45" s="2">
        <f t="shared" ca="1" si="18"/>
        <v>0</v>
      </c>
      <c r="BJ45" s="2">
        <f t="shared" ca="1" si="18"/>
        <v>0</v>
      </c>
      <c r="BK45" s="2">
        <f t="shared" ca="1" si="18"/>
        <v>0</v>
      </c>
      <c r="BL45" s="2">
        <f t="shared" ca="1" si="18"/>
        <v>0</v>
      </c>
      <c r="BM45" s="2">
        <f t="shared" ca="1" si="18"/>
        <v>0</v>
      </c>
      <c r="BN45" s="2" t="str">
        <f t="shared" si="8"/>
        <v>TA</v>
      </c>
      <c r="BP45" s="2">
        <f t="shared" si="16"/>
        <v>0</v>
      </c>
      <c r="BR45" s="2">
        <f t="shared" si="21"/>
        <v>0</v>
      </c>
      <c r="BS45" s="2">
        <f t="shared" si="21"/>
        <v>0</v>
      </c>
      <c r="BT45" s="2">
        <f t="shared" si="21"/>
        <v>0</v>
      </c>
      <c r="BU45" s="2">
        <f t="shared" si="21"/>
        <v>0</v>
      </c>
      <c r="BV45" s="2">
        <f t="shared" si="21"/>
        <v>0</v>
      </c>
      <c r="BW45" s="2">
        <f t="shared" si="21"/>
        <v>0</v>
      </c>
      <c r="BX45" s="2">
        <f t="shared" si="21"/>
        <v>0</v>
      </c>
      <c r="BY45" s="2">
        <f t="shared" si="21"/>
        <v>0</v>
      </c>
      <c r="BZ45" s="2">
        <f t="shared" si="21"/>
        <v>0</v>
      </c>
      <c r="CA45" s="2">
        <f t="shared" si="21"/>
        <v>0</v>
      </c>
      <c r="CB45" s="2">
        <f t="shared" si="21"/>
        <v>0</v>
      </c>
      <c r="CC45" s="2">
        <f t="shared" si="21"/>
        <v>0</v>
      </c>
      <c r="CD45" s="2">
        <f t="shared" si="21"/>
        <v>0</v>
      </c>
      <c r="CE45" s="2">
        <f t="shared" si="21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ТА-2  -  W</v>
      </c>
      <c r="B46" s="15" t="s">
        <v>1831</v>
      </c>
      <c r="C46" s="18">
        <v>97</v>
      </c>
      <c r="D46" s="18">
        <v>70</v>
      </c>
      <c r="E46" s="22" t="s">
        <v>118</v>
      </c>
      <c r="F46" s="22">
        <v>3</v>
      </c>
      <c r="G46" s="22"/>
      <c r="H46" s="20">
        <f t="shared" ca="1" si="4"/>
        <v>0</v>
      </c>
      <c r="I46" s="16" t="str">
        <f t="shared" si="5"/>
        <v>02T012KV0021</v>
      </c>
      <c r="J46" s="54">
        <v>77.71467773505627</v>
      </c>
      <c r="K46" s="54">
        <v>77.677792729599759</v>
      </c>
      <c r="L46" s="54">
        <v>76.638983229514707</v>
      </c>
      <c r="M46" s="54">
        <v>73.782973231827455</v>
      </c>
      <c r="N46" s="54">
        <v>79.024096262063708</v>
      </c>
      <c r="O46" s="54">
        <v>79.512162945669857</v>
      </c>
      <c r="P46" s="54">
        <v>78.566107155153603</v>
      </c>
      <c r="Q46" s="54">
        <v>77.187239810719717</v>
      </c>
      <c r="R46" s="54">
        <v>76.339233171379774</v>
      </c>
      <c r="S46" s="54">
        <v>75.744109371436807</v>
      </c>
      <c r="T46" s="54">
        <v>74.743127336315482</v>
      </c>
      <c r="U46" s="54">
        <v>77.560534012837181</v>
      </c>
      <c r="V46" s="54">
        <v>77.241227203566325</v>
      </c>
      <c r="W46" s="56">
        <v>77.505037738700196</v>
      </c>
      <c r="X46" s="2">
        <f t="shared" ca="1" si="19"/>
        <v>0</v>
      </c>
      <c r="Y46" s="2">
        <f t="shared" ca="1" si="19"/>
        <v>0</v>
      </c>
      <c r="Z46" s="2">
        <f t="shared" ca="1" si="17"/>
        <v>0</v>
      </c>
      <c r="AA46" s="2">
        <f t="shared" ca="1" si="17"/>
        <v>0</v>
      </c>
      <c r="AB46" s="2">
        <f t="shared" ca="1" si="17"/>
        <v>0</v>
      </c>
      <c r="AC46" s="2">
        <f t="shared" ca="1" si="17"/>
        <v>0</v>
      </c>
      <c r="AD46" s="2">
        <f t="shared" ca="1" si="17"/>
        <v>0</v>
      </c>
      <c r="AE46" s="2">
        <f t="shared" ca="1" si="17"/>
        <v>0</v>
      </c>
      <c r="AF46" s="2">
        <f t="shared" ca="1" si="17"/>
        <v>0</v>
      </c>
      <c r="AG46" s="2">
        <f t="shared" ca="1" si="17"/>
        <v>0</v>
      </c>
      <c r="AH46" s="2">
        <f t="shared" ca="1" si="17"/>
        <v>0</v>
      </c>
      <c r="AI46" s="2">
        <f t="shared" ca="1" si="17"/>
        <v>0</v>
      </c>
      <c r="AJ46" s="2">
        <f t="shared" ca="1" si="17"/>
        <v>0</v>
      </c>
      <c r="AK46" s="2">
        <f t="shared" ca="1" si="17"/>
        <v>0</v>
      </c>
      <c r="AL46" s="55">
        <v>97.125547158254506</v>
      </c>
      <c r="AM46" s="55">
        <v>97.788083233739059</v>
      </c>
      <c r="AN46" s="55">
        <v>97.698825551334011</v>
      </c>
      <c r="AO46" s="55">
        <v>97.994365253179865</v>
      </c>
      <c r="AP46" s="55">
        <v>97.415877189471345</v>
      </c>
      <c r="AQ46" s="55">
        <v>97.162997253887099</v>
      </c>
      <c r="AR46" s="55">
        <v>97.15057597939041</v>
      </c>
      <c r="AS46" s="55">
        <v>97.142265219327186</v>
      </c>
      <c r="AT46" s="55">
        <v>97.226231450022581</v>
      </c>
      <c r="AU46" s="55">
        <v>97.948998095447308</v>
      </c>
      <c r="AV46" s="55">
        <v>98.30311079168294</v>
      </c>
      <c r="AW46" s="55">
        <v>98.007186309516541</v>
      </c>
      <c r="AX46" s="55">
        <v>97.966393905796991</v>
      </c>
      <c r="AY46" s="55">
        <v>97.945755267908112</v>
      </c>
      <c r="AZ46" s="2">
        <f t="shared" ca="1" si="20"/>
        <v>0</v>
      </c>
      <c r="BA46" s="2">
        <f t="shared" ca="1" si="20"/>
        <v>0</v>
      </c>
      <c r="BB46" s="2">
        <f t="shared" ca="1" si="18"/>
        <v>0</v>
      </c>
      <c r="BC46" s="2">
        <f t="shared" ca="1" si="18"/>
        <v>0</v>
      </c>
      <c r="BD46" s="2">
        <f t="shared" ca="1" si="18"/>
        <v>0</v>
      </c>
      <c r="BE46" s="2">
        <f t="shared" ca="1" si="18"/>
        <v>0</v>
      </c>
      <c r="BF46" s="2">
        <f t="shared" ca="1" si="18"/>
        <v>0</v>
      </c>
      <c r="BG46" s="2">
        <f t="shared" ca="1" si="18"/>
        <v>0</v>
      </c>
      <c r="BH46" s="2">
        <f t="shared" ca="1" si="18"/>
        <v>0</v>
      </c>
      <c r="BI46" s="2">
        <f t="shared" ca="1" si="18"/>
        <v>0</v>
      </c>
      <c r="BJ46" s="2">
        <f t="shared" ca="1" si="18"/>
        <v>0</v>
      </c>
      <c r="BK46" s="2">
        <f t="shared" ca="1" si="18"/>
        <v>0</v>
      </c>
      <c r="BL46" s="2">
        <f t="shared" ca="1" si="18"/>
        <v>0</v>
      </c>
      <c r="BM46" s="2">
        <f t="shared" ca="1" si="18"/>
        <v>0</v>
      </c>
      <c r="BN46" s="2" t="str">
        <f t="shared" si="8"/>
        <v>KV</v>
      </c>
      <c r="BO46" s="2">
        <f>IF(AND(COUNTIF(J46:W46,"&gt;0")&gt;6,COUNTIF(J46:W46,"&gt;0")=SUM(BR46:CE46)),SUM(BR46:CE46),0)</f>
        <v>0</v>
      </c>
      <c r="BP46" s="2">
        <f t="shared" si="16"/>
        <v>1</v>
      </c>
      <c r="BR46" s="2">
        <f t="shared" ref="BR46:CE49" si="22">IF(AND(J55 &gt;0,J46 &gt;0,J46&lt;$D46),1,0)</f>
        <v>0</v>
      </c>
      <c r="BS46" s="2">
        <f t="shared" si="22"/>
        <v>0</v>
      </c>
      <c r="BT46" s="2">
        <f t="shared" si="22"/>
        <v>0</v>
      </c>
      <c r="BU46" s="2">
        <f t="shared" si="22"/>
        <v>0</v>
      </c>
      <c r="BV46" s="2">
        <f t="shared" si="22"/>
        <v>0</v>
      </c>
      <c r="BW46" s="2">
        <f t="shared" si="22"/>
        <v>0</v>
      </c>
      <c r="BX46" s="2">
        <f t="shared" si="22"/>
        <v>0</v>
      </c>
      <c r="BY46" s="2">
        <f t="shared" si="22"/>
        <v>0</v>
      </c>
      <c r="BZ46" s="2">
        <f t="shared" si="22"/>
        <v>0</v>
      </c>
      <c r="CA46" s="2">
        <f t="shared" si="22"/>
        <v>0</v>
      </c>
      <c r="CB46" s="2">
        <f t="shared" si="22"/>
        <v>0</v>
      </c>
      <c r="CC46" s="2">
        <f t="shared" si="22"/>
        <v>0</v>
      </c>
      <c r="CD46" s="2">
        <f t="shared" si="22"/>
        <v>0</v>
      </c>
      <c r="CE46" s="2">
        <f t="shared" si="22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ТА-3  -  W</v>
      </c>
      <c r="B47" s="15" t="s">
        <v>1832</v>
      </c>
      <c r="C47" s="18">
        <v>97</v>
      </c>
      <c r="D47" s="18">
        <v>70</v>
      </c>
      <c r="E47" s="22" t="s">
        <v>118</v>
      </c>
      <c r="F47" s="22">
        <v>3</v>
      </c>
      <c r="G47" s="22"/>
      <c r="H47" s="20">
        <f t="shared" ca="1" si="4"/>
        <v>0</v>
      </c>
      <c r="I47" s="16" t="str">
        <f t="shared" si="5"/>
        <v>03T012KV0021</v>
      </c>
      <c r="J47" s="54">
        <v>95.964154193215975</v>
      </c>
      <c r="K47" s="54">
        <v>95.979808581000938</v>
      </c>
      <c r="L47" s="54">
        <v>96.129273499753381</v>
      </c>
      <c r="M47" s="54">
        <v>96.181502595910246</v>
      </c>
      <c r="N47" s="54">
        <v>96.115058354570792</v>
      </c>
      <c r="O47" s="54">
        <v>96.300448725123672</v>
      </c>
      <c r="P47" s="54">
        <v>96.297820033811774</v>
      </c>
      <c r="Q47" s="54">
        <v>96.288321492046492</v>
      </c>
      <c r="R47" s="54">
        <v>96.486720704318557</v>
      </c>
      <c r="S47" s="54">
        <v>96.526482604094127</v>
      </c>
      <c r="T47" s="54">
        <v>96.584556382517022</v>
      </c>
      <c r="U47" s="54">
        <v>96.505525265176146</v>
      </c>
      <c r="V47" s="54">
        <v>96.353712247589741</v>
      </c>
      <c r="W47" s="56">
        <v>96.310260910991758</v>
      </c>
      <c r="X47" s="2">
        <f t="shared" ca="1" si="19"/>
        <v>0</v>
      </c>
      <c r="Y47" s="2">
        <f t="shared" ca="1" si="19"/>
        <v>0</v>
      </c>
      <c r="Z47" s="2">
        <f t="shared" ca="1" si="17"/>
        <v>0</v>
      </c>
      <c r="AA47" s="2">
        <f t="shared" ca="1" si="17"/>
        <v>0</v>
      </c>
      <c r="AB47" s="2">
        <f t="shared" ca="1" si="17"/>
        <v>0</v>
      </c>
      <c r="AC47" s="2">
        <f t="shared" ca="1" si="17"/>
        <v>0</v>
      </c>
      <c r="AD47" s="2">
        <f t="shared" ca="1" si="17"/>
        <v>0</v>
      </c>
      <c r="AE47" s="2">
        <f t="shared" ca="1" si="17"/>
        <v>0</v>
      </c>
      <c r="AF47" s="2">
        <f t="shared" ca="1" si="17"/>
        <v>0</v>
      </c>
      <c r="AG47" s="2">
        <f t="shared" ca="1" si="17"/>
        <v>0</v>
      </c>
      <c r="AH47" s="2">
        <f t="shared" ca="1" si="17"/>
        <v>0</v>
      </c>
      <c r="AI47" s="2">
        <f t="shared" ca="1" si="17"/>
        <v>0</v>
      </c>
      <c r="AJ47" s="2">
        <f t="shared" ca="1" si="17"/>
        <v>0</v>
      </c>
      <c r="AK47" s="2">
        <f t="shared" ca="1" si="17"/>
        <v>0</v>
      </c>
      <c r="AL47" s="55">
        <v>97.812645055148579</v>
      </c>
      <c r="AM47" s="55">
        <v>98.463201270178047</v>
      </c>
      <c r="AN47" s="55">
        <v>97.700905647380637</v>
      </c>
      <c r="AO47" s="55">
        <v>97.523340299980973</v>
      </c>
      <c r="AP47" s="55">
        <v>97.646408421283027</v>
      </c>
      <c r="AQ47" s="55">
        <v>97.888405284399269</v>
      </c>
      <c r="AR47" s="55">
        <v>97.786009757766976</v>
      </c>
      <c r="AS47" s="55">
        <v>97.652951755420716</v>
      </c>
      <c r="AT47" s="55">
        <v>97.602200093238636</v>
      </c>
      <c r="AU47" s="55">
        <v>97.668199480608592</v>
      </c>
      <c r="AV47" s="55">
        <v>97.517471252183412</v>
      </c>
      <c r="AW47" s="55">
        <v>97.706365294939474</v>
      </c>
      <c r="AX47" s="55">
        <v>97.595063140918839</v>
      </c>
      <c r="AY47" s="55">
        <v>97.816081741374788</v>
      </c>
      <c r="AZ47" s="2">
        <f t="shared" ca="1" si="20"/>
        <v>0</v>
      </c>
      <c r="BA47" s="2">
        <f t="shared" ca="1" si="20"/>
        <v>0</v>
      </c>
      <c r="BB47" s="2">
        <f t="shared" ca="1" si="18"/>
        <v>0</v>
      </c>
      <c r="BC47" s="2">
        <f t="shared" ca="1" si="18"/>
        <v>0</v>
      </c>
      <c r="BD47" s="2">
        <f t="shared" ca="1" si="18"/>
        <v>0</v>
      </c>
      <c r="BE47" s="2">
        <f t="shared" ca="1" si="18"/>
        <v>0</v>
      </c>
      <c r="BF47" s="2">
        <f t="shared" ca="1" si="18"/>
        <v>0</v>
      </c>
      <c r="BG47" s="2">
        <f t="shared" ca="1" si="18"/>
        <v>0</v>
      </c>
      <c r="BH47" s="2">
        <f t="shared" ca="1" si="18"/>
        <v>0</v>
      </c>
      <c r="BI47" s="2">
        <f t="shared" ca="1" si="18"/>
        <v>0</v>
      </c>
      <c r="BJ47" s="2">
        <f t="shared" ca="1" si="18"/>
        <v>0</v>
      </c>
      <c r="BK47" s="2">
        <f t="shared" ca="1" si="18"/>
        <v>0</v>
      </c>
      <c r="BL47" s="2">
        <f t="shared" ca="1" si="18"/>
        <v>0</v>
      </c>
      <c r="BM47" s="2">
        <f t="shared" ca="1" si="18"/>
        <v>0</v>
      </c>
      <c r="BN47" s="2" t="str">
        <f t="shared" si="8"/>
        <v>KV</v>
      </c>
      <c r="BO47" s="2">
        <f>IF(AND(COUNTIF(J47:W47,"&gt;0")&gt;6,COUNTIF(J47:W47,"&gt;0")=SUM(BR47:CE47)),SUM(BR47:CE47),0)</f>
        <v>0</v>
      </c>
      <c r="BP47" s="2">
        <f t="shared" si="16"/>
        <v>1</v>
      </c>
      <c r="BR47" s="2">
        <f t="shared" si="22"/>
        <v>0</v>
      </c>
      <c r="BS47" s="2">
        <f t="shared" si="22"/>
        <v>0</v>
      </c>
      <c r="BT47" s="2">
        <f t="shared" si="22"/>
        <v>0</v>
      </c>
      <c r="BU47" s="2">
        <f t="shared" si="22"/>
        <v>0</v>
      </c>
      <c r="BV47" s="2">
        <f t="shared" si="22"/>
        <v>0</v>
      </c>
      <c r="BW47" s="2">
        <f t="shared" si="22"/>
        <v>0</v>
      </c>
      <c r="BX47" s="2">
        <f t="shared" si="22"/>
        <v>0</v>
      </c>
      <c r="BY47" s="2">
        <f t="shared" si="22"/>
        <v>0</v>
      </c>
      <c r="BZ47" s="2">
        <f t="shared" si="22"/>
        <v>0</v>
      </c>
      <c r="CA47" s="2">
        <f t="shared" si="22"/>
        <v>0</v>
      </c>
      <c r="CB47" s="2">
        <f t="shared" si="22"/>
        <v>0</v>
      </c>
      <c r="CC47" s="2">
        <f t="shared" si="22"/>
        <v>0</v>
      </c>
      <c r="CD47" s="2">
        <f t="shared" si="22"/>
        <v>0</v>
      </c>
      <c r="CE47" s="2">
        <f t="shared" si="22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ТА-4  -  W</v>
      </c>
      <c r="B48" s="15" t="s">
        <v>1833</v>
      </c>
      <c r="C48" s="18">
        <v>97</v>
      </c>
      <c r="D48" s="18">
        <v>70</v>
      </c>
      <c r="E48" s="22" t="s">
        <v>118</v>
      </c>
      <c r="F48" s="22">
        <v>3</v>
      </c>
      <c r="G48" s="22"/>
      <c r="H48" s="20">
        <f t="shared" ca="1" si="4"/>
        <v>0</v>
      </c>
      <c r="I48" s="16" t="str">
        <f t="shared" si="5"/>
        <v>04T012KV0021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54">
        <v>0</v>
      </c>
      <c r="T48" s="54">
        <v>0</v>
      </c>
      <c r="U48" s="54">
        <v>0</v>
      </c>
      <c r="V48" s="54">
        <v>0</v>
      </c>
      <c r="W48" s="56">
        <v>0</v>
      </c>
      <c r="X48" s="2">
        <f t="shared" ca="1" si="19"/>
        <v>2</v>
      </c>
      <c r="Y48" s="2">
        <f t="shared" ca="1" si="19"/>
        <v>2</v>
      </c>
      <c r="Z48" s="2">
        <f t="shared" ca="1" si="17"/>
        <v>2</v>
      </c>
      <c r="AA48" s="2">
        <f t="shared" ca="1" si="17"/>
        <v>2</v>
      </c>
      <c r="AB48" s="2">
        <f t="shared" ca="1" si="17"/>
        <v>2</v>
      </c>
      <c r="AC48" s="2">
        <f t="shared" ca="1" si="17"/>
        <v>2</v>
      </c>
      <c r="AD48" s="2">
        <f t="shared" ca="1" si="17"/>
        <v>2</v>
      </c>
      <c r="AE48" s="2">
        <f t="shared" ca="1" si="17"/>
        <v>2</v>
      </c>
      <c r="AF48" s="2">
        <f t="shared" ca="1" si="17"/>
        <v>2</v>
      </c>
      <c r="AG48" s="2">
        <f t="shared" ca="1" si="17"/>
        <v>2</v>
      </c>
      <c r="AH48" s="2">
        <f t="shared" ca="1" si="17"/>
        <v>2</v>
      </c>
      <c r="AI48" s="2">
        <f t="shared" ca="1" si="17"/>
        <v>2</v>
      </c>
      <c r="AJ48" s="2">
        <f t="shared" ca="1" si="17"/>
        <v>2</v>
      </c>
      <c r="AK48" s="2">
        <f t="shared" ca="1" si="17"/>
        <v>2</v>
      </c>
      <c r="AL48" s="55">
        <v>0</v>
      </c>
      <c r="AM48" s="55">
        <v>0</v>
      </c>
      <c r="AN48" s="55">
        <v>0</v>
      </c>
      <c r="AO48" s="55">
        <v>0</v>
      </c>
      <c r="AP48" s="55">
        <v>0</v>
      </c>
      <c r="AQ48" s="55">
        <v>0</v>
      </c>
      <c r="AR48" s="55">
        <v>0</v>
      </c>
      <c r="AS48" s="55">
        <v>0</v>
      </c>
      <c r="AT48" s="55">
        <v>0</v>
      </c>
      <c r="AU48" s="55">
        <v>0</v>
      </c>
      <c r="AV48" s="55">
        <v>0</v>
      </c>
      <c r="AW48" s="55">
        <v>0</v>
      </c>
      <c r="AX48" s="55">
        <v>0</v>
      </c>
      <c r="AY48" s="55">
        <v>0</v>
      </c>
      <c r="AZ48" s="2">
        <f t="shared" ca="1" si="20"/>
        <v>0</v>
      </c>
      <c r="BA48" s="2">
        <f t="shared" ca="1" si="20"/>
        <v>0</v>
      </c>
      <c r="BB48" s="2">
        <f t="shared" ca="1" si="18"/>
        <v>0</v>
      </c>
      <c r="BC48" s="2">
        <f t="shared" ca="1" si="18"/>
        <v>0</v>
      </c>
      <c r="BD48" s="2">
        <f t="shared" ca="1" si="18"/>
        <v>0</v>
      </c>
      <c r="BE48" s="2">
        <f t="shared" ca="1" si="18"/>
        <v>0</v>
      </c>
      <c r="BF48" s="2">
        <f t="shared" ca="1" si="18"/>
        <v>0</v>
      </c>
      <c r="BG48" s="2">
        <f t="shared" ca="1" si="18"/>
        <v>0</v>
      </c>
      <c r="BH48" s="2">
        <f t="shared" ca="1" si="18"/>
        <v>0</v>
      </c>
      <c r="BI48" s="2">
        <f t="shared" ca="1" si="18"/>
        <v>0</v>
      </c>
      <c r="BJ48" s="2">
        <f t="shared" ca="1" si="18"/>
        <v>0</v>
      </c>
      <c r="BK48" s="2">
        <f t="shared" ca="1" si="18"/>
        <v>0</v>
      </c>
      <c r="BL48" s="2">
        <f t="shared" ca="1" si="18"/>
        <v>0</v>
      </c>
      <c r="BM48" s="2">
        <f t="shared" ca="1" si="18"/>
        <v>0</v>
      </c>
      <c r="BN48" s="2" t="str">
        <f t="shared" si="8"/>
        <v>KV</v>
      </c>
      <c r="BP48" s="2">
        <f t="shared" si="16"/>
        <v>0</v>
      </c>
      <c r="BR48" s="2">
        <f t="shared" si="22"/>
        <v>0</v>
      </c>
      <c r="BS48" s="2">
        <f t="shared" si="22"/>
        <v>0</v>
      </c>
      <c r="BT48" s="2">
        <f t="shared" si="22"/>
        <v>0</v>
      </c>
      <c r="BU48" s="2">
        <f t="shared" si="22"/>
        <v>0</v>
      </c>
      <c r="BV48" s="2">
        <f t="shared" si="22"/>
        <v>0</v>
      </c>
      <c r="BW48" s="2">
        <f t="shared" si="22"/>
        <v>0</v>
      </c>
      <c r="BX48" s="2">
        <f t="shared" si="22"/>
        <v>0</v>
      </c>
      <c r="BY48" s="2">
        <f t="shared" si="22"/>
        <v>0</v>
      </c>
      <c r="BZ48" s="2">
        <f t="shared" si="22"/>
        <v>0</v>
      </c>
      <c r="CA48" s="2">
        <f t="shared" si="22"/>
        <v>0</v>
      </c>
      <c r="CB48" s="2">
        <f t="shared" si="22"/>
        <v>0</v>
      </c>
      <c r="CC48" s="2">
        <f t="shared" si="22"/>
        <v>0</v>
      </c>
      <c r="CD48" s="2">
        <f t="shared" si="22"/>
        <v>0</v>
      </c>
      <c r="CE48" s="2">
        <f t="shared" si="22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ТА-5  -  W</v>
      </c>
      <c r="B49" s="15" t="s">
        <v>1834</v>
      </c>
      <c r="C49" s="18">
        <v>97</v>
      </c>
      <c r="D49" s="18">
        <v>70</v>
      </c>
      <c r="E49" s="22" t="s">
        <v>118</v>
      </c>
      <c r="F49" s="22">
        <v>3</v>
      </c>
      <c r="G49" s="22"/>
      <c r="H49" s="20">
        <f t="shared" ca="1" si="4"/>
        <v>0</v>
      </c>
      <c r="I49" s="16" t="str">
        <f t="shared" si="5"/>
        <v>05T012KV0021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6">
        <v>0</v>
      </c>
      <c r="X49" s="2">
        <f t="shared" ca="1" si="19"/>
        <v>2</v>
      </c>
      <c r="Y49" s="2">
        <f t="shared" ca="1" si="19"/>
        <v>2</v>
      </c>
      <c r="Z49" s="2">
        <f t="shared" ca="1" si="17"/>
        <v>2</v>
      </c>
      <c r="AA49" s="2">
        <f t="shared" ca="1" si="17"/>
        <v>2</v>
      </c>
      <c r="AB49" s="2">
        <f t="shared" ca="1" si="17"/>
        <v>2</v>
      </c>
      <c r="AC49" s="2">
        <f t="shared" ca="1" si="17"/>
        <v>2</v>
      </c>
      <c r="AD49" s="2">
        <f t="shared" ca="1" si="17"/>
        <v>2</v>
      </c>
      <c r="AE49" s="2">
        <f t="shared" ca="1" si="17"/>
        <v>2</v>
      </c>
      <c r="AF49" s="2">
        <f t="shared" ca="1" si="17"/>
        <v>2</v>
      </c>
      <c r="AG49" s="2">
        <f t="shared" ca="1" si="17"/>
        <v>2</v>
      </c>
      <c r="AH49" s="2">
        <f t="shared" ca="1" si="17"/>
        <v>2</v>
      </c>
      <c r="AI49" s="2">
        <f t="shared" ca="1" si="17"/>
        <v>2</v>
      </c>
      <c r="AJ49" s="2">
        <f t="shared" ca="1" si="17"/>
        <v>2</v>
      </c>
      <c r="AK49" s="2">
        <f t="shared" ca="1" si="17"/>
        <v>2</v>
      </c>
      <c r="AL49" s="55">
        <v>0</v>
      </c>
      <c r="AM49" s="55">
        <v>0</v>
      </c>
      <c r="AN49" s="55">
        <v>0</v>
      </c>
      <c r="AO49" s="55">
        <v>0</v>
      </c>
      <c r="AP49" s="55">
        <v>0</v>
      </c>
      <c r="AQ49" s="55">
        <v>0</v>
      </c>
      <c r="AR49" s="55">
        <v>0</v>
      </c>
      <c r="AS49" s="55">
        <v>0</v>
      </c>
      <c r="AT49" s="55">
        <v>0</v>
      </c>
      <c r="AU49" s="55">
        <v>0</v>
      </c>
      <c r="AV49" s="55">
        <v>0</v>
      </c>
      <c r="AW49" s="55">
        <v>0</v>
      </c>
      <c r="AX49" s="55">
        <v>0</v>
      </c>
      <c r="AY49" s="55">
        <v>0</v>
      </c>
      <c r="AZ49" s="2">
        <f t="shared" ca="1" si="20"/>
        <v>0</v>
      </c>
      <c r="BA49" s="2">
        <f t="shared" ca="1" si="20"/>
        <v>0</v>
      </c>
      <c r="BB49" s="2">
        <f t="shared" ca="1" si="18"/>
        <v>0</v>
      </c>
      <c r="BC49" s="2">
        <f t="shared" ca="1" si="18"/>
        <v>0</v>
      </c>
      <c r="BD49" s="2">
        <f t="shared" ca="1" si="18"/>
        <v>0</v>
      </c>
      <c r="BE49" s="2">
        <f t="shared" ca="1" si="18"/>
        <v>0</v>
      </c>
      <c r="BF49" s="2">
        <f t="shared" ca="1" si="18"/>
        <v>0</v>
      </c>
      <c r="BG49" s="2">
        <f t="shared" ca="1" si="18"/>
        <v>0</v>
      </c>
      <c r="BH49" s="2">
        <f t="shared" ca="1" si="18"/>
        <v>0</v>
      </c>
      <c r="BI49" s="2">
        <f t="shared" ca="1" si="18"/>
        <v>0</v>
      </c>
      <c r="BJ49" s="2">
        <f t="shared" ca="1" si="18"/>
        <v>0</v>
      </c>
      <c r="BK49" s="2">
        <f t="shared" ca="1" si="18"/>
        <v>0</v>
      </c>
      <c r="BL49" s="2">
        <f t="shared" ca="1" si="18"/>
        <v>0</v>
      </c>
      <c r="BM49" s="2">
        <f t="shared" ca="1" si="18"/>
        <v>0</v>
      </c>
      <c r="BN49" s="2" t="str">
        <f t="shared" si="8"/>
        <v>KV</v>
      </c>
      <c r="BP49" s="2">
        <f t="shared" si="16"/>
        <v>0</v>
      </c>
      <c r="BR49" s="2">
        <f t="shared" si="22"/>
        <v>0</v>
      </c>
      <c r="BS49" s="2">
        <f t="shared" si="22"/>
        <v>0</v>
      </c>
      <c r="BT49" s="2">
        <f t="shared" si="22"/>
        <v>0</v>
      </c>
      <c r="BU49" s="2">
        <f t="shared" si="22"/>
        <v>0</v>
      </c>
      <c r="BV49" s="2">
        <f t="shared" si="22"/>
        <v>0</v>
      </c>
      <c r="BW49" s="2">
        <f t="shared" si="22"/>
        <v>0</v>
      </c>
      <c r="BX49" s="2">
        <f t="shared" si="22"/>
        <v>0</v>
      </c>
      <c r="BY49" s="2">
        <f t="shared" si="22"/>
        <v>0</v>
      </c>
      <c r="BZ49" s="2">
        <f t="shared" si="22"/>
        <v>0</v>
      </c>
      <c r="CA49" s="2">
        <f t="shared" si="22"/>
        <v>0</v>
      </c>
      <c r="CB49" s="2">
        <f t="shared" si="22"/>
        <v>0</v>
      </c>
      <c r="CC49" s="2">
        <f t="shared" si="22"/>
        <v>0</v>
      </c>
      <c r="CD49" s="2">
        <f t="shared" si="22"/>
        <v>0</v>
      </c>
      <c r="CE49" s="2">
        <f t="shared" si="22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КА-1  -  ЧЧР</v>
      </c>
      <c r="B50" s="15" t="s">
        <v>1837</v>
      </c>
      <c r="C50" s="10"/>
      <c r="D50" s="10"/>
      <c r="E50" s="22"/>
      <c r="F50" s="22"/>
      <c r="G50" s="22"/>
      <c r="H50" s="20">
        <f t="shared" ca="1" si="4"/>
        <v>0</v>
      </c>
      <c r="I50" s="16" t="str">
        <f t="shared" si="5"/>
        <v>01K002LH0021</v>
      </c>
      <c r="J50" s="54">
        <v>24</v>
      </c>
      <c r="K50" s="54">
        <v>24</v>
      </c>
      <c r="L50" s="54">
        <v>24</v>
      </c>
      <c r="M50" s="54">
        <v>24</v>
      </c>
      <c r="N50" s="54">
        <v>24</v>
      </c>
      <c r="O50" s="54">
        <v>24</v>
      </c>
      <c r="P50" s="54">
        <v>24</v>
      </c>
      <c r="Q50" s="54">
        <v>24</v>
      </c>
      <c r="R50" s="54">
        <v>24</v>
      </c>
      <c r="S50" s="54">
        <v>24</v>
      </c>
      <c r="T50" s="54">
        <v>24</v>
      </c>
      <c r="U50" s="54">
        <v>24</v>
      </c>
      <c r="V50" s="54">
        <v>24</v>
      </c>
      <c r="W50" s="56">
        <v>24</v>
      </c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2">
        <f t="shared" ca="1" si="20"/>
        <v>0</v>
      </c>
      <c r="BA50" s="2">
        <f t="shared" ca="1" si="20"/>
        <v>0</v>
      </c>
      <c r="BB50" s="2">
        <f t="shared" ca="1" si="18"/>
        <v>0</v>
      </c>
      <c r="BC50" s="2">
        <f t="shared" ca="1" si="18"/>
        <v>0</v>
      </c>
      <c r="BD50" s="2">
        <f t="shared" ca="1" si="18"/>
        <v>0</v>
      </c>
      <c r="BE50" s="2">
        <f t="shared" ca="1" si="18"/>
        <v>0</v>
      </c>
      <c r="BF50" s="2">
        <f t="shared" ca="1" si="18"/>
        <v>0</v>
      </c>
      <c r="BG50" s="2">
        <f t="shared" ca="1" si="18"/>
        <v>0</v>
      </c>
      <c r="BH50" s="2">
        <f t="shared" ca="1" si="18"/>
        <v>0</v>
      </c>
      <c r="BI50" s="2">
        <f t="shared" ca="1" si="18"/>
        <v>0</v>
      </c>
      <c r="BJ50" s="2">
        <f t="shared" ca="1" si="18"/>
        <v>0</v>
      </c>
      <c r="BK50" s="2">
        <f t="shared" ca="1" si="18"/>
        <v>0</v>
      </c>
      <c r="BL50" s="2">
        <f t="shared" ca="1" si="18"/>
        <v>0</v>
      </c>
      <c r="BM50" s="2">
        <f t="shared" ca="1" si="18"/>
        <v>0</v>
      </c>
      <c r="BN50" s="2" t="str">
        <f t="shared" si="8"/>
        <v>LH</v>
      </c>
      <c r="BO50" s="2">
        <f>IF(AND(COUNTIF(J50:W50,"&gt;0")&gt;6,COUNTIF(J50:W50,"&gt;0")=SUM(BR50:CE50)),SUM(BR50:CE50),0)</f>
        <v>0</v>
      </c>
      <c r="BP50" s="2">
        <f t="shared" si="16"/>
        <v>0</v>
      </c>
      <c r="BR50" s="2">
        <f t="shared" ref="BR50:BR58" si="23">IF(W50=24,1,IF(AND(V50=24,W50=0),1,IF(AND(U50=24,V50=0),1,IF(AND(T50=24,U50=0),1,IF(AND(S50=24,T50=0),1,IF(AND(R50=24,S50=0),1,IF(AND(Q50=24,R50=0),1,IF(AND(P50=24,Q50=0),1,IF(AND(O50=24,P50=0),1,IF(AND(N50=24,O50=0),1,IF(AND(M50=24,N50=0),1,IF(AND(L50=24,M50=0),1,IF(AND(K50=24,L50=0),1,IF(AND(J50=24,K50=0),1,0))))))))))))))</f>
        <v>1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КА-2  -  ЧЧР</v>
      </c>
      <c r="B51" s="15" t="s">
        <v>1838</v>
      </c>
      <c r="C51" s="10"/>
      <c r="D51" s="10"/>
      <c r="E51" s="22"/>
      <c r="F51" s="22"/>
      <c r="G51" s="22"/>
      <c r="H51" s="20">
        <f t="shared" ca="1" si="4"/>
        <v>0</v>
      </c>
      <c r="I51" s="16" t="str">
        <f t="shared" si="5"/>
        <v>02K002LH0021</v>
      </c>
      <c r="J51" s="54">
        <v>24</v>
      </c>
      <c r="K51" s="54">
        <v>24</v>
      </c>
      <c r="L51" s="54">
        <v>24</v>
      </c>
      <c r="M51" s="54">
        <v>24</v>
      </c>
      <c r="N51" s="54">
        <v>24</v>
      </c>
      <c r="O51" s="54">
        <v>24</v>
      </c>
      <c r="P51" s="54">
        <v>24</v>
      </c>
      <c r="Q51" s="54">
        <v>24</v>
      </c>
      <c r="R51" s="54">
        <v>24</v>
      </c>
      <c r="S51" s="54">
        <v>24</v>
      </c>
      <c r="T51" s="54">
        <v>24</v>
      </c>
      <c r="U51" s="54">
        <v>24</v>
      </c>
      <c r="V51" s="54">
        <v>24</v>
      </c>
      <c r="W51" s="56">
        <v>24</v>
      </c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2">
        <f t="shared" ca="1" si="20"/>
        <v>0</v>
      </c>
      <c r="BA51" s="2">
        <f t="shared" ca="1" si="20"/>
        <v>0</v>
      </c>
      <c r="BB51" s="2">
        <f t="shared" ca="1" si="18"/>
        <v>0</v>
      </c>
      <c r="BC51" s="2">
        <f t="shared" ca="1" si="18"/>
        <v>0</v>
      </c>
      <c r="BD51" s="2">
        <f t="shared" ca="1" si="18"/>
        <v>0</v>
      </c>
      <c r="BE51" s="2">
        <f t="shared" ca="1" si="18"/>
        <v>0</v>
      </c>
      <c r="BF51" s="2">
        <f t="shared" ca="1" si="18"/>
        <v>0</v>
      </c>
      <c r="BG51" s="2">
        <f t="shared" ca="1" si="18"/>
        <v>0</v>
      </c>
      <c r="BH51" s="2">
        <f t="shared" ca="1" si="18"/>
        <v>0</v>
      </c>
      <c r="BI51" s="2">
        <f t="shared" ca="1" si="18"/>
        <v>0</v>
      </c>
      <c r="BJ51" s="2">
        <f t="shared" ca="1" si="18"/>
        <v>0</v>
      </c>
      <c r="BK51" s="2">
        <f t="shared" ca="1" si="18"/>
        <v>0</v>
      </c>
      <c r="BL51" s="2">
        <f t="shared" ca="1" si="18"/>
        <v>0</v>
      </c>
      <c r="BM51" s="2">
        <f t="shared" ca="1" si="18"/>
        <v>0</v>
      </c>
      <c r="BN51" s="2" t="str">
        <f t="shared" si="8"/>
        <v>LH</v>
      </c>
      <c r="BO51" s="2">
        <f>IF(AND(COUNTIF(J51:W51,"&gt;0")&gt;6,COUNTIF(J51:W51,"&gt;0")=SUM(BR51:CE51)),SUM(BR51:CE51),0)</f>
        <v>0</v>
      </c>
      <c r="BP51" s="2">
        <f t="shared" si="16"/>
        <v>0</v>
      </c>
      <c r="BR51" s="2">
        <f t="shared" si="23"/>
        <v>1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КА-3  -  ЧЧР</v>
      </c>
      <c r="B52" s="10" t="s">
        <v>1839</v>
      </c>
      <c r="C52" s="10"/>
      <c r="D52" s="10"/>
      <c r="E52" s="22"/>
      <c r="F52" s="22"/>
      <c r="G52" s="22"/>
      <c r="H52" s="20">
        <f t="shared" ca="1" si="4"/>
        <v>0</v>
      </c>
      <c r="I52" s="16" t="str">
        <f t="shared" si="5"/>
        <v>03K002LH0021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6">
        <v>0</v>
      </c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2">
        <f t="shared" ca="1" si="20"/>
        <v>0</v>
      </c>
      <c r="BA52" s="2">
        <f t="shared" ca="1" si="20"/>
        <v>0</v>
      </c>
      <c r="BB52" s="2">
        <f t="shared" ca="1" si="18"/>
        <v>0</v>
      </c>
      <c r="BC52" s="2">
        <f t="shared" ca="1" si="18"/>
        <v>0</v>
      </c>
      <c r="BD52" s="2">
        <f t="shared" ca="1" si="18"/>
        <v>0</v>
      </c>
      <c r="BE52" s="2">
        <f t="shared" ca="1" si="18"/>
        <v>0</v>
      </c>
      <c r="BF52" s="2">
        <f t="shared" ca="1" si="18"/>
        <v>0</v>
      </c>
      <c r="BG52" s="2">
        <f t="shared" ca="1" si="18"/>
        <v>0</v>
      </c>
      <c r="BH52" s="2">
        <f t="shared" ca="1" si="18"/>
        <v>0</v>
      </c>
      <c r="BI52" s="2">
        <f t="shared" ca="1" si="18"/>
        <v>0</v>
      </c>
      <c r="BJ52" s="2">
        <f t="shared" ca="1" si="18"/>
        <v>0</v>
      </c>
      <c r="BK52" s="2">
        <f t="shared" ca="1" si="18"/>
        <v>0</v>
      </c>
      <c r="BL52" s="2">
        <f t="shared" ca="1" si="18"/>
        <v>0</v>
      </c>
      <c r="BM52" s="2">
        <f t="shared" ca="1" si="18"/>
        <v>0</v>
      </c>
      <c r="BN52" s="2" t="str">
        <f t="shared" si="8"/>
        <v>LH</v>
      </c>
      <c r="BP52" s="2">
        <f t="shared" si="16"/>
        <v>0</v>
      </c>
      <c r="BR52" s="2">
        <f t="shared" si="23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КА-4  -  ЧЧР</v>
      </c>
      <c r="B53" s="15" t="s">
        <v>1840</v>
      </c>
      <c r="C53" s="10"/>
      <c r="D53" s="10"/>
      <c r="E53" s="22"/>
      <c r="F53" s="22"/>
      <c r="G53" s="22"/>
      <c r="H53" s="20">
        <f t="shared" ca="1" si="4"/>
        <v>0</v>
      </c>
      <c r="I53" s="16" t="str">
        <f t="shared" si="5"/>
        <v>04K002LH0021</v>
      </c>
      <c r="J53" s="54">
        <v>24</v>
      </c>
      <c r="K53" s="54">
        <v>24</v>
      </c>
      <c r="L53" s="54">
        <v>24</v>
      </c>
      <c r="M53" s="54">
        <v>24</v>
      </c>
      <c r="N53" s="54">
        <v>24</v>
      </c>
      <c r="O53" s="54">
        <v>24</v>
      </c>
      <c r="P53" s="54">
        <v>24</v>
      </c>
      <c r="Q53" s="54">
        <v>24</v>
      </c>
      <c r="R53" s="54">
        <v>24</v>
      </c>
      <c r="S53" s="54">
        <v>24</v>
      </c>
      <c r="T53" s="54">
        <v>24</v>
      </c>
      <c r="U53" s="54">
        <v>24</v>
      </c>
      <c r="V53" s="54">
        <v>24</v>
      </c>
      <c r="W53" s="56">
        <v>24</v>
      </c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2">
        <f t="shared" ca="1" si="20"/>
        <v>0</v>
      </c>
      <c r="BA53" s="2">
        <f t="shared" ca="1" si="20"/>
        <v>0</v>
      </c>
      <c r="BB53" s="2">
        <f t="shared" ca="1" si="18"/>
        <v>0</v>
      </c>
      <c r="BC53" s="2">
        <f t="shared" ca="1" si="18"/>
        <v>0</v>
      </c>
      <c r="BD53" s="2">
        <f t="shared" ca="1" si="18"/>
        <v>0</v>
      </c>
      <c r="BE53" s="2">
        <f t="shared" ca="1" si="18"/>
        <v>0</v>
      </c>
      <c r="BF53" s="2">
        <f t="shared" ca="1" si="18"/>
        <v>0</v>
      </c>
      <c r="BG53" s="2">
        <f t="shared" ca="1" si="18"/>
        <v>0</v>
      </c>
      <c r="BH53" s="2">
        <f t="shared" ca="1" si="18"/>
        <v>0</v>
      </c>
      <c r="BI53" s="2">
        <f t="shared" ca="1" si="18"/>
        <v>0</v>
      </c>
      <c r="BJ53" s="2">
        <f t="shared" ca="1" si="18"/>
        <v>0</v>
      </c>
      <c r="BK53" s="2">
        <f t="shared" ca="1" si="18"/>
        <v>0</v>
      </c>
      <c r="BL53" s="2">
        <f t="shared" ca="1" si="18"/>
        <v>0</v>
      </c>
      <c r="BM53" s="2">
        <f t="shared" ca="1" si="18"/>
        <v>0</v>
      </c>
      <c r="BN53" s="2" t="str">
        <f t="shared" si="8"/>
        <v>LH</v>
      </c>
      <c r="BO53" s="2">
        <f>IF(AND(COUNTIF(J53:W53,"&gt;0")&gt;6,COUNTIF(J53:W53,"&gt;0")=SUM(BR53:CE53)),SUM(BR53:CE53),0)</f>
        <v>0</v>
      </c>
      <c r="BP53" s="2">
        <f t="shared" si="16"/>
        <v>0</v>
      </c>
      <c r="BR53" s="2">
        <f t="shared" si="23"/>
        <v>1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КА-5  -  ЧЧР</v>
      </c>
      <c r="B54" s="15" t="s">
        <v>1841</v>
      </c>
      <c r="C54" s="10"/>
      <c r="D54" s="10"/>
      <c r="E54" s="22"/>
      <c r="F54" s="22"/>
      <c r="G54" s="22"/>
      <c r="H54" s="20">
        <f t="shared" ca="1" si="4"/>
        <v>0</v>
      </c>
      <c r="I54" s="16" t="str">
        <f t="shared" si="5"/>
        <v>05K002LH0021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54">
        <v>0</v>
      </c>
      <c r="T54" s="54">
        <v>0</v>
      </c>
      <c r="U54" s="54">
        <v>0</v>
      </c>
      <c r="V54" s="54">
        <v>0</v>
      </c>
      <c r="W54" s="56">
        <v>0</v>
      </c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2">
        <f t="shared" ca="1" si="20"/>
        <v>0</v>
      </c>
      <c r="BA54" s="2">
        <f t="shared" ca="1" si="20"/>
        <v>0</v>
      </c>
      <c r="BB54" s="2">
        <f t="shared" ca="1" si="18"/>
        <v>0</v>
      </c>
      <c r="BC54" s="2">
        <f t="shared" ca="1" si="18"/>
        <v>0</v>
      </c>
      <c r="BD54" s="2">
        <f t="shared" ca="1" si="18"/>
        <v>0</v>
      </c>
      <c r="BE54" s="2">
        <f t="shared" ca="1" si="18"/>
        <v>0</v>
      </c>
      <c r="BF54" s="2">
        <f t="shared" ca="1" si="18"/>
        <v>0</v>
      </c>
      <c r="BG54" s="2">
        <f t="shared" ca="1" si="18"/>
        <v>0</v>
      </c>
      <c r="BH54" s="2">
        <f t="shared" ca="1" si="18"/>
        <v>0</v>
      </c>
      <c r="BI54" s="2">
        <f t="shared" ca="1" si="18"/>
        <v>0</v>
      </c>
      <c r="BJ54" s="2">
        <f t="shared" ca="1" si="18"/>
        <v>0</v>
      </c>
      <c r="BK54" s="2">
        <f t="shared" ca="1" si="18"/>
        <v>0</v>
      </c>
      <c r="BL54" s="2">
        <f t="shared" ca="1" si="18"/>
        <v>0</v>
      </c>
      <c r="BM54" s="2">
        <f t="shared" ca="1" si="18"/>
        <v>0</v>
      </c>
      <c r="BN54" s="2" t="str">
        <f t="shared" si="8"/>
        <v>LH</v>
      </c>
      <c r="BP54" s="2">
        <f t="shared" si="16"/>
        <v>0</v>
      </c>
      <c r="BR54" s="2">
        <f t="shared" si="23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ТА-2  -  ЧЧР</v>
      </c>
      <c r="B55" s="15" t="s">
        <v>1842</v>
      </c>
      <c r="C55" s="18"/>
      <c r="D55" s="18"/>
      <c r="E55" s="22"/>
      <c r="F55" s="22"/>
      <c r="G55" s="22"/>
      <c r="H55" s="20">
        <f t="shared" ca="1" si="4"/>
        <v>0</v>
      </c>
      <c r="I55" s="16" t="str">
        <f t="shared" si="5"/>
        <v>02T002LH0021</v>
      </c>
      <c r="J55" s="54">
        <v>24</v>
      </c>
      <c r="K55" s="54">
        <v>24</v>
      </c>
      <c r="L55" s="54">
        <v>24</v>
      </c>
      <c r="M55" s="54">
        <v>24</v>
      </c>
      <c r="N55" s="54">
        <v>24</v>
      </c>
      <c r="O55" s="54">
        <v>24</v>
      </c>
      <c r="P55" s="54">
        <v>24</v>
      </c>
      <c r="Q55" s="54">
        <v>24</v>
      </c>
      <c r="R55" s="54">
        <v>24</v>
      </c>
      <c r="S55" s="54">
        <v>24</v>
      </c>
      <c r="T55" s="54">
        <v>24</v>
      </c>
      <c r="U55" s="54">
        <v>24</v>
      </c>
      <c r="V55" s="54">
        <v>24</v>
      </c>
      <c r="W55" s="56">
        <v>24</v>
      </c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2">
        <f t="shared" ca="1" si="20"/>
        <v>0</v>
      </c>
      <c r="BA55" s="2">
        <f t="shared" ca="1" si="20"/>
        <v>0</v>
      </c>
      <c r="BB55" s="2">
        <f t="shared" ca="1" si="18"/>
        <v>0</v>
      </c>
      <c r="BC55" s="2">
        <f t="shared" ca="1" si="18"/>
        <v>0</v>
      </c>
      <c r="BD55" s="2">
        <f t="shared" ca="1" si="18"/>
        <v>0</v>
      </c>
      <c r="BE55" s="2">
        <f t="shared" ca="1" si="18"/>
        <v>0</v>
      </c>
      <c r="BF55" s="2">
        <f t="shared" ca="1" si="18"/>
        <v>0</v>
      </c>
      <c r="BG55" s="2">
        <f t="shared" ca="1" si="18"/>
        <v>0</v>
      </c>
      <c r="BH55" s="2">
        <f t="shared" ca="1" si="18"/>
        <v>0</v>
      </c>
      <c r="BI55" s="2">
        <f t="shared" ca="1" si="18"/>
        <v>0</v>
      </c>
      <c r="BJ55" s="2">
        <f t="shared" ca="1" si="18"/>
        <v>0</v>
      </c>
      <c r="BK55" s="2">
        <f t="shared" ca="1" si="18"/>
        <v>0</v>
      </c>
      <c r="BL55" s="2">
        <f t="shared" ca="1" si="18"/>
        <v>0</v>
      </c>
      <c r="BM55" s="2">
        <f t="shared" ca="1" si="18"/>
        <v>0</v>
      </c>
      <c r="BN55" s="2" t="str">
        <f t="shared" si="8"/>
        <v>LH</v>
      </c>
      <c r="BO55" s="2">
        <f>IF(AND(COUNTIF(J55:W55,"&gt;0")&gt;6,COUNTIF(J55:W55,"&gt;0")=SUM(BR55:CE55)),SUM(BR55:CE55),0)</f>
        <v>0</v>
      </c>
      <c r="BP55" s="2">
        <f t="shared" si="16"/>
        <v>0</v>
      </c>
      <c r="BR55" s="2">
        <f t="shared" si="23"/>
        <v>1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ТА-3  -  ЧЧР</v>
      </c>
      <c r="B56" s="15" t="s">
        <v>1843</v>
      </c>
      <c r="C56" s="18"/>
      <c r="D56" s="18"/>
      <c r="E56" s="22"/>
      <c r="F56" s="22"/>
      <c r="G56" s="22"/>
      <c r="H56" s="20">
        <f t="shared" ca="1" si="4"/>
        <v>0</v>
      </c>
      <c r="I56" s="16" t="str">
        <f t="shared" si="5"/>
        <v>03T002LH0021</v>
      </c>
      <c r="J56" s="54">
        <v>24</v>
      </c>
      <c r="K56" s="54">
        <v>24</v>
      </c>
      <c r="L56" s="54">
        <v>24</v>
      </c>
      <c r="M56" s="54">
        <v>24</v>
      </c>
      <c r="N56" s="54">
        <v>24</v>
      </c>
      <c r="O56" s="54">
        <v>24</v>
      </c>
      <c r="P56" s="54">
        <v>24</v>
      </c>
      <c r="Q56" s="54">
        <v>24</v>
      </c>
      <c r="R56" s="54">
        <v>24</v>
      </c>
      <c r="S56" s="54">
        <v>24</v>
      </c>
      <c r="T56" s="54">
        <v>24</v>
      </c>
      <c r="U56" s="54">
        <v>24</v>
      </c>
      <c r="V56" s="54">
        <v>24</v>
      </c>
      <c r="W56" s="56">
        <v>24</v>
      </c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2">
        <f t="shared" ca="1" si="20"/>
        <v>0</v>
      </c>
      <c r="BA56" s="2">
        <f t="shared" ca="1" si="20"/>
        <v>0</v>
      </c>
      <c r="BB56" s="2">
        <f t="shared" ca="1" si="18"/>
        <v>0</v>
      </c>
      <c r="BC56" s="2">
        <f t="shared" ca="1" si="18"/>
        <v>0</v>
      </c>
      <c r="BD56" s="2">
        <f t="shared" ca="1" si="18"/>
        <v>0</v>
      </c>
      <c r="BE56" s="2">
        <f t="shared" ca="1" si="18"/>
        <v>0</v>
      </c>
      <c r="BF56" s="2">
        <f t="shared" ca="1" si="18"/>
        <v>0</v>
      </c>
      <c r="BG56" s="2">
        <f t="shared" ca="1" si="18"/>
        <v>0</v>
      </c>
      <c r="BH56" s="2">
        <f t="shared" ca="1" si="18"/>
        <v>0</v>
      </c>
      <c r="BI56" s="2">
        <f t="shared" ca="1" si="18"/>
        <v>0</v>
      </c>
      <c r="BJ56" s="2">
        <f t="shared" ca="1" si="18"/>
        <v>0</v>
      </c>
      <c r="BK56" s="2">
        <f t="shared" ca="1" si="18"/>
        <v>0</v>
      </c>
      <c r="BL56" s="2">
        <f t="shared" ca="1" si="18"/>
        <v>0</v>
      </c>
      <c r="BM56" s="2">
        <f t="shared" ca="1" si="18"/>
        <v>0</v>
      </c>
      <c r="BN56" s="2" t="str">
        <f t="shared" si="8"/>
        <v>LH</v>
      </c>
      <c r="BO56" s="2">
        <f>IF(AND(COUNTIF(J56:W56,"&gt;0")&gt;6,COUNTIF(J56:W56,"&gt;0")=SUM(BR56:CE56)),SUM(BR56:CE56),0)</f>
        <v>0</v>
      </c>
      <c r="BP56" s="2">
        <f t="shared" si="16"/>
        <v>0</v>
      </c>
      <c r="BR56" s="2">
        <f t="shared" si="23"/>
        <v>1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ТА-4  -  ЧЧР</v>
      </c>
      <c r="B57" s="15" t="s">
        <v>1844</v>
      </c>
      <c r="C57" s="18"/>
      <c r="D57" s="18"/>
      <c r="E57" s="22"/>
      <c r="F57" s="22"/>
      <c r="G57" s="22"/>
      <c r="H57" s="20">
        <f t="shared" ca="1" si="4"/>
        <v>0</v>
      </c>
      <c r="I57" s="16" t="str">
        <f t="shared" si="5"/>
        <v>04T002LH0021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6">
        <v>0</v>
      </c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2">
        <f t="shared" ca="1" si="20"/>
        <v>0</v>
      </c>
      <c r="BA57" s="2">
        <f t="shared" ca="1" si="20"/>
        <v>0</v>
      </c>
      <c r="BB57" s="2">
        <f t="shared" ca="1" si="18"/>
        <v>0</v>
      </c>
      <c r="BC57" s="2">
        <f t="shared" ca="1" si="18"/>
        <v>0</v>
      </c>
      <c r="BD57" s="2">
        <f t="shared" ca="1" si="18"/>
        <v>0</v>
      </c>
      <c r="BE57" s="2">
        <f t="shared" ca="1" si="18"/>
        <v>0</v>
      </c>
      <c r="BF57" s="2">
        <f t="shared" ca="1" si="18"/>
        <v>0</v>
      </c>
      <c r="BG57" s="2">
        <f t="shared" ca="1" si="18"/>
        <v>0</v>
      </c>
      <c r="BH57" s="2">
        <f t="shared" ca="1" si="18"/>
        <v>0</v>
      </c>
      <c r="BI57" s="2">
        <f t="shared" ca="1" si="18"/>
        <v>0</v>
      </c>
      <c r="BJ57" s="2">
        <f t="shared" ca="1" si="18"/>
        <v>0</v>
      </c>
      <c r="BK57" s="2">
        <f t="shared" ca="1" si="18"/>
        <v>0</v>
      </c>
      <c r="BL57" s="2">
        <f t="shared" ca="1" si="18"/>
        <v>0</v>
      </c>
      <c r="BM57" s="2">
        <f t="shared" ca="1" si="18"/>
        <v>0</v>
      </c>
      <c r="BN57" s="2" t="str">
        <f t="shared" si="8"/>
        <v>LH</v>
      </c>
      <c r="BP57" s="2">
        <f t="shared" si="16"/>
        <v>0</v>
      </c>
      <c r="BR57" s="2">
        <f t="shared" si="23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ТА-5  -  ЧЧР</v>
      </c>
      <c r="B58" s="15" t="s">
        <v>1845</v>
      </c>
      <c r="C58" s="18"/>
      <c r="D58" s="18"/>
      <c r="E58" s="22"/>
      <c r="F58" s="22"/>
      <c r="G58" s="22"/>
      <c r="H58" s="20">
        <f t="shared" ca="1" si="4"/>
        <v>0</v>
      </c>
      <c r="I58" s="16" t="str">
        <f t="shared" si="5"/>
        <v>05T002LH0021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6">
        <v>0</v>
      </c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2">
        <f t="shared" ca="1" si="20"/>
        <v>0</v>
      </c>
      <c r="BA58" s="2">
        <f t="shared" ca="1" si="20"/>
        <v>0</v>
      </c>
      <c r="BB58" s="2">
        <f t="shared" ca="1" si="18"/>
        <v>0</v>
      </c>
      <c r="BC58" s="2">
        <f t="shared" ca="1" si="18"/>
        <v>0</v>
      </c>
      <c r="BD58" s="2">
        <f t="shared" ca="1" si="18"/>
        <v>0</v>
      </c>
      <c r="BE58" s="2">
        <f t="shared" ca="1" si="18"/>
        <v>0</v>
      </c>
      <c r="BF58" s="2">
        <f t="shared" ca="1" si="18"/>
        <v>0</v>
      </c>
      <c r="BG58" s="2">
        <f t="shared" ca="1" si="18"/>
        <v>0</v>
      </c>
      <c r="BH58" s="2">
        <f t="shared" ca="1" si="18"/>
        <v>0</v>
      </c>
      <c r="BI58" s="2">
        <f t="shared" ca="1" si="18"/>
        <v>0</v>
      </c>
      <c r="BJ58" s="2">
        <f t="shared" ca="1" si="18"/>
        <v>0</v>
      </c>
      <c r="BK58" s="2">
        <f t="shared" ca="1" si="18"/>
        <v>0</v>
      </c>
      <c r="BL58" s="2">
        <f t="shared" ca="1" si="18"/>
        <v>0</v>
      </c>
      <c r="BM58" s="2">
        <f t="shared" ca="1" si="18"/>
        <v>0</v>
      </c>
      <c r="BN58" s="2" t="str">
        <f t="shared" si="8"/>
        <v>LH</v>
      </c>
      <c r="BP58" s="2">
        <f t="shared" si="16"/>
        <v>0</v>
      </c>
      <c r="BR58" s="2">
        <f t="shared" si="23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Gпв</v>
      </c>
      <c r="B59" s="15" t="s">
        <v>1835</v>
      </c>
      <c r="C59" s="18"/>
      <c r="D59" s="18"/>
      <c r="E59" s="22"/>
      <c r="F59" s="22"/>
      <c r="G59" s="22"/>
      <c r="H59" s="20">
        <f t="shared" ca="1" si="4"/>
        <v>0</v>
      </c>
      <c r="I59" s="16" t="str">
        <f t="shared" si="5"/>
        <v>00S002GW0021</v>
      </c>
      <c r="J59" s="54">
        <v>10489.102088361113</v>
      </c>
      <c r="K59" s="54">
        <v>10399.925968158805</v>
      </c>
      <c r="L59" s="54">
        <v>9710.6507116685425</v>
      </c>
      <c r="M59" s="54">
        <v>8922.2128931496209</v>
      </c>
      <c r="N59" s="54">
        <v>9915.2325966320604</v>
      </c>
      <c r="O59" s="54">
        <v>9989.1617424980323</v>
      </c>
      <c r="P59" s="54">
        <v>9895.2105342199102</v>
      </c>
      <c r="Q59" s="54">
        <v>9857.2023393592899</v>
      </c>
      <c r="R59" s="54">
        <v>9618.3455598551118</v>
      </c>
      <c r="S59" s="54">
        <v>8605.4653279978738</v>
      </c>
      <c r="T59" s="54">
        <v>8282.4023044337282</v>
      </c>
      <c r="U59" s="54">
        <v>8092.8959489698063</v>
      </c>
      <c r="V59" s="54">
        <v>8304.8292959372047</v>
      </c>
      <c r="W59" s="56">
        <v>8347.913679580417</v>
      </c>
      <c r="X59" s="2" t="e">
        <f t="shared" ca="1" si="19"/>
        <v>#VALUE!</v>
      </c>
      <c r="Y59" s="2" t="e">
        <f t="shared" ca="1" si="19"/>
        <v>#VALUE!</v>
      </c>
      <c r="Z59" s="2" t="e">
        <f t="shared" ca="1" si="17"/>
        <v>#VALUE!</v>
      </c>
      <c r="AA59" s="2" t="e">
        <f t="shared" ca="1" si="17"/>
        <v>#VALUE!</v>
      </c>
      <c r="AB59" s="2" t="e">
        <f t="shared" ca="1" si="17"/>
        <v>#VALUE!</v>
      </c>
      <c r="AC59" s="2" t="e">
        <f t="shared" ca="1" si="17"/>
        <v>#VALUE!</v>
      </c>
      <c r="AD59" s="2" t="e">
        <f t="shared" ca="1" si="17"/>
        <v>#VALUE!</v>
      </c>
      <c r="AE59" s="2" t="e">
        <f t="shared" ca="1" si="17"/>
        <v>#VALUE!</v>
      </c>
      <c r="AF59" s="2" t="e">
        <f t="shared" ca="1" si="17"/>
        <v>#VALUE!</v>
      </c>
      <c r="AG59" s="2" t="e">
        <f t="shared" ca="1" si="17"/>
        <v>#VALUE!</v>
      </c>
      <c r="AH59" s="2" t="e">
        <f t="shared" ca="1" si="17"/>
        <v>#VALUE!</v>
      </c>
      <c r="AI59" s="2" t="e">
        <f t="shared" ca="1" si="17"/>
        <v>#VALUE!</v>
      </c>
      <c r="AJ59" s="2" t="e">
        <f t="shared" ca="1" si="17"/>
        <v>#VALUE!</v>
      </c>
      <c r="AK59" s="2" t="e">
        <f t="shared" ca="1" si="17"/>
        <v>#VALUE!</v>
      </c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2">
        <f t="shared" ca="1" si="20"/>
        <v>0</v>
      </c>
      <c r="BA59" s="2">
        <f t="shared" ca="1" si="20"/>
        <v>0</v>
      </c>
      <c r="BB59" s="2">
        <f t="shared" ca="1" si="18"/>
        <v>0</v>
      </c>
      <c r="BC59" s="2">
        <f t="shared" ca="1" si="18"/>
        <v>0</v>
      </c>
      <c r="BD59" s="2">
        <f t="shared" ca="1" si="18"/>
        <v>0</v>
      </c>
      <c r="BE59" s="2">
        <f t="shared" ca="1" si="18"/>
        <v>0</v>
      </c>
      <c r="BF59" s="2">
        <f t="shared" ca="1" si="18"/>
        <v>0</v>
      </c>
      <c r="BG59" s="2">
        <f t="shared" ca="1" si="18"/>
        <v>0</v>
      </c>
      <c r="BH59" s="2">
        <f t="shared" ca="1" si="18"/>
        <v>0</v>
      </c>
      <c r="BI59" s="2">
        <f t="shared" ca="1" si="18"/>
        <v>0</v>
      </c>
      <c r="BJ59" s="2">
        <f t="shared" ca="1" si="18"/>
        <v>0</v>
      </c>
      <c r="BK59" s="2">
        <f t="shared" ca="1" si="18"/>
        <v>0</v>
      </c>
      <c r="BL59" s="2">
        <f t="shared" ca="1" si="18"/>
        <v>0</v>
      </c>
      <c r="BM59" s="2">
        <f t="shared" ca="1" si="18"/>
        <v>0</v>
      </c>
      <c r="BN59" s="2" t="str">
        <f t="shared" si="8"/>
        <v>GW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Потери пара и конденсата</v>
      </c>
      <c r="B60" s="15" t="s">
        <v>1836</v>
      </c>
      <c r="C60" s="22">
        <v>50</v>
      </c>
      <c r="D60" s="110" t="s">
        <v>2982</v>
      </c>
      <c r="E60" s="22">
        <v>51</v>
      </c>
      <c r="F60" s="110" t="s">
        <v>3006</v>
      </c>
      <c r="G60" s="22"/>
      <c r="H60" s="20">
        <f>IFERROR(IF(AND(MID(D60,1,1)*MID(F60,1,1)=1,RIGHT(F60,LEN(F60)-1)-RIGHT(D60,LEN(D60)-1)&gt;1),1,0),"-")</f>
        <v>0</v>
      </c>
      <c r="I60" s="16" t="str">
        <f t="shared" si="5"/>
        <v>00S102MK0021</v>
      </c>
      <c r="J60" s="54">
        <v>7.359431613046592</v>
      </c>
      <c r="K60" s="54">
        <v>6.7612486814582162</v>
      </c>
      <c r="L60" s="54">
        <v>7.1155394016471867</v>
      </c>
      <c r="M60" s="54">
        <v>7.9761023711125993</v>
      </c>
      <c r="N60" s="54">
        <v>7.5401742496316686</v>
      </c>
      <c r="O60" s="54">
        <v>6.8510645937084016</v>
      </c>
      <c r="P60" s="54">
        <v>6.8475445674124824</v>
      </c>
      <c r="Q60" s="54">
        <v>7.5534470753440344</v>
      </c>
      <c r="R60" s="54">
        <v>11.39077715749932</v>
      </c>
      <c r="S60" s="54">
        <v>9.0680120066031353</v>
      </c>
      <c r="T60" s="54">
        <v>7.3857780603871115</v>
      </c>
      <c r="U60" s="54">
        <v>8.2780370780074435</v>
      </c>
      <c r="V60" s="54">
        <v>8.5409731771297484</v>
      </c>
      <c r="W60" s="56">
        <v>9.0215550029209801</v>
      </c>
      <c r="X60" s="2" t="e">
        <f t="shared" ca="1" si="19"/>
        <v>#N/A</v>
      </c>
      <c r="Y60" s="2" t="e">
        <f t="shared" ca="1" si="19"/>
        <v>#N/A</v>
      </c>
      <c r="Z60" s="2" t="e">
        <f t="shared" ca="1" si="17"/>
        <v>#N/A</v>
      </c>
      <c r="AA60" s="2" t="e">
        <f t="shared" ca="1" si="17"/>
        <v>#N/A</v>
      </c>
      <c r="AB60" s="2" t="e">
        <f t="shared" ca="1" si="17"/>
        <v>#N/A</v>
      </c>
      <c r="AC60" s="2" t="e">
        <f t="shared" ca="1" si="17"/>
        <v>#N/A</v>
      </c>
      <c r="AD60" s="2" t="e">
        <f t="shared" ca="1" si="17"/>
        <v>#N/A</v>
      </c>
      <c r="AE60" s="2" t="e">
        <f t="shared" ca="1" si="17"/>
        <v>#N/A</v>
      </c>
      <c r="AF60" s="2" t="e">
        <f t="shared" ca="1" si="17"/>
        <v>#N/A</v>
      </c>
      <c r="AG60" s="2" t="e">
        <f t="shared" ca="1" si="17"/>
        <v>#N/A</v>
      </c>
      <c r="AH60" s="2" t="e">
        <f t="shared" ca="1" si="17"/>
        <v>#N/A</v>
      </c>
      <c r="AI60" s="2" t="e">
        <f t="shared" ca="1" si="17"/>
        <v>#N/A</v>
      </c>
      <c r="AJ60" s="2" t="e">
        <f t="shared" ca="1" si="17"/>
        <v>#N/A</v>
      </c>
      <c r="AK60" s="2" t="e">
        <f t="shared" ca="1" si="17"/>
        <v>#N/A</v>
      </c>
      <c r="AL60" s="55">
        <v>1.9230931141744403</v>
      </c>
      <c r="AM60" s="55">
        <v>1.9395830375868677</v>
      </c>
      <c r="AN60" s="55">
        <v>2.0772572919095356</v>
      </c>
      <c r="AO60" s="55">
        <v>2.2608202966651327</v>
      </c>
      <c r="AP60" s="55">
        <v>2.0343970555821076</v>
      </c>
      <c r="AQ60" s="55">
        <v>2.0193406133551721</v>
      </c>
      <c r="AR60" s="55">
        <v>2.0385134737904012</v>
      </c>
      <c r="AS60" s="55">
        <v>2.0463737382620404</v>
      </c>
      <c r="AT60" s="55">
        <v>2.0971922743337013</v>
      </c>
      <c r="AU60" s="55">
        <v>2.3440359389249963</v>
      </c>
      <c r="AV60" s="55">
        <v>2.4</v>
      </c>
      <c r="AW60" s="55">
        <v>2.4</v>
      </c>
      <c r="AX60" s="55">
        <v>2.4</v>
      </c>
      <c r="AY60" s="55">
        <v>2.4</v>
      </c>
      <c r="AZ60" s="2">
        <f t="shared" ca="1" si="20"/>
        <v>0</v>
      </c>
      <c r="BA60" s="2">
        <f t="shared" ca="1" si="20"/>
        <v>0</v>
      </c>
      <c r="BB60" s="2">
        <f t="shared" ca="1" si="18"/>
        <v>0</v>
      </c>
      <c r="BC60" s="2">
        <f t="shared" ca="1" si="18"/>
        <v>0</v>
      </c>
      <c r="BD60" s="2">
        <f t="shared" ca="1" si="18"/>
        <v>0</v>
      </c>
      <c r="BE60" s="2">
        <f t="shared" ca="1" si="18"/>
        <v>0</v>
      </c>
      <c r="BF60" s="2">
        <f t="shared" ca="1" si="18"/>
        <v>0</v>
      </c>
      <c r="BG60" s="2">
        <f t="shared" ca="1" si="18"/>
        <v>0</v>
      </c>
      <c r="BH60" s="2">
        <f t="shared" ca="1" si="18"/>
        <v>0</v>
      </c>
      <c r="BI60" s="2">
        <f t="shared" ca="1" si="18"/>
        <v>0</v>
      </c>
      <c r="BJ60" s="2">
        <f t="shared" ca="1" si="18"/>
        <v>0</v>
      </c>
      <c r="BK60" s="2">
        <f t="shared" ca="1" si="18"/>
        <v>0</v>
      </c>
      <c r="BL60" s="2">
        <f t="shared" ca="1" si="18"/>
        <v>0</v>
      </c>
      <c r="BM60" s="2">
        <f t="shared" ca="1" si="18"/>
        <v>0</v>
      </c>
      <c r="BN60" s="2" t="str">
        <f t="shared" si="8"/>
        <v>MK</v>
      </c>
    </row>
    <row r="61" spans="1:83" x14ac:dyDescent="0.25">
      <c r="A61"/>
      <c r="B61"/>
      <c r="C61"/>
      <c r="D61"/>
    </row>
    <row r="62" spans="1:83" x14ac:dyDescent="0.25">
      <c r="A62" s="98"/>
      <c r="B62"/>
      <c r="C62"/>
      <c r="D62"/>
    </row>
    <row r="63" spans="1:83" x14ac:dyDescent="0.25">
      <c r="A63" s="98"/>
      <c r="B63"/>
      <c r="C63"/>
      <c r="D63"/>
    </row>
    <row r="64" spans="1:83" x14ac:dyDescent="0.25">
      <c r="A64" s="98"/>
      <c r="B64"/>
      <c r="C64"/>
      <c r="D64"/>
    </row>
    <row r="65" spans="1:1" x14ac:dyDescent="0.25">
      <c r="A65" s="98"/>
    </row>
    <row r="66" spans="1:1" x14ac:dyDescent="0.25">
      <c r="A66" s="98"/>
    </row>
    <row r="67" spans="1:1" x14ac:dyDescent="0.25">
      <c r="A67" s="98"/>
    </row>
    <row r="68" spans="1:1" x14ac:dyDescent="0.25">
      <c r="A68" s="98"/>
    </row>
    <row r="69" spans="1:1" x14ac:dyDescent="0.25">
      <c r="A69" s="98"/>
    </row>
    <row r="70" spans="1:1" x14ac:dyDescent="0.25">
      <c r="A70" s="98"/>
    </row>
    <row r="71" spans="1:1" x14ac:dyDescent="0.25">
      <c r="A71" s="98"/>
    </row>
    <row r="72" spans="1:1" x14ac:dyDescent="0.25">
      <c r="A72" s="98"/>
    </row>
    <row r="73" spans="1:1" x14ac:dyDescent="0.25">
      <c r="A73" s="98"/>
    </row>
    <row r="74" spans="1:1" x14ac:dyDescent="0.25">
      <c r="A74" s="98"/>
    </row>
    <row r="75" spans="1:1" x14ac:dyDescent="0.25">
      <c r="A75" s="98"/>
    </row>
  </sheetData>
  <mergeCells count="5">
    <mergeCell ref="E3:F3"/>
    <mergeCell ref="E4:F4"/>
    <mergeCell ref="C6:F6"/>
    <mergeCell ref="G6:G7"/>
    <mergeCell ref="C7:D7"/>
  </mergeCells>
  <conditionalFormatting sqref="H8:W60">
    <cfRule type="expression" dxfId="35" priority="2" stopIfTrue="1">
      <formula>H8=0</formula>
    </cfRule>
  </conditionalFormatting>
  <conditionalFormatting sqref="I8:W60">
    <cfRule type="expression" dxfId="34" priority="6" stopIfTrue="1">
      <formula>OFFSET(I8,,$D$2)=42</formula>
    </cfRule>
    <cfRule type="expression" dxfId="33" priority="7">
      <formula>OR(OFFSET(I8,,$D$2)=1,OFFSET(I8,,$D$2)=2,MOD(OFFSET(I8,,$D$2),10)=1,MOD(OFFSET(I8,,$D$2),10)=2)</formula>
    </cfRule>
  </conditionalFormatting>
  <conditionalFormatting sqref="H4">
    <cfRule type="expression" dxfId="32" priority="4">
      <formula>$H$4="НА СТАНЦИИ"</formula>
    </cfRule>
    <cfRule type="expression" dxfId="31" priority="5">
      <formula>$H$4="ОФИЦИАЛЬНО"</formula>
    </cfRule>
  </conditionalFormatting>
  <conditionalFormatting sqref="AL8:AY60">
    <cfRule type="expression" dxfId="30" priority="8" stopIfTrue="1">
      <formula>AL8=0</formula>
    </cfRule>
  </conditionalFormatting>
  <conditionalFormatting sqref="J8:W60">
    <cfRule type="expression" dxfId="29" priority="1" stopIfTrue="1">
      <formula>AND(OFFSET(J8,MATCH(MID($A8,1,SEARCH(" ",$A8)-1)&amp;"  -  ЧЧР",$A:$A,0)-ROW(J8),)*1&gt;0,OR(J8="",J8=0))</formula>
    </cfRule>
    <cfRule type="expression" dxfId="28" priority="3">
      <formula>OFFSET(J8,MATCH(MID($A8,1,SEARCH(" ",$A8)-1)&amp;"  -  ЧЧР",$A:$A,0)-ROW(J8),)&lt;&gt;24</formula>
    </cfRule>
  </conditionalFormatting>
  <conditionalFormatting sqref="X8:AK60">
    <cfRule type="expression" dxfId="27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5377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378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379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380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381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382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383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384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/>
  <dimension ref="A1:CW118"/>
  <sheetViews>
    <sheetView zoomScale="90" zoomScaleNormal="90" workbookViewId="0">
      <pane xSplit="8" ySplit="7" topLeftCell="J62" activePane="bottomRight" state="frozen"/>
      <selection pane="topRight" activeCell="H1" sqref="H1"/>
      <selection pane="bottomLeft" activeCell="A8" sqref="A8"/>
      <selection pane="bottomRight" activeCell="N76" sqref="N76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84</v>
      </c>
      <c r="C4" s="82" t="str">
        <f>VLOOKUP(B4,Справочники!B2:C25,2,FALSE)</f>
        <v>поперечка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1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КА-7  -  Тух</v>
      </c>
      <c r="B8" s="10" t="s">
        <v>2334</v>
      </c>
      <c r="C8" s="18">
        <v>185</v>
      </c>
      <c r="D8" s="18">
        <v>125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07K002TU0022</v>
      </c>
      <c r="J8" s="54">
        <v>154.20075657837239</v>
      </c>
      <c r="K8" s="54">
        <v>156.37460019970854</v>
      </c>
      <c r="L8" s="54">
        <v>149.38595944841742</v>
      </c>
      <c r="M8" s="54">
        <v>165.69630543321287</v>
      </c>
      <c r="N8" s="54">
        <v>176.22444050320382</v>
      </c>
      <c r="O8" s="54">
        <v>0</v>
      </c>
      <c r="P8" s="54">
        <v>146.19961502352501</v>
      </c>
      <c r="Q8" s="54">
        <v>150.85776608684341</v>
      </c>
      <c r="R8" s="54">
        <v>158.67015543425106</v>
      </c>
      <c r="S8" s="54">
        <v>164.90625119502471</v>
      </c>
      <c r="T8" s="54">
        <v>164.04112983700014</v>
      </c>
      <c r="U8" s="54">
        <v>166.47809480641715</v>
      </c>
      <c r="V8" s="54">
        <v>169.60801903322539</v>
      </c>
      <c r="W8" s="56">
        <v>168.53087363846583</v>
      </c>
      <c r="X8" s="2">
        <f ca="1">IF(J8&lt;&gt;"",IF(LEFT($E8,2)="+-",IF(OR(J8&lt;MIN($C8:$D8),J8&gt;MAX($C8:$D8)),1,0),IF(AND(1*$E8&gt;0,J8&gt;MAX($C8:$D8)),1,IF(AND(1*$E8&lt;0,J8&lt;MIN($C8:$D8)),1,0)))+10*IF(SUM(OFFSET($A$87,MATCH(MID($A8,1,SEARCH(" ",$A8)-1)&amp;"  -  ЧЧР",$A$87:$A$101,0)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$87,IFERROR(MATCH("КА-"&amp;MID($A8,4,2)*1&amp;"А  -  ЧЧР",$A$87:$A$101,0),MATCH("КА-"&amp;MID($A8,4,2)*1&amp;"  -  ЧЧР",$A$87:$A$101,0))-1,COLUMN(J8)-1,,)+OFFSET($A$87,IFERROR(MATCH("КА-"&amp;MID($A8,4,2)*1&amp;"Б  -  ЧЧР",$A$87:$A$101,0),MATCH("КА-"&amp;MID($A8,4,2)*1&amp;"  -  ЧЧР",$A$87:$A$101,0))-1,COLUMN(J8)-1,,)=48,1,0),1),1)),0),0)*IF($G8&gt;0,IF(COLUMN(T$7)-COLUMN($J$7)&gt;=$D$2+$G8,IF(SUM(OFFSET(T8,,-1,,-$G8))&gt;=$G8*21,2,1),1),2)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IF(K8&lt;&gt;"",IF(LEFT($E8,2)="+-",IF(OR(K8&lt;MIN($C8:$D8),K8&gt;MAX($C8:$D8)),1,0),IF(AND(1*$E8&gt;0,K8&gt;MAX($C8:$D8)),1,IF(AND(1*$E8&lt;0,K8&lt;MIN($C8:$D8)),1,0)))+10*IF(SUM(OFFSET($A$87,MATCH(MID($A8,1,SEARCH(" ",$A8)-1)&amp;"  -  ЧЧР",$A$87:$A$101,0)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$87,IFERROR(MATCH("КА-"&amp;MID($A8,4,2)*1&amp;"А  -  ЧЧР",$A$87:$A$101,0),MATCH("КА-"&amp;MID($A8,4,2)*1&amp;"  -  ЧЧР",$A$87:$A$101,0))-1,COLUMN(K8)-1,,)+OFFSET($A$87,IFERROR(MATCH("КА-"&amp;MID($A8,4,2)*1&amp;"Б  -  ЧЧР",$A$87:$A$101,0),MATCH("КА-"&amp;MID($A8,4,2)*1&amp;"  -  ЧЧР",$A$87:$A$101,0))-1,COLUMN(K8)-1,,)=48,1,0),1),1)),0),0)*IF($G8&gt;0,IF(COLUMN(U$7)-COLUMN($J$7)&gt;=$D$2+$G8,IF(SUM(OFFSET(U8,,-1,,-$G8))&gt;=$G8*21,2,1),1),2)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40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163.125517407769</v>
      </c>
      <c r="AM8" s="55">
        <v>166.71523566402476</v>
      </c>
      <c r="AN8" s="55">
        <v>171.64034051138484</v>
      </c>
      <c r="AO8" s="55">
        <v>169.06452136985467</v>
      </c>
      <c r="AP8" s="55">
        <v>158.36558105497951</v>
      </c>
      <c r="AQ8" s="55">
        <v>0</v>
      </c>
      <c r="AR8" s="55">
        <v>161.58394765748153</v>
      </c>
      <c r="AS8" s="55">
        <v>170.98505338653828</v>
      </c>
      <c r="AT8" s="55">
        <v>168.03326893142113</v>
      </c>
      <c r="AU8" s="55">
        <v>169.56333215749245</v>
      </c>
      <c r="AV8" s="55">
        <v>166.14171648164648</v>
      </c>
      <c r="AW8" s="55">
        <v>165.82715105678525</v>
      </c>
      <c r="AX8" s="55">
        <v>170.24790998303331</v>
      </c>
      <c r="AY8" s="55">
        <v>169.53608016412915</v>
      </c>
      <c r="AZ8" s="2">
        <f ca="1">COUNTIF(OFFSET(H8,,$D$2+2,COUNTIF(OFFSET($H8,1-ROW($H8),2+4*$D$2,103),"="&amp;OFFSET($H8,,2+4*$D$2))),"&gt;20")</f>
        <v>0</v>
      </c>
      <c r="BA8" s="2">
        <f t="shared" ref="BA8:BM23" ca="1" si="1">COUNTIF(OFFSET(I8,,$D$2+2,COUNTIF(OFFSET($H8,1-ROW($H8),2+4*$D$2,103),"="&amp;OFFSET($H8,,2+4*$D$2))),"&gt;20")</f>
        <v>0</v>
      </c>
      <c r="BB8" s="2">
        <f t="shared" ca="1" si="1"/>
        <v>0</v>
      </c>
      <c r="BC8" s="2">
        <f t="shared" ca="1" si="1"/>
        <v>1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1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1</v>
      </c>
      <c r="BR8" s="2">
        <f t="shared" ref="BR8:CE15" si="3">IF(AND(J87 &gt;0,J8&gt;$C8,J8 &gt;20),1,0)</f>
        <v>0</v>
      </c>
      <c r="BS8" s="2">
        <f t="shared" si="3"/>
        <v>0</v>
      </c>
      <c r="BT8" s="2">
        <f t="shared" si="3"/>
        <v>0</v>
      </c>
      <c r="BU8" s="2">
        <f t="shared" si="3"/>
        <v>0</v>
      </c>
      <c r="BV8" s="2">
        <f t="shared" si="3"/>
        <v>0</v>
      </c>
      <c r="BW8" s="2">
        <f t="shared" si="3"/>
        <v>0</v>
      </c>
      <c r="BX8" s="2">
        <f t="shared" si="3"/>
        <v>0</v>
      </c>
      <c r="BY8" s="2">
        <f t="shared" si="3"/>
        <v>0</v>
      </c>
      <c r="BZ8" s="2">
        <f t="shared" si="3"/>
        <v>0</v>
      </c>
      <c r="CA8" s="2">
        <f t="shared" si="3"/>
        <v>0</v>
      </c>
      <c r="CB8" s="2">
        <f t="shared" si="3"/>
        <v>0</v>
      </c>
      <c r="CC8" s="2">
        <f t="shared" si="3"/>
        <v>0</v>
      </c>
      <c r="CD8" s="2">
        <f t="shared" si="3"/>
        <v>0</v>
      </c>
      <c r="CE8" s="2">
        <f t="shared" si="3"/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КА-10  -  Тух</v>
      </c>
      <c r="B9" s="10" t="s">
        <v>2335</v>
      </c>
      <c r="C9" s="18">
        <v>185</v>
      </c>
      <c r="D9" s="18">
        <v>125</v>
      </c>
      <c r="E9" s="22" t="s">
        <v>114</v>
      </c>
      <c r="F9" s="22">
        <v>3</v>
      </c>
      <c r="G9" s="22"/>
      <c r="H9" s="20">
        <f t="shared" ref="H9:H72" ca="1" si="4">IF(COUNTIF(OFFSET(H9,,2+$D$2+$B$3-$B$2,,$C$3-$B$3+1),"=42")+COUNTIF(OFFSET(H9,,2+$D$2+$B$3-$B$2,,$C$3-$B$3+1),"=21")&gt;0,1,0)</f>
        <v>0</v>
      </c>
      <c r="I9" s="16" t="str">
        <f t="shared" ref="I9:I72" si="5">IF(MID(B9,7,2)="MX",REPLACE(B9,5,2,"01"),IF(AND(MID(B9,11,2)="20",MID(B9,7,2)="KV"),REPLACE(B9,5,2,"12"),IF(MID(B9,7,2)="MK",IF(MID(B9,11,2)="26",REPLACE(B9,5,2,"02"),IF(MID(B9,11,2)="06",REPLACE(B9,3,4,"S002"),REPLACE(B9,6,1,"2"))),REPLACE(B9,6,1,"2"))))</f>
        <v>10K002TU0022</v>
      </c>
      <c r="J9" s="54">
        <v>144.95945802396128</v>
      </c>
      <c r="K9" s="54">
        <v>150.09331949143004</v>
      </c>
      <c r="L9" s="54">
        <v>152.56638452554802</v>
      </c>
      <c r="M9" s="54">
        <v>146.63304092338487</v>
      </c>
      <c r="N9" s="54">
        <v>145.59638494634805</v>
      </c>
      <c r="O9" s="54">
        <v>139.6637386689392</v>
      </c>
      <c r="P9" s="54">
        <v>141.6497215737904</v>
      </c>
      <c r="Q9" s="54">
        <v>151.49390652432203</v>
      </c>
      <c r="R9" s="54">
        <v>148.98604794267567</v>
      </c>
      <c r="S9" s="54">
        <v>148.78190652333873</v>
      </c>
      <c r="T9" s="54">
        <v>147.09959159808699</v>
      </c>
      <c r="U9" s="54">
        <v>146.49283697816514</v>
      </c>
      <c r="V9" s="54">
        <v>148.67644100564124</v>
      </c>
      <c r="W9" s="56">
        <v>146.59654962718267</v>
      </c>
      <c r="X9" s="2">
        <f t="shared" ref="X9:AK41" ca="1" si="6">IF(J9&lt;&gt;"",IF(LEFT($E9,2)="+-",IF(OR(J9&lt;MIN($C9:$D9),J9&gt;MAX($C9:$D9)),1,0),IF(AND(1*$E9&gt;0,J9&gt;MAX($C9:$D9)),1,IF(AND(1*$E9&lt;0,J9&lt;MIN($C9:$D9)),1,0)))+10*IF(SUM(OFFSET($A$87,MATCH(MID($A9,1,SEARCH(" ",$A9)-1)&amp;"  -  ЧЧР",$A$87:$A$101,0)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$87,IFERROR(MATCH("КА-"&amp;MID($A9,4,2)*1&amp;"А  -  ЧЧР",$A$87:$A$101,0),MATCH("КА-"&amp;MID($A9,4,2)*1&amp;"  -  ЧЧР",$A$87:$A$101,0))-1,COLUMN(J9)-1,,)+OFFSET($A$87,IFERROR(MATCH("КА-"&amp;MID($A9,4,2)*1&amp;"Б  -  ЧЧР",$A$87:$A$101,0),MATCH("КА-"&amp;MID($A9,4,2)*1&amp;"  -  ЧЧР",$A$87:$A$101,0))-1,COLUMN(J9)-1,,)=48,1,0),1),1)),0),0)*IF($G9&gt;0,IF(COLUMN(T$7)-COLUMN($J$7)&gt;=$D$2+$G9,IF(SUM(OFFSET(T9,,-1,,-$G9))&gt;=$G9*21,2,1),1),2)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162.88505992094568</v>
      </c>
      <c r="AM9" s="55">
        <v>167.44164798779252</v>
      </c>
      <c r="AN9" s="55">
        <v>169.90947610211222</v>
      </c>
      <c r="AO9" s="55">
        <v>169.11950299952883</v>
      </c>
      <c r="AP9" s="55">
        <v>167.4552877241419</v>
      </c>
      <c r="AQ9" s="55">
        <v>166.58412784581367</v>
      </c>
      <c r="AR9" s="55">
        <v>165.13913766590912</v>
      </c>
      <c r="AS9" s="55">
        <v>168.67967703637302</v>
      </c>
      <c r="AT9" s="55">
        <v>169.53992368604719</v>
      </c>
      <c r="AU9" s="55">
        <v>169.02085842571819</v>
      </c>
      <c r="AV9" s="55">
        <v>168.48780661157707</v>
      </c>
      <c r="AW9" s="55">
        <v>168.47404974743444</v>
      </c>
      <c r="AX9" s="55">
        <v>170.13519006233906</v>
      </c>
      <c r="AY9" s="55">
        <v>167.30221408213137</v>
      </c>
      <c r="AZ9" s="2">
        <f t="shared" ref="AZ9:BM41" ca="1" si="7">COUNTIF(OFFSET(H9,,$D$2+2,COUNTIF(OFFSET($H9,1-ROW($H9),2+4*$D$2,103),"="&amp;OFFSET($H9,,2+4*$D$2))),"&gt;20")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1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8">MID(B9,7,2)</f>
        <v>TU</v>
      </c>
      <c r="BO9" s="2">
        <f>IF(AND(COUNTIF(J9:W9,"&gt;0")&gt;6,COUNTIF(J9:W9,"&gt;0")=SUM(BR9:CE9)),SUM(BR9:CE9),0)</f>
        <v>0</v>
      </c>
      <c r="BP9" s="2">
        <f t="shared" si="2"/>
        <v>1</v>
      </c>
      <c r="BR9" s="2">
        <f t="shared" si="3"/>
        <v>0</v>
      </c>
      <c r="BS9" s="2">
        <f t="shared" si="3"/>
        <v>0</v>
      </c>
      <c r="BT9" s="2">
        <f t="shared" si="3"/>
        <v>0</v>
      </c>
      <c r="BU9" s="2">
        <f t="shared" si="3"/>
        <v>0</v>
      </c>
      <c r="BV9" s="2">
        <f t="shared" si="3"/>
        <v>0</v>
      </c>
      <c r="BW9" s="2">
        <f t="shared" si="3"/>
        <v>0</v>
      </c>
      <c r="BX9" s="2">
        <f t="shared" si="3"/>
        <v>0</v>
      </c>
      <c r="BY9" s="2">
        <f t="shared" si="3"/>
        <v>0</v>
      </c>
      <c r="BZ9" s="2">
        <f t="shared" si="3"/>
        <v>0</v>
      </c>
      <c r="CA9" s="2">
        <f t="shared" si="3"/>
        <v>0</v>
      </c>
      <c r="CB9" s="2">
        <f t="shared" si="3"/>
        <v>0</v>
      </c>
      <c r="CC9" s="2">
        <f t="shared" si="3"/>
        <v>0</v>
      </c>
      <c r="CD9" s="2">
        <f t="shared" si="3"/>
        <v>0</v>
      </c>
      <c r="CE9" s="2">
        <f t="shared" si="3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КА-11  -  Тух</v>
      </c>
      <c r="B10" s="10" t="s">
        <v>2336</v>
      </c>
      <c r="C10" s="18">
        <v>185</v>
      </c>
      <c r="D10" s="18">
        <v>125</v>
      </c>
      <c r="E10" s="22" t="s">
        <v>114</v>
      </c>
      <c r="F10" s="22">
        <v>3</v>
      </c>
      <c r="G10" s="22"/>
      <c r="H10" s="20">
        <f t="shared" ca="1" si="4"/>
        <v>0</v>
      </c>
      <c r="I10" s="16" t="str">
        <f t="shared" si="5"/>
        <v>11K002TU0022</v>
      </c>
      <c r="J10" s="54">
        <v>137.78870872082808</v>
      </c>
      <c r="K10" s="54">
        <v>149.54800792136422</v>
      </c>
      <c r="L10" s="54">
        <v>151.0200127862386</v>
      </c>
      <c r="M10" s="54">
        <v>155.93517566358756</v>
      </c>
      <c r="N10" s="54">
        <v>153.05036458088233</v>
      </c>
      <c r="O10" s="54">
        <v>151.55722451605294</v>
      </c>
      <c r="P10" s="54">
        <v>148.4993578965647</v>
      </c>
      <c r="Q10" s="54">
        <v>149.55712785235005</v>
      </c>
      <c r="R10" s="54">
        <v>161.43912458247121</v>
      </c>
      <c r="S10" s="54">
        <v>160.30073363151806</v>
      </c>
      <c r="T10" s="54">
        <v>156.35169942882843</v>
      </c>
      <c r="U10" s="54">
        <v>150.97598936732604</v>
      </c>
      <c r="V10" s="54">
        <v>154.30079897178922</v>
      </c>
      <c r="W10" s="56">
        <v>154.92271597652655</v>
      </c>
      <c r="X10" s="2">
        <f t="shared" ca="1" si="6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40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155.16003630148208</v>
      </c>
      <c r="AM10" s="55">
        <v>162.82925877769276</v>
      </c>
      <c r="AN10" s="55">
        <v>169.64101431299449</v>
      </c>
      <c r="AO10" s="55">
        <v>171.16183144413654</v>
      </c>
      <c r="AP10" s="55">
        <v>167.7597327793352</v>
      </c>
      <c r="AQ10" s="55">
        <v>164.91774465182471</v>
      </c>
      <c r="AR10" s="55">
        <v>161.30758205276265</v>
      </c>
      <c r="AS10" s="55">
        <v>168.00803011294423</v>
      </c>
      <c r="AT10" s="55">
        <v>168.73526270592495</v>
      </c>
      <c r="AU10" s="55">
        <v>166.99846955561955</v>
      </c>
      <c r="AV10" s="55">
        <v>164.17424061628677</v>
      </c>
      <c r="AW10" s="55">
        <v>165.13321132530294</v>
      </c>
      <c r="AX10" s="55">
        <v>167.38205895629616</v>
      </c>
      <c r="AY10" s="55">
        <v>166.68759629285347</v>
      </c>
      <c r="AZ10" s="2">
        <f t="shared" ca="1" si="7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1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8"/>
        <v>TU</v>
      </c>
      <c r="BO10" s="2">
        <f>IF(AND(COUNTIF(J10:W10,"&gt;0")&gt;6,COUNTIF(J10:W10,"&gt;0")=SUM(BR10:CE10)),SUM(BR10:CE10),0)</f>
        <v>0</v>
      </c>
      <c r="BP10" s="2">
        <f t="shared" si="2"/>
        <v>1</v>
      </c>
      <c r="BR10" s="2">
        <f t="shared" si="3"/>
        <v>0</v>
      </c>
      <c r="BS10" s="2">
        <f t="shared" si="3"/>
        <v>0</v>
      </c>
      <c r="BT10" s="2">
        <f t="shared" si="3"/>
        <v>0</v>
      </c>
      <c r="BU10" s="2">
        <f t="shared" si="3"/>
        <v>0</v>
      </c>
      <c r="BV10" s="2">
        <f t="shared" si="3"/>
        <v>0</v>
      </c>
      <c r="BW10" s="2">
        <f t="shared" si="3"/>
        <v>0</v>
      </c>
      <c r="BX10" s="2">
        <f t="shared" si="3"/>
        <v>0</v>
      </c>
      <c r="BY10" s="2">
        <f t="shared" si="3"/>
        <v>0</v>
      </c>
      <c r="BZ10" s="2">
        <f t="shared" si="3"/>
        <v>0</v>
      </c>
      <c r="CA10" s="2">
        <f t="shared" si="3"/>
        <v>0</v>
      </c>
      <c r="CB10" s="2">
        <f t="shared" si="3"/>
        <v>0</v>
      </c>
      <c r="CC10" s="2">
        <f t="shared" si="3"/>
        <v>0</v>
      </c>
      <c r="CD10" s="2">
        <f t="shared" si="3"/>
        <v>0</v>
      </c>
      <c r="CE10" s="2">
        <f t="shared" si="3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КА-12  -  Тух</v>
      </c>
      <c r="B11" s="10" t="s">
        <v>2337</v>
      </c>
      <c r="C11" s="18">
        <v>185</v>
      </c>
      <c r="D11" s="18">
        <v>125</v>
      </c>
      <c r="E11" s="22" t="s">
        <v>114</v>
      </c>
      <c r="F11" s="22">
        <v>3</v>
      </c>
      <c r="G11" s="22"/>
      <c r="H11" s="20">
        <f t="shared" ca="1" si="4"/>
        <v>0</v>
      </c>
      <c r="I11" s="16" t="str">
        <f t="shared" si="5"/>
        <v>12K002TU0022</v>
      </c>
      <c r="J11" s="54">
        <v>0</v>
      </c>
      <c r="K11" s="54">
        <v>173.06119831165623</v>
      </c>
      <c r="L11" s="54">
        <v>173.69315780097909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6">
        <v>0</v>
      </c>
      <c r="X11" s="2">
        <f t="shared" ca="1" si="6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0</v>
      </c>
      <c r="AM11" s="55">
        <v>167.26315978246612</v>
      </c>
      <c r="AN11" s="55">
        <v>167.79081253584627</v>
      </c>
      <c r="AO11" s="55">
        <v>0</v>
      </c>
      <c r="AP11" s="55">
        <v>0</v>
      </c>
      <c r="AQ11" s="55">
        <v>0</v>
      </c>
      <c r="AR11" s="55">
        <v>0</v>
      </c>
      <c r="AS11" s="55">
        <v>0</v>
      </c>
      <c r="AT11" s="55">
        <v>0</v>
      </c>
      <c r="AU11" s="55">
        <v>0</v>
      </c>
      <c r="AV11" s="55">
        <v>0</v>
      </c>
      <c r="AW11" s="55">
        <v>0</v>
      </c>
      <c r="AX11" s="55">
        <v>0</v>
      </c>
      <c r="AY11" s="55">
        <v>0</v>
      </c>
      <c r="AZ11" s="2">
        <f t="shared" ca="1" si="7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8"/>
        <v>TU</v>
      </c>
      <c r="BP11" s="2">
        <f t="shared" si="2"/>
        <v>0</v>
      </c>
      <c r="BR11" s="2">
        <f t="shared" si="3"/>
        <v>0</v>
      </c>
      <c r="BS11" s="2">
        <f t="shared" si="3"/>
        <v>0</v>
      </c>
      <c r="BT11" s="2">
        <f t="shared" si="3"/>
        <v>0</v>
      </c>
      <c r="BU11" s="2">
        <f t="shared" si="3"/>
        <v>0</v>
      </c>
      <c r="BV11" s="2">
        <f t="shared" si="3"/>
        <v>0</v>
      </c>
      <c r="BW11" s="2">
        <f t="shared" si="3"/>
        <v>0</v>
      </c>
      <c r="BX11" s="2">
        <f t="shared" si="3"/>
        <v>0</v>
      </c>
      <c r="BY11" s="2">
        <f t="shared" si="3"/>
        <v>0</v>
      </c>
      <c r="BZ11" s="2">
        <f t="shared" si="3"/>
        <v>0</v>
      </c>
      <c r="CA11" s="2">
        <f t="shared" si="3"/>
        <v>0</v>
      </c>
      <c r="CB11" s="2">
        <f t="shared" si="3"/>
        <v>0</v>
      </c>
      <c r="CC11" s="2">
        <f t="shared" si="3"/>
        <v>0</v>
      </c>
      <c r="CD11" s="2">
        <f t="shared" si="3"/>
        <v>0</v>
      </c>
      <c r="CE11" s="2">
        <f t="shared" si="3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КА-13  -  Тух</v>
      </c>
      <c r="B12" s="10" t="s">
        <v>2338</v>
      </c>
      <c r="C12" s="18">
        <v>185</v>
      </c>
      <c r="D12" s="18">
        <v>125</v>
      </c>
      <c r="E12" s="22" t="s">
        <v>114</v>
      </c>
      <c r="F12" s="22">
        <v>3</v>
      </c>
      <c r="G12" s="22"/>
      <c r="H12" s="20">
        <f t="shared" ca="1" si="4"/>
        <v>0</v>
      </c>
      <c r="I12" s="16" t="str">
        <f t="shared" si="5"/>
        <v>13K002TU0022</v>
      </c>
      <c r="J12" s="54">
        <v>150.55088569559072</v>
      </c>
      <c r="K12" s="54">
        <v>145.63221786673665</v>
      </c>
      <c r="L12" s="54">
        <v>144.87281897556574</v>
      </c>
      <c r="M12" s="54">
        <v>146.56451165116584</v>
      </c>
      <c r="N12" s="54">
        <v>150.0105257402511</v>
      </c>
      <c r="O12" s="54">
        <v>148.47264875279132</v>
      </c>
      <c r="P12" s="54">
        <v>147.89162125674252</v>
      </c>
      <c r="Q12" s="54">
        <v>149.30835812251328</v>
      </c>
      <c r="R12" s="54">
        <v>146.45347034975333</v>
      </c>
      <c r="S12" s="54">
        <v>148.15830132422101</v>
      </c>
      <c r="T12" s="54">
        <v>146.47312782417117</v>
      </c>
      <c r="U12" s="54">
        <v>140.33289664440522</v>
      </c>
      <c r="V12" s="54">
        <v>142.59270329472395</v>
      </c>
      <c r="W12" s="56">
        <v>138.76505412751058</v>
      </c>
      <c r="X12" s="2">
        <f t="shared" ca="1" si="6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166.42407653741864</v>
      </c>
      <c r="AM12" s="55">
        <v>161.23264286535789</v>
      </c>
      <c r="AN12" s="55">
        <v>162.46923940257307</v>
      </c>
      <c r="AO12" s="55">
        <v>162.83082425942396</v>
      </c>
      <c r="AP12" s="55">
        <v>163.60067827300387</v>
      </c>
      <c r="AQ12" s="55">
        <v>159.36277512765463</v>
      </c>
      <c r="AR12" s="55">
        <v>160.83351009159063</v>
      </c>
      <c r="AS12" s="55">
        <v>162.44017495886422</v>
      </c>
      <c r="AT12" s="55">
        <v>161.13755134649014</v>
      </c>
      <c r="AU12" s="55">
        <v>159.75552697787947</v>
      </c>
      <c r="AV12" s="55">
        <v>159.27287204660354</v>
      </c>
      <c r="AW12" s="55">
        <v>157.70099629242605</v>
      </c>
      <c r="AX12" s="55">
        <v>159.04422929063887</v>
      </c>
      <c r="AY12" s="55">
        <v>155.92864096237838</v>
      </c>
      <c r="AZ12" s="2">
        <f t="shared" ca="1" si="7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8"/>
        <v>TU</v>
      </c>
      <c r="BO12" s="2">
        <f t="shared" ref="BO12:BO18" si="9">IF(AND(COUNTIF(J12:W12,"&gt;0")&gt;6,COUNTIF(J12:W12,"&gt;0")=SUM(BR12:CE12)),SUM(BR12:CE12),0)</f>
        <v>0</v>
      </c>
      <c r="BP12" s="2">
        <f t="shared" si="2"/>
        <v>1</v>
      </c>
      <c r="BR12" s="2">
        <f t="shared" si="3"/>
        <v>0</v>
      </c>
      <c r="BS12" s="2">
        <f t="shared" si="3"/>
        <v>0</v>
      </c>
      <c r="BT12" s="2">
        <f t="shared" si="3"/>
        <v>0</v>
      </c>
      <c r="BU12" s="2">
        <f t="shared" si="3"/>
        <v>0</v>
      </c>
      <c r="BV12" s="2">
        <f t="shared" si="3"/>
        <v>0</v>
      </c>
      <c r="BW12" s="2">
        <f t="shared" si="3"/>
        <v>0</v>
      </c>
      <c r="BX12" s="2">
        <f t="shared" si="3"/>
        <v>0</v>
      </c>
      <c r="BY12" s="2">
        <f t="shared" si="3"/>
        <v>0</v>
      </c>
      <c r="BZ12" s="2">
        <f t="shared" si="3"/>
        <v>0</v>
      </c>
      <c r="CA12" s="2">
        <f t="shared" si="3"/>
        <v>0</v>
      </c>
      <c r="CB12" s="2">
        <f t="shared" si="3"/>
        <v>0</v>
      </c>
      <c r="CC12" s="2">
        <f t="shared" si="3"/>
        <v>0</v>
      </c>
      <c r="CD12" s="2">
        <f t="shared" si="3"/>
        <v>0</v>
      </c>
      <c r="CE12" s="2">
        <f t="shared" si="3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КА-14  -  Тух</v>
      </c>
      <c r="B13" s="10" t="s">
        <v>2339</v>
      </c>
      <c r="C13" s="18">
        <v>185</v>
      </c>
      <c r="D13" s="18">
        <v>125</v>
      </c>
      <c r="E13" s="22" t="s">
        <v>114</v>
      </c>
      <c r="F13" s="22">
        <v>3</v>
      </c>
      <c r="G13" s="22"/>
      <c r="H13" s="20">
        <f t="shared" ca="1" si="4"/>
        <v>0</v>
      </c>
      <c r="I13" s="16" t="str">
        <f t="shared" si="5"/>
        <v>14K002TU0022</v>
      </c>
      <c r="J13" s="54">
        <v>165.58051634986592</v>
      </c>
      <c r="K13" s="54">
        <v>158.23003681916737</v>
      </c>
      <c r="L13" s="54">
        <v>152.70495477331642</v>
      </c>
      <c r="M13" s="54">
        <v>153.67922917063709</v>
      </c>
      <c r="N13" s="54">
        <v>156.21402769950527</v>
      </c>
      <c r="O13" s="54">
        <v>159.19080040763336</v>
      </c>
      <c r="P13" s="54">
        <v>156.43019507158559</v>
      </c>
      <c r="Q13" s="54">
        <v>155.44194596759786</v>
      </c>
      <c r="R13" s="54">
        <v>159.53612773158926</v>
      </c>
      <c r="S13" s="54">
        <v>162.10122889365414</v>
      </c>
      <c r="T13" s="54">
        <v>155.5685760216723</v>
      </c>
      <c r="U13" s="54">
        <v>158.78425948088113</v>
      </c>
      <c r="V13" s="54">
        <v>159.26074939359705</v>
      </c>
      <c r="W13" s="56">
        <v>159.11413259576364</v>
      </c>
      <c r="X13" s="2">
        <f t="shared" ca="1" si="6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139.42610502415056</v>
      </c>
      <c r="AM13" s="55">
        <v>134.67980659412387</v>
      </c>
      <c r="AN13" s="55">
        <v>136.41380949755657</v>
      </c>
      <c r="AO13" s="55">
        <v>134.51445361668624</v>
      </c>
      <c r="AP13" s="55">
        <v>140.08867429773719</v>
      </c>
      <c r="AQ13" s="55">
        <v>141.64212537204517</v>
      </c>
      <c r="AR13" s="55">
        <v>142.02736017065476</v>
      </c>
      <c r="AS13" s="55">
        <v>141.59287433821754</v>
      </c>
      <c r="AT13" s="55">
        <v>140.47069092810909</v>
      </c>
      <c r="AU13" s="55">
        <v>141.05237842093791</v>
      </c>
      <c r="AV13" s="55">
        <v>139.96350943121342</v>
      </c>
      <c r="AW13" s="55">
        <v>142.07645794568577</v>
      </c>
      <c r="AX13" s="55">
        <v>141.0772162444409</v>
      </c>
      <c r="AY13" s="55">
        <v>142.25056323490261</v>
      </c>
      <c r="AZ13" s="2">
        <f t="shared" ca="1" si="7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8"/>
        <v>TU</v>
      </c>
      <c r="BO13" s="2">
        <f t="shared" si="9"/>
        <v>0</v>
      </c>
      <c r="BP13" s="2">
        <f t="shared" si="2"/>
        <v>1</v>
      </c>
      <c r="BR13" s="2">
        <f t="shared" si="3"/>
        <v>0</v>
      </c>
      <c r="BS13" s="2">
        <f t="shared" si="3"/>
        <v>0</v>
      </c>
      <c r="BT13" s="2">
        <f t="shared" si="3"/>
        <v>0</v>
      </c>
      <c r="BU13" s="2">
        <f t="shared" si="3"/>
        <v>0</v>
      </c>
      <c r="BV13" s="2">
        <f t="shared" si="3"/>
        <v>0</v>
      </c>
      <c r="BW13" s="2">
        <f t="shared" si="3"/>
        <v>0</v>
      </c>
      <c r="BX13" s="2">
        <f t="shared" si="3"/>
        <v>0</v>
      </c>
      <c r="BY13" s="2">
        <f t="shared" si="3"/>
        <v>0</v>
      </c>
      <c r="BZ13" s="2">
        <f t="shared" si="3"/>
        <v>0</v>
      </c>
      <c r="CA13" s="2">
        <f t="shared" si="3"/>
        <v>0</v>
      </c>
      <c r="CB13" s="2">
        <f t="shared" si="3"/>
        <v>0</v>
      </c>
      <c r="CC13" s="2">
        <f t="shared" si="3"/>
        <v>0</v>
      </c>
      <c r="CD13" s="2">
        <f t="shared" si="3"/>
        <v>0</v>
      </c>
      <c r="CE13" s="2">
        <f t="shared" si="3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КА-15  -  Тух</v>
      </c>
      <c r="B14" s="10" t="s">
        <v>2340</v>
      </c>
      <c r="C14" s="18">
        <v>185</v>
      </c>
      <c r="D14" s="18">
        <v>125</v>
      </c>
      <c r="E14" s="22" t="s">
        <v>114</v>
      </c>
      <c r="F14" s="22">
        <v>3</v>
      </c>
      <c r="G14" s="22"/>
      <c r="H14" s="20">
        <f t="shared" ca="1" si="4"/>
        <v>0</v>
      </c>
      <c r="I14" s="16" t="str">
        <f t="shared" si="5"/>
        <v>15K002TU0022</v>
      </c>
      <c r="J14" s="54">
        <v>146.00258702317566</v>
      </c>
      <c r="K14" s="54">
        <v>148.31586677443502</v>
      </c>
      <c r="L14" s="54">
        <v>150.23205082785418</v>
      </c>
      <c r="M14" s="54">
        <v>151.41476913592857</v>
      </c>
      <c r="N14" s="54">
        <v>147.41530943455621</v>
      </c>
      <c r="O14" s="54">
        <v>147.30101662718474</v>
      </c>
      <c r="P14" s="54">
        <v>150.8084005371721</v>
      </c>
      <c r="Q14" s="54">
        <v>149.96645641403441</v>
      </c>
      <c r="R14" s="54">
        <v>147.28670925715309</v>
      </c>
      <c r="S14" s="54">
        <v>149.60049155572881</v>
      </c>
      <c r="T14" s="54">
        <v>149.38226089297132</v>
      </c>
      <c r="U14" s="54">
        <v>153.94029510612404</v>
      </c>
      <c r="V14" s="54">
        <v>159.13392495720194</v>
      </c>
      <c r="W14" s="56">
        <v>153.44861325539719</v>
      </c>
      <c r="X14" s="2">
        <f t="shared" ca="1" si="6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138.43141560789522</v>
      </c>
      <c r="AM14" s="55">
        <v>138.36096723560311</v>
      </c>
      <c r="AN14" s="55">
        <v>134.45209989870821</v>
      </c>
      <c r="AO14" s="55">
        <v>140.58630119092524</v>
      </c>
      <c r="AP14" s="55">
        <v>139.63726793601398</v>
      </c>
      <c r="AQ14" s="55">
        <v>142.23674091512939</v>
      </c>
      <c r="AR14" s="55">
        <v>143.44356961304388</v>
      </c>
      <c r="AS14" s="55">
        <v>144.00115306455316</v>
      </c>
      <c r="AT14" s="55">
        <v>141.44436212979753</v>
      </c>
      <c r="AU14" s="55">
        <v>139.34707358927832</v>
      </c>
      <c r="AV14" s="55">
        <v>140.41574151415642</v>
      </c>
      <c r="AW14" s="55">
        <v>139.80593077847323</v>
      </c>
      <c r="AX14" s="55">
        <v>140.49401589683899</v>
      </c>
      <c r="AY14" s="55">
        <v>137.55133768919742</v>
      </c>
      <c r="AZ14" s="2">
        <f t="shared" ca="1" si="7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8"/>
        <v>TU</v>
      </c>
      <c r="BO14" s="2">
        <f t="shared" si="9"/>
        <v>0</v>
      </c>
      <c r="BP14" s="2">
        <f t="shared" si="2"/>
        <v>1</v>
      </c>
      <c r="BR14" s="2">
        <f t="shared" si="3"/>
        <v>0</v>
      </c>
      <c r="BS14" s="2">
        <f t="shared" si="3"/>
        <v>0</v>
      </c>
      <c r="BT14" s="2">
        <f t="shared" si="3"/>
        <v>0</v>
      </c>
      <c r="BU14" s="2">
        <f t="shared" si="3"/>
        <v>0</v>
      </c>
      <c r="BV14" s="2">
        <f t="shared" si="3"/>
        <v>0</v>
      </c>
      <c r="BW14" s="2">
        <f t="shared" si="3"/>
        <v>0</v>
      </c>
      <c r="BX14" s="2">
        <f t="shared" si="3"/>
        <v>0</v>
      </c>
      <c r="BY14" s="2">
        <f t="shared" si="3"/>
        <v>0</v>
      </c>
      <c r="BZ14" s="2">
        <f t="shared" si="3"/>
        <v>0</v>
      </c>
      <c r="CA14" s="2">
        <f t="shared" si="3"/>
        <v>0</v>
      </c>
      <c r="CB14" s="2">
        <f t="shared" si="3"/>
        <v>0</v>
      </c>
      <c r="CC14" s="2">
        <f t="shared" si="3"/>
        <v>0</v>
      </c>
      <c r="CD14" s="2">
        <f t="shared" si="3"/>
        <v>0</v>
      </c>
      <c r="CE14" s="2">
        <f t="shared" si="3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КА-16  -  Тух</v>
      </c>
      <c r="B15" s="10" t="s">
        <v>2341</v>
      </c>
      <c r="C15" s="18">
        <v>185</v>
      </c>
      <c r="D15" s="18">
        <v>125</v>
      </c>
      <c r="E15" s="22" t="s">
        <v>114</v>
      </c>
      <c r="F15" s="22">
        <v>3</v>
      </c>
      <c r="G15" s="22"/>
      <c r="H15" s="20">
        <f t="shared" ca="1" si="4"/>
        <v>0</v>
      </c>
      <c r="I15" s="16" t="str">
        <f t="shared" si="5"/>
        <v>16K002TU0022</v>
      </c>
      <c r="J15" s="54">
        <v>162.30575900578543</v>
      </c>
      <c r="K15" s="54">
        <v>158.22143455822768</v>
      </c>
      <c r="L15" s="54">
        <v>156.99076640847989</v>
      </c>
      <c r="M15" s="54">
        <v>154.66263704966971</v>
      </c>
      <c r="N15" s="54">
        <v>162.25897029631557</v>
      </c>
      <c r="O15" s="54">
        <v>158.4986055873043</v>
      </c>
      <c r="P15" s="54">
        <v>158.20227065795939</v>
      </c>
      <c r="Q15" s="54">
        <v>164.30915231865293</v>
      </c>
      <c r="R15" s="54">
        <v>163.60769394712435</v>
      </c>
      <c r="S15" s="54">
        <v>159.86656238950411</v>
      </c>
      <c r="T15" s="54">
        <v>157.34109526081883</v>
      </c>
      <c r="U15" s="54">
        <v>152.04430496292372</v>
      </c>
      <c r="V15" s="54">
        <v>162.82028741908533</v>
      </c>
      <c r="W15" s="56">
        <v>158.51042949480583</v>
      </c>
      <c r="X15" s="2">
        <f t="shared" ca="1" si="6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157.34230577540836</v>
      </c>
      <c r="AM15" s="55">
        <v>153.39057110912984</v>
      </c>
      <c r="AN15" s="55">
        <v>160.10661607526657</v>
      </c>
      <c r="AO15" s="55">
        <v>153.39478838618442</v>
      </c>
      <c r="AP15" s="55">
        <v>155.52428147159014</v>
      </c>
      <c r="AQ15" s="55">
        <v>164.23852659007457</v>
      </c>
      <c r="AR15" s="55">
        <v>162.591887488645</v>
      </c>
      <c r="AS15" s="55">
        <v>169.61608333169966</v>
      </c>
      <c r="AT15" s="55">
        <v>166.85026937751087</v>
      </c>
      <c r="AU15" s="55">
        <v>164.56898632252714</v>
      </c>
      <c r="AV15" s="55">
        <v>162.79219208023591</v>
      </c>
      <c r="AW15" s="55">
        <v>156.16255417363112</v>
      </c>
      <c r="AX15" s="55">
        <v>157.47244832003958</v>
      </c>
      <c r="AY15" s="55">
        <v>157.08360170973265</v>
      </c>
      <c r="AZ15" s="2">
        <f t="shared" ca="1" si="7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8"/>
        <v>TU</v>
      </c>
      <c r="BO15" s="2">
        <f t="shared" si="9"/>
        <v>0</v>
      </c>
      <c r="BP15" s="2">
        <f t="shared" si="2"/>
        <v>1</v>
      </c>
      <c r="BR15" s="2">
        <f t="shared" si="3"/>
        <v>0</v>
      </c>
      <c r="BS15" s="2">
        <f t="shared" si="3"/>
        <v>0</v>
      </c>
      <c r="BT15" s="2">
        <f t="shared" si="3"/>
        <v>0</v>
      </c>
      <c r="BU15" s="2">
        <f t="shared" si="3"/>
        <v>0</v>
      </c>
      <c r="BV15" s="2">
        <f t="shared" si="3"/>
        <v>0</v>
      </c>
      <c r="BW15" s="2">
        <f t="shared" si="3"/>
        <v>0</v>
      </c>
      <c r="BX15" s="2">
        <f t="shared" si="3"/>
        <v>0</v>
      </c>
      <c r="BY15" s="2">
        <f t="shared" si="3"/>
        <v>0</v>
      </c>
      <c r="BZ15" s="2">
        <f t="shared" si="3"/>
        <v>0</v>
      </c>
      <c r="CA15" s="2">
        <f t="shared" si="3"/>
        <v>0</v>
      </c>
      <c r="CB15" s="2">
        <f t="shared" si="3"/>
        <v>0</v>
      </c>
      <c r="CC15" s="2">
        <f t="shared" si="3"/>
        <v>0</v>
      </c>
      <c r="CD15" s="2">
        <f t="shared" si="3"/>
        <v>0</v>
      </c>
      <c r="CE15" s="2">
        <f t="shared" si="3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КА-7  -  α_рс</v>
      </c>
      <c r="B16" s="10" t="s">
        <v>2342</v>
      </c>
      <c r="C16" s="18">
        <v>1.5</v>
      </c>
      <c r="D16" s="18">
        <v>1.1200000000000001</v>
      </c>
      <c r="E16" s="22" t="s">
        <v>116</v>
      </c>
      <c r="F16" s="22">
        <v>3</v>
      </c>
      <c r="G16" s="22"/>
      <c r="H16" s="20">
        <f t="shared" ca="1" si="4"/>
        <v>0</v>
      </c>
      <c r="I16" s="16" t="str">
        <f t="shared" si="5"/>
        <v>07K002KI0022</v>
      </c>
      <c r="J16" s="54">
        <v>1.1309456671583744</v>
      </c>
      <c r="K16" s="54">
        <v>1.1690506296302106</v>
      </c>
      <c r="L16" s="54">
        <v>1.0963418101045137</v>
      </c>
      <c r="M16" s="54">
        <v>1.1222990173710865</v>
      </c>
      <c r="N16" s="54">
        <v>1.1157482921067421</v>
      </c>
      <c r="O16" s="54">
        <v>0</v>
      </c>
      <c r="P16" s="54">
        <v>1.2751561670758726</v>
      </c>
      <c r="Q16" s="54">
        <v>1.1920412152405302</v>
      </c>
      <c r="R16" s="54">
        <v>1.280616376025792</v>
      </c>
      <c r="S16" s="54">
        <v>1.3366917083283383</v>
      </c>
      <c r="T16" s="54">
        <v>1.2867467639019485</v>
      </c>
      <c r="U16" s="54">
        <v>1.3462476522535121</v>
      </c>
      <c r="V16" s="54">
        <v>1.2583897779669102</v>
      </c>
      <c r="W16" s="56">
        <v>1.2562201615974751</v>
      </c>
      <c r="X16" s="2">
        <f t="shared" ca="1" si="6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1.4106098541893566</v>
      </c>
      <c r="AM16" s="55">
        <v>1.3848754037671085</v>
      </c>
      <c r="AN16" s="55">
        <v>1.3235692620142432</v>
      </c>
      <c r="AO16" s="55">
        <v>1.3369927669161605</v>
      </c>
      <c r="AP16" s="55">
        <v>1.494800969594493</v>
      </c>
      <c r="AQ16" s="55">
        <v>0</v>
      </c>
      <c r="AR16" s="55">
        <v>1.4589704515505919</v>
      </c>
      <c r="AS16" s="55">
        <v>1.3214240911561501</v>
      </c>
      <c r="AT16" s="55">
        <v>1.3530945521393325</v>
      </c>
      <c r="AU16" s="55">
        <v>1.3386178336765258</v>
      </c>
      <c r="AV16" s="55">
        <v>1.346531397601727</v>
      </c>
      <c r="AW16" s="55">
        <v>1.3595312469291789</v>
      </c>
      <c r="AX16" s="55">
        <v>1.3427386788822258</v>
      </c>
      <c r="AY16" s="55">
        <v>1.341290434402213</v>
      </c>
      <c r="AZ16" s="2">
        <f t="shared" ca="1" si="7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8"/>
        <v>KI</v>
      </c>
      <c r="BO16" s="2">
        <f t="shared" si="9"/>
        <v>0</v>
      </c>
      <c r="BP16" s="2">
        <f t="shared" si="2"/>
        <v>1</v>
      </c>
      <c r="BR16" s="2">
        <f t="shared" ref="BR16:CE23" si="10">IF(AND(J87 &gt;0,J16&gt;$C16,J16 &gt;0.5),1,0)</f>
        <v>0</v>
      </c>
      <c r="BS16" s="2">
        <f t="shared" si="10"/>
        <v>0</v>
      </c>
      <c r="BT16" s="2">
        <f t="shared" si="10"/>
        <v>0</v>
      </c>
      <c r="BU16" s="2">
        <f t="shared" si="10"/>
        <v>0</v>
      </c>
      <c r="BV16" s="2">
        <f t="shared" si="10"/>
        <v>0</v>
      </c>
      <c r="BW16" s="2">
        <f t="shared" si="10"/>
        <v>0</v>
      </c>
      <c r="BX16" s="2">
        <f t="shared" si="10"/>
        <v>0</v>
      </c>
      <c r="BY16" s="2">
        <f t="shared" si="10"/>
        <v>0</v>
      </c>
      <c r="BZ16" s="2">
        <f t="shared" si="10"/>
        <v>0</v>
      </c>
      <c r="CA16" s="2">
        <f t="shared" si="10"/>
        <v>0</v>
      </c>
      <c r="CB16" s="2">
        <f t="shared" si="10"/>
        <v>0</v>
      </c>
      <c r="CC16" s="2">
        <f t="shared" si="10"/>
        <v>0</v>
      </c>
      <c r="CD16" s="2">
        <f t="shared" si="10"/>
        <v>0</v>
      </c>
      <c r="CE16" s="2">
        <f t="shared" si="10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КА-10  -  α_рс</v>
      </c>
      <c r="B17" s="10" t="s">
        <v>2343</v>
      </c>
      <c r="C17" s="18">
        <v>1.5</v>
      </c>
      <c r="D17" s="18">
        <v>1.1200000000000001</v>
      </c>
      <c r="E17" s="22" t="s">
        <v>116</v>
      </c>
      <c r="F17" s="22">
        <v>3</v>
      </c>
      <c r="G17" s="22"/>
      <c r="H17" s="20">
        <f t="shared" ca="1" si="4"/>
        <v>0</v>
      </c>
      <c r="I17" s="16" t="str">
        <f t="shared" si="5"/>
        <v>10K002KI0022</v>
      </c>
      <c r="J17" s="54">
        <v>1.192494605280412</v>
      </c>
      <c r="K17" s="54">
        <v>1.2038049550993719</v>
      </c>
      <c r="L17" s="54">
        <v>1.1758165787254007</v>
      </c>
      <c r="M17" s="54">
        <v>1.2189892043007475</v>
      </c>
      <c r="N17" s="54">
        <v>1.2132077026799839</v>
      </c>
      <c r="O17" s="54">
        <v>1.2597895868160627</v>
      </c>
      <c r="P17" s="54">
        <v>1.24198220381152</v>
      </c>
      <c r="Q17" s="54">
        <v>1.1521885688494626</v>
      </c>
      <c r="R17" s="54">
        <v>1.1713687560847501</v>
      </c>
      <c r="S17" s="54">
        <v>1.1736675477959595</v>
      </c>
      <c r="T17" s="54">
        <v>1.1690571620464629</v>
      </c>
      <c r="U17" s="54">
        <v>1.1681249582578521</v>
      </c>
      <c r="V17" s="54">
        <v>1.169644851655514</v>
      </c>
      <c r="W17" s="56">
        <v>1.2335303715513313</v>
      </c>
      <c r="X17" s="2">
        <f t="shared" ca="1" si="6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1.3099999999999998</v>
      </c>
      <c r="AM17" s="55">
        <v>1.315522373078684</v>
      </c>
      <c r="AN17" s="55">
        <v>1.3128439786164225</v>
      </c>
      <c r="AO17" s="55">
        <v>1.3268042100978585</v>
      </c>
      <c r="AP17" s="55">
        <v>1.3301460360694017</v>
      </c>
      <c r="AQ17" s="55">
        <v>1.3325484468206712</v>
      </c>
      <c r="AR17" s="55">
        <v>1.3447728777599057</v>
      </c>
      <c r="AS17" s="55">
        <v>1.3116402751316851</v>
      </c>
      <c r="AT17" s="55">
        <v>1.313210544400621</v>
      </c>
      <c r="AU17" s="55">
        <v>1.3125950100540691</v>
      </c>
      <c r="AV17" s="55">
        <v>1.3119231335405859</v>
      </c>
      <c r="AW17" s="55">
        <v>1.3124702164758588</v>
      </c>
      <c r="AX17" s="55">
        <v>1.3123718012553571</v>
      </c>
      <c r="AY17" s="55">
        <v>1.319803320963614</v>
      </c>
      <c r="AZ17" s="2">
        <f t="shared" ca="1" si="7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8"/>
        <v>KI</v>
      </c>
      <c r="BO17" s="2">
        <f t="shared" si="9"/>
        <v>0</v>
      </c>
      <c r="BP17" s="2">
        <f t="shared" si="2"/>
        <v>1</v>
      </c>
      <c r="BR17" s="2">
        <f t="shared" si="10"/>
        <v>0</v>
      </c>
      <c r="BS17" s="2">
        <f t="shared" si="10"/>
        <v>0</v>
      </c>
      <c r="BT17" s="2">
        <f t="shared" si="10"/>
        <v>0</v>
      </c>
      <c r="BU17" s="2">
        <f t="shared" si="10"/>
        <v>0</v>
      </c>
      <c r="BV17" s="2">
        <f t="shared" si="10"/>
        <v>0</v>
      </c>
      <c r="BW17" s="2">
        <f t="shared" si="10"/>
        <v>0</v>
      </c>
      <c r="BX17" s="2">
        <f t="shared" si="10"/>
        <v>0</v>
      </c>
      <c r="BY17" s="2">
        <f t="shared" si="10"/>
        <v>0</v>
      </c>
      <c r="BZ17" s="2">
        <f t="shared" si="10"/>
        <v>0</v>
      </c>
      <c r="CA17" s="2">
        <f t="shared" si="10"/>
        <v>0</v>
      </c>
      <c r="CB17" s="2">
        <f t="shared" si="10"/>
        <v>0</v>
      </c>
      <c r="CC17" s="2">
        <f t="shared" si="10"/>
        <v>0</v>
      </c>
      <c r="CD17" s="2">
        <f t="shared" si="10"/>
        <v>0</v>
      </c>
      <c r="CE17" s="2">
        <f t="shared" si="10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КА-11  -  α_рс</v>
      </c>
      <c r="B18" s="10" t="s">
        <v>2344</v>
      </c>
      <c r="C18" s="18">
        <v>1.5</v>
      </c>
      <c r="D18" s="18">
        <v>1.1200000000000001</v>
      </c>
      <c r="E18" s="22" t="s">
        <v>116</v>
      </c>
      <c r="F18" s="22">
        <v>3</v>
      </c>
      <c r="G18" s="22"/>
      <c r="H18" s="20">
        <f t="shared" ca="1" si="4"/>
        <v>0</v>
      </c>
      <c r="I18" s="16" t="str">
        <f t="shared" si="5"/>
        <v>11K002KI0022</v>
      </c>
      <c r="J18" s="54">
        <v>1.2942979029355128</v>
      </c>
      <c r="K18" s="54">
        <v>1.3648174781587088</v>
      </c>
      <c r="L18" s="54">
        <v>1.3616045669776171</v>
      </c>
      <c r="M18" s="54">
        <v>1.408844876753512</v>
      </c>
      <c r="N18" s="54">
        <v>1.3803156621714039</v>
      </c>
      <c r="O18" s="54">
        <v>1.3634829404017159</v>
      </c>
      <c r="P18" s="54">
        <v>1.3476326419355293</v>
      </c>
      <c r="Q18" s="54">
        <v>1.3383755822926979</v>
      </c>
      <c r="R18" s="54">
        <v>1.3926921360784046</v>
      </c>
      <c r="S18" s="54">
        <v>1.3980633468426706</v>
      </c>
      <c r="T18" s="54">
        <v>1.3420313529573271</v>
      </c>
      <c r="U18" s="54">
        <v>1.32605265627488</v>
      </c>
      <c r="V18" s="54">
        <v>1.4354096567824737</v>
      </c>
      <c r="W18" s="56">
        <v>1.4333458757373032</v>
      </c>
      <c r="X18" s="2">
        <f t="shared" ca="1" si="6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1.3782766632603545</v>
      </c>
      <c r="AM18" s="55">
        <v>1.3798208498033671</v>
      </c>
      <c r="AN18" s="55">
        <v>1.3106567243141378</v>
      </c>
      <c r="AO18" s="55">
        <v>1.322591248007551</v>
      </c>
      <c r="AP18" s="55">
        <v>1.3166327269452482</v>
      </c>
      <c r="AQ18" s="55">
        <v>1.3153195805579816</v>
      </c>
      <c r="AR18" s="55">
        <v>1.3522507404976651</v>
      </c>
      <c r="AS18" s="55">
        <v>1.318505645969507</v>
      </c>
      <c r="AT18" s="55">
        <v>1.3476675880501641</v>
      </c>
      <c r="AU18" s="55">
        <v>1.3379562554099598</v>
      </c>
      <c r="AV18" s="55">
        <v>1.340448619766212</v>
      </c>
      <c r="AW18" s="55">
        <v>1.3364599719647552</v>
      </c>
      <c r="AX18" s="55">
        <v>1.3334829162724027</v>
      </c>
      <c r="AY18" s="55">
        <v>1.3288891679861541</v>
      </c>
      <c r="AZ18" s="2">
        <f t="shared" ca="1" si="7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8"/>
        <v>KI</v>
      </c>
      <c r="BO18" s="2">
        <f t="shared" si="9"/>
        <v>0</v>
      </c>
      <c r="BP18" s="2">
        <f t="shared" si="2"/>
        <v>1</v>
      </c>
      <c r="BR18" s="2">
        <f t="shared" si="10"/>
        <v>0</v>
      </c>
      <c r="BS18" s="2">
        <f t="shared" si="10"/>
        <v>0</v>
      </c>
      <c r="BT18" s="2">
        <f t="shared" si="10"/>
        <v>0</v>
      </c>
      <c r="BU18" s="2">
        <f t="shared" si="10"/>
        <v>0</v>
      </c>
      <c r="BV18" s="2">
        <f t="shared" si="10"/>
        <v>0</v>
      </c>
      <c r="BW18" s="2">
        <f t="shared" si="10"/>
        <v>0</v>
      </c>
      <c r="BX18" s="2">
        <f t="shared" si="10"/>
        <v>0</v>
      </c>
      <c r="BY18" s="2">
        <f t="shared" si="10"/>
        <v>0</v>
      </c>
      <c r="BZ18" s="2">
        <f t="shared" si="10"/>
        <v>0</v>
      </c>
      <c r="CA18" s="2">
        <f t="shared" si="10"/>
        <v>0</v>
      </c>
      <c r="CB18" s="2">
        <f t="shared" si="10"/>
        <v>0</v>
      </c>
      <c r="CC18" s="2">
        <f t="shared" si="10"/>
        <v>0</v>
      </c>
      <c r="CD18" s="2">
        <f t="shared" si="10"/>
        <v>0</v>
      </c>
      <c r="CE18" s="2">
        <f t="shared" si="10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КА-12  -  α_рс</v>
      </c>
      <c r="B19" s="10" t="s">
        <v>2345</v>
      </c>
      <c r="C19" s="18">
        <v>1.5</v>
      </c>
      <c r="D19" s="18">
        <v>1.1200000000000001</v>
      </c>
      <c r="E19" s="22" t="s">
        <v>116</v>
      </c>
      <c r="F19" s="22">
        <v>3</v>
      </c>
      <c r="G19" s="22"/>
      <c r="H19" s="20">
        <f t="shared" ca="1" si="4"/>
        <v>0</v>
      </c>
      <c r="I19" s="16" t="str">
        <f t="shared" si="5"/>
        <v>12K002KI0022</v>
      </c>
      <c r="J19" s="54">
        <v>0</v>
      </c>
      <c r="K19" s="54">
        <v>1.4358609886501028</v>
      </c>
      <c r="L19" s="54">
        <v>1.2907970836732023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6">
        <v>0</v>
      </c>
      <c r="X19" s="2">
        <f t="shared" ca="1" si="6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0</v>
      </c>
      <c r="AM19" s="55">
        <v>1.403794876475406</v>
      </c>
      <c r="AN19" s="55">
        <v>1.3987153630521265</v>
      </c>
      <c r="AO19" s="55">
        <v>0</v>
      </c>
      <c r="AP19" s="55">
        <v>0</v>
      </c>
      <c r="AQ19" s="55">
        <v>0</v>
      </c>
      <c r="AR19" s="55">
        <v>0</v>
      </c>
      <c r="AS19" s="55">
        <v>0</v>
      </c>
      <c r="AT19" s="55">
        <v>0</v>
      </c>
      <c r="AU19" s="55">
        <v>0</v>
      </c>
      <c r="AV19" s="55">
        <v>0</v>
      </c>
      <c r="AW19" s="55">
        <v>0</v>
      </c>
      <c r="AX19" s="55">
        <v>0</v>
      </c>
      <c r="AY19" s="55">
        <v>0</v>
      </c>
      <c r="AZ19" s="2">
        <f t="shared" ca="1" si="7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8"/>
        <v>KI</v>
      </c>
      <c r="BP19" s="2">
        <f t="shared" si="2"/>
        <v>0</v>
      </c>
      <c r="BR19" s="2">
        <f t="shared" si="10"/>
        <v>0</v>
      </c>
      <c r="BS19" s="2">
        <f t="shared" si="10"/>
        <v>0</v>
      </c>
      <c r="BT19" s="2">
        <f t="shared" si="10"/>
        <v>0</v>
      </c>
      <c r="BU19" s="2">
        <f t="shared" si="10"/>
        <v>0</v>
      </c>
      <c r="BV19" s="2">
        <f t="shared" si="10"/>
        <v>0</v>
      </c>
      <c r="BW19" s="2">
        <f t="shared" si="10"/>
        <v>0</v>
      </c>
      <c r="BX19" s="2">
        <f t="shared" si="10"/>
        <v>0</v>
      </c>
      <c r="BY19" s="2">
        <f t="shared" si="10"/>
        <v>0</v>
      </c>
      <c r="BZ19" s="2">
        <f t="shared" si="10"/>
        <v>0</v>
      </c>
      <c r="CA19" s="2">
        <f t="shared" si="10"/>
        <v>0</v>
      </c>
      <c r="CB19" s="2">
        <f t="shared" si="10"/>
        <v>0</v>
      </c>
      <c r="CC19" s="2">
        <f t="shared" si="10"/>
        <v>0</v>
      </c>
      <c r="CD19" s="2">
        <f t="shared" si="10"/>
        <v>0</v>
      </c>
      <c r="CE19" s="2">
        <f t="shared" si="10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КА-13  -  α_рс</v>
      </c>
      <c r="B20" s="10" t="s">
        <v>2346</v>
      </c>
      <c r="C20" s="18">
        <v>1.5</v>
      </c>
      <c r="D20" s="18">
        <v>1.1200000000000001</v>
      </c>
      <c r="E20" s="22" t="s">
        <v>116</v>
      </c>
      <c r="F20" s="22">
        <v>3</v>
      </c>
      <c r="G20" s="22"/>
      <c r="H20" s="20">
        <f t="shared" ca="1" si="4"/>
        <v>0</v>
      </c>
      <c r="I20" s="16" t="str">
        <f t="shared" si="5"/>
        <v>13K002KI0022</v>
      </c>
      <c r="J20" s="54">
        <v>1.2192177861434339</v>
      </c>
      <c r="K20" s="54">
        <v>1.3733660806420009</v>
      </c>
      <c r="L20" s="54">
        <v>1.272277008710611</v>
      </c>
      <c r="M20" s="54">
        <v>1.249260767839071</v>
      </c>
      <c r="N20" s="54">
        <v>1.2480513123604797</v>
      </c>
      <c r="O20" s="54">
        <v>1.2730996091152205</v>
      </c>
      <c r="P20" s="54">
        <v>1.2370534914794127</v>
      </c>
      <c r="Q20" s="54">
        <v>1.2334774505098431</v>
      </c>
      <c r="R20" s="54">
        <v>1.2180364718022376</v>
      </c>
      <c r="S20" s="54">
        <v>1.2256600053266824</v>
      </c>
      <c r="T20" s="54">
        <v>1.2070682097343099</v>
      </c>
      <c r="U20" s="54">
        <v>1.2258557388140068</v>
      </c>
      <c r="V20" s="54">
        <v>1.249417533901034</v>
      </c>
      <c r="W20" s="56">
        <v>1.1991156850173164</v>
      </c>
      <c r="X20" s="2">
        <f t="shared" ca="1" si="6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1.3126483686210682</v>
      </c>
      <c r="AM20" s="55">
        <v>1.3679299109415111</v>
      </c>
      <c r="AN20" s="55">
        <v>1.3151582097291037</v>
      </c>
      <c r="AO20" s="55">
        <v>1.3193723807521678</v>
      </c>
      <c r="AP20" s="55">
        <v>1.3146159135231004</v>
      </c>
      <c r="AQ20" s="55">
        <v>1.3173845828674211</v>
      </c>
      <c r="AR20" s="55">
        <v>1.3158638213768834</v>
      </c>
      <c r="AS20" s="55">
        <v>1.3099999999999998</v>
      </c>
      <c r="AT20" s="55">
        <v>1.3106505477170138</v>
      </c>
      <c r="AU20" s="55">
        <v>1.3152435461270851</v>
      </c>
      <c r="AV20" s="55">
        <v>1.314354061717276</v>
      </c>
      <c r="AW20" s="55">
        <v>1.3143674628180382</v>
      </c>
      <c r="AX20" s="55">
        <v>1.316687744309643</v>
      </c>
      <c r="AY20" s="55">
        <v>1.3136587545790805</v>
      </c>
      <c r="AZ20" s="2">
        <f t="shared" ca="1" si="7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8"/>
        <v>KI</v>
      </c>
      <c r="BO20" s="2">
        <f t="shared" ref="BO20:BO26" si="11">IF(AND(COUNTIF(J20:W20,"&gt;0")&gt;6,COUNTIF(J20:W20,"&gt;0")=SUM(BR20:CE20)),SUM(BR20:CE20),0)</f>
        <v>0</v>
      </c>
      <c r="BP20" s="2">
        <f t="shared" si="2"/>
        <v>1</v>
      </c>
      <c r="BR20" s="2">
        <f t="shared" si="10"/>
        <v>0</v>
      </c>
      <c r="BS20" s="2">
        <f t="shared" si="10"/>
        <v>0</v>
      </c>
      <c r="BT20" s="2">
        <f t="shared" si="10"/>
        <v>0</v>
      </c>
      <c r="BU20" s="2">
        <f t="shared" si="10"/>
        <v>0</v>
      </c>
      <c r="BV20" s="2">
        <f t="shared" si="10"/>
        <v>0</v>
      </c>
      <c r="BW20" s="2">
        <f t="shared" si="10"/>
        <v>0</v>
      </c>
      <c r="BX20" s="2">
        <f t="shared" si="10"/>
        <v>0</v>
      </c>
      <c r="BY20" s="2">
        <f t="shared" si="10"/>
        <v>0</v>
      </c>
      <c r="BZ20" s="2">
        <f t="shared" si="10"/>
        <v>0</v>
      </c>
      <c r="CA20" s="2">
        <f t="shared" si="10"/>
        <v>0</v>
      </c>
      <c r="CB20" s="2">
        <f t="shared" si="10"/>
        <v>0</v>
      </c>
      <c r="CC20" s="2">
        <f t="shared" si="10"/>
        <v>0</v>
      </c>
      <c r="CD20" s="2">
        <f t="shared" si="10"/>
        <v>0</v>
      </c>
      <c r="CE20" s="2">
        <f t="shared" si="10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КА-14  -  α_рс</v>
      </c>
      <c r="B21" s="10" t="s">
        <v>2347</v>
      </c>
      <c r="C21" s="18">
        <v>1.5</v>
      </c>
      <c r="D21" s="18">
        <v>1.1200000000000001</v>
      </c>
      <c r="E21" s="22" t="s">
        <v>116</v>
      </c>
      <c r="F21" s="22">
        <v>3</v>
      </c>
      <c r="G21" s="22"/>
      <c r="H21" s="20">
        <f t="shared" ca="1" si="4"/>
        <v>0</v>
      </c>
      <c r="I21" s="16" t="str">
        <f t="shared" si="5"/>
        <v>14K002KI0022</v>
      </c>
      <c r="J21" s="54">
        <v>1.1214621663384783</v>
      </c>
      <c r="K21" s="54">
        <v>1.1889771074641819</v>
      </c>
      <c r="L21" s="54">
        <v>1.1940219122979694</v>
      </c>
      <c r="M21" s="54">
        <v>1.1982955076513142</v>
      </c>
      <c r="N21" s="54">
        <v>1.1858779895192282</v>
      </c>
      <c r="O21" s="54">
        <v>1.1718001078019347</v>
      </c>
      <c r="P21" s="54">
        <v>1.183535780549638</v>
      </c>
      <c r="Q21" s="54">
        <v>1.2152477665089354</v>
      </c>
      <c r="R21" s="54">
        <v>1.2129554912785447</v>
      </c>
      <c r="S21" s="54">
        <v>1.1788098125831676</v>
      </c>
      <c r="T21" s="54">
        <v>1.2086602769097605</v>
      </c>
      <c r="U21" s="54">
        <v>1.1953724050372703</v>
      </c>
      <c r="V21" s="54">
        <v>1.2242664033938819</v>
      </c>
      <c r="W21" s="56">
        <v>1.2073486085326204</v>
      </c>
      <c r="X21" s="2">
        <f t="shared" ca="1" si="6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1.2733566010340556</v>
      </c>
      <c r="AM21" s="55">
        <v>1.2657501684458061</v>
      </c>
      <c r="AN21" s="55">
        <v>1.2316055783022952</v>
      </c>
      <c r="AO21" s="55">
        <v>1.2429137879415926</v>
      </c>
      <c r="AP21" s="55">
        <v>1.240400787833061</v>
      </c>
      <c r="AQ21" s="55">
        <v>1.2380342432663323</v>
      </c>
      <c r="AR21" s="55">
        <v>1.239213055337568</v>
      </c>
      <c r="AS21" s="55">
        <v>1.2395311423507254</v>
      </c>
      <c r="AT21" s="55">
        <v>1.2467276298387906</v>
      </c>
      <c r="AU21" s="55">
        <v>1.2392262845998254</v>
      </c>
      <c r="AV21" s="55">
        <v>1.2467483804957453</v>
      </c>
      <c r="AW21" s="55">
        <v>1.2568628723168123</v>
      </c>
      <c r="AX21" s="55">
        <v>1.2790509571859479</v>
      </c>
      <c r="AY21" s="55">
        <v>1.2618156627389323</v>
      </c>
      <c r="AZ21" s="2">
        <f t="shared" ca="1" si="7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8"/>
        <v>KI</v>
      </c>
      <c r="BO21" s="2">
        <f t="shared" si="11"/>
        <v>0</v>
      </c>
      <c r="BP21" s="2">
        <f t="shared" si="2"/>
        <v>1</v>
      </c>
      <c r="BR21" s="2">
        <f t="shared" si="10"/>
        <v>0</v>
      </c>
      <c r="BS21" s="2">
        <f t="shared" si="10"/>
        <v>0</v>
      </c>
      <c r="BT21" s="2">
        <f t="shared" si="10"/>
        <v>0</v>
      </c>
      <c r="BU21" s="2">
        <f t="shared" si="10"/>
        <v>0</v>
      </c>
      <c r="BV21" s="2">
        <f t="shared" si="10"/>
        <v>0</v>
      </c>
      <c r="BW21" s="2">
        <f t="shared" si="10"/>
        <v>0</v>
      </c>
      <c r="BX21" s="2">
        <f t="shared" si="10"/>
        <v>0</v>
      </c>
      <c r="BY21" s="2">
        <f t="shared" si="10"/>
        <v>0</v>
      </c>
      <c r="BZ21" s="2">
        <f t="shared" si="10"/>
        <v>0</v>
      </c>
      <c r="CA21" s="2">
        <f t="shared" si="10"/>
        <v>0</v>
      </c>
      <c r="CB21" s="2">
        <f t="shared" si="10"/>
        <v>0</v>
      </c>
      <c r="CC21" s="2">
        <f t="shared" si="10"/>
        <v>0</v>
      </c>
      <c r="CD21" s="2">
        <f t="shared" si="10"/>
        <v>0</v>
      </c>
      <c r="CE21" s="2">
        <f t="shared" si="10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КА-15  -  α_рс</v>
      </c>
      <c r="B22" s="10" t="s">
        <v>2348</v>
      </c>
      <c r="C22" s="18">
        <v>1.5</v>
      </c>
      <c r="D22" s="18">
        <v>1.1200000000000001</v>
      </c>
      <c r="E22" s="22" t="s">
        <v>116</v>
      </c>
      <c r="F22" s="22">
        <v>3</v>
      </c>
      <c r="G22" s="22"/>
      <c r="H22" s="20">
        <f t="shared" ca="1" si="4"/>
        <v>0</v>
      </c>
      <c r="I22" s="16" t="str">
        <f t="shared" si="5"/>
        <v>15K002KI0022</v>
      </c>
      <c r="J22" s="54">
        <v>1.2276856734262718</v>
      </c>
      <c r="K22" s="54">
        <v>1.2419691240639947</v>
      </c>
      <c r="L22" s="54">
        <v>1.1885115800800508</v>
      </c>
      <c r="M22" s="54">
        <v>1.1627824134301135</v>
      </c>
      <c r="N22" s="54">
        <v>1.2265786650170092</v>
      </c>
      <c r="O22" s="54">
        <v>1.1644041520248394</v>
      </c>
      <c r="P22" s="54">
        <v>1.1313842929495452</v>
      </c>
      <c r="Q22" s="54">
        <v>1.1352021421493286</v>
      </c>
      <c r="R22" s="54">
        <v>1.1711543067113261</v>
      </c>
      <c r="S22" s="54">
        <v>1.1819931441763716</v>
      </c>
      <c r="T22" s="54">
        <v>1.1387120024181261</v>
      </c>
      <c r="U22" s="54">
        <v>1.1697026266073689</v>
      </c>
      <c r="V22" s="54">
        <v>1.1679959555584192</v>
      </c>
      <c r="W22" s="56">
        <v>1.2128572103871873</v>
      </c>
      <c r="X22" s="2">
        <f t="shared" ca="1" si="6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1.249073454288347</v>
      </c>
      <c r="AM22" s="55">
        <v>1.2673359711912369</v>
      </c>
      <c r="AN22" s="55">
        <v>1.2700510204817534</v>
      </c>
      <c r="AO22" s="55">
        <v>1.2449704586602761</v>
      </c>
      <c r="AP22" s="55">
        <v>1.2652980810338152</v>
      </c>
      <c r="AQ22" s="55">
        <v>1.2353806308951412</v>
      </c>
      <c r="AR22" s="55">
        <v>1.2271489048138255</v>
      </c>
      <c r="AS22" s="55">
        <v>1.2271606907717734</v>
      </c>
      <c r="AT22" s="55">
        <v>1.2355367542779281</v>
      </c>
      <c r="AU22" s="55">
        <v>1.2388330488243822</v>
      </c>
      <c r="AV22" s="55">
        <v>1.2332606559045594</v>
      </c>
      <c r="AW22" s="55">
        <v>1.2668553145832608</v>
      </c>
      <c r="AX22" s="55">
        <v>1.2659816007495184</v>
      </c>
      <c r="AY22" s="55">
        <v>1.2787218147797097</v>
      </c>
      <c r="AZ22" s="2">
        <f t="shared" ca="1" si="7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8"/>
        <v>KI</v>
      </c>
      <c r="BO22" s="2">
        <f t="shared" si="11"/>
        <v>0</v>
      </c>
      <c r="BP22" s="2">
        <f t="shared" si="2"/>
        <v>1</v>
      </c>
      <c r="BR22" s="2">
        <f t="shared" si="10"/>
        <v>0</v>
      </c>
      <c r="BS22" s="2">
        <f t="shared" si="10"/>
        <v>0</v>
      </c>
      <c r="BT22" s="2">
        <f t="shared" si="10"/>
        <v>0</v>
      </c>
      <c r="BU22" s="2">
        <f t="shared" si="10"/>
        <v>0</v>
      </c>
      <c r="BV22" s="2">
        <f t="shared" si="10"/>
        <v>0</v>
      </c>
      <c r="BW22" s="2">
        <f t="shared" si="10"/>
        <v>0</v>
      </c>
      <c r="BX22" s="2">
        <f t="shared" si="10"/>
        <v>0</v>
      </c>
      <c r="BY22" s="2">
        <f t="shared" si="10"/>
        <v>0</v>
      </c>
      <c r="BZ22" s="2">
        <f t="shared" si="10"/>
        <v>0</v>
      </c>
      <c r="CA22" s="2">
        <f t="shared" si="10"/>
        <v>0</v>
      </c>
      <c r="CB22" s="2">
        <f t="shared" si="10"/>
        <v>0</v>
      </c>
      <c r="CC22" s="2">
        <f t="shared" si="10"/>
        <v>0</v>
      </c>
      <c r="CD22" s="2">
        <f t="shared" si="10"/>
        <v>0</v>
      </c>
      <c r="CE22" s="2">
        <f t="shared" si="10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КА-16  -  α_рс</v>
      </c>
      <c r="B23" s="10" t="s">
        <v>2349</v>
      </c>
      <c r="C23" s="18">
        <v>1.5</v>
      </c>
      <c r="D23" s="18">
        <v>1.1200000000000001</v>
      </c>
      <c r="E23" s="22" t="s">
        <v>116</v>
      </c>
      <c r="F23" s="22">
        <v>3</v>
      </c>
      <c r="G23" s="22"/>
      <c r="H23" s="20">
        <f t="shared" ca="1" si="4"/>
        <v>0</v>
      </c>
      <c r="I23" s="16" t="str">
        <f t="shared" si="5"/>
        <v>16K002KI0022</v>
      </c>
      <c r="J23" s="54">
        <v>1.2319341715058587</v>
      </c>
      <c r="K23" s="54">
        <v>1.2687072686170675</v>
      </c>
      <c r="L23" s="54">
        <v>1.2750250836338752</v>
      </c>
      <c r="M23" s="54">
        <v>1.2505110470347025</v>
      </c>
      <c r="N23" s="54">
        <v>1.2567477095868316</v>
      </c>
      <c r="O23" s="54">
        <v>1.2049956958082526</v>
      </c>
      <c r="P23" s="54">
        <v>1.1863152827102126</v>
      </c>
      <c r="Q23" s="54">
        <v>1.1814608370788418</v>
      </c>
      <c r="R23" s="54">
        <v>1.1860987581724978</v>
      </c>
      <c r="S23" s="54">
        <v>1.2114949732405962</v>
      </c>
      <c r="T23" s="54">
        <v>1.2055809603483585</v>
      </c>
      <c r="U23" s="54">
        <v>1.1959950165026481</v>
      </c>
      <c r="V23" s="54">
        <v>1.1636906158385876</v>
      </c>
      <c r="W23" s="56">
        <v>1.188719053139949</v>
      </c>
      <c r="X23" s="2">
        <f t="shared" ca="1" si="6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1.3572705419476816</v>
      </c>
      <c r="AM23" s="55">
        <v>1.3604332085289572</v>
      </c>
      <c r="AN23" s="55">
        <v>1.2852805039274429</v>
      </c>
      <c r="AO23" s="55">
        <v>1.3366623284786983</v>
      </c>
      <c r="AP23" s="55">
        <v>1.3592908975957148</v>
      </c>
      <c r="AQ23" s="55">
        <v>1.2780469871040618</v>
      </c>
      <c r="AR23" s="55">
        <v>1.3036599425203881</v>
      </c>
      <c r="AS23" s="55">
        <v>1.2634816771233848</v>
      </c>
      <c r="AT23" s="55">
        <v>1.2772869587990463</v>
      </c>
      <c r="AU23" s="55">
        <v>1.2769892067795039</v>
      </c>
      <c r="AV23" s="55">
        <v>1.2787302128401041</v>
      </c>
      <c r="AW23" s="55">
        <v>1.3125154819648635</v>
      </c>
      <c r="AX23" s="55">
        <v>1.3143719905003888</v>
      </c>
      <c r="AY23" s="55">
        <v>1.3058994534166302</v>
      </c>
      <c r="AZ23" s="2">
        <f t="shared" ca="1" si="7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8"/>
        <v>KI</v>
      </c>
      <c r="BO23" s="2">
        <f t="shared" si="11"/>
        <v>0</v>
      </c>
      <c r="BP23" s="2">
        <f t="shared" si="2"/>
        <v>1</v>
      </c>
      <c r="BR23" s="2">
        <f t="shared" si="10"/>
        <v>0</v>
      </c>
      <c r="BS23" s="2">
        <f t="shared" si="10"/>
        <v>0</v>
      </c>
      <c r="BT23" s="2">
        <f t="shared" si="10"/>
        <v>0</v>
      </c>
      <c r="BU23" s="2">
        <f t="shared" si="10"/>
        <v>0</v>
      </c>
      <c r="BV23" s="2">
        <f t="shared" si="10"/>
        <v>0</v>
      </c>
      <c r="BW23" s="2">
        <f t="shared" si="10"/>
        <v>0</v>
      </c>
      <c r="BX23" s="2">
        <f t="shared" si="10"/>
        <v>0</v>
      </c>
      <c r="BY23" s="2">
        <f t="shared" si="10"/>
        <v>0</v>
      </c>
      <c r="BZ23" s="2">
        <f t="shared" si="10"/>
        <v>0</v>
      </c>
      <c r="CA23" s="2">
        <f t="shared" si="10"/>
        <v>0</v>
      </c>
      <c r="CB23" s="2">
        <f t="shared" si="10"/>
        <v>0</v>
      </c>
      <c r="CC23" s="2">
        <f t="shared" si="10"/>
        <v>0</v>
      </c>
      <c r="CD23" s="2">
        <f t="shared" si="10"/>
        <v>0</v>
      </c>
      <c r="CE23" s="2">
        <f t="shared" si="10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КА-7  -  Гшл</v>
      </c>
      <c r="B24" s="10" t="s">
        <v>2350</v>
      </c>
      <c r="C24" s="18">
        <v>9</v>
      </c>
      <c r="D24" s="18">
        <v>0.5</v>
      </c>
      <c r="E24" s="22" t="s">
        <v>726</v>
      </c>
      <c r="F24" s="22">
        <v>1</v>
      </c>
      <c r="G24" s="22">
        <v>1</v>
      </c>
      <c r="H24" s="20">
        <f t="shared" ca="1" si="4"/>
        <v>0</v>
      </c>
      <c r="I24" s="16" t="str">
        <f t="shared" si="5"/>
        <v>07K002SH0022</v>
      </c>
      <c r="J24" s="54">
        <v>0.79999999999999982</v>
      </c>
      <c r="K24" s="54">
        <v>0.8</v>
      </c>
      <c r="L24" s="54">
        <v>0.79999999999999982</v>
      </c>
      <c r="M24" s="54">
        <v>1.2000000000000002</v>
      </c>
      <c r="N24" s="54">
        <v>1.2000000000000002</v>
      </c>
      <c r="O24" s="54">
        <v>0</v>
      </c>
      <c r="P24" s="54">
        <v>1.6858513990524218</v>
      </c>
      <c r="Q24" s="54">
        <v>1.1999999999999997</v>
      </c>
      <c r="R24" s="54">
        <v>1.2000000000000004</v>
      </c>
      <c r="S24" s="54">
        <v>1.2</v>
      </c>
      <c r="T24" s="54">
        <v>0.90000000000000013</v>
      </c>
      <c r="U24" s="54">
        <v>0.8999999999999998</v>
      </c>
      <c r="V24" s="54">
        <v>0.9</v>
      </c>
      <c r="W24" s="56">
        <v>0.8999999999999998</v>
      </c>
      <c r="X24" s="2">
        <f t="shared" ca="1" si="6"/>
        <v>0</v>
      </c>
      <c r="Y24" s="2">
        <f t="shared" ca="1" si="6"/>
        <v>0</v>
      </c>
      <c r="Z24" s="2">
        <f t="shared" ca="1" si="6"/>
        <v>0</v>
      </c>
      <c r="AA24" s="2">
        <f t="shared" ca="1" si="6"/>
        <v>0</v>
      </c>
      <c r="AB24" s="2">
        <f t="shared" ca="1" si="6"/>
        <v>0</v>
      </c>
      <c r="AC24" s="2">
        <f t="shared" ca="1" si="6"/>
        <v>0</v>
      </c>
      <c r="AD24" s="2">
        <f t="shared" ca="1" si="6"/>
        <v>0</v>
      </c>
      <c r="AE24" s="2">
        <f t="shared" ca="1" si="6"/>
        <v>0</v>
      </c>
      <c r="AF24" s="2">
        <f t="shared" ca="1" si="6"/>
        <v>0</v>
      </c>
      <c r="AG24" s="2">
        <f t="shared" ca="1" si="6"/>
        <v>0</v>
      </c>
      <c r="AH24" s="2">
        <f t="shared" ca="1" si="6"/>
        <v>0</v>
      </c>
      <c r="AI24" s="2">
        <f t="shared" ca="1" si="6"/>
        <v>0</v>
      </c>
      <c r="AJ24" s="2">
        <f t="shared" ca="1" si="6"/>
        <v>0</v>
      </c>
      <c r="AK24" s="2">
        <f t="shared" ca="1" si="6"/>
        <v>0</v>
      </c>
      <c r="AL24" s="55">
        <v>2.4</v>
      </c>
      <c r="AM24" s="55">
        <v>2.4</v>
      </c>
      <c r="AN24" s="55">
        <v>2.399999999999999</v>
      </c>
      <c r="AO24" s="55">
        <v>2.3999999999999995</v>
      </c>
      <c r="AP24" s="55">
        <v>2.4</v>
      </c>
      <c r="AQ24" s="55">
        <v>0</v>
      </c>
      <c r="AR24" s="55">
        <v>2.4</v>
      </c>
      <c r="AS24" s="55">
        <v>2.3999999999999995</v>
      </c>
      <c r="AT24" s="55">
        <v>2.4</v>
      </c>
      <c r="AU24" s="55">
        <v>2.4000000000000004</v>
      </c>
      <c r="AV24" s="55">
        <v>2.4</v>
      </c>
      <c r="AW24" s="55">
        <v>2.4000000000000004</v>
      </c>
      <c r="AX24" s="55">
        <v>2.3999999999999995</v>
      </c>
      <c r="AY24" s="55">
        <v>2.4</v>
      </c>
      <c r="AZ24" s="2">
        <f t="shared" ca="1" si="7"/>
        <v>0</v>
      </c>
      <c r="BA24" s="2">
        <f t="shared" ca="1" si="7"/>
        <v>0</v>
      </c>
      <c r="BB24" s="2">
        <f t="shared" ca="1" si="7"/>
        <v>0</v>
      </c>
      <c r="BC24" s="2">
        <f t="shared" ca="1" si="7"/>
        <v>1</v>
      </c>
      <c r="BD24" s="2">
        <f t="shared" ca="1" si="7"/>
        <v>0</v>
      </c>
      <c r="BE24" s="2">
        <f t="shared" ca="1" si="7"/>
        <v>0</v>
      </c>
      <c r="BF24" s="2">
        <f t="shared" ca="1" si="7"/>
        <v>0</v>
      </c>
      <c r="BG24" s="2">
        <f t="shared" ca="1" si="7"/>
        <v>0</v>
      </c>
      <c r="BH24" s="2">
        <f t="shared" ca="1" si="7"/>
        <v>1</v>
      </c>
      <c r="BI24" s="2">
        <f t="shared" ca="1" si="7"/>
        <v>0</v>
      </c>
      <c r="BJ24" s="2">
        <f t="shared" ca="1" si="7"/>
        <v>0</v>
      </c>
      <c r="BK24" s="2">
        <f t="shared" ca="1" si="7"/>
        <v>0</v>
      </c>
      <c r="BL24" s="2">
        <f t="shared" ca="1" si="7"/>
        <v>0</v>
      </c>
      <c r="BM24" s="2">
        <f t="shared" ca="1" si="7"/>
        <v>0</v>
      </c>
      <c r="BN24" s="2" t="str">
        <f t="shared" si="8"/>
        <v>SH</v>
      </c>
      <c r="BO24" s="2">
        <f t="shared" si="11"/>
        <v>0</v>
      </c>
      <c r="BP24" s="2">
        <f t="shared" si="2"/>
        <v>1</v>
      </c>
      <c r="BR24" s="2">
        <f t="shared" ref="BR24:CE31" si="12">IF(AND(J87 &gt;0,J24&gt;$C24,J24 &gt;0.1),1,0)</f>
        <v>0</v>
      </c>
      <c r="BS24" s="2">
        <f t="shared" si="12"/>
        <v>0</v>
      </c>
      <c r="BT24" s="2">
        <f t="shared" si="12"/>
        <v>0</v>
      </c>
      <c r="BU24" s="2">
        <f t="shared" si="12"/>
        <v>0</v>
      </c>
      <c r="BV24" s="2">
        <f t="shared" si="12"/>
        <v>0</v>
      </c>
      <c r="BW24" s="2">
        <f t="shared" si="12"/>
        <v>0</v>
      </c>
      <c r="BX24" s="2">
        <f t="shared" si="12"/>
        <v>0</v>
      </c>
      <c r="BY24" s="2">
        <f t="shared" si="12"/>
        <v>0</v>
      </c>
      <c r="BZ24" s="2">
        <f t="shared" si="12"/>
        <v>0</v>
      </c>
      <c r="CA24" s="2">
        <f t="shared" si="12"/>
        <v>0</v>
      </c>
      <c r="CB24" s="2">
        <f t="shared" si="12"/>
        <v>0</v>
      </c>
      <c r="CC24" s="2">
        <f t="shared" si="12"/>
        <v>0</v>
      </c>
      <c r="CD24" s="2">
        <f t="shared" si="12"/>
        <v>0</v>
      </c>
      <c r="CE24" s="2">
        <f t="shared" si="12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КА-10  -  Гшл</v>
      </c>
      <c r="B25" s="10" t="s">
        <v>2351</v>
      </c>
      <c r="C25" s="18">
        <v>9</v>
      </c>
      <c r="D25" s="18">
        <v>0.5</v>
      </c>
      <c r="E25" s="22" t="s">
        <v>726</v>
      </c>
      <c r="F25" s="22">
        <v>1</v>
      </c>
      <c r="G25" s="22">
        <v>1</v>
      </c>
      <c r="H25" s="20">
        <f t="shared" ca="1" si="4"/>
        <v>0</v>
      </c>
      <c r="I25" s="16" t="str">
        <f t="shared" si="5"/>
        <v>10K002SH0022</v>
      </c>
      <c r="J25" s="54">
        <v>0.19999999999999998</v>
      </c>
      <c r="K25" s="54">
        <v>0.19999999999999998</v>
      </c>
      <c r="L25" s="54">
        <v>0.19999999999999998</v>
      </c>
      <c r="M25" s="54">
        <v>1.1000000000000003</v>
      </c>
      <c r="N25" s="54">
        <v>1.1000000000000001</v>
      </c>
      <c r="O25" s="54">
        <v>1.1000000000000003</v>
      </c>
      <c r="P25" s="54">
        <v>1.1000000000000001</v>
      </c>
      <c r="Q25" s="54">
        <v>1.0999999999999999</v>
      </c>
      <c r="R25" s="54">
        <v>1.0999999999999999</v>
      </c>
      <c r="S25" s="54">
        <v>1.1000000000000003</v>
      </c>
      <c r="T25" s="54">
        <v>0.30000000000000004</v>
      </c>
      <c r="U25" s="54">
        <v>0.3000000000000001</v>
      </c>
      <c r="V25" s="54">
        <v>0.29999999999999993</v>
      </c>
      <c r="W25" s="56">
        <v>0.29999999999999993</v>
      </c>
      <c r="X25" s="2">
        <f t="shared" ca="1" si="6"/>
        <v>0</v>
      </c>
      <c r="Y25" s="2">
        <f t="shared" ca="1" si="6"/>
        <v>0</v>
      </c>
      <c r="Z25" s="2">
        <f t="shared" ca="1" si="6"/>
        <v>0</v>
      </c>
      <c r="AA25" s="2">
        <f t="shared" ca="1" si="6"/>
        <v>0</v>
      </c>
      <c r="AB25" s="2">
        <f t="shared" ca="1" si="6"/>
        <v>0</v>
      </c>
      <c r="AC25" s="2">
        <f t="shared" ca="1" si="6"/>
        <v>0</v>
      </c>
      <c r="AD25" s="2">
        <f t="shared" ca="1" si="6"/>
        <v>0</v>
      </c>
      <c r="AE25" s="2">
        <f t="shared" ca="1" si="6"/>
        <v>0</v>
      </c>
      <c r="AF25" s="2">
        <f t="shared" ca="1" si="6"/>
        <v>0</v>
      </c>
      <c r="AG25" s="2">
        <f t="shared" ca="1" si="6"/>
        <v>0</v>
      </c>
      <c r="AH25" s="2">
        <f t="shared" ca="1" si="6"/>
        <v>0</v>
      </c>
      <c r="AI25" s="2">
        <f t="shared" ca="1" si="6"/>
        <v>0</v>
      </c>
      <c r="AJ25" s="2">
        <f t="shared" ca="1" si="6"/>
        <v>0</v>
      </c>
      <c r="AK25" s="2">
        <f t="shared" ca="1" si="6"/>
        <v>0</v>
      </c>
      <c r="AL25" s="55">
        <v>2.3999999999999995</v>
      </c>
      <c r="AM25" s="55">
        <v>2.4</v>
      </c>
      <c r="AN25" s="55">
        <v>2.4</v>
      </c>
      <c r="AO25" s="55">
        <v>2.4000000000000004</v>
      </c>
      <c r="AP25" s="55">
        <v>2.4</v>
      </c>
      <c r="AQ25" s="55">
        <v>2.3999999999999995</v>
      </c>
      <c r="AR25" s="55">
        <v>2.4</v>
      </c>
      <c r="AS25" s="55">
        <v>2.4000000000000004</v>
      </c>
      <c r="AT25" s="55">
        <v>2.4</v>
      </c>
      <c r="AU25" s="55">
        <v>2.4000000000000004</v>
      </c>
      <c r="AV25" s="55">
        <v>2.4</v>
      </c>
      <c r="AW25" s="55">
        <v>2.4</v>
      </c>
      <c r="AX25" s="55">
        <v>2.3999999999999995</v>
      </c>
      <c r="AY25" s="55">
        <v>2.4</v>
      </c>
      <c r="AZ25" s="2">
        <f t="shared" ca="1" si="7"/>
        <v>0</v>
      </c>
      <c r="BA25" s="2">
        <f t="shared" ca="1" si="7"/>
        <v>0</v>
      </c>
      <c r="BB25" s="2">
        <f t="shared" ca="1" si="7"/>
        <v>0</v>
      </c>
      <c r="BC25" s="2">
        <f t="shared" ca="1" si="7"/>
        <v>1</v>
      </c>
      <c r="BD25" s="2">
        <f t="shared" ca="1" si="7"/>
        <v>0</v>
      </c>
      <c r="BE25" s="2">
        <f t="shared" ca="1" si="7"/>
        <v>0</v>
      </c>
      <c r="BF25" s="2">
        <f t="shared" ca="1" si="7"/>
        <v>0</v>
      </c>
      <c r="BG25" s="2">
        <f t="shared" ca="1" si="7"/>
        <v>0</v>
      </c>
      <c r="BH25" s="2">
        <f t="shared" ca="1" si="7"/>
        <v>1</v>
      </c>
      <c r="BI25" s="2">
        <f t="shared" ca="1" si="7"/>
        <v>0</v>
      </c>
      <c r="BJ25" s="2">
        <f t="shared" ca="1" si="7"/>
        <v>0</v>
      </c>
      <c r="BK25" s="2">
        <f t="shared" ca="1" si="7"/>
        <v>0</v>
      </c>
      <c r="BL25" s="2">
        <f t="shared" ca="1" si="7"/>
        <v>0</v>
      </c>
      <c r="BM25" s="2">
        <f t="shared" ca="1" si="7"/>
        <v>0</v>
      </c>
      <c r="BN25" s="2" t="str">
        <f t="shared" si="8"/>
        <v>SH</v>
      </c>
      <c r="BO25" s="2">
        <f t="shared" si="11"/>
        <v>0</v>
      </c>
      <c r="BP25" s="2">
        <f t="shared" si="2"/>
        <v>1</v>
      </c>
      <c r="BR25" s="2">
        <f t="shared" si="12"/>
        <v>0</v>
      </c>
      <c r="BS25" s="2">
        <f t="shared" si="12"/>
        <v>0</v>
      </c>
      <c r="BT25" s="2">
        <f t="shared" si="12"/>
        <v>0</v>
      </c>
      <c r="BU25" s="2">
        <f t="shared" si="12"/>
        <v>0</v>
      </c>
      <c r="BV25" s="2">
        <f t="shared" si="12"/>
        <v>0</v>
      </c>
      <c r="BW25" s="2">
        <f t="shared" si="12"/>
        <v>0</v>
      </c>
      <c r="BX25" s="2">
        <f t="shared" si="12"/>
        <v>0</v>
      </c>
      <c r="BY25" s="2">
        <f t="shared" si="12"/>
        <v>0</v>
      </c>
      <c r="BZ25" s="2">
        <f t="shared" si="12"/>
        <v>0</v>
      </c>
      <c r="CA25" s="2">
        <f t="shared" si="12"/>
        <v>0</v>
      </c>
      <c r="CB25" s="2">
        <f t="shared" si="12"/>
        <v>0</v>
      </c>
      <c r="CC25" s="2">
        <f t="shared" si="12"/>
        <v>0</v>
      </c>
      <c r="CD25" s="2">
        <f t="shared" si="12"/>
        <v>0</v>
      </c>
      <c r="CE25" s="2">
        <f t="shared" si="12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КА-11  -  Гшл</v>
      </c>
      <c r="B26" s="10" t="s">
        <v>2352</v>
      </c>
      <c r="C26" s="18">
        <v>9</v>
      </c>
      <c r="D26" s="18">
        <v>0.5</v>
      </c>
      <c r="E26" s="22" t="s">
        <v>726</v>
      </c>
      <c r="F26" s="22">
        <v>1</v>
      </c>
      <c r="G26" s="22">
        <v>1</v>
      </c>
      <c r="H26" s="20">
        <f t="shared" ca="1" si="4"/>
        <v>0</v>
      </c>
      <c r="I26" s="16" t="str">
        <f t="shared" si="5"/>
        <v>11K002SH0022</v>
      </c>
      <c r="J26" s="54">
        <v>1.3999999999999997</v>
      </c>
      <c r="K26" s="54">
        <v>1.3999999999999995</v>
      </c>
      <c r="L26" s="54">
        <v>1.4000000000000004</v>
      </c>
      <c r="M26" s="54">
        <v>2.4</v>
      </c>
      <c r="N26" s="54">
        <v>2.3999999999999995</v>
      </c>
      <c r="O26" s="54">
        <v>2.3999999999999995</v>
      </c>
      <c r="P26" s="54">
        <v>2.399999999999999</v>
      </c>
      <c r="Q26" s="54">
        <v>2.4</v>
      </c>
      <c r="R26" s="54">
        <v>2.3999999999999995</v>
      </c>
      <c r="S26" s="54">
        <v>2.4</v>
      </c>
      <c r="T26" s="54">
        <v>1.5999999999999996</v>
      </c>
      <c r="U26" s="54">
        <v>1.6</v>
      </c>
      <c r="V26" s="54">
        <v>1.6</v>
      </c>
      <c r="W26" s="56">
        <v>1.5999999999999999</v>
      </c>
      <c r="X26" s="2">
        <f t="shared" ca="1" si="6"/>
        <v>0</v>
      </c>
      <c r="Y26" s="2">
        <f t="shared" ca="1" si="6"/>
        <v>0</v>
      </c>
      <c r="Z26" s="2">
        <f t="shared" ca="1" si="6"/>
        <v>0</v>
      </c>
      <c r="AA26" s="2">
        <f t="shared" ca="1" si="6"/>
        <v>0</v>
      </c>
      <c r="AB26" s="2">
        <f t="shared" ca="1" si="6"/>
        <v>0</v>
      </c>
      <c r="AC26" s="2">
        <f t="shared" ca="1" si="6"/>
        <v>0</v>
      </c>
      <c r="AD26" s="2">
        <f t="shared" ca="1" si="6"/>
        <v>0</v>
      </c>
      <c r="AE26" s="2">
        <f t="shared" ca="1" si="6"/>
        <v>0</v>
      </c>
      <c r="AF26" s="2">
        <f t="shared" ca="1" si="6"/>
        <v>0</v>
      </c>
      <c r="AG26" s="2">
        <f t="shared" ca="1" si="6"/>
        <v>0</v>
      </c>
      <c r="AH26" s="2">
        <f t="shared" ca="1" si="6"/>
        <v>0</v>
      </c>
      <c r="AI26" s="2">
        <f t="shared" ca="1" si="6"/>
        <v>0</v>
      </c>
      <c r="AJ26" s="2">
        <f t="shared" ca="1" si="6"/>
        <v>0</v>
      </c>
      <c r="AK26" s="2">
        <f t="shared" ca="1" si="6"/>
        <v>0</v>
      </c>
      <c r="AL26" s="55">
        <v>2.4</v>
      </c>
      <c r="AM26" s="55">
        <v>2.4</v>
      </c>
      <c r="AN26" s="55">
        <v>2.4</v>
      </c>
      <c r="AO26" s="55">
        <v>2.4</v>
      </c>
      <c r="AP26" s="55">
        <v>2.4</v>
      </c>
      <c r="AQ26" s="55">
        <v>2.4000000000000004</v>
      </c>
      <c r="AR26" s="55">
        <v>2.4</v>
      </c>
      <c r="AS26" s="55">
        <v>2.4</v>
      </c>
      <c r="AT26" s="55">
        <v>2.4</v>
      </c>
      <c r="AU26" s="55">
        <v>2.4</v>
      </c>
      <c r="AV26" s="55">
        <v>2.4</v>
      </c>
      <c r="AW26" s="55">
        <v>2.4</v>
      </c>
      <c r="AX26" s="55">
        <v>2.4</v>
      </c>
      <c r="AY26" s="55">
        <v>2.4</v>
      </c>
      <c r="AZ26" s="2">
        <f t="shared" ca="1" si="7"/>
        <v>0</v>
      </c>
      <c r="BA26" s="2">
        <f t="shared" ca="1" si="7"/>
        <v>0</v>
      </c>
      <c r="BB26" s="2">
        <f t="shared" ca="1" si="7"/>
        <v>0</v>
      </c>
      <c r="BC26" s="2">
        <f t="shared" ca="1" si="7"/>
        <v>1</v>
      </c>
      <c r="BD26" s="2">
        <f t="shared" ca="1" si="7"/>
        <v>0</v>
      </c>
      <c r="BE26" s="2">
        <f t="shared" ca="1" si="7"/>
        <v>0</v>
      </c>
      <c r="BF26" s="2">
        <f t="shared" ca="1" si="7"/>
        <v>0</v>
      </c>
      <c r="BG26" s="2">
        <f t="shared" ca="1" si="7"/>
        <v>0</v>
      </c>
      <c r="BH26" s="2">
        <f t="shared" ca="1" si="7"/>
        <v>1</v>
      </c>
      <c r="BI26" s="2">
        <f t="shared" ca="1" si="7"/>
        <v>0</v>
      </c>
      <c r="BJ26" s="2">
        <f t="shared" ca="1" si="7"/>
        <v>0</v>
      </c>
      <c r="BK26" s="2">
        <f t="shared" ca="1" si="7"/>
        <v>0</v>
      </c>
      <c r="BL26" s="2">
        <f t="shared" ca="1" si="7"/>
        <v>0</v>
      </c>
      <c r="BM26" s="2">
        <f t="shared" ca="1" si="7"/>
        <v>0</v>
      </c>
      <c r="BN26" s="2" t="str">
        <f t="shared" si="8"/>
        <v>SH</v>
      </c>
      <c r="BO26" s="2">
        <f t="shared" si="11"/>
        <v>0</v>
      </c>
      <c r="BP26" s="2">
        <f t="shared" si="2"/>
        <v>1</v>
      </c>
      <c r="BR26" s="2">
        <f t="shared" si="12"/>
        <v>0</v>
      </c>
      <c r="BS26" s="2">
        <f t="shared" si="12"/>
        <v>0</v>
      </c>
      <c r="BT26" s="2">
        <f t="shared" si="12"/>
        <v>0</v>
      </c>
      <c r="BU26" s="2">
        <f t="shared" si="12"/>
        <v>0</v>
      </c>
      <c r="BV26" s="2">
        <f t="shared" si="12"/>
        <v>0</v>
      </c>
      <c r="BW26" s="2">
        <f t="shared" si="12"/>
        <v>0</v>
      </c>
      <c r="BX26" s="2">
        <f t="shared" si="12"/>
        <v>0</v>
      </c>
      <c r="BY26" s="2">
        <f t="shared" si="12"/>
        <v>0</v>
      </c>
      <c r="BZ26" s="2">
        <f t="shared" si="12"/>
        <v>0</v>
      </c>
      <c r="CA26" s="2">
        <f t="shared" si="12"/>
        <v>0</v>
      </c>
      <c r="CB26" s="2">
        <f t="shared" si="12"/>
        <v>0</v>
      </c>
      <c r="CC26" s="2">
        <f t="shared" si="12"/>
        <v>0</v>
      </c>
      <c r="CD26" s="2">
        <f t="shared" si="12"/>
        <v>0</v>
      </c>
      <c r="CE26" s="2">
        <f t="shared" si="12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КА-12  -  Гшл</v>
      </c>
      <c r="B27" s="10" t="s">
        <v>2353</v>
      </c>
      <c r="C27" s="18">
        <v>9</v>
      </c>
      <c r="D27" s="18">
        <v>0.5</v>
      </c>
      <c r="E27" s="22" t="s">
        <v>726</v>
      </c>
      <c r="F27" s="22">
        <v>1</v>
      </c>
      <c r="G27" s="22">
        <v>1</v>
      </c>
      <c r="H27" s="20">
        <f t="shared" ca="1" si="4"/>
        <v>0</v>
      </c>
      <c r="I27" s="16" t="str">
        <f t="shared" si="5"/>
        <v>12K002SH0022</v>
      </c>
      <c r="J27" s="54">
        <v>0</v>
      </c>
      <c r="K27" s="54">
        <v>3.277309524903997</v>
      </c>
      <c r="L27" s="54">
        <v>2.5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6">
        <v>0</v>
      </c>
      <c r="X27" s="2">
        <f t="shared" ca="1" si="6"/>
        <v>0</v>
      </c>
      <c r="Y27" s="2">
        <f t="shared" ca="1" si="6"/>
        <v>0</v>
      </c>
      <c r="Z27" s="2">
        <f t="shared" ca="1" si="6"/>
        <v>0</v>
      </c>
      <c r="AA27" s="2">
        <f t="shared" ca="1" si="6"/>
        <v>0</v>
      </c>
      <c r="AB27" s="2">
        <f t="shared" ca="1" si="6"/>
        <v>0</v>
      </c>
      <c r="AC27" s="2">
        <f t="shared" ca="1" si="6"/>
        <v>0</v>
      </c>
      <c r="AD27" s="2">
        <f t="shared" ca="1" si="6"/>
        <v>0</v>
      </c>
      <c r="AE27" s="2">
        <f t="shared" ca="1" si="6"/>
        <v>0</v>
      </c>
      <c r="AF27" s="2">
        <f t="shared" ca="1" si="6"/>
        <v>0</v>
      </c>
      <c r="AG27" s="2">
        <f t="shared" ca="1" si="6"/>
        <v>0</v>
      </c>
      <c r="AH27" s="2">
        <f t="shared" ca="1" si="6"/>
        <v>0</v>
      </c>
      <c r="AI27" s="2">
        <f t="shared" ca="1" si="6"/>
        <v>0</v>
      </c>
      <c r="AJ27" s="2">
        <f t="shared" ca="1" si="6"/>
        <v>0</v>
      </c>
      <c r="AK27" s="2">
        <f t="shared" ca="1" si="6"/>
        <v>0</v>
      </c>
      <c r="AL27" s="55">
        <v>0</v>
      </c>
      <c r="AM27" s="55">
        <v>2.4</v>
      </c>
      <c r="AN27" s="55">
        <v>2.4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5">
        <v>0</v>
      </c>
      <c r="AU27" s="55">
        <v>0</v>
      </c>
      <c r="AV27" s="55">
        <v>0</v>
      </c>
      <c r="AW27" s="55">
        <v>0</v>
      </c>
      <c r="AX27" s="55">
        <v>0</v>
      </c>
      <c r="AY27" s="55">
        <v>0</v>
      </c>
      <c r="AZ27" s="2">
        <f t="shared" ca="1" si="7"/>
        <v>0</v>
      </c>
      <c r="BA27" s="2">
        <f t="shared" ca="1" si="7"/>
        <v>0</v>
      </c>
      <c r="BB27" s="2">
        <f t="shared" ca="1" si="7"/>
        <v>0</v>
      </c>
      <c r="BC27" s="2">
        <f t="shared" ca="1" si="7"/>
        <v>1</v>
      </c>
      <c r="BD27" s="2">
        <f t="shared" ca="1" si="7"/>
        <v>0</v>
      </c>
      <c r="BE27" s="2">
        <f t="shared" ca="1" si="7"/>
        <v>0</v>
      </c>
      <c r="BF27" s="2">
        <f t="shared" ca="1" si="7"/>
        <v>0</v>
      </c>
      <c r="BG27" s="2">
        <f t="shared" ca="1" si="7"/>
        <v>0</v>
      </c>
      <c r="BH27" s="2">
        <f t="shared" ca="1" si="7"/>
        <v>1</v>
      </c>
      <c r="BI27" s="2">
        <f t="shared" ca="1" si="7"/>
        <v>0</v>
      </c>
      <c r="BJ27" s="2">
        <f t="shared" ca="1" si="7"/>
        <v>0</v>
      </c>
      <c r="BK27" s="2">
        <f t="shared" ca="1" si="7"/>
        <v>0</v>
      </c>
      <c r="BL27" s="2">
        <f t="shared" ca="1" si="7"/>
        <v>0</v>
      </c>
      <c r="BM27" s="2">
        <f t="shared" ca="1" si="7"/>
        <v>0</v>
      </c>
      <c r="BN27" s="2" t="str">
        <f t="shared" si="8"/>
        <v>SH</v>
      </c>
      <c r="BP27" s="2">
        <f t="shared" si="2"/>
        <v>0</v>
      </c>
      <c r="BR27" s="2">
        <f t="shared" si="12"/>
        <v>0</v>
      </c>
      <c r="BS27" s="2">
        <f t="shared" si="12"/>
        <v>0</v>
      </c>
      <c r="BT27" s="2">
        <f t="shared" si="12"/>
        <v>0</v>
      </c>
      <c r="BU27" s="2">
        <f t="shared" si="12"/>
        <v>0</v>
      </c>
      <c r="BV27" s="2">
        <f t="shared" si="12"/>
        <v>0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BZ27" s="2">
        <f t="shared" si="12"/>
        <v>0</v>
      </c>
      <c r="CA27" s="2">
        <f t="shared" si="12"/>
        <v>0</v>
      </c>
      <c r="CB27" s="2">
        <f t="shared" si="12"/>
        <v>0</v>
      </c>
      <c r="CC27" s="2">
        <f t="shared" si="12"/>
        <v>0</v>
      </c>
      <c r="CD27" s="2">
        <f t="shared" si="12"/>
        <v>0</v>
      </c>
      <c r="CE27" s="2">
        <f t="shared" si="12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КА-13  -  Гшл</v>
      </c>
      <c r="B28" s="10" t="s">
        <v>2354</v>
      </c>
      <c r="C28" s="18">
        <v>9</v>
      </c>
      <c r="D28" s="18">
        <v>0.5</v>
      </c>
      <c r="E28" s="22" t="s">
        <v>726</v>
      </c>
      <c r="F28" s="22">
        <v>1</v>
      </c>
      <c r="G28" s="22">
        <v>1</v>
      </c>
      <c r="H28" s="20">
        <f t="shared" ca="1" si="4"/>
        <v>0</v>
      </c>
      <c r="I28" s="16" t="str">
        <f t="shared" si="5"/>
        <v>13K002SH0022</v>
      </c>
      <c r="J28" s="54">
        <v>1</v>
      </c>
      <c r="K28" s="54">
        <v>1</v>
      </c>
      <c r="L28" s="54">
        <v>1</v>
      </c>
      <c r="M28" s="54">
        <v>2</v>
      </c>
      <c r="N28" s="54">
        <v>2</v>
      </c>
      <c r="O28" s="54">
        <v>2</v>
      </c>
      <c r="P28" s="54">
        <v>2</v>
      </c>
      <c r="Q28" s="54">
        <v>2</v>
      </c>
      <c r="R28" s="54">
        <v>2</v>
      </c>
      <c r="S28" s="54">
        <v>2</v>
      </c>
      <c r="T28" s="54">
        <v>0.3</v>
      </c>
      <c r="U28" s="54">
        <v>0.3</v>
      </c>
      <c r="V28" s="54">
        <v>0.30000000000000004</v>
      </c>
      <c r="W28" s="56">
        <v>0.3000000000000001</v>
      </c>
      <c r="X28" s="2">
        <f t="shared" ca="1" si="6"/>
        <v>0</v>
      </c>
      <c r="Y28" s="2">
        <f t="shared" ca="1" si="6"/>
        <v>0</v>
      </c>
      <c r="Z28" s="2">
        <f t="shared" ca="1" si="6"/>
        <v>0</v>
      </c>
      <c r="AA28" s="2">
        <f t="shared" ca="1" si="6"/>
        <v>0</v>
      </c>
      <c r="AB28" s="2">
        <f t="shared" ca="1" si="6"/>
        <v>0</v>
      </c>
      <c r="AC28" s="2">
        <f t="shared" ca="1" si="6"/>
        <v>0</v>
      </c>
      <c r="AD28" s="2">
        <f t="shared" ca="1" si="6"/>
        <v>0</v>
      </c>
      <c r="AE28" s="2">
        <f t="shared" ca="1" si="6"/>
        <v>0</v>
      </c>
      <c r="AF28" s="2">
        <f t="shared" ca="1" si="6"/>
        <v>0</v>
      </c>
      <c r="AG28" s="2">
        <f t="shared" ca="1" si="6"/>
        <v>0</v>
      </c>
      <c r="AH28" s="2">
        <f t="shared" ca="1" si="6"/>
        <v>0</v>
      </c>
      <c r="AI28" s="2">
        <f t="shared" ca="1" si="6"/>
        <v>0</v>
      </c>
      <c r="AJ28" s="2">
        <f t="shared" ca="1" si="6"/>
        <v>0</v>
      </c>
      <c r="AK28" s="2">
        <f t="shared" ca="1" si="6"/>
        <v>0</v>
      </c>
      <c r="AL28" s="55">
        <v>2.4</v>
      </c>
      <c r="AM28" s="55">
        <v>2.4</v>
      </c>
      <c r="AN28" s="55">
        <v>2.4</v>
      </c>
      <c r="AO28" s="55">
        <v>2.4</v>
      </c>
      <c r="AP28" s="55">
        <v>2.4</v>
      </c>
      <c r="AQ28" s="55">
        <v>2.4</v>
      </c>
      <c r="AR28" s="55">
        <v>2.4</v>
      </c>
      <c r="AS28" s="55">
        <v>2.3999999999999995</v>
      </c>
      <c r="AT28" s="55">
        <v>2.4</v>
      </c>
      <c r="AU28" s="55">
        <v>2.4</v>
      </c>
      <c r="AV28" s="55">
        <v>2.4</v>
      </c>
      <c r="AW28" s="55">
        <v>2.4</v>
      </c>
      <c r="AX28" s="55">
        <v>2.4000000000000004</v>
      </c>
      <c r="AY28" s="55">
        <v>2.4</v>
      </c>
      <c r="AZ28" s="2">
        <f t="shared" ca="1" si="7"/>
        <v>0</v>
      </c>
      <c r="BA28" s="2">
        <f t="shared" ca="1" si="7"/>
        <v>0</v>
      </c>
      <c r="BB28" s="2">
        <f t="shared" ca="1" si="7"/>
        <v>0</v>
      </c>
      <c r="BC28" s="2">
        <f t="shared" ca="1" si="7"/>
        <v>1</v>
      </c>
      <c r="BD28" s="2">
        <f t="shared" ca="1" si="7"/>
        <v>0</v>
      </c>
      <c r="BE28" s="2">
        <f t="shared" ca="1" si="7"/>
        <v>0</v>
      </c>
      <c r="BF28" s="2">
        <f t="shared" ca="1" si="7"/>
        <v>0</v>
      </c>
      <c r="BG28" s="2">
        <f t="shared" ca="1" si="7"/>
        <v>0</v>
      </c>
      <c r="BH28" s="2">
        <f t="shared" ca="1" si="7"/>
        <v>1</v>
      </c>
      <c r="BI28" s="2">
        <f t="shared" ca="1" si="7"/>
        <v>0</v>
      </c>
      <c r="BJ28" s="2">
        <f t="shared" ca="1" si="7"/>
        <v>0</v>
      </c>
      <c r="BK28" s="2">
        <f t="shared" ca="1" si="7"/>
        <v>0</v>
      </c>
      <c r="BL28" s="2">
        <f t="shared" ca="1" si="7"/>
        <v>0</v>
      </c>
      <c r="BM28" s="2">
        <f t="shared" ca="1" si="7"/>
        <v>0</v>
      </c>
      <c r="BN28" s="2" t="str">
        <f t="shared" si="8"/>
        <v>SH</v>
      </c>
      <c r="BO28" s="2">
        <f t="shared" ref="BO28:BO34" si="13">IF(AND(COUNTIF(J28:W28,"&gt;0")&gt;6,COUNTIF(J28:W28,"&gt;0")=SUM(BR28:CE28)),SUM(BR28:CE28),0)</f>
        <v>0</v>
      </c>
      <c r="BP28" s="2">
        <f t="shared" si="2"/>
        <v>1</v>
      </c>
      <c r="BR28" s="2">
        <f t="shared" si="12"/>
        <v>0</v>
      </c>
      <c r="BS28" s="2">
        <f t="shared" si="12"/>
        <v>0</v>
      </c>
      <c r="BT28" s="2">
        <f t="shared" si="12"/>
        <v>0</v>
      </c>
      <c r="BU28" s="2">
        <f t="shared" si="12"/>
        <v>0</v>
      </c>
      <c r="BV28" s="2">
        <f t="shared" si="12"/>
        <v>0</v>
      </c>
      <c r="BW28" s="2">
        <f t="shared" si="12"/>
        <v>0</v>
      </c>
      <c r="BX28" s="2">
        <f t="shared" si="12"/>
        <v>0</v>
      </c>
      <c r="BY28" s="2">
        <f t="shared" si="12"/>
        <v>0</v>
      </c>
      <c r="BZ28" s="2">
        <f t="shared" si="12"/>
        <v>0</v>
      </c>
      <c r="CA28" s="2">
        <f t="shared" si="12"/>
        <v>0</v>
      </c>
      <c r="CB28" s="2">
        <f t="shared" si="12"/>
        <v>0</v>
      </c>
      <c r="CC28" s="2">
        <f t="shared" si="12"/>
        <v>0</v>
      </c>
      <c r="CD28" s="2">
        <f t="shared" si="12"/>
        <v>0</v>
      </c>
      <c r="CE28" s="2">
        <f t="shared" si="12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КА-14  -  Гшл</v>
      </c>
      <c r="B29" s="10" t="s">
        <v>2355</v>
      </c>
      <c r="C29" s="18">
        <v>9</v>
      </c>
      <c r="D29" s="18">
        <v>0.5</v>
      </c>
      <c r="E29" s="22" t="s">
        <v>726</v>
      </c>
      <c r="F29" s="22">
        <v>1</v>
      </c>
      <c r="G29" s="22">
        <v>1</v>
      </c>
      <c r="H29" s="20">
        <f t="shared" ca="1" si="4"/>
        <v>0</v>
      </c>
      <c r="I29" s="16" t="str">
        <f t="shared" si="5"/>
        <v>14K002SH0022</v>
      </c>
      <c r="J29" s="54">
        <v>1.899999999999999</v>
      </c>
      <c r="K29" s="54">
        <v>1.9</v>
      </c>
      <c r="L29" s="54">
        <v>1.9000000000000004</v>
      </c>
      <c r="M29" s="54">
        <v>2.2000000000000002</v>
      </c>
      <c r="N29" s="54">
        <v>2.1999999999999997</v>
      </c>
      <c r="O29" s="54">
        <v>2.2000000000000002</v>
      </c>
      <c r="P29" s="54">
        <v>2.2000000000000002</v>
      </c>
      <c r="Q29" s="54">
        <v>2.2000000000000002</v>
      </c>
      <c r="R29" s="54">
        <v>2.2000000000000006</v>
      </c>
      <c r="S29" s="54">
        <v>2.2000000000000002</v>
      </c>
      <c r="T29" s="54">
        <v>2.1</v>
      </c>
      <c r="U29" s="54">
        <v>2.1</v>
      </c>
      <c r="V29" s="54">
        <v>2.1000000000000005</v>
      </c>
      <c r="W29" s="56">
        <v>2.1</v>
      </c>
      <c r="X29" s="2">
        <f t="shared" ca="1" si="6"/>
        <v>0</v>
      </c>
      <c r="Y29" s="2">
        <f t="shared" ca="1" si="6"/>
        <v>0</v>
      </c>
      <c r="Z29" s="2">
        <f t="shared" ca="1" si="6"/>
        <v>0</v>
      </c>
      <c r="AA29" s="2">
        <f t="shared" ca="1" si="6"/>
        <v>0</v>
      </c>
      <c r="AB29" s="2">
        <f t="shared" ca="1" si="6"/>
        <v>0</v>
      </c>
      <c r="AC29" s="2">
        <f t="shared" ca="1" si="6"/>
        <v>0</v>
      </c>
      <c r="AD29" s="2">
        <f t="shared" ca="1" si="6"/>
        <v>0</v>
      </c>
      <c r="AE29" s="2">
        <f t="shared" ca="1" si="6"/>
        <v>0</v>
      </c>
      <c r="AF29" s="2">
        <f t="shared" ca="1" si="6"/>
        <v>0</v>
      </c>
      <c r="AG29" s="2">
        <f t="shared" ca="1" si="6"/>
        <v>0</v>
      </c>
      <c r="AH29" s="2">
        <f t="shared" ca="1" si="6"/>
        <v>0</v>
      </c>
      <c r="AI29" s="2">
        <f t="shared" ca="1" si="6"/>
        <v>0</v>
      </c>
      <c r="AJ29" s="2">
        <f t="shared" ca="1" si="6"/>
        <v>0</v>
      </c>
      <c r="AK29" s="2">
        <f t="shared" ca="1" si="6"/>
        <v>0</v>
      </c>
      <c r="AL29" s="55">
        <v>5</v>
      </c>
      <c r="AM29" s="55">
        <v>5</v>
      </c>
      <c r="AN29" s="55">
        <v>5</v>
      </c>
      <c r="AO29" s="55">
        <v>5</v>
      </c>
      <c r="AP29" s="55">
        <v>5</v>
      </c>
      <c r="AQ29" s="55">
        <v>5.0000000000000009</v>
      </c>
      <c r="AR29" s="55">
        <v>5.0000000000000009</v>
      </c>
      <c r="AS29" s="55">
        <v>5</v>
      </c>
      <c r="AT29" s="55">
        <v>5</v>
      </c>
      <c r="AU29" s="55">
        <v>4.9999999999999991</v>
      </c>
      <c r="AV29" s="55">
        <v>5</v>
      </c>
      <c r="AW29" s="55">
        <v>4.9999999999999991</v>
      </c>
      <c r="AX29" s="55">
        <v>4.9999999999999991</v>
      </c>
      <c r="AY29" s="55">
        <v>5</v>
      </c>
      <c r="AZ29" s="2">
        <f t="shared" ca="1" si="7"/>
        <v>0</v>
      </c>
      <c r="BA29" s="2">
        <f t="shared" ca="1" si="7"/>
        <v>0</v>
      </c>
      <c r="BB29" s="2">
        <f t="shared" ca="1" si="7"/>
        <v>0</v>
      </c>
      <c r="BC29" s="2">
        <f t="shared" ca="1" si="7"/>
        <v>1</v>
      </c>
      <c r="BD29" s="2">
        <f t="shared" ca="1" si="7"/>
        <v>0</v>
      </c>
      <c r="BE29" s="2">
        <f t="shared" ca="1" si="7"/>
        <v>0</v>
      </c>
      <c r="BF29" s="2">
        <f t="shared" ca="1" si="7"/>
        <v>0</v>
      </c>
      <c r="BG29" s="2">
        <f t="shared" ca="1" si="7"/>
        <v>0</v>
      </c>
      <c r="BH29" s="2">
        <f t="shared" ca="1" si="7"/>
        <v>1</v>
      </c>
      <c r="BI29" s="2">
        <f t="shared" ca="1" si="7"/>
        <v>0</v>
      </c>
      <c r="BJ29" s="2">
        <f t="shared" ca="1" si="7"/>
        <v>0</v>
      </c>
      <c r="BK29" s="2">
        <f t="shared" ca="1" si="7"/>
        <v>0</v>
      </c>
      <c r="BL29" s="2">
        <f t="shared" ca="1" si="7"/>
        <v>0</v>
      </c>
      <c r="BM29" s="2">
        <f t="shared" ca="1" si="7"/>
        <v>0</v>
      </c>
      <c r="BN29" s="2" t="str">
        <f t="shared" si="8"/>
        <v>SH</v>
      </c>
      <c r="BO29" s="2">
        <f t="shared" si="13"/>
        <v>0</v>
      </c>
      <c r="BP29" s="2">
        <f t="shared" si="2"/>
        <v>1</v>
      </c>
      <c r="BR29" s="2">
        <f t="shared" si="12"/>
        <v>0</v>
      </c>
      <c r="BS29" s="2">
        <f t="shared" si="12"/>
        <v>0</v>
      </c>
      <c r="BT29" s="2">
        <f t="shared" si="12"/>
        <v>0</v>
      </c>
      <c r="BU29" s="2">
        <f t="shared" si="12"/>
        <v>0</v>
      </c>
      <c r="BV29" s="2">
        <f t="shared" si="12"/>
        <v>0</v>
      </c>
      <c r="BW29" s="2">
        <f t="shared" si="12"/>
        <v>0</v>
      </c>
      <c r="BX29" s="2">
        <f t="shared" si="12"/>
        <v>0</v>
      </c>
      <c r="BY29" s="2">
        <f t="shared" si="12"/>
        <v>0</v>
      </c>
      <c r="BZ29" s="2">
        <f t="shared" si="12"/>
        <v>0</v>
      </c>
      <c r="CA29" s="2">
        <f t="shared" si="12"/>
        <v>0</v>
      </c>
      <c r="CB29" s="2">
        <f t="shared" si="12"/>
        <v>0</v>
      </c>
      <c r="CC29" s="2">
        <f t="shared" si="12"/>
        <v>0</v>
      </c>
      <c r="CD29" s="2">
        <f t="shared" si="12"/>
        <v>0</v>
      </c>
      <c r="CE29" s="2">
        <f t="shared" si="12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КА-15  -  Гшл</v>
      </c>
      <c r="B30" s="10" t="s">
        <v>2356</v>
      </c>
      <c r="C30" s="18">
        <v>9</v>
      </c>
      <c r="D30" s="18">
        <v>0.5</v>
      </c>
      <c r="E30" s="22" t="s">
        <v>726</v>
      </c>
      <c r="F30" s="22">
        <v>1</v>
      </c>
      <c r="G30" s="22">
        <v>1</v>
      </c>
      <c r="H30" s="20">
        <f t="shared" ca="1" si="4"/>
        <v>0</v>
      </c>
      <c r="I30" s="16" t="str">
        <f t="shared" si="5"/>
        <v>15K002SH0022</v>
      </c>
      <c r="J30" s="54">
        <v>1.6000000000000003</v>
      </c>
      <c r="K30" s="54">
        <v>1.5999999999999994</v>
      </c>
      <c r="L30" s="54">
        <v>1.6737147204617158</v>
      </c>
      <c r="M30" s="54">
        <v>0.69999999999999984</v>
      </c>
      <c r="N30" s="54">
        <v>0.69999999999999984</v>
      </c>
      <c r="O30" s="54">
        <v>0.7</v>
      </c>
      <c r="P30" s="54">
        <v>0.70000000000000007</v>
      </c>
      <c r="Q30" s="54">
        <v>0.70000000000000018</v>
      </c>
      <c r="R30" s="54">
        <v>0.7</v>
      </c>
      <c r="S30" s="54">
        <v>0.69999999999999984</v>
      </c>
      <c r="T30" s="54">
        <v>4.5</v>
      </c>
      <c r="U30" s="54">
        <v>4.5</v>
      </c>
      <c r="V30" s="54">
        <v>4.4999999999999991</v>
      </c>
      <c r="W30" s="56">
        <v>4.5</v>
      </c>
      <c r="X30" s="2">
        <f t="shared" ca="1" si="6"/>
        <v>0</v>
      </c>
      <c r="Y30" s="2">
        <f t="shared" ca="1" si="6"/>
        <v>0</v>
      </c>
      <c r="Z30" s="2">
        <f t="shared" ca="1" si="6"/>
        <v>0</v>
      </c>
      <c r="AA30" s="2">
        <f t="shared" ca="1" si="6"/>
        <v>0</v>
      </c>
      <c r="AB30" s="2">
        <f t="shared" ca="1" si="6"/>
        <v>0</v>
      </c>
      <c r="AC30" s="2">
        <f t="shared" ca="1" si="6"/>
        <v>0</v>
      </c>
      <c r="AD30" s="2">
        <f t="shared" ca="1" si="6"/>
        <v>0</v>
      </c>
      <c r="AE30" s="2">
        <f t="shared" ca="1" si="6"/>
        <v>0</v>
      </c>
      <c r="AF30" s="2">
        <f t="shared" ca="1" si="6"/>
        <v>0</v>
      </c>
      <c r="AG30" s="2">
        <f t="shared" ca="1" si="6"/>
        <v>0</v>
      </c>
      <c r="AH30" s="2">
        <f t="shared" ca="1" si="6"/>
        <v>20</v>
      </c>
      <c r="AI30" s="2">
        <f t="shared" ca="1" si="6"/>
        <v>0</v>
      </c>
      <c r="AJ30" s="2">
        <f t="shared" ca="1" si="6"/>
        <v>0</v>
      </c>
      <c r="AK30" s="2">
        <f t="shared" ca="1" si="6"/>
        <v>0</v>
      </c>
      <c r="AL30" s="55">
        <v>5</v>
      </c>
      <c r="AM30" s="55">
        <v>5</v>
      </c>
      <c r="AN30" s="55">
        <v>5</v>
      </c>
      <c r="AO30" s="55">
        <v>5</v>
      </c>
      <c r="AP30" s="55">
        <v>5</v>
      </c>
      <c r="AQ30" s="55">
        <v>5.0000000000000018</v>
      </c>
      <c r="AR30" s="55">
        <v>5.0000000000000009</v>
      </c>
      <c r="AS30" s="55">
        <v>5</v>
      </c>
      <c r="AT30" s="55">
        <v>5</v>
      </c>
      <c r="AU30" s="55">
        <v>5</v>
      </c>
      <c r="AV30" s="55">
        <v>5</v>
      </c>
      <c r="AW30" s="55">
        <v>5</v>
      </c>
      <c r="AX30" s="55">
        <v>5</v>
      </c>
      <c r="AY30" s="55">
        <v>5</v>
      </c>
      <c r="AZ30" s="2">
        <f t="shared" ca="1" si="7"/>
        <v>0</v>
      </c>
      <c r="BA30" s="2">
        <f t="shared" ca="1" si="7"/>
        <v>0</v>
      </c>
      <c r="BB30" s="2">
        <f t="shared" ca="1" si="7"/>
        <v>0</v>
      </c>
      <c r="BC30" s="2">
        <f t="shared" ca="1" si="7"/>
        <v>1</v>
      </c>
      <c r="BD30" s="2">
        <f t="shared" ca="1" si="7"/>
        <v>0</v>
      </c>
      <c r="BE30" s="2">
        <f t="shared" ca="1" si="7"/>
        <v>0</v>
      </c>
      <c r="BF30" s="2">
        <f t="shared" ca="1" si="7"/>
        <v>0</v>
      </c>
      <c r="BG30" s="2">
        <f t="shared" ca="1" si="7"/>
        <v>0</v>
      </c>
      <c r="BH30" s="2">
        <f t="shared" ca="1" si="7"/>
        <v>1</v>
      </c>
      <c r="BI30" s="2">
        <f t="shared" ca="1" si="7"/>
        <v>0</v>
      </c>
      <c r="BJ30" s="2">
        <f t="shared" ca="1" si="7"/>
        <v>0</v>
      </c>
      <c r="BK30" s="2">
        <f t="shared" ca="1" si="7"/>
        <v>0</v>
      </c>
      <c r="BL30" s="2">
        <f t="shared" ca="1" si="7"/>
        <v>0</v>
      </c>
      <c r="BM30" s="2">
        <f t="shared" ca="1" si="7"/>
        <v>0</v>
      </c>
      <c r="BN30" s="2" t="str">
        <f t="shared" si="8"/>
        <v>SH</v>
      </c>
      <c r="BO30" s="2">
        <f t="shared" si="13"/>
        <v>0</v>
      </c>
      <c r="BP30" s="2">
        <f t="shared" si="2"/>
        <v>1</v>
      </c>
      <c r="BR30" s="2">
        <f t="shared" si="12"/>
        <v>0</v>
      </c>
      <c r="BS30" s="2">
        <f t="shared" si="12"/>
        <v>0</v>
      </c>
      <c r="BT30" s="2">
        <f t="shared" si="12"/>
        <v>0</v>
      </c>
      <c r="BU30" s="2">
        <f t="shared" si="12"/>
        <v>0</v>
      </c>
      <c r="BV30" s="2">
        <f t="shared" si="12"/>
        <v>0</v>
      </c>
      <c r="BW30" s="2">
        <f t="shared" si="12"/>
        <v>0</v>
      </c>
      <c r="BX30" s="2">
        <f t="shared" si="12"/>
        <v>0</v>
      </c>
      <c r="BY30" s="2">
        <f t="shared" si="12"/>
        <v>0</v>
      </c>
      <c r="BZ30" s="2">
        <f t="shared" si="12"/>
        <v>0</v>
      </c>
      <c r="CA30" s="2">
        <f t="shared" si="12"/>
        <v>0</v>
      </c>
      <c r="CB30" s="2">
        <f t="shared" si="12"/>
        <v>0</v>
      </c>
      <c r="CC30" s="2">
        <f t="shared" si="12"/>
        <v>0</v>
      </c>
      <c r="CD30" s="2">
        <f t="shared" si="12"/>
        <v>0</v>
      </c>
      <c r="CE30" s="2">
        <f t="shared" si="12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КА-16  -  Гшл</v>
      </c>
      <c r="B31" s="10" t="s">
        <v>2357</v>
      </c>
      <c r="C31" s="18">
        <v>9</v>
      </c>
      <c r="D31" s="18">
        <v>0.5</v>
      </c>
      <c r="E31" s="22" t="s">
        <v>726</v>
      </c>
      <c r="F31" s="22">
        <v>1</v>
      </c>
      <c r="G31" s="22">
        <v>1</v>
      </c>
      <c r="H31" s="20">
        <f t="shared" ca="1" si="4"/>
        <v>1</v>
      </c>
      <c r="I31" s="16" t="str">
        <f t="shared" si="5"/>
        <v>16K002SH0022</v>
      </c>
      <c r="J31" s="54">
        <v>0.8999999999999998</v>
      </c>
      <c r="K31" s="54">
        <v>0.8999999999999998</v>
      </c>
      <c r="L31" s="54">
        <v>0.9</v>
      </c>
      <c r="M31" s="54">
        <v>10.699999999999998</v>
      </c>
      <c r="N31" s="54">
        <v>10.700000000000001</v>
      </c>
      <c r="O31" s="54">
        <v>10.699999999999998</v>
      </c>
      <c r="P31" s="54">
        <v>10.7</v>
      </c>
      <c r="Q31" s="54">
        <v>10.7</v>
      </c>
      <c r="R31" s="54">
        <v>10.700000000000001</v>
      </c>
      <c r="S31" s="54">
        <v>10.700000000000001</v>
      </c>
      <c r="T31" s="54">
        <v>1.8999999999999995</v>
      </c>
      <c r="U31" s="54">
        <v>1.9000000000000004</v>
      </c>
      <c r="V31" s="54">
        <v>1.9000000000000006</v>
      </c>
      <c r="W31" s="56">
        <v>1.8999999999999995</v>
      </c>
      <c r="X31" s="2">
        <f t="shared" ca="1" si="6"/>
        <v>0</v>
      </c>
      <c r="Y31" s="2">
        <f t="shared" ca="1" si="6"/>
        <v>0</v>
      </c>
      <c r="Z31" s="2">
        <f t="shared" ca="1" si="6"/>
        <v>0</v>
      </c>
      <c r="AA31" s="2">
        <f t="shared" ca="1" si="6"/>
        <v>21</v>
      </c>
      <c r="AB31" s="2">
        <f t="shared" ca="1" si="6"/>
        <v>1</v>
      </c>
      <c r="AC31" s="2">
        <f t="shared" ca="1" si="6"/>
        <v>1</v>
      </c>
      <c r="AD31" s="2">
        <f t="shared" ca="1" si="6"/>
        <v>1</v>
      </c>
      <c r="AE31" s="2">
        <f t="shared" ca="1" si="6"/>
        <v>1</v>
      </c>
      <c r="AF31" s="2">
        <f t="shared" ca="1" si="6"/>
        <v>42</v>
      </c>
      <c r="AG31" s="2">
        <f t="shared" ca="1" si="6"/>
        <v>1</v>
      </c>
      <c r="AH31" s="2">
        <f t="shared" ca="1" si="6"/>
        <v>0</v>
      </c>
      <c r="AI31" s="2">
        <f t="shared" ca="1" si="6"/>
        <v>0</v>
      </c>
      <c r="AJ31" s="2">
        <f t="shared" ca="1" si="6"/>
        <v>0</v>
      </c>
      <c r="AK31" s="2">
        <f t="shared" ca="1" si="6"/>
        <v>0</v>
      </c>
      <c r="AL31" s="55">
        <v>5.0000000000000009</v>
      </c>
      <c r="AM31" s="55">
        <v>5</v>
      </c>
      <c r="AN31" s="55">
        <v>5</v>
      </c>
      <c r="AO31" s="55">
        <v>5.0000000000000009</v>
      </c>
      <c r="AP31" s="55">
        <v>4.9999999999999991</v>
      </c>
      <c r="AQ31" s="55">
        <v>5</v>
      </c>
      <c r="AR31" s="55">
        <v>5</v>
      </c>
      <c r="AS31" s="55">
        <v>4.9999999999999991</v>
      </c>
      <c r="AT31" s="55">
        <v>5</v>
      </c>
      <c r="AU31" s="55">
        <v>5</v>
      </c>
      <c r="AV31" s="55">
        <v>5</v>
      </c>
      <c r="AW31" s="55">
        <v>5</v>
      </c>
      <c r="AX31" s="55">
        <v>5</v>
      </c>
      <c r="AY31" s="55">
        <v>4.9999999999999982</v>
      </c>
      <c r="AZ31" s="2">
        <f t="shared" ca="1" si="7"/>
        <v>0</v>
      </c>
      <c r="BA31" s="2">
        <f t="shared" ca="1" si="7"/>
        <v>0</v>
      </c>
      <c r="BB31" s="2">
        <f t="shared" ca="1" si="7"/>
        <v>0</v>
      </c>
      <c r="BC31" s="2">
        <f t="shared" ca="1" si="7"/>
        <v>1</v>
      </c>
      <c r="BD31" s="2">
        <f t="shared" ca="1" si="7"/>
        <v>0</v>
      </c>
      <c r="BE31" s="2">
        <f t="shared" ca="1" si="7"/>
        <v>0</v>
      </c>
      <c r="BF31" s="2">
        <f t="shared" ca="1" si="7"/>
        <v>0</v>
      </c>
      <c r="BG31" s="2">
        <f t="shared" ca="1" si="7"/>
        <v>0</v>
      </c>
      <c r="BH31" s="2">
        <f t="shared" ca="1" si="7"/>
        <v>1</v>
      </c>
      <c r="BI31" s="2">
        <f t="shared" ca="1" si="7"/>
        <v>0</v>
      </c>
      <c r="BJ31" s="2">
        <f t="shared" ca="1" si="7"/>
        <v>0</v>
      </c>
      <c r="BK31" s="2">
        <f t="shared" ca="1" si="7"/>
        <v>0</v>
      </c>
      <c r="BL31" s="2">
        <f t="shared" ca="1" si="7"/>
        <v>0</v>
      </c>
      <c r="BM31" s="2">
        <f t="shared" ca="1" si="7"/>
        <v>0</v>
      </c>
      <c r="BN31" s="2" t="str">
        <f t="shared" si="8"/>
        <v>SH</v>
      </c>
      <c r="BO31" s="2">
        <f t="shared" si="13"/>
        <v>0</v>
      </c>
      <c r="BP31" s="2">
        <f t="shared" si="2"/>
        <v>0</v>
      </c>
      <c r="BR31" s="2">
        <f t="shared" si="12"/>
        <v>0</v>
      </c>
      <c r="BS31" s="2">
        <f t="shared" si="12"/>
        <v>0</v>
      </c>
      <c r="BT31" s="2">
        <f t="shared" si="12"/>
        <v>0</v>
      </c>
      <c r="BU31" s="2">
        <f t="shared" si="12"/>
        <v>1</v>
      </c>
      <c r="BV31" s="2">
        <f t="shared" si="12"/>
        <v>1</v>
      </c>
      <c r="BW31" s="2">
        <f t="shared" si="12"/>
        <v>1</v>
      </c>
      <c r="BX31" s="2">
        <f t="shared" si="12"/>
        <v>1</v>
      </c>
      <c r="BY31" s="2">
        <f t="shared" si="12"/>
        <v>1</v>
      </c>
      <c r="BZ31" s="2">
        <f t="shared" si="12"/>
        <v>1</v>
      </c>
      <c r="CA31" s="2">
        <f t="shared" si="12"/>
        <v>1</v>
      </c>
      <c r="CB31" s="2">
        <f t="shared" si="12"/>
        <v>0</v>
      </c>
      <c r="CC31" s="2">
        <f t="shared" si="12"/>
        <v>0</v>
      </c>
      <c r="CD31" s="2">
        <f t="shared" si="12"/>
        <v>0</v>
      </c>
      <c r="CE31" s="2">
        <f t="shared" si="12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КА-7  -  Гун</v>
      </c>
      <c r="B32" s="10" t="s">
        <v>2358</v>
      </c>
      <c r="C32" s="18">
        <v>8</v>
      </c>
      <c r="D32" s="18">
        <v>2</v>
      </c>
      <c r="E32" s="22" t="s">
        <v>726</v>
      </c>
      <c r="F32" s="22">
        <v>1</v>
      </c>
      <c r="G32" s="22">
        <v>1</v>
      </c>
      <c r="H32" s="20">
        <f t="shared" ca="1" si="4"/>
        <v>0</v>
      </c>
      <c r="I32" s="16" t="str">
        <f t="shared" si="5"/>
        <v>07K002SG0022</v>
      </c>
      <c r="J32" s="54">
        <v>5.1999999999999993</v>
      </c>
      <c r="K32" s="54">
        <v>2.6</v>
      </c>
      <c r="L32" s="54">
        <v>3.7</v>
      </c>
      <c r="M32" s="54">
        <v>3.0000000000000004</v>
      </c>
      <c r="N32" s="54">
        <v>2.6999999999999997</v>
      </c>
      <c r="O32" s="54">
        <v>0</v>
      </c>
      <c r="P32" s="54">
        <v>2.7</v>
      </c>
      <c r="Q32" s="54">
        <v>1.2</v>
      </c>
      <c r="R32" s="54">
        <v>2.1000000000000005</v>
      </c>
      <c r="S32" s="54">
        <v>1.5</v>
      </c>
      <c r="T32" s="54">
        <v>3.0000000000000004</v>
      </c>
      <c r="U32" s="54">
        <v>4.5</v>
      </c>
      <c r="V32" s="54">
        <v>2.5</v>
      </c>
      <c r="W32" s="56">
        <v>1.3999999999999995</v>
      </c>
      <c r="X32" s="2">
        <f t="shared" ca="1" si="6"/>
        <v>0</v>
      </c>
      <c r="Y32" s="2">
        <f t="shared" ca="1" si="6"/>
        <v>0</v>
      </c>
      <c r="Z32" s="2">
        <f t="shared" ca="1" si="6"/>
        <v>20</v>
      </c>
      <c r="AA32" s="2">
        <f t="shared" ca="1" si="6"/>
        <v>0</v>
      </c>
      <c r="AB32" s="2">
        <f t="shared" ca="1" si="6"/>
        <v>0</v>
      </c>
      <c r="AC32" s="2">
        <f t="shared" ca="1" si="6"/>
        <v>0</v>
      </c>
      <c r="AD32" s="2">
        <f t="shared" ca="1" si="6"/>
        <v>0</v>
      </c>
      <c r="AE32" s="2">
        <f t="shared" ca="1" si="6"/>
        <v>0</v>
      </c>
      <c r="AF32" s="2">
        <f t="shared" ca="1" si="6"/>
        <v>0</v>
      </c>
      <c r="AG32" s="2">
        <f t="shared" ca="1" si="6"/>
        <v>0</v>
      </c>
      <c r="AH32" s="2">
        <f t="shared" ca="1" si="6"/>
        <v>20</v>
      </c>
      <c r="AI32" s="2">
        <f t="shared" ca="1" si="6"/>
        <v>20</v>
      </c>
      <c r="AJ32" s="2">
        <f t="shared" ca="1" si="6"/>
        <v>0</v>
      </c>
      <c r="AK32" s="2">
        <f t="shared" ca="1" si="6"/>
        <v>0</v>
      </c>
      <c r="AL32" s="55">
        <v>4.3135783474793756</v>
      </c>
      <c r="AM32" s="55">
        <v>4.0219212426938959</v>
      </c>
      <c r="AN32" s="55">
        <v>3.1206774542421396</v>
      </c>
      <c r="AO32" s="55">
        <v>3.3488770375747325</v>
      </c>
      <c r="AP32" s="55">
        <v>4.9851628813806137</v>
      </c>
      <c r="AQ32" s="55">
        <v>0</v>
      </c>
      <c r="AR32" s="55">
        <v>4.7144434117155836</v>
      </c>
      <c r="AS32" s="55">
        <v>3.0842095496545547</v>
      </c>
      <c r="AT32" s="55">
        <v>3.6226073863686512</v>
      </c>
      <c r="AU32" s="55">
        <v>3.376503172500934</v>
      </c>
      <c r="AV32" s="55">
        <v>3.5110337592293597</v>
      </c>
      <c r="AW32" s="55">
        <v>3.7320311977960383</v>
      </c>
      <c r="AX32" s="55">
        <v>3.4465575409978402</v>
      </c>
      <c r="AY32" s="55">
        <v>3.4219373848376211</v>
      </c>
      <c r="AZ32" s="2">
        <f t="shared" ca="1" si="7"/>
        <v>0</v>
      </c>
      <c r="BA32" s="2">
        <f t="shared" ca="1" si="7"/>
        <v>0</v>
      </c>
      <c r="BB32" s="2">
        <f t="shared" ca="1" si="7"/>
        <v>0</v>
      </c>
      <c r="BC32" s="2">
        <f t="shared" ca="1" si="7"/>
        <v>0</v>
      </c>
      <c r="BD32" s="2">
        <f t="shared" ca="1" si="7"/>
        <v>0</v>
      </c>
      <c r="BE32" s="2">
        <f t="shared" ca="1" si="7"/>
        <v>0</v>
      </c>
      <c r="BF32" s="2">
        <f t="shared" ca="1" si="7"/>
        <v>0</v>
      </c>
      <c r="BG32" s="2">
        <f t="shared" ca="1" si="7"/>
        <v>0</v>
      </c>
      <c r="BH32" s="2">
        <f t="shared" ca="1" si="7"/>
        <v>0</v>
      </c>
      <c r="BI32" s="2">
        <f t="shared" ca="1" si="7"/>
        <v>0</v>
      </c>
      <c r="BJ32" s="2">
        <f t="shared" ca="1" si="7"/>
        <v>0</v>
      </c>
      <c r="BK32" s="2">
        <f t="shared" ca="1" si="7"/>
        <v>0</v>
      </c>
      <c r="BL32" s="2">
        <f t="shared" ca="1" si="7"/>
        <v>0</v>
      </c>
      <c r="BM32" s="2">
        <f t="shared" ca="1" si="7"/>
        <v>0</v>
      </c>
      <c r="BN32" s="2" t="str">
        <f t="shared" si="8"/>
        <v>SG</v>
      </c>
      <c r="BO32" s="2">
        <f t="shared" si="13"/>
        <v>0</v>
      </c>
      <c r="BP32" s="2">
        <f t="shared" si="2"/>
        <v>1</v>
      </c>
      <c r="BR32" s="2">
        <f t="shared" ref="BR32:CE39" si="14">IF(AND(J87 &gt;0,J32&gt;$C32,J32 &gt;0.1),1,0)</f>
        <v>0</v>
      </c>
      <c r="BS32" s="2">
        <f t="shared" si="14"/>
        <v>0</v>
      </c>
      <c r="BT32" s="2">
        <f t="shared" si="14"/>
        <v>0</v>
      </c>
      <c r="BU32" s="2">
        <f t="shared" si="14"/>
        <v>0</v>
      </c>
      <c r="BV32" s="2">
        <f t="shared" si="14"/>
        <v>0</v>
      </c>
      <c r="BW32" s="2">
        <f t="shared" si="14"/>
        <v>0</v>
      </c>
      <c r="BX32" s="2">
        <f t="shared" si="14"/>
        <v>0</v>
      </c>
      <c r="BY32" s="2">
        <f t="shared" si="14"/>
        <v>0</v>
      </c>
      <c r="BZ32" s="2">
        <f t="shared" si="14"/>
        <v>0</v>
      </c>
      <c r="CA32" s="2">
        <f t="shared" si="14"/>
        <v>0</v>
      </c>
      <c r="CB32" s="2">
        <f t="shared" si="14"/>
        <v>0</v>
      </c>
      <c r="CC32" s="2">
        <f t="shared" si="14"/>
        <v>0</v>
      </c>
      <c r="CD32" s="2">
        <f t="shared" si="14"/>
        <v>0</v>
      </c>
      <c r="CE32" s="2">
        <f t="shared" si="14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КА-10  -  Гун</v>
      </c>
      <c r="B33" s="10" t="s">
        <v>2359</v>
      </c>
      <c r="C33" s="18">
        <v>8</v>
      </c>
      <c r="D33" s="18">
        <v>2</v>
      </c>
      <c r="E33" s="22" t="s">
        <v>726</v>
      </c>
      <c r="F33" s="22">
        <v>1</v>
      </c>
      <c r="G33" s="22">
        <v>1</v>
      </c>
      <c r="H33" s="20">
        <f t="shared" ca="1" si="4"/>
        <v>0</v>
      </c>
      <c r="I33" s="16" t="str">
        <f t="shared" si="5"/>
        <v>10K002SG0022</v>
      </c>
      <c r="J33" s="54">
        <v>1</v>
      </c>
      <c r="K33" s="54">
        <v>0.79999999999999982</v>
      </c>
      <c r="L33" s="54">
        <v>2</v>
      </c>
      <c r="M33" s="54">
        <v>2.4</v>
      </c>
      <c r="N33" s="54">
        <v>1.9000000000000004</v>
      </c>
      <c r="O33" s="54">
        <v>2.2000000000000002</v>
      </c>
      <c r="P33" s="54">
        <v>2.1999999999999997</v>
      </c>
      <c r="Q33" s="54">
        <v>2.6999999999999993</v>
      </c>
      <c r="R33" s="54">
        <v>2.6999999999999997</v>
      </c>
      <c r="S33" s="54">
        <v>1.6000000000000003</v>
      </c>
      <c r="T33" s="54">
        <v>1.8000000000000003</v>
      </c>
      <c r="U33" s="54">
        <v>3.8999999999999995</v>
      </c>
      <c r="V33" s="54">
        <v>2.2999999999999998</v>
      </c>
      <c r="W33" s="56">
        <v>2.9999999999999996</v>
      </c>
      <c r="X33" s="2">
        <f t="shared" ca="1" si="6"/>
        <v>0</v>
      </c>
      <c r="Y33" s="2">
        <f t="shared" ca="1" si="6"/>
        <v>0</v>
      </c>
      <c r="Z33" s="2">
        <f t="shared" ca="1" si="6"/>
        <v>20</v>
      </c>
      <c r="AA33" s="2">
        <f t="shared" ca="1" si="6"/>
        <v>0</v>
      </c>
      <c r="AB33" s="2">
        <f t="shared" ca="1" si="6"/>
        <v>0</v>
      </c>
      <c r="AC33" s="2">
        <f t="shared" ca="1" si="6"/>
        <v>0</v>
      </c>
      <c r="AD33" s="2">
        <f t="shared" ca="1" si="6"/>
        <v>0</v>
      </c>
      <c r="AE33" s="2">
        <f t="shared" ca="1" si="6"/>
        <v>0</v>
      </c>
      <c r="AF33" s="2">
        <f t="shared" ca="1" si="6"/>
        <v>0</v>
      </c>
      <c r="AG33" s="2">
        <f t="shared" ca="1" si="6"/>
        <v>0</v>
      </c>
      <c r="AH33" s="2">
        <f t="shared" ca="1" si="6"/>
        <v>0</v>
      </c>
      <c r="AI33" s="2">
        <f t="shared" ca="1" si="6"/>
        <v>20</v>
      </c>
      <c r="AJ33" s="2">
        <f t="shared" ca="1" si="6"/>
        <v>0</v>
      </c>
      <c r="AK33" s="2">
        <f t="shared" ca="1" si="6"/>
        <v>0</v>
      </c>
      <c r="AL33" s="55">
        <v>2.3187848122893024</v>
      </c>
      <c r="AM33" s="55">
        <v>2.7555213693505038</v>
      </c>
      <c r="AN33" s="55">
        <v>2.5733905459167254</v>
      </c>
      <c r="AO33" s="55">
        <v>3.1756715716635906</v>
      </c>
      <c r="AP33" s="55">
        <v>3.232482613179827</v>
      </c>
      <c r="AQ33" s="55">
        <v>3.2733235959514122</v>
      </c>
      <c r="AR33" s="55">
        <v>3.4811389219183977</v>
      </c>
      <c r="AS33" s="55">
        <v>2.4915387089545775</v>
      </c>
      <c r="AT33" s="55">
        <v>2.5983170192422218</v>
      </c>
      <c r="AU33" s="55">
        <v>2.5564606836766779</v>
      </c>
      <c r="AV33" s="55">
        <v>2.510773080759829</v>
      </c>
      <c r="AW33" s="55">
        <v>2.5479747203584004</v>
      </c>
      <c r="AX33" s="55">
        <v>2.5412824853643023</v>
      </c>
      <c r="AY33" s="55">
        <v>3.0466258255257403</v>
      </c>
      <c r="AZ33" s="2">
        <f t="shared" ca="1" si="7"/>
        <v>0</v>
      </c>
      <c r="BA33" s="2">
        <f t="shared" ca="1" si="7"/>
        <v>0</v>
      </c>
      <c r="BB33" s="2">
        <f t="shared" ca="1" si="7"/>
        <v>0</v>
      </c>
      <c r="BC33" s="2">
        <f t="shared" ca="1" si="7"/>
        <v>0</v>
      </c>
      <c r="BD33" s="2">
        <f t="shared" ca="1" si="7"/>
        <v>0</v>
      </c>
      <c r="BE33" s="2">
        <f t="shared" ca="1" si="7"/>
        <v>0</v>
      </c>
      <c r="BF33" s="2">
        <f t="shared" ca="1" si="7"/>
        <v>0</v>
      </c>
      <c r="BG33" s="2">
        <f t="shared" ca="1" si="7"/>
        <v>0</v>
      </c>
      <c r="BH33" s="2">
        <f t="shared" ca="1" si="7"/>
        <v>0</v>
      </c>
      <c r="BI33" s="2">
        <f t="shared" ca="1" si="7"/>
        <v>0</v>
      </c>
      <c r="BJ33" s="2">
        <f t="shared" ca="1" si="7"/>
        <v>0</v>
      </c>
      <c r="BK33" s="2">
        <f t="shared" ca="1" si="7"/>
        <v>0</v>
      </c>
      <c r="BL33" s="2">
        <f t="shared" ca="1" si="7"/>
        <v>0</v>
      </c>
      <c r="BM33" s="2">
        <f t="shared" ca="1" si="7"/>
        <v>0</v>
      </c>
      <c r="BN33" s="2" t="str">
        <f t="shared" si="8"/>
        <v>SG</v>
      </c>
      <c r="BO33" s="2">
        <f t="shared" si="13"/>
        <v>0</v>
      </c>
      <c r="BP33" s="2">
        <f t="shared" si="2"/>
        <v>1</v>
      </c>
      <c r="BR33" s="2">
        <f t="shared" si="14"/>
        <v>0</v>
      </c>
      <c r="BS33" s="2">
        <f t="shared" si="14"/>
        <v>0</v>
      </c>
      <c r="BT33" s="2">
        <f t="shared" si="14"/>
        <v>0</v>
      </c>
      <c r="BU33" s="2">
        <f t="shared" si="14"/>
        <v>0</v>
      </c>
      <c r="BV33" s="2">
        <f t="shared" si="14"/>
        <v>0</v>
      </c>
      <c r="BW33" s="2">
        <f t="shared" si="14"/>
        <v>0</v>
      </c>
      <c r="BX33" s="2">
        <f t="shared" si="14"/>
        <v>0</v>
      </c>
      <c r="BY33" s="2">
        <f t="shared" si="14"/>
        <v>0</v>
      </c>
      <c r="BZ33" s="2">
        <f t="shared" si="14"/>
        <v>0</v>
      </c>
      <c r="CA33" s="2">
        <f t="shared" si="14"/>
        <v>0</v>
      </c>
      <c r="CB33" s="2">
        <f t="shared" si="14"/>
        <v>0</v>
      </c>
      <c r="CC33" s="2">
        <f t="shared" si="14"/>
        <v>0</v>
      </c>
      <c r="CD33" s="2">
        <f t="shared" si="14"/>
        <v>0</v>
      </c>
      <c r="CE33" s="2">
        <f t="shared" si="14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КА-11  -  Гун</v>
      </c>
      <c r="B34" s="10" t="s">
        <v>2360</v>
      </c>
      <c r="C34" s="18">
        <v>8</v>
      </c>
      <c r="D34" s="18">
        <v>2</v>
      </c>
      <c r="E34" s="22" t="s">
        <v>726</v>
      </c>
      <c r="F34" s="22">
        <v>1</v>
      </c>
      <c r="G34" s="22">
        <v>1</v>
      </c>
      <c r="H34" s="20">
        <f t="shared" ca="1" si="4"/>
        <v>0</v>
      </c>
      <c r="I34" s="16" t="str">
        <f t="shared" si="5"/>
        <v>11K002SG0022</v>
      </c>
      <c r="J34" s="54">
        <v>3.5</v>
      </c>
      <c r="K34" s="54">
        <v>3.3999999999999995</v>
      </c>
      <c r="L34" s="54">
        <v>2.5000000000000004</v>
      </c>
      <c r="M34" s="54">
        <v>3.3999999999999995</v>
      </c>
      <c r="N34" s="54">
        <v>3</v>
      </c>
      <c r="O34" s="54">
        <v>2.2999999999999998</v>
      </c>
      <c r="P34" s="54">
        <v>1.1000000000000001</v>
      </c>
      <c r="Q34" s="54">
        <v>0.90000000000000013</v>
      </c>
      <c r="R34" s="54">
        <v>2.2999999999999998</v>
      </c>
      <c r="S34" s="54">
        <v>1.3</v>
      </c>
      <c r="T34" s="54">
        <v>1.4</v>
      </c>
      <c r="U34" s="54">
        <v>2</v>
      </c>
      <c r="V34" s="54">
        <v>2.4000000000000008</v>
      </c>
      <c r="W34" s="56">
        <v>1.1000000000000001</v>
      </c>
      <c r="X34" s="2">
        <f t="shared" ca="1" si="6"/>
        <v>0</v>
      </c>
      <c r="Y34" s="2">
        <f t="shared" ca="1" si="6"/>
        <v>0</v>
      </c>
      <c r="Z34" s="2">
        <f t="shared" ca="1" si="6"/>
        <v>0</v>
      </c>
      <c r="AA34" s="2">
        <f t="shared" ca="1" si="6"/>
        <v>0</v>
      </c>
      <c r="AB34" s="2">
        <f t="shared" ca="1" si="6"/>
        <v>0</v>
      </c>
      <c r="AC34" s="2">
        <f t="shared" ca="1" si="6"/>
        <v>0</v>
      </c>
      <c r="AD34" s="2">
        <f t="shared" ca="1" si="6"/>
        <v>0</v>
      </c>
      <c r="AE34" s="2">
        <f t="shared" ca="1" si="6"/>
        <v>0</v>
      </c>
      <c r="AF34" s="2">
        <f t="shared" ca="1" si="6"/>
        <v>20</v>
      </c>
      <c r="AG34" s="2">
        <f t="shared" ca="1" si="6"/>
        <v>0</v>
      </c>
      <c r="AH34" s="2">
        <f t="shared" ca="1" si="6"/>
        <v>0</v>
      </c>
      <c r="AI34" s="2">
        <f t="shared" ca="1" si="6"/>
        <v>0</v>
      </c>
      <c r="AJ34" s="2">
        <f t="shared" ca="1" si="6"/>
        <v>0</v>
      </c>
      <c r="AK34" s="2">
        <f t="shared" ca="1" si="6"/>
        <v>0</v>
      </c>
      <c r="AL34" s="55">
        <v>3.9471355169506843</v>
      </c>
      <c r="AM34" s="55">
        <v>3.9646362977714933</v>
      </c>
      <c r="AN34" s="55">
        <v>2.424657253361362</v>
      </c>
      <c r="AO34" s="55">
        <v>3.1040512161283638</v>
      </c>
      <c r="AP34" s="55">
        <v>2.8310254322768738</v>
      </c>
      <c r="AQ34" s="55">
        <v>2.7417314779427238</v>
      </c>
      <c r="AR34" s="55">
        <v>3.6082625884603057</v>
      </c>
      <c r="AS34" s="55">
        <v>2.9583839259264719</v>
      </c>
      <c r="AT34" s="55">
        <v>3.5303489968527884</v>
      </c>
      <c r="AU34" s="55">
        <v>3.3652563419693151</v>
      </c>
      <c r="AV34" s="55">
        <v>3.4076265360256008</v>
      </c>
      <c r="AW34" s="55">
        <v>3.3398195234008359</v>
      </c>
      <c r="AX34" s="55">
        <v>3.2892095766308449</v>
      </c>
      <c r="AY34" s="55">
        <v>3.2111158557646187</v>
      </c>
      <c r="AZ34" s="2">
        <f t="shared" ca="1" si="7"/>
        <v>0</v>
      </c>
      <c r="BA34" s="2">
        <f t="shared" ca="1" si="7"/>
        <v>0</v>
      </c>
      <c r="BB34" s="2">
        <f t="shared" ca="1" si="7"/>
        <v>0</v>
      </c>
      <c r="BC34" s="2">
        <f t="shared" ca="1" si="7"/>
        <v>0</v>
      </c>
      <c r="BD34" s="2">
        <f t="shared" ca="1" si="7"/>
        <v>0</v>
      </c>
      <c r="BE34" s="2">
        <f t="shared" ca="1" si="7"/>
        <v>0</v>
      </c>
      <c r="BF34" s="2">
        <f t="shared" ca="1" si="7"/>
        <v>0</v>
      </c>
      <c r="BG34" s="2">
        <f t="shared" ca="1" si="7"/>
        <v>0</v>
      </c>
      <c r="BH34" s="2">
        <f t="shared" ca="1" si="7"/>
        <v>0</v>
      </c>
      <c r="BI34" s="2">
        <f t="shared" ca="1" si="7"/>
        <v>0</v>
      </c>
      <c r="BJ34" s="2">
        <f t="shared" ca="1" si="7"/>
        <v>0</v>
      </c>
      <c r="BK34" s="2">
        <f t="shared" ca="1" si="7"/>
        <v>0</v>
      </c>
      <c r="BL34" s="2">
        <f t="shared" ca="1" si="7"/>
        <v>0</v>
      </c>
      <c r="BM34" s="2">
        <f t="shared" ca="1" si="7"/>
        <v>0</v>
      </c>
      <c r="BN34" s="2" t="str">
        <f t="shared" si="8"/>
        <v>SG</v>
      </c>
      <c r="BO34" s="2">
        <f t="shared" si="13"/>
        <v>0</v>
      </c>
      <c r="BP34" s="2">
        <f t="shared" si="2"/>
        <v>1</v>
      </c>
      <c r="BR34" s="2">
        <f t="shared" si="14"/>
        <v>0</v>
      </c>
      <c r="BS34" s="2">
        <f t="shared" si="14"/>
        <v>0</v>
      </c>
      <c r="BT34" s="2">
        <f t="shared" si="14"/>
        <v>0</v>
      </c>
      <c r="BU34" s="2">
        <f t="shared" si="14"/>
        <v>0</v>
      </c>
      <c r="BV34" s="2">
        <f t="shared" si="14"/>
        <v>0</v>
      </c>
      <c r="BW34" s="2">
        <f t="shared" si="14"/>
        <v>0</v>
      </c>
      <c r="BX34" s="2">
        <f t="shared" si="14"/>
        <v>0</v>
      </c>
      <c r="BY34" s="2">
        <f t="shared" si="14"/>
        <v>0</v>
      </c>
      <c r="BZ34" s="2">
        <f t="shared" si="14"/>
        <v>0</v>
      </c>
      <c r="CA34" s="2">
        <f t="shared" si="14"/>
        <v>0</v>
      </c>
      <c r="CB34" s="2">
        <f t="shared" si="14"/>
        <v>0</v>
      </c>
      <c r="CC34" s="2">
        <f t="shared" si="14"/>
        <v>0</v>
      </c>
      <c r="CD34" s="2">
        <f t="shared" si="14"/>
        <v>0</v>
      </c>
      <c r="CE34" s="2">
        <f t="shared" si="14"/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КА-12  -  Гун</v>
      </c>
      <c r="B35" s="10" t="s">
        <v>2361</v>
      </c>
      <c r="C35" s="18">
        <v>8</v>
      </c>
      <c r="D35" s="18">
        <v>2</v>
      </c>
      <c r="E35" s="22" t="s">
        <v>726</v>
      </c>
      <c r="F35" s="22">
        <v>1</v>
      </c>
      <c r="G35" s="22">
        <v>1</v>
      </c>
      <c r="H35" s="20">
        <f t="shared" ca="1" si="4"/>
        <v>0</v>
      </c>
      <c r="I35" s="16" t="str">
        <f t="shared" si="5"/>
        <v>12K002SG0022</v>
      </c>
      <c r="J35" s="54">
        <v>0</v>
      </c>
      <c r="K35" s="54">
        <v>3.6705866678924761</v>
      </c>
      <c r="L35" s="54">
        <v>8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0</v>
      </c>
      <c r="W35" s="56">
        <v>0</v>
      </c>
      <c r="X35" s="2">
        <f t="shared" ca="1" si="6"/>
        <v>0</v>
      </c>
      <c r="Y35" s="2">
        <f t="shared" ca="1" si="6"/>
        <v>0</v>
      </c>
      <c r="Z35" s="2">
        <f t="shared" ca="1" si="6"/>
        <v>0</v>
      </c>
      <c r="AA35" s="2">
        <f t="shared" ca="1" si="6"/>
        <v>0</v>
      </c>
      <c r="AB35" s="2">
        <f t="shared" ca="1" si="6"/>
        <v>0</v>
      </c>
      <c r="AC35" s="2">
        <f t="shared" ca="1" si="6"/>
        <v>0</v>
      </c>
      <c r="AD35" s="2">
        <f t="shared" ca="1" si="6"/>
        <v>0</v>
      </c>
      <c r="AE35" s="2">
        <f t="shared" ca="1" si="6"/>
        <v>0</v>
      </c>
      <c r="AF35" s="2">
        <f t="shared" ca="1" si="6"/>
        <v>0</v>
      </c>
      <c r="AG35" s="2">
        <f t="shared" ca="1" si="6"/>
        <v>0</v>
      </c>
      <c r="AH35" s="2">
        <f t="shared" ca="1" si="6"/>
        <v>0</v>
      </c>
      <c r="AI35" s="2">
        <f t="shared" ca="1" si="6"/>
        <v>0</v>
      </c>
      <c r="AJ35" s="2">
        <f t="shared" ca="1" si="6"/>
        <v>0</v>
      </c>
      <c r="AK35" s="2">
        <f t="shared" ca="1" si="6"/>
        <v>0</v>
      </c>
      <c r="AL35" s="55">
        <v>0</v>
      </c>
      <c r="AM35" s="55">
        <v>4.2363419333879335</v>
      </c>
      <c r="AN35" s="55">
        <v>4.1787741145907678</v>
      </c>
      <c r="AO35" s="55">
        <v>0</v>
      </c>
      <c r="AP35" s="55">
        <v>0</v>
      </c>
      <c r="AQ35" s="55">
        <v>0</v>
      </c>
      <c r="AR35" s="55">
        <v>0</v>
      </c>
      <c r="AS35" s="55">
        <v>0</v>
      </c>
      <c r="AT35" s="55">
        <v>0</v>
      </c>
      <c r="AU35" s="55">
        <v>0</v>
      </c>
      <c r="AV35" s="55">
        <v>0</v>
      </c>
      <c r="AW35" s="55">
        <v>0</v>
      </c>
      <c r="AX35" s="55">
        <v>0</v>
      </c>
      <c r="AY35" s="55">
        <v>0</v>
      </c>
      <c r="AZ35" s="2">
        <f t="shared" ca="1" si="7"/>
        <v>0</v>
      </c>
      <c r="BA35" s="2">
        <f t="shared" ca="1" si="7"/>
        <v>0</v>
      </c>
      <c r="BB35" s="2">
        <f t="shared" ca="1" si="7"/>
        <v>0</v>
      </c>
      <c r="BC35" s="2">
        <f t="shared" ca="1" si="7"/>
        <v>0</v>
      </c>
      <c r="BD35" s="2">
        <f t="shared" ca="1" si="7"/>
        <v>0</v>
      </c>
      <c r="BE35" s="2">
        <f t="shared" ca="1" si="7"/>
        <v>0</v>
      </c>
      <c r="BF35" s="2">
        <f t="shared" ca="1" si="7"/>
        <v>0</v>
      </c>
      <c r="BG35" s="2">
        <f t="shared" ca="1" si="7"/>
        <v>0</v>
      </c>
      <c r="BH35" s="2">
        <f t="shared" ca="1" si="7"/>
        <v>0</v>
      </c>
      <c r="BI35" s="2">
        <f t="shared" ca="1" si="7"/>
        <v>0</v>
      </c>
      <c r="BJ35" s="2">
        <f t="shared" ca="1" si="7"/>
        <v>0</v>
      </c>
      <c r="BK35" s="2">
        <f t="shared" ca="1" si="7"/>
        <v>0</v>
      </c>
      <c r="BL35" s="2">
        <f t="shared" ca="1" si="7"/>
        <v>0</v>
      </c>
      <c r="BM35" s="2">
        <f t="shared" ca="1" si="7"/>
        <v>0</v>
      </c>
      <c r="BN35" s="2" t="str">
        <f t="shared" si="8"/>
        <v>SG</v>
      </c>
      <c r="BP35" s="2">
        <f t="shared" si="2"/>
        <v>0</v>
      </c>
      <c r="BR35" s="2">
        <f t="shared" si="14"/>
        <v>0</v>
      </c>
      <c r="BS35" s="2">
        <f t="shared" si="14"/>
        <v>0</v>
      </c>
      <c r="BT35" s="2">
        <f t="shared" si="14"/>
        <v>0</v>
      </c>
      <c r="BU35" s="2">
        <f t="shared" si="14"/>
        <v>0</v>
      </c>
      <c r="BV35" s="2">
        <f t="shared" si="14"/>
        <v>0</v>
      </c>
      <c r="BW35" s="2">
        <f t="shared" si="14"/>
        <v>0</v>
      </c>
      <c r="BX35" s="2">
        <f t="shared" si="14"/>
        <v>0</v>
      </c>
      <c r="BY35" s="2">
        <f t="shared" si="14"/>
        <v>0</v>
      </c>
      <c r="BZ35" s="2">
        <f t="shared" si="14"/>
        <v>0</v>
      </c>
      <c r="CA35" s="2">
        <f t="shared" si="14"/>
        <v>0</v>
      </c>
      <c r="CB35" s="2">
        <f t="shared" si="14"/>
        <v>0</v>
      </c>
      <c r="CC35" s="2">
        <f t="shared" si="14"/>
        <v>0</v>
      </c>
      <c r="CD35" s="2">
        <f t="shared" si="14"/>
        <v>0</v>
      </c>
      <c r="CE35" s="2">
        <f t="shared" si="14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КА-13  -  Гун</v>
      </c>
      <c r="B36" s="10" t="s">
        <v>2362</v>
      </c>
      <c r="C36" s="18">
        <v>8</v>
      </c>
      <c r="D36" s="18">
        <v>2</v>
      </c>
      <c r="E36" s="22" t="s">
        <v>726</v>
      </c>
      <c r="F36" s="22">
        <v>1</v>
      </c>
      <c r="G36" s="22">
        <v>1</v>
      </c>
      <c r="H36" s="20">
        <f t="shared" ca="1" si="4"/>
        <v>0</v>
      </c>
      <c r="I36" s="16" t="str">
        <f t="shared" si="5"/>
        <v>13K002SG0022</v>
      </c>
      <c r="J36" s="54">
        <v>1</v>
      </c>
      <c r="K36" s="54">
        <v>1.6999999999999997</v>
      </c>
      <c r="L36" s="54">
        <v>1.4</v>
      </c>
      <c r="M36" s="54">
        <v>1.4000000000000006</v>
      </c>
      <c r="N36" s="54">
        <v>1.6000000000000003</v>
      </c>
      <c r="O36" s="54">
        <v>0.9</v>
      </c>
      <c r="P36" s="54">
        <v>1</v>
      </c>
      <c r="Q36" s="54">
        <v>0.5</v>
      </c>
      <c r="R36" s="54">
        <v>1.5999999999999999</v>
      </c>
      <c r="S36" s="54">
        <v>1.8000000000000005</v>
      </c>
      <c r="T36" s="54">
        <v>1.3000000000000007</v>
      </c>
      <c r="U36" s="54">
        <v>1.5</v>
      </c>
      <c r="V36" s="54">
        <v>2</v>
      </c>
      <c r="W36" s="56">
        <v>0.70000000000000007</v>
      </c>
      <c r="X36" s="2">
        <f t="shared" ca="1" si="6"/>
        <v>0</v>
      </c>
      <c r="Y36" s="2">
        <f t="shared" ca="1" si="6"/>
        <v>0</v>
      </c>
      <c r="Z36" s="2">
        <f t="shared" ca="1" si="6"/>
        <v>0</v>
      </c>
      <c r="AA36" s="2">
        <f t="shared" ca="1" si="6"/>
        <v>0</v>
      </c>
      <c r="AB36" s="2">
        <f t="shared" ca="1" si="6"/>
        <v>0</v>
      </c>
      <c r="AC36" s="2">
        <f t="shared" ca="1" si="6"/>
        <v>0</v>
      </c>
      <c r="AD36" s="2">
        <f t="shared" ca="1" si="6"/>
        <v>0</v>
      </c>
      <c r="AE36" s="2">
        <f t="shared" ca="1" si="6"/>
        <v>0</v>
      </c>
      <c r="AF36" s="2">
        <f t="shared" ca="1" si="6"/>
        <v>20</v>
      </c>
      <c r="AG36" s="2">
        <f t="shared" ca="1" si="6"/>
        <v>0</v>
      </c>
      <c r="AH36" s="2">
        <f t="shared" ca="1" si="6"/>
        <v>0</v>
      </c>
      <c r="AI36" s="2">
        <f t="shared" ca="1" si="6"/>
        <v>0</v>
      </c>
      <c r="AJ36" s="2">
        <f t="shared" ca="1" si="6"/>
        <v>0</v>
      </c>
      <c r="AK36" s="2">
        <f t="shared" ca="1" si="6"/>
        <v>0</v>
      </c>
      <c r="AL36" s="55">
        <v>2.5600890662326332</v>
      </c>
      <c r="AM36" s="55">
        <v>3.8298723240037922</v>
      </c>
      <c r="AN36" s="55">
        <v>2.7307582615790515</v>
      </c>
      <c r="AO36" s="55">
        <v>3.0173218911474109</v>
      </c>
      <c r="AP36" s="55">
        <v>2.6938821195708145</v>
      </c>
      <c r="AQ36" s="55">
        <v>2.8821516349846288</v>
      </c>
      <c r="AR36" s="55">
        <v>2.7787398536280703</v>
      </c>
      <c r="AS36" s="55">
        <v>2.3290654070316177</v>
      </c>
      <c r="AT36" s="55">
        <v>2.4242372447569376</v>
      </c>
      <c r="AU36" s="55">
        <v>2.736561136641773</v>
      </c>
      <c r="AV36" s="55">
        <v>2.6760761967747664</v>
      </c>
      <c r="AW36" s="55">
        <v>2.6769874716265889</v>
      </c>
      <c r="AX36" s="55">
        <v>2.8347666130557041</v>
      </c>
      <c r="AY36" s="55">
        <v>2.6287953113774694</v>
      </c>
      <c r="AZ36" s="2">
        <f t="shared" ca="1" si="7"/>
        <v>0</v>
      </c>
      <c r="BA36" s="2">
        <f t="shared" ca="1" si="7"/>
        <v>0</v>
      </c>
      <c r="BB36" s="2">
        <f t="shared" ca="1" si="7"/>
        <v>0</v>
      </c>
      <c r="BC36" s="2">
        <f t="shared" ca="1" si="7"/>
        <v>0</v>
      </c>
      <c r="BD36" s="2">
        <f t="shared" ca="1" si="7"/>
        <v>0</v>
      </c>
      <c r="BE36" s="2">
        <f t="shared" ca="1" si="7"/>
        <v>0</v>
      </c>
      <c r="BF36" s="2">
        <f t="shared" ca="1" si="7"/>
        <v>0</v>
      </c>
      <c r="BG36" s="2">
        <f t="shared" ca="1" si="7"/>
        <v>0</v>
      </c>
      <c r="BH36" s="2">
        <f t="shared" ca="1" si="7"/>
        <v>0</v>
      </c>
      <c r="BI36" s="2">
        <f t="shared" ca="1" si="7"/>
        <v>0</v>
      </c>
      <c r="BJ36" s="2">
        <f t="shared" ca="1" si="7"/>
        <v>0</v>
      </c>
      <c r="BK36" s="2">
        <f t="shared" ca="1" si="7"/>
        <v>0</v>
      </c>
      <c r="BL36" s="2">
        <f t="shared" ca="1" si="7"/>
        <v>0</v>
      </c>
      <c r="BM36" s="2">
        <f t="shared" ca="1" si="7"/>
        <v>0</v>
      </c>
      <c r="BN36" s="2" t="str">
        <f t="shared" si="8"/>
        <v>SG</v>
      </c>
      <c r="BO36" s="2">
        <f t="shared" ref="BO36:BO42" si="15">IF(AND(COUNTIF(J36:W36,"&gt;0")&gt;6,COUNTIF(J36:W36,"&gt;0")=SUM(BR36:CE36)),SUM(BR36:CE36),0)</f>
        <v>0</v>
      </c>
      <c r="BP36" s="2">
        <f t="shared" si="2"/>
        <v>1</v>
      </c>
      <c r="BR36" s="2">
        <f t="shared" si="14"/>
        <v>0</v>
      </c>
      <c r="BS36" s="2">
        <f t="shared" si="14"/>
        <v>0</v>
      </c>
      <c r="BT36" s="2">
        <f t="shared" si="14"/>
        <v>0</v>
      </c>
      <c r="BU36" s="2">
        <f t="shared" si="14"/>
        <v>0</v>
      </c>
      <c r="BV36" s="2">
        <f t="shared" si="14"/>
        <v>0</v>
      </c>
      <c r="BW36" s="2">
        <f t="shared" si="14"/>
        <v>0</v>
      </c>
      <c r="BX36" s="2">
        <f t="shared" si="14"/>
        <v>0</v>
      </c>
      <c r="BY36" s="2">
        <f t="shared" si="14"/>
        <v>0</v>
      </c>
      <c r="BZ36" s="2">
        <f t="shared" si="14"/>
        <v>0</v>
      </c>
      <c r="CA36" s="2">
        <f t="shared" si="14"/>
        <v>0</v>
      </c>
      <c r="CB36" s="2">
        <f t="shared" si="14"/>
        <v>0</v>
      </c>
      <c r="CC36" s="2">
        <f t="shared" si="14"/>
        <v>0</v>
      </c>
      <c r="CD36" s="2">
        <f t="shared" si="14"/>
        <v>0</v>
      </c>
      <c r="CE36" s="2">
        <f t="shared" si="14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КА-14  -  Гун</v>
      </c>
      <c r="B37" s="12" t="s">
        <v>2363</v>
      </c>
      <c r="C37" s="18">
        <v>8</v>
      </c>
      <c r="D37" s="18">
        <v>2</v>
      </c>
      <c r="E37" s="22" t="s">
        <v>726</v>
      </c>
      <c r="F37" s="22">
        <v>1</v>
      </c>
      <c r="G37" s="22">
        <v>1</v>
      </c>
      <c r="H37" s="20">
        <f t="shared" ca="1" si="4"/>
        <v>0</v>
      </c>
      <c r="I37" s="16" t="str">
        <f t="shared" si="5"/>
        <v>14K002SG0022</v>
      </c>
      <c r="J37" s="54">
        <v>0.6</v>
      </c>
      <c r="K37" s="54">
        <v>0.6</v>
      </c>
      <c r="L37" s="54">
        <v>1.9000000000000006</v>
      </c>
      <c r="M37" s="54">
        <v>0.5</v>
      </c>
      <c r="N37" s="54">
        <v>2.3000000000000003</v>
      </c>
      <c r="O37" s="54">
        <v>0.70000000000000007</v>
      </c>
      <c r="P37" s="54">
        <v>0.40000000000000008</v>
      </c>
      <c r="Q37" s="54">
        <v>1.1999999999999997</v>
      </c>
      <c r="R37" s="54">
        <v>0.40000000000000008</v>
      </c>
      <c r="S37" s="54">
        <v>0.59999999999999987</v>
      </c>
      <c r="T37" s="54">
        <v>0.70000000000000007</v>
      </c>
      <c r="U37" s="54">
        <v>3.100000000000001</v>
      </c>
      <c r="V37" s="54">
        <v>1.4</v>
      </c>
      <c r="W37" s="56">
        <v>0.7</v>
      </c>
      <c r="X37" s="2">
        <f t="shared" ca="1" si="6"/>
        <v>0</v>
      </c>
      <c r="Y37" s="2">
        <f t="shared" ca="1" si="6"/>
        <v>0</v>
      </c>
      <c r="Z37" s="2">
        <f t="shared" ca="1" si="6"/>
        <v>20</v>
      </c>
      <c r="AA37" s="2">
        <f t="shared" ca="1" si="6"/>
        <v>0</v>
      </c>
      <c r="AB37" s="2">
        <f t="shared" ca="1" si="6"/>
        <v>20</v>
      </c>
      <c r="AC37" s="2">
        <f t="shared" ca="1" si="6"/>
        <v>0</v>
      </c>
      <c r="AD37" s="2">
        <f t="shared" ca="1" si="6"/>
        <v>0</v>
      </c>
      <c r="AE37" s="2">
        <f t="shared" ca="1" si="6"/>
        <v>0</v>
      </c>
      <c r="AF37" s="2">
        <f t="shared" ca="1" si="6"/>
        <v>0</v>
      </c>
      <c r="AG37" s="2">
        <f t="shared" ca="1" si="6"/>
        <v>0</v>
      </c>
      <c r="AH37" s="2">
        <f t="shared" ca="1" si="6"/>
        <v>0</v>
      </c>
      <c r="AI37" s="2">
        <f t="shared" ca="1" si="6"/>
        <v>20</v>
      </c>
      <c r="AJ37" s="2">
        <f t="shared" ca="1" si="6"/>
        <v>0</v>
      </c>
      <c r="AK37" s="2">
        <f t="shared" ca="1" si="6"/>
        <v>0</v>
      </c>
      <c r="AL37" s="55">
        <v>2.68522187663278</v>
      </c>
      <c r="AM37" s="55">
        <v>2.5914648248494991</v>
      </c>
      <c r="AN37" s="55">
        <v>2.2292614335731522</v>
      </c>
      <c r="AO37" s="55">
        <v>2.3861309856337676</v>
      </c>
      <c r="AP37" s="55">
        <v>2.3590647277371009</v>
      </c>
      <c r="AQ37" s="55">
        <v>2.3241382965392234</v>
      </c>
      <c r="AR37" s="55">
        <v>2.3415356865060426</v>
      </c>
      <c r="AS37" s="55">
        <v>2.3462301445509808</v>
      </c>
      <c r="AT37" s="55">
        <v>2.4204232325495609</v>
      </c>
      <c r="AU37" s="55">
        <v>2.3417309293611916</v>
      </c>
      <c r="AV37" s="55">
        <v>2.4206098125576294</v>
      </c>
      <c r="AW37" s="55">
        <v>2.5115544978133619</v>
      </c>
      <c r="AX37" s="55">
        <v>2.7526288887548804</v>
      </c>
      <c r="AY37" s="55">
        <v>2.5560876265207373</v>
      </c>
      <c r="AZ37" s="2">
        <f t="shared" ca="1" si="7"/>
        <v>0</v>
      </c>
      <c r="BA37" s="2">
        <f t="shared" ca="1" si="7"/>
        <v>0</v>
      </c>
      <c r="BB37" s="2">
        <f t="shared" ca="1" si="7"/>
        <v>0</v>
      </c>
      <c r="BC37" s="2">
        <f t="shared" ca="1" si="7"/>
        <v>0</v>
      </c>
      <c r="BD37" s="2">
        <f t="shared" ca="1" si="7"/>
        <v>0</v>
      </c>
      <c r="BE37" s="2">
        <f t="shared" ca="1" si="7"/>
        <v>0</v>
      </c>
      <c r="BF37" s="2">
        <f t="shared" ca="1" si="7"/>
        <v>0</v>
      </c>
      <c r="BG37" s="2">
        <f t="shared" ca="1" si="7"/>
        <v>0</v>
      </c>
      <c r="BH37" s="2">
        <f t="shared" ca="1" si="7"/>
        <v>0</v>
      </c>
      <c r="BI37" s="2">
        <f t="shared" ca="1" si="7"/>
        <v>0</v>
      </c>
      <c r="BJ37" s="2">
        <f t="shared" ca="1" si="7"/>
        <v>0</v>
      </c>
      <c r="BK37" s="2">
        <f t="shared" ca="1" si="7"/>
        <v>0</v>
      </c>
      <c r="BL37" s="2">
        <f t="shared" ca="1" si="7"/>
        <v>0</v>
      </c>
      <c r="BM37" s="2">
        <f t="shared" ca="1" si="7"/>
        <v>0</v>
      </c>
      <c r="BN37" s="2" t="str">
        <f t="shared" si="8"/>
        <v>SG</v>
      </c>
      <c r="BO37" s="2">
        <f t="shared" si="15"/>
        <v>0</v>
      </c>
      <c r="BP37" s="2">
        <f t="shared" si="2"/>
        <v>1</v>
      </c>
      <c r="BR37" s="2">
        <f t="shared" si="14"/>
        <v>0</v>
      </c>
      <c r="BS37" s="2">
        <f t="shared" si="14"/>
        <v>0</v>
      </c>
      <c r="BT37" s="2">
        <f t="shared" si="14"/>
        <v>0</v>
      </c>
      <c r="BU37" s="2">
        <f t="shared" si="14"/>
        <v>0</v>
      </c>
      <c r="BV37" s="2">
        <f t="shared" si="14"/>
        <v>0</v>
      </c>
      <c r="BW37" s="2">
        <f t="shared" si="14"/>
        <v>0</v>
      </c>
      <c r="BX37" s="2">
        <f t="shared" si="14"/>
        <v>0</v>
      </c>
      <c r="BY37" s="2">
        <f t="shared" si="14"/>
        <v>0</v>
      </c>
      <c r="BZ37" s="2">
        <f t="shared" si="14"/>
        <v>0</v>
      </c>
      <c r="CA37" s="2">
        <f t="shared" si="14"/>
        <v>0</v>
      </c>
      <c r="CB37" s="2">
        <f t="shared" si="14"/>
        <v>0</v>
      </c>
      <c r="CC37" s="2">
        <f t="shared" si="14"/>
        <v>0</v>
      </c>
      <c r="CD37" s="2">
        <f t="shared" si="14"/>
        <v>0</v>
      </c>
      <c r="CE37" s="2">
        <f t="shared" si="14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КА-15  -  Гун</v>
      </c>
      <c r="B38" s="10" t="s">
        <v>2364</v>
      </c>
      <c r="C38" s="18">
        <v>8</v>
      </c>
      <c r="D38" s="18">
        <v>2</v>
      </c>
      <c r="E38" s="22" t="s">
        <v>726</v>
      </c>
      <c r="F38" s="22">
        <v>1</v>
      </c>
      <c r="G38" s="22">
        <v>1</v>
      </c>
      <c r="H38" s="20">
        <f t="shared" ca="1" si="4"/>
        <v>0</v>
      </c>
      <c r="I38" s="16" t="str">
        <f t="shared" si="5"/>
        <v>15K002SG0022</v>
      </c>
      <c r="J38" s="54">
        <v>0.79999999999999993</v>
      </c>
      <c r="K38" s="54">
        <v>0.79999999999999993</v>
      </c>
      <c r="L38" s="54">
        <v>0.94146453025971522</v>
      </c>
      <c r="M38" s="54">
        <v>0.7</v>
      </c>
      <c r="N38" s="54">
        <v>1.2999999999999996</v>
      </c>
      <c r="O38" s="54">
        <v>1.5000000000000002</v>
      </c>
      <c r="P38" s="54">
        <v>1.1000000000000003</v>
      </c>
      <c r="Q38" s="54">
        <v>1</v>
      </c>
      <c r="R38" s="54">
        <v>0.69999999999999984</v>
      </c>
      <c r="S38" s="54">
        <v>0.69999999999999984</v>
      </c>
      <c r="T38" s="54">
        <v>0.7</v>
      </c>
      <c r="U38" s="54">
        <v>0.7</v>
      </c>
      <c r="V38" s="54">
        <v>0.69999999999999984</v>
      </c>
      <c r="W38" s="56">
        <v>0.70000000000000007</v>
      </c>
      <c r="X38" s="2">
        <f t="shared" ca="1" si="6"/>
        <v>0</v>
      </c>
      <c r="Y38" s="2">
        <f t="shared" ca="1" si="6"/>
        <v>0</v>
      </c>
      <c r="Z38" s="2">
        <f t="shared" ca="1" si="6"/>
        <v>0</v>
      </c>
      <c r="AA38" s="2">
        <f t="shared" ca="1" si="6"/>
        <v>0</v>
      </c>
      <c r="AB38" s="2">
        <f t="shared" ca="1" si="6"/>
        <v>0</v>
      </c>
      <c r="AC38" s="2">
        <f t="shared" ca="1" si="6"/>
        <v>0</v>
      </c>
      <c r="AD38" s="2">
        <f t="shared" ca="1" si="6"/>
        <v>0</v>
      </c>
      <c r="AE38" s="2">
        <f t="shared" ca="1" si="6"/>
        <v>0</v>
      </c>
      <c r="AF38" s="2">
        <f t="shared" ca="1" si="6"/>
        <v>0</v>
      </c>
      <c r="AG38" s="2">
        <f t="shared" ca="1" si="6"/>
        <v>0</v>
      </c>
      <c r="AH38" s="2">
        <f t="shared" ca="1" si="6"/>
        <v>0</v>
      </c>
      <c r="AI38" s="2">
        <f t="shared" ca="1" si="6"/>
        <v>0</v>
      </c>
      <c r="AJ38" s="2">
        <f t="shared" ca="1" si="6"/>
        <v>0</v>
      </c>
      <c r="AK38" s="2">
        <f t="shared" ca="1" si="6"/>
        <v>0</v>
      </c>
      <c r="AL38" s="55">
        <v>2.4415157669056367</v>
      </c>
      <c r="AM38" s="55">
        <v>2.6085857504013967</v>
      </c>
      <c r="AN38" s="55">
        <v>2.6452058445847935</v>
      </c>
      <c r="AO38" s="55">
        <v>2.4046235875849362</v>
      </c>
      <c r="AP38" s="55">
        <v>2.5873998705127961</v>
      </c>
      <c r="AQ38" s="55">
        <v>2.2849752014463838</v>
      </c>
      <c r="AR38" s="55">
        <v>2.1680529278074148</v>
      </c>
      <c r="AS38" s="55">
        <v>2.1682051227295029</v>
      </c>
      <c r="AT38" s="55">
        <v>2.2872793340893764</v>
      </c>
      <c r="AU38" s="55">
        <v>2.3359273951921518</v>
      </c>
      <c r="AV38" s="55">
        <v>2.2536877447507715</v>
      </c>
      <c r="AW38" s="55">
        <v>2.6021027409343396</v>
      </c>
      <c r="AX38" s="55">
        <v>2.5935457537178457</v>
      </c>
      <c r="AY38" s="55">
        <v>2.748732661407066</v>
      </c>
      <c r="AZ38" s="2">
        <f t="shared" ca="1" si="7"/>
        <v>0</v>
      </c>
      <c r="BA38" s="2">
        <f t="shared" ca="1" si="7"/>
        <v>0</v>
      </c>
      <c r="BB38" s="2">
        <f t="shared" ca="1" si="7"/>
        <v>0</v>
      </c>
      <c r="BC38" s="2">
        <f t="shared" ca="1" si="7"/>
        <v>0</v>
      </c>
      <c r="BD38" s="2">
        <f t="shared" ca="1" si="7"/>
        <v>0</v>
      </c>
      <c r="BE38" s="2">
        <f t="shared" ca="1" si="7"/>
        <v>0</v>
      </c>
      <c r="BF38" s="2">
        <f t="shared" ca="1" si="7"/>
        <v>0</v>
      </c>
      <c r="BG38" s="2">
        <f t="shared" ca="1" si="7"/>
        <v>0</v>
      </c>
      <c r="BH38" s="2">
        <f t="shared" ca="1" si="7"/>
        <v>0</v>
      </c>
      <c r="BI38" s="2">
        <f t="shared" ca="1" si="7"/>
        <v>0</v>
      </c>
      <c r="BJ38" s="2">
        <f t="shared" ca="1" si="7"/>
        <v>0</v>
      </c>
      <c r="BK38" s="2">
        <f t="shared" ca="1" si="7"/>
        <v>0</v>
      </c>
      <c r="BL38" s="2">
        <f t="shared" ca="1" si="7"/>
        <v>0</v>
      </c>
      <c r="BM38" s="2">
        <f t="shared" ca="1" si="7"/>
        <v>0</v>
      </c>
      <c r="BN38" s="2" t="str">
        <f t="shared" si="8"/>
        <v>SG</v>
      </c>
      <c r="BO38" s="2">
        <f t="shared" si="15"/>
        <v>0</v>
      </c>
      <c r="BP38" s="2">
        <f t="shared" si="2"/>
        <v>1</v>
      </c>
      <c r="BR38" s="2">
        <f t="shared" si="14"/>
        <v>0</v>
      </c>
      <c r="BS38" s="2">
        <f t="shared" si="14"/>
        <v>0</v>
      </c>
      <c r="BT38" s="2">
        <f t="shared" si="14"/>
        <v>0</v>
      </c>
      <c r="BU38" s="2">
        <f t="shared" si="14"/>
        <v>0</v>
      </c>
      <c r="BV38" s="2">
        <f t="shared" si="14"/>
        <v>0</v>
      </c>
      <c r="BW38" s="2">
        <f t="shared" si="14"/>
        <v>0</v>
      </c>
      <c r="BX38" s="2">
        <f t="shared" si="14"/>
        <v>0</v>
      </c>
      <c r="BY38" s="2">
        <f t="shared" si="14"/>
        <v>0</v>
      </c>
      <c r="BZ38" s="2">
        <f t="shared" si="14"/>
        <v>0</v>
      </c>
      <c r="CA38" s="2">
        <f t="shared" si="14"/>
        <v>0</v>
      </c>
      <c r="CB38" s="2">
        <f t="shared" si="14"/>
        <v>0</v>
      </c>
      <c r="CC38" s="2">
        <f t="shared" si="14"/>
        <v>0</v>
      </c>
      <c r="CD38" s="2">
        <f t="shared" si="14"/>
        <v>0</v>
      </c>
      <c r="CE38" s="2">
        <f t="shared" si="14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КА-16  -  Гун</v>
      </c>
      <c r="B39" s="10" t="s">
        <v>2365</v>
      </c>
      <c r="C39" s="18">
        <v>8</v>
      </c>
      <c r="D39" s="18">
        <v>2</v>
      </c>
      <c r="E39" s="22" t="s">
        <v>726</v>
      </c>
      <c r="F39" s="22">
        <v>1</v>
      </c>
      <c r="G39" s="22">
        <v>1</v>
      </c>
      <c r="H39" s="20">
        <f t="shared" ca="1" si="4"/>
        <v>0</v>
      </c>
      <c r="I39" s="16" t="str">
        <f t="shared" si="5"/>
        <v>16K002SG0022</v>
      </c>
      <c r="J39" s="54">
        <v>0.69999999999999984</v>
      </c>
      <c r="K39" s="54">
        <v>0.69999999999999962</v>
      </c>
      <c r="L39" s="54">
        <v>0.70000000000000018</v>
      </c>
      <c r="M39" s="54">
        <v>0.70000000000000018</v>
      </c>
      <c r="N39" s="54">
        <v>0.70000000000000018</v>
      </c>
      <c r="O39" s="54">
        <v>0.70000000000000007</v>
      </c>
      <c r="P39" s="54">
        <v>0.7</v>
      </c>
      <c r="Q39" s="54">
        <v>0.7</v>
      </c>
      <c r="R39" s="54">
        <v>0.70000000000000007</v>
      </c>
      <c r="S39" s="54">
        <v>0.7</v>
      </c>
      <c r="T39" s="54">
        <v>0.69999999999999984</v>
      </c>
      <c r="U39" s="54">
        <v>0.70000000000000007</v>
      </c>
      <c r="V39" s="54">
        <v>0.70000000000000018</v>
      </c>
      <c r="W39" s="56">
        <v>0.7</v>
      </c>
      <c r="X39" s="2">
        <f t="shared" ca="1" si="6"/>
        <v>0</v>
      </c>
      <c r="Y39" s="2">
        <f t="shared" ca="1" si="6"/>
        <v>0</v>
      </c>
      <c r="Z39" s="2">
        <f t="shared" ca="1" si="6"/>
        <v>0</v>
      </c>
      <c r="AA39" s="2">
        <f t="shared" ca="1" si="6"/>
        <v>0</v>
      </c>
      <c r="AB39" s="2">
        <f t="shared" ca="1" si="6"/>
        <v>0</v>
      </c>
      <c r="AC39" s="2">
        <f t="shared" ca="1" si="6"/>
        <v>0</v>
      </c>
      <c r="AD39" s="2">
        <f t="shared" ca="1" si="6"/>
        <v>0</v>
      </c>
      <c r="AE39" s="2">
        <f t="shared" ca="1" si="6"/>
        <v>0</v>
      </c>
      <c r="AF39" s="2">
        <f t="shared" ca="1" si="6"/>
        <v>0</v>
      </c>
      <c r="AG39" s="2">
        <f t="shared" ca="1" si="6"/>
        <v>0</v>
      </c>
      <c r="AH39" s="2">
        <f t="shared" ca="1" si="6"/>
        <v>0</v>
      </c>
      <c r="AI39" s="2">
        <f t="shared" ca="1" si="6"/>
        <v>0</v>
      </c>
      <c r="AJ39" s="2">
        <f t="shared" ca="1" si="6"/>
        <v>0</v>
      </c>
      <c r="AK39" s="2">
        <f t="shared" ca="1" si="6"/>
        <v>0</v>
      </c>
      <c r="AL39" s="55">
        <v>3.3176464159400196</v>
      </c>
      <c r="AM39" s="55">
        <v>3.3615723406799614</v>
      </c>
      <c r="AN39" s="55">
        <v>2.2792075589116432</v>
      </c>
      <c r="AO39" s="55">
        <v>3.0314212288708027</v>
      </c>
      <c r="AP39" s="55">
        <v>3.3457069110515971</v>
      </c>
      <c r="AQ39" s="55">
        <v>2.1609397420812377</v>
      </c>
      <c r="AR39" s="55">
        <v>2.5548991378058208</v>
      </c>
      <c r="AS39" s="55">
        <v>1.8696335424676997</v>
      </c>
      <c r="AT39" s="55">
        <v>2.1457391759809248</v>
      </c>
      <c r="AU39" s="55">
        <v>2.1397841355900771</v>
      </c>
      <c r="AV39" s="55">
        <v>2.1746042568020831</v>
      </c>
      <c r="AW39" s="55">
        <v>2.6877322294729513</v>
      </c>
      <c r="AX39" s="55">
        <v>2.7155798575058303</v>
      </c>
      <c r="AY39" s="55">
        <v>2.5884918012494591</v>
      </c>
      <c r="AZ39" s="2">
        <f t="shared" ca="1" si="7"/>
        <v>0</v>
      </c>
      <c r="BA39" s="2">
        <f t="shared" ca="1" si="7"/>
        <v>0</v>
      </c>
      <c r="BB39" s="2">
        <f t="shared" ca="1" si="7"/>
        <v>0</v>
      </c>
      <c r="BC39" s="2">
        <f t="shared" ca="1" si="7"/>
        <v>0</v>
      </c>
      <c r="BD39" s="2">
        <f t="shared" ca="1" si="7"/>
        <v>0</v>
      </c>
      <c r="BE39" s="2">
        <f t="shared" ca="1" si="7"/>
        <v>0</v>
      </c>
      <c r="BF39" s="2">
        <f t="shared" ca="1" si="7"/>
        <v>0</v>
      </c>
      <c r="BG39" s="2">
        <f t="shared" ca="1" si="7"/>
        <v>0</v>
      </c>
      <c r="BH39" s="2">
        <f t="shared" ca="1" si="7"/>
        <v>0</v>
      </c>
      <c r="BI39" s="2">
        <f t="shared" ca="1" si="7"/>
        <v>0</v>
      </c>
      <c r="BJ39" s="2">
        <f t="shared" ca="1" si="7"/>
        <v>0</v>
      </c>
      <c r="BK39" s="2">
        <f t="shared" ca="1" si="7"/>
        <v>0</v>
      </c>
      <c r="BL39" s="2">
        <f t="shared" ca="1" si="7"/>
        <v>0</v>
      </c>
      <c r="BM39" s="2">
        <f t="shared" ca="1" si="7"/>
        <v>0</v>
      </c>
      <c r="BN39" s="2" t="str">
        <f t="shared" si="8"/>
        <v>SG</v>
      </c>
      <c r="BO39" s="2">
        <f t="shared" si="15"/>
        <v>0</v>
      </c>
      <c r="BP39" s="2">
        <f t="shared" si="2"/>
        <v>1</v>
      </c>
      <c r="BR39" s="2">
        <f t="shared" si="14"/>
        <v>0</v>
      </c>
      <c r="BS39" s="2">
        <f t="shared" si="14"/>
        <v>0</v>
      </c>
      <c r="BT39" s="2">
        <f t="shared" si="14"/>
        <v>0</v>
      </c>
      <c r="BU39" s="2">
        <f t="shared" si="14"/>
        <v>0</v>
      </c>
      <c r="BV39" s="2">
        <f t="shared" si="14"/>
        <v>0</v>
      </c>
      <c r="BW39" s="2">
        <f t="shared" si="14"/>
        <v>0</v>
      </c>
      <c r="BX39" s="2">
        <f t="shared" si="14"/>
        <v>0</v>
      </c>
      <c r="BY39" s="2">
        <f t="shared" si="14"/>
        <v>0</v>
      </c>
      <c r="BZ39" s="2">
        <f t="shared" si="14"/>
        <v>0</v>
      </c>
      <c r="CA39" s="2">
        <f t="shared" si="14"/>
        <v>0</v>
      </c>
      <c r="CB39" s="2">
        <f t="shared" si="14"/>
        <v>0</v>
      </c>
      <c r="CC39" s="2">
        <f t="shared" si="14"/>
        <v>0</v>
      </c>
      <c r="CD39" s="2">
        <f t="shared" si="14"/>
        <v>0</v>
      </c>
      <c r="CE39" s="2">
        <f t="shared" si="14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КА-7  -  Δα_рс</v>
      </c>
      <c r="B40" s="12" t="s">
        <v>2366</v>
      </c>
      <c r="C40" s="18">
        <v>30</v>
      </c>
      <c r="D40" s="18">
        <v>5</v>
      </c>
      <c r="E40" s="22" t="s">
        <v>608</v>
      </c>
      <c r="F40" s="22">
        <v>1</v>
      </c>
      <c r="G40" s="22"/>
      <c r="H40" s="20">
        <f t="shared" ca="1" si="4"/>
        <v>0</v>
      </c>
      <c r="I40" s="16" t="str">
        <f t="shared" si="5"/>
        <v>07K012SV0022</v>
      </c>
      <c r="J40" s="54">
        <v>30</v>
      </c>
      <c r="K40" s="54">
        <v>30</v>
      </c>
      <c r="L40" s="54">
        <v>30</v>
      </c>
      <c r="M40" s="54">
        <v>30</v>
      </c>
      <c r="N40" s="54">
        <v>30</v>
      </c>
      <c r="O40" s="54">
        <v>0</v>
      </c>
      <c r="P40" s="54">
        <v>32</v>
      </c>
      <c r="Q40" s="54">
        <v>32</v>
      </c>
      <c r="R40" s="54">
        <v>32</v>
      </c>
      <c r="S40" s="54">
        <v>32</v>
      </c>
      <c r="T40" s="54">
        <v>32</v>
      </c>
      <c r="U40" s="54">
        <v>32</v>
      </c>
      <c r="V40" s="54">
        <v>32</v>
      </c>
      <c r="W40" s="56">
        <v>32</v>
      </c>
      <c r="X40" s="2">
        <f t="shared" ca="1" si="6"/>
        <v>0</v>
      </c>
      <c r="Y40" s="2">
        <f t="shared" ca="1" si="6"/>
        <v>0</v>
      </c>
      <c r="Z40" s="2">
        <f t="shared" ca="1" si="6"/>
        <v>0</v>
      </c>
      <c r="AA40" s="2">
        <f t="shared" ca="1" si="6"/>
        <v>0</v>
      </c>
      <c r="AB40" s="2">
        <f t="shared" ca="1" si="6"/>
        <v>0</v>
      </c>
      <c r="AC40" s="2">
        <f t="shared" ca="1" si="6"/>
        <v>0</v>
      </c>
      <c r="AD40" s="2">
        <f t="shared" ca="1" si="6"/>
        <v>2</v>
      </c>
      <c r="AE40" s="2">
        <f t="shared" ca="1" si="6"/>
        <v>2</v>
      </c>
      <c r="AF40" s="2">
        <f t="shared" ca="1" si="6"/>
        <v>2</v>
      </c>
      <c r="AG40" s="2">
        <f t="shared" ca="1" si="6"/>
        <v>2</v>
      </c>
      <c r="AH40" s="2">
        <f t="shared" ca="1" si="6"/>
        <v>2</v>
      </c>
      <c r="AI40" s="2">
        <f t="shared" ca="1" si="6"/>
        <v>2</v>
      </c>
      <c r="AJ40" s="2">
        <f t="shared" ca="1" si="6"/>
        <v>2</v>
      </c>
      <c r="AK40" s="2">
        <f t="shared" ca="1" si="6"/>
        <v>2</v>
      </c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2">
        <f t="shared" ca="1" si="7"/>
        <v>0</v>
      </c>
      <c r="BA40" s="2">
        <f t="shared" ca="1" si="7"/>
        <v>0</v>
      </c>
      <c r="BB40" s="2">
        <f t="shared" ca="1" si="7"/>
        <v>0</v>
      </c>
      <c r="BC40" s="2">
        <f t="shared" ca="1" si="7"/>
        <v>2</v>
      </c>
      <c r="BD40" s="2">
        <f t="shared" ca="1" si="7"/>
        <v>0</v>
      </c>
      <c r="BE40" s="2">
        <f t="shared" ca="1" si="7"/>
        <v>0</v>
      </c>
      <c r="BF40" s="2">
        <f t="shared" ca="1" si="7"/>
        <v>0</v>
      </c>
      <c r="BG40" s="2">
        <f t="shared" ca="1" si="7"/>
        <v>0</v>
      </c>
      <c r="BH40" s="2">
        <f t="shared" ca="1" si="7"/>
        <v>0</v>
      </c>
      <c r="BI40" s="2">
        <f t="shared" ca="1" si="7"/>
        <v>0</v>
      </c>
      <c r="BJ40" s="2">
        <f t="shared" ca="1" si="7"/>
        <v>0</v>
      </c>
      <c r="BK40" s="2">
        <f t="shared" ca="1" si="7"/>
        <v>1</v>
      </c>
      <c r="BL40" s="2">
        <f t="shared" ca="1" si="7"/>
        <v>0</v>
      </c>
      <c r="BM40" s="2">
        <f t="shared" ca="1" si="7"/>
        <v>0</v>
      </c>
      <c r="BN40" s="2" t="str">
        <f t="shared" si="8"/>
        <v>SV</v>
      </c>
      <c r="BO40" s="2">
        <f t="shared" si="15"/>
        <v>0</v>
      </c>
      <c r="BP40" s="2">
        <f t="shared" ref="BP40:BP71" si="16">IF(AND(COUNTIF(J40:W40,"&gt;0")&gt;6,SUM(BR40:CE40)=0),1,0)</f>
        <v>0</v>
      </c>
      <c r="BR40" s="2">
        <f t="shared" ref="BR40:CE47" si="17">IF(AND(J87 &gt;0,J40&gt;$C40,J40 &gt;1),1,0)</f>
        <v>0</v>
      </c>
      <c r="BS40" s="2">
        <f t="shared" si="17"/>
        <v>0</v>
      </c>
      <c r="BT40" s="2">
        <f t="shared" si="17"/>
        <v>0</v>
      </c>
      <c r="BU40" s="2">
        <f t="shared" si="17"/>
        <v>0</v>
      </c>
      <c r="BV40" s="2">
        <f t="shared" si="17"/>
        <v>0</v>
      </c>
      <c r="BW40" s="2">
        <f t="shared" si="17"/>
        <v>0</v>
      </c>
      <c r="BX40" s="2">
        <f t="shared" si="17"/>
        <v>1</v>
      </c>
      <c r="BY40" s="2">
        <f t="shared" si="17"/>
        <v>1</v>
      </c>
      <c r="BZ40" s="2">
        <f t="shared" si="17"/>
        <v>1</v>
      </c>
      <c r="CA40" s="2">
        <f t="shared" si="17"/>
        <v>1</v>
      </c>
      <c r="CB40" s="2">
        <f t="shared" si="17"/>
        <v>1</v>
      </c>
      <c r="CC40" s="2">
        <f t="shared" si="17"/>
        <v>1</v>
      </c>
      <c r="CD40" s="2">
        <f t="shared" si="17"/>
        <v>1</v>
      </c>
      <c r="CE40" s="2">
        <f t="shared" si="17"/>
        <v>1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КА-10  -  Δα_рс</v>
      </c>
      <c r="B41" s="10" t="s">
        <v>2367</v>
      </c>
      <c r="C41" s="18">
        <v>30</v>
      </c>
      <c r="D41" s="18">
        <v>5</v>
      </c>
      <c r="E41" s="22" t="s">
        <v>608</v>
      </c>
      <c r="F41" s="22">
        <v>1</v>
      </c>
      <c r="G41" s="22"/>
      <c r="H41" s="20">
        <f t="shared" ca="1" si="4"/>
        <v>0</v>
      </c>
      <c r="I41" s="16" t="str">
        <f t="shared" si="5"/>
        <v>10K012SV0022</v>
      </c>
      <c r="J41" s="54">
        <v>15</v>
      </c>
      <c r="K41" s="54">
        <v>15</v>
      </c>
      <c r="L41" s="54">
        <v>15</v>
      </c>
      <c r="M41" s="54">
        <v>15</v>
      </c>
      <c r="N41" s="54">
        <v>15</v>
      </c>
      <c r="O41" s="54">
        <v>15</v>
      </c>
      <c r="P41" s="54">
        <v>16</v>
      </c>
      <c r="Q41" s="54">
        <v>16</v>
      </c>
      <c r="R41" s="54">
        <v>16</v>
      </c>
      <c r="S41" s="54">
        <v>16</v>
      </c>
      <c r="T41" s="54">
        <v>16</v>
      </c>
      <c r="U41" s="54">
        <v>16</v>
      </c>
      <c r="V41" s="54">
        <v>16</v>
      </c>
      <c r="W41" s="56">
        <v>16</v>
      </c>
      <c r="X41" s="2">
        <f t="shared" ca="1" si="6"/>
        <v>0</v>
      </c>
      <c r="Y41" s="2">
        <f t="shared" ca="1" si="6"/>
        <v>0</v>
      </c>
      <c r="Z41" s="2">
        <f t="shared" ref="Z41:AK62" ca="1" si="18">IF(L41&lt;&gt;"",IF(LEFT($E41,2)="+-",IF(OR(L41&lt;MIN($C41:$D41),L41&gt;MAX($C41:$D41)),1,0),IF(AND(1*$E41&gt;0,L41&gt;MAX($C41:$D41)),1,IF(AND(1*$E41&lt;0,L41&lt;MIN($C41:$D41)),1,0)))+10*IF(SUM(OFFSET($A$87,MATCH(MID($A41,1,SEARCH(" ",$A41)-1)&amp;"  -  ЧЧР",$A$87:$A$101,0)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$87,IFERROR(MATCH("КА-"&amp;MID($A41,4,2)*1&amp;"А  -  ЧЧР",$A$87:$A$101,0),MATCH("КА-"&amp;MID($A41,4,2)*1&amp;"  -  ЧЧР",$A$87:$A$101,0))-1,COLUMN(L41)-1,,)+OFFSET($A$87,IFERROR(MATCH("КА-"&amp;MID($A41,4,2)*1&amp;"Б  -  ЧЧР",$A$87:$A$101,0),MATCH("КА-"&amp;MID($A41,4,2)*1&amp;"  -  ЧЧР",$A$87:$A$101,0))-1,COLUMN(L41)-1,,)=48,1,0),1),1)),0),0)*IF($G41&gt;0,IF(COLUMN(V$7)-COLUMN($J$7)&gt;=$D$2+$G41,IF(SUM(OFFSET(V41,,-1,,-$G41))&gt;=$G41*21,2,1),1),2)</f>
        <v>0</v>
      </c>
      <c r="AA41" s="2">
        <f t="shared" ca="1" si="18"/>
        <v>0</v>
      </c>
      <c r="AB41" s="2">
        <f t="shared" ca="1" si="18"/>
        <v>0</v>
      </c>
      <c r="AC41" s="2">
        <f t="shared" ca="1" si="18"/>
        <v>0</v>
      </c>
      <c r="AD41" s="2">
        <f t="shared" ca="1" si="18"/>
        <v>0</v>
      </c>
      <c r="AE41" s="2">
        <f t="shared" ca="1" si="18"/>
        <v>0</v>
      </c>
      <c r="AF41" s="2">
        <f t="shared" ca="1" si="18"/>
        <v>0</v>
      </c>
      <c r="AG41" s="2">
        <f t="shared" ca="1" si="18"/>
        <v>0</v>
      </c>
      <c r="AH41" s="2">
        <f t="shared" ca="1" si="18"/>
        <v>0</v>
      </c>
      <c r="AI41" s="2">
        <f t="shared" ca="1" si="18"/>
        <v>0</v>
      </c>
      <c r="AJ41" s="2">
        <f t="shared" ca="1" si="18"/>
        <v>0</v>
      </c>
      <c r="AK41" s="2">
        <f t="shared" ca="1" si="18"/>
        <v>0</v>
      </c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2">
        <f t="shared" ca="1" si="7"/>
        <v>0</v>
      </c>
      <c r="BA41" s="2">
        <f t="shared" ca="1" si="7"/>
        <v>0</v>
      </c>
      <c r="BB41" s="2">
        <f t="shared" ref="BB41:BM62" ca="1" si="19">COUNTIF(OFFSET(J41,,$D$2+2,COUNTIF(OFFSET($H41,1-ROW($H41),2+4*$D$2,103),"="&amp;OFFSET($H41,,2+4*$D$2))),"&gt;20")</f>
        <v>0</v>
      </c>
      <c r="BC41" s="2">
        <f t="shared" ca="1" si="19"/>
        <v>2</v>
      </c>
      <c r="BD41" s="2">
        <f t="shared" ca="1" si="19"/>
        <v>0</v>
      </c>
      <c r="BE41" s="2">
        <f t="shared" ca="1" si="19"/>
        <v>0</v>
      </c>
      <c r="BF41" s="2">
        <f t="shared" ca="1" si="19"/>
        <v>0</v>
      </c>
      <c r="BG41" s="2">
        <f t="shared" ca="1" si="19"/>
        <v>0</v>
      </c>
      <c r="BH41" s="2">
        <f t="shared" ca="1" si="19"/>
        <v>0</v>
      </c>
      <c r="BI41" s="2">
        <f t="shared" ca="1" si="19"/>
        <v>0</v>
      </c>
      <c r="BJ41" s="2">
        <f t="shared" ca="1" si="19"/>
        <v>0</v>
      </c>
      <c r="BK41" s="2">
        <f t="shared" ca="1" si="19"/>
        <v>1</v>
      </c>
      <c r="BL41" s="2">
        <f t="shared" ca="1" si="19"/>
        <v>0</v>
      </c>
      <c r="BM41" s="2">
        <f t="shared" ca="1" si="19"/>
        <v>0</v>
      </c>
      <c r="BN41" s="2" t="str">
        <f t="shared" si="8"/>
        <v>SV</v>
      </c>
      <c r="BO41" s="2">
        <f t="shared" si="15"/>
        <v>0</v>
      </c>
      <c r="BP41" s="2">
        <f t="shared" si="16"/>
        <v>1</v>
      </c>
      <c r="BR41" s="2">
        <f t="shared" si="17"/>
        <v>0</v>
      </c>
      <c r="BS41" s="2">
        <f t="shared" si="17"/>
        <v>0</v>
      </c>
      <c r="BT41" s="2">
        <f t="shared" si="17"/>
        <v>0</v>
      </c>
      <c r="BU41" s="2">
        <f t="shared" si="17"/>
        <v>0</v>
      </c>
      <c r="BV41" s="2">
        <f t="shared" si="17"/>
        <v>0</v>
      </c>
      <c r="BW41" s="2">
        <f t="shared" si="17"/>
        <v>0</v>
      </c>
      <c r="BX41" s="2">
        <f t="shared" si="17"/>
        <v>0</v>
      </c>
      <c r="BY41" s="2">
        <f t="shared" si="17"/>
        <v>0</v>
      </c>
      <c r="BZ41" s="2">
        <f t="shared" si="17"/>
        <v>0</v>
      </c>
      <c r="CA41" s="2">
        <f t="shared" si="17"/>
        <v>0</v>
      </c>
      <c r="CB41" s="2">
        <f t="shared" si="17"/>
        <v>0</v>
      </c>
      <c r="CC41" s="2">
        <f t="shared" si="17"/>
        <v>0</v>
      </c>
      <c r="CD41" s="2">
        <f t="shared" si="17"/>
        <v>0</v>
      </c>
      <c r="CE41" s="2">
        <f t="shared" si="17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КА-11  -  Δα_рс</v>
      </c>
      <c r="B42" s="10" t="s">
        <v>2368</v>
      </c>
      <c r="C42" s="18">
        <v>30</v>
      </c>
      <c r="D42" s="18">
        <v>5</v>
      </c>
      <c r="E42" s="22" t="s">
        <v>608</v>
      </c>
      <c r="F42" s="22">
        <v>1</v>
      </c>
      <c r="G42" s="22"/>
      <c r="H42" s="20">
        <f t="shared" ca="1" si="4"/>
        <v>0</v>
      </c>
      <c r="I42" s="16" t="str">
        <f t="shared" si="5"/>
        <v>11K012SV0022</v>
      </c>
      <c r="J42" s="54">
        <v>10</v>
      </c>
      <c r="K42" s="54">
        <v>10</v>
      </c>
      <c r="L42" s="54">
        <v>10</v>
      </c>
      <c r="M42" s="54">
        <v>10</v>
      </c>
      <c r="N42" s="54">
        <v>10</v>
      </c>
      <c r="O42" s="54">
        <v>10</v>
      </c>
      <c r="P42" s="54">
        <v>11</v>
      </c>
      <c r="Q42" s="54">
        <v>11</v>
      </c>
      <c r="R42" s="54">
        <v>11</v>
      </c>
      <c r="S42" s="54">
        <v>11</v>
      </c>
      <c r="T42" s="54">
        <v>11</v>
      </c>
      <c r="U42" s="54">
        <v>11</v>
      </c>
      <c r="V42" s="54">
        <v>11</v>
      </c>
      <c r="W42" s="56">
        <v>11</v>
      </c>
      <c r="X42" s="2">
        <f t="shared" ref="X42:AB103" ca="1" si="20">IF(J42&lt;&gt;"",IF(LEFT($E42,2)="+-",IF(OR(J42&lt;MIN($C42:$D42),J42&gt;MAX($C42:$D42)),1,0),IF(AND(1*$E42&gt;0,J42&gt;MAX($C42:$D42)),1,IF(AND(1*$E42&lt;0,J42&lt;MIN($C42:$D42)),1,0)))+10*IF(SUM(OFFSET($A$87,MATCH(MID($A42,1,SEARCH(" ",$A42)-1)&amp;"  -  ЧЧР",$A$87:$A$101,0)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$87,IFERROR(MATCH("КА-"&amp;MID($A42,4,2)*1&amp;"А  -  ЧЧР",$A$87:$A$101,0),MATCH("КА-"&amp;MID($A42,4,2)*1&amp;"  -  ЧЧР",$A$87:$A$101,0))-1,COLUMN(J42)-1,,)+OFFSET($A$87,IFERROR(MATCH("КА-"&amp;MID($A42,4,2)*1&amp;"Б  -  ЧЧР",$A$87:$A$101,0),MATCH("КА-"&amp;MID($A42,4,2)*1&amp;"  -  ЧЧР",$A$87:$A$101,0))-1,COLUMN(J42)-1,,)=48,1,0),1),1)),0),0)*IF($G42&gt;0,IF(COLUMN(T$7)-COLUMN($J$7)&gt;=$D$2+$G42,IF(SUM(OFFSET(T42,,-1,,-$G42))&gt;=$G42*21,2,1),1),2)</f>
        <v>0</v>
      </c>
      <c r="Y42" s="2">
        <f t="shared" ca="1" si="20"/>
        <v>0</v>
      </c>
      <c r="Z42" s="2">
        <f t="shared" ca="1" si="18"/>
        <v>0</v>
      </c>
      <c r="AA42" s="2">
        <f t="shared" ca="1" si="18"/>
        <v>0</v>
      </c>
      <c r="AB42" s="2">
        <f t="shared" ca="1" si="18"/>
        <v>0</v>
      </c>
      <c r="AC42" s="2">
        <f t="shared" ca="1" si="18"/>
        <v>0</v>
      </c>
      <c r="AD42" s="2">
        <f t="shared" ca="1" si="18"/>
        <v>0</v>
      </c>
      <c r="AE42" s="2">
        <f t="shared" ca="1" si="18"/>
        <v>0</v>
      </c>
      <c r="AF42" s="2">
        <f t="shared" ca="1" si="18"/>
        <v>0</v>
      </c>
      <c r="AG42" s="2">
        <f t="shared" ca="1" si="18"/>
        <v>0</v>
      </c>
      <c r="AH42" s="2">
        <f t="shared" ca="1" si="18"/>
        <v>0</v>
      </c>
      <c r="AI42" s="2">
        <f t="shared" ca="1" si="18"/>
        <v>0</v>
      </c>
      <c r="AJ42" s="2">
        <f t="shared" ca="1" si="18"/>
        <v>0</v>
      </c>
      <c r="AK42" s="2">
        <f t="shared" ca="1" si="18"/>
        <v>0</v>
      </c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2">
        <f t="shared" ref="AZ42:BG100" ca="1" si="21">COUNTIF(OFFSET(H42,,$D$2+2,COUNTIF(OFFSET($H42,1-ROW($H42),2+4*$D$2,103),"="&amp;OFFSET($H42,,2+4*$D$2))),"&gt;20")</f>
        <v>0</v>
      </c>
      <c r="BA42" s="2">
        <f t="shared" ca="1" si="21"/>
        <v>0</v>
      </c>
      <c r="BB42" s="2">
        <f t="shared" ca="1" si="19"/>
        <v>0</v>
      </c>
      <c r="BC42" s="2">
        <f t="shared" ca="1" si="19"/>
        <v>2</v>
      </c>
      <c r="BD42" s="2">
        <f t="shared" ca="1" si="19"/>
        <v>0</v>
      </c>
      <c r="BE42" s="2">
        <f t="shared" ca="1" si="19"/>
        <v>0</v>
      </c>
      <c r="BF42" s="2">
        <f t="shared" ca="1" si="19"/>
        <v>0</v>
      </c>
      <c r="BG42" s="2">
        <f t="shared" ca="1" si="19"/>
        <v>0</v>
      </c>
      <c r="BH42" s="2">
        <f t="shared" ca="1" si="19"/>
        <v>0</v>
      </c>
      <c r="BI42" s="2">
        <f t="shared" ca="1" si="19"/>
        <v>0</v>
      </c>
      <c r="BJ42" s="2">
        <f t="shared" ca="1" si="19"/>
        <v>0</v>
      </c>
      <c r="BK42" s="2">
        <f t="shared" ca="1" si="19"/>
        <v>1</v>
      </c>
      <c r="BL42" s="2">
        <f t="shared" ca="1" si="19"/>
        <v>0</v>
      </c>
      <c r="BM42" s="2">
        <f t="shared" ca="1" si="19"/>
        <v>0</v>
      </c>
      <c r="BN42" s="2" t="str">
        <f t="shared" si="8"/>
        <v>SV</v>
      </c>
      <c r="BO42" s="2">
        <f t="shared" si="15"/>
        <v>0</v>
      </c>
      <c r="BP42" s="2">
        <f t="shared" si="16"/>
        <v>1</v>
      </c>
      <c r="BR42" s="2">
        <f t="shared" si="17"/>
        <v>0</v>
      </c>
      <c r="BS42" s="2">
        <f t="shared" si="17"/>
        <v>0</v>
      </c>
      <c r="BT42" s="2">
        <f t="shared" si="17"/>
        <v>0</v>
      </c>
      <c r="BU42" s="2">
        <f t="shared" si="17"/>
        <v>0</v>
      </c>
      <c r="BV42" s="2">
        <f t="shared" si="17"/>
        <v>0</v>
      </c>
      <c r="BW42" s="2">
        <f t="shared" si="17"/>
        <v>0</v>
      </c>
      <c r="BX42" s="2">
        <f t="shared" si="17"/>
        <v>0</v>
      </c>
      <c r="BY42" s="2">
        <f t="shared" si="17"/>
        <v>0</v>
      </c>
      <c r="BZ42" s="2">
        <f t="shared" si="17"/>
        <v>0</v>
      </c>
      <c r="CA42" s="2">
        <f t="shared" si="17"/>
        <v>0</v>
      </c>
      <c r="CB42" s="2">
        <f t="shared" si="17"/>
        <v>0</v>
      </c>
      <c r="CC42" s="2">
        <f t="shared" si="17"/>
        <v>0</v>
      </c>
      <c r="CD42" s="2">
        <f t="shared" si="17"/>
        <v>0</v>
      </c>
      <c r="CE42" s="2">
        <f t="shared" si="17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КА-12  -  Δα_рс</v>
      </c>
      <c r="B43" s="10" t="s">
        <v>2369</v>
      </c>
      <c r="C43" s="18">
        <v>30</v>
      </c>
      <c r="D43" s="18">
        <v>5</v>
      </c>
      <c r="E43" s="22" t="s">
        <v>608</v>
      </c>
      <c r="F43" s="22">
        <v>1</v>
      </c>
      <c r="G43" s="22"/>
      <c r="H43" s="20">
        <f t="shared" ca="1" si="4"/>
        <v>0</v>
      </c>
      <c r="I43" s="16" t="str">
        <f t="shared" si="5"/>
        <v>12K012SV0022</v>
      </c>
      <c r="J43" s="54">
        <v>0</v>
      </c>
      <c r="K43" s="54">
        <v>29</v>
      </c>
      <c r="L43" s="54">
        <v>29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6">
        <v>0</v>
      </c>
      <c r="X43" s="2">
        <f t="shared" ca="1" si="20"/>
        <v>0</v>
      </c>
      <c r="Y43" s="2">
        <f t="shared" ca="1" si="20"/>
        <v>0</v>
      </c>
      <c r="Z43" s="2">
        <f t="shared" ca="1" si="18"/>
        <v>0</v>
      </c>
      <c r="AA43" s="2">
        <f t="shared" ca="1" si="18"/>
        <v>0</v>
      </c>
      <c r="AB43" s="2">
        <f t="shared" ca="1" si="18"/>
        <v>0</v>
      </c>
      <c r="AC43" s="2">
        <f t="shared" ca="1" si="18"/>
        <v>0</v>
      </c>
      <c r="AD43" s="2">
        <f t="shared" ca="1" si="18"/>
        <v>0</v>
      </c>
      <c r="AE43" s="2">
        <f t="shared" ca="1" si="18"/>
        <v>0</v>
      </c>
      <c r="AF43" s="2">
        <f t="shared" ca="1" si="18"/>
        <v>0</v>
      </c>
      <c r="AG43" s="2">
        <f t="shared" ca="1" si="18"/>
        <v>0</v>
      </c>
      <c r="AH43" s="2">
        <f t="shared" ca="1" si="18"/>
        <v>0</v>
      </c>
      <c r="AI43" s="2">
        <f t="shared" ca="1" si="18"/>
        <v>0</v>
      </c>
      <c r="AJ43" s="2">
        <f t="shared" ca="1" si="18"/>
        <v>0</v>
      </c>
      <c r="AK43" s="2">
        <f t="shared" ca="1" si="18"/>
        <v>0</v>
      </c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2">
        <f t="shared" ca="1" si="21"/>
        <v>0</v>
      </c>
      <c r="BA43" s="2">
        <f t="shared" ca="1" si="21"/>
        <v>0</v>
      </c>
      <c r="BB43" s="2">
        <f t="shared" ca="1" si="19"/>
        <v>0</v>
      </c>
      <c r="BC43" s="2">
        <f t="shared" ca="1" si="19"/>
        <v>2</v>
      </c>
      <c r="BD43" s="2">
        <f t="shared" ca="1" si="19"/>
        <v>0</v>
      </c>
      <c r="BE43" s="2">
        <f t="shared" ca="1" si="19"/>
        <v>0</v>
      </c>
      <c r="BF43" s="2">
        <f t="shared" ca="1" si="19"/>
        <v>0</v>
      </c>
      <c r="BG43" s="2">
        <f t="shared" ca="1" si="19"/>
        <v>0</v>
      </c>
      <c r="BH43" s="2">
        <f t="shared" ca="1" si="19"/>
        <v>0</v>
      </c>
      <c r="BI43" s="2">
        <f t="shared" ca="1" si="19"/>
        <v>0</v>
      </c>
      <c r="BJ43" s="2">
        <f t="shared" ca="1" si="19"/>
        <v>0</v>
      </c>
      <c r="BK43" s="2">
        <f t="shared" ca="1" si="19"/>
        <v>1</v>
      </c>
      <c r="BL43" s="2">
        <f t="shared" ca="1" si="19"/>
        <v>0</v>
      </c>
      <c r="BM43" s="2">
        <f t="shared" ca="1" si="19"/>
        <v>0</v>
      </c>
      <c r="BN43" s="2" t="str">
        <f t="shared" si="8"/>
        <v>SV</v>
      </c>
      <c r="BP43" s="2">
        <f t="shared" si="16"/>
        <v>0</v>
      </c>
      <c r="BR43" s="2">
        <f t="shared" si="17"/>
        <v>0</v>
      </c>
      <c r="BS43" s="2">
        <f t="shared" si="17"/>
        <v>0</v>
      </c>
      <c r="BT43" s="2">
        <f t="shared" si="17"/>
        <v>0</v>
      </c>
      <c r="BU43" s="2">
        <f t="shared" si="17"/>
        <v>0</v>
      </c>
      <c r="BV43" s="2">
        <f t="shared" si="17"/>
        <v>0</v>
      </c>
      <c r="BW43" s="2">
        <f t="shared" si="17"/>
        <v>0</v>
      </c>
      <c r="BX43" s="2">
        <f t="shared" si="17"/>
        <v>0</v>
      </c>
      <c r="BY43" s="2">
        <f t="shared" si="17"/>
        <v>0</v>
      </c>
      <c r="BZ43" s="2">
        <f t="shared" si="17"/>
        <v>0</v>
      </c>
      <c r="CA43" s="2">
        <f t="shared" si="17"/>
        <v>0</v>
      </c>
      <c r="CB43" s="2">
        <f t="shared" si="17"/>
        <v>0</v>
      </c>
      <c r="CC43" s="2">
        <f t="shared" si="17"/>
        <v>0</v>
      </c>
      <c r="CD43" s="2">
        <f t="shared" si="17"/>
        <v>0</v>
      </c>
      <c r="CE43" s="2">
        <f t="shared" si="17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КА-13  -  Δα_рс</v>
      </c>
      <c r="B44" s="10" t="s">
        <v>2370</v>
      </c>
      <c r="C44" s="18">
        <v>30</v>
      </c>
      <c r="D44" s="18">
        <v>5</v>
      </c>
      <c r="E44" s="22" t="s">
        <v>608</v>
      </c>
      <c r="F44" s="22">
        <v>1</v>
      </c>
      <c r="G44" s="22"/>
      <c r="H44" s="20">
        <f t="shared" ca="1" si="4"/>
        <v>0</v>
      </c>
      <c r="I44" s="16" t="str">
        <f t="shared" si="5"/>
        <v>13K012SV0022</v>
      </c>
      <c r="J44" s="54">
        <v>9</v>
      </c>
      <c r="K44" s="54">
        <v>9</v>
      </c>
      <c r="L44" s="54">
        <v>9</v>
      </c>
      <c r="M44" s="54">
        <v>9</v>
      </c>
      <c r="N44" s="54">
        <v>9</v>
      </c>
      <c r="O44" s="54">
        <v>9</v>
      </c>
      <c r="P44" s="54">
        <v>11</v>
      </c>
      <c r="Q44" s="54">
        <v>11</v>
      </c>
      <c r="R44" s="54">
        <v>11</v>
      </c>
      <c r="S44" s="54">
        <v>11</v>
      </c>
      <c r="T44" s="54">
        <v>11</v>
      </c>
      <c r="U44" s="54">
        <v>11</v>
      </c>
      <c r="V44" s="54">
        <v>11</v>
      </c>
      <c r="W44" s="56">
        <v>11</v>
      </c>
      <c r="X44" s="2">
        <f t="shared" ca="1" si="20"/>
        <v>0</v>
      </c>
      <c r="Y44" s="2">
        <f t="shared" ca="1" si="20"/>
        <v>0</v>
      </c>
      <c r="Z44" s="2">
        <f t="shared" ca="1" si="18"/>
        <v>0</v>
      </c>
      <c r="AA44" s="2">
        <f t="shared" ca="1" si="18"/>
        <v>0</v>
      </c>
      <c r="AB44" s="2">
        <f t="shared" ca="1" si="18"/>
        <v>0</v>
      </c>
      <c r="AC44" s="2">
        <f t="shared" ca="1" si="18"/>
        <v>0</v>
      </c>
      <c r="AD44" s="2">
        <f t="shared" ca="1" si="18"/>
        <v>0</v>
      </c>
      <c r="AE44" s="2">
        <f t="shared" ca="1" si="18"/>
        <v>0</v>
      </c>
      <c r="AF44" s="2">
        <f t="shared" ca="1" si="18"/>
        <v>0</v>
      </c>
      <c r="AG44" s="2">
        <f t="shared" ca="1" si="18"/>
        <v>0</v>
      </c>
      <c r="AH44" s="2">
        <f t="shared" ca="1" si="18"/>
        <v>0</v>
      </c>
      <c r="AI44" s="2">
        <f t="shared" ca="1" si="18"/>
        <v>0</v>
      </c>
      <c r="AJ44" s="2">
        <f t="shared" ca="1" si="18"/>
        <v>0</v>
      </c>
      <c r="AK44" s="2">
        <f t="shared" ca="1" si="18"/>
        <v>0</v>
      </c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2">
        <f t="shared" ca="1" si="21"/>
        <v>0</v>
      </c>
      <c r="BA44" s="2">
        <f t="shared" ca="1" si="21"/>
        <v>0</v>
      </c>
      <c r="BB44" s="2">
        <f t="shared" ca="1" si="19"/>
        <v>0</v>
      </c>
      <c r="BC44" s="2">
        <f t="shared" ca="1" si="19"/>
        <v>2</v>
      </c>
      <c r="BD44" s="2">
        <f t="shared" ca="1" si="19"/>
        <v>0</v>
      </c>
      <c r="BE44" s="2">
        <f t="shared" ca="1" si="19"/>
        <v>0</v>
      </c>
      <c r="BF44" s="2">
        <f t="shared" ca="1" si="19"/>
        <v>0</v>
      </c>
      <c r="BG44" s="2">
        <f t="shared" ca="1" si="19"/>
        <v>0</v>
      </c>
      <c r="BH44" s="2">
        <f t="shared" ca="1" si="19"/>
        <v>0</v>
      </c>
      <c r="BI44" s="2">
        <f t="shared" ca="1" si="19"/>
        <v>0</v>
      </c>
      <c r="BJ44" s="2">
        <f t="shared" ca="1" si="19"/>
        <v>0</v>
      </c>
      <c r="BK44" s="2">
        <f t="shared" ca="1" si="19"/>
        <v>1</v>
      </c>
      <c r="BL44" s="2">
        <f t="shared" ca="1" si="19"/>
        <v>0</v>
      </c>
      <c r="BM44" s="2">
        <f t="shared" ca="1" si="19"/>
        <v>0</v>
      </c>
      <c r="BN44" s="2" t="str">
        <f t="shared" si="8"/>
        <v>SV</v>
      </c>
      <c r="BO44" s="2">
        <f>IF(AND(COUNTIF(J44:W44,"&gt;0")&gt;6,COUNTIF(J44:W44,"&gt;0")=SUM(BR44:CE44)),SUM(BR44:CE44),0)</f>
        <v>0</v>
      </c>
      <c r="BP44" s="2">
        <f t="shared" si="16"/>
        <v>1</v>
      </c>
      <c r="BR44" s="2">
        <f t="shared" si="17"/>
        <v>0</v>
      </c>
      <c r="BS44" s="2">
        <f t="shared" si="17"/>
        <v>0</v>
      </c>
      <c r="BT44" s="2">
        <f t="shared" si="17"/>
        <v>0</v>
      </c>
      <c r="BU44" s="2">
        <f t="shared" si="17"/>
        <v>0</v>
      </c>
      <c r="BV44" s="2">
        <f t="shared" si="17"/>
        <v>0</v>
      </c>
      <c r="BW44" s="2">
        <f t="shared" si="17"/>
        <v>0</v>
      </c>
      <c r="BX44" s="2">
        <f t="shared" si="17"/>
        <v>0</v>
      </c>
      <c r="BY44" s="2">
        <f t="shared" si="17"/>
        <v>0</v>
      </c>
      <c r="BZ44" s="2">
        <f t="shared" si="17"/>
        <v>0</v>
      </c>
      <c r="CA44" s="2">
        <f t="shared" si="17"/>
        <v>0</v>
      </c>
      <c r="CB44" s="2">
        <f t="shared" si="17"/>
        <v>0</v>
      </c>
      <c r="CC44" s="2">
        <f t="shared" si="17"/>
        <v>0</v>
      </c>
      <c r="CD44" s="2">
        <f t="shared" si="17"/>
        <v>0</v>
      </c>
      <c r="CE44" s="2">
        <f t="shared" si="17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КА-14  -  Δα_рс</v>
      </c>
      <c r="B45" s="10" t="s">
        <v>2371</v>
      </c>
      <c r="C45" s="18">
        <v>30</v>
      </c>
      <c r="D45" s="18">
        <v>5</v>
      </c>
      <c r="E45" s="22" t="s">
        <v>608</v>
      </c>
      <c r="F45" s="22">
        <v>1</v>
      </c>
      <c r="G45" s="22"/>
      <c r="H45" s="20">
        <f t="shared" ca="1" si="4"/>
        <v>0</v>
      </c>
      <c r="I45" s="16" t="str">
        <f t="shared" si="5"/>
        <v>14K012SV0022</v>
      </c>
      <c r="J45" s="54">
        <v>33</v>
      </c>
      <c r="K45" s="54">
        <v>33</v>
      </c>
      <c r="L45" s="54">
        <v>33</v>
      </c>
      <c r="M45" s="54">
        <v>33</v>
      </c>
      <c r="N45" s="54">
        <v>33</v>
      </c>
      <c r="O45" s="54">
        <v>33</v>
      </c>
      <c r="P45" s="54">
        <v>34</v>
      </c>
      <c r="Q45" s="54">
        <v>34</v>
      </c>
      <c r="R45" s="54">
        <v>34</v>
      </c>
      <c r="S45" s="54">
        <v>34</v>
      </c>
      <c r="T45" s="54">
        <v>34</v>
      </c>
      <c r="U45" s="54">
        <v>34</v>
      </c>
      <c r="V45" s="54">
        <v>34</v>
      </c>
      <c r="W45" s="56">
        <v>34</v>
      </c>
      <c r="X45" s="2">
        <f t="shared" ca="1" si="20"/>
        <v>2</v>
      </c>
      <c r="Y45" s="2">
        <f t="shared" ca="1" si="20"/>
        <v>2</v>
      </c>
      <c r="Z45" s="2">
        <f t="shared" ca="1" si="18"/>
        <v>2</v>
      </c>
      <c r="AA45" s="2">
        <f t="shared" ca="1" si="18"/>
        <v>2</v>
      </c>
      <c r="AB45" s="2">
        <f t="shared" ca="1" si="18"/>
        <v>2</v>
      </c>
      <c r="AC45" s="2">
        <f t="shared" ca="1" si="18"/>
        <v>2</v>
      </c>
      <c r="AD45" s="2">
        <f t="shared" ca="1" si="18"/>
        <v>2</v>
      </c>
      <c r="AE45" s="2">
        <f t="shared" ca="1" si="18"/>
        <v>2</v>
      </c>
      <c r="AF45" s="2">
        <f t="shared" ca="1" si="18"/>
        <v>2</v>
      </c>
      <c r="AG45" s="2">
        <f t="shared" ca="1" si="18"/>
        <v>2</v>
      </c>
      <c r="AH45" s="2">
        <f t="shared" ca="1" si="18"/>
        <v>2</v>
      </c>
      <c r="AI45" s="2">
        <f t="shared" ca="1" si="18"/>
        <v>2</v>
      </c>
      <c r="AJ45" s="2">
        <f t="shared" ca="1" si="18"/>
        <v>2</v>
      </c>
      <c r="AK45" s="2">
        <f t="shared" ca="1" si="18"/>
        <v>2</v>
      </c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2">
        <f t="shared" ca="1" si="21"/>
        <v>0</v>
      </c>
      <c r="BA45" s="2">
        <f t="shared" ca="1" si="21"/>
        <v>0</v>
      </c>
      <c r="BB45" s="2">
        <f t="shared" ca="1" si="19"/>
        <v>0</v>
      </c>
      <c r="BC45" s="2">
        <f t="shared" ca="1" si="19"/>
        <v>2</v>
      </c>
      <c r="BD45" s="2">
        <f t="shared" ca="1" si="19"/>
        <v>0</v>
      </c>
      <c r="BE45" s="2">
        <f t="shared" ca="1" si="19"/>
        <v>0</v>
      </c>
      <c r="BF45" s="2">
        <f t="shared" ca="1" si="19"/>
        <v>0</v>
      </c>
      <c r="BG45" s="2">
        <f t="shared" ca="1" si="19"/>
        <v>0</v>
      </c>
      <c r="BH45" s="2">
        <f t="shared" ca="1" si="19"/>
        <v>0</v>
      </c>
      <c r="BI45" s="2">
        <f t="shared" ca="1" si="19"/>
        <v>0</v>
      </c>
      <c r="BJ45" s="2">
        <f t="shared" ca="1" si="19"/>
        <v>0</v>
      </c>
      <c r="BK45" s="2">
        <f t="shared" ca="1" si="19"/>
        <v>1</v>
      </c>
      <c r="BL45" s="2">
        <f t="shared" ca="1" si="19"/>
        <v>0</v>
      </c>
      <c r="BM45" s="2">
        <f t="shared" ca="1" si="19"/>
        <v>0</v>
      </c>
      <c r="BN45" s="2" t="str">
        <f t="shared" si="8"/>
        <v>SV</v>
      </c>
      <c r="BO45" s="2">
        <f>IF(AND(COUNTIF(J45:W45,"&gt;0")&gt;6,COUNTIF(J45:W45,"&gt;0")=SUM(BR45:CE45)),SUM(BR45:CE45),0)</f>
        <v>14</v>
      </c>
      <c r="BP45" s="2">
        <f t="shared" si="16"/>
        <v>0</v>
      </c>
      <c r="BQ45" s="127">
        <v>45593</v>
      </c>
      <c r="BR45" s="2">
        <f t="shared" si="17"/>
        <v>1</v>
      </c>
      <c r="BS45" s="2">
        <f t="shared" si="17"/>
        <v>1</v>
      </c>
      <c r="BT45" s="2">
        <f t="shared" si="17"/>
        <v>1</v>
      </c>
      <c r="BU45" s="2">
        <f t="shared" si="17"/>
        <v>1</v>
      </c>
      <c r="BV45" s="2">
        <f t="shared" si="17"/>
        <v>1</v>
      </c>
      <c r="BW45" s="2">
        <f t="shared" si="17"/>
        <v>1</v>
      </c>
      <c r="BX45" s="2">
        <f t="shared" si="17"/>
        <v>1</v>
      </c>
      <c r="BY45" s="2">
        <f t="shared" si="17"/>
        <v>1</v>
      </c>
      <c r="BZ45" s="2">
        <f t="shared" si="17"/>
        <v>1</v>
      </c>
      <c r="CA45" s="2">
        <f t="shared" si="17"/>
        <v>1</v>
      </c>
      <c r="CB45" s="2">
        <f t="shared" si="17"/>
        <v>1</v>
      </c>
      <c r="CC45" s="2">
        <f t="shared" si="17"/>
        <v>1</v>
      </c>
      <c r="CD45" s="2">
        <f t="shared" si="17"/>
        <v>1</v>
      </c>
      <c r="CE45" s="2">
        <f t="shared" si="17"/>
        <v>1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КА-15  -  Δα_рс</v>
      </c>
      <c r="B46" s="10" t="s">
        <v>2372</v>
      </c>
      <c r="C46" s="18">
        <v>30</v>
      </c>
      <c r="D46" s="18">
        <v>5</v>
      </c>
      <c r="E46" s="22" t="s">
        <v>608</v>
      </c>
      <c r="F46" s="22">
        <v>1</v>
      </c>
      <c r="G46" s="22"/>
      <c r="H46" s="20">
        <f t="shared" ca="1" si="4"/>
        <v>0</v>
      </c>
      <c r="I46" s="16" t="str">
        <f t="shared" si="5"/>
        <v>15K012SV0022</v>
      </c>
      <c r="J46" s="54">
        <v>36</v>
      </c>
      <c r="K46" s="54">
        <v>36</v>
      </c>
      <c r="L46" s="54">
        <v>36</v>
      </c>
      <c r="M46" s="54">
        <v>36</v>
      </c>
      <c r="N46" s="54">
        <v>36</v>
      </c>
      <c r="O46" s="54">
        <v>36</v>
      </c>
      <c r="P46" s="54">
        <v>36</v>
      </c>
      <c r="Q46" s="54">
        <v>36</v>
      </c>
      <c r="R46" s="54">
        <v>36</v>
      </c>
      <c r="S46" s="54">
        <v>36</v>
      </c>
      <c r="T46" s="54">
        <v>36</v>
      </c>
      <c r="U46" s="54">
        <v>36</v>
      </c>
      <c r="V46" s="54">
        <v>36</v>
      </c>
      <c r="W46" s="56">
        <v>36</v>
      </c>
      <c r="X46" s="2">
        <f t="shared" ca="1" si="20"/>
        <v>2</v>
      </c>
      <c r="Y46" s="2">
        <f t="shared" ca="1" si="20"/>
        <v>2</v>
      </c>
      <c r="Z46" s="2">
        <f t="shared" ca="1" si="18"/>
        <v>2</v>
      </c>
      <c r="AA46" s="2">
        <f t="shared" ca="1" si="18"/>
        <v>2</v>
      </c>
      <c r="AB46" s="2">
        <f t="shared" ca="1" si="18"/>
        <v>2</v>
      </c>
      <c r="AC46" s="2">
        <f t="shared" ca="1" si="18"/>
        <v>2</v>
      </c>
      <c r="AD46" s="2">
        <f t="shared" ca="1" si="18"/>
        <v>2</v>
      </c>
      <c r="AE46" s="2">
        <f t="shared" ca="1" si="18"/>
        <v>2</v>
      </c>
      <c r="AF46" s="2">
        <f t="shared" ca="1" si="18"/>
        <v>2</v>
      </c>
      <c r="AG46" s="2">
        <f t="shared" ca="1" si="18"/>
        <v>2</v>
      </c>
      <c r="AH46" s="2">
        <f t="shared" ca="1" si="18"/>
        <v>2</v>
      </c>
      <c r="AI46" s="2">
        <f t="shared" ca="1" si="18"/>
        <v>2</v>
      </c>
      <c r="AJ46" s="2">
        <f t="shared" ca="1" si="18"/>
        <v>2</v>
      </c>
      <c r="AK46" s="2">
        <f t="shared" ca="1" si="18"/>
        <v>2</v>
      </c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2">
        <f t="shared" ca="1" si="21"/>
        <v>0</v>
      </c>
      <c r="BA46" s="2">
        <f t="shared" ca="1" si="21"/>
        <v>0</v>
      </c>
      <c r="BB46" s="2">
        <f t="shared" ca="1" si="19"/>
        <v>0</v>
      </c>
      <c r="BC46" s="2">
        <f t="shared" ca="1" si="19"/>
        <v>2</v>
      </c>
      <c r="BD46" s="2">
        <f t="shared" ca="1" si="19"/>
        <v>0</v>
      </c>
      <c r="BE46" s="2">
        <f t="shared" ca="1" si="19"/>
        <v>0</v>
      </c>
      <c r="BF46" s="2">
        <f t="shared" ca="1" si="19"/>
        <v>0</v>
      </c>
      <c r="BG46" s="2">
        <f t="shared" ca="1" si="19"/>
        <v>0</v>
      </c>
      <c r="BH46" s="2">
        <f t="shared" ca="1" si="19"/>
        <v>0</v>
      </c>
      <c r="BI46" s="2">
        <f t="shared" ca="1" si="19"/>
        <v>0</v>
      </c>
      <c r="BJ46" s="2">
        <f t="shared" ca="1" si="19"/>
        <v>0</v>
      </c>
      <c r="BK46" s="2">
        <f t="shared" ca="1" si="19"/>
        <v>1</v>
      </c>
      <c r="BL46" s="2">
        <f t="shared" ca="1" si="19"/>
        <v>0</v>
      </c>
      <c r="BM46" s="2">
        <f t="shared" ca="1" si="19"/>
        <v>0</v>
      </c>
      <c r="BN46" s="2" t="str">
        <f t="shared" si="8"/>
        <v>SV</v>
      </c>
      <c r="BO46" s="2">
        <f>IF(AND(COUNTIF(J46:W46,"&gt;0")&gt;6,COUNTIF(J46:W46,"&gt;0")=SUM(BR46:CE46)),SUM(BR46:CE46),0)</f>
        <v>14</v>
      </c>
      <c r="BP46" s="2">
        <f t="shared" si="16"/>
        <v>0</v>
      </c>
      <c r="BQ46" s="127">
        <v>45626</v>
      </c>
      <c r="BR46" s="2">
        <f t="shared" si="17"/>
        <v>1</v>
      </c>
      <c r="BS46" s="2">
        <f t="shared" si="17"/>
        <v>1</v>
      </c>
      <c r="BT46" s="2">
        <f t="shared" si="17"/>
        <v>1</v>
      </c>
      <c r="BU46" s="2">
        <f t="shared" si="17"/>
        <v>1</v>
      </c>
      <c r="BV46" s="2">
        <f t="shared" si="17"/>
        <v>1</v>
      </c>
      <c r="BW46" s="2">
        <f t="shared" si="17"/>
        <v>1</v>
      </c>
      <c r="BX46" s="2">
        <f t="shared" si="17"/>
        <v>1</v>
      </c>
      <c r="BY46" s="2">
        <f t="shared" si="17"/>
        <v>1</v>
      </c>
      <c r="BZ46" s="2">
        <f t="shared" si="17"/>
        <v>1</v>
      </c>
      <c r="CA46" s="2">
        <f t="shared" si="17"/>
        <v>1</v>
      </c>
      <c r="CB46" s="2">
        <f t="shared" si="17"/>
        <v>1</v>
      </c>
      <c r="CC46" s="2">
        <f t="shared" si="17"/>
        <v>1</v>
      </c>
      <c r="CD46" s="2">
        <f t="shared" si="17"/>
        <v>1</v>
      </c>
      <c r="CE46" s="2">
        <f t="shared" si="17"/>
        <v>1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КА-16  -  Δα_рс</v>
      </c>
      <c r="B47" s="10" t="s">
        <v>2373</v>
      </c>
      <c r="C47" s="18">
        <v>30</v>
      </c>
      <c r="D47" s="18">
        <v>5</v>
      </c>
      <c r="E47" s="22" t="s">
        <v>608</v>
      </c>
      <c r="F47" s="22">
        <v>1</v>
      </c>
      <c r="G47" s="22"/>
      <c r="H47" s="20">
        <f t="shared" ca="1" si="4"/>
        <v>0</v>
      </c>
      <c r="I47" s="16" t="str">
        <f t="shared" si="5"/>
        <v>16K012SV0022</v>
      </c>
      <c r="J47" s="54">
        <v>48</v>
      </c>
      <c r="K47" s="54">
        <v>48</v>
      </c>
      <c r="L47" s="54">
        <v>48</v>
      </c>
      <c r="M47" s="54">
        <v>48</v>
      </c>
      <c r="N47" s="54">
        <v>48</v>
      </c>
      <c r="O47" s="54">
        <v>48</v>
      </c>
      <c r="P47" s="54">
        <v>46</v>
      </c>
      <c r="Q47" s="54">
        <v>46</v>
      </c>
      <c r="R47" s="54">
        <v>46</v>
      </c>
      <c r="S47" s="54">
        <v>46</v>
      </c>
      <c r="T47" s="54">
        <v>46</v>
      </c>
      <c r="U47" s="54">
        <v>46</v>
      </c>
      <c r="V47" s="54">
        <v>46</v>
      </c>
      <c r="W47" s="56">
        <v>46</v>
      </c>
      <c r="X47" s="2">
        <f t="shared" ca="1" si="20"/>
        <v>2</v>
      </c>
      <c r="Y47" s="2">
        <f t="shared" ca="1" si="20"/>
        <v>2</v>
      </c>
      <c r="Z47" s="2">
        <f t="shared" ca="1" si="18"/>
        <v>2</v>
      </c>
      <c r="AA47" s="2">
        <f t="shared" ca="1" si="18"/>
        <v>2</v>
      </c>
      <c r="AB47" s="2">
        <f t="shared" ca="1" si="18"/>
        <v>2</v>
      </c>
      <c r="AC47" s="2">
        <f t="shared" ca="1" si="18"/>
        <v>2</v>
      </c>
      <c r="AD47" s="2">
        <f t="shared" ca="1" si="18"/>
        <v>2</v>
      </c>
      <c r="AE47" s="2">
        <f t="shared" ca="1" si="18"/>
        <v>2</v>
      </c>
      <c r="AF47" s="2">
        <f t="shared" ca="1" si="18"/>
        <v>2</v>
      </c>
      <c r="AG47" s="2">
        <f t="shared" ca="1" si="18"/>
        <v>2</v>
      </c>
      <c r="AH47" s="2">
        <f t="shared" ca="1" si="18"/>
        <v>2</v>
      </c>
      <c r="AI47" s="2">
        <f t="shared" ca="1" si="18"/>
        <v>2</v>
      </c>
      <c r="AJ47" s="2">
        <f t="shared" ca="1" si="18"/>
        <v>2</v>
      </c>
      <c r="AK47" s="2">
        <f t="shared" ca="1" si="18"/>
        <v>2</v>
      </c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2">
        <f t="shared" ca="1" si="21"/>
        <v>0</v>
      </c>
      <c r="BA47" s="2">
        <f t="shared" ca="1" si="21"/>
        <v>0</v>
      </c>
      <c r="BB47" s="2">
        <f t="shared" ca="1" si="19"/>
        <v>0</v>
      </c>
      <c r="BC47" s="2">
        <f t="shared" ca="1" si="19"/>
        <v>2</v>
      </c>
      <c r="BD47" s="2">
        <f t="shared" ca="1" si="19"/>
        <v>0</v>
      </c>
      <c r="BE47" s="2">
        <f t="shared" ca="1" si="19"/>
        <v>0</v>
      </c>
      <c r="BF47" s="2">
        <f t="shared" ca="1" si="19"/>
        <v>0</v>
      </c>
      <c r="BG47" s="2">
        <f t="shared" ca="1" si="19"/>
        <v>0</v>
      </c>
      <c r="BH47" s="2">
        <f t="shared" ca="1" si="19"/>
        <v>0</v>
      </c>
      <c r="BI47" s="2">
        <f t="shared" ca="1" si="19"/>
        <v>0</v>
      </c>
      <c r="BJ47" s="2">
        <f t="shared" ca="1" si="19"/>
        <v>0</v>
      </c>
      <c r="BK47" s="2">
        <f t="shared" ca="1" si="19"/>
        <v>1</v>
      </c>
      <c r="BL47" s="2">
        <f t="shared" ca="1" si="19"/>
        <v>0</v>
      </c>
      <c r="BM47" s="2">
        <f t="shared" ca="1" si="19"/>
        <v>0</v>
      </c>
      <c r="BN47" s="2" t="str">
        <f t="shared" si="8"/>
        <v>SV</v>
      </c>
      <c r="BO47" s="2">
        <f>IF(AND(COUNTIF(J47:W47,"&gt;0")&gt;6,COUNTIF(J47:W47,"&gt;0")=SUM(BR47:CE47)),SUM(BR47:CE47),0)</f>
        <v>14</v>
      </c>
      <c r="BP47" s="2">
        <f t="shared" si="16"/>
        <v>0</v>
      </c>
      <c r="BQ47" s="127">
        <v>45657</v>
      </c>
      <c r="BR47" s="2">
        <f t="shared" si="17"/>
        <v>1</v>
      </c>
      <c r="BS47" s="2">
        <f t="shared" si="17"/>
        <v>1</v>
      </c>
      <c r="BT47" s="2">
        <f t="shared" si="17"/>
        <v>1</v>
      </c>
      <c r="BU47" s="2">
        <f t="shared" si="17"/>
        <v>1</v>
      </c>
      <c r="BV47" s="2">
        <f t="shared" si="17"/>
        <v>1</v>
      </c>
      <c r="BW47" s="2">
        <f t="shared" si="17"/>
        <v>1</v>
      </c>
      <c r="BX47" s="2">
        <f t="shared" si="17"/>
        <v>1</v>
      </c>
      <c r="BY47" s="2">
        <f t="shared" si="17"/>
        <v>1</v>
      </c>
      <c r="BZ47" s="2">
        <f t="shared" si="17"/>
        <v>1</v>
      </c>
      <c r="CA47" s="2">
        <f t="shared" si="17"/>
        <v>1</v>
      </c>
      <c r="CB47" s="2">
        <f t="shared" si="17"/>
        <v>1</v>
      </c>
      <c r="CC47" s="2">
        <f t="shared" si="17"/>
        <v>1</v>
      </c>
      <c r="CD47" s="2">
        <f t="shared" si="17"/>
        <v>1</v>
      </c>
      <c r="CE47" s="2">
        <f t="shared" si="17"/>
        <v>1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ТА-1  -  Тпв</v>
      </c>
      <c r="B48" s="10" t="s">
        <v>2374</v>
      </c>
      <c r="C48" s="18">
        <v>240</v>
      </c>
      <c r="D48" s="18">
        <v>175</v>
      </c>
      <c r="E48" s="22" t="s">
        <v>118</v>
      </c>
      <c r="F48" s="22">
        <v>3</v>
      </c>
      <c r="G48" s="22"/>
      <c r="H48" s="20">
        <f t="shared" ca="1" si="4"/>
        <v>0</v>
      </c>
      <c r="I48" s="16" t="str">
        <f t="shared" si="5"/>
        <v>01T002TW0022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54">
        <v>0</v>
      </c>
      <c r="T48" s="54">
        <v>0</v>
      </c>
      <c r="U48" s="54">
        <v>0</v>
      </c>
      <c r="V48" s="54">
        <v>0</v>
      </c>
      <c r="W48" s="56">
        <v>0</v>
      </c>
      <c r="X48" s="2">
        <f t="shared" ca="1" si="20"/>
        <v>2</v>
      </c>
      <c r="Y48" s="2">
        <f t="shared" ca="1" si="20"/>
        <v>2</v>
      </c>
      <c r="Z48" s="2">
        <f t="shared" ca="1" si="18"/>
        <v>2</v>
      </c>
      <c r="AA48" s="2">
        <f t="shared" ca="1" si="18"/>
        <v>2</v>
      </c>
      <c r="AB48" s="2">
        <f t="shared" ca="1" si="18"/>
        <v>2</v>
      </c>
      <c r="AC48" s="2">
        <f t="shared" ca="1" si="18"/>
        <v>2</v>
      </c>
      <c r="AD48" s="2">
        <f t="shared" ca="1" si="18"/>
        <v>2</v>
      </c>
      <c r="AE48" s="2">
        <f t="shared" ca="1" si="18"/>
        <v>2</v>
      </c>
      <c r="AF48" s="2">
        <f t="shared" ca="1" si="18"/>
        <v>2</v>
      </c>
      <c r="AG48" s="2">
        <f t="shared" ca="1" si="18"/>
        <v>2</v>
      </c>
      <c r="AH48" s="2">
        <f t="shared" ca="1" si="18"/>
        <v>2</v>
      </c>
      <c r="AI48" s="2">
        <f t="shared" ca="1" si="18"/>
        <v>2</v>
      </c>
      <c r="AJ48" s="2">
        <f t="shared" ca="1" si="18"/>
        <v>2</v>
      </c>
      <c r="AK48" s="2">
        <f t="shared" ca="1" si="18"/>
        <v>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2">
        <f t="shared" ca="1" si="21"/>
        <v>0</v>
      </c>
      <c r="BA48" s="2">
        <f t="shared" ca="1" si="21"/>
        <v>0</v>
      </c>
      <c r="BB48" s="2">
        <f t="shared" ca="1" si="19"/>
        <v>0</v>
      </c>
      <c r="BC48" s="2">
        <f t="shared" ca="1" si="19"/>
        <v>2</v>
      </c>
      <c r="BD48" s="2">
        <f t="shared" ca="1" si="19"/>
        <v>0</v>
      </c>
      <c r="BE48" s="2">
        <f t="shared" ca="1" si="19"/>
        <v>0</v>
      </c>
      <c r="BF48" s="2">
        <f t="shared" ca="1" si="19"/>
        <v>0</v>
      </c>
      <c r="BG48" s="2">
        <f t="shared" ca="1" si="19"/>
        <v>0</v>
      </c>
      <c r="BH48" s="2">
        <f t="shared" ca="1" si="19"/>
        <v>0</v>
      </c>
      <c r="BI48" s="2">
        <f t="shared" ca="1" si="19"/>
        <v>0</v>
      </c>
      <c r="BJ48" s="2">
        <f t="shared" ca="1" si="19"/>
        <v>0</v>
      </c>
      <c r="BK48" s="2">
        <f t="shared" ca="1" si="19"/>
        <v>1</v>
      </c>
      <c r="BL48" s="2">
        <f t="shared" ca="1" si="19"/>
        <v>0</v>
      </c>
      <c r="BM48" s="2">
        <f t="shared" ca="1" si="19"/>
        <v>0</v>
      </c>
      <c r="BN48" s="2" t="str">
        <f t="shared" si="8"/>
        <v>TW</v>
      </c>
      <c r="BO48" s="2">
        <f>IF(AND(COUNTIF(J48:W48,"&gt;0")&gt;6,COUNTIF(J48:W48,"&gt;0")=SUM(BR48:CE48)),SUM(BR48:CE48),0)</f>
        <v>0</v>
      </c>
      <c r="BP48" s="2">
        <f t="shared" si="16"/>
        <v>0</v>
      </c>
      <c r="BR48" s="2">
        <f t="shared" ref="BR48:CE54" si="22">IF(AND(J95 &gt;0,J48&lt;$D48,J48&gt;50),1,0)</f>
        <v>0</v>
      </c>
      <c r="BS48" s="2">
        <f t="shared" si="22"/>
        <v>0</v>
      </c>
      <c r="BT48" s="2">
        <f t="shared" si="22"/>
        <v>0</v>
      </c>
      <c r="BU48" s="2">
        <f t="shared" si="22"/>
        <v>0</v>
      </c>
      <c r="BV48" s="2">
        <f t="shared" si="22"/>
        <v>0</v>
      </c>
      <c r="BW48" s="2">
        <f t="shared" si="22"/>
        <v>0</v>
      </c>
      <c r="BX48" s="2">
        <f t="shared" si="22"/>
        <v>0</v>
      </c>
      <c r="BY48" s="2">
        <f t="shared" si="22"/>
        <v>0</v>
      </c>
      <c r="BZ48" s="2">
        <f t="shared" si="22"/>
        <v>0</v>
      </c>
      <c r="CA48" s="2">
        <f t="shared" si="22"/>
        <v>0</v>
      </c>
      <c r="CB48" s="2">
        <f t="shared" si="22"/>
        <v>0</v>
      </c>
      <c r="CC48" s="2">
        <f t="shared" si="22"/>
        <v>0</v>
      </c>
      <c r="CD48" s="2">
        <f t="shared" si="22"/>
        <v>0</v>
      </c>
      <c r="CE48" s="2">
        <f t="shared" si="22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ТА-3  -  Тпв</v>
      </c>
      <c r="B49" s="10" t="s">
        <v>2375</v>
      </c>
      <c r="C49" s="18">
        <v>240</v>
      </c>
      <c r="D49" s="18">
        <v>175</v>
      </c>
      <c r="E49" s="22" t="s">
        <v>118</v>
      </c>
      <c r="F49" s="22">
        <v>3</v>
      </c>
      <c r="G49" s="22"/>
      <c r="H49" s="20">
        <f t="shared" ca="1" si="4"/>
        <v>0</v>
      </c>
      <c r="I49" s="16" t="str">
        <f t="shared" si="5"/>
        <v>03T002TW0022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6">
        <v>0</v>
      </c>
      <c r="X49" s="2">
        <f t="shared" ca="1" si="20"/>
        <v>2</v>
      </c>
      <c r="Y49" s="2">
        <f t="shared" ca="1" si="20"/>
        <v>2</v>
      </c>
      <c r="Z49" s="2">
        <f t="shared" ca="1" si="18"/>
        <v>2</v>
      </c>
      <c r="AA49" s="2">
        <f t="shared" ca="1" si="18"/>
        <v>2</v>
      </c>
      <c r="AB49" s="2">
        <f t="shared" ca="1" si="18"/>
        <v>2</v>
      </c>
      <c r="AC49" s="2">
        <f t="shared" ca="1" si="18"/>
        <v>2</v>
      </c>
      <c r="AD49" s="2">
        <f t="shared" ca="1" si="18"/>
        <v>2</v>
      </c>
      <c r="AE49" s="2">
        <f t="shared" ca="1" si="18"/>
        <v>2</v>
      </c>
      <c r="AF49" s="2">
        <f t="shared" ca="1" si="18"/>
        <v>2</v>
      </c>
      <c r="AG49" s="2">
        <f t="shared" ca="1" si="18"/>
        <v>2</v>
      </c>
      <c r="AH49" s="2">
        <f t="shared" ca="1" si="18"/>
        <v>2</v>
      </c>
      <c r="AI49" s="2">
        <f t="shared" ca="1" si="18"/>
        <v>2</v>
      </c>
      <c r="AJ49" s="2">
        <f t="shared" ca="1" si="18"/>
        <v>2</v>
      </c>
      <c r="AK49" s="2">
        <f t="shared" ca="1" si="18"/>
        <v>2</v>
      </c>
      <c r="AL49" s="55">
        <v>220.72523832404119</v>
      </c>
      <c r="AM49" s="55">
        <v>220.29124807050698</v>
      </c>
      <c r="AN49" s="55">
        <v>221.05631680874799</v>
      </c>
      <c r="AO49" s="55">
        <v>222.49953448060691</v>
      </c>
      <c r="AP49" s="55">
        <v>226.34573648841979</v>
      </c>
      <c r="AQ49" s="55">
        <v>226.38075201360454</v>
      </c>
      <c r="AR49" s="55">
        <v>224.26797261131875</v>
      </c>
      <c r="AS49" s="55">
        <v>0</v>
      </c>
      <c r="AT49" s="55">
        <v>0</v>
      </c>
      <c r="AU49" s="55">
        <v>0</v>
      </c>
      <c r="AV49" s="55">
        <v>0</v>
      </c>
      <c r="AW49" s="55">
        <v>0</v>
      </c>
      <c r="AX49" s="55">
        <v>0</v>
      </c>
      <c r="AY49" s="55">
        <v>0</v>
      </c>
      <c r="AZ49" s="2">
        <f t="shared" ca="1" si="21"/>
        <v>0</v>
      </c>
      <c r="BA49" s="2">
        <f t="shared" ca="1" si="21"/>
        <v>0</v>
      </c>
      <c r="BB49" s="2">
        <f t="shared" ca="1" si="19"/>
        <v>0</v>
      </c>
      <c r="BC49" s="2">
        <f t="shared" ca="1" si="19"/>
        <v>2</v>
      </c>
      <c r="BD49" s="2">
        <f t="shared" ca="1" si="19"/>
        <v>0</v>
      </c>
      <c r="BE49" s="2">
        <f t="shared" ca="1" si="19"/>
        <v>0</v>
      </c>
      <c r="BF49" s="2">
        <f t="shared" ca="1" si="19"/>
        <v>0</v>
      </c>
      <c r="BG49" s="2">
        <f t="shared" ca="1" si="19"/>
        <v>0</v>
      </c>
      <c r="BH49" s="2">
        <f t="shared" ca="1" si="19"/>
        <v>0</v>
      </c>
      <c r="BI49" s="2">
        <f t="shared" ca="1" si="19"/>
        <v>0</v>
      </c>
      <c r="BJ49" s="2">
        <f t="shared" ca="1" si="19"/>
        <v>0</v>
      </c>
      <c r="BK49" s="2">
        <f t="shared" ca="1" si="19"/>
        <v>1</v>
      </c>
      <c r="BL49" s="2">
        <f t="shared" ca="1" si="19"/>
        <v>0</v>
      </c>
      <c r="BM49" s="2">
        <f t="shared" ca="1" si="19"/>
        <v>0</v>
      </c>
      <c r="BN49" s="2" t="str">
        <f t="shared" si="8"/>
        <v>TW</v>
      </c>
      <c r="BP49" s="2">
        <f t="shared" si="16"/>
        <v>0</v>
      </c>
      <c r="BR49" s="2">
        <f t="shared" si="22"/>
        <v>0</v>
      </c>
      <c r="BS49" s="2">
        <f t="shared" si="22"/>
        <v>0</v>
      </c>
      <c r="BT49" s="2">
        <f t="shared" si="22"/>
        <v>0</v>
      </c>
      <c r="BU49" s="2">
        <f t="shared" si="22"/>
        <v>0</v>
      </c>
      <c r="BV49" s="2">
        <f t="shared" si="22"/>
        <v>0</v>
      </c>
      <c r="BW49" s="2">
        <f t="shared" si="22"/>
        <v>0</v>
      </c>
      <c r="BX49" s="2">
        <f t="shared" si="22"/>
        <v>0</v>
      </c>
      <c r="BY49" s="2">
        <f t="shared" si="22"/>
        <v>0</v>
      </c>
      <c r="BZ49" s="2">
        <f t="shared" si="22"/>
        <v>0</v>
      </c>
      <c r="CA49" s="2">
        <f t="shared" si="22"/>
        <v>0</v>
      </c>
      <c r="CB49" s="2">
        <f t="shared" si="22"/>
        <v>0</v>
      </c>
      <c r="CC49" s="2">
        <f t="shared" si="22"/>
        <v>0</v>
      </c>
      <c r="CD49" s="2">
        <f t="shared" si="22"/>
        <v>0</v>
      </c>
      <c r="CE49" s="2">
        <f t="shared" si="22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ТА-4  -  Тпв</v>
      </c>
      <c r="B50" s="10" t="s">
        <v>2376</v>
      </c>
      <c r="C50" s="18">
        <v>240</v>
      </c>
      <c r="D50" s="18">
        <v>175</v>
      </c>
      <c r="E50" s="22" t="s">
        <v>118</v>
      </c>
      <c r="F50" s="22">
        <v>3</v>
      </c>
      <c r="G50" s="22"/>
      <c r="H50" s="20">
        <f t="shared" ca="1" si="4"/>
        <v>0</v>
      </c>
      <c r="I50" s="16" t="str">
        <f t="shared" si="5"/>
        <v>04T002TW0022</v>
      </c>
      <c r="J50" s="54">
        <v>224.466374578028</v>
      </c>
      <c r="K50" s="54">
        <v>224.3864316465523</v>
      </c>
      <c r="L50" s="54">
        <v>224.72862277273327</v>
      </c>
      <c r="M50" s="54">
        <v>223.96591948256273</v>
      </c>
      <c r="N50" s="54">
        <v>220.25734359052092</v>
      </c>
      <c r="O50" s="54">
        <v>219.21821545996121</v>
      </c>
      <c r="P50" s="54">
        <v>226.46039535567095</v>
      </c>
      <c r="Q50" s="54">
        <v>227.86846644009404</v>
      </c>
      <c r="R50" s="54">
        <v>226.00678772816514</v>
      </c>
      <c r="S50" s="54">
        <v>229.99975160743398</v>
      </c>
      <c r="T50" s="54">
        <v>228.12591146033833</v>
      </c>
      <c r="U50" s="54">
        <v>225.2774305532671</v>
      </c>
      <c r="V50" s="54">
        <v>227.9913972283783</v>
      </c>
      <c r="W50" s="56">
        <v>228.86243845046533</v>
      </c>
      <c r="X50" s="2">
        <f t="shared" ca="1" si="20"/>
        <v>0</v>
      </c>
      <c r="Y50" s="2">
        <f t="shared" ca="1" si="20"/>
        <v>0</v>
      </c>
      <c r="Z50" s="2">
        <f t="shared" ca="1" si="18"/>
        <v>0</v>
      </c>
      <c r="AA50" s="2">
        <f t="shared" ca="1" si="18"/>
        <v>0</v>
      </c>
      <c r="AB50" s="2">
        <f t="shared" ca="1" si="18"/>
        <v>0</v>
      </c>
      <c r="AC50" s="2">
        <f t="shared" ca="1" si="18"/>
        <v>0</v>
      </c>
      <c r="AD50" s="2">
        <f t="shared" ca="1" si="18"/>
        <v>0</v>
      </c>
      <c r="AE50" s="2">
        <f t="shared" ca="1" si="18"/>
        <v>0</v>
      </c>
      <c r="AF50" s="2">
        <f t="shared" ca="1" si="18"/>
        <v>0</v>
      </c>
      <c r="AG50" s="2">
        <f t="shared" ca="1" si="18"/>
        <v>0</v>
      </c>
      <c r="AH50" s="2">
        <f t="shared" ca="1" si="18"/>
        <v>0</v>
      </c>
      <c r="AI50" s="2">
        <f t="shared" ca="1" si="18"/>
        <v>0</v>
      </c>
      <c r="AJ50" s="2">
        <f t="shared" ca="1" si="18"/>
        <v>0</v>
      </c>
      <c r="AK50" s="2">
        <f t="shared" ca="1" si="18"/>
        <v>0</v>
      </c>
      <c r="AL50" s="55">
        <v>232.82179148816513</v>
      </c>
      <c r="AM50" s="55">
        <v>234.32983600028308</v>
      </c>
      <c r="AN50" s="55">
        <v>233.76183222510682</v>
      </c>
      <c r="AO50" s="55">
        <v>232.91294994978662</v>
      </c>
      <c r="AP50" s="55">
        <v>228.87903652730591</v>
      </c>
      <c r="AQ50" s="55">
        <v>227.30420946796713</v>
      </c>
      <c r="AR50" s="55">
        <v>230.37473462273829</v>
      </c>
      <c r="AS50" s="55">
        <v>235.9993271926478</v>
      </c>
      <c r="AT50" s="55">
        <v>233.71646904682825</v>
      </c>
      <c r="AU50" s="55">
        <v>237.39005231059062</v>
      </c>
      <c r="AV50" s="55">
        <v>237.56026912735109</v>
      </c>
      <c r="AW50" s="55">
        <v>236.61871531984744</v>
      </c>
      <c r="AX50" s="55">
        <v>237.03550134910068</v>
      </c>
      <c r="AY50" s="55">
        <v>237.87101308346644</v>
      </c>
      <c r="AZ50" s="2">
        <f t="shared" ca="1" si="21"/>
        <v>0</v>
      </c>
      <c r="BA50" s="2">
        <f t="shared" ca="1" si="21"/>
        <v>0</v>
      </c>
      <c r="BB50" s="2">
        <f t="shared" ca="1" si="19"/>
        <v>0</v>
      </c>
      <c r="BC50" s="2">
        <f t="shared" ca="1" si="19"/>
        <v>2</v>
      </c>
      <c r="BD50" s="2">
        <f t="shared" ca="1" si="19"/>
        <v>0</v>
      </c>
      <c r="BE50" s="2">
        <f t="shared" ca="1" si="19"/>
        <v>0</v>
      </c>
      <c r="BF50" s="2">
        <f t="shared" ca="1" si="19"/>
        <v>0</v>
      </c>
      <c r="BG50" s="2">
        <f t="shared" ca="1" si="19"/>
        <v>0</v>
      </c>
      <c r="BH50" s="2">
        <f t="shared" ca="1" si="19"/>
        <v>0</v>
      </c>
      <c r="BI50" s="2">
        <f t="shared" ca="1" si="19"/>
        <v>0</v>
      </c>
      <c r="BJ50" s="2">
        <f t="shared" ca="1" si="19"/>
        <v>0</v>
      </c>
      <c r="BK50" s="2">
        <f t="shared" ca="1" si="19"/>
        <v>1</v>
      </c>
      <c r="BL50" s="2">
        <f t="shared" ca="1" si="19"/>
        <v>0</v>
      </c>
      <c r="BM50" s="2">
        <f t="shared" ca="1" si="19"/>
        <v>0</v>
      </c>
      <c r="BN50" s="2" t="str">
        <f t="shared" si="8"/>
        <v>TW</v>
      </c>
      <c r="BO50" s="2">
        <f>IF(AND(COUNTIF(J50:W50,"&gt;0")&gt;6,COUNTIF(J50:W50,"&gt;0")=SUM(BR50:CE50)),SUM(BR50:CE50),0)</f>
        <v>0</v>
      </c>
      <c r="BP50" s="2">
        <f t="shared" si="16"/>
        <v>1</v>
      </c>
      <c r="BR50" s="2">
        <f t="shared" si="22"/>
        <v>0</v>
      </c>
      <c r="BS50" s="2">
        <f t="shared" si="22"/>
        <v>0</v>
      </c>
      <c r="BT50" s="2">
        <f t="shared" si="22"/>
        <v>0</v>
      </c>
      <c r="BU50" s="2">
        <f t="shared" si="22"/>
        <v>0</v>
      </c>
      <c r="BV50" s="2">
        <f t="shared" si="22"/>
        <v>0</v>
      </c>
      <c r="BW50" s="2">
        <f t="shared" si="22"/>
        <v>0</v>
      </c>
      <c r="BX50" s="2">
        <f t="shared" si="22"/>
        <v>0</v>
      </c>
      <c r="BY50" s="2">
        <f t="shared" si="22"/>
        <v>0</v>
      </c>
      <c r="BZ50" s="2">
        <f t="shared" si="22"/>
        <v>0</v>
      </c>
      <c r="CA50" s="2">
        <f t="shared" si="22"/>
        <v>0</v>
      </c>
      <c r="CB50" s="2">
        <f t="shared" si="22"/>
        <v>0</v>
      </c>
      <c r="CC50" s="2">
        <f t="shared" si="22"/>
        <v>0</v>
      </c>
      <c r="CD50" s="2">
        <f t="shared" si="22"/>
        <v>0</v>
      </c>
      <c r="CE50" s="2">
        <f t="shared" si="22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ТА-5  -  Тпв</v>
      </c>
      <c r="B51" s="10" t="s">
        <v>2377</v>
      </c>
      <c r="C51" s="18">
        <v>240</v>
      </c>
      <c r="D51" s="18">
        <v>175</v>
      </c>
      <c r="E51" s="22" t="s">
        <v>118</v>
      </c>
      <c r="F51" s="22">
        <v>3</v>
      </c>
      <c r="G51" s="22"/>
      <c r="H51" s="20">
        <f t="shared" ca="1" si="4"/>
        <v>0</v>
      </c>
      <c r="I51" s="16" t="str">
        <f t="shared" si="5"/>
        <v>05T002TW0022</v>
      </c>
      <c r="J51" s="54">
        <v>227.78753010312178</v>
      </c>
      <c r="K51" s="54">
        <v>227.26484487821801</v>
      </c>
      <c r="L51" s="54">
        <v>226.92550507565571</v>
      </c>
      <c r="M51" s="54">
        <v>221.56912339198843</v>
      </c>
      <c r="N51" s="54">
        <v>224.10117805565983</v>
      </c>
      <c r="O51" s="54">
        <v>221.44055690630179</v>
      </c>
      <c r="P51" s="54">
        <v>220.71187201748683</v>
      </c>
      <c r="Q51" s="54">
        <v>222.57528838916798</v>
      </c>
      <c r="R51" s="54">
        <v>218.13879242220204</v>
      </c>
      <c r="S51" s="54">
        <v>216.27606566624726</v>
      </c>
      <c r="T51" s="54">
        <v>214.01948243308453</v>
      </c>
      <c r="U51" s="54">
        <v>0</v>
      </c>
      <c r="V51" s="54">
        <v>0</v>
      </c>
      <c r="W51" s="56">
        <v>0</v>
      </c>
      <c r="X51" s="2">
        <f t="shared" ca="1" si="20"/>
        <v>0</v>
      </c>
      <c r="Y51" s="2">
        <f t="shared" ca="1" si="20"/>
        <v>0</v>
      </c>
      <c r="Z51" s="2">
        <f t="shared" ca="1" si="18"/>
        <v>0</v>
      </c>
      <c r="AA51" s="2">
        <f t="shared" ca="1" si="18"/>
        <v>40</v>
      </c>
      <c r="AB51" s="2">
        <f t="shared" ca="1" si="18"/>
        <v>0</v>
      </c>
      <c r="AC51" s="2">
        <f t="shared" ca="1" si="18"/>
        <v>0</v>
      </c>
      <c r="AD51" s="2">
        <f t="shared" ca="1" si="18"/>
        <v>0</v>
      </c>
      <c r="AE51" s="2">
        <f t="shared" ca="1" si="18"/>
        <v>0</v>
      </c>
      <c r="AF51" s="2">
        <f t="shared" ca="1" si="18"/>
        <v>0</v>
      </c>
      <c r="AG51" s="2">
        <f t="shared" ca="1" si="18"/>
        <v>0</v>
      </c>
      <c r="AH51" s="2">
        <f t="shared" ca="1" si="18"/>
        <v>0</v>
      </c>
      <c r="AI51" s="2">
        <f t="shared" ca="1" si="18"/>
        <v>2</v>
      </c>
      <c r="AJ51" s="2">
        <f t="shared" ca="1" si="18"/>
        <v>2</v>
      </c>
      <c r="AK51" s="2">
        <f t="shared" ca="1" si="18"/>
        <v>2</v>
      </c>
      <c r="AL51" s="55">
        <v>227.62663359533946</v>
      </c>
      <c r="AM51" s="55">
        <v>226.99012278090416</v>
      </c>
      <c r="AN51" s="55">
        <v>227.24696417741745</v>
      </c>
      <c r="AO51" s="55">
        <v>227.03112524668822</v>
      </c>
      <c r="AP51" s="55">
        <v>227.57415130359985</v>
      </c>
      <c r="AQ51" s="55">
        <v>227.98013348457442</v>
      </c>
      <c r="AR51" s="55">
        <v>227.42017452385275</v>
      </c>
      <c r="AS51" s="55">
        <v>227.48711988730011</v>
      </c>
      <c r="AT51" s="55">
        <v>225.06317727819902</v>
      </c>
      <c r="AU51" s="55">
        <v>225.57822004958828</v>
      </c>
      <c r="AV51" s="55">
        <v>224.30389893551816</v>
      </c>
      <c r="AW51" s="55">
        <v>0</v>
      </c>
      <c r="AX51" s="55">
        <v>0</v>
      </c>
      <c r="AY51" s="55">
        <v>0</v>
      </c>
      <c r="AZ51" s="2">
        <f t="shared" ca="1" si="21"/>
        <v>0</v>
      </c>
      <c r="BA51" s="2">
        <f t="shared" ca="1" si="21"/>
        <v>0</v>
      </c>
      <c r="BB51" s="2">
        <f t="shared" ca="1" si="19"/>
        <v>0</v>
      </c>
      <c r="BC51" s="2">
        <f t="shared" ca="1" si="19"/>
        <v>2</v>
      </c>
      <c r="BD51" s="2">
        <f t="shared" ca="1" si="19"/>
        <v>0</v>
      </c>
      <c r="BE51" s="2">
        <f t="shared" ca="1" si="19"/>
        <v>0</v>
      </c>
      <c r="BF51" s="2">
        <f t="shared" ca="1" si="19"/>
        <v>0</v>
      </c>
      <c r="BG51" s="2">
        <f t="shared" ca="1" si="19"/>
        <v>0</v>
      </c>
      <c r="BH51" s="2">
        <f t="shared" ca="1" si="19"/>
        <v>0</v>
      </c>
      <c r="BI51" s="2">
        <f t="shared" ca="1" si="19"/>
        <v>0</v>
      </c>
      <c r="BJ51" s="2">
        <f t="shared" ca="1" si="19"/>
        <v>0</v>
      </c>
      <c r="BK51" s="2">
        <f t="shared" ca="1" si="19"/>
        <v>1</v>
      </c>
      <c r="BL51" s="2">
        <f t="shared" ca="1" si="19"/>
        <v>0</v>
      </c>
      <c r="BM51" s="2">
        <f t="shared" ca="1" si="19"/>
        <v>0</v>
      </c>
      <c r="BN51" s="2" t="str">
        <f t="shared" si="8"/>
        <v>TW</v>
      </c>
      <c r="BP51" s="2">
        <f t="shared" si="16"/>
        <v>1</v>
      </c>
      <c r="BR51" s="2">
        <f t="shared" si="22"/>
        <v>0</v>
      </c>
      <c r="BS51" s="2">
        <f t="shared" si="22"/>
        <v>0</v>
      </c>
      <c r="BT51" s="2">
        <f t="shared" si="22"/>
        <v>0</v>
      </c>
      <c r="BU51" s="2">
        <f t="shared" si="22"/>
        <v>0</v>
      </c>
      <c r="BV51" s="2">
        <f t="shared" si="22"/>
        <v>0</v>
      </c>
      <c r="BW51" s="2">
        <f t="shared" si="22"/>
        <v>0</v>
      </c>
      <c r="BX51" s="2">
        <f t="shared" si="22"/>
        <v>0</v>
      </c>
      <c r="BY51" s="2">
        <f t="shared" si="22"/>
        <v>0</v>
      </c>
      <c r="BZ51" s="2">
        <f t="shared" si="22"/>
        <v>0</v>
      </c>
      <c r="CA51" s="2">
        <f t="shared" si="22"/>
        <v>0</v>
      </c>
      <c r="CB51" s="2">
        <f t="shared" si="22"/>
        <v>0</v>
      </c>
      <c r="CC51" s="2">
        <f t="shared" si="22"/>
        <v>0</v>
      </c>
      <c r="CD51" s="2">
        <f t="shared" si="22"/>
        <v>0</v>
      </c>
      <c r="CE51" s="2">
        <f t="shared" si="22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ТА-6  -  Тпв</v>
      </c>
      <c r="B52" s="10" t="s">
        <v>2378</v>
      </c>
      <c r="C52" s="18">
        <v>240</v>
      </c>
      <c r="D52" s="18">
        <v>175</v>
      </c>
      <c r="E52" s="22" t="s">
        <v>118</v>
      </c>
      <c r="F52" s="22">
        <v>3</v>
      </c>
      <c r="G52" s="22"/>
      <c r="H52" s="20">
        <f t="shared" ca="1" si="4"/>
        <v>0</v>
      </c>
      <c r="I52" s="16" t="str">
        <f t="shared" si="5"/>
        <v>06T002TW0022</v>
      </c>
      <c r="J52" s="54">
        <v>210.61474837992179</v>
      </c>
      <c r="K52" s="54">
        <v>192.43786016467564</v>
      </c>
      <c r="L52" s="54">
        <v>0</v>
      </c>
      <c r="M52" s="54">
        <v>0</v>
      </c>
      <c r="N52" s="54">
        <v>0</v>
      </c>
      <c r="O52" s="54">
        <v>0</v>
      </c>
      <c r="P52" s="54">
        <v>199.898886666317</v>
      </c>
      <c r="Q52" s="54">
        <v>230.72242994538723</v>
      </c>
      <c r="R52" s="54">
        <v>232.07823268013303</v>
      </c>
      <c r="S52" s="54">
        <v>228.30252054410201</v>
      </c>
      <c r="T52" s="54">
        <v>229.00680552126337</v>
      </c>
      <c r="U52" s="54">
        <v>224.57991317611229</v>
      </c>
      <c r="V52" s="54">
        <v>226.71799249067203</v>
      </c>
      <c r="W52" s="56">
        <v>226.75670348955668</v>
      </c>
      <c r="X52" s="2">
        <f t="shared" ca="1" si="20"/>
        <v>0</v>
      </c>
      <c r="Y52" s="2">
        <f t="shared" ca="1" si="20"/>
        <v>0</v>
      </c>
      <c r="Z52" s="2">
        <f t="shared" ca="1" si="18"/>
        <v>2</v>
      </c>
      <c r="AA52" s="2">
        <f t="shared" ca="1" si="18"/>
        <v>2</v>
      </c>
      <c r="AB52" s="2">
        <f t="shared" ca="1" si="18"/>
        <v>2</v>
      </c>
      <c r="AC52" s="2">
        <f t="shared" ca="1" si="18"/>
        <v>2</v>
      </c>
      <c r="AD52" s="2">
        <f t="shared" ca="1" si="18"/>
        <v>0</v>
      </c>
      <c r="AE52" s="2">
        <f t="shared" ca="1" si="18"/>
        <v>0</v>
      </c>
      <c r="AF52" s="2">
        <f t="shared" ca="1" si="18"/>
        <v>0</v>
      </c>
      <c r="AG52" s="2">
        <f t="shared" ca="1" si="18"/>
        <v>0</v>
      </c>
      <c r="AH52" s="2">
        <f t="shared" ca="1" si="18"/>
        <v>0</v>
      </c>
      <c r="AI52" s="2">
        <f t="shared" ca="1" si="18"/>
        <v>40</v>
      </c>
      <c r="AJ52" s="2">
        <f t="shared" ca="1" si="18"/>
        <v>0</v>
      </c>
      <c r="AK52" s="2">
        <f t="shared" ca="1" si="18"/>
        <v>0</v>
      </c>
      <c r="AL52" s="55">
        <v>205.70927283029539</v>
      </c>
      <c r="AM52" s="55">
        <v>182.78112028364191</v>
      </c>
      <c r="AN52" s="55">
        <v>0</v>
      </c>
      <c r="AO52" s="55">
        <v>0</v>
      </c>
      <c r="AP52" s="55">
        <v>0</v>
      </c>
      <c r="AQ52" s="55">
        <v>0</v>
      </c>
      <c r="AR52" s="55">
        <v>196.90579892364602</v>
      </c>
      <c r="AS52" s="55">
        <v>225.61012091431203</v>
      </c>
      <c r="AT52" s="55">
        <v>226.32840186668409</v>
      </c>
      <c r="AU52" s="55">
        <v>224.6480434556758</v>
      </c>
      <c r="AV52" s="55">
        <v>222.46376823189522</v>
      </c>
      <c r="AW52" s="55">
        <v>227.05344016324338</v>
      </c>
      <c r="AX52" s="55">
        <v>226.2224677124853</v>
      </c>
      <c r="AY52" s="55">
        <v>226.20184142414479</v>
      </c>
      <c r="AZ52" s="2">
        <f t="shared" ca="1" si="21"/>
        <v>0</v>
      </c>
      <c r="BA52" s="2">
        <f t="shared" ca="1" si="21"/>
        <v>0</v>
      </c>
      <c r="BB52" s="2">
        <f t="shared" ca="1" si="19"/>
        <v>0</v>
      </c>
      <c r="BC52" s="2">
        <f t="shared" ca="1" si="19"/>
        <v>1</v>
      </c>
      <c r="BD52" s="2">
        <f t="shared" ca="1" si="19"/>
        <v>0</v>
      </c>
      <c r="BE52" s="2">
        <f t="shared" ca="1" si="19"/>
        <v>0</v>
      </c>
      <c r="BF52" s="2">
        <f t="shared" ca="1" si="19"/>
        <v>0</v>
      </c>
      <c r="BG52" s="2">
        <f t="shared" ca="1" si="19"/>
        <v>0</v>
      </c>
      <c r="BH52" s="2">
        <f t="shared" ca="1" si="19"/>
        <v>0</v>
      </c>
      <c r="BI52" s="2">
        <f t="shared" ca="1" si="19"/>
        <v>0</v>
      </c>
      <c r="BJ52" s="2">
        <f t="shared" ca="1" si="19"/>
        <v>0</v>
      </c>
      <c r="BK52" s="2">
        <f t="shared" ca="1" si="19"/>
        <v>1</v>
      </c>
      <c r="BL52" s="2">
        <f t="shared" ca="1" si="19"/>
        <v>0</v>
      </c>
      <c r="BM52" s="2">
        <f t="shared" ca="1" si="19"/>
        <v>0</v>
      </c>
      <c r="BN52" s="2" t="str">
        <f t="shared" si="8"/>
        <v>TW</v>
      </c>
      <c r="BO52" s="2">
        <f>IF(AND(COUNTIF(J52:W52,"&gt;0")&gt;6,COUNTIF(J52:W52,"&gt;0")=SUM(BR52:CE52)),SUM(BR52:CE52),0)</f>
        <v>0</v>
      </c>
      <c r="BP52" s="2">
        <f t="shared" si="16"/>
        <v>1</v>
      </c>
      <c r="BR52" s="2">
        <f t="shared" si="22"/>
        <v>0</v>
      </c>
      <c r="BS52" s="2">
        <f t="shared" si="22"/>
        <v>0</v>
      </c>
      <c r="BT52" s="2">
        <f t="shared" si="22"/>
        <v>0</v>
      </c>
      <c r="BU52" s="2">
        <f t="shared" si="22"/>
        <v>0</v>
      </c>
      <c r="BV52" s="2">
        <f t="shared" si="22"/>
        <v>0</v>
      </c>
      <c r="BW52" s="2">
        <f t="shared" si="22"/>
        <v>0</v>
      </c>
      <c r="BX52" s="2">
        <f t="shared" si="22"/>
        <v>0</v>
      </c>
      <c r="BY52" s="2">
        <f t="shared" si="22"/>
        <v>0</v>
      </c>
      <c r="BZ52" s="2">
        <f t="shared" si="22"/>
        <v>0</v>
      </c>
      <c r="CA52" s="2">
        <f t="shared" si="22"/>
        <v>0</v>
      </c>
      <c r="CB52" s="2">
        <f t="shared" si="22"/>
        <v>0</v>
      </c>
      <c r="CC52" s="2">
        <f t="shared" si="22"/>
        <v>0</v>
      </c>
      <c r="CD52" s="2">
        <f t="shared" si="22"/>
        <v>0</v>
      </c>
      <c r="CE52" s="2">
        <f t="shared" si="22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ТА-7  -  Тпв</v>
      </c>
      <c r="B53" s="10" t="s">
        <v>2379</v>
      </c>
      <c r="C53" s="18">
        <v>240</v>
      </c>
      <c r="D53" s="18">
        <v>175</v>
      </c>
      <c r="E53" s="22" t="s">
        <v>118</v>
      </c>
      <c r="F53" s="22">
        <v>3</v>
      </c>
      <c r="G53" s="22"/>
      <c r="H53" s="20">
        <f t="shared" ca="1" si="4"/>
        <v>0</v>
      </c>
      <c r="I53" s="16" t="str">
        <f t="shared" si="5"/>
        <v>07T002TW0022</v>
      </c>
      <c r="J53" s="54">
        <v>225.88854135996044</v>
      </c>
      <c r="K53" s="54">
        <v>197.67058165006705</v>
      </c>
      <c r="L53" s="54">
        <v>191.76951926934674</v>
      </c>
      <c r="M53" s="54">
        <v>193.20078749315172</v>
      </c>
      <c r="N53" s="54">
        <v>208.01366141886047</v>
      </c>
      <c r="O53" s="54">
        <v>216.84878380608032</v>
      </c>
      <c r="P53" s="54">
        <v>218.70968024815892</v>
      </c>
      <c r="Q53" s="54">
        <v>218.30997156891408</v>
      </c>
      <c r="R53" s="54">
        <v>217.73858062834711</v>
      </c>
      <c r="S53" s="54">
        <v>216.49387641768067</v>
      </c>
      <c r="T53" s="54">
        <v>216.28818597025162</v>
      </c>
      <c r="U53" s="54">
        <v>227.61250527736811</v>
      </c>
      <c r="V53" s="54">
        <v>228.73874569546692</v>
      </c>
      <c r="W53" s="56">
        <v>228.91205900235789</v>
      </c>
      <c r="X53" s="2">
        <f t="shared" ca="1" si="20"/>
        <v>0</v>
      </c>
      <c r="Y53" s="2">
        <f t="shared" ca="1" si="20"/>
        <v>0</v>
      </c>
      <c r="Z53" s="2">
        <f t="shared" ca="1" si="18"/>
        <v>0</v>
      </c>
      <c r="AA53" s="2">
        <f t="shared" ca="1" si="18"/>
        <v>40</v>
      </c>
      <c r="AB53" s="2">
        <f t="shared" ca="1" si="18"/>
        <v>0</v>
      </c>
      <c r="AC53" s="2">
        <f t="shared" ca="1" si="18"/>
        <v>0</v>
      </c>
      <c r="AD53" s="2">
        <f t="shared" ca="1" si="18"/>
        <v>0</v>
      </c>
      <c r="AE53" s="2">
        <f t="shared" ca="1" si="18"/>
        <v>0</v>
      </c>
      <c r="AF53" s="2">
        <f t="shared" ca="1" si="18"/>
        <v>0</v>
      </c>
      <c r="AG53" s="2">
        <f t="shared" ca="1" si="18"/>
        <v>0</v>
      </c>
      <c r="AH53" s="2">
        <f t="shared" ca="1" si="18"/>
        <v>0</v>
      </c>
      <c r="AI53" s="2">
        <f t="shared" ca="1" si="18"/>
        <v>0</v>
      </c>
      <c r="AJ53" s="2">
        <f t="shared" ca="1" si="18"/>
        <v>0</v>
      </c>
      <c r="AK53" s="2">
        <f t="shared" ca="1" si="18"/>
        <v>0</v>
      </c>
      <c r="AL53" s="55">
        <v>224.71504081656775</v>
      </c>
      <c r="AM53" s="55">
        <v>224.3380208592427</v>
      </c>
      <c r="AN53" s="55">
        <v>225.49441681844888</v>
      </c>
      <c r="AO53" s="55">
        <v>228.53108496572162</v>
      </c>
      <c r="AP53" s="55">
        <v>223.45909595261813</v>
      </c>
      <c r="AQ53" s="55">
        <v>221.73534979457958</v>
      </c>
      <c r="AR53" s="55">
        <v>226.46028453096838</v>
      </c>
      <c r="AS53" s="55">
        <v>222.88652410074121</v>
      </c>
      <c r="AT53" s="55">
        <v>218.70895935834716</v>
      </c>
      <c r="AU53" s="55">
        <v>217.10612420259957</v>
      </c>
      <c r="AV53" s="55">
        <v>219.21046692818558</v>
      </c>
      <c r="AW53" s="55">
        <v>224.85456071785421</v>
      </c>
      <c r="AX53" s="55">
        <v>224.88034715811281</v>
      </c>
      <c r="AY53" s="55">
        <v>225.18439199974807</v>
      </c>
      <c r="AZ53" s="2">
        <f t="shared" ca="1" si="21"/>
        <v>0</v>
      </c>
      <c r="BA53" s="2">
        <f t="shared" ca="1" si="21"/>
        <v>0</v>
      </c>
      <c r="BB53" s="2">
        <f t="shared" ca="1" si="19"/>
        <v>0</v>
      </c>
      <c r="BC53" s="2">
        <f t="shared" ca="1" si="19"/>
        <v>1</v>
      </c>
      <c r="BD53" s="2">
        <f t="shared" ca="1" si="19"/>
        <v>0</v>
      </c>
      <c r="BE53" s="2">
        <f t="shared" ca="1" si="19"/>
        <v>0</v>
      </c>
      <c r="BF53" s="2">
        <f t="shared" ca="1" si="19"/>
        <v>0</v>
      </c>
      <c r="BG53" s="2">
        <f t="shared" ca="1" si="19"/>
        <v>0</v>
      </c>
      <c r="BH53" s="2">
        <f t="shared" ca="1" si="19"/>
        <v>0</v>
      </c>
      <c r="BI53" s="2">
        <f t="shared" ca="1" si="19"/>
        <v>0</v>
      </c>
      <c r="BJ53" s="2">
        <f t="shared" ca="1" si="19"/>
        <v>0</v>
      </c>
      <c r="BK53" s="2">
        <f t="shared" ca="1" si="19"/>
        <v>0</v>
      </c>
      <c r="BL53" s="2">
        <f t="shared" ca="1" si="19"/>
        <v>0</v>
      </c>
      <c r="BM53" s="2">
        <f t="shared" ca="1" si="19"/>
        <v>0</v>
      </c>
      <c r="BN53" s="2" t="str">
        <f t="shared" si="8"/>
        <v>TW</v>
      </c>
      <c r="BO53" s="2">
        <f>IF(AND(COUNTIF(J53:W53,"&gt;0")&gt;6,COUNTIF(J53:W53,"&gt;0")=SUM(BR53:CE53)),SUM(BR53:CE53),0)</f>
        <v>0</v>
      </c>
      <c r="BP53" s="2">
        <f t="shared" si="16"/>
        <v>1</v>
      </c>
      <c r="BR53" s="2">
        <f t="shared" si="22"/>
        <v>0</v>
      </c>
      <c r="BS53" s="2">
        <f t="shared" si="22"/>
        <v>0</v>
      </c>
      <c r="BT53" s="2">
        <f t="shared" si="22"/>
        <v>0</v>
      </c>
      <c r="BU53" s="2">
        <f t="shared" si="22"/>
        <v>0</v>
      </c>
      <c r="BV53" s="2">
        <f t="shared" si="22"/>
        <v>0</v>
      </c>
      <c r="BW53" s="2">
        <f t="shared" si="22"/>
        <v>0</v>
      </c>
      <c r="BX53" s="2">
        <f t="shared" si="22"/>
        <v>0</v>
      </c>
      <c r="BY53" s="2">
        <f t="shared" si="22"/>
        <v>0</v>
      </c>
      <c r="BZ53" s="2">
        <f t="shared" si="22"/>
        <v>0</v>
      </c>
      <c r="CA53" s="2">
        <f t="shared" si="22"/>
        <v>0</v>
      </c>
      <c r="CB53" s="2">
        <f t="shared" si="22"/>
        <v>0</v>
      </c>
      <c r="CC53" s="2">
        <f t="shared" si="22"/>
        <v>0</v>
      </c>
      <c r="CD53" s="2">
        <f t="shared" si="22"/>
        <v>0</v>
      </c>
      <c r="CE53" s="2">
        <f t="shared" si="22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ТА-8  -  Тпв</v>
      </c>
      <c r="B54" s="15" t="s">
        <v>2380</v>
      </c>
      <c r="C54" s="18">
        <v>240</v>
      </c>
      <c r="D54" s="18">
        <v>175</v>
      </c>
      <c r="E54" s="22" t="s">
        <v>118</v>
      </c>
      <c r="F54" s="22">
        <v>3</v>
      </c>
      <c r="G54" s="22"/>
      <c r="H54" s="20">
        <f t="shared" ca="1" si="4"/>
        <v>0</v>
      </c>
      <c r="I54" s="16" t="str">
        <f t="shared" si="5"/>
        <v>08T002TW0022</v>
      </c>
      <c r="J54" s="54">
        <v>215.50488225465597</v>
      </c>
      <c r="K54" s="54">
        <v>217.21396927413485</v>
      </c>
      <c r="L54" s="54">
        <v>216.94750210980169</v>
      </c>
      <c r="M54" s="54">
        <v>219.94592390462807</v>
      </c>
      <c r="N54" s="54">
        <v>220.14660958550078</v>
      </c>
      <c r="O54" s="54">
        <v>219.94203175866204</v>
      </c>
      <c r="P54" s="54">
        <v>217.64232676342795</v>
      </c>
      <c r="Q54" s="54">
        <v>218.03847212142864</v>
      </c>
      <c r="R54" s="54">
        <v>214.08889149307308</v>
      </c>
      <c r="S54" s="54">
        <v>214.33707695560332</v>
      </c>
      <c r="T54" s="54">
        <v>215.39584391925999</v>
      </c>
      <c r="U54" s="54">
        <v>223.3052693478906</v>
      </c>
      <c r="V54" s="54">
        <v>223.3503486208397</v>
      </c>
      <c r="W54" s="56">
        <v>223.18819142054048</v>
      </c>
      <c r="X54" s="2">
        <f t="shared" ca="1" si="20"/>
        <v>0</v>
      </c>
      <c r="Y54" s="2">
        <f t="shared" ca="1" si="20"/>
        <v>0</v>
      </c>
      <c r="Z54" s="2">
        <f t="shared" ca="1" si="18"/>
        <v>0</v>
      </c>
      <c r="AA54" s="2">
        <f t="shared" ca="1" si="18"/>
        <v>0</v>
      </c>
      <c r="AB54" s="2">
        <f t="shared" ca="1" si="18"/>
        <v>0</v>
      </c>
      <c r="AC54" s="2">
        <f t="shared" ca="1" si="18"/>
        <v>0</v>
      </c>
      <c r="AD54" s="2">
        <f t="shared" ca="1" si="18"/>
        <v>0</v>
      </c>
      <c r="AE54" s="2">
        <f t="shared" ca="1" si="18"/>
        <v>0</v>
      </c>
      <c r="AF54" s="2">
        <f t="shared" ca="1" si="18"/>
        <v>0</v>
      </c>
      <c r="AG54" s="2">
        <f t="shared" ca="1" si="18"/>
        <v>0</v>
      </c>
      <c r="AH54" s="2">
        <f t="shared" ca="1" si="18"/>
        <v>0</v>
      </c>
      <c r="AI54" s="2">
        <f t="shared" ca="1" si="18"/>
        <v>0</v>
      </c>
      <c r="AJ54" s="2">
        <f t="shared" ca="1" si="18"/>
        <v>0</v>
      </c>
      <c r="AK54" s="2">
        <f t="shared" ca="1" si="18"/>
        <v>0</v>
      </c>
      <c r="AL54" s="55">
        <v>217.66094483595603</v>
      </c>
      <c r="AM54" s="55">
        <v>219.85783797635122</v>
      </c>
      <c r="AN54" s="55">
        <v>218.53354895121419</v>
      </c>
      <c r="AO54" s="55">
        <v>223.33057456669727</v>
      </c>
      <c r="AP54" s="55">
        <v>220.50750424020399</v>
      </c>
      <c r="AQ54" s="55">
        <v>220.2245096566412</v>
      </c>
      <c r="AR54" s="55">
        <v>218.52661866908431</v>
      </c>
      <c r="AS54" s="55">
        <v>219.14121236173006</v>
      </c>
      <c r="AT54" s="55">
        <v>214.46098794067029</v>
      </c>
      <c r="AU54" s="55">
        <v>214.52705855157288</v>
      </c>
      <c r="AV54" s="55">
        <v>214.73210746356384</v>
      </c>
      <c r="AW54" s="55">
        <v>222.07925553112892</v>
      </c>
      <c r="AX54" s="55">
        <v>222.38987762941443</v>
      </c>
      <c r="AY54" s="55">
        <v>222.39882011612013</v>
      </c>
      <c r="AZ54" s="2">
        <f t="shared" ca="1" si="21"/>
        <v>0</v>
      </c>
      <c r="BA54" s="2">
        <f t="shared" ca="1" si="21"/>
        <v>0</v>
      </c>
      <c r="BB54" s="2">
        <f t="shared" ca="1" si="19"/>
        <v>0</v>
      </c>
      <c r="BC54" s="2">
        <f t="shared" ca="1" si="19"/>
        <v>0</v>
      </c>
      <c r="BD54" s="2">
        <f t="shared" ca="1" si="19"/>
        <v>0</v>
      </c>
      <c r="BE54" s="2">
        <f t="shared" ca="1" si="19"/>
        <v>0</v>
      </c>
      <c r="BF54" s="2">
        <f t="shared" ca="1" si="19"/>
        <v>0</v>
      </c>
      <c r="BG54" s="2">
        <f t="shared" ca="1" si="19"/>
        <v>0</v>
      </c>
      <c r="BH54" s="2">
        <f t="shared" ca="1" si="19"/>
        <v>0</v>
      </c>
      <c r="BI54" s="2">
        <f t="shared" ca="1" si="19"/>
        <v>0</v>
      </c>
      <c r="BJ54" s="2">
        <f t="shared" ca="1" si="19"/>
        <v>0</v>
      </c>
      <c r="BK54" s="2">
        <f t="shared" ca="1" si="19"/>
        <v>0</v>
      </c>
      <c r="BL54" s="2">
        <f t="shared" ca="1" si="19"/>
        <v>0</v>
      </c>
      <c r="BM54" s="2">
        <f t="shared" ca="1" si="19"/>
        <v>0</v>
      </c>
      <c r="BN54" s="2" t="str">
        <f t="shared" si="8"/>
        <v>TW</v>
      </c>
      <c r="BO54" s="2">
        <f>IF(AND(COUNTIF(J54:W54,"&gt;0")&gt;6,COUNTIF(J54:W54,"&gt;0")=SUM(BR54:CE54)),SUM(BR54:CE54),0)</f>
        <v>0</v>
      </c>
      <c r="BP54" s="2">
        <f t="shared" si="16"/>
        <v>1</v>
      </c>
      <c r="BR54" s="2">
        <f t="shared" si="22"/>
        <v>0</v>
      </c>
      <c r="BS54" s="2">
        <f t="shared" si="22"/>
        <v>0</v>
      </c>
      <c r="BT54" s="2">
        <f t="shared" si="22"/>
        <v>0</v>
      </c>
      <c r="BU54" s="2">
        <f t="shared" si="22"/>
        <v>0</v>
      </c>
      <c r="BV54" s="2">
        <f t="shared" si="22"/>
        <v>0</v>
      </c>
      <c r="BW54" s="2">
        <f t="shared" si="22"/>
        <v>0</v>
      </c>
      <c r="BX54" s="2">
        <f t="shared" si="22"/>
        <v>0</v>
      </c>
      <c r="BY54" s="2">
        <f t="shared" si="22"/>
        <v>0</v>
      </c>
      <c r="BZ54" s="2">
        <f t="shared" si="22"/>
        <v>0</v>
      </c>
      <c r="CA54" s="2">
        <f t="shared" si="22"/>
        <v>0</v>
      </c>
      <c r="CB54" s="2">
        <f t="shared" si="22"/>
        <v>0</v>
      </c>
      <c r="CC54" s="2">
        <f t="shared" si="22"/>
        <v>0</v>
      </c>
      <c r="CD54" s="2">
        <f t="shared" si="22"/>
        <v>0</v>
      </c>
      <c r="CE54" s="2">
        <f t="shared" si="22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ТА-1  -  Р₀</v>
      </c>
      <c r="B55" s="15" t="s">
        <v>2381</v>
      </c>
      <c r="C55" s="18">
        <v>93</v>
      </c>
      <c r="D55" s="18">
        <v>82</v>
      </c>
      <c r="E55" s="22" t="s">
        <v>117</v>
      </c>
      <c r="F55" s="22">
        <v>3</v>
      </c>
      <c r="G55" s="22"/>
      <c r="H55" s="20">
        <f t="shared" ca="1" si="4"/>
        <v>0</v>
      </c>
      <c r="I55" s="16" t="str">
        <f t="shared" si="5"/>
        <v>01T002PP0022</v>
      </c>
      <c r="J55" s="54">
        <v>91.02344435705335</v>
      </c>
      <c r="K55" s="54">
        <v>91.026275110190454</v>
      </c>
      <c r="L55" s="54">
        <v>91.02721295267834</v>
      </c>
      <c r="M55" s="54">
        <v>91.03083928989804</v>
      </c>
      <c r="N55" s="54">
        <v>91.030474845567426</v>
      </c>
      <c r="O55" s="54">
        <v>91.026839052674788</v>
      </c>
      <c r="P55" s="54">
        <v>91.025742900211753</v>
      </c>
      <c r="Q55" s="54">
        <v>91.02391251565777</v>
      </c>
      <c r="R55" s="54">
        <v>91.023922102731674</v>
      </c>
      <c r="S55" s="54">
        <v>91.028863268887278</v>
      </c>
      <c r="T55" s="54">
        <v>91.023329806842426</v>
      </c>
      <c r="U55" s="54">
        <v>91.016018073357785</v>
      </c>
      <c r="V55" s="54">
        <v>91.021960866621029</v>
      </c>
      <c r="W55" s="56">
        <v>91.027176352989386</v>
      </c>
      <c r="X55" s="2">
        <f t="shared" ca="1" si="20"/>
        <v>0</v>
      </c>
      <c r="Y55" s="2">
        <f t="shared" ca="1" si="20"/>
        <v>0</v>
      </c>
      <c r="Z55" s="2">
        <f t="shared" ca="1" si="18"/>
        <v>0</v>
      </c>
      <c r="AA55" s="2">
        <f t="shared" ca="1" si="18"/>
        <v>0</v>
      </c>
      <c r="AB55" s="2">
        <f t="shared" ca="1" si="18"/>
        <v>0</v>
      </c>
      <c r="AC55" s="2">
        <f t="shared" ca="1" si="18"/>
        <v>0</v>
      </c>
      <c r="AD55" s="2">
        <f t="shared" ca="1" si="18"/>
        <v>0</v>
      </c>
      <c r="AE55" s="2">
        <f t="shared" ca="1" si="18"/>
        <v>0</v>
      </c>
      <c r="AF55" s="2">
        <f t="shared" ca="1" si="18"/>
        <v>0</v>
      </c>
      <c r="AG55" s="2">
        <f t="shared" ca="1" si="18"/>
        <v>0</v>
      </c>
      <c r="AH55" s="2">
        <f t="shared" ca="1" si="18"/>
        <v>0</v>
      </c>
      <c r="AI55" s="2">
        <f t="shared" ca="1" si="18"/>
        <v>0</v>
      </c>
      <c r="AJ55" s="2">
        <f t="shared" ca="1" si="18"/>
        <v>0</v>
      </c>
      <c r="AK55" s="2">
        <f t="shared" ca="1" si="18"/>
        <v>0</v>
      </c>
      <c r="AL55" s="55">
        <v>90</v>
      </c>
      <c r="AM55" s="55">
        <v>90</v>
      </c>
      <c r="AN55" s="55">
        <v>90</v>
      </c>
      <c r="AO55" s="55">
        <v>90</v>
      </c>
      <c r="AP55" s="55">
        <v>90</v>
      </c>
      <c r="AQ55" s="55">
        <v>90</v>
      </c>
      <c r="AR55" s="55">
        <v>90</v>
      </c>
      <c r="AS55" s="55">
        <v>90</v>
      </c>
      <c r="AT55" s="55">
        <v>90</v>
      </c>
      <c r="AU55" s="55">
        <v>90</v>
      </c>
      <c r="AV55" s="55">
        <v>90</v>
      </c>
      <c r="AW55" s="55">
        <v>90</v>
      </c>
      <c r="AX55" s="55">
        <v>90</v>
      </c>
      <c r="AY55" s="55">
        <v>90</v>
      </c>
      <c r="AZ55" s="2">
        <f t="shared" ca="1" si="21"/>
        <v>0</v>
      </c>
      <c r="BA55" s="2">
        <f t="shared" ca="1" si="21"/>
        <v>0</v>
      </c>
      <c r="BB55" s="2">
        <f t="shared" ca="1" si="19"/>
        <v>0</v>
      </c>
      <c r="BC55" s="2">
        <f t="shared" ca="1" si="19"/>
        <v>0</v>
      </c>
      <c r="BD55" s="2">
        <f t="shared" ca="1" si="19"/>
        <v>0</v>
      </c>
      <c r="BE55" s="2">
        <f t="shared" ca="1" si="19"/>
        <v>0</v>
      </c>
      <c r="BF55" s="2">
        <f t="shared" ca="1" si="19"/>
        <v>0</v>
      </c>
      <c r="BG55" s="2">
        <f t="shared" ca="1" si="19"/>
        <v>0</v>
      </c>
      <c r="BH55" s="2">
        <f t="shared" ca="1" si="19"/>
        <v>0</v>
      </c>
      <c r="BI55" s="2">
        <f t="shared" ca="1" si="19"/>
        <v>0</v>
      </c>
      <c r="BJ55" s="2">
        <f t="shared" ca="1" si="19"/>
        <v>0</v>
      </c>
      <c r="BK55" s="2">
        <f t="shared" ca="1" si="19"/>
        <v>0</v>
      </c>
      <c r="BL55" s="2">
        <f t="shared" ca="1" si="19"/>
        <v>0</v>
      </c>
      <c r="BM55" s="2">
        <f t="shared" ca="1" si="19"/>
        <v>0</v>
      </c>
      <c r="BN55" s="2" t="str">
        <f t="shared" si="8"/>
        <v>PP</v>
      </c>
      <c r="BO55" s="2">
        <f>IF(AND(COUNTIF(J55:W55,"&gt;0")&gt;6,COUNTIF(J55:W55,"&gt;0")=SUM(BR55:CE55)),SUM(BR55:CE55),0)</f>
        <v>0</v>
      </c>
      <c r="BP55" s="2">
        <f t="shared" si="16"/>
        <v>1</v>
      </c>
      <c r="BR55" s="2">
        <f t="shared" ref="BR55:CE61" si="23">IF(AND(J95 &gt;0,J55&lt;$D55,J55 &gt;20),1,0)</f>
        <v>0</v>
      </c>
      <c r="BS55" s="2">
        <f t="shared" si="23"/>
        <v>0</v>
      </c>
      <c r="BT55" s="2">
        <f t="shared" si="23"/>
        <v>0</v>
      </c>
      <c r="BU55" s="2">
        <f t="shared" si="23"/>
        <v>0</v>
      </c>
      <c r="BV55" s="2">
        <f t="shared" si="23"/>
        <v>0</v>
      </c>
      <c r="BW55" s="2">
        <f t="shared" si="23"/>
        <v>0</v>
      </c>
      <c r="BX55" s="2">
        <f t="shared" si="23"/>
        <v>0</v>
      </c>
      <c r="BY55" s="2">
        <f t="shared" si="23"/>
        <v>0</v>
      </c>
      <c r="BZ55" s="2">
        <f t="shared" si="23"/>
        <v>0</v>
      </c>
      <c r="CA55" s="2">
        <f t="shared" si="23"/>
        <v>0</v>
      </c>
      <c r="CB55" s="2">
        <f t="shared" si="23"/>
        <v>0</v>
      </c>
      <c r="CC55" s="2">
        <f t="shared" si="23"/>
        <v>0</v>
      </c>
      <c r="CD55" s="2">
        <f t="shared" si="23"/>
        <v>0</v>
      </c>
      <c r="CE55" s="2">
        <f t="shared" si="23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ТА-3  -  Р₀</v>
      </c>
      <c r="B56" s="15" t="s">
        <v>2382</v>
      </c>
      <c r="C56" s="18">
        <v>135</v>
      </c>
      <c r="D56" s="18">
        <v>120</v>
      </c>
      <c r="E56" s="22" t="s">
        <v>117</v>
      </c>
      <c r="F56" s="22">
        <v>3</v>
      </c>
      <c r="G56" s="22"/>
      <c r="H56" s="20">
        <f t="shared" ca="1" si="4"/>
        <v>0</v>
      </c>
      <c r="I56" s="16" t="str">
        <f t="shared" si="5"/>
        <v>03T002PP0022</v>
      </c>
      <c r="J56" s="54">
        <v>121.76007816435842</v>
      </c>
      <c r="K56" s="54">
        <v>126.08180089444069</v>
      </c>
      <c r="L56" s="54">
        <v>125.04208250887976</v>
      </c>
      <c r="M56" s="54">
        <v>124.81794815031019</v>
      </c>
      <c r="N56" s="54">
        <v>121.47566631016478</v>
      </c>
      <c r="O56" s="54">
        <v>119.52018200240529</v>
      </c>
      <c r="P56" s="54">
        <v>117.57440576222223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6">
        <v>0</v>
      </c>
      <c r="X56" s="2">
        <f t="shared" ca="1" si="20"/>
        <v>0</v>
      </c>
      <c r="Y56" s="2">
        <f t="shared" ca="1" si="20"/>
        <v>0</v>
      </c>
      <c r="Z56" s="2">
        <f t="shared" ca="1" si="18"/>
        <v>0</v>
      </c>
      <c r="AA56" s="2">
        <f t="shared" ca="1" si="18"/>
        <v>0</v>
      </c>
      <c r="AB56" s="2">
        <f t="shared" ca="1" si="18"/>
        <v>0</v>
      </c>
      <c r="AC56" s="2">
        <f t="shared" ca="1" si="18"/>
        <v>2</v>
      </c>
      <c r="AD56" s="2">
        <f t="shared" ca="1" si="18"/>
        <v>2</v>
      </c>
      <c r="AE56" s="2">
        <f t="shared" ca="1" si="18"/>
        <v>2</v>
      </c>
      <c r="AF56" s="2">
        <f t="shared" ca="1" si="18"/>
        <v>2</v>
      </c>
      <c r="AG56" s="2">
        <f t="shared" ca="1" si="18"/>
        <v>2</v>
      </c>
      <c r="AH56" s="2">
        <f t="shared" ca="1" si="18"/>
        <v>2</v>
      </c>
      <c r="AI56" s="2">
        <f t="shared" ca="1" si="18"/>
        <v>2</v>
      </c>
      <c r="AJ56" s="2">
        <f t="shared" ca="1" si="18"/>
        <v>2</v>
      </c>
      <c r="AK56" s="2">
        <f t="shared" ca="1" si="18"/>
        <v>2</v>
      </c>
      <c r="AL56" s="55">
        <v>130</v>
      </c>
      <c r="AM56" s="55">
        <v>130</v>
      </c>
      <c r="AN56" s="55">
        <v>130</v>
      </c>
      <c r="AO56" s="55">
        <v>130</v>
      </c>
      <c r="AP56" s="55">
        <v>130</v>
      </c>
      <c r="AQ56" s="55">
        <v>130</v>
      </c>
      <c r="AR56" s="55">
        <v>130</v>
      </c>
      <c r="AS56" s="55">
        <v>0</v>
      </c>
      <c r="AT56" s="55">
        <v>0</v>
      </c>
      <c r="AU56" s="55">
        <v>0</v>
      </c>
      <c r="AV56" s="55">
        <v>0</v>
      </c>
      <c r="AW56" s="55">
        <v>0</v>
      </c>
      <c r="AX56" s="55">
        <v>0</v>
      </c>
      <c r="AY56" s="55">
        <v>0</v>
      </c>
      <c r="AZ56" s="2">
        <f t="shared" ca="1" si="21"/>
        <v>0</v>
      </c>
      <c r="BA56" s="2">
        <f t="shared" ca="1" si="21"/>
        <v>0</v>
      </c>
      <c r="BB56" s="2">
        <f t="shared" ca="1" si="19"/>
        <v>0</v>
      </c>
      <c r="BC56" s="2">
        <f t="shared" ca="1" si="19"/>
        <v>0</v>
      </c>
      <c r="BD56" s="2">
        <f t="shared" ca="1" si="19"/>
        <v>0</v>
      </c>
      <c r="BE56" s="2">
        <f t="shared" ca="1" si="19"/>
        <v>0</v>
      </c>
      <c r="BF56" s="2">
        <f t="shared" ca="1" si="19"/>
        <v>0</v>
      </c>
      <c r="BG56" s="2">
        <f t="shared" ca="1" si="19"/>
        <v>0</v>
      </c>
      <c r="BH56" s="2">
        <f t="shared" ca="1" si="19"/>
        <v>0</v>
      </c>
      <c r="BI56" s="2">
        <f t="shared" ca="1" si="19"/>
        <v>0</v>
      </c>
      <c r="BJ56" s="2">
        <f t="shared" ca="1" si="19"/>
        <v>0</v>
      </c>
      <c r="BK56" s="2">
        <f t="shared" ca="1" si="19"/>
        <v>0</v>
      </c>
      <c r="BL56" s="2">
        <f t="shared" ca="1" si="19"/>
        <v>0</v>
      </c>
      <c r="BM56" s="2">
        <f t="shared" ca="1" si="19"/>
        <v>0</v>
      </c>
      <c r="BN56" s="2" t="str">
        <f t="shared" si="8"/>
        <v>PP</v>
      </c>
      <c r="BP56" s="2">
        <f t="shared" si="16"/>
        <v>0</v>
      </c>
      <c r="BR56" s="2">
        <f t="shared" si="23"/>
        <v>0</v>
      </c>
      <c r="BS56" s="2">
        <f t="shared" si="23"/>
        <v>0</v>
      </c>
      <c r="BT56" s="2">
        <f t="shared" si="23"/>
        <v>0</v>
      </c>
      <c r="BU56" s="2">
        <f t="shared" si="23"/>
        <v>0</v>
      </c>
      <c r="BV56" s="2">
        <f t="shared" si="23"/>
        <v>0</v>
      </c>
      <c r="BW56" s="2">
        <f t="shared" si="23"/>
        <v>1</v>
      </c>
      <c r="BX56" s="2">
        <f t="shared" si="23"/>
        <v>1</v>
      </c>
      <c r="BY56" s="2">
        <f t="shared" si="23"/>
        <v>0</v>
      </c>
      <c r="BZ56" s="2">
        <f t="shared" si="23"/>
        <v>0</v>
      </c>
      <c r="CA56" s="2">
        <f t="shared" si="23"/>
        <v>0</v>
      </c>
      <c r="CB56" s="2">
        <f t="shared" si="23"/>
        <v>0</v>
      </c>
      <c r="CC56" s="2">
        <f t="shared" si="23"/>
        <v>0</v>
      </c>
      <c r="CD56" s="2">
        <f t="shared" si="23"/>
        <v>0</v>
      </c>
      <c r="CE56" s="2">
        <f t="shared" si="23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ТА-4  -  Р₀</v>
      </c>
      <c r="B57" s="15" t="s">
        <v>2383</v>
      </c>
      <c r="C57" s="18">
        <v>135</v>
      </c>
      <c r="D57" s="18">
        <v>120</v>
      </c>
      <c r="E57" s="22" t="s">
        <v>117</v>
      </c>
      <c r="F57" s="22">
        <v>3</v>
      </c>
      <c r="G57" s="22"/>
      <c r="H57" s="20">
        <f t="shared" ca="1" si="4"/>
        <v>0</v>
      </c>
      <c r="I57" s="16" t="str">
        <f t="shared" si="5"/>
        <v>04T002PP0022</v>
      </c>
      <c r="J57" s="54">
        <v>117.79643743751798</v>
      </c>
      <c r="K57" s="54">
        <v>121.63579940554366</v>
      </c>
      <c r="L57" s="54">
        <v>120.61143589087177</v>
      </c>
      <c r="M57" s="54">
        <v>120.71465513243191</v>
      </c>
      <c r="N57" s="54">
        <v>117.89557822098853</v>
      </c>
      <c r="O57" s="54">
        <v>115.9525583088222</v>
      </c>
      <c r="P57" s="54">
        <v>114.19712682869267</v>
      </c>
      <c r="Q57" s="54">
        <v>117.67272059132868</v>
      </c>
      <c r="R57" s="54">
        <v>116.1075154643206</v>
      </c>
      <c r="S57" s="54">
        <v>114.51400267746229</v>
      </c>
      <c r="T57" s="54">
        <v>115.90676224266464</v>
      </c>
      <c r="U57" s="54">
        <v>125.93338490261492</v>
      </c>
      <c r="V57" s="54">
        <v>126.23486975546865</v>
      </c>
      <c r="W57" s="56">
        <v>125.99737891253989</v>
      </c>
      <c r="X57" s="2">
        <f t="shared" ca="1" si="20"/>
        <v>2</v>
      </c>
      <c r="Y57" s="2">
        <f t="shared" ca="1" si="20"/>
        <v>0</v>
      </c>
      <c r="Z57" s="2">
        <f t="shared" ca="1" si="18"/>
        <v>0</v>
      </c>
      <c r="AA57" s="2">
        <f t="shared" ca="1" si="18"/>
        <v>0</v>
      </c>
      <c r="AB57" s="2">
        <f t="shared" ca="1" si="18"/>
        <v>2</v>
      </c>
      <c r="AC57" s="2">
        <f t="shared" ca="1" si="18"/>
        <v>2</v>
      </c>
      <c r="AD57" s="2">
        <f t="shared" ca="1" si="18"/>
        <v>2</v>
      </c>
      <c r="AE57" s="2">
        <f t="shared" ca="1" si="18"/>
        <v>2</v>
      </c>
      <c r="AF57" s="2">
        <f t="shared" ca="1" si="18"/>
        <v>2</v>
      </c>
      <c r="AG57" s="2">
        <f t="shared" ca="1" si="18"/>
        <v>2</v>
      </c>
      <c r="AH57" s="2">
        <f t="shared" ca="1" si="18"/>
        <v>2</v>
      </c>
      <c r="AI57" s="2">
        <f t="shared" ca="1" si="18"/>
        <v>0</v>
      </c>
      <c r="AJ57" s="2">
        <f t="shared" ca="1" si="18"/>
        <v>0</v>
      </c>
      <c r="AK57" s="2">
        <f t="shared" ca="1" si="18"/>
        <v>0</v>
      </c>
      <c r="AL57" s="55">
        <v>130</v>
      </c>
      <c r="AM57" s="55">
        <v>130</v>
      </c>
      <c r="AN57" s="55">
        <v>130</v>
      </c>
      <c r="AO57" s="55">
        <v>130</v>
      </c>
      <c r="AP57" s="55">
        <v>130</v>
      </c>
      <c r="AQ57" s="55">
        <v>130</v>
      </c>
      <c r="AR57" s="55">
        <v>130</v>
      </c>
      <c r="AS57" s="55">
        <v>130</v>
      </c>
      <c r="AT57" s="55">
        <v>130</v>
      </c>
      <c r="AU57" s="55">
        <v>130</v>
      </c>
      <c r="AV57" s="55">
        <v>130</v>
      </c>
      <c r="AW57" s="55">
        <v>130</v>
      </c>
      <c r="AX57" s="55">
        <v>130</v>
      </c>
      <c r="AY57" s="55">
        <v>130</v>
      </c>
      <c r="AZ57" s="2">
        <f t="shared" ca="1" si="21"/>
        <v>0</v>
      </c>
      <c r="BA57" s="2">
        <f t="shared" ca="1" si="21"/>
        <v>0</v>
      </c>
      <c r="BB57" s="2">
        <f t="shared" ca="1" si="19"/>
        <v>0</v>
      </c>
      <c r="BC57" s="2">
        <f t="shared" ca="1" si="19"/>
        <v>0</v>
      </c>
      <c r="BD57" s="2">
        <f t="shared" ca="1" si="19"/>
        <v>0</v>
      </c>
      <c r="BE57" s="2">
        <f t="shared" ca="1" si="19"/>
        <v>0</v>
      </c>
      <c r="BF57" s="2">
        <f t="shared" ca="1" si="19"/>
        <v>0</v>
      </c>
      <c r="BG57" s="2">
        <f t="shared" ca="1" si="19"/>
        <v>0</v>
      </c>
      <c r="BH57" s="2">
        <f t="shared" ca="1" si="19"/>
        <v>0</v>
      </c>
      <c r="BI57" s="2">
        <f t="shared" ca="1" si="19"/>
        <v>0</v>
      </c>
      <c r="BJ57" s="2">
        <f t="shared" ca="1" si="19"/>
        <v>0</v>
      </c>
      <c r="BK57" s="2">
        <f t="shared" ca="1" si="19"/>
        <v>0</v>
      </c>
      <c r="BL57" s="2">
        <f t="shared" ca="1" si="19"/>
        <v>0</v>
      </c>
      <c r="BM57" s="2">
        <f t="shared" ca="1" si="19"/>
        <v>0</v>
      </c>
      <c r="BN57" s="2" t="str">
        <f t="shared" si="8"/>
        <v>PP</v>
      </c>
      <c r="BO57" s="2">
        <f>IF(AND(COUNTIF(J57:W57,"&gt;0")&gt;6,COUNTIF(J57:W57,"&gt;0")=SUM(BR57:CE57)),SUM(BR57:CE57),0)</f>
        <v>0</v>
      </c>
      <c r="BP57" s="2">
        <f t="shared" si="16"/>
        <v>0</v>
      </c>
      <c r="BR57" s="2">
        <f t="shared" si="23"/>
        <v>1</v>
      </c>
      <c r="BS57" s="2">
        <f t="shared" si="23"/>
        <v>0</v>
      </c>
      <c r="BT57" s="2">
        <f t="shared" si="23"/>
        <v>0</v>
      </c>
      <c r="BU57" s="2">
        <f t="shared" si="23"/>
        <v>0</v>
      </c>
      <c r="BV57" s="2">
        <f t="shared" si="23"/>
        <v>1</v>
      </c>
      <c r="BW57" s="2">
        <f t="shared" si="23"/>
        <v>1</v>
      </c>
      <c r="BX57" s="2">
        <f t="shared" si="23"/>
        <v>1</v>
      </c>
      <c r="BY57" s="2">
        <f t="shared" si="23"/>
        <v>1</v>
      </c>
      <c r="BZ57" s="2">
        <f t="shared" si="23"/>
        <v>1</v>
      </c>
      <c r="CA57" s="2">
        <f t="shared" si="23"/>
        <v>1</v>
      </c>
      <c r="CB57" s="2">
        <f t="shared" si="23"/>
        <v>1</v>
      </c>
      <c r="CC57" s="2">
        <f t="shared" si="23"/>
        <v>0</v>
      </c>
      <c r="CD57" s="2">
        <f t="shared" si="23"/>
        <v>0</v>
      </c>
      <c r="CE57" s="2">
        <f t="shared" si="23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ТА-5  -  Р₀</v>
      </c>
      <c r="B58" s="15" t="s">
        <v>2384</v>
      </c>
      <c r="C58" s="18">
        <v>135</v>
      </c>
      <c r="D58" s="18">
        <v>120</v>
      </c>
      <c r="E58" s="22" t="s">
        <v>117</v>
      </c>
      <c r="F58" s="22">
        <v>3</v>
      </c>
      <c r="G58" s="22"/>
      <c r="H58" s="20">
        <f t="shared" ca="1" si="4"/>
        <v>0</v>
      </c>
      <c r="I58" s="16" t="str">
        <f t="shared" si="5"/>
        <v>05T002PP0022</v>
      </c>
      <c r="J58" s="54">
        <v>122.73460425777137</v>
      </c>
      <c r="K58" s="54">
        <v>126.7217694393007</v>
      </c>
      <c r="L58" s="54">
        <v>125.71475765461204</v>
      </c>
      <c r="M58" s="54">
        <v>125.83225603299634</v>
      </c>
      <c r="N58" s="54">
        <v>123.38061255683888</v>
      </c>
      <c r="O58" s="54">
        <v>121.63845077802627</v>
      </c>
      <c r="P58" s="54">
        <v>121.29061638896508</v>
      </c>
      <c r="Q58" s="54">
        <v>123.06016541682345</v>
      </c>
      <c r="R58" s="54">
        <v>121.68708168650541</v>
      </c>
      <c r="S58" s="54">
        <v>121.71767913212183</v>
      </c>
      <c r="T58" s="54">
        <v>122.14978962520067</v>
      </c>
      <c r="U58" s="54">
        <v>0</v>
      </c>
      <c r="V58" s="54">
        <v>0</v>
      </c>
      <c r="W58" s="56">
        <v>0</v>
      </c>
      <c r="X58" s="2">
        <f t="shared" ca="1" si="20"/>
        <v>0</v>
      </c>
      <c r="Y58" s="2">
        <f t="shared" ca="1" si="20"/>
        <v>0</v>
      </c>
      <c r="Z58" s="2">
        <f t="shared" ca="1" si="18"/>
        <v>0</v>
      </c>
      <c r="AA58" s="2">
        <f t="shared" ca="1" si="18"/>
        <v>0</v>
      </c>
      <c r="AB58" s="2">
        <f t="shared" ca="1" si="18"/>
        <v>0</v>
      </c>
      <c r="AC58" s="2">
        <f t="shared" ca="1" si="18"/>
        <v>0</v>
      </c>
      <c r="AD58" s="2">
        <f t="shared" ca="1" si="18"/>
        <v>0</v>
      </c>
      <c r="AE58" s="2">
        <f t="shared" ca="1" si="18"/>
        <v>0</v>
      </c>
      <c r="AF58" s="2">
        <f t="shared" ca="1" si="18"/>
        <v>0</v>
      </c>
      <c r="AG58" s="2">
        <f t="shared" ca="1" si="18"/>
        <v>0</v>
      </c>
      <c r="AH58" s="2">
        <f t="shared" ca="1" si="18"/>
        <v>0</v>
      </c>
      <c r="AI58" s="2">
        <f t="shared" ca="1" si="18"/>
        <v>2</v>
      </c>
      <c r="AJ58" s="2">
        <f t="shared" ca="1" si="18"/>
        <v>2</v>
      </c>
      <c r="AK58" s="2">
        <f t="shared" ca="1" si="18"/>
        <v>2</v>
      </c>
      <c r="AL58" s="55">
        <v>130</v>
      </c>
      <c r="AM58" s="55">
        <v>130</v>
      </c>
      <c r="AN58" s="55">
        <v>130</v>
      </c>
      <c r="AO58" s="55">
        <v>130</v>
      </c>
      <c r="AP58" s="55">
        <v>130</v>
      </c>
      <c r="AQ58" s="55">
        <v>130</v>
      </c>
      <c r="AR58" s="55">
        <v>130</v>
      </c>
      <c r="AS58" s="55">
        <v>130</v>
      </c>
      <c r="AT58" s="55">
        <v>130</v>
      </c>
      <c r="AU58" s="55">
        <v>130</v>
      </c>
      <c r="AV58" s="55">
        <v>130</v>
      </c>
      <c r="AW58" s="55">
        <v>0</v>
      </c>
      <c r="AX58" s="55">
        <v>0</v>
      </c>
      <c r="AY58" s="55">
        <v>0</v>
      </c>
      <c r="AZ58" s="2">
        <f t="shared" ca="1" si="21"/>
        <v>0</v>
      </c>
      <c r="BA58" s="2">
        <f t="shared" ca="1" si="21"/>
        <v>0</v>
      </c>
      <c r="BB58" s="2">
        <f t="shared" ca="1" si="19"/>
        <v>0</v>
      </c>
      <c r="BC58" s="2">
        <f t="shared" ca="1" si="19"/>
        <v>0</v>
      </c>
      <c r="BD58" s="2">
        <f t="shared" ca="1" si="19"/>
        <v>0</v>
      </c>
      <c r="BE58" s="2">
        <f t="shared" ca="1" si="19"/>
        <v>0</v>
      </c>
      <c r="BF58" s="2">
        <f t="shared" ca="1" si="19"/>
        <v>0</v>
      </c>
      <c r="BG58" s="2">
        <f t="shared" ca="1" si="19"/>
        <v>0</v>
      </c>
      <c r="BH58" s="2">
        <f t="shared" ca="1" si="19"/>
        <v>0</v>
      </c>
      <c r="BI58" s="2">
        <f t="shared" ca="1" si="19"/>
        <v>0</v>
      </c>
      <c r="BJ58" s="2">
        <f t="shared" ca="1" si="19"/>
        <v>0</v>
      </c>
      <c r="BK58" s="2">
        <f t="shared" ca="1" si="19"/>
        <v>0</v>
      </c>
      <c r="BL58" s="2">
        <f t="shared" ca="1" si="19"/>
        <v>0</v>
      </c>
      <c r="BM58" s="2">
        <f t="shared" ca="1" si="19"/>
        <v>0</v>
      </c>
      <c r="BN58" s="2" t="str">
        <f t="shared" si="8"/>
        <v>PP</v>
      </c>
      <c r="BP58" s="2">
        <f t="shared" si="16"/>
        <v>1</v>
      </c>
      <c r="BR58" s="2">
        <f t="shared" si="23"/>
        <v>0</v>
      </c>
      <c r="BS58" s="2">
        <f t="shared" si="23"/>
        <v>0</v>
      </c>
      <c r="BT58" s="2">
        <f t="shared" si="23"/>
        <v>0</v>
      </c>
      <c r="BU58" s="2">
        <f t="shared" si="23"/>
        <v>0</v>
      </c>
      <c r="BV58" s="2">
        <f t="shared" si="23"/>
        <v>0</v>
      </c>
      <c r="BW58" s="2">
        <f t="shared" si="23"/>
        <v>0</v>
      </c>
      <c r="BX58" s="2">
        <f t="shared" si="23"/>
        <v>0</v>
      </c>
      <c r="BY58" s="2">
        <f t="shared" si="23"/>
        <v>0</v>
      </c>
      <c r="BZ58" s="2">
        <f t="shared" si="23"/>
        <v>0</v>
      </c>
      <c r="CA58" s="2">
        <f t="shared" si="23"/>
        <v>0</v>
      </c>
      <c r="CB58" s="2">
        <f t="shared" si="23"/>
        <v>0</v>
      </c>
      <c r="CC58" s="2">
        <f t="shared" si="23"/>
        <v>0</v>
      </c>
      <c r="CD58" s="2">
        <f t="shared" si="23"/>
        <v>0</v>
      </c>
      <c r="CE58" s="2">
        <f t="shared" si="23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ТА-6  -  Р₀</v>
      </c>
      <c r="B59" s="15" t="s">
        <v>2385</v>
      </c>
      <c r="C59" s="18">
        <v>135</v>
      </c>
      <c r="D59" s="18">
        <v>120</v>
      </c>
      <c r="E59" s="22" t="s">
        <v>117</v>
      </c>
      <c r="F59" s="22">
        <v>3</v>
      </c>
      <c r="G59" s="22"/>
      <c r="H59" s="20">
        <f t="shared" ca="1" si="4"/>
        <v>0</v>
      </c>
      <c r="I59" s="16" t="str">
        <f t="shared" si="5"/>
        <v>06T002PP0022</v>
      </c>
      <c r="J59" s="54">
        <v>125.43742944163778</v>
      </c>
      <c r="K59" s="54">
        <v>131.0106816306332</v>
      </c>
      <c r="L59" s="54">
        <v>0</v>
      </c>
      <c r="M59" s="54">
        <v>0</v>
      </c>
      <c r="N59" s="54">
        <v>0</v>
      </c>
      <c r="O59" s="54">
        <v>0</v>
      </c>
      <c r="P59" s="54">
        <v>128.44387303973332</v>
      </c>
      <c r="Q59" s="54">
        <v>126.44389084573115</v>
      </c>
      <c r="R59" s="54">
        <v>125.13155727770281</v>
      </c>
      <c r="S59" s="54">
        <v>125.65008673044404</v>
      </c>
      <c r="T59" s="54">
        <v>127.23163749462189</v>
      </c>
      <c r="U59" s="54">
        <v>133.17039100186898</v>
      </c>
      <c r="V59" s="54">
        <v>132.99648734372755</v>
      </c>
      <c r="W59" s="56">
        <v>133.05243626532035</v>
      </c>
      <c r="X59" s="2">
        <f t="shared" ca="1" si="20"/>
        <v>0</v>
      </c>
      <c r="Y59" s="2">
        <f t="shared" ca="1" si="20"/>
        <v>0</v>
      </c>
      <c r="Z59" s="2">
        <f t="shared" ca="1" si="18"/>
        <v>2</v>
      </c>
      <c r="AA59" s="2">
        <f t="shared" ca="1" si="18"/>
        <v>2</v>
      </c>
      <c r="AB59" s="2">
        <f t="shared" ca="1" si="18"/>
        <v>2</v>
      </c>
      <c r="AC59" s="2">
        <f t="shared" ca="1" si="18"/>
        <v>2</v>
      </c>
      <c r="AD59" s="2">
        <f t="shared" ca="1" si="18"/>
        <v>0</v>
      </c>
      <c r="AE59" s="2">
        <f t="shared" ca="1" si="18"/>
        <v>0</v>
      </c>
      <c r="AF59" s="2">
        <f t="shared" ca="1" si="18"/>
        <v>0</v>
      </c>
      <c r="AG59" s="2">
        <f t="shared" ca="1" si="18"/>
        <v>0</v>
      </c>
      <c r="AH59" s="2">
        <f t="shared" ca="1" si="18"/>
        <v>0</v>
      </c>
      <c r="AI59" s="2">
        <f t="shared" ca="1" si="18"/>
        <v>0</v>
      </c>
      <c r="AJ59" s="2">
        <f t="shared" ca="1" si="18"/>
        <v>0</v>
      </c>
      <c r="AK59" s="2">
        <f t="shared" ca="1" si="18"/>
        <v>0</v>
      </c>
      <c r="AL59" s="55">
        <v>130</v>
      </c>
      <c r="AM59" s="55">
        <v>130</v>
      </c>
      <c r="AN59" s="55">
        <v>0</v>
      </c>
      <c r="AO59" s="55">
        <v>0</v>
      </c>
      <c r="AP59" s="55">
        <v>0</v>
      </c>
      <c r="AQ59" s="55">
        <v>0</v>
      </c>
      <c r="AR59" s="55">
        <v>130</v>
      </c>
      <c r="AS59" s="55">
        <v>130</v>
      </c>
      <c r="AT59" s="55">
        <v>130</v>
      </c>
      <c r="AU59" s="55">
        <v>130</v>
      </c>
      <c r="AV59" s="55">
        <v>130</v>
      </c>
      <c r="AW59" s="55">
        <v>130</v>
      </c>
      <c r="AX59" s="55">
        <v>130</v>
      </c>
      <c r="AY59" s="55">
        <v>130</v>
      </c>
      <c r="AZ59" s="2">
        <f t="shared" ca="1" si="21"/>
        <v>0</v>
      </c>
      <c r="BA59" s="2">
        <f t="shared" ca="1" si="21"/>
        <v>0</v>
      </c>
      <c r="BB59" s="2">
        <f t="shared" ca="1" si="19"/>
        <v>0</v>
      </c>
      <c r="BC59" s="2">
        <f t="shared" ca="1" si="19"/>
        <v>0</v>
      </c>
      <c r="BD59" s="2">
        <f t="shared" ca="1" si="19"/>
        <v>0</v>
      </c>
      <c r="BE59" s="2">
        <f t="shared" ca="1" si="19"/>
        <v>0</v>
      </c>
      <c r="BF59" s="2">
        <f t="shared" ca="1" si="19"/>
        <v>0</v>
      </c>
      <c r="BG59" s="2">
        <f t="shared" ca="1" si="19"/>
        <v>0</v>
      </c>
      <c r="BH59" s="2">
        <f t="shared" ca="1" si="19"/>
        <v>0</v>
      </c>
      <c r="BI59" s="2">
        <f t="shared" ca="1" si="19"/>
        <v>0</v>
      </c>
      <c r="BJ59" s="2">
        <f t="shared" ca="1" si="19"/>
        <v>0</v>
      </c>
      <c r="BK59" s="2">
        <f t="shared" ca="1" si="19"/>
        <v>0</v>
      </c>
      <c r="BL59" s="2">
        <f t="shared" ca="1" si="19"/>
        <v>0</v>
      </c>
      <c r="BM59" s="2">
        <f t="shared" ca="1" si="19"/>
        <v>0</v>
      </c>
      <c r="BN59" s="2" t="str">
        <f t="shared" si="8"/>
        <v>PP</v>
      </c>
      <c r="BO59" s="2">
        <f>IF(AND(COUNTIF(J59:W59,"&gt;0")&gt;6,COUNTIF(J59:W59,"&gt;0")=SUM(BR59:CE59)),SUM(BR59:CE59),0)</f>
        <v>0</v>
      </c>
      <c r="BP59" s="2">
        <f t="shared" si="16"/>
        <v>1</v>
      </c>
      <c r="BR59" s="2">
        <f t="shared" si="23"/>
        <v>0</v>
      </c>
      <c r="BS59" s="2">
        <f t="shared" si="23"/>
        <v>0</v>
      </c>
      <c r="BT59" s="2">
        <f t="shared" si="23"/>
        <v>0</v>
      </c>
      <c r="BU59" s="2">
        <f t="shared" si="23"/>
        <v>0</v>
      </c>
      <c r="BV59" s="2">
        <f t="shared" si="23"/>
        <v>0</v>
      </c>
      <c r="BW59" s="2">
        <f t="shared" si="23"/>
        <v>0</v>
      </c>
      <c r="BX59" s="2">
        <f t="shared" si="23"/>
        <v>0</v>
      </c>
      <c r="BY59" s="2">
        <f t="shared" si="23"/>
        <v>0</v>
      </c>
      <c r="BZ59" s="2">
        <f t="shared" si="23"/>
        <v>0</v>
      </c>
      <c r="CA59" s="2">
        <f t="shared" si="23"/>
        <v>0</v>
      </c>
      <c r="CB59" s="2">
        <f t="shared" si="23"/>
        <v>0</v>
      </c>
      <c r="CC59" s="2">
        <f t="shared" si="23"/>
        <v>0</v>
      </c>
      <c r="CD59" s="2">
        <f t="shared" si="23"/>
        <v>0</v>
      </c>
      <c r="CE59" s="2">
        <f t="shared" si="23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ТА-7  -  Р₀</v>
      </c>
      <c r="B60" s="15" t="s">
        <v>2386</v>
      </c>
      <c r="C60" s="18">
        <v>135</v>
      </c>
      <c r="D60" s="18">
        <v>120</v>
      </c>
      <c r="E60" s="22" t="s">
        <v>117</v>
      </c>
      <c r="F60" s="22">
        <v>3</v>
      </c>
      <c r="G60" s="22"/>
      <c r="H60" s="20">
        <f t="shared" ca="1" si="4"/>
        <v>0</v>
      </c>
      <c r="I60" s="16" t="str">
        <f t="shared" si="5"/>
        <v>07T002PP0022</v>
      </c>
      <c r="J60" s="54">
        <v>132.32915807650053</v>
      </c>
      <c r="K60" s="54">
        <v>134.04010169790917</v>
      </c>
      <c r="L60" s="54">
        <v>132.12686039727259</v>
      </c>
      <c r="M60" s="54">
        <v>133.18999898968474</v>
      </c>
      <c r="N60" s="54">
        <v>134.2117144702386</v>
      </c>
      <c r="O60" s="54">
        <v>134.27783170884763</v>
      </c>
      <c r="P60" s="54">
        <v>132.27452886098357</v>
      </c>
      <c r="Q60" s="54">
        <v>131.120302058682</v>
      </c>
      <c r="R60" s="54">
        <v>130.88821834764536</v>
      </c>
      <c r="S60" s="54">
        <v>131.61854588725686</v>
      </c>
      <c r="T60" s="54">
        <v>132.87461358990524</v>
      </c>
      <c r="U60" s="54">
        <v>133.47049405887151</v>
      </c>
      <c r="V60" s="54">
        <v>132.76690488374808</v>
      </c>
      <c r="W60" s="56">
        <v>133.09322186136049</v>
      </c>
      <c r="X60" s="2">
        <f t="shared" ca="1" si="20"/>
        <v>0</v>
      </c>
      <c r="Y60" s="2">
        <f t="shared" ca="1" si="20"/>
        <v>0</v>
      </c>
      <c r="Z60" s="2">
        <f t="shared" ca="1" si="18"/>
        <v>0</v>
      </c>
      <c r="AA60" s="2">
        <f t="shared" ca="1" si="18"/>
        <v>0</v>
      </c>
      <c r="AB60" s="2">
        <f t="shared" ca="1" si="18"/>
        <v>0</v>
      </c>
      <c r="AC60" s="2">
        <f t="shared" ca="1" si="18"/>
        <v>0</v>
      </c>
      <c r="AD60" s="2">
        <f t="shared" ca="1" si="18"/>
        <v>0</v>
      </c>
      <c r="AE60" s="2">
        <f t="shared" ca="1" si="18"/>
        <v>0</v>
      </c>
      <c r="AF60" s="2">
        <f t="shared" ca="1" si="18"/>
        <v>0</v>
      </c>
      <c r="AG60" s="2">
        <f t="shared" ca="1" si="18"/>
        <v>0</v>
      </c>
      <c r="AH60" s="2">
        <f t="shared" ca="1" si="18"/>
        <v>0</v>
      </c>
      <c r="AI60" s="2">
        <f t="shared" ca="1" si="18"/>
        <v>0</v>
      </c>
      <c r="AJ60" s="2">
        <f t="shared" ca="1" si="18"/>
        <v>0</v>
      </c>
      <c r="AK60" s="2">
        <f t="shared" ca="1" si="18"/>
        <v>0</v>
      </c>
      <c r="AL60" s="55">
        <v>130</v>
      </c>
      <c r="AM60" s="55">
        <v>130</v>
      </c>
      <c r="AN60" s="55">
        <v>130</v>
      </c>
      <c r="AO60" s="55">
        <v>130</v>
      </c>
      <c r="AP60" s="55">
        <v>130</v>
      </c>
      <c r="AQ60" s="55">
        <v>130</v>
      </c>
      <c r="AR60" s="55">
        <v>130</v>
      </c>
      <c r="AS60" s="55">
        <v>130</v>
      </c>
      <c r="AT60" s="55">
        <v>130</v>
      </c>
      <c r="AU60" s="55">
        <v>130</v>
      </c>
      <c r="AV60" s="55">
        <v>130</v>
      </c>
      <c r="AW60" s="55">
        <v>130</v>
      </c>
      <c r="AX60" s="55">
        <v>130</v>
      </c>
      <c r="AY60" s="55">
        <v>130</v>
      </c>
      <c r="AZ60" s="2">
        <f t="shared" ca="1" si="21"/>
        <v>0</v>
      </c>
      <c r="BA60" s="2">
        <f t="shared" ca="1" si="21"/>
        <v>0</v>
      </c>
      <c r="BB60" s="2">
        <f t="shared" ca="1" si="19"/>
        <v>0</v>
      </c>
      <c r="BC60" s="2">
        <f t="shared" ca="1" si="19"/>
        <v>0</v>
      </c>
      <c r="BD60" s="2">
        <f t="shared" ca="1" si="19"/>
        <v>0</v>
      </c>
      <c r="BE60" s="2">
        <f t="shared" ca="1" si="19"/>
        <v>0</v>
      </c>
      <c r="BF60" s="2">
        <f t="shared" ca="1" si="19"/>
        <v>0</v>
      </c>
      <c r="BG60" s="2">
        <f t="shared" ca="1" si="19"/>
        <v>0</v>
      </c>
      <c r="BH60" s="2">
        <f t="shared" ca="1" si="19"/>
        <v>0</v>
      </c>
      <c r="BI60" s="2">
        <f t="shared" ca="1" si="19"/>
        <v>0</v>
      </c>
      <c r="BJ60" s="2">
        <f t="shared" ca="1" si="19"/>
        <v>0</v>
      </c>
      <c r="BK60" s="2">
        <f t="shared" ca="1" si="19"/>
        <v>0</v>
      </c>
      <c r="BL60" s="2">
        <f t="shared" ca="1" si="19"/>
        <v>0</v>
      </c>
      <c r="BM60" s="2">
        <f t="shared" ca="1" si="19"/>
        <v>0</v>
      </c>
      <c r="BN60" s="2" t="str">
        <f t="shared" si="8"/>
        <v>PP</v>
      </c>
      <c r="BO60" s="2">
        <f>IF(AND(COUNTIF(J60:W60,"&gt;0")&gt;6,COUNTIF(J60:W60,"&gt;0")=SUM(BR60:CE60)),SUM(BR60:CE60),0)</f>
        <v>0</v>
      </c>
      <c r="BP60" s="2">
        <f t="shared" si="16"/>
        <v>1</v>
      </c>
      <c r="BR60" s="2">
        <f t="shared" si="23"/>
        <v>0</v>
      </c>
      <c r="BS60" s="2">
        <f t="shared" si="23"/>
        <v>0</v>
      </c>
      <c r="BT60" s="2">
        <f t="shared" si="23"/>
        <v>0</v>
      </c>
      <c r="BU60" s="2">
        <f t="shared" si="23"/>
        <v>0</v>
      </c>
      <c r="BV60" s="2">
        <f t="shared" si="23"/>
        <v>0</v>
      </c>
      <c r="BW60" s="2">
        <f t="shared" si="23"/>
        <v>0</v>
      </c>
      <c r="BX60" s="2">
        <f t="shared" si="23"/>
        <v>0</v>
      </c>
      <c r="BY60" s="2">
        <f t="shared" si="23"/>
        <v>0</v>
      </c>
      <c r="BZ60" s="2">
        <f t="shared" si="23"/>
        <v>0</v>
      </c>
      <c r="CA60" s="2">
        <f t="shared" si="23"/>
        <v>0</v>
      </c>
      <c r="CB60" s="2">
        <f t="shared" si="23"/>
        <v>0</v>
      </c>
      <c r="CC60" s="2">
        <f t="shared" si="23"/>
        <v>0</v>
      </c>
      <c r="CD60" s="2">
        <f t="shared" si="23"/>
        <v>0</v>
      </c>
      <c r="CE60" s="2">
        <f t="shared" si="23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ТА-8  -  Р₀</v>
      </c>
      <c r="B61" s="15" t="s">
        <v>2387</v>
      </c>
      <c r="C61" s="18">
        <v>135</v>
      </c>
      <c r="D61" s="18">
        <v>120</v>
      </c>
      <c r="E61" s="22" t="s">
        <v>117</v>
      </c>
      <c r="F61" s="22">
        <v>3</v>
      </c>
      <c r="G61" s="22"/>
      <c r="H61" s="20">
        <f t="shared" ca="1" si="4"/>
        <v>0</v>
      </c>
      <c r="I61" s="16" t="str">
        <f t="shared" si="5"/>
        <v>08T002PP0022</v>
      </c>
      <c r="J61" s="54">
        <v>135.09815112655974</v>
      </c>
      <c r="K61" s="54">
        <v>135.66139498793925</v>
      </c>
      <c r="L61" s="54">
        <v>132.48007723211379</v>
      </c>
      <c r="M61" s="54">
        <v>135.10321244414141</v>
      </c>
      <c r="N61" s="54">
        <v>136.07399592350569</v>
      </c>
      <c r="O61" s="54">
        <v>136.41576973518022</v>
      </c>
      <c r="P61" s="54">
        <v>135.37469636309356</v>
      </c>
      <c r="Q61" s="54">
        <v>134.77398678404572</v>
      </c>
      <c r="R61" s="54">
        <v>134.68299366041313</v>
      </c>
      <c r="S61" s="54">
        <v>135.19890057445934</v>
      </c>
      <c r="T61" s="54">
        <v>136.32196709509367</v>
      </c>
      <c r="U61" s="54">
        <v>135.65429342330884</v>
      </c>
      <c r="V61" s="54">
        <v>135.11035785257457</v>
      </c>
      <c r="W61" s="56">
        <v>135.3943815656005</v>
      </c>
      <c r="X61" s="2">
        <f t="shared" ca="1" si="20"/>
        <v>2</v>
      </c>
      <c r="Y61" s="2">
        <f t="shared" ca="1" si="20"/>
        <v>2</v>
      </c>
      <c r="Z61" s="2">
        <f t="shared" ca="1" si="18"/>
        <v>0</v>
      </c>
      <c r="AA61" s="2">
        <f t="shared" ca="1" si="18"/>
        <v>2</v>
      </c>
      <c r="AB61" s="2">
        <f t="shared" ca="1" si="18"/>
        <v>2</v>
      </c>
      <c r="AC61" s="2">
        <f t="shared" ca="1" si="18"/>
        <v>2</v>
      </c>
      <c r="AD61" s="2">
        <f t="shared" ca="1" si="18"/>
        <v>2</v>
      </c>
      <c r="AE61" s="2">
        <f t="shared" ca="1" si="18"/>
        <v>0</v>
      </c>
      <c r="AF61" s="2">
        <f t="shared" ca="1" si="18"/>
        <v>0</v>
      </c>
      <c r="AG61" s="2">
        <f t="shared" ca="1" si="18"/>
        <v>2</v>
      </c>
      <c r="AH61" s="2">
        <f t="shared" ca="1" si="18"/>
        <v>2</v>
      </c>
      <c r="AI61" s="2">
        <f t="shared" ca="1" si="18"/>
        <v>2</v>
      </c>
      <c r="AJ61" s="2">
        <f t="shared" ca="1" si="18"/>
        <v>2</v>
      </c>
      <c r="AK61" s="2">
        <f t="shared" ca="1" si="18"/>
        <v>2</v>
      </c>
      <c r="AL61" s="55">
        <v>130</v>
      </c>
      <c r="AM61" s="55">
        <v>130</v>
      </c>
      <c r="AN61" s="55">
        <v>130</v>
      </c>
      <c r="AO61" s="55">
        <v>130</v>
      </c>
      <c r="AP61" s="55">
        <v>130</v>
      </c>
      <c r="AQ61" s="55">
        <v>130</v>
      </c>
      <c r="AR61" s="55">
        <v>130</v>
      </c>
      <c r="AS61" s="55">
        <v>130</v>
      </c>
      <c r="AT61" s="55">
        <v>130</v>
      </c>
      <c r="AU61" s="55">
        <v>130</v>
      </c>
      <c r="AV61" s="55">
        <v>130</v>
      </c>
      <c r="AW61" s="55">
        <v>130</v>
      </c>
      <c r="AX61" s="55">
        <v>130</v>
      </c>
      <c r="AY61" s="55">
        <v>130</v>
      </c>
      <c r="AZ61" s="2">
        <f t="shared" ca="1" si="21"/>
        <v>0</v>
      </c>
      <c r="BA61" s="2">
        <f t="shared" ca="1" si="21"/>
        <v>0</v>
      </c>
      <c r="BB61" s="2">
        <f t="shared" ca="1" si="19"/>
        <v>0</v>
      </c>
      <c r="BC61" s="2">
        <f t="shared" ca="1" si="19"/>
        <v>0</v>
      </c>
      <c r="BD61" s="2">
        <f t="shared" ca="1" si="19"/>
        <v>0</v>
      </c>
      <c r="BE61" s="2">
        <f t="shared" ca="1" si="19"/>
        <v>0</v>
      </c>
      <c r="BF61" s="2">
        <f t="shared" ca="1" si="19"/>
        <v>0</v>
      </c>
      <c r="BG61" s="2">
        <f t="shared" ca="1" si="19"/>
        <v>0</v>
      </c>
      <c r="BH61" s="2">
        <f t="shared" ca="1" si="19"/>
        <v>0</v>
      </c>
      <c r="BI61" s="2">
        <f t="shared" ca="1" si="19"/>
        <v>0</v>
      </c>
      <c r="BJ61" s="2">
        <f t="shared" ca="1" si="19"/>
        <v>0</v>
      </c>
      <c r="BK61" s="2">
        <f t="shared" ca="1" si="19"/>
        <v>0</v>
      </c>
      <c r="BL61" s="2">
        <f t="shared" ca="1" si="19"/>
        <v>0</v>
      </c>
      <c r="BM61" s="2">
        <f t="shared" ca="1" si="19"/>
        <v>0</v>
      </c>
      <c r="BN61" s="2" t="str">
        <f t="shared" si="8"/>
        <v>PP</v>
      </c>
      <c r="BO61" s="2">
        <f>IF(AND(COUNTIF(J61:W61,"&gt;0")&gt;6,COUNTIF(J61:W61,"&gt;0")=SUM(BR61:CE61)),SUM(BR61:CE61),0)</f>
        <v>0</v>
      </c>
      <c r="BP61" s="2">
        <f t="shared" si="16"/>
        <v>1</v>
      </c>
      <c r="BR61" s="2">
        <f t="shared" si="23"/>
        <v>0</v>
      </c>
      <c r="BS61" s="2">
        <f t="shared" si="23"/>
        <v>0</v>
      </c>
      <c r="BT61" s="2">
        <f t="shared" si="23"/>
        <v>0</v>
      </c>
      <c r="BU61" s="2">
        <f t="shared" si="23"/>
        <v>0</v>
      </c>
      <c r="BV61" s="2">
        <f t="shared" si="23"/>
        <v>0</v>
      </c>
      <c r="BW61" s="2">
        <f t="shared" si="23"/>
        <v>0</v>
      </c>
      <c r="BX61" s="2">
        <f t="shared" si="23"/>
        <v>0</v>
      </c>
      <c r="BY61" s="2">
        <f t="shared" si="23"/>
        <v>0</v>
      </c>
      <c r="BZ61" s="2">
        <f t="shared" si="23"/>
        <v>0</v>
      </c>
      <c r="CA61" s="2">
        <f t="shared" si="23"/>
        <v>0</v>
      </c>
      <c r="CB61" s="2">
        <f t="shared" si="23"/>
        <v>0</v>
      </c>
      <c r="CC61" s="2">
        <f t="shared" si="23"/>
        <v>0</v>
      </c>
      <c r="CD61" s="2">
        <f t="shared" si="23"/>
        <v>0</v>
      </c>
      <c r="CE61" s="2">
        <f t="shared" si="23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ТА-1  -  Т₀</v>
      </c>
      <c r="B62" s="15" t="s">
        <v>2388</v>
      </c>
      <c r="C62" s="18">
        <v>520</v>
      </c>
      <c r="D62" s="18">
        <v>500</v>
      </c>
      <c r="E62" s="22" t="s">
        <v>117</v>
      </c>
      <c r="F62" s="22">
        <v>3</v>
      </c>
      <c r="G62" s="22"/>
      <c r="H62" s="20">
        <f t="shared" ca="1" si="4"/>
        <v>0</v>
      </c>
      <c r="I62" s="16" t="str">
        <f t="shared" si="5"/>
        <v>01T002TP0022</v>
      </c>
      <c r="J62" s="54">
        <v>500</v>
      </c>
      <c r="K62" s="54">
        <v>500</v>
      </c>
      <c r="L62" s="54">
        <v>499.99999999999989</v>
      </c>
      <c r="M62" s="54">
        <v>499.99999999999989</v>
      </c>
      <c r="N62" s="54">
        <v>499.99999999999989</v>
      </c>
      <c r="O62" s="54">
        <v>500.00000000000017</v>
      </c>
      <c r="P62" s="54">
        <v>499.99999999999983</v>
      </c>
      <c r="Q62" s="54">
        <v>499.99999999999989</v>
      </c>
      <c r="R62" s="54">
        <v>500</v>
      </c>
      <c r="S62" s="54">
        <v>499.99999999999989</v>
      </c>
      <c r="T62" s="54">
        <v>499.99999999999989</v>
      </c>
      <c r="U62" s="54">
        <v>500.00000000000006</v>
      </c>
      <c r="V62" s="54">
        <v>500</v>
      </c>
      <c r="W62" s="56">
        <v>500.00000000000006</v>
      </c>
      <c r="X62" s="2">
        <f t="shared" ca="1" si="20"/>
        <v>0</v>
      </c>
      <c r="Y62" s="2">
        <f t="shared" ca="1" si="20"/>
        <v>0</v>
      </c>
      <c r="Z62" s="2">
        <f t="shared" ca="1" si="18"/>
        <v>0</v>
      </c>
      <c r="AA62" s="2">
        <f t="shared" ca="1" si="18"/>
        <v>0</v>
      </c>
      <c r="AB62" s="2">
        <f t="shared" ca="1" si="18"/>
        <v>0</v>
      </c>
      <c r="AC62" s="2">
        <f t="shared" ref="AC62:AK103" ca="1" si="24">IF(O62&lt;&gt;"",IF(LEFT($E62,2)="+-",IF(OR(O62&lt;MIN($C62:$D62),O62&gt;MAX($C62:$D62)),1,0),IF(AND(1*$E62&gt;0,O62&gt;MAX($C62:$D62)),1,IF(AND(1*$E62&lt;0,O62&lt;MIN($C62:$D62)),1,0)))+10*IF(SUM(OFFSET($A$87,MATCH(MID($A62,1,SEARCH(" ",$A62)-1)&amp;"  -  ЧЧР",$A$87:$A$101,0)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$87,IFERROR(MATCH("КА-"&amp;MID($A62,4,2)*1&amp;"А  -  ЧЧР",$A$87:$A$101,0),MATCH("КА-"&amp;MID($A62,4,2)*1&amp;"  -  ЧЧР",$A$87:$A$101,0))-1,COLUMN(O62)-1,,)+OFFSET($A$87,IFERROR(MATCH("КА-"&amp;MID($A62,4,2)*1&amp;"Б  -  ЧЧР",$A$87:$A$101,0),MATCH("КА-"&amp;MID($A62,4,2)*1&amp;"  -  ЧЧР",$A$87:$A$101,0))-1,COLUMN(O62)-1,,)=48,1,0),1),1)),0),0)*IF($G62&gt;0,IF(COLUMN(Y$7)-COLUMN($J$7)&gt;=$D$2+$G62,IF(SUM(OFFSET(Y62,,-1,,-$G62))&gt;=$G62*21,2,1),1),2)</f>
        <v>0</v>
      </c>
      <c r="AD62" s="2">
        <f t="shared" ca="1" si="24"/>
        <v>0</v>
      </c>
      <c r="AE62" s="2">
        <f t="shared" ca="1" si="24"/>
        <v>0</v>
      </c>
      <c r="AF62" s="2">
        <f t="shared" ca="1" si="24"/>
        <v>0</v>
      </c>
      <c r="AG62" s="2">
        <f t="shared" ca="1" si="24"/>
        <v>0</v>
      </c>
      <c r="AH62" s="2">
        <f t="shared" ca="1" si="24"/>
        <v>0</v>
      </c>
      <c r="AI62" s="2">
        <f t="shared" ca="1" si="24"/>
        <v>0</v>
      </c>
      <c r="AJ62" s="2">
        <f t="shared" ca="1" si="24"/>
        <v>0</v>
      </c>
      <c r="AK62" s="2">
        <f t="shared" ca="1" si="24"/>
        <v>0</v>
      </c>
      <c r="AL62" s="55">
        <v>500</v>
      </c>
      <c r="AM62" s="55">
        <v>500</v>
      </c>
      <c r="AN62" s="55">
        <v>500</v>
      </c>
      <c r="AO62" s="55">
        <v>500</v>
      </c>
      <c r="AP62" s="55">
        <v>500</v>
      </c>
      <c r="AQ62" s="55">
        <v>500</v>
      </c>
      <c r="AR62" s="55">
        <v>500</v>
      </c>
      <c r="AS62" s="55">
        <v>500</v>
      </c>
      <c r="AT62" s="55">
        <v>500</v>
      </c>
      <c r="AU62" s="55">
        <v>500</v>
      </c>
      <c r="AV62" s="55">
        <v>500</v>
      </c>
      <c r="AW62" s="55">
        <v>500</v>
      </c>
      <c r="AX62" s="55">
        <v>500</v>
      </c>
      <c r="AY62" s="55">
        <v>500</v>
      </c>
      <c r="AZ62" s="2">
        <f t="shared" ca="1" si="21"/>
        <v>0</v>
      </c>
      <c r="BA62" s="2">
        <f t="shared" ca="1" si="21"/>
        <v>0</v>
      </c>
      <c r="BB62" s="2">
        <f t="shared" ca="1" si="19"/>
        <v>0</v>
      </c>
      <c r="BC62" s="2">
        <f t="shared" ca="1" si="19"/>
        <v>0</v>
      </c>
      <c r="BD62" s="2">
        <f t="shared" ca="1" si="19"/>
        <v>0</v>
      </c>
      <c r="BE62" s="2">
        <f t="shared" ref="BE62:BM90" ca="1" si="25">COUNTIF(OFFSET(M62,,$D$2+2,COUNTIF(OFFSET($H62,1-ROW($H62),2+4*$D$2,103),"="&amp;OFFSET($H62,,2+4*$D$2))),"&gt;20")</f>
        <v>0</v>
      </c>
      <c r="BF62" s="2">
        <f t="shared" ca="1" si="25"/>
        <v>0</v>
      </c>
      <c r="BG62" s="2">
        <f t="shared" ca="1" si="25"/>
        <v>0</v>
      </c>
      <c r="BH62" s="2">
        <f t="shared" ca="1" si="25"/>
        <v>0</v>
      </c>
      <c r="BI62" s="2">
        <f t="shared" ca="1" si="25"/>
        <v>0</v>
      </c>
      <c r="BJ62" s="2">
        <f t="shared" ca="1" si="25"/>
        <v>0</v>
      </c>
      <c r="BK62" s="2">
        <f t="shared" ca="1" si="25"/>
        <v>0</v>
      </c>
      <c r="BL62" s="2">
        <f t="shared" ca="1" si="25"/>
        <v>0</v>
      </c>
      <c r="BM62" s="2">
        <f t="shared" ca="1" si="25"/>
        <v>0</v>
      </c>
      <c r="BN62" s="2" t="str">
        <f t="shared" si="8"/>
        <v>TP</v>
      </c>
      <c r="BO62" s="2">
        <f>IF(AND(COUNTIF(J62:W62,"&gt;0")&gt;6,COUNTIF(J62:W62,"&gt;0")=SUM(BR62:CE62)),SUM(BR62:CE62),0)</f>
        <v>0</v>
      </c>
      <c r="BP62" s="2">
        <f t="shared" si="16"/>
        <v>1</v>
      </c>
      <c r="BR62" s="2">
        <f t="shared" ref="BR62:CE68" si="26">IF(AND(J95 &gt;0,J62&lt;$D62,J62 &gt;50),1,0)</f>
        <v>0</v>
      </c>
      <c r="BS62" s="2">
        <f t="shared" si="26"/>
        <v>0</v>
      </c>
      <c r="BT62" s="2">
        <f t="shared" si="26"/>
        <v>0</v>
      </c>
      <c r="BU62" s="2">
        <f t="shared" si="26"/>
        <v>0</v>
      </c>
      <c r="BV62" s="2">
        <f t="shared" si="26"/>
        <v>0</v>
      </c>
      <c r="BW62" s="2">
        <f t="shared" si="26"/>
        <v>0</v>
      </c>
      <c r="BX62" s="2">
        <f t="shared" si="26"/>
        <v>0</v>
      </c>
      <c r="BY62" s="2">
        <f t="shared" si="26"/>
        <v>0</v>
      </c>
      <c r="BZ62" s="2">
        <f t="shared" si="26"/>
        <v>0</v>
      </c>
      <c r="CA62" s="2">
        <f t="shared" si="26"/>
        <v>0</v>
      </c>
      <c r="CB62" s="2">
        <f t="shared" si="26"/>
        <v>0</v>
      </c>
      <c r="CC62" s="2">
        <f t="shared" si="26"/>
        <v>0</v>
      </c>
      <c r="CD62" s="2">
        <f t="shared" si="26"/>
        <v>0</v>
      </c>
      <c r="CE62" s="2">
        <f t="shared" si="26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ТА-3  -  Т₀</v>
      </c>
      <c r="B63" s="15" t="s">
        <v>2389</v>
      </c>
      <c r="C63" s="18">
        <v>550</v>
      </c>
      <c r="D63" s="18">
        <v>540</v>
      </c>
      <c r="E63" s="22" t="s">
        <v>117</v>
      </c>
      <c r="F63" s="22">
        <v>3</v>
      </c>
      <c r="G63" s="22"/>
      <c r="H63" s="20">
        <f t="shared" ca="1" si="4"/>
        <v>0</v>
      </c>
      <c r="I63" s="16" t="str">
        <f t="shared" si="5"/>
        <v>03T002TP0022</v>
      </c>
      <c r="J63" s="54">
        <v>534.09448126391908</v>
      </c>
      <c r="K63" s="54">
        <v>533.95038227629072</v>
      </c>
      <c r="L63" s="54">
        <v>533.12889785392383</v>
      </c>
      <c r="M63" s="54">
        <v>534.4173456756422</v>
      </c>
      <c r="N63" s="54">
        <v>533.35634513352272</v>
      </c>
      <c r="O63" s="54">
        <v>533.05015929742126</v>
      </c>
      <c r="P63" s="54">
        <v>532.61285700575445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0</v>
      </c>
      <c r="W63" s="56">
        <v>0</v>
      </c>
      <c r="X63" s="2">
        <f t="shared" ca="1" si="20"/>
        <v>2</v>
      </c>
      <c r="Y63" s="2">
        <f t="shared" ca="1" si="20"/>
        <v>2</v>
      </c>
      <c r="Z63" s="2">
        <f t="shared" ca="1" si="20"/>
        <v>2</v>
      </c>
      <c r="AA63" s="2">
        <f t="shared" ca="1" si="20"/>
        <v>2</v>
      </c>
      <c r="AB63" s="2">
        <f t="shared" ca="1" si="20"/>
        <v>2</v>
      </c>
      <c r="AC63" s="2">
        <f t="shared" ca="1" si="24"/>
        <v>2</v>
      </c>
      <c r="AD63" s="2">
        <f t="shared" ca="1" si="24"/>
        <v>2</v>
      </c>
      <c r="AE63" s="2">
        <f t="shared" ca="1" si="24"/>
        <v>2</v>
      </c>
      <c r="AF63" s="2">
        <f t="shared" ca="1" si="24"/>
        <v>2</v>
      </c>
      <c r="AG63" s="2">
        <f t="shared" ca="1" si="24"/>
        <v>2</v>
      </c>
      <c r="AH63" s="2">
        <f t="shared" ca="1" si="24"/>
        <v>2</v>
      </c>
      <c r="AI63" s="2">
        <f t="shared" ca="1" si="24"/>
        <v>2</v>
      </c>
      <c r="AJ63" s="2">
        <f t="shared" ca="1" si="24"/>
        <v>2</v>
      </c>
      <c r="AK63" s="2">
        <f t="shared" ca="1" si="24"/>
        <v>2</v>
      </c>
      <c r="AL63" s="55">
        <v>540</v>
      </c>
      <c r="AM63" s="55">
        <v>540</v>
      </c>
      <c r="AN63" s="55">
        <v>540</v>
      </c>
      <c r="AO63" s="55">
        <v>540</v>
      </c>
      <c r="AP63" s="55">
        <v>540</v>
      </c>
      <c r="AQ63" s="55">
        <v>540</v>
      </c>
      <c r="AR63" s="55">
        <v>540</v>
      </c>
      <c r="AS63" s="55">
        <v>0</v>
      </c>
      <c r="AT63" s="55">
        <v>0</v>
      </c>
      <c r="AU63" s="55">
        <v>0</v>
      </c>
      <c r="AV63" s="55">
        <v>0</v>
      </c>
      <c r="AW63" s="55">
        <v>0</v>
      </c>
      <c r="AX63" s="55">
        <v>0</v>
      </c>
      <c r="AY63" s="55">
        <v>0</v>
      </c>
      <c r="AZ63" s="2">
        <f t="shared" ca="1" si="21"/>
        <v>0</v>
      </c>
      <c r="BA63" s="2">
        <f t="shared" ca="1" si="21"/>
        <v>0</v>
      </c>
      <c r="BB63" s="2">
        <f t="shared" ca="1" si="21"/>
        <v>0</v>
      </c>
      <c r="BC63" s="2">
        <f t="shared" ca="1" si="21"/>
        <v>0</v>
      </c>
      <c r="BD63" s="2">
        <f t="shared" ca="1" si="21"/>
        <v>0</v>
      </c>
      <c r="BE63" s="2">
        <f t="shared" ca="1" si="25"/>
        <v>0</v>
      </c>
      <c r="BF63" s="2">
        <f t="shared" ca="1" si="25"/>
        <v>0</v>
      </c>
      <c r="BG63" s="2">
        <f t="shared" ca="1" si="25"/>
        <v>0</v>
      </c>
      <c r="BH63" s="2">
        <f t="shared" ca="1" si="25"/>
        <v>0</v>
      </c>
      <c r="BI63" s="2">
        <f t="shared" ca="1" si="25"/>
        <v>0</v>
      </c>
      <c r="BJ63" s="2">
        <f t="shared" ca="1" si="25"/>
        <v>0</v>
      </c>
      <c r="BK63" s="2">
        <f t="shared" ca="1" si="25"/>
        <v>0</v>
      </c>
      <c r="BL63" s="2">
        <f t="shared" ca="1" si="25"/>
        <v>0</v>
      </c>
      <c r="BM63" s="2">
        <f t="shared" ca="1" si="25"/>
        <v>0</v>
      </c>
      <c r="BN63" s="2" t="str">
        <f t="shared" si="8"/>
        <v>TP</v>
      </c>
      <c r="BP63" s="2">
        <f t="shared" si="16"/>
        <v>0</v>
      </c>
      <c r="BR63" s="2">
        <f t="shared" si="26"/>
        <v>1</v>
      </c>
      <c r="BS63" s="2">
        <f t="shared" si="26"/>
        <v>1</v>
      </c>
      <c r="BT63" s="2">
        <f t="shared" si="26"/>
        <v>1</v>
      </c>
      <c r="BU63" s="2">
        <f t="shared" si="26"/>
        <v>1</v>
      </c>
      <c r="BV63" s="2">
        <f t="shared" si="26"/>
        <v>1</v>
      </c>
      <c r="BW63" s="2">
        <f t="shared" si="26"/>
        <v>1</v>
      </c>
      <c r="BX63" s="2">
        <f t="shared" si="26"/>
        <v>1</v>
      </c>
      <c r="BY63" s="2">
        <f t="shared" si="26"/>
        <v>0</v>
      </c>
      <c r="BZ63" s="2">
        <f t="shared" si="26"/>
        <v>0</v>
      </c>
      <c r="CA63" s="2">
        <f t="shared" si="26"/>
        <v>0</v>
      </c>
      <c r="CB63" s="2">
        <f t="shared" si="26"/>
        <v>0</v>
      </c>
      <c r="CC63" s="2">
        <f t="shared" si="26"/>
        <v>0</v>
      </c>
      <c r="CD63" s="2">
        <f t="shared" si="26"/>
        <v>0</v>
      </c>
      <c r="CE63" s="2">
        <f t="shared" si="26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ТА-4  -  Т₀</v>
      </c>
      <c r="B64" s="10" t="s">
        <v>2390</v>
      </c>
      <c r="C64" s="18">
        <v>550</v>
      </c>
      <c r="D64" s="18">
        <v>540</v>
      </c>
      <c r="E64" s="22" t="s">
        <v>117</v>
      </c>
      <c r="F64" s="22">
        <v>3</v>
      </c>
      <c r="G64" s="22"/>
      <c r="H64" s="20">
        <f t="shared" ca="1" si="4"/>
        <v>0</v>
      </c>
      <c r="I64" s="16" t="str">
        <f t="shared" si="5"/>
        <v>04T002TP0022</v>
      </c>
      <c r="J64" s="54">
        <v>536.24418167081262</v>
      </c>
      <c r="K64" s="54">
        <v>534.09370945762839</v>
      </c>
      <c r="L64" s="54">
        <v>532.85398769598146</v>
      </c>
      <c r="M64" s="54">
        <v>533.92495336912123</v>
      </c>
      <c r="N64" s="54">
        <v>532.73168329544353</v>
      </c>
      <c r="O64" s="54">
        <v>530.64272505775421</v>
      </c>
      <c r="P64" s="54">
        <v>529.76721129854468</v>
      </c>
      <c r="Q64" s="54">
        <v>532.69570192494768</v>
      </c>
      <c r="R64" s="54">
        <v>534.31158341129264</v>
      </c>
      <c r="S64" s="54">
        <v>534.58967147660678</v>
      </c>
      <c r="T64" s="54">
        <v>531.57895417841701</v>
      </c>
      <c r="U64" s="54">
        <v>532.24405461080198</v>
      </c>
      <c r="V64" s="54">
        <v>538.29573213623178</v>
      </c>
      <c r="W64" s="56">
        <v>535.43610996764971</v>
      </c>
      <c r="X64" s="2">
        <f t="shared" ca="1" si="20"/>
        <v>2</v>
      </c>
      <c r="Y64" s="2">
        <f t="shared" ca="1" si="20"/>
        <v>2</v>
      </c>
      <c r="Z64" s="2">
        <f t="shared" ca="1" si="20"/>
        <v>2</v>
      </c>
      <c r="AA64" s="2">
        <f t="shared" ca="1" si="20"/>
        <v>2</v>
      </c>
      <c r="AB64" s="2">
        <f t="shared" ca="1" si="20"/>
        <v>2</v>
      </c>
      <c r="AC64" s="2">
        <f t="shared" ca="1" si="24"/>
        <v>2</v>
      </c>
      <c r="AD64" s="2">
        <f t="shared" ca="1" si="24"/>
        <v>2</v>
      </c>
      <c r="AE64" s="2">
        <f t="shared" ca="1" si="24"/>
        <v>2</v>
      </c>
      <c r="AF64" s="2">
        <f t="shared" ca="1" si="24"/>
        <v>2</v>
      </c>
      <c r="AG64" s="2">
        <f t="shared" ca="1" si="24"/>
        <v>2</v>
      </c>
      <c r="AH64" s="2">
        <f t="shared" ca="1" si="24"/>
        <v>2</v>
      </c>
      <c r="AI64" s="2">
        <f t="shared" ca="1" si="24"/>
        <v>2</v>
      </c>
      <c r="AJ64" s="2">
        <f t="shared" ca="1" si="24"/>
        <v>2</v>
      </c>
      <c r="AK64" s="2">
        <f t="shared" ca="1" si="24"/>
        <v>2</v>
      </c>
      <c r="AL64" s="55">
        <v>540</v>
      </c>
      <c r="AM64" s="55">
        <v>540</v>
      </c>
      <c r="AN64" s="55">
        <v>540</v>
      </c>
      <c r="AO64" s="55">
        <v>540</v>
      </c>
      <c r="AP64" s="55">
        <v>540</v>
      </c>
      <c r="AQ64" s="55">
        <v>540</v>
      </c>
      <c r="AR64" s="55">
        <v>540</v>
      </c>
      <c r="AS64" s="55">
        <v>540</v>
      </c>
      <c r="AT64" s="55">
        <v>540</v>
      </c>
      <c r="AU64" s="55">
        <v>540</v>
      </c>
      <c r="AV64" s="55">
        <v>540</v>
      </c>
      <c r="AW64" s="55">
        <v>540</v>
      </c>
      <c r="AX64" s="55">
        <v>540</v>
      </c>
      <c r="AY64" s="55">
        <v>540</v>
      </c>
      <c r="AZ64" s="2">
        <f t="shared" ca="1" si="21"/>
        <v>0</v>
      </c>
      <c r="BA64" s="2">
        <f t="shared" ca="1" si="21"/>
        <v>0</v>
      </c>
      <c r="BB64" s="2">
        <f t="shared" ca="1" si="21"/>
        <v>0</v>
      </c>
      <c r="BC64" s="2">
        <f t="shared" ca="1" si="21"/>
        <v>0</v>
      </c>
      <c r="BD64" s="2">
        <f t="shared" ca="1" si="21"/>
        <v>0</v>
      </c>
      <c r="BE64" s="2">
        <f t="shared" ca="1" si="25"/>
        <v>0</v>
      </c>
      <c r="BF64" s="2">
        <f t="shared" ca="1" si="25"/>
        <v>0</v>
      </c>
      <c r="BG64" s="2">
        <f t="shared" ca="1" si="25"/>
        <v>0</v>
      </c>
      <c r="BH64" s="2">
        <f t="shared" ca="1" si="25"/>
        <v>0</v>
      </c>
      <c r="BI64" s="2">
        <f t="shared" ca="1" si="25"/>
        <v>0</v>
      </c>
      <c r="BJ64" s="2">
        <f t="shared" ca="1" si="25"/>
        <v>0</v>
      </c>
      <c r="BK64" s="2">
        <f t="shared" ca="1" si="25"/>
        <v>0</v>
      </c>
      <c r="BL64" s="2">
        <f t="shared" ca="1" si="25"/>
        <v>0</v>
      </c>
      <c r="BM64" s="2">
        <f t="shared" ca="1" si="25"/>
        <v>0</v>
      </c>
      <c r="BN64" s="2" t="str">
        <f t="shared" si="8"/>
        <v>TP</v>
      </c>
      <c r="BO64" s="2">
        <f>IF(AND(COUNTIF(J64:W64,"&gt;0")&gt;6,COUNTIF(J64:W64,"&gt;0")=SUM(BR64:CE64)),SUM(BR64:CE64),0)</f>
        <v>14</v>
      </c>
      <c r="BP64" s="2">
        <f t="shared" si="16"/>
        <v>0</v>
      </c>
      <c r="BQ64" s="127">
        <v>45627</v>
      </c>
      <c r="BR64" s="2">
        <f t="shared" si="26"/>
        <v>1</v>
      </c>
      <c r="BS64" s="2">
        <f t="shared" si="26"/>
        <v>1</v>
      </c>
      <c r="BT64" s="2">
        <f t="shared" si="26"/>
        <v>1</v>
      </c>
      <c r="BU64" s="2">
        <f t="shared" si="26"/>
        <v>1</v>
      </c>
      <c r="BV64" s="2">
        <f t="shared" si="26"/>
        <v>1</v>
      </c>
      <c r="BW64" s="2">
        <f t="shared" si="26"/>
        <v>1</v>
      </c>
      <c r="BX64" s="2">
        <f t="shared" si="26"/>
        <v>1</v>
      </c>
      <c r="BY64" s="2">
        <f t="shared" si="26"/>
        <v>1</v>
      </c>
      <c r="BZ64" s="2">
        <f t="shared" si="26"/>
        <v>1</v>
      </c>
      <c r="CA64" s="2">
        <f t="shared" si="26"/>
        <v>1</v>
      </c>
      <c r="CB64" s="2">
        <f t="shared" si="26"/>
        <v>1</v>
      </c>
      <c r="CC64" s="2">
        <f t="shared" si="26"/>
        <v>1</v>
      </c>
      <c r="CD64" s="2">
        <f t="shared" si="26"/>
        <v>1</v>
      </c>
      <c r="CE64" s="2">
        <f t="shared" si="26"/>
        <v>1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ТА-5  -  Т₀</v>
      </c>
      <c r="B65" s="15" t="s">
        <v>2391</v>
      </c>
      <c r="C65" s="18">
        <v>550</v>
      </c>
      <c r="D65" s="18">
        <v>540</v>
      </c>
      <c r="E65" s="22" t="s">
        <v>117</v>
      </c>
      <c r="F65" s="22">
        <v>3</v>
      </c>
      <c r="G65" s="22"/>
      <c r="H65" s="20">
        <f t="shared" ca="1" si="4"/>
        <v>0</v>
      </c>
      <c r="I65" s="16" t="str">
        <f t="shared" si="5"/>
        <v>05T002TP0022</v>
      </c>
      <c r="J65" s="54">
        <v>535.22358278953288</v>
      </c>
      <c r="K65" s="54">
        <v>535.13742401287016</v>
      </c>
      <c r="L65" s="54">
        <v>534.79272035993972</v>
      </c>
      <c r="M65" s="54">
        <v>535.42492197784077</v>
      </c>
      <c r="N65" s="54">
        <v>534.76669534912855</v>
      </c>
      <c r="O65" s="54">
        <v>534.52998409439454</v>
      </c>
      <c r="P65" s="54">
        <v>534.99342796595693</v>
      </c>
      <c r="Q65" s="54">
        <v>534.51331411728768</v>
      </c>
      <c r="R65" s="54">
        <v>535.08644075980806</v>
      </c>
      <c r="S65" s="54">
        <v>535.78701232266314</v>
      </c>
      <c r="T65" s="54">
        <v>534.56160902595389</v>
      </c>
      <c r="U65" s="54">
        <v>0</v>
      </c>
      <c r="V65" s="54">
        <v>0</v>
      </c>
      <c r="W65" s="56">
        <v>0</v>
      </c>
      <c r="X65" s="2">
        <f t="shared" ca="1" si="20"/>
        <v>2</v>
      </c>
      <c r="Y65" s="2">
        <f t="shared" ca="1" si="20"/>
        <v>2</v>
      </c>
      <c r="Z65" s="2">
        <f t="shared" ca="1" si="20"/>
        <v>2</v>
      </c>
      <c r="AA65" s="2">
        <f t="shared" ca="1" si="20"/>
        <v>2</v>
      </c>
      <c r="AB65" s="2">
        <f t="shared" ca="1" si="20"/>
        <v>2</v>
      </c>
      <c r="AC65" s="2">
        <f t="shared" ca="1" si="24"/>
        <v>2</v>
      </c>
      <c r="AD65" s="2">
        <f t="shared" ca="1" si="24"/>
        <v>2</v>
      </c>
      <c r="AE65" s="2">
        <f t="shared" ca="1" si="24"/>
        <v>2</v>
      </c>
      <c r="AF65" s="2">
        <f t="shared" ca="1" si="24"/>
        <v>2</v>
      </c>
      <c r="AG65" s="2">
        <f t="shared" ca="1" si="24"/>
        <v>2</v>
      </c>
      <c r="AH65" s="2">
        <f t="shared" ca="1" si="24"/>
        <v>2</v>
      </c>
      <c r="AI65" s="2">
        <f t="shared" ca="1" si="24"/>
        <v>2</v>
      </c>
      <c r="AJ65" s="2">
        <f t="shared" ca="1" si="24"/>
        <v>2</v>
      </c>
      <c r="AK65" s="2">
        <f t="shared" ca="1" si="24"/>
        <v>2</v>
      </c>
      <c r="AL65" s="55">
        <v>540</v>
      </c>
      <c r="AM65" s="55">
        <v>540</v>
      </c>
      <c r="AN65" s="55">
        <v>540</v>
      </c>
      <c r="AO65" s="55">
        <v>540</v>
      </c>
      <c r="AP65" s="55">
        <v>540</v>
      </c>
      <c r="AQ65" s="55">
        <v>540</v>
      </c>
      <c r="AR65" s="55">
        <v>540</v>
      </c>
      <c r="AS65" s="55">
        <v>540</v>
      </c>
      <c r="AT65" s="55">
        <v>540</v>
      </c>
      <c r="AU65" s="55">
        <v>540</v>
      </c>
      <c r="AV65" s="55">
        <v>540</v>
      </c>
      <c r="AW65" s="55">
        <v>0</v>
      </c>
      <c r="AX65" s="55">
        <v>0</v>
      </c>
      <c r="AY65" s="55">
        <v>0</v>
      </c>
      <c r="AZ65" s="2">
        <f t="shared" ca="1" si="21"/>
        <v>0</v>
      </c>
      <c r="BA65" s="2">
        <f t="shared" ca="1" si="21"/>
        <v>0</v>
      </c>
      <c r="BB65" s="2">
        <f t="shared" ca="1" si="21"/>
        <v>0</v>
      </c>
      <c r="BC65" s="2">
        <f t="shared" ca="1" si="21"/>
        <v>0</v>
      </c>
      <c r="BD65" s="2">
        <f t="shared" ca="1" si="21"/>
        <v>0</v>
      </c>
      <c r="BE65" s="2">
        <f t="shared" ca="1" si="25"/>
        <v>1</v>
      </c>
      <c r="BF65" s="2">
        <f t="shared" ca="1" si="25"/>
        <v>0</v>
      </c>
      <c r="BG65" s="2">
        <f t="shared" ca="1" si="25"/>
        <v>0</v>
      </c>
      <c r="BH65" s="2">
        <f t="shared" ca="1" si="25"/>
        <v>0</v>
      </c>
      <c r="BI65" s="2">
        <f t="shared" ca="1" si="25"/>
        <v>0</v>
      </c>
      <c r="BJ65" s="2">
        <f t="shared" ca="1" si="25"/>
        <v>0</v>
      </c>
      <c r="BK65" s="2">
        <f t="shared" ca="1" si="25"/>
        <v>0</v>
      </c>
      <c r="BL65" s="2">
        <f t="shared" ca="1" si="25"/>
        <v>0</v>
      </c>
      <c r="BM65" s="2">
        <f t="shared" ca="1" si="25"/>
        <v>0</v>
      </c>
      <c r="BN65" s="2" t="str">
        <f t="shared" si="8"/>
        <v>TP</v>
      </c>
      <c r="BP65" s="2">
        <f t="shared" si="16"/>
        <v>0</v>
      </c>
      <c r="BQ65" s="127"/>
      <c r="BR65" s="2">
        <f t="shared" si="26"/>
        <v>1</v>
      </c>
      <c r="BS65" s="2">
        <f t="shared" si="26"/>
        <v>1</v>
      </c>
      <c r="BT65" s="2">
        <f t="shared" si="26"/>
        <v>1</v>
      </c>
      <c r="BU65" s="2">
        <f t="shared" si="26"/>
        <v>1</v>
      </c>
      <c r="BV65" s="2">
        <f t="shared" si="26"/>
        <v>1</v>
      </c>
      <c r="BW65" s="2">
        <f t="shared" si="26"/>
        <v>1</v>
      </c>
      <c r="BX65" s="2">
        <f t="shared" si="26"/>
        <v>1</v>
      </c>
      <c r="BY65" s="2">
        <f t="shared" si="26"/>
        <v>1</v>
      </c>
      <c r="BZ65" s="2">
        <f t="shared" si="26"/>
        <v>1</v>
      </c>
      <c r="CA65" s="2">
        <f t="shared" si="26"/>
        <v>1</v>
      </c>
      <c r="CB65" s="2">
        <f t="shared" si="26"/>
        <v>1</v>
      </c>
      <c r="CC65" s="2">
        <f t="shared" si="26"/>
        <v>0</v>
      </c>
      <c r="CD65" s="2">
        <f t="shared" si="26"/>
        <v>0</v>
      </c>
      <c r="CE65" s="2">
        <f t="shared" si="26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ТА-6  -  Т₀</v>
      </c>
      <c r="B66" s="15" t="s">
        <v>2392</v>
      </c>
      <c r="C66" s="18">
        <v>550</v>
      </c>
      <c r="D66" s="18">
        <v>540</v>
      </c>
      <c r="E66" s="22" t="s">
        <v>117</v>
      </c>
      <c r="F66" s="22">
        <v>3</v>
      </c>
      <c r="G66" s="22"/>
      <c r="H66" s="20">
        <f t="shared" ca="1" si="4"/>
        <v>0</v>
      </c>
      <c r="I66" s="16" t="str">
        <f t="shared" si="5"/>
        <v>06T002TP0022</v>
      </c>
      <c r="J66" s="54">
        <v>540.69242998304651</v>
      </c>
      <c r="K66" s="54">
        <v>542.4964128065194</v>
      </c>
      <c r="L66" s="54">
        <v>0</v>
      </c>
      <c r="M66" s="54">
        <v>0</v>
      </c>
      <c r="N66" s="54">
        <v>0</v>
      </c>
      <c r="O66" s="54">
        <v>0</v>
      </c>
      <c r="P66" s="54">
        <v>537.45454783626872</v>
      </c>
      <c r="Q66" s="54">
        <v>539.99783258543277</v>
      </c>
      <c r="R66" s="54">
        <v>540.15577142509085</v>
      </c>
      <c r="S66" s="54">
        <v>540.4152487056059</v>
      </c>
      <c r="T66" s="54">
        <v>540.92473757961875</v>
      </c>
      <c r="U66" s="54">
        <v>541.77027825150492</v>
      </c>
      <c r="V66" s="54">
        <v>543.09310130816471</v>
      </c>
      <c r="W66" s="56">
        <v>542.62299511922492</v>
      </c>
      <c r="X66" s="2">
        <f t="shared" ca="1" si="20"/>
        <v>0</v>
      </c>
      <c r="Y66" s="2">
        <f t="shared" ca="1" si="20"/>
        <v>0</v>
      </c>
      <c r="Z66" s="2">
        <f t="shared" ca="1" si="20"/>
        <v>2</v>
      </c>
      <c r="AA66" s="2">
        <f t="shared" ca="1" si="20"/>
        <v>2</v>
      </c>
      <c r="AB66" s="2">
        <f t="shared" ca="1" si="20"/>
        <v>2</v>
      </c>
      <c r="AC66" s="2">
        <f t="shared" ca="1" si="24"/>
        <v>2</v>
      </c>
      <c r="AD66" s="2">
        <f t="shared" ca="1" si="24"/>
        <v>2</v>
      </c>
      <c r="AE66" s="2">
        <f t="shared" ca="1" si="24"/>
        <v>2</v>
      </c>
      <c r="AF66" s="2">
        <f t="shared" ca="1" si="24"/>
        <v>0</v>
      </c>
      <c r="AG66" s="2">
        <f t="shared" ca="1" si="24"/>
        <v>0</v>
      </c>
      <c r="AH66" s="2">
        <f t="shared" ca="1" si="24"/>
        <v>0</v>
      </c>
      <c r="AI66" s="2">
        <f t="shared" ca="1" si="24"/>
        <v>0</v>
      </c>
      <c r="AJ66" s="2">
        <f t="shared" ca="1" si="24"/>
        <v>0</v>
      </c>
      <c r="AK66" s="2">
        <f t="shared" ca="1" si="24"/>
        <v>0</v>
      </c>
      <c r="AL66" s="55">
        <v>540</v>
      </c>
      <c r="AM66" s="55">
        <v>540</v>
      </c>
      <c r="AN66" s="55">
        <v>0</v>
      </c>
      <c r="AO66" s="55">
        <v>0</v>
      </c>
      <c r="AP66" s="55">
        <v>0</v>
      </c>
      <c r="AQ66" s="55">
        <v>0</v>
      </c>
      <c r="AR66" s="55">
        <v>540</v>
      </c>
      <c r="AS66" s="55">
        <v>540</v>
      </c>
      <c r="AT66" s="55">
        <v>540</v>
      </c>
      <c r="AU66" s="55">
        <v>540</v>
      </c>
      <c r="AV66" s="55">
        <v>540</v>
      </c>
      <c r="AW66" s="55">
        <v>540</v>
      </c>
      <c r="AX66" s="55">
        <v>540</v>
      </c>
      <c r="AY66" s="55">
        <v>540</v>
      </c>
      <c r="AZ66" s="2">
        <f t="shared" ca="1" si="21"/>
        <v>0</v>
      </c>
      <c r="BA66" s="2">
        <f t="shared" ca="1" si="21"/>
        <v>0</v>
      </c>
      <c r="BB66" s="2">
        <f t="shared" ca="1" si="21"/>
        <v>0</v>
      </c>
      <c r="BC66" s="2">
        <f t="shared" ca="1" si="21"/>
        <v>0</v>
      </c>
      <c r="BD66" s="2">
        <f t="shared" ca="1" si="21"/>
        <v>0</v>
      </c>
      <c r="BE66" s="2">
        <f t="shared" ca="1" si="25"/>
        <v>1</v>
      </c>
      <c r="BF66" s="2">
        <f t="shared" ca="1" si="25"/>
        <v>0</v>
      </c>
      <c r="BG66" s="2">
        <f t="shared" ca="1" si="25"/>
        <v>0</v>
      </c>
      <c r="BH66" s="2">
        <f t="shared" ca="1" si="25"/>
        <v>0</v>
      </c>
      <c r="BI66" s="2">
        <f t="shared" ca="1" si="25"/>
        <v>0</v>
      </c>
      <c r="BJ66" s="2">
        <f t="shared" ca="1" si="25"/>
        <v>0</v>
      </c>
      <c r="BK66" s="2">
        <f t="shared" ca="1" si="25"/>
        <v>0</v>
      </c>
      <c r="BL66" s="2">
        <f t="shared" ca="1" si="25"/>
        <v>0</v>
      </c>
      <c r="BM66" s="2">
        <f t="shared" ca="1" si="25"/>
        <v>0</v>
      </c>
      <c r="BN66" s="2" t="str">
        <f t="shared" si="8"/>
        <v>TP</v>
      </c>
      <c r="BO66" s="2">
        <f>IF(AND(COUNTIF(J66:W66,"&gt;0")&gt;6,COUNTIF(J66:W66,"&gt;0")=SUM(BR66:CE66)),SUM(BR66:CE66),0)</f>
        <v>0</v>
      </c>
      <c r="BP66" s="2">
        <f t="shared" si="16"/>
        <v>0</v>
      </c>
      <c r="BR66" s="2">
        <f t="shared" si="26"/>
        <v>0</v>
      </c>
      <c r="BS66" s="2">
        <f t="shared" si="26"/>
        <v>0</v>
      </c>
      <c r="BT66" s="2">
        <f t="shared" si="26"/>
        <v>0</v>
      </c>
      <c r="BU66" s="2">
        <f t="shared" si="26"/>
        <v>0</v>
      </c>
      <c r="BV66" s="2">
        <f t="shared" si="26"/>
        <v>0</v>
      </c>
      <c r="BW66" s="2">
        <f t="shared" si="26"/>
        <v>0</v>
      </c>
      <c r="BX66" s="2">
        <f t="shared" si="26"/>
        <v>1</v>
      </c>
      <c r="BY66" s="2">
        <f t="shared" si="26"/>
        <v>1</v>
      </c>
      <c r="BZ66" s="2">
        <f t="shared" si="26"/>
        <v>0</v>
      </c>
      <c r="CA66" s="2">
        <f t="shared" si="26"/>
        <v>0</v>
      </c>
      <c r="CB66" s="2">
        <f t="shared" si="26"/>
        <v>0</v>
      </c>
      <c r="CC66" s="2">
        <f t="shared" si="26"/>
        <v>0</v>
      </c>
      <c r="CD66" s="2">
        <f t="shared" si="26"/>
        <v>0</v>
      </c>
      <c r="CE66" s="2">
        <f t="shared" si="26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ТА-7  -  Т₀</v>
      </c>
      <c r="B67" s="15" t="s">
        <v>2393</v>
      </c>
      <c r="C67" s="18">
        <v>550</v>
      </c>
      <c r="D67" s="18">
        <v>540</v>
      </c>
      <c r="E67" s="22" t="s">
        <v>117</v>
      </c>
      <c r="F67" s="22">
        <v>3</v>
      </c>
      <c r="G67" s="22"/>
      <c r="H67" s="20">
        <f t="shared" ca="1" si="4"/>
        <v>0</v>
      </c>
      <c r="I67" s="16" t="str">
        <f t="shared" si="5"/>
        <v>07T002TP0022</v>
      </c>
      <c r="J67" s="54">
        <v>548.88018069607131</v>
      </c>
      <c r="K67" s="54">
        <v>548.15005077672072</v>
      </c>
      <c r="L67" s="54">
        <v>548.00044157152468</v>
      </c>
      <c r="M67" s="54">
        <v>548.25693298009162</v>
      </c>
      <c r="N67" s="54">
        <v>548.76651098007824</v>
      </c>
      <c r="O67" s="54">
        <v>549.54168035116925</v>
      </c>
      <c r="P67" s="54">
        <v>548.34154391041091</v>
      </c>
      <c r="Q67" s="54">
        <v>547.18248516740027</v>
      </c>
      <c r="R67" s="54">
        <v>547.45633938686501</v>
      </c>
      <c r="S67" s="54">
        <v>549.1411539291887</v>
      </c>
      <c r="T67" s="54">
        <v>547.37163721723982</v>
      </c>
      <c r="U67" s="54">
        <v>548.25536980879838</v>
      </c>
      <c r="V67" s="54">
        <v>546.43289261498751</v>
      </c>
      <c r="W67" s="56">
        <v>546.59833820167194</v>
      </c>
      <c r="X67" s="2">
        <f t="shared" ca="1" si="20"/>
        <v>0</v>
      </c>
      <c r="Y67" s="2">
        <f t="shared" ca="1" si="20"/>
        <v>0</v>
      </c>
      <c r="Z67" s="2">
        <f t="shared" ca="1" si="20"/>
        <v>0</v>
      </c>
      <c r="AA67" s="2">
        <f t="shared" ca="1" si="20"/>
        <v>0</v>
      </c>
      <c r="AB67" s="2">
        <f t="shared" ca="1" si="20"/>
        <v>0</v>
      </c>
      <c r="AC67" s="2">
        <f t="shared" ca="1" si="24"/>
        <v>0</v>
      </c>
      <c r="AD67" s="2">
        <f t="shared" ca="1" si="24"/>
        <v>0</v>
      </c>
      <c r="AE67" s="2">
        <f t="shared" ca="1" si="24"/>
        <v>0</v>
      </c>
      <c r="AF67" s="2">
        <f t="shared" ca="1" si="24"/>
        <v>0</v>
      </c>
      <c r="AG67" s="2">
        <f t="shared" ca="1" si="24"/>
        <v>0</v>
      </c>
      <c r="AH67" s="2">
        <f t="shared" ca="1" si="24"/>
        <v>0</v>
      </c>
      <c r="AI67" s="2">
        <f t="shared" ca="1" si="24"/>
        <v>0</v>
      </c>
      <c r="AJ67" s="2">
        <f t="shared" ca="1" si="24"/>
        <v>0</v>
      </c>
      <c r="AK67" s="2">
        <f t="shared" ca="1" si="24"/>
        <v>0</v>
      </c>
      <c r="AL67" s="55">
        <v>540</v>
      </c>
      <c r="AM67" s="55">
        <v>540</v>
      </c>
      <c r="AN67" s="55">
        <v>540</v>
      </c>
      <c r="AO67" s="55">
        <v>540</v>
      </c>
      <c r="AP67" s="55">
        <v>540</v>
      </c>
      <c r="AQ67" s="55">
        <v>540</v>
      </c>
      <c r="AR67" s="55">
        <v>540</v>
      </c>
      <c r="AS67" s="55">
        <v>540</v>
      </c>
      <c r="AT67" s="55">
        <v>540</v>
      </c>
      <c r="AU67" s="55">
        <v>540</v>
      </c>
      <c r="AV67" s="55">
        <v>540</v>
      </c>
      <c r="AW67" s="55">
        <v>540</v>
      </c>
      <c r="AX67" s="55">
        <v>540</v>
      </c>
      <c r="AY67" s="55">
        <v>540</v>
      </c>
      <c r="AZ67" s="2">
        <f t="shared" ca="1" si="21"/>
        <v>0</v>
      </c>
      <c r="BA67" s="2">
        <f t="shared" ca="1" si="21"/>
        <v>0</v>
      </c>
      <c r="BB67" s="2">
        <f t="shared" ca="1" si="21"/>
        <v>0</v>
      </c>
      <c r="BC67" s="2">
        <f t="shared" ca="1" si="21"/>
        <v>0</v>
      </c>
      <c r="BD67" s="2">
        <f t="shared" ca="1" si="21"/>
        <v>0</v>
      </c>
      <c r="BE67" s="2">
        <f t="shared" ca="1" si="25"/>
        <v>1</v>
      </c>
      <c r="BF67" s="2">
        <f t="shared" ca="1" si="25"/>
        <v>0</v>
      </c>
      <c r="BG67" s="2">
        <f t="shared" ca="1" si="25"/>
        <v>0</v>
      </c>
      <c r="BH67" s="2">
        <f t="shared" ca="1" si="25"/>
        <v>0</v>
      </c>
      <c r="BI67" s="2">
        <f t="shared" ca="1" si="25"/>
        <v>0</v>
      </c>
      <c r="BJ67" s="2">
        <f t="shared" ca="1" si="25"/>
        <v>0</v>
      </c>
      <c r="BK67" s="2">
        <f t="shared" ca="1" si="25"/>
        <v>0</v>
      </c>
      <c r="BL67" s="2">
        <f t="shared" ca="1" si="25"/>
        <v>0</v>
      </c>
      <c r="BM67" s="2">
        <f t="shared" ca="1" si="25"/>
        <v>0</v>
      </c>
      <c r="BN67" s="2" t="str">
        <f t="shared" si="8"/>
        <v>TP</v>
      </c>
      <c r="BO67" s="2">
        <f>IF(AND(COUNTIF(J67:W67,"&gt;0")&gt;6,COUNTIF(J67:W67,"&gt;0")=SUM(BR67:CE67)),SUM(BR67:CE67),0)</f>
        <v>0</v>
      </c>
      <c r="BP67" s="2">
        <f t="shared" si="16"/>
        <v>1</v>
      </c>
      <c r="BR67" s="2">
        <f t="shared" si="26"/>
        <v>0</v>
      </c>
      <c r="BS67" s="2">
        <f t="shared" si="26"/>
        <v>0</v>
      </c>
      <c r="BT67" s="2">
        <f t="shared" si="26"/>
        <v>0</v>
      </c>
      <c r="BU67" s="2">
        <f t="shared" si="26"/>
        <v>0</v>
      </c>
      <c r="BV67" s="2">
        <f t="shared" si="26"/>
        <v>0</v>
      </c>
      <c r="BW67" s="2">
        <f t="shared" si="26"/>
        <v>0</v>
      </c>
      <c r="BX67" s="2">
        <f t="shared" si="26"/>
        <v>0</v>
      </c>
      <c r="BY67" s="2">
        <f t="shared" si="26"/>
        <v>0</v>
      </c>
      <c r="BZ67" s="2">
        <f t="shared" si="26"/>
        <v>0</v>
      </c>
      <c r="CA67" s="2">
        <f t="shared" si="26"/>
        <v>0</v>
      </c>
      <c r="CB67" s="2">
        <f t="shared" si="26"/>
        <v>0</v>
      </c>
      <c r="CC67" s="2">
        <f t="shared" si="26"/>
        <v>0</v>
      </c>
      <c r="CD67" s="2">
        <f t="shared" si="26"/>
        <v>0</v>
      </c>
      <c r="CE67" s="2">
        <f t="shared" si="26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ТА-8  -  Т₀</v>
      </c>
      <c r="B68" s="15" t="s">
        <v>2394</v>
      </c>
      <c r="C68" s="18">
        <v>550</v>
      </c>
      <c r="D68" s="18">
        <v>540</v>
      </c>
      <c r="E68" s="22" t="s">
        <v>117</v>
      </c>
      <c r="F68" s="22">
        <v>3</v>
      </c>
      <c r="G68" s="22"/>
      <c r="H68" s="20">
        <f t="shared" ca="1" si="4"/>
        <v>0</v>
      </c>
      <c r="I68" s="16" t="str">
        <f t="shared" si="5"/>
        <v>08T002TP0022</v>
      </c>
      <c r="J68" s="54">
        <v>543.79890031479147</v>
      </c>
      <c r="K68" s="54">
        <v>543.13251342955527</v>
      </c>
      <c r="L68" s="54">
        <v>544.33934666012442</v>
      </c>
      <c r="M68" s="54">
        <v>544.32566841382823</v>
      </c>
      <c r="N68" s="54">
        <v>543.53281124886882</v>
      </c>
      <c r="O68" s="54">
        <v>545.92980824981316</v>
      </c>
      <c r="P68" s="54">
        <v>545.5080592504155</v>
      </c>
      <c r="Q68" s="54">
        <v>546.45534566986146</v>
      </c>
      <c r="R68" s="54">
        <v>545.63280265811613</v>
      </c>
      <c r="S68" s="54">
        <v>545.72093775926521</v>
      </c>
      <c r="T68" s="54">
        <v>546.46599593661506</v>
      </c>
      <c r="U68" s="54">
        <v>544.2759868267359</v>
      </c>
      <c r="V68" s="54">
        <v>544.26060915174753</v>
      </c>
      <c r="W68" s="56">
        <v>544.26491798285133</v>
      </c>
      <c r="X68" s="2">
        <f t="shared" ca="1" si="20"/>
        <v>0</v>
      </c>
      <c r="Y68" s="2">
        <f t="shared" ca="1" si="20"/>
        <v>0</v>
      </c>
      <c r="Z68" s="2">
        <f t="shared" ca="1" si="20"/>
        <v>0</v>
      </c>
      <c r="AA68" s="2">
        <f t="shared" ca="1" si="20"/>
        <v>0</v>
      </c>
      <c r="AB68" s="2">
        <f t="shared" ca="1" si="20"/>
        <v>0</v>
      </c>
      <c r="AC68" s="2">
        <f t="shared" ca="1" si="24"/>
        <v>0</v>
      </c>
      <c r="AD68" s="2">
        <f t="shared" ca="1" si="24"/>
        <v>0</v>
      </c>
      <c r="AE68" s="2">
        <f t="shared" ca="1" si="24"/>
        <v>0</v>
      </c>
      <c r="AF68" s="2">
        <f t="shared" ca="1" si="24"/>
        <v>0</v>
      </c>
      <c r="AG68" s="2">
        <f t="shared" ca="1" si="24"/>
        <v>0</v>
      </c>
      <c r="AH68" s="2">
        <f t="shared" ca="1" si="24"/>
        <v>0</v>
      </c>
      <c r="AI68" s="2">
        <f t="shared" ca="1" si="24"/>
        <v>0</v>
      </c>
      <c r="AJ68" s="2">
        <f t="shared" ca="1" si="24"/>
        <v>0</v>
      </c>
      <c r="AK68" s="2">
        <f t="shared" ca="1" si="24"/>
        <v>0</v>
      </c>
      <c r="AL68" s="55">
        <v>540</v>
      </c>
      <c r="AM68" s="55">
        <v>540</v>
      </c>
      <c r="AN68" s="55">
        <v>540</v>
      </c>
      <c r="AO68" s="55">
        <v>540</v>
      </c>
      <c r="AP68" s="55">
        <v>540</v>
      </c>
      <c r="AQ68" s="55">
        <v>540</v>
      </c>
      <c r="AR68" s="55">
        <v>540</v>
      </c>
      <c r="AS68" s="55">
        <v>540</v>
      </c>
      <c r="AT68" s="55">
        <v>540</v>
      </c>
      <c r="AU68" s="55">
        <v>540</v>
      </c>
      <c r="AV68" s="55">
        <v>540</v>
      </c>
      <c r="AW68" s="55">
        <v>540</v>
      </c>
      <c r="AX68" s="55">
        <v>540</v>
      </c>
      <c r="AY68" s="55">
        <v>540</v>
      </c>
      <c r="AZ68" s="2">
        <f t="shared" ca="1" si="21"/>
        <v>0</v>
      </c>
      <c r="BA68" s="2">
        <f t="shared" ca="1" si="21"/>
        <v>0</v>
      </c>
      <c r="BB68" s="2">
        <f t="shared" ca="1" si="21"/>
        <v>0</v>
      </c>
      <c r="BC68" s="2">
        <f t="shared" ca="1" si="21"/>
        <v>0</v>
      </c>
      <c r="BD68" s="2">
        <f t="shared" ca="1" si="21"/>
        <v>0</v>
      </c>
      <c r="BE68" s="2">
        <f t="shared" ca="1" si="25"/>
        <v>1</v>
      </c>
      <c r="BF68" s="2">
        <f t="shared" ca="1" si="25"/>
        <v>0</v>
      </c>
      <c r="BG68" s="2">
        <f t="shared" ca="1" si="25"/>
        <v>0</v>
      </c>
      <c r="BH68" s="2">
        <f t="shared" ca="1" si="25"/>
        <v>0</v>
      </c>
      <c r="BI68" s="2">
        <f t="shared" ca="1" si="25"/>
        <v>0</v>
      </c>
      <c r="BJ68" s="2">
        <f t="shared" ca="1" si="25"/>
        <v>0</v>
      </c>
      <c r="BK68" s="2">
        <f t="shared" ca="1" si="25"/>
        <v>0</v>
      </c>
      <c r="BL68" s="2">
        <f t="shared" ca="1" si="25"/>
        <v>0</v>
      </c>
      <c r="BM68" s="2">
        <f t="shared" ca="1" si="25"/>
        <v>0</v>
      </c>
      <c r="BN68" s="2" t="str">
        <f t="shared" si="8"/>
        <v>TP</v>
      </c>
      <c r="BO68" s="2">
        <f>IF(AND(COUNTIF(J68:W68,"&gt;0")&gt;6,COUNTIF(J68:W68,"&gt;0")=SUM(BR68:CE68)),SUM(BR68:CE68),0)</f>
        <v>0</v>
      </c>
      <c r="BP68" s="2">
        <f t="shared" si="16"/>
        <v>1</v>
      </c>
      <c r="BR68" s="2">
        <f t="shared" si="26"/>
        <v>0</v>
      </c>
      <c r="BS68" s="2">
        <f t="shared" si="26"/>
        <v>0</v>
      </c>
      <c r="BT68" s="2">
        <f t="shared" si="26"/>
        <v>0</v>
      </c>
      <c r="BU68" s="2">
        <f t="shared" si="26"/>
        <v>0</v>
      </c>
      <c r="BV68" s="2">
        <f t="shared" si="26"/>
        <v>0</v>
      </c>
      <c r="BW68" s="2">
        <f t="shared" si="26"/>
        <v>0</v>
      </c>
      <c r="BX68" s="2">
        <f t="shared" si="26"/>
        <v>0</v>
      </c>
      <c r="BY68" s="2">
        <f t="shared" si="26"/>
        <v>0</v>
      </c>
      <c r="BZ68" s="2">
        <f t="shared" si="26"/>
        <v>0</v>
      </c>
      <c r="CA68" s="2">
        <f t="shared" si="26"/>
        <v>0</v>
      </c>
      <c r="CB68" s="2">
        <f t="shared" si="26"/>
        <v>0</v>
      </c>
      <c r="CC68" s="2">
        <f t="shared" si="26"/>
        <v>0</v>
      </c>
      <c r="CD68" s="2">
        <f t="shared" si="26"/>
        <v>0</v>
      </c>
      <c r="CE68" s="2">
        <f t="shared" si="26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ТА-3  -  δt_конд</v>
      </c>
      <c r="B69" s="15" t="s">
        <v>2395</v>
      </c>
      <c r="C69" s="18">
        <v>25</v>
      </c>
      <c r="D69" s="18">
        <v>5</v>
      </c>
      <c r="E69" s="22" t="s">
        <v>608</v>
      </c>
      <c r="F69" s="22">
        <v>3</v>
      </c>
      <c r="G69" s="22"/>
      <c r="H69" s="20">
        <f t="shared" ca="1" si="4"/>
        <v>0</v>
      </c>
      <c r="I69" s="16" t="str">
        <f t="shared" si="5"/>
        <v>03T002TA0022</v>
      </c>
      <c r="J69" s="54">
        <v>24.495505729210947</v>
      </c>
      <c r="K69" s="54">
        <v>21.258256380374448</v>
      </c>
      <c r="L69" s="54">
        <v>20.625743380859042</v>
      </c>
      <c r="M69" s="54">
        <v>20.572308955089412</v>
      </c>
      <c r="N69" s="54">
        <v>20.338978262349578</v>
      </c>
      <c r="O69" s="54">
        <v>20.539387023350422</v>
      </c>
      <c r="P69" s="54">
        <v>21.258316860450449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X69" s="2">
        <f t="shared" ca="1" si="20"/>
        <v>0</v>
      </c>
      <c r="Y69" s="2">
        <f t="shared" ca="1" si="20"/>
        <v>0</v>
      </c>
      <c r="Z69" s="2">
        <f t="shared" ca="1" si="20"/>
        <v>0</v>
      </c>
      <c r="AA69" s="2">
        <f t="shared" ca="1" si="20"/>
        <v>0</v>
      </c>
      <c r="AB69" s="2">
        <f t="shared" ca="1" si="20"/>
        <v>0</v>
      </c>
      <c r="AC69" s="2">
        <f t="shared" ca="1" si="24"/>
        <v>0</v>
      </c>
      <c r="AD69" s="2">
        <f t="shared" ca="1" si="24"/>
        <v>0</v>
      </c>
      <c r="AE69" s="2">
        <f t="shared" ca="1" si="24"/>
        <v>0</v>
      </c>
      <c r="AF69" s="2">
        <f t="shared" ca="1" si="24"/>
        <v>0</v>
      </c>
      <c r="AG69" s="2">
        <f t="shared" ca="1" si="24"/>
        <v>0</v>
      </c>
      <c r="AH69" s="2">
        <f t="shared" ca="1" si="24"/>
        <v>0</v>
      </c>
      <c r="AI69" s="2">
        <f t="shared" ca="1" si="24"/>
        <v>0</v>
      </c>
      <c r="AJ69" s="2">
        <f t="shared" ca="1" si="24"/>
        <v>0</v>
      </c>
      <c r="AK69" s="2">
        <f t="shared" ca="1" si="24"/>
        <v>0</v>
      </c>
      <c r="AL69" s="55">
        <v>8.0654644987402921</v>
      </c>
      <c r="AM69" s="55">
        <v>8.1425161538892095</v>
      </c>
      <c r="AN69" s="55">
        <v>8.0092695283488933</v>
      </c>
      <c r="AO69" s="55">
        <v>8.0684328338166917</v>
      </c>
      <c r="AP69" s="55">
        <v>8.01741325943647</v>
      </c>
      <c r="AQ69" s="55">
        <v>7.9784904502106748</v>
      </c>
      <c r="AR69" s="55">
        <v>9.6350081229319873</v>
      </c>
      <c r="AS69" s="55">
        <v>0</v>
      </c>
      <c r="AT69" s="55">
        <v>0</v>
      </c>
      <c r="AU69" s="55">
        <v>0</v>
      </c>
      <c r="AV69" s="55">
        <v>0</v>
      </c>
      <c r="AW69" s="55">
        <v>0</v>
      </c>
      <c r="AX69" s="55">
        <v>0</v>
      </c>
      <c r="AY69" s="55">
        <v>0</v>
      </c>
      <c r="AZ69" s="2">
        <f t="shared" ca="1" si="21"/>
        <v>0</v>
      </c>
      <c r="BA69" s="2">
        <f t="shared" ca="1" si="21"/>
        <v>0</v>
      </c>
      <c r="BB69" s="2">
        <f t="shared" ca="1" si="21"/>
        <v>0</v>
      </c>
      <c r="BC69" s="2">
        <f t="shared" ca="1" si="21"/>
        <v>0</v>
      </c>
      <c r="BD69" s="2">
        <f t="shared" ca="1" si="21"/>
        <v>0</v>
      </c>
      <c r="BE69" s="2">
        <f t="shared" ca="1" si="25"/>
        <v>1</v>
      </c>
      <c r="BF69" s="2">
        <f t="shared" ca="1" si="25"/>
        <v>0</v>
      </c>
      <c r="BG69" s="2">
        <f t="shared" ca="1" si="25"/>
        <v>0</v>
      </c>
      <c r="BH69" s="2">
        <f t="shared" ca="1" si="25"/>
        <v>0</v>
      </c>
      <c r="BI69" s="2">
        <f t="shared" ca="1" si="25"/>
        <v>0</v>
      </c>
      <c r="BJ69" s="2">
        <f t="shared" ca="1" si="25"/>
        <v>0</v>
      </c>
      <c r="BK69" s="2">
        <f t="shared" ca="1" si="25"/>
        <v>0</v>
      </c>
      <c r="BL69" s="2">
        <f t="shared" ca="1" si="25"/>
        <v>0</v>
      </c>
      <c r="BM69" s="2">
        <f t="shared" ca="1" si="25"/>
        <v>0</v>
      </c>
      <c r="BN69" s="2" t="str">
        <f t="shared" si="8"/>
        <v>TA</v>
      </c>
      <c r="BP69" s="2">
        <f t="shared" si="16"/>
        <v>1</v>
      </c>
      <c r="BR69" s="2">
        <f t="shared" ref="BR69:CE74" si="27">IF(AND(J95 &gt;0,J69&gt;$C69,J69&gt;0.1),1,0)</f>
        <v>0</v>
      </c>
      <c r="BS69" s="2">
        <f t="shared" si="27"/>
        <v>0</v>
      </c>
      <c r="BT69" s="2">
        <f t="shared" si="27"/>
        <v>0</v>
      </c>
      <c r="BU69" s="2">
        <f t="shared" si="27"/>
        <v>0</v>
      </c>
      <c r="BV69" s="2">
        <f t="shared" si="27"/>
        <v>0</v>
      </c>
      <c r="BW69" s="2">
        <f t="shared" si="27"/>
        <v>0</v>
      </c>
      <c r="BX69" s="2">
        <f t="shared" si="27"/>
        <v>0</v>
      </c>
      <c r="BY69" s="2">
        <f t="shared" si="27"/>
        <v>0</v>
      </c>
      <c r="BZ69" s="2">
        <f t="shared" si="27"/>
        <v>0</v>
      </c>
      <c r="CA69" s="2">
        <f t="shared" si="27"/>
        <v>0</v>
      </c>
      <c r="CB69" s="2">
        <f t="shared" si="27"/>
        <v>0</v>
      </c>
      <c r="CC69" s="2">
        <f t="shared" si="27"/>
        <v>0</v>
      </c>
      <c r="CD69" s="2">
        <f t="shared" si="27"/>
        <v>0</v>
      </c>
      <c r="CE69" s="2">
        <f t="shared" si="27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ТА-4  -  δt_конд</v>
      </c>
      <c r="B70" s="15" t="s">
        <v>2396</v>
      </c>
      <c r="C70" s="18">
        <v>25</v>
      </c>
      <c r="D70" s="18">
        <v>5</v>
      </c>
      <c r="E70" s="22" t="s">
        <v>608</v>
      </c>
      <c r="F70" s="22">
        <v>3</v>
      </c>
      <c r="G70" s="22"/>
      <c r="H70" s="20">
        <f t="shared" ca="1" si="4"/>
        <v>0</v>
      </c>
      <c r="I70" s="16" t="str">
        <f t="shared" si="5"/>
        <v>04T002TA0022</v>
      </c>
      <c r="J70" s="54">
        <v>19.020364032464602</v>
      </c>
      <c r="K70" s="54">
        <v>17.299827423167088</v>
      </c>
      <c r="L70" s="54">
        <v>17.047653109015975</v>
      </c>
      <c r="M70" s="54">
        <v>17.976992500587539</v>
      </c>
      <c r="N70" s="54">
        <v>17.580505991488998</v>
      </c>
      <c r="O70" s="54">
        <v>17.370091789828994</v>
      </c>
      <c r="P70" s="54">
        <v>18.444509883999871</v>
      </c>
      <c r="Q70" s="54">
        <v>18.813920518784414</v>
      </c>
      <c r="R70" s="54">
        <v>19.183747106840855</v>
      </c>
      <c r="S70" s="54">
        <v>21.360223863630246</v>
      </c>
      <c r="T70" s="54">
        <v>20.073657490779297</v>
      </c>
      <c r="U70" s="54">
        <v>19.122498825219438</v>
      </c>
      <c r="V70" s="54">
        <v>18.269946757300595</v>
      </c>
      <c r="W70" s="56">
        <v>18.60929065166475</v>
      </c>
      <c r="X70" s="2">
        <f t="shared" ca="1" si="20"/>
        <v>0</v>
      </c>
      <c r="Y70" s="2">
        <f t="shared" ca="1" si="20"/>
        <v>0</v>
      </c>
      <c r="Z70" s="2">
        <f t="shared" ca="1" si="20"/>
        <v>0</v>
      </c>
      <c r="AA70" s="2">
        <f t="shared" ca="1" si="20"/>
        <v>0</v>
      </c>
      <c r="AB70" s="2">
        <f t="shared" ca="1" si="20"/>
        <v>0</v>
      </c>
      <c r="AC70" s="2">
        <f t="shared" ca="1" si="24"/>
        <v>0</v>
      </c>
      <c r="AD70" s="2">
        <f t="shared" ca="1" si="24"/>
        <v>0</v>
      </c>
      <c r="AE70" s="2">
        <f t="shared" ca="1" si="24"/>
        <v>0</v>
      </c>
      <c r="AF70" s="2">
        <f t="shared" ca="1" si="24"/>
        <v>0</v>
      </c>
      <c r="AG70" s="2">
        <f t="shared" ca="1" si="24"/>
        <v>0</v>
      </c>
      <c r="AH70" s="2">
        <f t="shared" ca="1" si="24"/>
        <v>0</v>
      </c>
      <c r="AI70" s="2">
        <f t="shared" ca="1" si="24"/>
        <v>0</v>
      </c>
      <c r="AJ70" s="2">
        <f t="shared" ca="1" si="24"/>
        <v>0</v>
      </c>
      <c r="AK70" s="2">
        <f t="shared" ca="1" si="24"/>
        <v>0</v>
      </c>
      <c r="AL70" s="55">
        <v>7.8215761523683485</v>
      </c>
      <c r="AM70" s="55">
        <v>7.8037835878046451</v>
      </c>
      <c r="AN70" s="55">
        <v>7.8139610107271578</v>
      </c>
      <c r="AO70" s="55">
        <v>7.8302489341467378</v>
      </c>
      <c r="AP70" s="55">
        <v>7.8315744066560624</v>
      </c>
      <c r="AQ70" s="55">
        <v>7.82055206647546</v>
      </c>
      <c r="AR70" s="55">
        <v>8.0720797471386714</v>
      </c>
      <c r="AS70" s="55">
        <v>7.7992713788156856</v>
      </c>
      <c r="AT70" s="55">
        <v>7.8243011219137468</v>
      </c>
      <c r="AU70" s="55">
        <v>7.8795366409147976</v>
      </c>
      <c r="AV70" s="55">
        <v>7.9750009407114293</v>
      </c>
      <c r="AW70" s="55">
        <v>7.8371113154702501</v>
      </c>
      <c r="AX70" s="55">
        <v>7.8001516621165319</v>
      </c>
      <c r="AY70" s="55">
        <v>7.7784795843335051</v>
      </c>
      <c r="AZ70" s="2">
        <f t="shared" ca="1" si="21"/>
        <v>0</v>
      </c>
      <c r="BA70" s="2">
        <f t="shared" ca="1" si="21"/>
        <v>0</v>
      </c>
      <c r="BB70" s="2">
        <f t="shared" ca="1" si="21"/>
        <v>0</v>
      </c>
      <c r="BC70" s="2">
        <f t="shared" ca="1" si="21"/>
        <v>0</v>
      </c>
      <c r="BD70" s="2">
        <f t="shared" ca="1" si="21"/>
        <v>0</v>
      </c>
      <c r="BE70" s="2">
        <f t="shared" ca="1" si="25"/>
        <v>1</v>
      </c>
      <c r="BF70" s="2">
        <f t="shared" ca="1" si="25"/>
        <v>0</v>
      </c>
      <c r="BG70" s="2">
        <f t="shared" ca="1" si="25"/>
        <v>0</v>
      </c>
      <c r="BH70" s="2">
        <f t="shared" ca="1" si="25"/>
        <v>0</v>
      </c>
      <c r="BI70" s="2">
        <f t="shared" ca="1" si="25"/>
        <v>0</v>
      </c>
      <c r="BJ70" s="2">
        <f t="shared" ca="1" si="25"/>
        <v>0</v>
      </c>
      <c r="BK70" s="2">
        <f t="shared" ca="1" si="25"/>
        <v>0</v>
      </c>
      <c r="BL70" s="2">
        <f t="shared" ca="1" si="25"/>
        <v>0</v>
      </c>
      <c r="BM70" s="2">
        <f t="shared" ca="1" si="25"/>
        <v>0</v>
      </c>
      <c r="BN70" s="2" t="str">
        <f t="shared" si="8"/>
        <v>TA</v>
      </c>
      <c r="BO70" s="2">
        <f>IF(AND(COUNTIF(J70:W70,"&gt;0")&gt;6,COUNTIF(J70:W70,"&gt;0")=SUM(BR70:CE70)),SUM(BR70:CE70),0)</f>
        <v>0</v>
      </c>
      <c r="BP70" s="2">
        <f t="shared" si="16"/>
        <v>1</v>
      </c>
      <c r="BR70" s="2">
        <f t="shared" si="27"/>
        <v>0</v>
      </c>
      <c r="BS70" s="2">
        <f t="shared" si="27"/>
        <v>0</v>
      </c>
      <c r="BT70" s="2">
        <f t="shared" si="27"/>
        <v>0</v>
      </c>
      <c r="BU70" s="2">
        <f t="shared" si="27"/>
        <v>0</v>
      </c>
      <c r="BV70" s="2">
        <f t="shared" si="27"/>
        <v>0</v>
      </c>
      <c r="BW70" s="2">
        <f t="shared" si="27"/>
        <v>0</v>
      </c>
      <c r="BX70" s="2">
        <f t="shared" si="27"/>
        <v>0</v>
      </c>
      <c r="BY70" s="2">
        <f t="shared" si="27"/>
        <v>0</v>
      </c>
      <c r="BZ70" s="2">
        <f t="shared" si="27"/>
        <v>0</v>
      </c>
      <c r="CA70" s="2">
        <f t="shared" si="27"/>
        <v>0</v>
      </c>
      <c r="CB70" s="2">
        <f t="shared" si="27"/>
        <v>0</v>
      </c>
      <c r="CC70" s="2">
        <f t="shared" si="27"/>
        <v>0</v>
      </c>
      <c r="CD70" s="2">
        <f t="shared" si="27"/>
        <v>0</v>
      </c>
      <c r="CE70" s="2">
        <f t="shared" si="27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ТА-5  -  δt_конд</v>
      </c>
      <c r="B71" s="15" t="s">
        <v>2397</v>
      </c>
      <c r="C71" s="18">
        <v>25</v>
      </c>
      <c r="D71" s="18">
        <v>5</v>
      </c>
      <c r="E71" s="22" t="s">
        <v>608</v>
      </c>
      <c r="F71" s="22">
        <v>3</v>
      </c>
      <c r="G71" s="22"/>
      <c r="H71" s="20">
        <f t="shared" ca="1" si="4"/>
        <v>0</v>
      </c>
      <c r="I71" s="16" t="str">
        <f t="shared" si="5"/>
        <v>05T002TA0022</v>
      </c>
      <c r="J71" s="54">
        <v>32.330541349443919</v>
      </c>
      <c r="K71" s="54">
        <v>30.866107344393765</v>
      </c>
      <c r="L71" s="54">
        <v>29.375134175567322</v>
      </c>
      <c r="M71" s="54">
        <v>28.403602219221121</v>
      </c>
      <c r="N71" s="54">
        <v>33.411899479915981</v>
      </c>
      <c r="O71" s="54">
        <v>35.615331685796129</v>
      </c>
      <c r="P71" s="54">
        <v>36.100260549802975</v>
      </c>
      <c r="Q71" s="54">
        <v>29.816943856691395</v>
      </c>
      <c r="R71" s="54">
        <v>33.022633925756537</v>
      </c>
      <c r="S71" s="54">
        <v>36.317835639999998</v>
      </c>
      <c r="T71" s="54">
        <v>35.869212710038582</v>
      </c>
      <c r="U71" s="54">
        <v>0</v>
      </c>
      <c r="V71" s="54">
        <v>0</v>
      </c>
      <c r="W71" s="56">
        <v>0</v>
      </c>
      <c r="X71" s="2">
        <f t="shared" ca="1" si="20"/>
        <v>2</v>
      </c>
      <c r="Y71" s="2">
        <f t="shared" ca="1" si="20"/>
        <v>2</v>
      </c>
      <c r="Z71" s="2">
        <f t="shared" ca="1" si="20"/>
        <v>2</v>
      </c>
      <c r="AA71" s="2">
        <f t="shared" ca="1" si="20"/>
        <v>2</v>
      </c>
      <c r="AB71" s="2">
        <f t="shared" ca="1" si="20"/>
        <v>2</v>
      </c>
      <c r="AC71" s="2">
        <f t="shared" ca="1" si="24"/>
        <v>42</v>
      </c>
      <c r="AD71" s="2">
        <f t="shared" ca="1" si="24"/>
        <v>2</v>
      </c>
      <c r="AE71" s="2">
        <f t="shared" ca="1" si="24"/>
        <v>2</v>
      </c>
      <c r="AF71" s="2">
        <f t="shared" ca="1" si="24"/>
        <v>2</v>
      </c>
      <c r="AG71" s="2">
        <f t="shared" ca="1" si="24"/>
        <v>2</v>
      </c>
      <c r="AH71" s="2">
        <f t="shared" ca="1" si="24"/>
        <v>2</v>
      </c>
      <c r="AI71" s="2">
        <f t="shared" ca="1" si="24"/>
        <v>0</v>
      </c>
      <c r="AJ71" s="2">
        <f t="shared" ca="1" si="24"/>
        <v>0</v>
      </c>
      <c r="AK71" s="2">
        <f t="shared" ca="1" si="24"/>
        <v>0</v>
      </c>
      <c r="AL71" s="55">
        <v>8.74326221175291</v>
      </c>
      <c r="AM71" s="55">
        <v>8.1555655307968298</v>
      </c>
      <c r="AN71" s="55">
        <v>8.4486396173194898</v>
      </c>
      <c r="AO71" s="55">
        <v>8.3462323251592512</v>
      </c>
      <c r="AP71" s="55">
        <v>8.4682796795203075</v>
      </c>
      <c r="AQ71" s="55">
        <v>8.905078484389648</v>
      </c>
      <c r="AR71" s="55">
        <v>9.4313190329771341</v>
      </c>
      <c r="AS71" s="55">
        <v>9.1524159904501143</v>
      </c>
      <c r="AT71" s="55">
        <v>9.2164611053863013</v>
      </c>
      <c r="AU71" s="55">
        <v>9.5108639430579309</v>
      </c>
      <c r="AV71" s="55">
        <v>9.5376473542952738</v>
      </c>
      <c r="AW71" s="55">
        <v>0</v>
      </c>
      <c r="AX71" s="55">
        <v>0</v>
      </c>
      <c r="AY71" s="55">
        <v>0</v>
      </c>
      <c r="AZ71" s="2">
        <f t="shared" ca="1" si="21"/>
        <v>0</v>
      </c>
      <c r="BA71" s="2">
        <f t="shared" ca="1" si="21"/>
        <v>0</v>
      </c>
      <c r="BB71" s="2">
        <f t="shared" ca="1" si="21"/>
        <v>0</v>
      </c>
      <c r="BC71" s="2">
        <f t="shared" ca="1" si="21"/>
        <v>0</v>
      </c>
      <c r="BD71" s="2">
        <f t="shared" ca="1" si="21"/>
        <v>0</v>
      </c>
      <c r="BE71" s="2">
        <f t="shared" ca="1" si="25"/>
        <v>1</v>
      </c>
      <c r="BF71" s="2">
        <f t="shared" ca="1" si="25"/>
        <v>0</v>
      </c>
      <c r="BG71" s="2">
        <f t="shared" ca="1" si="25"/>
        <v>0</v>
      </c>
      <c r="BH71" s="2">
        <f t="shared" ca="1" si="25"/>
        <v>0</v>
      </c>
      <c r="BI71" s="2">
        <f t="shared" ca="1" si="25"/>
        <v>0</v>
      </c>
      <c r="BJ71" s="2">
        <f t="shared" ca="1" si="25"/>
        <v>0</v>
      </c>
      <c r="BK71" s="2">
        <f t="shared" ca="1" si="25"/>
        <v>0</v>
      </c>
      <c r="BL71" s="2">
        <f t="shared" ca="1" si="25"/>
        <v>0</v>
      </c>
      <c r="BM71" s="2">
        <f t="shared" ca="1" si="25"/>
        <v>0</v>
      </c>
      <c r="BN71" s="2" t="str">
        <f t="shared" si="8"/>
        <v>TA</v>
      </c>
      <c r="BP71" s="2">
        <f t="shared" si="16"/>
        <v>0</v>
      </c>
      <c r="BQ71" s="127"/>
      <c r="BR71" s="2">
        <f t="shared" si="27"/>
        <v>1</v>
      </c>
      <c r="BS71" s="2">
        <f t="shared" si="27"/>
        <v>1</v>
      </c>
      <c r="BT71" s="2">
        <f t="shared" si="27"/>
        <v>1</v>
      </c>
      <c r="BU71" s="2">
        <f t="shared" si="27"/>
        <v>1</v>
      </c>
      <c r="BV71" s="2">
        <f t="shared" si="27"/>
        <v>1</v>
      </c>
      <c r="BW71" s="2">
        <f t="shared" si="27"/>
        <v>1</v>
      </c>
      <c r="BX71" s="2">
        <f t="shared" si="27"/>
        <v>1</v>
      </c>
      <c r="BY71" s="2">
        <f t="shared" si="27"/>
        <v>1</v>
      </c>
      <c r="BZ71" s="2">
        <f t="shared" si="27"/>
        <v>1</v>
      </c>
      <c r="CA71" s="2">
        <f t="shared" si="27"/>
        <v>1</v>
      </c>
      <c r="CB71" s="2">
        <f t="shared" si="27"/>
        <v>1</v>
      </c>
      <c r="CC71" s="2">
        <f t="shared" si="27"/>
        <v>0</v>
      </c>
      <c r="CD71" s="2">
        <f t="shared" si="27"/>
        <v>0</v>
      </c>
      <c r="CE71" s="2">
        <f t="shared" si="27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ТА-6  -  δt_конд</v>
      </c>
      <c r="B72" s="15" t="s">
        <v>2398</v>
      </c>
      <c r="C72" s="18">
        <v>25</v>
      </c>
      <c r="D72" s="18">
        <v>5</v>
      </c>
      <c r="E72" s="22" t="s">
        <v>608</v>
      </c>
      <c r="F72" s="22">
        <v>3</v>
      </c>
      <c r="G72" s="22"/>
      <c r="H72" s="20">
        <f t="shared" ca="1" si="4"/>
        <v>0</v>
      </c>
      <c r="I72" s="16" t="str">
        <f t="shared" si="5"/>
        <v>06T002TA0022</v>
      </c>
      <c r="J72" s="54">
        <v>8.2881949810706956</v>
      </c>
      <c r="K72" s="54">
        <v>9.9609351626650522</v>
      </c>
      <c r="L72" s="54">
        <v>0</v>
      </c>
      <c r="M72" s="54">
        <v>0</v>
      </c>
      <c r="N72" s="54">
        <v>0</v>
      </c>
      <c r="O72" s="54">
        <v>0</v>
      </c>
      <c r="P72" s="54">
        <v>12.169360702157597</v>
      </c>
      <c r="Q72" s="54">
        <v>13.15340078620288</v>
      </c>
      <c r="R72" s="54">
        <v>16.187041831173257</v>
      </c>
      <c r="S72" s="54">
        <v>17.200299066392862</v>
      </c>
      <c r="T72" s="54">
        <v>16.736682964432855</v>
      </c>
      <c r="U72" s="54">
        <v>15.829431129254329</v>
      </c>
      <c r="V72" s="54">
        <v>15.578588146415257</v>
      </c>
      <c r="W72" s="56">
        <v>15.832692251685238</v>
      </c>
      <c r="X72" s="2">
        <f t="shared" ca="1" si="20"/>
        <v>0</v>
      </c>
      <c r="Y72" s="2">
        <f t="shared" ca="1" si="20"/>
        <v>0</v>
      </c>
      <c r="Z72" s="2">
        <f t="shared" ca="1" si="20"/>
        <v>0</v>
      </c>
      <c r="AA72" s="2">
        <f t="shared" ca="1" si="20"/>
        <v>0</v>
      </c>
      <c r="AB72" s="2">
        <f t="shared" ca="1" si="20"/>
        <v>0</v>
      </c>
      <c r="AC72" s="2">
        <f t="shared" ca="1" si="24"/>
        <v>0</v>
      </c>
      <c r="AD72" s="2">
        <f t="shared" ca="1" si="24"/>
        <v>0</v>
      </c>
      <c r="AE72" s="2">
        <f t="shared" ca="1" si="24"/>
        <v>0</v>
      </c>
      <c r="AF72" s="2">
        <f t="shared" ca="1" si="24"/>
        <v>0</v>
      </c>
      <c r="AG72" s="2">
        <f t="shared" ca="1" si="24"/>
        <v>0</v>
      </c>
      <c r="AH72" s="2">
        <f t="shared" ca="1" si="24"/>
        <v>0</v>
      </c>
      <c r="AI72" s="2">
        <f t="shared" ca="1" si="24"/>
        <v>0</v>
      </c>
      <c r="AJ72" s="2">
        <f t="shared" ca="1" si="24"/>
        <v>0</v>
      </c>
      <c r="AK72" s="2">
        <f t="shared" ca="1" si="24"/>
        <v>0</v>
      </c>
      <c r="AL72" s="55">
        <v>10.503446549248697</v>
      </c>
      <c r="AM72" s="55">
        <v>11.094888427215878</v>
      </c>
      <c r="AN72" s="55">
        <v>0</v>
      </c>
      <c r="AO72" s="55">
        <v>0</v>
      </c>
      <c r="AP72" s="55">
        <v>0</v>
      </c>
      <c r="AQ72" s="55">
        <v>0</v>
      </c>
      <c r="AR72" s="55">
        <v>11.925869989669518</v>
      </c>
      <c r="AS72" s="55">
        <v>13.375176472742117</v>
      </c>
      <c r="AT72" s="55">
        <v>13.091733669068883</v>
      </c>
      <c r="AU72" s="55">
        <v>14.34002278615681</v>
      </c>
      <c r="AV72" s="55">
        <v>13.591324616681497</v>
      </c>
      <c r="AW72" s="55">
        <v>12.648367815004175</v>
      </c>
      <c r="AX72" s="55">
        <v>13.245064285507635</v>
      </c>
      <c r="AY72" s="55">
        <v>13.232727493831584</v>
      </c>
      <c r="AZ72" s="2">
        <f t="shared" ca="1" si="21"/>
        <v>0</v>
      </c>
      <c r="BA72" s="2">
        <f t="shared" ca="1" si="21"/>
        <v>0</v>
      </c>
      <c r="BB72" s="2">
        <f t="shared" ca="1" si="21"/>
        <v>0</v>
      </c>
      <c r="BC72" s="2">
        <f t="shared" ca="1" si="21"/>
        <v>0</v>
      </c>
      <c r="BD72" s="2">
        <f t="shared" ca="1" si="21"/>
        <v>0</v>
      </c>
      <c r="BE72" s="2">
        <f t="shared" ca="1" si="25"/>
        <v>0</v>
      </c>
      <c r="BF72" s="2">
        <f t="shared" ca="1" si="25"/>
        <v>0</v>
      </c>
      <c r="BG72" s="2">
        <f t="shared" ca="1" si="25"/>
        <v>0</v>
      </c>
      <c r="BH72" s="2">
        <f t="shared" ca="1" si="25"/>
        <v>0</v>
      </c>
      <c r="BI72" s="2">
        <f t="shared" ca="1" si="25"/>
        <v>0</v>
      </c>
      <c r="BJ72" s="2">
        <f t="shared" ca="1" si="25"/>
        <v>0</v>
      </c>
      <c r="BK72" s="2">
        <f t="shared" ca="1" si="25"/>
        <v>0</v>
      </c>
      <c r="BL72" s="2">
        <f t="shared" ca="1" si="25"/>
        <v>0</v>
      </c>
      <c r="BM72" s="2">
        <f t="shared" ca="1" si="25"/>
        <v>0</v>
      </c>
      <c r="BN72" s="2" t="str">
        <f t="shared" si="8"/>
        <v>TA</v>
      </c>
      <c r="BO72" s="2">
        <f>IF(AND(COUNTIF(J72:W72,"&gt;0")&gt;6,COUNTIF(J72:W72,"&gt;0")=SUM(BR72:CE72)),SUM(BR72:CE72),0)</f>
        <v>0</v>
      </c>
      <c r="BP72" s="2">
        <f t="shared" ref="BP72:BP101" si="28">IF(AND(COUNTIF(J72:W72,"&gt;0")&gt;6,SUM(BR72:CE72)=0),1,0)</f>
        <v>1</v>
      </c>
      <c r="BR72" s="2">
        <f t="shared" si="27"/>
        <v>0</v>
      </c>
      <c r="BS72" s="2">
        <f t="shared" si="27"/>
        <v>0</v>
      </c>
      <c r="BT72" s="2">
        <f t="shared" si="27"/>
        <v>0</v>
      </c>
      <c r="BU72" s="2">
        <f t="shared" si="27"/>
        <v>0</v>
      </c>
      <c r="BV72" s="2">
        <f t="shared" si="27"/>
        <v>0</v>
      </c>
      <c r="BW72" s="2">
        <f t="shared" si="27"/>
        <v>0</v>
      </c>
      <c r="BX72" s="2">
        <f t="shared" si="27"/>
        <v>0</v>
      </c>
      <c r="BY72" s="2">
        <f t="shared" si="27"/>
        <v>0</v>
      </c>
      <c r="BZ72" s="2">
        <f t="shared" si="27"/>
        <v>0</v>
      </c>
      <c r="CA72" s="2">
        <f t="shared" si="27"/>
        <v>0</v>
      </c>
      <c r="CB72" s="2">
        <f t="shared" si="27"/>
        <v>0</v>
      </c>
      <c r="CC72" s="2">
        <f t="shared" si="27"/>
        <v>0</v>
      </c>
      <c r="CD72" s="2">
        <f t="shared" si="27"/>
        <v>0</v>
      </c>
      <c r="CE72" s="2">
        <f t="shared" si="27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ТА-7  -  δt_конд</v>
      </c>
      <c r="B73" s="15" t="s">
        <v>2399</v>
      </c>
      <c r="C73" s="18">
        <v>25</v>
      </c>
      <c r="D73" s="18">
        <v>5</v>
      </c>
      <c r="E73" s="22" t="s">
        <v>608</v>
      </c>
      <c r="F73" s="22">
        <v>3</v>
      </c>
      <c r="G73" s="22"/>
      <c r="H73" s="20">
        <f t="shared" ref="H73:H102" ca="1" si="29">IF(COUNTIF(OFFSET(H73,,2+$D$2+$B$3-$B$2,,$C$3-$B$3+1),"=42")+COUNTIF(OFFSET(H73,,2+$D$2+$B$3-$B$2,,$C$3-$B$3+1),"=21")&gt;0,1,0)</f>
        <v>0</v>
      </c>
      <c r="I73" s="16" t="str">
        <f t="shared" ref="I73:I103" si="30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07T002TA0022</v>
      </c>
      <c r="J73" s="54">
        <v>16.907584408110591</v>
      </c>
      <c r="K73" s="54">
        <v>17.600369134479987</v>
      </c>
      <c r="L73" s="54">
        <v>17.837126340912079</v>
      </c>
      <c r="M73" s="54">
        <v>17.359660449758888</v>
      </c>
      <c r="N73" s="54">
        <v>18.296481782022884</v>
      </c>
      <c r="O73" s="54">
        <v>19.890423467878595</v>
      </c>
      <c r="P73" s="54">
        <v>19.152887711672992</v>
      </c>
      <c r="Q73" s="54">
        <v>18.165062478601005</v>
      </c>
      <c r="R73" s="54">
        <v>18.865370735241267</v>
      </c>
      <c r="S73" s="54">
        <v>19.278278503493162</v>
      </c>
      <c r="T73" s="54">
        <v>19.119174808028294</v>
      </c>
      <c r="U73" s="54">
        <v>19.577063596640258</v>
      </c>
      <c r="V73" s="54">
        <v>19.352637572660417</v>
      </c>
      <c r="W73" s="56">
        <v>19.275438278639143</v>
      </c>
      <c r="X73" s="2">
        <f t="shared" ca="1" si="20"/>
        <v>0</v>
      </c>
      <c r="Y73" s="2">
        <f t="shared" ca="1" si="20"/>
        <v>0</v>
      </c>
      <c r="Z73" s="2">
        <f t="shared" ca="1" si="20"/>
        <v>0</v>
      </c>
      <c r="AA73" s="2">
        <f t="shared" ca="1" si="20"/>
        <v>0</v>
      </c>
      <c r="AB73" s="2">
        <f t="shared" ca="1" si="20"/>
        <v>0</v>
      </c>
      <c r="AC73" s="2">
        <f t="shared" ca="1" si="24"/>
        <v>0</v>
      </c>
      <c r="AD73" s="2">
        <f t="shared" ca="1" si="24"/>
        <v>0</v>
      </c>
      <c r="AE73" s="2">
        <f t="shared" ca="1" si="24"/>
        <v>0</v>
      </c>
      <c r="AF73" s="2">
        <f t="shared" ca="1" si="24"/>
        <v>0</v>
      </c>
      <c r="AG73" s="2">
        <f t="shared" ca="1" si="24"/>
        <v>0</v>
      </c>
      <c r="AH73" s="2">
        <f t="shared" ca="1" si="24"/>
        <v>0</v>
      </c>
      <c r="AI73" s="2">
        <f t="shared" ca="1" si="24"/>
        <v>0</v>
      </c>
      <c r="AJ73" s="2">
        <f t="shared" ca="1" si="24"/>
        <v>0</v>
      </c>
      <c r="AK73" s="2">
        <f t="shared" ca="1" si="24"/>
        <v>0</v>
      </c>
      <c r="AL73" s="55">
        <v>21.549107907007379</v>
      </c>
      <c r="AM73" s="55">
        <v>21.952309804643964</v>
      </c>
      <c r="AN73" s="55">
        <v>22.329410242338167</v>
      </c>
      <c r="AO73" s="55">
        <v>22.000045025242521</v>
      </c>
      <c r="AP73" s="55">
        <v>22.730163270426175</v>
      </c>
      <c r="AQ73" s="55">
        <v>22.854942573927541</v>
      </c>
      <c r="AR73" s="55">
        <v>25.368195893507362</v>
      </c>
      <c r="AS73" s="55">
        <v>23.398964372435774</v>
      </c>
      <c r="AT73" s="55">
        <v>23.553723901012354</v>
      </c>
      <c r="AU73" s="55">
        <v>24.096214710288926</v>
      </c>
      <c r="AV73" s="55">
        <v>25.20070612121857</v>
      </c>
      <c r="AW73" s="55">
        <v>21.750342016538053</v>
      </c>
      <c r="AX73" s="55">
        <v>21.675663221294236</v>
      </c>
      <c r="AY73" s="55">
        <v>21.771136328498283</v>
      </c>
      <c r="AZ73" s="2">
        <f t="shared" ca="1" si="21"/>
        <v>0</v>
      </c>
      <c r="BA73" s="2">
        <f t="shared" ca="1" si="21"/>
        <v>0</v>
      </c>
      <c r="BB73" s="2">
        <f t="shared" ca="1" si="21"/>
        <v>0</v>
      </c>
      <c r="BC73" s="2">
        <f t="shared" ca="1" si="21"/>
        <v>0</v>
      </c>
      <c r="BD73" s="2">
        <f t="shared" ca="1" si="21"/>
        <v>0</v>
      </c>
      <c r="BE73" s="2">
        <f t="shared" ca="1" si="25"/>
        <v>0</v>
      </c>
      <c r="BF73" s="2">
        <f t="shared" ca="1" si="25"/>
        <v>0</v>
      </c>
      <c r="BG73" s="2">
        <f t="shared" ca="1" si="25"/>
        <v>0</v>
      </c>
      <c r="BH73" s="2">
        <f t="shared" ca="1" si="25"/>
        <v>0</v>
      </c>
      <c r="BI73" s="2">
        <f t="shared" ca="1" si="25"/>
        <v>0</v>
      </c>
      <c r="BJ73" s="2">
        <f t="shared" ca="1" si="25"/>
        <v>0</v>
      </c>
      <c r="BK73" s="2">
        <f t="shared" ca="1" si="25"/>
        <v>0</v>
      </c>
      <c r="BL73" s="2">
        <f t="shared" ca="1" si="25"/>
        <v>0</v>
      </c>
      <c r="BM73" s="2">
        <f t="shared" ca="1" si="25"/>
        <v>0</v>
      </c>
      <c r="BN73" s="2" t="str">
        <f t="shared" ref="BN73:BN103" si="31">MID(B73,7,2)</f>
        <v>TA</v>
      </c>
      <c r="BO73" s="2">
        <f>IF(AND(COUNTIF(J73:W73,"&gt;0")&gt;6,COUNTIF(J73:W73,"&gt;0")=SUM(BR73:CE73)),SUM(BR73:CE73),0)</f>
        <v>0</v>
      </c>
      <c r="BP73" s="2">
        <f t="shared" si="28"/>
        <v>1</v>
      </c>
      <c r="BR73" s="2">
        <f t="shared" si="27"/>
        <v>0</v>
      </c>
      <c r="BS73" s="2">
        <f t="shared" si="27"/>
        <v>0</v>
      </c>
      <c r="BT73" s="2">
        <f t="shared" si="27"/>
        <v>0</v>
      </c>
      <c r="BU73" s="2">
        <f t="shared" si="27"/>
        <v>0</v>
      </c>
      <c r="BV73" s="2">
        <f t="shared" si="27"/>
        <v>0</v>
      </c>
      <c r="BW73" s="2">
        <f t="shared" si="27"/>
        <v>0</v>
      </c>
      <c r="BX73" s="2">
        <f t="shared" si="27"/>
        <v>0</v>
      </c>
      <c r="BY73" s="2">
        <f t="shared" si="27"/>
        <v>0</v>
      </c>
      <c r="BZ73" s="2">
        <f t="shared" si="27"/>
        <v>0</v>
      </c>
      <c r="CA73" s="2">
        <f t="shared" si="27"/>
        <v>0</v>
      </c>
      <c r="CB73" s="2">
        <f t="shared" si="27"/>
        <v>0</v>
      </c>
      <c r="CC73" s="2">
        <f t="shared" si="27"/>
        <v>0</v>
      </c>
      <c r="CD73" s="2">
        <f t="shared" si="27"/>
        <v>0</v>
      </c>
      <c r="CE73" s="2">
        <f t="shared" si="27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ТА-8  -  δt_конд</v>
      </c>
      <c r="B74" s="15" t="s">
        <v>2400</v>
      </c>
      <c r="C74" s="18">
        <v>25</v>
      </c>
      <c r="D74" s="18">
        <v>5</v>
      </c>
      <c r="E74" s="22" t="s">
        <v>608</v>
      </c>
      <c r="F74" s="22">
        <v>3</v>
      </c>
      <c r="G74" s="22"/>
      <c r="H74" s="20">
        <f t="shared" ca="1" si="29"/>
        <v>0</v>
      </c>
      <c r="I74" s="16" t="str">
        <f t="shared" si="30"/>
        <v>08T002TA0022</v>
      </c>
      <c r="J74" s="54">
        <v>20.760198763187955</v>
      </c>
      <c r="K74" s="54">
        <v>19.64161891570226</v>
      </c>
      <c r="L74" s="54">
        <v>20.451920697526955</v>
      </c>
      <c r="M74" s="54">
        <v>20.876552184683227</v>
      </c>
      <c r="N74" s="54">
        <v>20.555205060872961</v>
      </c>
      <c r="O74" s="54">
        <v>19.961055179598084</v>
      </c>
      <c r="P74" s="54">
        <v>21.348849088968809</v>
      </c>
      <c r="Q74" s="54">
        <v>21.102955354844589</v>
      </c>
      <c r="R74" s="54">
        <v>20.814086736231442</v>
      </c>
      <c r="S74" s="54">
        <v>21.823287055907301</v>
      </c>
      <c r="T74" s="54">
        <v>21.713490273629525</v>
      </c>
      <c r="U74" s="54">
        <v>20.649854622146361</v>
      </c>
      <c r="V74" s="54">
        <v>19.977992423474671</v>
      </c>
      <c r="W74" s="56">
        <v>21.124478092774254</v>
      </c>
      <c r="X74" s="2">
        <f t="shared" ca="1" si="20"/>
        <v>0</v>
      </c>
      <c r="Y74" s="2">
        <f t="shared" ca="1" si="20"/>
        <v>0</v>
      </c>
      <c r="Z74" s="2">
        <f t="shared" ca="1" si="20"/>
        <v>0</v>
      </c>
      <c r="AA74" s="2">
        <f t="shared" ca="1" si="20"/>
        <v>0</v>
      </c>
      <c r="AB74" s="2">
        <f t="shared" ca="1" si="20"/>
        <v>0</v>
      </c>
      <c r="AC74" s="2">
        <f t="shared" ca="1" si="24"/>
        <v>0</v>
      </c>
      <c r="AD74" s="2">
        <f t="shared" ca="1" si="24"/>
        <v>0</v>
      </c>
      <c r="AE74" s="2">
        <f t="shared" ca="1" si="24"/>
        <v>0</v>
      </c>
      <c r="AF74" s="2">
        <f t="shared" ca="1" si="24"/>
        <v>0</v>
      </c>
      <c r="AG74" s="2">
        <f t="shared" ca="1" si="24"/>
        <v>0</v>
      </c>
      <c r="AH74" s="2">
        <f t="shared" ca="1" si="24"/>
        <v>0</v>
      </c>
      <c r="AI74" s="2">
        <f t="shared" ca="1" si="24"/>
        <v>0</v>
      </c>
      <c r="AJ74" s="2">
        <f t="shared" ca="1" si="24"/>
        <v>0</v>
      </c>
      <c r="AK74" s="2">
        <f t="shared" ca="1" si="24"/>
        <v>0</v>
      </c>
      <c r="AL74" s="55">
        <v>22.674299068389988</v>
      </c>
      <c r="AM74" s="55">
        <v>22.407406652155952</v>
      </c>
      <c r="AN74" s="55">
        <v>22.727602393547851</v>
      </c>
      <c r="AO74" s="55">
        <v>22.054464688725879</v>
      </c>
      <c r="AP74" s="55">
        <v>22.132435335091245</v>
      </c>
      <c r="AQ74" s="55">
        <v>22.275863006467205</v>
      </c>
      <c r="AR74" s="55">
        <v>22.412002209380784</v>
      </c>
      <c r="AS74" s="55">
        <v>22.482064169354079</v>
      </c>
      <c r="AT74" s="55">
        <v>22.882634455629915</v>
      </c>
      <c r="AU74" s="55">
        <v>23.987618253555329</v>
      </c>
      <c r="AV74" s="55">
        <v>24.086101350723702</v>
      </c>
      <c r="AW74" s="55">
        <v>22.440614558682213</v>
      </c>
      <c r="AX74" s="55">
        <v>22.350109230116598</v>
      </c>
      <c r="AY74" s="55">
        <v>22.548812399796986</v>
      </c>
      <c r="AZ74" s="2">
        <f t="shared" ca="1" si="21"/>
        <v>0</v>
      </c>
      <c r="BA74" s="2">
        <f t="shared" ca="1" si="21"/>
        <v>0</v>
      </c>
      <c r="BB74" s="2">
        <f t="shared" ca="1" si="21"/>
        <v>0</v>
      </c>
      <c r="BC74" s="2">
        <f t="shared" ca="1" si="21"/>
        <v>0</v>
      </c>
      <c r="BD74" s="2">
        <f t="shared" ca="1" si="21"/>
        <v>0</v>
      </c>
      <c r="BE74" s="2">
        <f t="shared" ca="1" si="25"/>
        <v>0</v>
      </c>
      <c r="BF74" s="2">
        <f t="shared" ca="1" si="25"/>
        <v>0</v>
      </c>
      <c r="BG74" s="2">
        <f t="shared" ca="1" si="25"/>
        <v>0</v>
      </c>
      <c r="BH74" s="2">
        <f t="shared" ca="1" si="25"/>
        <v>0</v>
      </c>
      <c r="BI74" s="2">
        <f t="shared" ca="1" si="25"/>
        <v>0</v>
      </c>
      <c r="BJ74" s="2">
        <f t="shared" ca="1" si="25"/>
        <v>0</v>
      </c>
      <c r="BK74" s="2">
        <f t="shared" ca="1" si="25"/>
        <v>0</v>
      </c>
      <c r="BL74" s="2">
        <f t="shared" ca="1" si="25"/>
        <v>0</v>
      </c>
      <c r="BM74" s="2">
        <f t="shared" ca="1" si="25"/>
        <v>0</v>
      </c>
      <c r="BN74" s="2" t="str">
        <f t="shared" si="31"/>
        <v>TA</v>
      </c>
      <c r="BO74" s="2">
        <f>IF(AND(COUNTIF(J74:W74,"&gt;0")&gt;6,COUNTIF(J74:W74,"&gt;0")=SUM(BR74:CE74)),SUM(BR74:CE74),0)</f>
        <v>0</v>
      </c>
      <c r="BP74" s="2">
        <f t="shared" si="28"/>
        <v>1</v>
      </c>
      <c r="BR74" s="2">
        <f t="shared" si="27"/>
        <v>0</v>
      </c>
      <c r="BS74" s="2">
        <f t="shared" si="27"/>
        <v>0</v>
      </c>
      <c r="BT74" s="2">
        <f t="shared" si="27"/>
        <v>0</v>
      </c>
      <c r="BU74" s="2">
        <f t="shared" si="27"/>
        <v>0</v>
      </c>
      <c r="BV74" s="2">
        <f t="shared" si="27"/>
        <v>0</v>
      </c>
      <c r="BW74" s="2">
        <f t="shared" si="27"/>
        <v>0</v>
      </c>
      <c r="BX74" s="2">
        <f t="shared" si="27"/>
        <v>0</v>
      </c>
      <c r="BY74" s="2">
        <f t="shared" si="27"/>
        <v>0</v>
      </c>
      <c r="BZ74" s="2">
        <f t="shared" si="27"/>
        <v>0</v>
      </c>
      <c r="CA74" s="2">
        <f t="shared" si="27"/>
        <v>0</v>
      </c>
      <c r="CB74" s="2">
        <f t="shared" si="27"/>
        <v>0</v>
      </c>
      <c r="CC74" s="2">
        <f t="shared" si="27"/>
        <v>0</v>
      </c>
      <c r="CD74" s="2">
        <f t="shared" si="27"/>
        <v>0</v>
      </c>
      <c r="CE74" s="2">
        <f t="shared" si="27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ТА-3  -  W</v>
      </c>
      <c r="B75" s="15" t="s">
        <v>2401</v>
      </c>
      <c r="C75" s="18">
        <v>98</v>
      </c>
      <c r="D75" s="18">
        <v>80</v>
      </c>
      <c r="E75" s="22" t="s">
        <v>2430</v>
      </c>
      <c r="F75" s="22">
        <v>3</v>
      </c>
      <c r="G75" s="22"/>
      <c r="H75" s="20">
        <f t="shared" ca="1" si="29"/>
        <v>0</v>
      </c>
      <c r="I75" s="16" t="str">
        <f t="shared" si="30"/>
        <v>03T012KV0022</v>
      </c>
      <c r="J75" s="54">
        <v>94.156718612510787</v>
      </c>
      <c r="K75" s="54">
        <v>95.531524833394712</v>
      </c>
      <c r="L75" s="54">
        <v>95.397489213969266</v>
      </c>
      <c r="M75" s="54">
        <v>95.286069036388895</v>
      </c>
      <c r="N75" s="54">
        <v>95.367730334011839</v>
      </c>
      <c r="O75" s="54">
        <v>95.26617563257021</v>
      </c>
      <c r="P75" s="54">
        <v>95.076200133975959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6">
        <v>0</v>
      </c>
      <c r="X75" s="2">
        <f t="shared" ca="1" si="20"/>
        <v>0</v>
      </c>
      <c r="Y75" s="2">
        <f t="shared" ca="1" si="20"/>
        <v>0</v>
      </c>
      <c r="Z75" s="2">
        <f t="shared" ca="1" si="20"/>
        <v>0</v>
      </c>
      <c r="AA75" s="2">
        <f t="shared" ca="1" si="20"/>
        <v>0</v>
      </c>
      <c r="AB75" s="2">
        <f t="shared" ca="1" si="20"/>
        <v>0</v>
      </c>
      <c r="AC75" s="2">
        <f t="shared" ca="1" si="24"/>
        <v>0</v>
      </c>
      <c r="AD75" s="2">
        <f t="shared" ca="1" si="24"/>
        <v>0</v>
      </c>
      <c r="AE75" s="2">
        <f t="shared" ca="1" si="24"/>
        <v>2</v>
      </c>
      <c r="AF75" s="2">
        <f t="shared" ca="1" si="24"/>
        <v>2</v>
      </c>
      <c r="AG75" s="2">
        <f t="shared" ca="1" si="24"/>
        <v>2</v>
      </c>
      <c r="AH75" s="2">
        <f t="shared" ca="1" si="24"/>
        <v>2</v>
      </c>
      <c r="AI75" s="2">
        <f t="shared" ca="1" si="24"/>
        <v>2</v>
      </c>
      <c r="AJ75" s="2">
        <f t="shared" ca="1" si="24"/>
        <v>2</v>
      </c>
      <c r="AK75" s="2">
        <f t="shared" ca="1" si="24"/>
        <v>2</v>
      </c>
      <c r="AL75" s="55">
        <v>96.969956092338649</v>
      </c>
      <c r="AM75" s="55">
        <v>97.119190186118402</v>
      </c>
      <c r="AN75" s="55">
        <v>97.058598048336492</v>
      </c>
      <c r="AO75" s="55">
        <v>96.943148400117494</v>
      </c>
      <c r="AP75" s="55">
        <v>96.992391456783224</v>
      </c>
      <c r="AQ75" s="55">
        <v>97.027055893078554</v>
      </c>
      <c r="AR75" s="55">
        <v>96.65774277653621</v>
      </c>
      <c r="AS75" s="55">
        <v>0</v>
      </c>
      <c r="AT75" s="55">
        <v>0</v>
      </c>
      <c r="AU75" s="55">
        <v>0</v>
      </c>
      <c r="AV75" s="55">
        <v>0</v>
      </c>
      <c r="AW75" s="55">
        <v>0</v>
      </c>
      <c r="AX75" s="55">
        <v>0</v>
      </c>
      <c r="AY75" s="55">
        <v>0</v>
      </c>
      <c r="AZ75" s="2">
        <f t="shared" ca="1" si="21"/>
        <v>0</v>
      </c>
      <c r="BA75" s="2">
        <f t="shared" ca="1" si="21"/>
        <v>0</v>
      </c>
      <c r="BB75" s="2">
        <f t="shared" ca="1" si="21"/>
        <v>0</v>
      </c>
      <c r="BC75" s="2">
        <f t="shared" ca="1" si="21"/>
        <v>0</v>
      </c>
      <c r="BD75" s="2">
        <f t="shared" ca="1" si="21"/>
        <v>0</v>
      </c>
      <c r="BE75" s="2">
        <f t="shared" ca="1" si="25"/>
        <v>0</v>
      </c>
      <c r="BF75" s="2">
        <f t="shared" ca="1" si="25"/>
        <v>0</v>
      </c>
      <c r="BG75" s="2">
        <f t="shared" ca="1" si="25"/>
        <v>0</v>
      </c>
      <c r="BH75" s="2">
        <f t="shared" ca="1" si="25"/>
        <v>0</v>
      </c>
      <c r="BI75" s="2">
        <f t="shared" ca="1" si="25"/>
        <v>0</v>
      </c>
      <c r="BJ75" s="2">
        <f t="shared" ca="1" si="25"/>
        <v>0</v>
      </c>
      <c r="BK75" s="2">
        <f t="shared" ca="1" si="25"/>
        <v>0</v>
      </c>
      <c r="BL75" s="2">
        <f t="shared" ca="1" si="25"/>
        <v>0</v>
      </c>
      <c r="BM75" s="2">
        <f t="shared" ca="1" si="25"/>
        <v>0</v>
      </c>
      <c r="BN75" s="2" t="str">
        <f t="shared" si="31"/>
        <v>KV</v>
      </c>
      <c r="BP75" s="2">
        <f t="shared" si="28"/>
        <v>1</v>
      </c>
      <c r="BR75" s="2">
        <f t="shared" ref="BR75:CE80" si="32">IF(AND(J95 &gt;0,J75 &gt;0,J75&lt;$D75),1,0)</f>
        <v>0</v>
      </c>
      <c r="BS75" s="2">
        <f t="shared" si="32"/>
        <v>0</v>
      </c>
      <c r="BT75" s="2">
        <f t="shared" si="32"/>
        <v>0</v>
      </c>
      <c r="BU75" s="2">
        <f t="shared" si="32"/>
        <v>0</v>
      </c>
      <c r="BV75" s="2">
        <f t="shared" si="32"/>
        <v>0</v>
      </c>
      <c r="BW75" s="2">
        <f t="shared" si="32"/>
        <v>0</v>
      </c>
      <c r="BX75" s="2">
        <f t="shared" si="32"/>
        <v>0</v>
      </c>
      <c r="BY75" s="2">
        <f t="shared" si="32"/>
        <v>0</v>
      </c>
      <c r="BZ75" s="2">
        <f t="shared" si="32"/>
        <v>0</v>
      </c>
      <c r="CA75" s="2">
        <f t="shared" si="32"/>
        <v>0</v>
      </c>
      <c r="CB75" s="2">
        <f t="shared" si="32"/>
        <v>0</v>
      </c>
      <c r="CC75" s="2">
        <f t="shared" si="32"/>
        <v>0</v>
      </c>
      <c r="CD75" s="2">
        <f t="shared" si="32"/>
        <v>0</v>
      </c>
      <c r="CE75" s="2">
        <f t="shared" si="32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ТА-4  -  W</v>
      </c>
      <c r="B76" s="15" t="s">
        <v>2402</v>
      </c>
      <c r="C76" s="18">
        <v>98</v>
      </c>
      <c r="D76" s="18">
        <v>80</v>
      </c>
      <c r="E76" s="22" t="s">
        <v>2430</v>
      </c>
      <c r="F76" s="22">
        <v>3</v>
      </c>
      <c r="G76" s="22"/>
      <c r="H76" s="20">
        <f t="shared" ca="1" si="29"/>
        <v>0</v>
      </c>
      <c r="I76" s="16" t="str">
        <f t="shared" si="30"/>
        <v>04T012KV0022</v>
      </c>
      <c r="J76" s="54">
        <v>94.235300126529225</v>
      </c>
      <c r="K76" s="54">
        <v>94.344125262447662</v>
      </c>
      <c r="L76" s="54">
        <v>94.779007278847018</v>
      </c>
      <c r="M76" s="54">
        <v>93.826866282526126</v>
      </c>
      <c r="N76" s="54">
        <v>94.395876247894364</v>
      </c>
      <c r="O76" s="54">
        <v>94.771030646541504</v>
      </c>
      <c r="P76" s="54">
        <v>95.039005534540706</v>
      </c>
      <c r="Q76" s="54">
        <v>94.401357637423828</v>
      </c>
      <c r="R76" s="54">
        <v>95.002890463969905</v>
      </c>
      <c r="S76" s="54">
        <v>95.095407673698489</v>
      </c>
      <c r="T76" s="54">
        <v>94.932620724130331</v>
      </c>
      <c r="U76" s="54">
        <v>93.549658136603966</v>
      </c>
      <c r="V76" s="54">
        <v>94.249567076304061</v>
      </c>
      <c r="W76" s="56">
        <v>95.00334118847023</v>
      </c>
      <c r="X76" s="2">
        <f t="shared" ca="1" si="20"/>
        <v>0</v>
      </c>
      <c r="Y76" s="2">
        <f t="shared" ca="1" si="20"/>
        <v>0</v>
      </c>
      <c r="Z76" s="2">
        <f t="shared" ca="1" si="20"/>
        <v>0</v>
      </c>
      <c r="AA76" s="2">
        <f t="shared" ca="1" si="20"/>
        <v>0</v>
      </c>
      <c r="AB76" s="2">
        <f t="shared" ca="1" si="20"/>
        <v>0</v>
      </c>
      <c r="AC76" s="2">
        <f t="shared" ca="1" si="24"/>
        <v>0</v>
      </c>
      <c r="AD76" s="2">
        <f t="shared" ca="1" si="24"/>
        <v>0</v>
      </c>
      <c r="AE76" s="2">
        <f t="shared" ca="1" si="24"/>
        <v>0</v>
      </c>
      <c r="AF76" s="2">
        <f t="shared" ca="1" si="24"/>
        <v>0</v>
      </c>
      <c r="AG76" s="2">
        <f t="shared" ca="1" si="24"/>
        <v>0</v>
      </c>
      <c r="AH76" s="2">
        <f t="shared" ca="1" si="24"/>
        <v>0</v>
      </c>
      <c r="AI76" s="2">
        <f t="shared" ca="1" si="24"/>
        <v>0</v>
      </c>
      <c r="AJ76" s="2">
        <f t="shared" ca="1" si="24"/>
        <v>0</v>
      </c>
      <c r="AK76" s="2">
        <f t="shared" ca="1" si="24"/>
        <v>0</v>
      </c>
      <c r="AL76" s="55">
        <v>97.380406373173358</v>
      </c>
      <c r="AM76" s="55">
        <v>97.530226922156004</v>
      </c>
      <c r="AN76" s="55">
        <v>97.472191305095876</v>
      </c>
      <c r="AO76" s="55">
        <v>96.96989574005471</v>
      </c>
      <c r="AP76" s="55">
        <v>97.108723273723726</v>
      </c>
      <c r="AQ76" s="55">
        <v>97.404121799658341</v>
      </c>
      <c r="AR76" s="55">
        <v>96.299861435044335</v>
      </c>
      <c r="AS76" s="55">
        <v>97.770730771438309</v>
      </c>
      <c r="AT76" s="55">
        <v>97.654293811625024</v>
      </c>
      <c r="AU76" s="55">
        <v>97.505795984468847</v>
      </c>
      <c r="AV76" s="55">
        <v>96.634003080563886</v>
      </c>
      <c r="AW76" s="55">
        <v>97.096738128060892</v>
      </c>
      <c r="AX76" s="55">
        <v>97.664476994828576</v>
      </c>
      <c r="AY76" s="55">
        <v>98.27471218404196</v>
      </c>
      <c r="AZ76" s="2">
        <f t="shared" ca="1" si="21"/>
        <v>0</v>
      </c>
      <c r="BA76" s="2">
        <f t="shared" ca="1" si="21"/>
        <v>0</v>
      </c>
      <c r="BB76" s="2">
        <f t="shared" ca="1" si="21"/>
        <v>0</v>
      </c>
      <c r="BC76" s="2">
        <f t="shared" ca="1" si="21"/>
        <v>0</v>
      </c>
      <c r="BD76" s="2">
        <f t="shared" ca="1" si="21"/>
        <v>0</v>
      </c>
      <c r="BE76" s="2">
        <f t="shared" ca="1" si="25"/>
        <v>0</v>
      </c>
      <c r="BF76" s="2">
        <f t="shared" ca="1" si="25"/>
        <v>0</v>
      </c>
      <c r="BG76" s="2">
        <f t="shared" ca="1" si="25"/>
        <v>0</v>
      </c>
      <c r="BH76" s="2">
        <f t="shared" ca="1" si="25"/>
        <v>0</v>
      </c>
      <c r="BI76" s="2">
        <f t="shared" ca="1" si="25"/>
        <v>0</v>
      </c>
      <c r="BJ76" s="2">
        <f t="shared" ca="1" si="25"/>
        <v>0</v>
      </c>
      <c r="BK76" s="2">
        <f t="shared" ca="1" si="25"/>
        <v>0</v>
      </c>
      <c r="BL76" s="2">
        <f t="shared" ca="1" si="25"/>
        <v>0</v>
      </c>
      <c r="BM76" s="2">
        <f t="shared" ca="1" si="25"/>
        <v>0</v>
      </c>
      <c r="BN76" s="2" t="str">
        <f t="shared" si="31"/>
        <v>KV</v>
      </c>
      <c r="BO76" s="2">
        <f>IF(AND(COUNTIF(J76:W76,"&gt;0")&gt;6,COUNTIF(J76:W76,"&gt;0")=SUM(BR76:CE76)),SUM(BR76:CE76),0)</f>
        <v>0</v>
      </c>
      <c r="BP76" s="2">
        <f t="shared" si="28"/>
        <v>1</v>
      </c>
      <c r="BR76" s="2">
        <f t="shared" si="32"/>
        <v>0</v>
      </c>
      <c r="BS76" s="2">
        <f t="shared" si="32"/>
        <v>0</v>
      </c>
      <c r="BT76" s="2">
        <f t="shared" si="32"/>
        <v>0</v>
      </c>
      <c r="BU76" s="2">
        <f t="shared" si="32"/>
        <v>0</v>
      </c>
      <c r="BV76" s="2">
        <f t="shared" si="32"/>
        <v>0</v>
      </c>
      <c r="BW76" s="2">
        <f t="shared" si="32"/>
        <v>0</v>
      </c>
      <c r="BX76" s="2">
        <f t="shared" si="32"/>
        <v>0</v>
      </c>
      <c r="BY76" s="2">
        <f t="shared" si="32"/>
        <v>0</v>
      </c>
      <c r="BZ76" s="2">
        <f t="shared" si="32"/>
        <v>0</v>
      </c>
      <c r="CA76" s="2">
        <f t="shared" si="32"/>
        <v>0</v>
      </c>
      <c r="CB76" s="2">
        <f t="shared" si="32"/>
        <v>0</v>
      </c>
      <c r="CC76" s="2">
        <f t="shared" si="32"/>
        <v>0</v>
      </c>
      <c r="CD76" s="2">
        <f t="shared" si="32"/>
        <v>0</v>
      </c>
      <c r="CE76" s="2">
        <f t="shared" si="32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ТА-5  -  W</v>
      </c>
      <c r="B77" s="15" t="s">
        <v>2403</v>
      </c>
      <c r="C77" s="18">
        <v>98</v>
      </c>
      <c r="D77" s="18">
        <v>80</v>
      </c>
      <c r="E77" s="22" t="s">
        <v>2430</v>
      </c>
      <c r="F77" s="22">
        <v>3</v>
      </c>
      <c r="G77" s="22"/>
      <c r="H77" s="20">
        <f t="shared" ca="1" si="29"/>
        <v>0</v>
      </c>
      <c r="I77" s="16" t="str">
        <f t="shared" si="30"/>
        <v>05T012KV0022</v>
      </c>
      <c r="J77" s="54">
        <v>92.757248344568737</v>
      </c>
      <c r="K77" s="54">
        <v>93.39245631620382</v>
      </c>
      <c r="L77" s="54">
        <v>93.899763999261594</v>
      </c>
      <c r="M77" s="54">
        <v>94.192142044554885</v>
      </c>
      <c r="N77" s="54">
        <v>92.891695129733648</v>
      </c>
      <c r="O77" s="54">
        <v>92.500596236526846</v>
      </c>
      <c r="P77" s="54">
        <v>92.350122435962163</v>
      </c>
      <c r="Q77" s="54">
        <v>93.627894158864962</v>
      </c>
      <c r="R77" s="54">
        <v>92.928455606091248</v>
      </c>
      <c r="S77" s="54">
        <v>92.352840138019573</v>
      </c>
      <c r="T77" s="54">
        <v>92.51004065835285</v>
      </c>
      <c r="U77" s="54">
        <v>0</v>
      </c>
      <c r="V77" s="54">
        <v>0</v>
      </c>
      <c r="W77" s="56">
        <v>0</v>
      </c>
      <c r="X77" s="2">
        <f t="shared" ca="1" si="20"/>
        <v>0</v>
      </c>
      <c r="Y77" s="2">
        <f t="shared" ca="1" si="20"/>
        <v>0</v>
      </c>
      <c r="Z77" s="2">
        <f t="shared" ca="1" si="20"/>
        <v>0</v>
      </c>
      <c r="AA77" s="2">
        <f t="shared" ca="1" si="20"/>
        <v>0</v>
      </c>
      <c r="AB77" s="2">
        <f t="shared" ca="1" si="20"/>
        <v>0</v>
      </c>
      <c r="AC77" s="2">
        <f t="shared" ca="1" si="24"/>
        <v>0</v>
      </c>
      <c r="AD77" s="2">
        <f t="shared" ca="1" si="24"/>
        <v>0</v>
      </c>
      <c r="AE77" s="2">
        <f t="shared" ca="1" si="24"/>
        <v>0</v>
      </c>
      <c r="AF77" s="2">
        <f t="shared" ca="1" si="24"/>
        <v>0</v>
      </c>
      <c r="AG77" s="2">
        <f t="shared" ca="1" si="24"/>
        <v>0</v>
      </c>
      <c r="AH77" s="2">
        <f t="shared" ca="1" si="24"/>
        <v>0</v>
      </c>
      <c r="AI77" s="2">
        <f t="shared" ca="1" si="24"/>
        <v>2</v>
      </c>
      <c r="AJ77" s="2">
        <f t="shared" ca="1" si="24"/>
        <v>2</v>
      </c>
      <c r="AK77" s="2">
        <f t="shared" ca="1" si="24"/>
        <v>2</v>
      </c>
      <c r="AL77" s="55">
        <v>98.334923755390633</v>
      </c>
      <c r="AM77" s="55">
        <v>98.714765164878514</v>
      </c>
      <c r="AN77" s="55">
        <v>98.531776999803753</v>
      </c>
      <c r="AO77" s="55">
        <v>98.554101001796354</v>
      </c>
      <c r="AP77" s="55">
        <v>98.597526024177697</v>
      </c>
      <c r="AQ77" s="55">
        <v>98.56144619195544</v>
      </c>
      <c r="AR77" s="55">
        <v>98.423595241155823</v>
      </c>
      <c r="AS77" s="55">
        <v>98.159207380564311</v>
      </c>
      <c r="AT77" s="55">
        <v>98.269963999043227</v>
      </c>
      <c r="AU77" s="55">
        <v>98.414263003875845</v>
      </c>
      <c r="AV77" s="55">
        <v>98.416386645843104</v>
      </c>
      <c r="AW77" s="55">
        <v>0</v>
      </c>
      <c r="AX77" s="55">
        <v>0</v>
      </c>
      <c r="AY77" s="55">
        <v>0</v>
      </c>
      <c r="AZ77" s="2">
        <f t="shared" ca="1" si="21"/>
        <v>0</v>
      </c>
      <c r="BA77" s="2">
        <f t="shared" ca="1" si="21"/>
        <v>0</v>
      </c>
      <c r="BB77" s="2">
        <f t="shared" ca="1" si="21"/>
        <v>0</v>
      </c>
      <c r="BC77" s="2">
        <f t="shared" ca="1" si="21"/>
        <v>0</v>
      </c>
      <c r="BD77" s="2">
        <f t="shared" ca="1" si="21"/>
        <v>0</v>
      </c>
      <c r="BE77" s="2">
        <f t="shared" ca="1" si="25"/>
        <v>0</v>
      </c>
      <c r="BF77" s="2">
        <f t="shared" ca="1" si="25"/>
        <v>0</v>
      </c>
      <c r="BG77" s="2">
        <f t="shared" ca="1" si="25"/>
        <v>0</v>
      </c>
      <c r="BH77" s="2">
        <f t="shared" ca="1" si="25"/>
        <v>0</v>
      </c>
      <c r="BI77" s="2">
        <f t="shared" ca="1" si="25"/>
        <v>0</v>
      </c>
      <c r="BJ77" s="2">
        <f t="shared" ca="1" si="25"/>
        <v>0</v>
      </c>
      <c r="BK77" s="2">
        <f t="shared" ca="1" si="25"/>
        <v>0</v>
      </c>
      <c r="BL77" s="2">
        <f t="shared" ca="1" si="25"/>
        <v>0</v>
      </c>
      <c r="BM77" s="2">
        <f t="shared" ca="1" si="25"/>
        <v>0</v>
      </c>
      <c r="BN77" s="2" t="str">
        <f t="shared" si="31"/>
        <v>KV</v>
      </c>
      <c r="BP77" s="2">
        <f t="shared" si="28"/>
        <v>1</v>
      </c>
      <c r="BR77" s="2">
        <f t="shared" si="32"/>
        <v>0</v>
      </c>
      <c r="BS77" s="2">
        <f t="shared" si="32"/>
        <v>0</v>
      </c>
      <c r="BT77" s="2">
        <f t="shared" si="32"/>
        <v>0</v>
      </c>
      <c r="BU77" s="2">
        <f t="shared" si="32"/>
        <v>0</v>
      </c>
      <c r="BV77" s="2">
        <f t="shared" si="32"/>
        <v>0</v>
      </c>
      <c r="BW77" s="2">
        <f t="shared" si="32"/>
        <v>0</v>
      </c>
      <c r="BX77" s="2">
        <f t="shared" si="32"/>
        <v>0</v>
      </c>
      <c r="BY77" s="2">
        <f t="shared" si="32"/>
        <v>0</v>
      </c>
      <c r="BZ77" s="2">
        <f t="shared" si="32"/>
        <v>0</v>
      </c>
      <c r="CA77" s="2">
        <f t="shared" si="32"/>
        <v>0</v>
      </c>
      <c r="CB77" s="2">
        <f t="shared" si="32"/>
        <v>0</v>
      </c>
      <c r="CC77" s="2">
        <f t="shared" si="32"/>
        <v>0</v>
      </c>
      <c r="CD77" s="2">
        <f t="shared" si="32"/>
        <v>0</v>
      </c>
      <c r="CE77" s="2">
        <f t="shared" si="32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ТА-6  -  W</v>
      </c>
      <c r="B78" s="15" t="s">
        <v>2404</v>
      </c>
      <c r="C78" s="18">
        <v>98</v>
      </c>
      <c r="D78" s="18">
        <v>80</v>
      </c>
      <c r="E78" s="22" t="s">
        <v>2430</v>
      </c>
      <c r="F78" s="22">
        <v>3</v>
      </c>
      <c r="G78" s="22"/>
      <c r="H78" s="20">
        <f t="shared" ca="1" si="29"/>
        <v>0</v>
      </c>
      <c r="I78" s="16" t="str">
        <f t="shared" si="30"/>
        <v>06T012KV0022</v>
      </c>
      <c r="J78" s="54">
        <v>94.94154993935912</v>
      </c>
      <c r="K78" s="54">
        <v>94.673650005639317</v>
      </c>
      <c r="L78" s="54">
        <v>0</v>
      </c>
      <c r="M78" s="54">
        <v>0</v>
      </c>
      <c r="N78" s="54">
        <v>0</v>
      </c>
      <c r="O78" s="54">
        <v>0</v>
      </c>
      <c r="P78" s="54">
        <v>95.043382798612598</v>
      </c>
      <c r="Q78" s="54">
        <v>92.650438450193633</v>
      </c>
      <c r="R78" s="54">
        <v>92.817431961303143</v>
      </c>
      <c r="S78" s="54">
        <v>93.325762106359704</v>
      </c>
      <c r="T78" s="54">
        <v>93.697318267152667</v>
      </c>
      <c r="U78" s="54">
        <v>95.402917445410225</v>
      </c>
      <c r="V78" s="54">
        <v>95.393080269017517</v>
      </c>
      <c r="W78" s="56">
        <v>95.487434640516113</v>
      </c>
      <c r="X78" s="2">
        <f t="shared" ca="1" si="20"/>
        <v>0</v>
      </c>
      <c r="Y78" s="2">
        <f t="shared" ca="1" si="20"/>
        <v>0</v>
      </c>
      <c r="Z78" s="2">
        <f t="shared" ca="1" si="20"/>
        <v>2</v>
      </c>
      <c r="AA78" s="2">
        <f t="shared" ca="1" si="20"/>
        <v>2</v>
      </c>
      <c r="AB78" s="2">
        <f t="shared" ca="1" si="20"/>
        <v>2</v>
      </c>
      <c r="AC78" s="2">
        <f t="shared" ca="1" si="24"/>
        <v>2</v>
      </c>
      <c r="AD78" s="2">
        <f t="shared" ca="1" si="24"/>
        <v>0</v>
      </c>
      <c r="AE78" s="2">
        <f t="shared" ca="1" si="24"/>
        <v>0</v>
      </c>
      <c r="AF78" s="2">
        <f t="shared" ca="1" si="24"/>
        <v>0</v>
      </c>
      <c r="AG78" s="2">
        <f t="shared" ca="1" si="24"/>
        <v>0</v>
      </c>
      <c r="AH78" s="2">
        <f t="shared" ca="1" si="24"/>
        <v>0</v>
      </c>
      <c r="AI78" s="2">
        <f t="shared" ca="1" si="24"/>
        <v>0</v>
      </c>
      <c r="AJ78" s="2">
        <f t="shared" ca="1" si="24"/>
        <v>0</v>
      </c>
      <c r="AK78" s="2">
        <f t="shared" ca="1" si="24"/>
        <v>0</v>
      </c>
      <c r="AL78" s="55">
        <v>96.710152277828215</v>
      </c>
      <c r="AM78" s="55">
        <v>96.926063950140431</v>
      </c>
      <c r="AN78" s="55">
        <v>0</v>
      </c>
      <c r="AO78" s="55">
        <v>0</v>
      </c>
      <c r="AP78" s="55">
        <v>0</v>
      </c>
      <c r="AQ78" s="55">
        <v>0</v>
      </c>
      <c r="AR78" s="55">
        <v>97.242017256099814</v>
      </c>
      <c r="AS78" s="55">
        <v>93.556825488030171</v>
      </c>
      <c r="AT78" s="55">
        <v>94.303742590894757</v>
      </c>
      <c r="AU78" s="55">
        <v>94.180979183431518</v>
      </c>
      <c r="AV78" s="55">
        <v>94.512679538922356</v>
      </c>
      <c r="AW78" s="55">
        <v>95.938784026479937</v>
      </c>
      <c r="AX78" s="55">
        <v>95.688798631126531</v>
      </c>
      <c r="AY78" s="55">
        <v>95.816864326776837</v>
      </c>
      <c r="AZ78" s="2">
        <f t="shared" ca="1" si="21"/>
        <v>0</v>
      </c>
      <c r="BA78" s="2">
        <f t="shared" ca="1" si="21"/>
        <v>0</v>
      </c>
      <c r="BB78" s="2">
        <f t="shared" ca="1" si="21"/>
        <v>0</v>
      </c>
      <c r="BC78" s="2">
        <f t="shared" ca="1" si="21"/>
        <v>0</v>
      </c>
      <c r="BD78" s="2">
        <f t="shared" ca="1" si="21"/>
        <v>0</v>
      </c>
      <c r="BE78" s="2">
        <f t="shared" ca="1" si="25"/>
        <v>0</v>
      </c>
      <c r="BF78" s="2">
        <f t="shared" ca="1" si="25"/>
        <v>0</v>
      </c>
      <c r="BG78" s="2">
        <f t="shared" ca="1" si="25"/>
        <v>0</v>
      </c>
      <c r="BH78" s="2">
        <f t="shared" ca="1" si="25"/>
        <v>0</v>
      </c>
      <c r="BI78" s="2">
        <f t="shared" ca="1" si="25"/>
        <v>0</v>
      </c>
      <c r="BJ78" s="2">
        <f t="shared" ca="1" si="25"/>
        <v>0</v>
      </c>
      <c r="BK78" s="2">
        <f t="shared" ca="1" si="25"/>
        <v>0</v>
      </c>
      <c r="BL78" s="2">
        <f t="shared" ca="1" si="25"/>
        <v>0</v>
      </c>
      <c r="BM78" s="2">
        <f t="shared" ca="1" si="25"/>
        <v>0</v>
      </c>
      <c r="BN78" s="2" t="str">
        <f t="shared" si="31"/>
        <v>KV</v>
      </c>
      <c r="BO78" s="2">
        <f>IF(AND(COUNTIF(J78:W78,"&gt;0")&gt;6,COUNTIF(J78:W78,"&gt;0")=SUM(BR78:CE78)),SUM(BR78:CE78),0)</f>
        <v>0</v>
      </c>
      <c r="BP78" s="2">
        <f t="shared" si="28"/>
        <v>1</v>
      </c>
      <c r="BR78" s="2">
        <f t="shared" si="32"/>
        <v>0</v>
      </c>
      <c r="BS78" s="2">
        <f t="shared" si="32"/>
        <v>0</v>
      </c>
      <c r="BT78" s="2">
        <f t="shared" si="32"/>
        <v>0</v>
      </c>
      <c r="BU78" s="2">
        <f t="shared" si="32"/>
        <v>0</v>
      </c>
      <c r="BV78" s="2">
        <f t="shared" si="32"/>
        <v>0</v>
      </c>
      <c r="BW78" s="2">
        <f t="shared" si="32"/>
        <v>0</v>
      </c>
      <c r="BX78" s="2">
        <f t="shared" si="32"/>
        <v>0</v>
      </c>
      <c r="BY78" s="2">
        <f t="shared" si="32"/>
        <v>0</v>
      </c>
      <c r="BZ78" s="2">
        <f t="shared" si="32"/>
        <v>0</v>
      </c>
      <c r="CA78" s="2">
        <f t="shared" si="32"/>
        <v>0</v>
      </c>
      <c r="CB78" s="2">
        <f t="shared" si="32"/>
        <v>0</v>
      </c>
      <c r="CC78" s="2">
        <f t="shared" si="32"/>
        <v>0</v>
      </c>
      <c r="CD78" s="2">
        <f t="shared" si="32"/>
        <v>0</v>
      </c>
      <c r="CE78" s="2">
        <f t="shared" si="32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ТА-7  -  W</v>
      </c>
      <c r="B79" s="15" t="s">
        <v>2405</v>
      </c>
      <c r="C79" s="18">
        <v>98</v>
      </c>
      <c r="D79" s="18">
        <v>80</v>
      </c>
      <c r="E79" s="22" t="s">
        <v>2430</v>
      </c>
      <c r="F79" s="22">
        <v>3</v>
      </c>
      <c r="G79" s="22"/>
      <c r="H79" s="20">
        <f t="shared" ca="1" si="29"/>
        <v>0</v>
      </c>
      <c r="I79" s="16" t="str">
        <f t="shared" si="30"/>
        <v>07T012KV0022</v>
      </c>
      <c r="J79" s="54">
        <v>91.069880943492976</v>
      </c>
      <c r="K79" s="54">
        <v>91.786613054799588</v>
      </c>
      <c r="L79" s="54">
        <v>92.480206309596966</v>
      </c>
      <c r="M79" s="54">
        <v>92.255563406087361</v>
      </c>
      <c r="N79" s="54">
        <v>93.089598092644763</v>
      </c>
      <c r="O79" s="54">
        <v>92.69331930271008</v>
      </c>
      <c r="P79" s="54">
        <v>92.46763039503989</v>
      </c>
      <c r="Q79" s="54">
        <v>91.925138637897447</v>
      </c>
      <c r="R79" s="54">
        <v>92.474469284245302</v>
      </c>
      <c r="S79" s="54">
        <v>93.042266618021984</v>
      </c>
      <c r="T79" s="54">
        <v>93.117335452994851</v>
      </c>
      <c r="U79" s="54">
        <v>91.487529155025769</v>
      </c>
      <c r="V79" s="54">
        <v>91.832988262453355</v>
      </c>
      <c r="W79" s="56">
        <v>92.269521159551559</v>
      </c>
      <c r="X79" s="2">
        <f t="shared" ca="1" si="20"/>
        <v>0</v>
      </c>
      <c r="Y79" s="2">
        <f t="shared" ca="1" si="20"/>
        <v>0</v>
      </c>
      <c r="Z79" s="2">
        <f t="shared" ca="1" si="20"/>
        <v>0</v>
      </c>
      <c r="AA79" s="2">
        <f t="shared" ca="1" si="20"/>
        <v>0</v>
      </c>
      <c r="AB79" s="2">
        <f t="shared" ca="1" si="20"/>
        <v>0</v>
      </c>
      <c r="AC79" s="2">
        <f t="shared" ca="1" si="24"/>
        <v>0</v>
      </c>
      <c r="AD79" s="2">
        <f t="shared" ca="1" si="24"/>
        <v>0</v>
      </c>
      <c r="AE79" s="2">
        <f t="shared" ca="1" si="24"/>
        <v>0</v>
      </c>
      <c r="AF79" s="2">
        <f t="shared" ca="1" si="24"/>
        <v>0</v>
      </c>
      <c r="AG79" s="2">
        <f t="shared" ca="1" si="24"/>
        <v>0</v>
      </c>
      <c r="AH79" s="2">
        <f t="shared" ca="1" si="24"/>
        <v>0</v>
      </c>
      <c r="AI79" s="2">
        <f t="shared" ca="1" si="24"/>
        <v>0</v>
      </c>
      <c r="AJ79" s="2">
        <f t="shared" ca="1" si="24"/>
        <v>0</v>
      </c>
      <c r="AK79" s="2">
        <f t="shared" ca="1" si="24"/>
        <v>0</v>
      </c>
      <c r="AL79" s="55">
        <v>93.612803562506329</v>
      </c>
      <c r="AM79" s="55">
        <v>93.873269352312732</v>
      </c>
      <c r="AN79" s="55">
        <v>94.031035037172302</v>
      </c>
      <c r="AO79" s="55">
        <v>93.898805066779175</v>
      </c>
      <c r="AP79" s="55">
        <v>94.167509304000092</v>
      </c>
      <c r="AQ79" s="55">
        <v>94.206537897662798</v>
      </c>
      <c r="AR79" s="55">
        <v>94.751267594514061</v>
      </c>
      <c r="AS79" s="55">
        <v>94.289217810782418</v>
      </c>
      <c r="AT79" s="55">
        <v>94.340455140176303</v>
      </c>
      <c r="AU79" s="55">
        <v>94.472343615604942</v>
      </c>
      <c r="AV79" s="55">
        <v>94.7195119402475</v>
      </c>
      <c r="AW79" s="55">
        <v>93.738654977045883</v>
      </c>
      <c r="AX79" s="55">
        <v>93.649645430066244</v>
      </c>
      <c r="AY79" s="55">
        <v>93.735167364204244</v>
      </c>
      <c r="AZ79" s="2">
        <f t="shared" ca="1" si="21"/>
        <v>0</v>
      </c>
      <c r="BA79" s="2">
        <f t="shared" ca="1" si="21"/>
        <v>0</v>
      </c>
      <c r="BB79" s="2">
        <f t="shared" ca="1" si="21"/>
        <v>0</v>
      </c>
      <c r="BC79" s="2">
        <f t="shared" ca="1" si="21"/>
        <v>0</v>
      </c>
      <c r="BD79" s="2">
        <f t="shared" ca="1" si="21"/>
        <v>0</v>
      </c>
      <c r="BE79" s="2">
        <f t="shared" ca="1" si="25"/>
        <v>0</v>
      </c>
      <c r="BF79" s="2">
        <f t="shared" ca="1" si="25"/>
        <v>0</v>
      </c>
      <c r="BG79" s="2">
        <f t="shared" ca="1" si="25"/>
        <v>0</v>
      </c>
      <c r="BH79" s="2">
        <f t="shared" ca="1" si="25"/>
        <v>0</v>
      </c>
      <c r="BI79" s="2">
        <f t="shared" ca="1" si="25"/>
        <v>0</v>
      </c>
      <c r="BJ79" s="2">
        <f t="shared" ca="1" si="25"/>
        <v>0</v>
      </c>
      <c r="BK79" s="2">
        <f t="shared" ca="1" si="25"/>
        <v>0</v>
      </c>
      <c r="BL79" s="2">
        <f t="shared" ca="1" si="25"/>
        <v>0</v>
      </c>
      <c r="BM79" s="2">
        <f t="shared" ca="1" si="25"/>
        <v>0</v>
      </c>
      <c r="BN79" s="2" t="str">
        <f t="shared" si="31"/>
        <v>KV</v>
      </c>
      <c r="BO79" s="2">
        <f>IF(AND(COUNTIF(J79:W79,"&gt;0")&gt;6,COUNTIF(J79:W79,"&gt;0")=SUM(BR79:CE79)),SUM(BR79:CE79),0)</f>
        <v>0</v>
      </c>
      <c r="BP79" s="2">
        <f t="shared" si="28"/>
        <v>1</v>
      </c>
      <c r="BR79" s="2">
        <f t="shared" si="32"/>
        <v>0</v>
      </c>
      <c r="BS79" s="2">
        <f t="shared" si="32"/>
        <v>0</v>
      </c>
      <c r="BT79" s="2">
        <f t="shared" si="32"/>
        <v>0</v>
      </c>
      <c r="BU79" s="2">
        <f t="shared" si="32"/>
        <v>0</v>
      </c>
      <c r="BV79" s="2">
        <f t="shared" si="32"/>
        <v>0</v>
      </c>
      <c r="BW79" s="2">
        <f t="shared" si="32"/>
        <v>0</v>
      </c>
      <c r="BX79" s="2">
        <f t="shared" si="32"/>
        <v>0</v>
      </c>
      <c r="BY79" s="2">
        <f t="shared" si="32"/>
        <v>0</v>
      </c>
      <c r="BZ79" s="2">
        <f t="shared" si="32"/>
        <v>0</v>
      </c>
      <c r="CA79" s="2">
        <f t="shared" si="32"/>
        <v>0</v>
      </c>
      <c r="CB79" s="2">
        <f t="shared" si="32"/>
        <v>0</v>
      </c>
      <c r="CC79" s="2">
        <f t="shared" si="32"/>
        <v>0</v>
      </c>
      <c r="CD79" s="2">
        <f t="shared" si="32"/>
        <v>0</v>
      </c>
      <c r="CE79" s="2">
        <f t="shared" si="32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ТА-8  -  W</v>
      </c>
      <c r="B80" s="15" t="s">
        <v>2406</v>
      </c>
      <c r="C80" s="18">
        <v>98</v>
      </c>
      <c r="D80" s="18">
        <v>80</v>
      </c>
      <c r="E80" s="22" t="s">
        <v>2430</v>
      </c>
      <c r="F80" s="22">
        <v>3</v>
      </c>
      <c r="G80" s="22"/>
      <c r="H80" s="20">
        <f t="shared" ca="1" si="29"/>
        <v>0</v>
      </c>
      <c r="I80" s="16" t="str">
        <f t="shared" si="30"/>
        <v>08T012KV0022</v>
      </c>
      <c r="J80" s="54">
        <v>93.42458483861536</v>
      </c>
      <c r="K80" s="54">
        <v>93.61725763504603</v>
      </c>
      <c r="L80" s="54">
        <v>93.755280336584178</v>
      </c>
      <c r="M80" s="54">
        <v>92.858875659156809</v>
      </c>
      <c r="N80" s="54">
        <v>93.036687798726376</v>
      </c>
      <c r="O80" s="54">
        <v>93.43264182242396</v>
      </c>
      <c r="P80" s="54">
        <v>93.279819570955496</v>
      </c>
      <c r="Q80" s="54">
        <v>93.379342116161936</v>
      </c>
      <c r="R80" s="54">
        <v>93.764779721525983</v>
      </c>
      <c r="S80" s="54">
        <v>94.194775841879164</v>
      </c>
      <c r="T80" s="54">
        <v>94.311167630172605</v>
      </c>
      <c r="U80" s="54">
        <v>93.505654150304551</v>
      </c>
      <c r="V80" s="54">
        <v>93.615820769487513</v>
      </c>
      <c r="W80" s="56">
        <v>93.586027840700297</v>
      </c>
      <c r="X80" s="2">
        <f t="shared" ca="1" si="20"/>
        <v>0</v>
      </c>
      <c r="Y80" s="2">
        <f t="shared" ca="1" si="20"/>
        <v>0</v>
      </c>
      <c r="Z80" s="2">
        <f t="shared" ca="1" si="20"/>
        <v>0</v>
      </c>
      <c r="AA80" s="2">
        <f t="shared" ca="1" si="20"/>
        <v>0</v>
      </c>
      <c r="AB80" s="2">
        <f t="shared" ca="1" si="20"/>
        <v>0</v>
      </c>
      <c r="AC80" s="2">
        <f t="shared" ca="1" si="24"/>
        <v>0</v>
      </c>
      <c r="AD80" s="2">
        <f t="shared" ca="1" si="24"/>
        <v>0</v>
      </c>
      <c r="AE80" s="2">
        <f t="shared" ca="1" si="24"/>
        <v>0</v>
      </c>
      <c r="AF80" s="2">
        <f t="shared" ca="1" si="24"/>
        <v>0</v>
      </c>
      <c r="AG80" s="2">
        <f t="shared" ca="1" si="24"/>
        <v>0</v>
      </c>
      <c r="AH80" s="2">
        <f t="shared" ca="1" si="24"/>
        <v>0</v>
      </c>
      <c r="AI80" s="2">
        <f t="shared" ca="1" si="24"/>
        <v>0</v>
      </c>
      <c r="AJ80" s="2">
        <f t="shared" ca="1" si="24"/>
        <v>0</v>
      </c>
      <c r="AK80" s="2">
        <f t="shared" ca="1" si="24"/>
        <v>0</v>
      </c>
      <c r="AL80" s="55">
        <v>94.232466943996641</v>
      </c>
      <c r="AM80" s="55">
        <v>94.148906723913456</v>
      </c>
      <c r="AN80" s="55">
        <v>94.264338672111947</v>
      </c>
      <c r="AO80" s="55">
        <v>93.990138212368834</v>
      </c>
      <c r="AP80" s="55">
        <v>94.03242586632669</v>
      </c>
      <c r="AQ80" s="55">
        <v>94.106038372279784</v>
      </c>
      <c r="AR80" s="55">
        <v>94.182567623307577</v>
      </c>
      <c r="AS80" s="55">
        <v>94.200789442377072</v>
      </c>
      <c r="AT80" s="55">
        <v>94.309493049732623</v>
      </c>
      <c r="AU80" s="55">
        <v>94.54700374298676</v>
      </c>
      <c r="AV80" s="55">
        <v>94.572465658732241</v>
      </c>
      <c r="AW80" s="55">
        <v>94.193721794472395</v>
      </c>
      <c r="AX80" s="55">
        <v>94.152814087977475</v>
      </c>
      <c r="AY80" s="55">
        <v>94.239378910108996</v>
      </c>
      <c r="AZ80" s="2">
        <f t="shared" ca="1" si="21"/>
        <v>0</v>
      </c>
      <c r="BA80" s="2">
        <f t="shared" ca="1" si="21"/>
        <v>0</v>
      </c>
      <c r="BB80" s="2">
        <f t="shared" ca="1" si="21"/>
        <v>0</v>
      </c>
      <c r="BC80" s="2">
        <f t="shared" ca="1" si="21"/>
        <v>0</v>
      </c>
      <c r="BD80" s="2">
        <f t="shared" ca="1" si="21"/>
        <v>0</v>
      </c>
      <c r="BE80" s="2">
        <f t="shared" ca="1" si="25"/>
        <v>0</v>
      </c>
      <c r="BF80" s="2">
        <f t="shared" ca="1" si="25"/>
        <v>0</v>
      </c>
      <c r="BG80" s="2">
        <f t="shared" ca="1" si="25"/>
        <v>0</v>
      </c>
      <c r="BH80" s="2">
        <f t="shared" ca="1" si="25"/>
        <v>0</v>
      </c>
      <c r="BI80" s="2">
        <f t="shared" ca="1" si="25"/>
        <v>0</v>
      </c>
      <c r="BJ80" s="2">
        <f t="shared" ca="1" si="25"/>
        <v>0</v>
      </c>
      <c r="BK80" s="2">
        <f t="shared" ca="1" si="25"/>
        <v>0</v>
      </c>
      <c r="BL80" s="2">
        <f t="shared" ca="1" si="25"/>
        <v>0</v>
      </c>
      <c r="BM80" s="2">
        <f t="shared" ca="1" si="25"/>
        <v>0</v>
      </c>
      <c r="BN80" s="2" t="str">
        <f t="shared" si="31"/>
        <v>KV</v>
      </c>
      <c r="BO80" s="2">
        <f>IF(AND(COUNTIF(J80:W80,"&gt;0")&gt;6,COUNTIF(J80:W80,"&gt;0")=SUM(BR80:CE80)),SUM(BR80:CE80),0)</f>
        <v>0</v>
      </c>
      <c r="BP80" s="2">
        <f t="shared" si="28"/>
        <v>1</v>
      </c>
      <c r="BR80" s="2">
        <f t="shared" si="32"/>
        <v>0</v>
      </c>
      <c r="BS80" s="2">
        <f t="shared" si="32"/>
        <v>0</v>
      </c>
      <c r="BT80" s="2">
        <f t="shared" si="32"/>
        <v>0</v>
      </c>
      <c r="BU80" s="2">
        <f t="shared" si="32"/>
        <v>0</v>
      </c>
      <c r="BV80" s="2">
        <f t="shared" si="32"/>
        <v>0</v>
      </c>
      <c r="BW80" s="2">
        <f t="shared" si="32"/>
        <v>0</v>
      </c>
      <c r="BX80" s="2">
        <f t="shared" si="32"/>
        <v>0</v>
      </c>
      <c r="BY80" s="2">
        <f t="shared" si="32"/>
        <v>0</v>
      </c>
      <c r="BZ80" s="2">
        <f t="shared" si="32"/>
        <v>0</v>
      </c>
      <c r="CA80" s="2">
        <f t="shared" si="32"/>
        <v>0</v>
      </c>
      <c r="CB80" s="2">
        <f t="shared" si="32"/>
        <v>0</v>
      </c>
      <c r="CC80" s="2">
        <f t="shared" si="32"/>
        <v>0</v>
      </c>
      <c r="CD80" s="2">
        <f t="shared" si="32"/>
        <v>0</v>
      </c>
      <c r="CE80" s="2">
        <f t="shared" si="32"/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ТА-3  -  ΔV_конд</v>
      </c>
      <c r="B81" s="15" t="s">
        <v>2407</v>
      </c>
      <c r="C81" s="18">
        <v>35</v>
      </c>
      <c r="D81" s="18">
        <v>10</v>
      </c>
      <c r="E81" s="22" t="s">
        <v>608</v>
      </c>
      <c r="F81" s="22">
        <v>1</v>
      </c>
      <c r="G81" s="22"/>
      <c r="H81" s="20">
        <f t="shared" ca="1" si="29"/>
        <v>0</v>
      </c>
      <c r="I81" s="16" t="str">
        <f t="shared" si="30"/>
        <v>03T002SV0022</v>
      </c>
      <c r="J81" s="54">
        <v>43</v>
      </c>
      <c r="K81" s="54">
        <v>43</v>
      </c>
      <c r="L81" s="54">
        <v>43</v>
      </c>
      <c r="M81" s="54">
        <v>43</v>
      </c>
      <c r="N81" s="54">
        <v>43</v>
      </c>
      <c r="O81" s="54">
        <v>43</v>
      </c>
      <c r="P81" s="54">
        <v>41</v>
      </c>
      <c r="Q81" s="54">
        <v>0</v>
      </c>
      <c r="R81" s="54">
        <v>0</v>
      </c>
      <c r="S81" s="54">
        <v>0</v>
      </c>
      <c r="T81" s="54">
        <v>0</v>
      </c>
      <c r="U81" s="54">
        <v>0</v>
      </c>
      <c r="V81" s="54">
        <v>0</v>
      </c>
      <c r="W81" s="56">
        <v>0</v>
      </c>
      <c r="X81" s="2">
        <f t="shared" ca="1" si="20"/>
        <v>2</v>
      </c>
      <c r="Y81" s="2">
        <f t="shared" ca="1" si="20"/>
        <v>2</v>
      </c>
      <c r="Z81" s="2">
        <f t="shared" ca="1" si="20"/>
        <v>2</v>
      </c>
      <c r="AA81" s="2">
        <f t="shared" ca="1" si="20"/>
        <v>2</v>
      </c>
      <c r="AB81" s="2">
        <f t="shared" ca="1" si="20"/>
        <v>2</v>
      </c>
      <c r="AC81" s="2">
        <f t="shared" ca="1" si="24"/>
        <v>2</v>
      </c>
      <c r="AD81" s="2">
        <f t="shared" ca="1" si="24"/>
        <v>2</v>
      </c>
      <c r="AE81" s="2">
        <f t="shared" ca="1" si="24"/>
        <v>0</v>
      </c>
      <c r="AF81" s="2">
        <f t="shared" ca="1" si="24"/>
        <v>0</v>
      </c>
      <c r="AG81" s="2">
        <f t="shared" ca="1" si="24"/>
        <v>0</v>
      </c>
      <c r="AH81" s="2">
        <f t="shared" ca="1" si="24"/>
        <v>0</v>
      </c>
      <c r="AI81" s="2">
        <f t="shared" ca="1" si="24"/>
        <v>0</v>
      </c>
      <c r="AJ81" s="2">
        <f t="shared" ca="1" si="24"/>
        <v>0</v>
      </c>
      <c r="AK81" s="2">
        <f t="shared" ca="1" si="24"/>
        <v>0</v>
      </c>
      <c r="AL81" s="55">
        <v>11</v>
      </c>
      <c r="AM81" s="55">
        <v>11</v>
      </c>
      <c r="AN81" s="55">
        <v>11</v>
      </c>
      <c r="AO81" s="55">
        <v>11</v>
      </c>
      <c r="AP81" s="55">
        <v>11</v>
      </c>
      <c r="AQ81" s="55">
        <v>11</v>
      </c>
      <c r="AR81" s="55">
        <v>11</v>
      </c>
      <c r="AS81" s="55">
        <v>0</v>
      </c>
      <c r="AT81" s="55">
        <v>0</v>
      </c>
      <c r="AU81" s="55">
        <v>0</v>
      </c>
      <c r="AV81" s="55">
        <v>0</v>
      </c>
      <c r="AW81" s="55">
        <v>0</v>
      </c>
      <c r="AX81" s="55">
        <v>0</v>
      </c>
      <c r="AY81" s="55">
        <v>0</v>
      </c>
      <c r="AZ81" s="2">
        <f t="shared" ca="1" si="21"/>
        <v>0</v>
      </c>
      <c r="BA81" s="2">
        <f t="shared" ca="1" si="21"/>
        <v>0</v>
      </c>
      <c r="BB81" s="2">
        <f t="shared" ca="1" si="21"/>
        <v>0</v>
      </c>
      <c r="BC81" s="2">
        <f t="shared" ca="1" si="21"/>
        <v>0</v>
      </c>
      <c r="BD81" s="2">
        <f t="shared" ca="1" si="21"/>
        <v>0</v>
      </c>
      <c r="BE81" s="2">
        <f t="shared" ca="1" si="25"/>
        <v>0</v>
      </c>
      <c r="BF81" s="2">
        <f t="shared" ca="1" si="25"/>
        <v>0</v>
      </c>
      <c r="BG81" s="2">
        <f t="shared" ca="1" si="25"/>
        <v>0</v>
      </c>
      <c r="BH81" s="2">
        <f t="shared" ca="1" si="25"/>
        <v>0</v>
      </c>
      <c r="BI81" s="2">
        <f t="shared" ca="1" si="25"/>
        <v>0</v>
      </c>
      <c r="BJ81" s="2">
        <f t="shared" ca="1" si="25"/>
        <v>0</v>
      </c>
      <c r="BK81" s="2">
        <f t="shared" ca="1" si="25"/>
        <v>0</v>
      </c>
      <c r="BL81" s="2">
        <f t="shared" ca="1" si="25"/>
        <v>0</v>
      </c>
      <c r="BM81" s="2">
        <f t="shared" ca="1" si="25"/>
        <v>0</v>
      </c>
      <c r="BN81" s="2" t="str">
        <f t="shared" si="31"/>
        <v>SV</v>
      </c>
      <c r="BP81" s="2">
        <f t="shared" si="28"/>
        <v>0</v>
      </c>
      <c r="BQ81" s="127"/>
      <c r="BR81" s="2">
        <f t="shared" ref="BR81:CE86" si="33">IF(AND(J95 &gt;0,J81&gt;$C81,J81&gt;1),1,0)</f>
        <v>1</v>
      </c>
      <c r="BS81" s="2">
        <f t="shared" si="33"/>
        <v>1</v>
      </c>
      <c r="BT81" s="2">
        <f t="shared" si="33"/>
        <v>1</v>
      </c>
      <c r="BU81" s="2">
        <f t="shared" si="33"/>
        <v>1</v>
      </c>
      <c r="BV81" s="2">
        <f t="shared" si="33"/>
        <v>1</v>
      </c>
      <c r="BW81" s="2">
        <f t="shared" si="33"/>
        <v>1</v>
      </c>
      <c r="BX81" s="2">
        <f t="shared" si="33"/>
        <v>1</v>
      </c>
      <c r="BY81" s="2">
        <f t="shared" si="33"/>
        <v>0</v>
      </c>
      <c r="BZ81" s="2">
        <f t="shared" si="33"/>
        <v>0</v>
      </c>
      <c r="CA81" s="2">
        <f t="shared" si="33"/>
        <v>0</v>
      </c>
      <c r="CB81" s="2">
        <f t="shared" si="33"/>
        <v>0</v>
      </c>
      <c r="CC81" s="2">
        <f t="shared" si="33"/>
        <v>0</v>
      </c>
      <c r="CD81" s="2">
        <f t="shared" si="33"/>
        <v>0</v>
      </c>
      <c r="CE81" s="2">
        <f t="shared" si="33"/>
        <v>0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ТА-4  -  ΔV_конд</v>
      </c>
      <c r="B82" s="15" t="s">
        <v>2408</v>
      </c>
      <c r="C82" s="18">
        <v>35</v>
      </c>
      <c r="D82" s="18">
        <v>10</v>
      </c>
      <c r="E82" s="22" t="s">
        <v>608</v>
      </c>
      <c r="F82" s="22">
        <v>1</v>
      </c>
      <c r="G82" s="22"/>
      <c r="H82" s="20">
        <f t="shared" ca="1" si="29"/>
        <v>0</v>
      </c>
      <c r="I82" s="16" t="str">
        <f t="shared" si="30"/>
        <v>04T002SV0022</v>
      </c>
      <c r="J82" s="54">
        <v>31</v>
      </c>
      <c r="K82" s="54">
        <v>31</v>
      </c>
      <c r="L82" s="54">
        <v>31</v>
      </c>
      <c r="M82" s="54">
        <v>31</v>
      </c>
      <c r="N82" s="54">
        <v>31</v>
      </c>
      <c r="O82" s="54">
        <v>31</v>
      </c>
      <c r="P82" s="54">
        <v>31</v>
      </c>
      <c r="Q82" s="54">
        <v>31</v>
      </c>
      <c r="R82" s="54">
        <v>31</v>
      </c>
      <c r="S82" s="54">
        <v>31</v>
      </c>
      <c r="T82" s="54">
        <v>31</v>
      </c>
      <c r="U82" s="54">
        <v>31</v>
      </c>
      <c r="V82" s="54">
        <v>31</v>
      </c>
      <c r="W82" s="56">
        <v>31</v>
      </c>
      <c r="X82" s="2">
        <f t="shared" ca="1" si="20"/>
        <v>0</v>
      </c>
      <c r="Y82" s="2">
        <f t="shared" ca="1" si="20"/>
        <v>0</v>
      </c>
      <c r="Z82" s="2">
        <f t="shared" ca="1" si="20"/>
        <v>0</v>
      </c>
      <c r="AA82" s="2">
        <f t="shared" ca="1" si="20"/>
        <v>0</v>
      </c>
      <c r="AB82" s="2">
        <f t="shared" ca="1" si="20"/>
        <v>0</v>
      </c>
      <c r="AC82" s="2">
        <f t="shared" ca="1" si="24"/>
        <v>0</v>
      </c>
      <c r="AD82" s="2">
        <f t="shared" ca="1" si="24"/>
        <v>0</v>
      </c>
      <c r="AE82" s="2">
        <f t="shared" ca="1" si="24"/>
        <v>0</v>
      </c>
      <c r="AF82" s="2">
        <f t="shared" ca="1" si="24"/>
        <v>0</v>
      </c>
      <c r="AG82" s="2">
        <f t="shared" ca="1" si="24"/>
        <v>0</v>
      </c>
      <c r="AH82" s="2">
        <f t="shared" ca="1" si="24"/>
        <v>0</v>
      </c>
      <c r="AI82" s="2">
        <f t="shared" ca="1" si="24"/>
        <v>0</v>
      </c>
      <c r="AJ82" s="2">
        <f t="shared" ca="1" si="24"/>
        <v>0</v>
      </c>
      <c r="AK82" s="2">
        <f t="shared" ca="1" si="24"/>
        <v>0</v>
      </c>
      <c r="AL82" s="55">
        <v>12</v>
      </c>
      <c r="AM82" s="55">
        <v>12</v>
      </c>
      <c r="AN82" s="55">
        <v>12</v>
      </c>
      <c r="AO82" s="55">
        <v>12</v>
      </c>
      <c r="AP82" s="55">
        <v>12</v>
      </c>
      <c r="AQ82" s="55">
        <v>12</v>
      </c>
      <c r="AR82" s="55">
        <v>12</v>
      </c>
      <c r="AS82" s="55">
        <v>12</v>
      </c>
      <c r="AT82" s="55">
        <v>12</v>
      </c>
      <c r="AU82" s="55">
        <v>12</v>
      </c>
      <c r="AV82" s="55">
        <v>12</v>
      </c>
      <c r="AW82" s="55">
        <v>12</v>
      </c>
      <c r="AX82" s="55">
        <v>12</v>
      </c>
      <c r="AY82" s="55">
        <v>12</v>
      </c>
      <c r="AZ82" s="2">
        <f t="shared" ca="1" si="21"/>
        <v>0</v>
      </c>
      <c r="BA82" s="2">
        <f t="shared" ca="1" si="21"/>
        <v>0</v>
      </c>
      <c r="BB82" s="2">
        <f t="shared" ca="1" si="21"/>
        <v>0</v>
      </c>
      <c r="BC82" s="2">
        <f t="shared" ca="1" si="21"/>
        <v>0</v>
      </c>
      <c r="BD82" s="2">
        <f t="shared" ca="1" si="21"/>
        <v>0</v>
      </c>
      <c r="BE82" s="2">
        <f t="shared" ca="1" si="25"/>
        <v>0</v>
      </c>
      <c r="BF82" s="2">
        <f t="shared" ca="1" si="25"/>
        <v>0</v>
      </c>
      <c r="BG82" s="2">
        <f t="shared" ca="1" si="25"/>
        <v>0</v>
      </c>
      <c r="BH82" s="2">
        <f t="shared" ca="1" si="25"/>
        <v>0</v>
      </c>
      <c r="BI82" s="2">
        <f t="shared" ca="1" si="25"/>
        <v>0</v>
      </c>
      <c r="BJ82" s="2">
        <f t="shared" ca="1" si="25"/>
        <v>0</v>
      </c>
      <c r="BK82" s="2">
        <f t="shared" ca="1" si="25"/>
        <v>0</v>
      </c>
      <c r="BL82" s="2">
        <f t="shared" ca="1" si="25"/>
        <v>0</v>
      </c>
      <c r="BM82" s="2">
        <f t="shared" ca="1" si="25"/>
        <v>0</v>
      </c>
      <c r="BN82" s="2" t="str">
        <f t="shared" si="31"/>
        <v>SV</v>
      </c>
      <c r="BO82" s="2">
        <f>IF(AND(COUNTIF(J82:W82,"&gt;0")&gt;6,COUNTIF(J82:W82,"&gt;0")=SUM(BR82:CE82)),SUM(BR82:CE82),0)</f>
        <v>0</v>
      </c>
      <c r="BP82" s="2">
        <f t="shared" si="28"/>
        <v>1</v>
      </c>
      <c r="BR82" s="2">
        <f t="shared" si="33"/>
        <v>0</v>
      </c>
      <c r="BS82" s="2">
        <f t="shared" si="33"/>
        <v>0</v>
      </c>
      <c r="BT82" s="2">
        <f t="shared" si="33"/>
        <v>0</v>
      </c>
      <c r="BU82" s="2">
        <f t="shared" si="33"/>
        <v>0</v>
      </c>
      <c r="BV82" s="2">
        <f t="shared" si="33"/>
        <v>0</v>
      </c>
      <c r="BW82" s="2">
        <f t="shared" si="33"/>
        <v>0</v>
      </c>
      <c r="BX82" s="2">
        <f t="shared" si="33"/>
        <v>0</v>
      </c>
      <c r="BY82" s="2">
        <f t="shared" si="33"/>
        <v>0</v>
      </c>
      <c r="BZ82" s="2">
        <f t="shared" si="33"/>
        <v>0</v>
      </c>
      <c r="CA82" s="2">
        <f t="shared" si="33"/>
        <v>0</v>
      </c>
      <c r="CB82" s="2">
        <f t="shared" si="33"/>
        <v>0</v>
      </c>
      <c r="CC82" s="2">
        <f t="shared" si="33"/>
        <v>0</v>
      </c>
      <c r="CD82" s="2">
        <f t="shared" si="33"/>
        <v>0</v>
      </c>
      <c r="CE82" s="2">
        <f t="shared" si="33"/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ТА-5  -  ΔV_конд</v>
      </c>
      <c r="B83" s="15" t="s">
        <v>2409</v>
      </c>
      <c r="C83" s="18">
        <v>35</v>
      </c>
      <c r="D83" s="18">
        <v>10</v>
      </c>
      <c r="E83" s="22" t="s">
        <v>608</v>
      </c>
      <c r="F83" s="22">
        <v>1</v>
      </c>
      <c r="G83" s="22"/>
      <c r="H83" s="20">
        <f t="shared" ca="1" si="29"/>
        <v>0</v>
      </c>
      <c r="I83" s="16" t="str">
        <f t="shared" si="30"/>
        <v>05T002SV0022</v>
      </c>
      <c r="J83" s="54">
        <v>45</v>
      </c>
      <c r="K83" s="54">
        <v>45</v>
      </c>
      <c r="L83" s="54">
        <v>45</v>
      </c>
      <c r="M83" s="54">
        <v>45</v>
      </c>
      <c r="N83" s="54">
        <v>45</v>
      </c>
      <c r="O83" s="54">
        <v>45</v>
      </c>
      <c r="P83" s="54">
        <v>45</v>
      </c>
      <c r="Q83" s="54">
        <v>45</v>
      </c>
      <c r="R83" s="54">
        <v>45</v>
      </c>
      <c r="S83" s="54">
        <v>45</v>
      </c>
      <c r="T83" s="54">
        <v>45</v>
      </c>
      <c r="U83" s="54">
        <v>0</v>
      </c>
      <c r="V83" s="54">
        <v>0</v>
      </c>
      <c r="W83" s="56">
        <v>0</v>
      </c>
      <c r="X83" s="2">
        <f t="shared" ca="1" si="20"/>
        <v>2</v>
      </c>
      <c r="Y83" s="2">
        <f t="shared" ca="1" si="20"/>
        <v>2</v>
      </c>
      <c r="Z83" s="2">
        <f t="shared" ca="1" si="20"/>
        <v>2</v>
      </c>
      <c r="AA83" s="2">
        <f t="shared" ca="1" si="20"/>
        <v>2</v>
      </c>
      <c r="AB83" s="2">
        <f t="shared" ca="1" si="20"/>
        <v>2</v>
      </c>
      <c r="AC83" s="2">
        <f t="shared" ca="1" si="24"/>
        <v>2</v>
      </c>
      <c r="AD83" s="2">
        <f t="shared" ca="1" si="24"/>
        <v>2</v>
      </c>
      <c r="AE83" s="2">
        <f t="shared" ca="1" si="24"/>
        <v>2</v>
      </c>
      <c r="AF83" s="2">
        <f t="shared" ca="1" si="24"/>
        <v>2</v>
      </c>
      <c r="AG83" s="2">
        <f t="shared" ca="1" si="24"/>
        <v>2</v>
      </c>
      <c r="AH83" s="2">
        <f t="shared" ca="1" si="24"/>
        <v>2</v>
      </c>
      <c r="AI83" s="2">
        <f t="shared" ca="1" si="24"/>
        <v>0</v>
      </c>
      <c r="AJ83" s="2">
        <f t="shared" ca="1" si="24"/>
        <v>0</v>
      </c>
      <c r="AK83" s="2">
        <f t="shared" ca="1" si="24"/>
        <v>0</v>
      </c>
      <c r="AL83" s="55">
        <v>11</v>
      </c>
      <c r="AM83" s="55">
        <v>11</v>
      </c>
      <c r="AN83" s="55">
        <v>11</v>
      </c>
      <c r="AO83" s="55">
        <v>11</v>
      </c>
      <c r="AP83" s="55">
        <v>11</v>
      </c>
      <c r="AQ83" s="55">
        <v>11</v>
      </c>
      <c r="AR83" s="55">
        <v>11</v>
      </c>
      <c r="AS83" s="55">
        <v>11</v>
      </c>
      <c r="AT83" s="55">
        <v>11</v>
      </c>
      <c r="AU83" s="55">
        <v>11</v>
      </c>
      <c r="AV83" s="55">
        <v>11</v>
      </c>
      <c r="AW83" s="55">
        <v>0</v>
      </c>
      <c r="AX83" s="55">
        <v>0</v>
      </c>
      <c r="AY83" s="55">
        <v>0</v>
      </c>
      <c r="AZ83" s="2">
        <f t="shared" ca="1" si="21"/>
        <v>0</v>
      </c>
      <c r="BA83" s="2">
        <f t="shared" ca="1" si="21"/>
        <v>0</v>
      </c>
      <c r="BB83" s="2">
        <f t="shared" ca="1" si="21"/>
        <v>0</v>
      </c>
      <c r="BC83" s="2">
        <f t="shared" ca="1" si="21"/>
        <v>0</v>
      </c>
      <c r="BD83" s="2">
        <f t="shared" ca="1" si="21"/>
        <v>0</v>
      </c>
      <c r="BE83" s="2">
        <f t="shared" ca="1" si="25"/>
        <v>0</v>
      </c>
      <c r="BF83" s="2">
        <f t="shared" ca="1" si="25"/>
        <v>0</v>
      </c>
      <c r="BG83" s="2">
        <f t="shared" ca="1" si="25"/>
        <v>0</v>
      </c>
      <c r="BH83" s="2">
        <f t="shared" ca="1" si="25"/>
        <v>0</v>
      </c>
      <c r="BI83" s="2">
        <f t="shared" ca="1" si="25"/>
        <v>0</v>
      </c>
      <c r="BJ83" s="2">
        <f t="shared" ca="1" si="25"/>
        <v>0</v>
      </c>
      <c r="BK83" s="2">
        <f t="shared" ca="1" si="25"/>
        <v>0</v>
      </c>
      <c r="BL83" s="2">
        <f t="shared" ca="1" si="25"/>
        <v>0</v>
      </c>
      <c r="BM83" s="2">
        <f t="shared" ca="1" si="25"/>
        <v>0</v>
      </c>
      <c r="BN83" s="2" t="str">
        <f t="shared" si="31"/>
        <v>SV</v>
      </c>
      <c r="BP83" s="2">
        <f t="shared" si="28"/>
        <v>0</v>
      </c>
      <c r="BQ83" s="127"/>
      <c r="BR83" s="2">
        <f t="shared" si="33"/>
        <v>1</v>
      </c>
      <c r="BS83" s="2">
        <f t="shared" si="33"/>
        <v>1</v>
      </c>
      <c r="BT83" s="2">
        <f t="shared" si="33"/>
        <v>1</v>
      </c>
      <c r="BU83" s="2">
        <f t="shared" si="33"/>
        <v>1</v>
      </c>
      <c r="BV83" s="2">
        <f t="shared" si="33"/>
        <v>1</v>
      </c>
      <c r="BW83" s="2">
        <f t="shared" si="33"/>
        <v>1</v>
      </c>
      <c r="BX83" s="2">
        <f t="shared" si="33"/>
        <v>1</v>
      </c>
      <c r="BY83" s="2">
        <f t="shared" si="33"/>
        <v>1</v>
      </c>
      <c r="BZ83" s="2">
        <f t="shared" si="33"/>
        <v>1</v>
      </c>
      <c r="CA83" s="2">
        <f t="shared" si="33"/>
        <v>1</v>
      </c>
      <c r="CB83" s="2">
        <f t="shared" si="33"/>
        <v>1</v>
      </c>
      <c r="CC83" s="2">
        <f t="shared" si="33"/>
        <v>0</v>
      </c>
      <c r="CD83" s="2">
        <f t="shared" si="33"/>
        <v>0</v>
      </c>
      <c r="CE83" s="2">
        <f t="shared" si="33"/>
        <v>0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ТА-6  -  ΔV_конд</v>
      </c>
      <c r="B84" s="15" t="s">
        <v>2410</v>
      </c>
      <c r="C84" s="18">
        <v>35</v>
      </c>
      <c r="D84" s="18">
        <v>10</v>
      </c>
      <c r="E84" s="22" t="s">
        <v>608</v>
      </c>
      <c r="F84" s="22">
        <v>1</v>
      </c>
      <c r="G84" s="22"/>
      <c r="H84" s="20">
        <f t="shared" ca="1" si="29"/>
        <v>0</v>
      </c>
      <c r="I84" s="16" t="str">
        <f t="shared" si="30"/>
        <v>06T002SV0022</v>
      </c>
      <c r="J84" s="54">
        <v>15</v>
      </c>
      <c r="K84" s="54">
        <v>15</v>
      </c>
      <c r="L84" s="54">
        <v>0</v>
      </c>
      <c r="M84" s="54">
        <v>0</v>
      </c>
      <c r="N84" s="54">
        <v>0</v>
      </c>
      <c r="O84" s="54">
        <v>0</v>
      </c>
      <c r="P84" s="54">
        <v>15</v>
      </c>
      <c r="Q84" s="54">
        <v>15</v>
      </c>
      <c r="R84" s="54">
        <v>15</v>
      </c>
      <c r="S84" s="54">
        <v>15</v>
      </c>
      <c r="T84" s="54">
        <v>15</v>
      </c>
      <c r="U84" s="54">
        <v>15</v>
      </c>
      <c r="V84" s="54">
        <v>15</v>
      </c>
      <c r="W84" s="56">
        <v>15</v>
      </c>
      <c r="X84" s="2">
        <f t="shared" ca="1" si="20"/>
        <v>0</v>
      </c>
      <c r="Y84" s="2">
        <f t="shared" ca="1" si="20"/>
        <v>0</v>
      </c>
      <c r="Z84" s="2">
        <f t="shared" ca="1" si="20"/>
        <v>0</v>
      </c>
      <c r="AA84" s="2">
        <f t="shared" ca="1" si="20"/>
        <v>0</v>
      </c>
      <c r="AB84" s="2">
        <f t="shared" ca="1" si="20"/>
        <v>0</v>
      </c>
      <c r="AC84" s="2">
        <f t="shared" ca="1" si="24"/>
        <v>0</v>
      </c>
      <c r="AD84" s="2">
        <f t="shared" ca="1" si="24"/>
        <v>0</v>
      </c>
      <c r="AE84" s="2">
        <f t="shared" ca="1" si="24"/>
        <v>0</v>
      </c>
      <c r="AF84" s="2">
        <f t="shared" ca="1" si="24"/>
        <v>0</v>
      </c>
      <c r="AG84" s="2">
        <f t="shared" ca="1" si="24"/>
        <v>0</v>
      </c>
      <c r="AH84" s="2">
        <f t="shared" ca="1" si="24"/>
        <v>0</v>
      </c>
      <c r="AI84" s="2">
        <f t="shared" ca="1" si="24"/>
        <v>0</v>
      </c>
      <c r="AJ84" s="2">
        <f t="shared" ca="1" si="24"/>
        <v>0</v>
      </c>
      <c r="AK84" s="2">
        <f t="shared" ca="1" si="24"/>
        <v>0</v>
      </c>
      <c r="AL84" s="55">
        <v>15</v>
      </c>
      <c r="AM84" s="55">
        <v>15</v>
      </c>
      <c r="AN84" s="55">
        <v>0</v>
      </c>
      <c r="AO84" s="55">
        <v>0</v>
      </c>
      <c r="AP84" s="55">
        <v>0</v>
      </c>
      <c r="AQ84" s="55">
        <v>0</v>
      </c>
      <c r="AR84" s="55">
        <v>15</v>
      </c>
      <c r="AS84" s="55">
        <v>15</v>
      </c>
      <c r="AT84" s="55">
        <v>15</v>
      </c>
      <c r="AU84" s="55">
        <v>15</v>
      </c>
      <c r="AV84" s="55">
        <v>15</v>
      </c>
      <c r="AW84" s="55">
        <v>15</v>
      </c>
      <c r="AX84" s="55">
        <v>15</v>
      </c>
      <c r="AY84" s="55">
        <v>15</v>
      </c>
      <c r="AZ84" s="2">
        <f t="shared" ca="1" si="21"/>
        <v>0</v>
      </c>
      <c r="BA84" s="2">
        <f t="shared" ca="1" si="21"/>
        <v>0</v>
      </c>
      <c r="BB84" s="2">
        <f t="shared" ca="1" si="21"/>
        <v>0</v>
      </c>
      <c r="BC84" s="2">
        <f t="shared" ca="1" si="21"/>
        <v>0</v>
      </c>
      <c r="BD84" s="2">
        <f t="shared" ca="1" si="21"/>
        <v>0</v>
      </c>
      <c r="BE84" s="2">
        <f t="shared" ca="1" si="25"/>
        <v>0</v>
      </c>
      <c r="BF84" s="2">
        <f t="shared" ca="1" si="25"/>
        <v>0</v>
      </c>
      <c r="BG84" s="2">
        <f t="shared" ca="1" si="25"/>
        <v>0</v>
      </c>
      <c r="BH84" s="2">
        <f t="shared" ca="1" si="25"/>
        <v>0</v>
      </c>
      <c r="BI84" s="2">
        <f t="shared" ca="1" si="25"/>
        <v>0</v>
      </c>
      <c r="BJ84" s="2">
        <f t="shared" ca="1" si="25"/>
        <v>0</v>
      </c>
      <c r="BK84" s="2">
        <f t="shared" ca="1" si="25"/>
        <v>0</v>
      </c>
      <c r="BL84" s="2">
        <f t="shared" ca="1" si="25"/>
        <v>0</v>
      </c>
      <c r="BM84" s="2">
        <f t="shared" ca="1" si="25"/>
        <v>0</v>
      </c>
      <c r="BN84" s="2" t="str">
        <f t="shared" si="31"/>
        <v>SV</v>
      </c>
      <c r="BO84" s="2">
        <f t="shared" ref="BO84:BO89" si="34">IF(AND(COUNTIF(J84:W84,"&gt;0")&gt;6,COUNTIF(J84:W84,"&gt;0")=SUM(BR84:CE84)),SUM(BR84:CE84),0)</f>
        <v>0</v>
      </c>
      <c r="BP84" s="2">
        <f t="shared" si="28"/>
        <v>1</v>
      </c>
      <c r="BR84" s="2">
        <f t="shared" si="33"/>
        <v>0</v>
      </c>
      <c r="BS84" s="2">
        <f t="shared" si="33"/>
        <v>0</v>
      </c>
      <c r="BT84" s="2">
        <f t="shared" si="33"/>
        <v>0</v>
      </c>
      <c r="BU84" s="2">
        <f t="shared" si="33"/>
        <v>0</v>
      </c>
      <c r="BV84" s="2">
        <f t="shared" si="33"/>
        <v>0</v>
      </c>
      <c r="BW84" s="2">
        <f t="shared" si="33"/>
        <v>0</v>
      </c>
      <c r="BX84" s="2">
        <f t="shared" si="33"/>
        <v>0</v>
      </c>
      <c r="BY84" s="2">
        <f t="shared" si="33"/>
        <v>0</v>
      </c>
      <c r="BZ84" s="2">
        <f t="shared" si="33"/>
        <v>0</v>
      </c>
      <c r="CA84" s="2">
        <f t="shared" si="33"/>
        <v>0</v>
      </c>
      <c r="CB84" s="2">
        <f t="shared" si="33"/>
        <v>0</v>
      </c>
      <c r="CC84" s="2">
        <f t="shared" si="33"/>
        <v>0</v>
      </c>
      <c r="CD84" s="2">
        <f t="shared" si="33"/>
        <v>0</v>
      </c>
      <c r="CE84" s="2">
        <f t="shared" si="33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ТА-7  -  ΔV_конд</v>
      </c>
      <c r="B85" s="15" t="s">
        <v>2411</v>
      </c>
      <c r="C85" s="18">
        <v>35</v>
      </c>
      <c r="D85" s="18">
        <v>10</v>
      </c>
      <c r="E85" s="22" t="s">
        <v>608</v>
      </c>
      <c r="F85" s="22">
        <v>1</v>
      </c>
      <c r="G85" s="22"/>
      <c r="H85" s="20">
        <f t="shared" ca="1" si="29"/>
        <v>0</v>
      </c>
      <c r="I85" s="16" t="str">
        <f t="shared" si="30"/>
        <v>07T002SV0022</v>
      </c>
      <c r="J85" s="54">
        <v>35</v>
      </c>
      <c r="K85" s="54">
        <v>35</v>
      </c>
      <c r="L85" s="54">
        <v>35</v>
      </c>
      <c r="M85" s="54">
        <v>35</v>
      </c>
      <c r="N85" s="54">
        <v>35</v>
      </c>
      <c r="O85" s="54">
        <v>35</v>
      </c>
      <c r="P85" s="54">
        <v>38</v>
      </c>
      <c r="Q85" s="54">
        <v>38</v>
      </c>
      <c r="R85" s="54">
        <v>38</v>
      </c>
      <c r="S85" s="54">
        <v>38</v>
      </c>
      <c r="T85" s="54">
        <v>38</v>
      </c>
      <c r="U85" s="54">
        <v>38</v>
      </c>
      <c r="V85" s="54">
        <v>38</v>
      </c>
      <c r="W85" s="56">
        <v>38</v>
      </c>
      <c r="X85" s="2">
        <f t="shared" ca="1" si="20"/>
        <v>0</v>
      </c>
      <c r="Y85" s="2">
        <f t="shared" ca="1" si="20"/>
        <v>0</v>
      </c>
      <c r="Z85" s="2">
        <f t="shared" ca="1" si="20"/>
        <v>0</v>
      </c>
      <c r="AA85" s="2">
        <f t="shared" ca="1" si="20"/>
        <v>0</v>
      </c>
      <c r="AB85" s="2">
        <f t="shared" ca="1" si="20"/>
        <v>0</v>
      </c>
      <c r="AC85" s="2">
        <f t="shared" ca="1" si="24"/>
        <v>0</v>
      </c>
      <c r="AD85" s="2">
        <f t="shared" ca="1" si="24"/>
        <v>2</v>
      </c>
      <c r="AE85" s="2">
        <f t="shared" ca="1" si="24"/>
        <v>2</v>
      </c>
      <c r="AF85" s="2">
        <f t="shared" ca="1" si="24"/>
        <v>2</v>
      </c>
      <c r="AG85" s="2">
        <f t="shared" ca="1" si="24"/>
        <v>2</v>
      </c>
      <c r="AH85" s="2">
        <f t="shared" ca="1" si="24"/>
        <v>2</v>
      </c>
      <c r="AI85" s="2">
        <f t="shared" ca="1" si="24"/>
        <v>2</v>
      </c>
      <c r="AJ85" s="2">
        <f t="shared" ca="1" si="24"/>
        <v>2</v>
      </c>
      <c r="AK85" s="2">
        <f t="shared" ca="1" si="24"/>
        <v>2</v>
      </c>
      <c r="AL85" s="55">
        <v>15</v>
      </c>
      <c r="AM85" s="55">
        <v>15</v>
      </c>
      <c r="AN85" s="55">
        <v>15</v>
      </c>
      <c r="AO85" s="55">
        <v>15</v>
      </c>
      <c r="AP85" s="55">
        <v>15</v>
      </c>
      <c r="AQ85" s="55">
        <v>15</v>
      </c>
      <c r="AR85" s="55">
        <v>15</v>
      </c>
      <c r="AS85" s="55">
        <v>15</v>
      </c>
      <c r="AT85" s="55">
        <v>15</v>
      </c>
      <c r="AU85" s="55">
        <v>15</v>
      </c>
      <c r="AV85" s="55">
        <v>15</v>
      </c>
      <c r="AW85" s="55">
        <v>15</v>
      </c>
      <c r="AX85" s="55">
        <v>15</v>
      </c>
      <c r="AY85" s="55">
        <v>15</v>
      </c>
      <c r="AZ85" s="2">
        <f t="shared" ca="1" si="21"/>
        <v>0</v>
      </c>
      <c r="BA85" s="2">
        <f t="shared" ca="1" si="21"/>
        <v>0</v>
      </c>
      <c r="BB85" s="2">
        <f t="shared" ca="1" si="21"/>
        <v>0</v>
      </c>
      <c r="BC85" s="2">
        <f t="shared" ca="1" si="21"/>
        <v>0</v>
      </c>
      <c r="BD85" s="2">
        <f t="shared" ca="1" si="21"/>
        <v>0</v>
      </c>
      <c r="BE85" s="2">
        <f t="shared" ca="1" si="25"/>
        <v>0</v>
      </c>
      <c r="BF85" s="2">
        <f t="shared" ca="1" si="25"/>
        <v>0</v>
      </c>
      <c r="BG85" s="2">
        <f t="shared" ca="1" si="25"/>
        <v>0</v>
      </c>
      <c r="BH85" s="2">
        <f t="shared" ca="1" si="25"/>
        <v>0</v>
      </c>
      <c r="BI85" s="2">
        <f t="shared" ca="1" si="25"/>
        <v>0</v>
      </c>
      <c r="BJ85" s="2">
        <f t="shared" ca="1" si="25"/>
        <v>0</v>
      </c>
      <c r="BK85" s="2">
        <f t="shared" ca="1" si="25"/>
        <v>0</v>
      </c>
      <c r="BL85" s="2">
        <f t="shared" ca="1" si="25"/>
        <v>0</v>
      </c>
      <c r="BM85" s="2">
        <f t="shared" ca="1" si="25"/>
        <v>0</v>
      </c>
      <c r="BN85" s="2" t="str">
        <f t="shared" si="31"/>
        <v>SV</v>
      </c>
      <c r="BO85" s="2">
        <f t="shared" si="34"/>
        <v>0</v>
      </c>
      <c r="BP85" s="2">
        <f t="shared" si="28"/>
        <v>0</v>
      </c>
      <c r="BR85" s="2">
        <f t="shared" si="33"/>
        <v>0</v>
      </c>
      <c r="BS85" s="2">
        <f t="shared" si="33"/>
        <v>0</v>
      </c>
      <c r="BT85" s="2">
        <f t="shared" si="33"/>
        <v>0</v>
      </c>
      <c r="BU85" s="2">
        <f t="shared" si="33"/>
        <v>0</v>
      </c>
      <c r="BV85" s="2">
        <f t="shared" si="33"/>
        <v>0</v>
      </c>
      <c r="BW85" s="2">
        <f t="shared" si="33"/>
        <v>0</v>
      </c>
      <c r="BX85" s="2">
        <f t="shared" si="33"/>
        <v>1</v>
      </c>
      <c r="BY85" s="2">
        <f t="shared" si="33"/>
        <v>1</v>
      </c>
      <c r="BZ85" s="2">
        <f t="shared" si="33"/>
        <v>1</v>
      </c>
      <c r="CA85" s="2">
        <f t="shared" si="33"/>
        <v>1</v>
      </c>
      <c r="CB85" s="2">
        <f t="shared" si="33"/>
        <v>1</v>
      </c>
      <c r="CC85" s="2">
        <f t="shared" si="33"/>
        <v>1</v>
      </c>
      <c r="CD85" s="2">
        <f t="shared" si="33"/>
        <v>1</v>
      </c>
      <c r="CE85" s="2">
        <f t="shared" si="33"/>
        <v>1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ТА-8  -  ΔV_конд</v>
      </c>
      <c r="B86" s="15" t="s">
        <v>2412</v>
      </c>
      <c r="C86" s="18">
        <v>35</v>
      </c>
      <c r="D86" s="18">
        <v>10</v>
      </c>
      <c r="E86" s="22" t="s">
        <v>608</v>
      </c>
      <c r="F86" s="22">
        <v>1</v>
      </c>
      <c r="G86" s="22"/>
      <c r="H86" s="20">
        <f t="shared" ca="1" si="29"/>
        <v>0</v>
      </c>
      <c r="I86" s="16" t="str">
        <f t="shared" si="30"/>
        <v>08T002SV0022</v>
      </c>
      <c r="J86" s="54">
        <v>54</v>
      </c>
      <c r="K86" s="54">
        <v>54</v>
      </c>
      <c r="L86" s="54">
        <v>54</v>
      </c>
      <c r="M86" s="54">
        <v>54</v>
      </c>
      <c r="N86" s="54">
        <v>54</v>
      </c>
      <c r="O86" s="54">
        <v>54</v>
      </c>
      <c r="P86" s="54">
        <v>54</v>
      </c>
      <c r="Q86" s="54">
        <v>54</v>
      </c>
      <c r="R86" s="54">
        <v>54</v>
      </c>
      <c r="S86" s="54">
        <v>54</v>
      </c>
      <c r="T86" s="54">
        <v>54</v>
      </c>
      <c r="U86" s="54">
        <v>54</v>
      </c>
      <c r="V86" s="54">
        <v>54</v>
      </c>
      <c r="W86" s="56">
        <v>54</v>
      </c>
      <c r="X86" s="2">
        <f t="shared" ca="1" si="20"/>
        <v>2</v>
      </c>
      <c r="Y86" s="2">
        <f t="shared" ca="1" si="20"/>
        <v>2</v>
      </c>
      <c r="Z86" s="2">
        <f t="shared" ca="1" si="20"/>
        <v>2</v>
      </c>
      <c r="AA86" s="2">
        <f t="shared" ca="1" si="20"/>
        <v>2</v>
      </c>
      <c r="AB86" s="2">
        <f t="shared" ca="1" si="20"/>
        <v>2</v>
      </c>
      <c r="AC86" s="2">
        <f t="shared" ca="1" si="24"/>
        <v>2</v>
      </c>
      <c r="AD86" s="2">
        <f t="shared" ca="1" si="24"/>
        <v>2</v>
      </c>
      <c r="AE86" s="2">
        <f t="shared" ca="1" si="24"/>
        <v>2</v>
      </c>
      <c r="AF86" s="2">
        <f t="shared" ca="1" si="24"/>
        <v>2</v>
      </c>
      <c r="AG86" s="2">
        <f t="shared" ca="1" si="24"/>
        <v>2</v>
      </c>
      <c r="AH86" s="2">
        <f t="shared" ca="1" si="24"/>
        <v>2</v>
      </c>
      <c r="AI86" s="2">
        <f t="shared" ca="1" si="24"/>
        <v>2</v>
      </c>
      <c r="AJ86" s="2">
        <f t="shared" ca="1" si="24"/>
        <v>2</v>
      </c>
      <c r="AK86" s="2">
        <f t="shared" ca="1" si="24"/>
        <v>2</v>
      </c>
      <c r="AL86" s="55">
        <v>15</v>
      </c>
      <c r="AM86" s="55">
        <v>15</v>
      </c>
      <c r="AN86" s="55">
        <v>15</v>
      </c>
      <c r="AO86" s="55">
        <v>15</v>
      </c>
      <c r="AP86" s="55">
        <v>15</v>
      </c>
      <c r="AQ86" s="55">
        <v>15</v>
      </c>
      <c r="AR86" s="55">
        <v>15</v>
      </c>
      <c r="AS86" s="55">
        <v>15</v>
      </c>
      <c r="AT86" s="55">
        <v>15</v>
      </c>
      <c r="AU86" s="55">
        <v>15</v>
      </c>
      <c r="AV86" s="55">
        <v>15</v>
      </c>
      <c r="AW86" s="55">
        <v>15</v>
      </c>
      <c r="AX86" s="55">
        <v>15</v>
      </c>
      <c r="AY86" s="55">
        <v>15</v>
      </c>
      <c r="AZ86" s="2">
        <f t="shared" ca="1" si="21"/>
        <v>0</v>
      </c>
      <c r="BA86" s="2">
        <f t="shared" ca="1" si="21"/>
        <v>0</v>
      </c>
      <c r="BB86" s="2">
        <f t="shared" ca="1" si="21"/>
        <v>0</v>
      </c>
      <c r="BC86" s="2">
        <f t="shared" ca="1" si="21"/>
        <v>0</v>
      </c>
      <c r="BD86" s="2">
        <f t="shared" ca="1" si="21"/>
        <v>0</v>
      </c>
      <c r="BE86" s="2">
        <f t="shared" ca="1" si="25"/>
        <v>0</v>
      </c>
      <c r="BF86" s="2">
        <f t="shared" ca="1" si="25"/>
        <v>0</v>
      </c>
      <c r="BG86" s="2">
        <f t="shared" ca="1" si="25"/>
        <v>0</v>
      </c>
      <c r="BH86" s="2">
        <f t="shared" ca="1" si="25"/>
        <v>0</v>
      </c>
      <c r="BI86" s="2">
        <f t="shared" ca="1" si="25"/>
        <v>0</v>
      </c>
      <c r="BJ86" s="2">
        <f t="shared" ca="1" si="25"/>
        <v>0</v>
      </c>
      <c r="BK86" s="2">
        <f t="shared" ca="1" si="25"/>
        <v>0</v>
      </c>
      <c r="BL86" s="2">
        <f t="shared" ca="1" si="25"/>
        <v>0</v>
      </c>
      <c r="BM86" s="2">
        <f t="shared" ca="1" si="25"/>
        <v>0</v>
      </c>
      <c r="BN86" s="2" t="str">
        <f t="shared" si="31"/>
        <v>SV</v>
      </c>
      <c r="BO86" s="2">
        <f t="shared" si="34"/>
        <v>14</v>
      </c>
      <c r="BP86" s="2">
        <f t="shared" si="28"/>
        <v>0</v>
      </c>
      <c r="BQ86" s="127">
        <v>45376</v>
      </c>
      <c r="BR86" s="2">
        <f t="shared" si="33"/>
        <v>1</v>
      </c>
      <c r="BS86" s="2">
        <f t="shared" si="33"/>
        <v>1</v>
      </c>
      <c r="BT86" s="2">
        <f t="shared" si="33"/>
        <v>1</v>
      </c>
      <c r="BU86" s="2">
        <f t="shared" si="33"/>
        <v>1</v>
      </c>
      <c r="BV86" s="2">
        <f t="shared" si="33"/>
        <v>1</v>
      </c>
      <c r="BW86" s="2">
        <f t="shared" si="33"/>
        <v>1</v>
      </c>
      <c r="BX86" s="2">
        <f t="shared" si="33"/>
        <v>1</v>
      </c>
      <c r="BY86" s="2">
        <f t="shared" si="33"/>
        <v>1</v>
      </c>
      <c r="BZ86" s="2">
        <f t="shared" si="33"/>
        <v>1</v>
      </c>
      <c r="CA86" s="2">
        <f t="shared" si="33"/>
        <v>1</v>
      </c>
      <c r="CB86" s="2">
        <f t="shared" si="33"/>
        <v>1</v>
      </c>
      <c r="CC86" s="2">
        <f t="shared" si="33"/>
        <v>1</v>
      </c>
      <c r="CD86" s="2">
        <f t="shared" si="33"/>
        <v>1</v>
      </c>
      <c r="CE86" s="2">
        <f t="shared" si="33"/>
        <v>1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КА-7  -  ЧЧР</v>
      </c>
      <c r="B87" s="15" t="s">
        <v>2413</v>
      </c>
      <c r="C87" s="18"/>
      <c r="D87" s="18"/>
      <c r="E87" s="22"/>
      <c r="F87" s="22"/>
      <c r="G87" s="22"/>
      <c r="H87" s="20">
        <f t="shared" ca="1" si="29"/>
        <v>0</v>
      </c>
      <c r="I87" s="16" t="str">
        <f t="shared" si="30"/>
        <v>07K002LH0022</v>
      </c>
      <c r="J87" s="54">
        <v>24</v>
      </c>
      <c r="K87" s="54">
        <v>24</v>
      </c>
      <c r="L87" s="54">
        <v>24</v>
      </c>
      <c r="M87" s="54">
        <v>24</v>
      </c>
      <c r="N87" s="54">
        <v>7</v>
      </c>
      <c r="O87" s="54">
        <v>0</v>
      </c>
      <c r="P87" s="54">
        <v>4</v>
      </c>
      <c r="Q87" s="54">
        <v>24</v>
      </c>
      <c r="R87" s="54">
        <v>24</v>
      </c>
      <c r="S87" s="54">
        <v>24</v>
      </c>
      <c r="T87" s="54">
        <v>24</v>
      </c>
      <c r="U87" s="54">
        <v>24</v>
      </c>
      <c r="V87" s="54">
        <v>24</v>
      </c>
      <c r="W87" s="56">
        <v>24</v>
      </c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2">
        <f t="shared" ca="1" si="21"/>
        <v>0</v>
      </c>
      <c r="BA87" s="2">
        <f t="shared" ca="1" si="21"/>
        <v>0</v>
      </c>
      <c r="BB87" s="2">
        <f t="shared" ca="1" si="21"/>
        <v>0</v>
      </c>
      <c r="BC87" s="2">
        <f t="shared" ca="1" si="21"/>
        <v>0</v>
      </c>
      <c r="BD87" s="2">
        <f t="shared" ca="1" si="21"/>
        <v>0</v>
      </c>
      <c r="BE87" s="2">
        <f t="shared" ca="1" si="25"/>
        <v>0</v>
      </c>
      <c r="BF87" s="2">
        <f t="shared" ca="1" si="25"/>
        <v>0</v>
      </c>
      <c r="BG87" s="2">
        <f t="shared" ca="1" si="25"/>
        <v>0</v>
      </c>
      <c r="BH87" s="2">
        <f t="shared" ca="1" si="25"/>
        <v>0</v>
      </c>
      <c r="BI87" s="2">
        <f t="shared" ca="1" si="25"/>
        <v>0</v>
      </c>
      <c r="BJ87" s="2">
        <f t="shared" ca="1" si="25"/>
        <v>0</v>
      </c>
      <c r="BK87" s="2">
        <f t="shared" ca="1" si="25"/>
        <v>0</v>
      </c>
      <c r="BL87" s="2">
        <f t="shared" ca="1" si="25"/>
        <v>0</v>
      </c>
      <c r="BM87" s="2">
        <f t="shared" ca="1" si="25"/>
        <v>0</v>
      </c>
      <c r="BN87" s="2" t="str">
        <f t="shared" si="31"/>
        <v>LH</v>
      </c>
      <c r="BO87" s="2">
        <f t="shared" si="34"/>
        <v>0</v>
      </c>
      <c r="BP87" s="2">
        <f t="shared" si="28"/>
        <v>0</v>
      </c>
      <c r="BR87" s="2">
        <f t="shared" ref="BR87:BR101" si="35">IF(W87=24,1,IF(AND(V87=24,W87=0),1,IF(AND(U87=24,V87=0),1,IF(AND(T87=24,U87=0),1,IF(AND(S87=24,T87=0),1,IF(AND(R87=24,S87=0),1,IF(AND(Q87=24,R87=0),1,IF(AND(P87=24,Q87=0),1,IF(AND(O87=24,P87=0),1,IF(AND(N87=24,O87=0),1,IF(AND(M87=24,N87=0),1,IF(AND(L87=24,M87=0),1,IF(AND(K87=24,L87=0),1,IF(AND(J87=24,K87=0),1,0))))))))))))))</f>
        <v>1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КА-10  -  ЧЧР</v>
      </c>
      <c r="B88" s="15" t="s">
        <v>2414</v>
      </c>
      <c r="C88" s="18"/>
      <c r="D88" s="18"/>
      <c r="E88" s="22"/>
      <c r="F88" s="22"/>
      <c r="G88" s="22"/>
      <c r="H88" s="20">
        <f t="shared" ca="1" si="29"/>
        <v>0</v>
      </c>
      <c r="I88" s="16" t="str">
        <f t="shared" si="30"/>
        <v>10K002LH0022</v>
      </c>
      <c r="J88" s="54">
        <v>24</v>
      </c>
      <c r="K88" s="54">
        <v>24</v>
      </c>
      <c r="L88" s="54">
        <v>24</v>
      </c>
      <c r="M88" s="54">
        <v>24</v>
      </c>
      <c r="N88" s="54">
        <v>24</v>
      </c>
      <c r="O88" s="54">
        <v>24</v>
      </c>
      <c r="P88" s="54">
        <v>24</v>
      </c>
      <c r="Q88" s="54">
        <v>24</v>
      </c>
      <c r="R88" s="54">
        <v>24</v>
      </c>
      <c r="S88" s="54">
        <v>24</v>
      </c>
      <c r="T88" s="54">
        <v>24</v>
      </c>
      <c r="U88" s="54">
        <v>24</v>
      </c>
      <c r="V88" s="54">
        <v>24</v>
      </c>
      <c r="W88" s="56">
        <v>24</v>
      </c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2">
        <f t="shared" ca="1" si="21"/>
        <v>0</v>
      </c>
      <c r="BA88" s="2">
        <f t="shared" ca="1" si="21"/>
        <v>0</v>
      </c>
      <c r="BB88" s="2">
        <f t="shared" ca="1" si="21"/>
        <v>0</v>
      </c>
      <c r="BC88" s="2">
        <f t="shared" ca="1" si="21"/>
        <v>0</v>
      </c>
      <c r="BD88" s="2">
        <f t="shared" ca="1" si="21"/>
        <v>0</v>
      </c>
      <c r="BE88" s="2">
        <f t="shared" ca="1" si="25"/>
        <v>0</v>
      </c>
      <c r="BF88" s="2">
        <f t="shared" ca="1" si="25"/>
        <v>0</v>
      </c>
      <c r="BG88" s="2">
        <f t="shared" ca="1" si="25"/>
        <v>0</v>
      </c>
      <c r="BH88" s="2">
        <f t="shared" ca="1" si="25"/>
        <v>0</v>
      </c>
      <c r="BI88" s="2">
        <f t="shared" ca="1" si="25"/>
        <v>0</v>
      </c>
      <c r="BJ88" s="2">
        <f t="shared" ca="1" si="25"/>
        <v>0</v>
      </c>
      <c r="BK88" s="2">
        <f t="shared" ca="1" si="25"/>
        <v>0</v>
      </c>
      <c r="BL88" s="2">
        <f t="shared" ca="1" si="25"/>
        <v>0</v>
      </c>
      <c r="BM88" s="2">
        <f t="shared" ca="1" si="25"/>
        <v>0</v>
      </c>
      <c r="BN88" s="2" t="str">
        <f t="shared" si="31"/>
        <v>LH</v>
      </c>
      <c r="BO88" s="2">
        <f t="shared" si="34"/>
        <v>0</v>
      </c>
      <c r="BP88" s="2">
        <f t="shared" si="28"/>
        <v>0</v>
      </c>
      <c r="BR88" s="2">
        <f t="shared" si="35"/>
        <v>1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КА-11  -  ЧЧР</v>
      </c>
      <c r="B89" s="15" t="s">
        <v>2415</v>
      </c>
      <c r="C89" s="18"/>
      <c r="D89" s="18"/>
      <c r="E89" s="22"/>
      <c r="F89" s="22"/>
      <c r="G89" s="22"/>
      <c r="H89" s="20">
        <f t="shared" ca="1" si="29"/>
        <v>0</v>
      </c>
      <c r="I89" s="16" t="str">
        <f t="shared" si="30"/>
        <v>11K002LH0022</v>
      </c>
      <c r="J89" s="54">
        <v>24</v>
      </c>
      <c r="K89" s="54">
        <v>24</v>
      </c>
      <c r="L89" s="54">
        <v>24</v>
      </c>
      <c r="M89" s="54">
        <v>24</v>
      </c>
      <c r="N89" s="54">
        <v>24</v>
      </c>
      <c r="O89" s="54">
        <v>24</v>
      </c>
      <c r="P89" s="54">
        <v>24</v>
      </c>
      <c r="Q89" s="54">
        <v>24</v>
      </c>
      <c r="R89" s="54">
        <v>24</v>
      </c>
      <c r="S89" s="54">
        <v>24</v>
      </c>
      <c r="T89" s="54">
        <v>24</v>
      </c>
      <c r="U89" s="54">
        <v>24</v>
      </c>
      <c r="V89" s="54">
        <v>24</v>
      </c>
      <c r="W89" s="56">
        <v>24</v>
      </c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2">
        <f t="shared" ca="1" si="21"/>
        <v>0</v>
      </c>
      <c r="BA89" s="2">
        <f t="shared" ca="1" si="21"/>
        <v>0</v>
      </c>
      <c r="BB89" s="2">
        <f t="shared" ca="1" si="21"/>
        <v>0</v>
      </c>
      <c r="BC89" s="2">
        <f t="shared" ca="1" si="21"/>
        <v>0</v>
      </c>
      <c r="BD89" s="2">
        <f t="shared" ca="1" si="21"/>
        <v>0</v>
      </c>
      <c r="BE89" s="2">
        <f t="shared" ca="1" si="25"/>
        <v>0</v>
      </c>
      <c r="BF89" s="2">
        <f t="shared" ca="1" si="25"/>
        <v>0</v>
      </c>
      <c r="BG89" s="2">
        <f t="shared" ca="1" si="25"/>
        <v>0</v>
      </c>
      <c r="BH89" s="2">
        <f t="shared" ca="1" si="25"/>
        <v>0</v>
      </c>
      <c r="BI89" s="2">
        <f t="shared" ca="1" si="25"/>
        <v>0</v>
      </c>
      <c r="BJ89" s="2">
        <f t="shared" ca="1" si="25"/>
        <v>0</v>
      </c>
      <c r="BK89" s="2">
        <f t="shared" ca="1" si="25"/>
        <v>0</v>
      </c>
      <c r="BL89" s="2">
        <f t="shared" ca="1" si="25"/>
        <v>0</v>
      </c>
      <c r="BM89" s="2">
        <f t="shared" ca="1" si="25"/>
        <v>0</v>
      </c>
      <c r="BN89" s="2" t="str">
        <f t="shared" si="31"/>
        <v>LH</v>
      </c>
      <c r="BO89" s="2">
        <f t="shared" si="34"/>
        <v>0</v>
      </c>
      <c r="BP89" s="2">
        <f t="shared" si="28"/>
        <v>0</v>
      </c>
      <c r="BR89" s="2">
        <f t="shared" si="35"/>
        <v>1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КА-12  -  ЧЧР</v>
      </c>
      <c r="B90" s="15" t="s">
        <v>2416</v>
      </c>
      <c r="C90" s="18"/>
      <c r="D90" s="18"/>
      <c r="E90" s="22"/>
      <c r="F90" s="22"/>
      <c r="G90" s="22"/>
      <c r="H90" s="20">
        <f t="shared" ca="1" si="29"/>
        <v>0</v>
      </c>
      <c r="I90" s="16" t="str">
        <f t="shared" si="30"/>
        <v>12K002LH0022</v>
      </c>
      <c r="J90" s="54">
        <v>0</v>
      </c>
      <c r="K90" s="54">
        <v>4</v>
      </c>
      <c r="L90" s="54">
        <v>7</v>
      </c>
      <c r="M90" s="54">
        <v>0</v>
      </c>
      <c r="N90" s="54">
        <v>0</v>
      </c>
      <c r="O90" s="54">
        <v>0</v>
      </c>
      <c r="P90" s="54">
        <v>0</v>
      </c>
      <c r="Q90" s="54">
        <v>0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6">
        <v>0</v>
      </c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2">
        <f t="shared" ca="1" si="21"/>
        <v>0</v>
      </c>
      <c r="BA90" s="2">
        <f t="shared" ca="1" si="21"/>
        <v>0</v>
      </c>
      <c r="BB90" s="2">
        <f t="shared" ca="1" si="21"/>
        <v>0</v>
      </c>
      <c r="BC90" s="2">
        <f t="shared" ca="1" si="21"/>
        <v>0</v>
      </c>
      <c r="BD90" s="2">
        <f t="shared" ca="1" si="21"/>
        <v>0</v>
      </c>
      <c r="BE90" s="2">
        <f t="shared" ca="1" si="25"/>
        <v>0</v>
      </c>
      <c r="BF90" s="2">
        <f t="shared" ca="1" si="25"/>
        <v>0</v>
      </c>
      <c r="BG90" s="2">
        <f t="shared" ca="1" si="25"/>
        <v>0</v>
      </c>
      <c r="BH90" s="2">
        <f t="shared" ref="BH90:BM103" ca="1" si="36">COUNTIF(OFFSET(P90,,$D$2+2,COUNTIF(OFFSET($H90,1-ROW($H90),2+4*$D$2,103),"="&amp;OFFSET($H90,,2+4*$D$2))),"&gt;20")</f>
        <v>0</v>
      </c>
      <c r="BI90" s="2">
        <f t="shared" ca="1" si="36"/>
        <v>0</v>
      </c>
      <c r="BJ90" s="2">
        <f t="shared" ca="1" si="36"/>
        <v>0</v>
      </c>
      <c r="BK90" s="2">
        <f t="shared" ca="1" si="36"/>
        <v>0</v>
      </c>
      <c r="BL90" s="2">
        <f t="shared" ca="1" si="36"/>
        <v>0</v>
      </c>
      <c r="BM90" s="2">
        <f t="shared" ca="1" si="36"/>
        <v>0</v>
      </c>
      <c r="BN90" s="2" t="str">
        <f t="shared" si="31"/>
        <v>LH</v>
      </c>
      <c r="BP90" s="2">
        <f t="shared" si="28"/>
        <v>0</v>
      </c>
      <c r="BR90" s="2">
        <f t="shared" si="35"/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КА-13  -  ЧЧР</v>
      </c>
      <c r="B91" s="15" t="s">
        <v>2417</v>
      </c>
      <c r="C91" s="18"/>
      <c r="D91" s="18"/>
      <c r="E91" s="22"/>
      <c r="F91" s="22"/>
      <c r="G91" s="22"/>
      <c r="H91" s="20">
        <f t="shared" ca="1" si="29"/>
        <v>0</v>
      </c>
      <c r="I91" s="16" t="str">
        <f t="shared" si="30"/>
        <v>13K002LH0022</v>
      </c>
      <c r="J91" s="54">
        <v>24</v>
      </c>
      <c r="K91" s="54">
        <v>24</v>
      </c>
      <c r="L91" s="54">
        <v>24</v>
      </c>
      <c r="M91" s="54">
        <v>24</v>
      </c>
      <c r="N91" s="54">
        <v>24</v>
      </c>
      <c r="O91" s="54">
        <v>24</v>
      </c>
      <c r="P91" s="54">
        <v>24</v>
      </c>
      <c r="Q91" s="54">
        <v>24</v>
      </c>
      <c r="R91" s="54">
        <v>24</v>
      </c>
      <c r="S91" s="54">
        <v>24</v>
      </c>
      <c r="T91" s="54">
        <v>24</v>
      </c>
      <c r="U91" s="54">
        <v>24</v>
      </c>
      <c r="V91" s="54">
        <v>24</v>
      </c>
      <c r="W91" s="56">
        <v>24</v>
      </c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2">
        <f t="shared" ca="1" si="21"/>
        <v>0</v>
      </c>
      <c r="BA91" s="2">
        <f t="shared" ca="1" si="21"/>
        <v>0</v>
      </c>
      <c r="BB91" s="2">
        <f t="shared" ca="1" si="21"/>
        <v>0</v>
      </c>
      <c r="BC91" s="2">
        <f t="shared" ca="1" si="21"/>
        <v>0</v>
      </c>
      <c r="BD91" s="2">
        <f t="shared" ca="1" si="21"/>
        <v>0</v>
      </c>
      <c r="BE91" s="2">
        <f t="shared" ca="1" si="21"/>
        <v>0</v>
      </c>
      <c r="BF91" s="2">
        <f t="shared" ca="1" si="21"/>
        <v>0</v>
      </c>
      <c r="BG91" s="2">
        <f t="shared" ca="1" si="21"/>
        <v>0</v>
      </c>
      <c r="BH91" s="2">
        <f t="shared" ca="1" si="36"/>
        <v>0</v>
      </c>
      <c r="BI91" s="2">
        <f t="shared" ca="1" si="36"/>
        <v>0</v>
      </c>
      <c r="BJ91" s="2">
        <f t="shared" ca="1" si="36"/>
        <v>0</v>
      </c>
      <c r="BK91" s="2">
        <f t="shared" ca="1" si="36"/>
        <v>0</v>
      </c>
      <c r="BL91" s="2">
        <f t="shared" ca="1" si="36"/>
        <v>0</v>
      </c>
      <c r="BM91" s="2">
        <f t="shared" ca="1" si="36"/>
        <v>0</v>
      </c>
      <c r="BN91" s="2" t="str">
        <f t="shared" si="31"/>
        <v>LH</v>
      </c>
      <c r="BO91" s="2">
        <f>IF(AND(COUNTIF(J91:W91,"&gt;0")&gt;6,COUNTIF(J91:W91,"&gt;0")=SUM(BR91:CE91)),SUM(BR91:CE91),0)</f>
        <v>0</v>
      </c>
      <c r="BP91" s="2">
        <f t="shared" si="28"/>
        <v>0</v>
      </c>
      <c r="BR91" s="2">
        <f t="shared" si="35"/>
        <v>1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КА-14  -  ЧЧР</v>
      </c>
      <c r="B92" s="15" t="s">
        <v>2418</v>
      </c>
      <c r="C92" s="18"/>
      <c r="D92" s="18"/>
      <c r="E92" s="22"/>
      <c r="F92" s="22"/>
      <c r="G92" s="22"/>
      <c r="H92" s="20">
        <f t="shared" ca="1" si="29"/>
        <v>0</v>
      </c>
      <c r="I92" s="16" t="str">
        <f t="shared" si="30"/>
        <v>14K002LH0022</v>
      </c>
      <c r="J92" s="54">
        <v>24</v>
      </c>
      <c r="K92" s="54">
        <v>24</v>
      </c>
      <c r="L92" s="54">
        <v>24</v>
      </c>
      <c r="M92" s="54">
        <v>24</v>
      </c>
      <c r="N92" s="54">
        <v>24</v>
      </c>
      <c r="O92" s="54">
        <v>24</v>
      </c>
      <c r="P92" s="54">
        <v>24</v>
      </c>
      <c r="Q92" s="54">
        <v>24</v>
      </c>
      <c r="R92" s="54">
        <v>24</v>
      </c>
      <c r="S92" s="54">
        <v>24</v>
      </c>
      <c r="T92" s="54">
        <v>24</v>
      </c>
      <c r="U92" s="54">
        <v>24</v>
      </c>
      <c r="V92" s="54">
        <v>24</v>
      </c>
      <c r="W92" s="56">
        <v>24</v>
      </c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2">
        <f t="shared" ca="1" si="21"/>
        <v>0</v>
      </c>
      <c r="BA92" s="2">
        <f t="shared" ca="1" si="21"/>
        <v>0</v>
      </c>
      <c r="BB92" s="2">
        <f t="shared" ca="1" si="21"/>
        <v>0</v>
      </c>
      <c r="BC92" s="2">
        <f t="shared" ca="1" si="21"/>
        <v>0</v>
      </c>
      <c r="BD92" s="2">
        <f t="shared" ca="1" si="21"/>
        <v>0</v>
      </c>
      <c r="BE92" s="2">
        <f t="shared" ca="1" si="21"/>
        <v>0</v>
      </c>
      <c r="BF92" s="2">
        <f t="shared" ca="1" si="21"/>
        <v>0</v>
      </c>
      <c r="BG92" s="2">
        <f t="shared" ca="1" si="21"/>
        <v>0</v>
      </c>
      <c r="BH92" s="2">
        <f t="shared" ca="1" si="36"/>
        <v>0</v>
      </c>
      <c r="BI92" s="2">
        <f t="shared" ca="1" si="36"/>
        <v>0</v>
      </c>
      <c r="BJ92" s="2">
        <f t="shared" ca="1" si="36"/>
        <v>0</v>
      </c>
      <c r="BK92" s="2">
        <f t="shared" ca="1" si="36"/>
        <v>0</v>
      </c>
      <c r="BL92" s="2">
        <f t="shared" ca="1" si="36"/>
        <v>0</v>
      </c>
      <c r="BM92" s="2">
        <f t="shared" ca="1" si="36"/>
        <v>0</v>
      </c>
      <c r="BN92" s="2" t="str">
        <f t="shared" si="31"/>
        <v>LH</v>
      </c>
      <c r="BO92" s="2">
        <f>IF(AND(COUNTIF(J92:W92,"&gt;0")&gt;6,COUNTIF(J92:W92,"&gt;0")=SUM(BR92:CE92)),SUM(BR92:CE92),0)</f>
        <v>0</v>
      </c>
      <c r="BP92" s="2">
        <f t="shared" si="28"/>
        <v>0</v>
      </c>
      <c r="BR92" s="2">
        <f t="shared" si="35"/>
        <v>1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КА-15  -  ЧЧР</v>
      </c>
      <c r="B93" s="15" t="s">
        <v>2419</v>
      </c>
      <c r="C93" s="18"/>
      <c r="D93" s="18"/>
      <c r="E93" s="22"/>
      <c r="F93" s="22"/>
      <c r="G93" s="22"/>
      <c r="H93" s="20">
        <f t="shared" ca="1" si="29"/>
        <v>0</v>
      </c>
      <c r="I93" s="16" t="str">
        <f t="shared" si="30"/>
        <v>15K002LH0022</v>
      </c>
      <c r="J93" s="54">
        <v>24</v>
      </c>
      <c r="K93" s="54">
        <v>21</v>
      </c>
      <c r="L93" s="54">
        <v>11</v>
      </c>
      <c r="M93" s="54">
        <v>24</v>
      </c>
      <c r="N93" s="54">
        <v>24</v>
      </c>
      <c r="O93" s="54">
        <v>24</v>
      </c>
      <c r="P93" s="54">
        <v>24</v>
      </c>
      <c r="Q93" s="54">
        <v>24</v>
      </c>
      <c r="R93" s="54">
        <v>24</v>
      </c>
      <c r="S93" s="54">
        <v>24</v>
      </c>
      <c r="T93" s="54">
        <v>24</v>
      </c>
      <c r="U93" s="54">
        <v>24</v>
      </c>
      <c r="V93" s="54">
        <v>24</v>
      </c>
      <c r="W93" s="56">
        <v>24</v>
      </c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2">
        <f t="shared" ca="1" si="21"/>
        <v>0</v>
      </c>
      <c r="BA93" s="2">
        <f t="shared" ca="1" si="21"/>
        <v>0</v>
      </c>
      <c r="BB93" s="2">
        <f t="shared" ca="1" si="21"/>
        <v>0</v>
      </c>
      <c r="BC93" s="2">
        <f t="shared" ca="1" si="21"/>
        <v>0</v>
      </c>
      <c r="BD93" s="2">
        <f t="shared" ca="1" si="21"/>
        <v>0</v>
      </c>
      <c r="BE93" s="2">
        <f t="shared" ca="1" si="21"/>
        <v>0</v>
      </c>
      <c r="BF93" s="2">
        <f t="shared" ca="1" si="21"/>
        <v>0</v>
      </c>
      <c r="BG93" s="2">
        <f t="shared" ca="1" si="21"/>
        <v>0</v>
      </c>
      <c r="BH93" s="2">
        <f t="shared" ca="1" si="36"/>
        <v>0</v>
      </c>
      <c r="BI93" s="2">
        <f t="shared" ca="1" si="36"/>
        <v>0</v>
      </c>
      <c r="BJ93" s="2">
        <f t="shared" ca="1" si="36"/>
        <v>0</v>
      </c>
      <c r="BK93" s="2">
        <f t="shared" ca="1" si="36"/>
        <v>0</v>
      </c>
      <c r="BL93" s="2">
        <f t="shared" ca="1" si="36"/>
        <v>0</v>
      </c>
      <c r="BM93" s="2">
        <f t="shared" ca="1" si="36"/>
        <v>0</v>
      </c>
      <c r="BN93" s="2" t="str">
        <f t="shared" si="31"/>
        <v>LH</v>
      </c>
      <c r="BO93" s="2">
        <f>IF(AND(COUNTIF(J93:W93,"&gt;0")&gt;6,COUNTIF(J93:W93,"&gt;0")=SUM(BR93:CE93)),SUM(BR93:CE93),0)</f>
        <v>0</v>
      </c>
      <c r="BP93" s="2">
        <f t="shared" si="28"/>
        <v>0</v>
      </c>
      <c r="BR93" s="2">
        <f t="shared" si="35"/>
        <v>1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КА-16  -  ЧЧР</v>
      </c>
      <c r="B94" s="15" t="s">
        <v>2420</v>
      </c>
      <c r="C94" s="18"/>
      <c r="D94" s="18"/>
      <c r="E94" s="22"/>
      <c r="F94" s="22"/>
      <c r="G94" s="22"/>
      <c r="H94" s="20">
        <f t="shared" ca="1" si="29"/>
        <v>0</v>
      </c>
      <c r="I94" s="16" t="str">
        <f t="shared" si="30"/>
        <v>16K002LH0022</v>
      </c>
      <c r="J94" s="54">
        <v>24</v>
      </c>
      <c r="K94" s="54">
        <v>24</v>
      </c>
      <c r="L94" s="54">
        <v>24</v>
      </c>
      <c r="M94" s="54">
        <v>24</v>
      </c>
      <c r="N94" s="54">
        <v>24</v>
      </c>
      <c r="O94" s="54">
        <v>24</v>
      </c>
      <c r="P94" s="54">
        <v>24</v>
      </c>
      <c r="Q94" s="54">
        <v>24</v>
      </c>
      <c r="R94" s="54">
        <v>24</v>
      </c>
      <c r="S94" s="54">
        <v>24</v>
      </c>
      <c r="T94" s="54">
        <v>24</v>
      </c>
      <c r="U94" s="54">
        <v>24</v>
      </c>
      <c r="V94" s="54">
        <v>24</v>
      </c>
      <c r="W94" s="56">
        <v>24</v>
      </c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2">
        <f t="shared" ca="1" si="21"/>
        <v>0</v>
      </c>
      <c r="BA94" s="2">
        <f t="shared" ca="1" si="21"/>
        <v>0</v>
      </c>
      <c r="BB94" s="2">
        <f t="shared" ca="1" si="21"/>
        <v>0</v>
      </c>
      <c r="BC94" s="2">
        <f t="shared" ca="1" si="21"/>
        <v>0</v>
      </c>
      <c r="BD94" s="2">
        <f t="shared" ca="1" si="21"/>
        <v>0</v>
      </c>
      <c r="BE94" s="2">
        <f t="shared" ca="1" si="21"/>
        <v>0</v>
      </c>
      <c r="BF94" s="2">
        <f t="shared" ca="1" si="21"/>
        <v>0</v>
      </c>
      <c r="BG94" s="2">
        <f t="shared" ca="1" si="21"/>
        <v>0</v>
      </c>
      <c r="BH94" s="2">
        <f t="shared" ca="1" si="36"/>
        <v>0</v>
      </c>
      <c r="BI94" s="2">
        <f t="shared" ca="1" si="36"/>
        <v>0</v>
      </c>
      <c r="BJ94" s="2">
        <f t="shared" ca="1" si="36"/>
        <v>0</v>
      </c>
      <c r="BK94" s="2">
        <f t="shared" ca="1" si="36"/>
        <v>0</v>
      </c>
      <c r="BL94" s="2">
        <f t="shared" ca="1" si="36"/>
        <v>0</v>
      </c>
      <c r="BM94" s="2">
        <f t="shared" ca="1" si="36"/>
        <v>0</v>
      </c>
      <c r="BN94" s="2" t="str">
        <f t="shared" si="31"/>
        <v>LH</v>
      </c>
      <c r="BO94" s="2">
        <f>IF(AND(COUNTIF(J94:W94,"&gt;0")&gt;6,COUNTIF(J94:W94,"&gt;0")=SUM(BR94:CE94)),SUM(BR94:CE94),0)</f>
        <v>0</v>
      </c>
      <c r="BP94" s="2">
        <f t="shared" si="28"/>
        <v>0</v>
      </c>
      <c r="BR94" s="2">
        <f t="shared" si="35"/>
        <v>1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ТА-1  -  ЧЧР</v>
      </c>
      <c r="B95" s="15" t="s">
        <v>2421</v>
      </c>
      <c r="C95" s="18"/>
      <c r="D95" s="18"/>
      <c r="E95" s="22"/>
      <c r="F95" s="22"/>
      <c r="G95" s="22"/>
      <c r="H95" s="20">
        <f t="shared" ca="1" si="29"/>
        <v>0</v>
      </c>
      <c r="I95" s="16" t="str">
        <f t="shared" si="30"/>
        <v>01T002LH0022</v>
      </c>
      <c r="J95" s="54">
        <v>24</v>
      </c>
      <c r="K95" s="54">
        <v>24</v>
      </c>
      <c r="L95" s="54">
        <v>24</v>
      </c>
      <c r="M95" s="54">
        <v>24</v>
      </c>
      <c r="N95" s="54">
        <v>24</v>
      </c>
      <c r="O95" s="54">
        <v>24</v>
      </c>
      <c r="P95" s="54">
        <v>24</v>
      </c>
      <c r="Q95" s="54">
        <v>24</v>
      </c>
      <c r="R95" s="54">
        <v>24</v>
      </c>
      <c r="S95" s="54">
        <v>24</v>
      </c>
      <c r="T95" s="54">
        <v>24</v>
      </c>
      <c r="U95" s="54">
        <v>24</v>
      </c>
      <c r="V95" s="54">
        <v>24</v>
      </c>
      <c r="W95" s="56">
        <v>24</v>
      </c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2">
        <f t="shared" ca="1" si="21"/>
        <v>0</v>
      </c>
      <c r="BA95" s="2">
        <f t="shared" ca="1" si="21"/>
        <v>0</v>
      </c>
      <c r="BB95" s="2">
        <f t="shared" ca="1" si="21"/>
        <v>0</v>
      </c>
      <c r="BC95" s="2">
        <f t="shared" ca="1" si="21"/>
        <v>0</v>
      </c>
      <c r="BD95" s="2">
        <f t="shared" ca="1" si="21"/>
        <v>0</v>
      </c>
      <c r="BE95" s="2">
        <f t="shared" ca="1" si="21"/>
        <v>0</v>
      </c>
      <c r="BF95" s="2">
        <f t="shared" ca="1" si="21"/>
        <v>0</v>
      </c>
      <c r="BG95" s="2">
        <f t="shared" ca="1" si="21"/>
        <v>0</v>
      </c>
      <c r="BH95" s="2">
        <f t="shared" ca="1" si="36"/>
        <v>0</v>
      </c>
      <c r="BI95" s="2">
        <f t="shared" ca="1" si="36"/>
        <v>0</v>
      </c>
      <c r="BJ95" s="2">
        <f t="shared" ca="1" si="36"/>
        <v>0</v>
      </c>
      <c r="BK95" s="2">
        <f t="shared" ca="1" si="36"/>
        <v>0</v>
      </c>
      <c r="BL95" s="2">
        <f t="shared" ca="1" si="36"/>
        <v>0</v>
      </c>
      <c r="BM95" s="2">
        <f t="shared" ca="1" si="36"/>
        <v>0</v>
      </c>
      <c r="BN95" s="2" t="str">
        <f t="shared" si="31"/>
        <v>LH</v>
      </c>
      <c r="BO95" s="2">
        <f>IF(AND(COUNTIF(J95:W95,"&gt;0")&gt;6,COUNTIF(J95:W95,"&gt;0")=SUM(BR95:CE95)),SUM(BR95:CE95),0)</f>
        <v>0</v>
      </c>
      <c r="BP95" s="2">
        <f t="shared" si="28"/>
        <v>0</v>
      </c>
      <c r="BR95" s="2">
        <f t="shared" si="35"/>
        <v>1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ТА-3  -  ЧЧР</v>
      </c>
      <c r="B96" s="15" t="s">
        <v>2422</v>
      </c>
      <c r="C96" s="18"/>
      <c r="D96" s="18"/>
      <c r="E96" s="22"/>
      <c r="F96" s="22"/>
      <c r="G96" s="22"/>
      <c r="H96" s="20">
        <f t="shared" ca="1" si="29"/>
        <v>0</v>
      </c>
      <c r="I96" s="16" t="str">
        <f t="shared" si="30"/>
        <v>03T002LH0022</v>
      </c>
      <c r="J96" s="54">
        <v>24</v>
      </c>
      <c r="K96" s="54">
        <v>24</v>
      </c>
      <c r="L96" s="54">
        <v>24</v>
      </c>
      <c r="M96" s="54">
        <v>24</v>
      </c>
      <c r="N96" s="54">
        <v>24</v>
      </c>
      <c r="O96" s="54">
        <v>24</v>
      </c>
      <c r="P96" s="54">
        <v>12</v>
      </c>
      <c r="Q96" s="54">
        <v>0</v>
      </c>
      <c r="R96" s="54">
        <v>0</v>
      </c>
      <c r="S96" s="54">
        <v>0</v>
      </c>
      <c r="T96" s="54">
        <v>0</v>
      </c>
      <c r="U96" s="54">
        <v>0</v>
      </c>
      <c r="V96" s="54">
        <v>0</v>
      </c>
      <c r="W96" s="56">
        <v>0</v>
      </c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2">
        <f t="shared" ca="1" si="21"/>
        <v>0</v>
      </c>
      <c r="BA96" s="2">
        <f t="shared" ca="1" si="21"/>
        <v>0</v>
      </c>
      <c r="BB96" s="2">
        <f t="shared" ca="1" si="21"/>
        <v>0</v>
      </c>
      <c r="BC96" s="2">
        <f t="shared" ca="1" si="21"/>
        <v>0</v>
      </c>
      <c r="BD96" s="2">
        <f t="shared" ca="1" si="21"/>
        <v>0</v>
      </c>
      <c r="BE96" s="2">
        <f t="shared" ca="1" si="21"/>
        <v>0</v>
      </c>
      <c r="BF96" s="2">
        <f t="shared" ca="1" si="21"/>
        <v>0</v>
      </c>
      <c r="BG96" s="2">
        <f t="shared" ca="1" si="21"/>
        <v>0</v>
      </c>
      <c r="BH96" s="2">
        <f t="shared" ca="1" si="36"/>
        <v>0</v>
      </c>
      <c r="BI96" s="2">
        <f t="shared" ca="1" si="36"/>
        <v>0</v>
      </c>
      <c r="BJ96" s="2">
        <f t="shared" ca="1" si="36"/>
        <v>0</v>
      </c>
      <c r="BK96" s="2">
        <f t="shared" ca="1" si="36"/>
        <v>0</v>
      </c>
      <c r="BL96" s="2">
        <f t="shared" ca="1" si="36"/>
        <v>0</v>
      </c>
      <c r="BM96" s="2">
        <f t="shared" ca="1" si="36"/>
        <v>0</v>
      </c>
      <c r="BN96" s="2" t="str">
        <f t="shared" si="31"/>
        <v>LH</v>
      </c>
      <c r="BP96" s="2">
        <f t="shared" si="28"/>
        <v>1</v>
      </c>
      <c r="BR96" s="2">
        <f t="shared" si="35"/>
        <v>0</v>
      </c>
    </row>
    <row r="97" spans="1:70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ТА-4  -  ЧЧР</v>
      </c>
      <c r="B97" s="15" t="s">
        <v>2423</v>
      </c>
      <c r="C97" s="18"/>
      <c r="D97" s="18"/>
      <c r="E97" s="22"/>
      <c r="F97" s="22"/>
      <c r="G97" s="22"/>
      <c r="H97" s="20">
        <f t="shared" ca="1" si="29"/>
        <v>0</v>
      </c>
      <c r="I97" s="16" t="str">
        <f t="shared" si="30"/>
        <v>04T002LH0022</v>
      </c>
      <c r="J97" s="54">
        <v>24</v>
      </c>
      <c r="K97" s="54">
        <v>24</v>
      </c>
      <c r="L97" s="54">
        <v>24</v>
      </c>
      <c r="M97" s="54">
        <v>24</v>
      </c>
      <c r="N97" s="54">
        <v>24</v>
      </c>
      <c r="O97" s="54">
        <v>24</v>
      </c>
      <c r="P97" s="54">
        <v>24</v>
      </c>
      <c r="Q97" s="54">
        <v>24</v>
      </c>
      <c r="R97" s="54">
        <v>24</v>
      </c>
      <c r="S97" s="54">
        <v>24</v>
      </c>
      <c r="T97" s="54">
        <v>24</v>
      </c>
      <c r="U97" s="54">
        <v>24</v>
      </c>
      <c r="V97" s="54">
        <v>24</v>
      </c>
      <c r="W97" s="56">
        <v>24</v>
      </c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2">
        <f t="shared" ca="1" si="21"/>
        <v>0</v>
      </c>
      <c r="BA97" s="2">
        <f t="shared" ca="1" si="21"/>
        <v>0</v>
      </c>
      <c r="BB97" s="2">
        <f t="shared" ca="1" si="21"/>
        <v>0</v>
      </c>
      <c r="BC97" s="2">
        <f t="shared" ca="1" si="21"/>
        <v>0</v>
      </c>
      <c r="BD97" s="2">
        <f t="shared" ca="1" si="21"/>
        <v>0</v>
      </c>
      <c r="BE97" s="2">
        <f t="shared" ca="1" si="21"/>
        <v>0</v>
      </c>
      <c r="BF97" s="2">
        <f t="shared" ca="1" si="21"/>
        <v>0</v>
      </c>
      <c r="BG97" s="2">
        <f t="shared" ca="1" si="21"/>
        <v>0</v>
      </c>
      <c r="BH97" s="2">
        <f t="shared" ca="1" si="36"/>
        <v>0</v>
      </c>
      <c r="BI97" s="2">
        <f t="shared" ca="1" si="36"/>
        <v>0</v>
      </c>
      <c r="BJ97" s="2">
        <f t="shared" ca="1" si="36"/>
        <v>0</v>
      </c>
      <c r="BK97" s="2">
        <f t="shared" ca="1" si="36"/>
        <v>0</v>
      </c>
      <c r="BL97" s="2">
        <f t="shared" ca="1" si="36"/>
        <v>0</v>
      </c>
      <c r="BM97" s="2">
        <f t="shared" ca="1" si="36"/>
        <v>0</v>
      </c>
      <c r="BN97" s="2" t="str">
        <f t="shared" si="31"/>
        <v>LH</v>
      </c>
      <c r="BO97" s="2">
        <f>IF(AND(COUNTIF(J97:W97,"&gt;0")&gt;6,COUNTIF(J97:W97,"&gt;0")=SUM(BR97:CE97)),SUM(BR97:CE97),0)</f>
        <v>0</v>
      </c>
      <c r="BP97" s="2">
        <f t="shared" si="28"/>
        <v>0</v>
      </c>
      <c r="BR97" s="2">
        <f t="shared" si="35"/>
        <v>1</v>
      </c>
    </row>
    <row r="98" spans="1:70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ТА-5  -  ЧЧР</v>
      </c>
      <c r="B98" s="15" t="s">
        <v>2424</v>
      </c>
      <c r="C98" s="18"/>
      <c r="D98" s="18"/>
      <c r="E98" s="22"/>
      <c r="F98" s="22"/>
      <c r="G98" s="22"/>
      <c r="H98" s="20">
        <f t="shared" ca="1" si="29"/>
        <v>0</v>
      </c>
      <c r="I98" s="16" t="str">
        <f t="shared" si="30"/>
        <v>05T002LH0022</v>
      </c>
      <c r="J98" s="54">
        <v>24</v>
      </c>
      <c r="K98" s="54">
        <v>24</v>
      </c>
      <c r="L98" s="54">
        <v>24</v>
      </c>
      <c r="M98" s="54">
        <v>24</v>
      </c>
      <c r="N98" s="54">
        <v>24</v>
      </c>
      <c r="O98" s="54">
        <v>24</v>
      </c>
      <c r="P98" s="54">
        <v>24</v>
      </c>
      <c r="Q98" s="54">
        <v>24</v>
      </c>
      <c r="R98" s="54">
        <v>24</v>
      </c>
      <c r="S98" s="54">
        <v>24</v>
      </c>
      <c r="T98" s="54">
        <v>21</v>
      </c>
      <c r="U98" s="54">
        <v>0</v>
      </c>
      <c r="V98" s="54">
        <v>0</v>
      </c>
      <c r="W98" s="56">
        <v>0</v>
      </c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2">
        <f t="shared" ca="1" si="21"/>
        <v>0</v>
      </c>
      <c r="BA98" s="2">
        <f t="shared" ca="1" si="21"/>
        <v>0</v>
      </c>
      <c r="BB98" s="2">
        <f t="shared" ca="1" si="21"/>
        <v>0</v>
      </c>
      <c r="BC98" s="2">
        <f t="shared" ca="1" si="21"/>
        <v>0</v>
      </c>
      <c r="BD98" s="2">
        <f t="shared" ca="1" si="21"/>
        <v>0</v>
      </c>
      <c r="BE98" s="2">
        <f t="shared" ca="1" si="21"/>
        <v>0</v>
      </c>
      <c r="BF98" s="2">
        <f t="shared" ca="1" si="21"/>
        <v>0</v>
      </c>
      <c r="BG98" s="2">
        <f t="shared" ca="1" si="21"/>
        <v>0</v>
      </c>
      <c r="BH98" s="2">
        <f t="shared" ca="1" si="36"/>
        <v>0</v>
      </c>
      <c r="BI98" s="2">
        <f t="shared" ca="1" si="36"/>
        <v>0</v>
      </c>
      <c r="BJ98" s="2">
        <f t="shared" ca="1" si="36"/>
        <v>0</v>
      </c>
      <c r="BK98" s="2">
        <f t="shared" ca="1" si="36"/>
        <v>0</v>
      </c>
      <c r="BL98" s="2">
        <f t="shared" ca="1" si="36"/>
        <v>0</v>
      </c>
      <c r="BM98" s="2">
        <f t="shared" ca="1" si="36"/>
        <v>0</v>
      </c>
      <c r="BN98" s="2" t="str">
        <f t="shared" si="31"/>
        <v>LH</v>
      </c>
      <c r="BP98" s="2">
        <f t="shared" si="28"/>
        <v>1</v>
      </c>
      <c r="BR98" s="2">
        <f t="shared" si="35"/>
        <v>0</v>
      </c>
    </row>
    <row r="99" spans="1:70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ТА-6  -  ЧЧР</v>
      </c>
      <c r="B99" s="15" t="s">
        <v>2425</v>
      </c>
      <c r="C99" s="18"/>
      <c r="D99" s="18"/>
      <c r="E99" s="22"/>
      <c r="F99" s="22"/>
      <c r="G99" s="22"/>
      <c r="H99" s="20">
        <f t="shared" ca="1" si="29"/>
        <v>0</v>
      </c>
      <c r="I99" s="16" t="str">
        <f t="shared" si="30"/>
        <v>06T002LH0022</v>
      </c>
      <c r="J99" s="54">
        <v>13</v>
      </c>
      <c r="K99" s="54">
        <v>3</v>
      </c>
      <c r="L99" s="54">
        <v>0</v>
      </c>
      <c r="M99" s="54">
        <v>0</v>
      </c>
      <c r="N99" s="54">
        <v>0</v>
      </c>
      <c r="O99" s="54">
        <v>0</v>
      </c>
      <c r="P99" s="54">
        <v>14</v>
      </c>
      <c r="Q99" s="54">
        <v>24</v>
      </c>
      <c r="R99" s="54">
        <v>24</v>
      </c>
      <c r="S99" s="54">
        <v>24</v>
      </c>
      <c r="T99" s="54">
        <v>24</v>
      </c>
      <c r="U99" s="54">
        <v>24</v>
      </c>
      <c r="V99" s="54">
        <v>24</v>
      </c>
      <c r="W99" s="56">
        <v>24</v>
      </c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2">
        <f t="shared" ca="1" si="21"/>
        <v>0</v>
      </c>
      <c r="BA99" s="2">
        <f t="shared" ca="1" si="21"/>
        <v>0</v>
      </c>
      <c r="BB99" s="2">
        <f t="shared" ca="1" si="21"/>
        <v>0</v>
      </c>
      <c r="BC99" s="2">
        <f t="shared" ca="1" si="21"/>
        <v>0</v>
      </c>
      <c r="BD99" s="2">
        <f t="shared" ca="1" si="21"/>
        <v>0</v>
      </c>
      <c r="BE99" s="2">
        <f t="shared" ca="1" si="21"/>
        <v>0</v>
      </c>
      <c r="BF99" s="2">
        <f t="shared" ca="1" si="21"/>
        <v>0</v>
      </c>
      <c r="BG99" s="2">
        <f t="shared" ca="1" si="21"/>
        <v>0</v>
      </c>
      <c r="BH99" s="2">
        <f t="shared" ca="1" si="36"/>
        <v>0</v>
      </c>
      <c r="BI99" s="2">
        <f t="shared" ca="1" si="36"/>
        <v>0</v>
      </c>
      <c r="BJ99" s="2">
        <f t="shared" ca="1" si="36"/>
        <v>0</v>
      </c>
      <c r="BK99" s="2">
        <f t="shared" ca="1" si="36"/>
        <v>0</v>
      </c>
      <c r="BL99" s="2">
        <f t="shared" ca="1" si="36"/>
        <v>0</v>
      </c>
      <c r="BM99" s="2">
        <f t="shared" ca="1" si="36"/>
        <v>0</v>
      </c>
      <c r="BN99" s="2" t="str">
        <f t="shared" si="31"/>
        <v>LH</v>
      </c>
      <c r="BO99" s="2">
        <f>IF(AND(COUNTIF(J99:W99,"&gt;0")&gt;6,COUNTIF(J99:W99,"&gt;0")=SUM(BR99:CE99)),SUM(BR99:CE99),0)</f>
        <v>0</v>
      </c>
      <c r="BP99" s="2">
        <f t="shared" si="28"/>
        <v>0</v>
      </c>
      <c r="BR99" s="2">
        <f t="shared" si="35"/>
        <v>1</v>
      </c>
    </row>
    <row r="100" spans="1:70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ТА-7  -  ЧЧР</v>
      </c>
      <c r="B100" s="15" t="s">
        <v>2426</v>
      </c>
      <c r="C100" s="18"/>
      <c r="D100" s="18"/>
      <c r="E100" s="22"/>
      <c r="F100" s="22"/>
      <c r="G100" s="22"/>
      <c r="H100" s="20">
        <f t="shared" ca="1" si="29"/>
        <v>0</v>
      </c>
      <c r="I100" s="16" t="str">
        <f t="shared" si="30"/>
        <v>07T002LH0022</v>
      </c>
      <c r="J100" s="54">
        <v>24</v>
      </c>
      <c r="K100" s="54">
        <v>24</v>
      </c>
      <c r="L100" s="54">
        <v>24</v>
      </c>
      <c r="M100" s="54">
        <v>24</v>
      </c>
      <c r="N100" s="54">
        <v>24</v>
      </c>
      <c r="O100" s="54">
        <v>24</v>
      </c>
      <c r="P100" s="54">
        <v>24</v>
      </c>
      <c r="Q100" s="54">
        <v>24</v>
      </c>
      <c r="R100" s="54">
        <v>24</v>
      </c>
      <c r="S100" s="54">
        <v>24</v>
      </c>
      <c r="T100" s="54">
        <v>24</v>
      </c>
      <c r="U100" s="54">
        <v>24</v>
      </c>
      <c r="V100" s="54">
        <v>24</v>
      </c>
      <c r="W100" s="56">
        <v>24</v>
      </c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2">
        <f t="shared" ca="1" si="21"/>
        <v>0</v>
      </c>
      <c r="BA100" s="2">
        <f t="shared" ref="BA100:BG103" ca="1" si="37">COUNTIF(OFFSET(I100,,$D$2+2,COUNTIF(OFFSET($H100,1-ROW($H100),2+4*$D$2,103),"="&amp;OFFSET($H100,,2+4*$D$2))),"&gt;20")</f>
        <v>0</v>
      </c>
      <c r="BB100" s="2">
        <f t="shared" ca="1" si="37"/>
        <v>0</v>
      </c>
      <c r="BC100" s="2">
        <f t="shared" ca="1" si="37"/>
        <v>0</v>
      </c>
      <c r="BD100" s="2">
        <f t="shared" ca="1" si="37"/>
        <v>0</v>
      </c>
      <c r="BE100" s="2">
        <f t="shared" ca="1" si="37"/>
        <v>0</v>
      </c>
      <c r="BF100" s="2">
        <f t="shared" ca="1" si="37"/>
        <v>0</v>
      </c>
      <c r="BG100" s="2">
        <f t="shared" ca="1" si="37"/>
        <v>0</v>
      </c>
      <c r="BH100" s="2">
        <f t="shared" ca="1" si="36"/>
        <v>0</v>
      </c>
      <c r="BI100" s="2">
        <f t="shared" ca="1" si="36"/>
        <v>0</v>
      </c>
      <c r="BJ100" s="2">
        <f t="shared" ca="1" si="36"/>
        <v>0</v>
      </c>
      <c r="BK100" s="2">
        <f t="shared" ca="1" si="36"/>
        <v>0</v>
      </c>
      <c r="BL100" s="2">
        <f t="shared" ca="1" si="36"/>
        <v>0</v>
      </c>
      <c r="BM100" s="2">
        <f t="shared" ca="1" si="36"/>
        <v>0</v>
      </c>
      <c r="BN100" s="2" t="str">
        <f t="shared" si="31"/>
        <v>LH</v>
      </c>
      <c r="BO100" s="2">
        <f>IF(AND(COUNTIF(J100:W100,"&gt;0")&gt;6,COUNTIF(J100:W100,"&gt;0")=SUM(BR100:CE100)),SUM(BR100:CE100),0)</f>
        <v>0</v>
      </c>
      <c r="BP100" s="2">
        <f t="shared" si="28"/>
        <v>0</v>
      </c>
      <c r="BR100" s="2">
        <f t="shared" si="35"/>
        <v>1</v>
      </c>
    </row>
    <row r="101" spans="1:70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ТА-8  -  ЧЧР</v>
      </c>
      <c r="B101" s="15" t="s">
        <v>2427</v>
      </c>
      <c r="C101" s="18"/>
      <c r="D101" s="18"/>
      <c r="E101" s="22"/>
      <c r="F101" s="22"/>
      <c r="G101" s="22"/>
      <c r="H101" s="20">
        <f t="shared" ca="1" si="29"/>
        <v>0</v>
      </c>
      <c r="I101" s="16" t="str">
        <f t="shared" si="30"/>
        <v>08T002LH0022</v>
      </c>
      <c r="J101" s="54">
        <v>22</v>
      </c>
      <c r="K101" s="54">
        <v>24</v>
      </c>
      <c r="L101" s="54">
        <v>24</v>
      </c>
      <c r="M101" s="54">
        <v>24</v>
      </c>
      <c r="N101" s="54">
        <v>24</v>
      </c>
      <c r="O101" s="54">
        <v>24</v>
      </c>
      <c r="P101" s="54">
        <v>24</v>
      </c>
      <c r="Q101" s="54">
        <v>24</v>
      </c>
      <c r="R101" s="54">
        <v>24</v>
      </c>
      <c r="S101" s="54">
        <v>24</v>
      </c>
      <c r="T101" s="54">
        <v>24</v>
      </c>
      <c r="U101" s="54">
        <v>24</v>
      </c>
      <c r="V101" s="54">
        <v>24</v>
      </c>
      <c r="W101" s="56">
        <v>24</v>
      </c>
      <c r="AL101" s="55"/>
      <c r="AM101" s="55"/>
      <c r="AN101" s="55"/>
      <c r="AO101" s="55"/>
      <c r="AP101" s="55"/>
      <c r="AQ101" s="55"/>
      <c r="AR101" s="55"/>
      <c r="AS101" s="55"/>
      <c r="AT101" s="55"/>
      <c r="AU101" s="55"/>
      <c r="AV101" s="55"/>
      <c r="AW101" s="55"/>
      <c r="AX101" s="55"/>
      <c r="AY101" s="55"/>
      <c r="AZ101" s="2">
        <f t="shared" ref="AZ101:AZ103" ca="1" si="38">COUNTIF(OFFSET(H101,,$D$2+2,COUNTIF(OFFSET($H101,1-ROW($H101),2+4*$D$2,103),"="&amp;OFFSET($H101,,2+4*$D$2))),"&gt;20")</f>
        <v>0</v>
      </c>
      <c r="BA101" s="2">
        <f t="shared" ca="1" si="37"/>
        <v>0</v>
      </c>
      <c r="BB101" s="2">
        <f t="shared" ca="1" si="37"/>
        <v>0</v>
      </c>
      <c r="BC101" s="2">
        <f t="shared" ca="1" si="37"/>
        <v>0</v>
      </c>
      <c r="BD101" s="2">
        <f t="shared" ca="1" si="37"/>
        <v>0</v>
      </c>
      <c r="BE101" s="2">
        <f t="shared" ca="1" si="37"/>
        <v>0</v>
      </c>
      <c r="BF101" s="2">
        <f t="shared" ca="1" si="37"/>
        <v>0</v>
      </c>
      <c r="BG101" s="2">
        <f t="shared" ca="1" si="37"/>
        <v>0</v>
      </c>
      <c r="BH101" s="2">
        <f t="shared" ca="1" si="36"/>
        <v>0</v>
      </c>
      <c r="BI101" s="2">
        <f t="shared" ca="1" si="36"/>
        <v>0</v>
      </c>
      <c r="BJ101" s="2">
        <f t="shared" ca="1" si="36"/>
        <v>0</v>
      </c>
      <c r="BK101" s="2">
        <f t="shared" ca="1" si="36"/>
        <v>0</v>
      </c>
      <c r="BL101" s="2">
        <f t="shared" ca="1" si="36"/>
        <v>0</v>
      </c>
      <c r="BM101" s="2">
        <f t="shared" ca="1" si="36"/>
        <v>0</v>
      </c>
      <c r="BN101" s="2" t="str">
        <f t="shared" si="31"/>
        <v>LH</v>
      </c>
      <c r="BO101" s="2">
        <f>IF(AND(COUNTIF(J101:W101,"&gt;0")&gt;6,COUNTIF(J101:W101,"&gt;0")=SUM(BR101:CE101)),SUM(BR101:CE101),0)</f>
        <v>0</v>
      </c>
      <c r="BP101" s="2">
        <f t="shared" si="28"/>
        <v>0</v>
      </c>
      <c r="BR101" s="2">
        <f t="shared" si="35"/>
        <v>1</v>
      </c>
    </row>
    <row r="102" spans="1:70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Gпв</v>
      </c>
      <c r="B102" s="15" t="s">
        <v>2428</v>
      </c>
      <c r="C102" s="18"/>
      <c r="D102" s="18"/>
      <c r="E102" s="22"/>
      <c r="F102" s="22"/>
      <c r="G102" s="22"/>
      <c r="H102" s="20">
        <f t="shared" ca="1" si="29"/>
        <v>0</v>
      </c>
      <c r="I102" s="16" t="str">
        <f t="shared" si="30"/>
        <v>00K002GW0022</v>
      </c>
      <c r="J102" s="54">
        <v>42979.649469652839</v>
      </c>
      <c r="K102" s="54">
        <v>41108.271200174007</v>
      </c>
      <c r="L102" s="54">
        <v>42008.954212769269</v>
      </c>
      <c r="M102" s="54">
        <v>43903.691621265025</v>
      </c>
      <c r="N102" s="54">
        <v>40704.038770730069</v>
      </c>
      <c r="O102" s="54">
        <v>41754.139416694205</v>
      </c>
      <c r="P102" s="54">
        <v>41318.820996603834</v>
      </c>
      <c r="Q102" s="54">
        <v>48004.148104342836</v>
      </c>
      <c r="R102" s="54">
        <v>46084.85572108248</v>
      </c>
      <c r="S102" s="54">
        <v>46196.373744102406</v>
      </c>
      <c r="T102" s="54">
        <v>46070.103393202306</v>
      </c>
      <c r="U102" s="54">
        <v>44272.786400572215</v>
      </c>
      <c r="V102" s="54">
        <v>44120.054569680542</v>
      </c>
      <c r="W102" s="56">
        <v>44245.981465012723</v>
      </c>
      <c r="X102" s="2" t="e">
        <f t="shared" ca="1" si="20"/>
        <v>#VALUE!</v>
      </c>
      <c r="Y102" s="2" t="e">
        <f t="shared" ca="1" si="20"/>
        <v>#VALUE!</v>
      </c>
      <c r="Z102" s="2" t="e">
        <f t="shared" ca="1" si="20"/>
        <v>#VALUE!</v>
      </c>
      <c r="AA102" s="2" t="e">
        <f t="shared" ca="1" si="20"/>
        <v>#VALUE!</v>
      </c>
      <c r="AB102" s="2" t="e">
        <f t="shared" ca="1" si="20"/>
        <v>#VALUE!</v>
      </c>
      <c r="AC102" s="2" t="e">
        <f t="shared" ca="1" si="24"/>
        <v>#VALUE!</v>
      </c>
      <c r="AD102" s="2" t="e">
        <f t="shared" ca="1" si="24"/>
        <v>#VALUE!</v>
      </c>
      <c r="AE102" s="2" t="e">
        <f t="shared" ca="1" si="24"/>
        <v>#VALUE!</v>
      </c>
      <c r="AF102" s="2" t="e">
        <f t="shared" ca="1" si="24"/>
        <v>#VALUE!</v>
      </c>
      <c r="AG102" s="2" t="e">
        <f t="shared" ca="1" si="24"/>
        <v>#VALUE!</v>
      </c>
      <c r="AH102" s="2" t="e">
        <f t="shared" ca="1" si="24"/>
        <v>#VALUE!</v>
      </c>
      <c r="AI102" s="2" t="e">
        <f t="shared" ca="1" si="24"/>
        <v>#VALUE!</v>
      </c>
      <c r="AJ102" s="2" t="e">
        <f t="shared" ca="1" si="24"/>
        <v>#VALUE!</v>
      </c>
      <c r="AK102" s="2" t="e">
        <f t="shared" ca="1" si="24"/>
        <v>#VALUE!</v>
      </c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2">
        <f t="shared" ca="1" si="38"/>
        <v>0</v>
      </c>
      <c r="BA102" s="2">
        <f t="shared" ca="1" si="37"/>
        <v>0</v>
      </c>
      <c r="BB102" s="2">
        <f t="shared" ca="1" si="37"/>
        <v>0</v>
      </c>
      <c r="BC102" s="2">
        <f t="shared" ca="1" si="37"/>
        <v>0</v>
      </c>
      <c r="BD102" s="2">
        <f t="shared" ca="1" si="37"/>
        <v>0</v>
      </c>
      <c r="BE102" s="2">
        <f t="shared" ca="1" si="37"/>
        <v>0</v>
      </c>
      <c r="BF102" s="2">
        <f t="shared" ca="1" si="37"/>
        <v>0</v>
      </c>
      <c r="BG102" s="2">
        <f t="shared" ca="1" si="37"/>
        <v>0</v>
      </c>
      <c r="BH102" s="2">
        <f t="shared" ca="1" si="36"/>
        <v>0</v>
      </c>
      <c r="BI102" s="2">
        <f t="shared" ca="1" si="36"/>
        <v>0</v>
      </c>
      <c r="BJ102" s="2">
        <f t="shared" ca="1" si="36"/>
        <v>0</v>
      </c>
      <c r="BK102" s="2">
        <f t="shared" ca="1" si="36"/>
        <v>0</v>
      </c>
      <c r="BL102" s="2">
        <f t="shared" ca="1" si="36"/>
        <v>0</v>
      </c>
      <c r="BM102" s="2">
        <f t="shared" ca="1" si="36"/>
        <v>0</v>
      </c>
      <c r="BN102" s="2" t="str">
        <f t="shared" si="31"/>
        <v>GW</v>
      </c>
    </row>
    <row r="103" spans="1:70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Потери пара и конденсата</v>
      </c>
      <c r="B103" s="15" t="s">
        <v>2429</v>
      </c>
      <c r="C103" s="22">
        <v>50</v>
      </c>
      <c r="D103" s="110" t="s">
        <v>2983</v>
      </c>
      <c r="E103" s="22">
        <v>51</v>
      </c>
      <c r="F103" s="110" t="s">
        <v>3007</v>
      </c>
      <c r="G103" s="22"/>
      <c r="H103" s="20">
        <f>IFERROR(IF(AND(MID(D103,1,1)*MID(F103,1,1)=1,RIGHT(F103,LEN(F103)-1)-RIGHT(D103,LEN(D103)-1)&gt;1),1,0),"-")</f>
        <v>0</v>
      </c>
      <c r="I103" s="16" t="str">
        <f t="shared" si="30"/>
        <v>00S102MK0022</v>
      </c>
      <c r="J103" s="54">
        <v>7.968718286392547</v>
      </c>
      <c r="K103" s="54">
        <v>7.4401524184577363</v>
      </c>
      <c r="L103" s="54">
        <v>7.5856597138790702</v>
      </c>
      <c r="M103" s="54">
        <v>7.3510853205159767</v>
      </c>
      <c r="N103" s="54">
        <v>7.2097839872095584</v>
      </c>
      <c r="O103" s="54">
        <v>7.4744778443865956</v>
      </c>
      <c r="P103" s="54">
        <v>8.6069870579533223</v>
      </c>
      <c r="Q103" s="54">
        <v>6.6452688002915092</v>
      </c>
      <c r="R103" s="54">
        <v>7.1227069832810255</v>
      </c>
      <c r="S103" s="54">
        <v>7.4258634146465718</v>
      </c>
      <c r="T103" s="54">
        <v>7.4570401707328289</v>
      </c>
      <c r="U103" s="54">
        <v>7.1838210324719878</v>
      </c>
      <c r="V103" s="54">
        <v>6.273370338565182</v>
      </c>
      <c r="W103" s="56">
        <v>6.2161480129068272</v>
      </c>
      <c r="X103" s="2" t="e">
        <f t="shared" ca="1" si="20"/>
        <v>#N/A</v>
      </c>
      <c r="Y103" s="2" t="e">
        <f t="shared" ca="1" si="20"/>
        <v>#N/A</v>
      </c>
      <c r="Z103" s="2" t="e">
        <f t="shared" ca="1" si="20"/>
        <v>#N/A</v>
      </c>
      <c r="AA103" s="2" t="e">
        <f t="shared" ca="1" si="20"/>
        <v>#N/A</v>
      </c>
      <c r="AB103" s="2" t="e">
        <f t="shared" ca="1" si="20"/>
        <v>#N/A</v>
      </c>
      <c r="AC103" s="2" t="e">
        <f t="shared" ca="1" si="24"/>
        <v>#N/A</v>
      </c>
      <c r="AD103" s="2" t="e">
        <f t="shared" ca="1" si="24"/>
        <v>#N/A</v>
      </c>
      <c r="AE103" s="2" t="e">
        <f t="shared" ca="1" si="24"/>
        <v>#N/A</v>
      </c>
      <c r="AF103" s="2" t="e">
        <f t="shared" ca="1" si="24"/>
        <v>#N/A</v>
      </c>
      <c r="AG103" s="2" t="e">
        <f t="shared" ca="1" si="24"/>
        <v>#N/A</v>
      </c>
      <c r="AH103" s="2" t="e">
        <f t="shared" ca="1" si="24"/>
        <v>#N/A</v>
      </c>
      <c r="AI103" s="2" t="e">
        <f t="shared" ca="1" si="24"/>
        <v>#N/A</v>
      </c>
      <c r="AJ103" s="2" t="e">
        <f t="shared" ca="1" si="24"/>
        <v>#N/A</v>
      </c>
      <c r="AK103" s="2" t="e">
        <f t="shared" ca="1" si="24"/>
        <v>#N/A</v>
      </c>
      <c r="AL103" s="55">
        <v>3.4788557339345771E-2</v>
      </c>
      <c r="AM103" s="55">
        <v>3.6372242284751465E-2</v>
      </c>
      <c r="AN103" s="55">
        <v>3.5592411856458707E-2</v>
      </c>
      <c r="AO103" s="55">
        <v>3.4056361658567007E-2</v>
      </c>
      <c r="AP103" s="55">
        <v>3.6733455577267815E-2</v>
      </c>
      <c r="AQ103" s="55">
        <v>3.5809623210727379E-2</v>
      </c>
      <c r="AR103" s="55">
        <v>3.6186898946678474E-2</v>
      </c>
      <c r="AS103" s="55">
        <v>3.1147308285734001E-2</v>
      </c>
      <c r="AT103" s="55">
        <v>3.2444497798785325E-2</v>
      </c>
      <c r="AU103" s="55">
        <v>3.2366176797391642E-2</v>
      </c>
      <c r="AV103" s="55">
        <v>3.2454887006409847E-2</v>
      </c>
      <c r="AW103" s="55">
        <v>3.3772439495262367E-2</v>
      </c>
      <c r="AX103" s="55">
        <v>3.3889350649795126E-2</v>
      </c>
      <c r="AY103" s="55">
        <v>3.3792899388667003E-2</v>
      </c>
      <c r="AZ103" s="2">
        <f t="shared" ca="1" si="38"/>
        <v>0</v>
      </c>
      <c r="BA103" s="2">
        <f t="shared" ca="1" si="37"/>
        <v>0</v>
      </c>
      <c r="BB103" s="2">
        <f t="shared" ca="1" si="37"/>
        <v>0</v>
      </c>
      <c r="BC103" s="2">
        <f t="shared" ca="1" si="37"/>
        <v>0</v>
      </c>
      <c r="BD103" s="2">
        <f t="shared" ca="1" si="37"/>
        <v>0</v>
      </c>
      <c r="BE103" s="2">
        <f t="shared" ca="1" si="37"/>
        <v>0</v>
      </c>
      <c r="BF103" s="2">
        <f t="shared" ca="1" si="37"/>
        <v>0</v>
      </c>
      <c r="BG103" s="2">
        <f t="shared" ca="1" si="37"/>
        <v>0</v>
      </c>
      <c r="BH103" s="2">
        <f t="shared" ca="1" si="36"/>
        <v>0</v>
      </c>
      <c r="BI103" s="2">
        <f t="shared" ca="1" si="36"/>
        <v>0</v>
      </c>
      <c r="BJ103" s="2">
        <f t="shared" ca="1" si="36"/>
        <v>0</v>
      </c>
      <c r="BK103" s="2">
        <f t="shared" ca="1" si="36"/>
        <v>0</v>
      </c>
      <c r="BL103" s="2">
        <f t="shared" ca="1" si="36"/>
        <v>0</v>
      </c>
      <c r="BM103" s="2">
        <f t="shared" ca="1" si="36"/>
        <v>0</v>
      </c>
      <c r="BN103" s="2" t="str">
        <f t="shared" si="31"/>
        <v>MK</v>
      </c>
    </row>
    <row r="104" spans="1:70" x14ac:dyDescent="0.25">
      <c r="A104"/>
      <c r="B104"/>
      <c r="C104"/>
      <c r="D104"/>
    </row>
    <row r="105" spans="1:70" x14ac:dyDescent="0.25">
      <c r="A105" s="98"/>
      <c r="B105"/>
      <c r="C105"/>
      <c r="D105"/>
    </row>
    <row r="106" spans="1:70" x14ac:dyDescent="0.25">
      <c r="A106" s="98"/>
      <c r="B106"/>
      <c r="C106"/>
      <c r="D106"/>
    </row>
    <row r="107" spans="1:70" x14ac:dyDescent="0.25">
      <c r="A107" s="98"/>
      <c r="B107"/>
      <c r="C107"/>
      <c r="D107"/>
    </row>
    <row r="108" spans="1:70" x14ac:dyDescent="0.25">
      <c r="A108" s="98"/>
    </row>
    <row r="109" spans="1:70" x14ac:dyDescent="0.25">
      <c r="A109" s="98"/>
    </row>
    <row r="110" spans="1:70" x14ac:dyDescent="0.25">
      <c r="A110" s="98"/>
    </row>
    <row r="111" spans="1:70" x14ac:dyDescent="0.25">
      <c r="A111" s="98"/>
    </row>
    <row r="112" spans="1:70" x14ac:dyDescent="0.25">
      <c r="A112" s="98"/>
    </row>
    <row r="113" spans="1:1" x14ac:dyDescent="0.25">
      <c r="A113" s="98"/>
    </row>
    <row r="114" spans="1:1" x14ac:dyDescent="0.25">
      <c r="A114" s="98"/>
    </row>
    <row r="115" spans="1:1" x14ac:dyDescent="0.25">
      <c r="A115" s="98"/>
    </row>
    <row r="116" spans="1:1" x14ac:dyDescent="0.25">
      <c r="A116" s="98"/>
    </row>
    <row r="117" spans="1:1" x14ac:dyDescent="0.25">
      <c r="A117" s="98"/>
    </row>
    <row r="118" spans="1:1" x14ac:dyDescent="0.25">
      <c r="A118" s="98"/>
    </row>
  </sheetData>
  <mergeCells count="5">
    <mergeCell ref="E3:F3"/>
    <mergeCell ref="E4:F4"/>
    <mergeCell ref="C6:F6"/>
    <mergeCell ref="G6:G7"/>
    <mergeCell ref="C7:D7"/>
  </mergeCells>
  <conditionalFormatting sqref="H8:W103">
    <cfRule type="expression" dxfId="26" priority="2" stopIfTrue="1">
      <formula>H8=0</formula>
    </cfRule>
  </conditionalFormatting>
  <conditionalFormatting sqref="I8:W103">
    <cfRule type="expression" dxfId="25" priority="6" stopIfTrue="1">
      <formula>OFFSET(I8,,$D$2)=42</formula>
    </cfRule>
    <cfRule type="expression" dxfId="24" priority="7">
      <formula>OR(OFFSET(I8,,$D$2)=1,OFFSET(I8,,$D$2)=2,MOD(OFFSET(I8,,$D$2),10)=1,MOD(OFFSET(I8,,$D$2),10)=2)</formula>
    </cfRule>
  </conditionalFormatting>
  <conditionalFormatting sqref="H4">
    <cfRule type="expression" dxfId="23" priority="4">
      <formula>$H$4="НА СТАНЦИИ"</formula>
    </cfRule>
    <cfRule type="expression" dxfId="22" priority="5">
      <formula>$H$4="ОФИЦИАЛЬНО"</formula>
    </cfRule>
  </conditionalFormatting>
  <conditionalFormatting sqref="AL8:AY103">
    <cfRule type="expression" dxfId="21" priority="8" stopIfTrue="1">
      <formula>AL8=0</formula>
    </cfRule>
  </conditionalFormatting>
  <conditionalFormatting sqref="J8:W103">
    <cfRule type="expression" dxfId="20" priority="1" stopIfTrue="1">
      <formula>AND(OFFSET(J8,MATCH(MID($A8,1,SEARCH(" ",$A8)-1)&amp;"  -  ЧЧР",$A:$A,0)-ROW(J8),)*1&gt;0,OR(J8="",J8=0))</formula>
    </cfRule>
    <cfRule type="expression" dxfId="19" priority="3">
      <formula>OFFSET(J8,MATCH(MID($A8,1,SEARCH(" ",$A8)-1)&amp;"  -  ЧЧР",$A:$A,0)-ROW(J8),)&lt;&gt;24</formula>
    </cfRule>
  </conditionalFormatting>
  <conditionalFormatting sqref="X8:AK103">
    <cfRule type="expression" dxfId="18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01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2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3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4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5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6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7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8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/>
  <dimension ref="A1:CW179"/>
  <sheetViews>
    <sheetView zoomScale="60" zoomScaleNormal="60" workbookViewId="0">
      <pane xSplit="8" ySplit="7" topLeftCell="BC90" activePane="bottomRight" state="frozen"/>
      <selection pane="topRight" activeCell="H1" sqref="H1"/>
      <selection pane="bottomLeft" activeCell="A8" sqref="A8"/>
      <selection pane="bottomRight" activeCell="BR90" sqref="BR90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86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7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КА-1А  -  Тух</v>
      </c>
      <c r="B8" s="10" t="s">
        <v>281</v>
      </c>
      <c r="C8" s="18">
        <v>170</v>
      </c>
      <c r="D8" s="18">
        <v>130</v>
      </c>
      <c r="E8" s="22" t="s">
        <v>114</v>
      </c>
      <c r="F8" s="22">
        <v>3</v>
      </c>
      <c r="G8" s="18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01K002TUAD25</v>
      </c>
      <c r="J8" s="54">
        <v>151.66999999999999</v>
      </c>
      <c r="K8" s="54">
        <v>150.75</v>
      </c>
      <c r="L8" s="54">
        <v>153.30000000000001</v>
      </c>
      <c r="M8" s="54">
        <v>155.25</v>
      </c>
      <c r="N8" s="54">
        <v>156.83000000000001</v>
      </c>
      <c r="O8" s="54">
        <v>153.96</v>
      </c>
      <c r="P8" s="54">
        <v>149.91999999999999</v>
      </c>
      <c r="Q8" s="54">
        <v>149.91</v>
      </c>
      <c r="R8" s="54">
        <v>152.13</v>
      </c>
      <c r="S8" s="54">
        <v>152.99</v>
      </c>
      <c r="T8" s="54">
        <v>149.47999999999999</v>
      </c>
      <c r="U8" s="54">
        <v>151.18</v>
      </c>
      <c r="V8" s="54">
        <v>152.44999999999999</v>
      </c>
      <c r="W8" s="56">
        <v>147.83000000000001</v>
      </c>
      <c r="X8" s="2">
        <f ca="1">IF(J8&lt;&gt;"",IF(LEFT($E8,2)="+-",IF(OR(J8&lt;MIN($C8:$D8),J8&gt;MAX($C8:$D8)),1,0),IF(AND(1*$E8&gt;0,J8&gt;MAX($C8:$D8)),1,IF(AND(1*$E8&lt;0,J8&lt;MIN($C8:$D8)),1,0)))+10*IF(SUM(OFFSET($A$138,MATCH(MID($A8,1,SEARCH(" ",$A8)-1)&amp;"  -  ЧЧР",$A$138:$A$163,0)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$138,IFERROR(MATCH("КА-"&amp;MID($A8,4,2)*1&amp;"А  -  ЧЧР",$A$138:$A$163,0),MATCH("КА-"&amp;MID($A8,4,2)*1&amp;"  -  ЧЧР",$A$138:$A$163,0))-1,COLUMN(J8)-1,,)+OFFSET($A$138,IFERROR(MATCH("КА-"&amp;MID($A8,4,2)*1&amp;"Б  -  ЧЧР",$A$138:$A$163,0),MATCH("КА-"&amp;MID($A8,4,2)*1&amp;"  -  ЧЧР",$A$138:$A$163,0))-1,COLUMN(J8)-1,,)=48,1,0),1),1)),0),0)*IF($G8&gt;0,IF(COLUMN(T$7)-COLUMN($J$7)&gt;=$D$2+$G8,IF(SUM(OFFSET(T8,,-1,,-$G8))&gt;=$G8*21,2,1),1),2)</f>
        <v>0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IF(K8&lt;&gt;"",IF(LEFT($E8,2)="+-",IF(OR(K8&lt;MIN($C8:$D8),K8&gt;MAX($C8:$D8)),1,0),IF(AND(1*$E8&gt;0,K8&gt;MAX($C8:$D8)),1,IF(AND(1*$E8&lt;0,K8&lt;MIN($C8:$D8)),1,0)))+10*IF(SUM(OFFSET($A$138,MATCH(MID($A8,1,SEARCH(" ",$A8)-1)&amp;"  -  ЧЧР",$A$138:$A$163,0)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$138,IFERROR(MATCH("КА-"&amp;MID($A8,4,2)*1&amp;"А  -  ЧЧР",$A$138:$A$163,0),MATCH("КА-"&amp;MID($A8,4,2)*1&amp;"  -  ЧЧР",$A$138:$A$163,0))-1,COLUMN(K8)-1,,)+OFFSET($A$138,IFERROR(MATCH("КА-"&amp;MID($A8,4,2)*1&amp;"Б  -  ЧЧР",$A$138:$A$163,0),MATCH("КА-"&amp;MID($A8,4,2)*1&amp;"  -  ЧЧР",$A$138:$A$163,0))-1,COLUMN(K8)-1,,)=48,1,0),1),1)),0),0)*IF($G8&gt;0,IF(COLUMN(U$7)-COLUMN($J$7)&gt;=$D$2+$G8,IF(SUM(OFFSET(U8,,-1,,-$G8))&gt;=$G8*21,2,1),1),2)</f>
        <v>0</v>
      </c>
      <c r="Z8" s="2">
        <f t="shared" ca="1" si="0"/>
        <v>0</v>
      </c>
      <c r="AA8" s="2">
        <f t="shared" ca="1" si="0"/>
        <v>0</v>
      </c>
      <c r="AB8" s="2">
        <f t="shared" ca="1" si="0"/>
        <v>0</v>
      </c>
      <c r="AC8" s="2">
        <f t="shared" ca="1" si="0"/>
        <v>0</v>
      </c>
      <c r="AD8" s="2">
        <f t="shared" ca="1" si="0"/>
        <v>0</v>
      </c>
      <c r="AE8" s="2">
        <f t="shared" ca="1" si="0"/>
        <v>0</v>
      </c>
      <c r="AF8" s="2">
        <f t="shared" ca="1" si="0"/>
        <v>0</v>
      </c>
      <c r="AG8" s="2">
        <f t="shared" ca="1" si="0"/>
        <v>0</v>
      </c>
      <c r="AH8" s="2">
        <f t="shared" ca="1" si="0"/>
        <v>0</v>
      </c>
      <c r="AI8" s="2">
        <f t="shared" ca="1" si="0"/>
        <v>0</v>
      </c>
      <c r="AJ8" s="2">
        <f t="shared" ca="1" si="0"/>
        <v>0</v>
      </c>
      <c r="AK8" s="2">
        <f t="shared" ca="1" si="0"/>
        <v>0</v>
      </c>
      <c r="AL8" s="55">
        <v>152.49073452674</v>
      </c>
      <c r="AM8" s="55">
        <v>151.51858824736999</v>
      </c>
      <c r="AN8" s="55">
        <v>151.92575378466003</v>
      </c>
      <c r="AO8" s="55">
        <v>155.50084024709</v>
      </c>
      <c r="AP8" s="55">
        <v>155.96373547746003</v>
      </c>
      <c r="AQ8" s="55">
        <v>152.84853771369001</v>
      </c>
      <c r="AR8" s="55">
        <v>149.33299202320003</v>
      </c>
      <c r="AS8" s="55">
        <v>149.12412456985999</v>
      </c>
      <c r="AT8" s="55">
        <v>152.87190546705</v>
      </c>
      <c r="AU8" s="55">
        <v>153.42306383259</v>
      </c>
      <c r="AV8" s="55">
        <v>150.28936580689</v>
      </c>
      <c r="AW8" s="55">
        <v>152.89984781845001</v>
      </c>
      <c r="AX8" s="55">
        <v>154.72977425505917</v>
      </c>
      <c r="AY8" s="55">
        <v>148.64709981337998</v>
      </c>
      <c r="AZ8" s="2">
        <f ca="1">COUNTIF(OFFSET(H8,,$D$2+2,COUNTIF(OFFSET($H8,1-ROW($H8),2+4*$D$2,164),"="&amp;OFFSET($H8,,2+4*$D$2))),"&gt;20")</f>
        <v>0</v>
      </c>
      <c r="BA8" s="2">
        <f t="shared" ref="BA8:BM23" ca="1" si="1">COUNTIF(OFFSET(I8,,$D$2+2,COUNTIF(OFFSET($H8,1-ROW($H8),2+4*$D$2,164),"="&amp;OFFSET($H8,,2+4*$D$2))),"&gt;20")</f>
        <v>0</v>
      </c>
      <c r="BB8" s="2">
        <f t="shared" ca="1" si="1"/>
        <v>0</v>
      </c>
      <c r="BC8" s="2">
        <f t="shared" ca="1" si="1"/>
        <v>0</v>
      </c>
      <c r="BD8" s="2">
        <f t="shared" ca="1" si="1"/>
        <v>0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0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0</v>
      </c>
      <c r="BN8" s="2" t="str">
        <f>MID(B8,7,2)</f>
        <v>TU</v>
      </c>
      <c r="BO8" s="2">
        <f>IF(AND(COUNTIF(J8:W8,"&gt;0")&gt;6,COUNTIF(J8:W8,"&gt;0")=SUM(BR8:CE8)),SUM(BR8:CE8),0)</f>
        <v>0</v>
      </c>
      <c r="BP8" s="2">
        <f t="shared" ref="BP8:BP39" si="2">IF(AND(COUNTIF(J8:W8,"&gt;0")&gt;6,SUM(BR8:CE8)=0),1,0)</f>
        <v>1</v>
      </c>
      <c r="BR8" s="2">
        <f t="shared" ref="BR8:BR23" si="3">IF(AND(J138 &gt;0,J8&gt;$C8,J8 &gt;20),1,0)</f>
        <v>0</v>
      </c>
      <c r="BS8" s="2">
        <f t="shared" ref="BS8:BS23" si="4">IF(AND(K138 &gt;0,K8&gt;$C8,K8 &gt;20),1,0)</f>
        <v>0</v>
      </c>
      <c r="BT8" s="2">
        <f t="shared" ref="BT8:BT23" si="5">IF(AND(L138 &gt;0,L8&gt;$C8,L8 &gt;20),1,0)</f>
        <v>0</v>
      </c>
      <c r="BU8" s="2">
        <f t="shared" ref="BU8:BU23" si="6">IF(AND(M138 &gt;0,M8&gt;$C8,M8 &gt;20),1,0)</f>
        <v>0</v>
      </c>
      <c r="BV8" s="2">
        <f t="shared" ref="BV8:BV23" si="7">IF(AND(N138 &gt;0,N8&gt;$C8,N8 &gt;20),1,0)</f>
        <v>0</v>
      </c>
      <c r="BW8" s="2">
        <f t="shared" ref="BW8:BW23" si="8">IF(AND(O138 &gt;0,O8&gt;$C8,O8 &gt;20),1,0)</f>
        <v>0</v>
      </c>
      <c r="BX8" s="2">
        <f t="shared" ref="BX8:BX23" si="9">IF(AND(P138 &gt;0,P8&gt;$C8,P8 &gt;20),1,0)</f>
        <v>0</v>
      </c>
      <c r="BY8" s="2">
        <f t="shared" ref="BY8:BY23" si="10">IF(AND(Q138 &gt;0,Q8&gt;$C8,Q8 &gt;20),1,0)</f>
        <v>0</v>
      </c>
      <c r="BZ8" s="2">
        <f t="shared" ref="BZ8:BZ23" si="11">IF(AND(R138 &gt;0,R8&gt;$C8,R8 &gt;20),1,0)</f>
        <v>0</v>
      </c>
      <c r="CA8" s="2">
        <f t="shared" ref="CA8:CA23" si="12">IF(AND(S138 &gt;0,S8&gt;$C8,S8 &gt;20),1,0)</f>
        <v>0</v>
      </c>
      <c r="CB8" s="2">
        <f t="shared" ref="CB8:CB23" si="13">IF(AND(T138 &gt;0,T8&gt;$C8,T8 &gt;20),1,0)</f>
        <v>0</v>
      </c>
      <c r="CC8" s="2">
        <f t="shared" ref="CC8:CC23" si="14">IF(AND(U138 &gt;0,U8&gt;$C8,U8 &gt;20),1,0)</f>
        <v>0</v>
      </c>
      <c r="CD8" s="2">
        <f t="shared" ref="CD8:CD23" si="15">IF(AND(V138 &gt;0,V8&gt;$C8,V8 &gt;20),1,0)</f>
        <v>0</v>
      </c>
      <c r="CE8" s="2">
        <f t="shared" ref="CE8:CE23" si="16">IF(AND(W138 &gt;0,W8&gt;$C8,W8 &gt;20),1,0)</f>
        <v>0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КА-1Б  -  Тух</v>
      </c>
      <c r="B9" s="10" t="s">
        <v>282</v>
      </c>
      <c r="C9" s="18">
        <v>180</v>
      </c>
      <c r="D9" s="18">
        <v>120</v>
      </c>
      <c r="E9" s="22" t="s">
        <v>114</v>
      </c>
      <c r="F9" s="22">
        <v>3</v>
      </c>
      <c r="G9" s="18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01K002TUBD25</v>
      </c>
      <c r="J9" s="54">
        <v>138.05000000000001</v>
      </c>
      <c r="K9" s="54">
        <v>139.16</v>
      </c>
      <c r="L9" s="54">
        <v>139.61000000000001</v>
      </c>
      <c r="M9" s="54">
        <v>138.97</v>
      </c>
      <c r="N9" s="54">
        <v>141.97</v>
      </c>
      <c r="O9" s="54">
        <v>139.74</v>
      </c>
      <c r="P9" s="54">
        <v>137.31</v>
      </c>
      <c r="Q9" s="54">
        <v>137.47999999999999</v>
      </c>
      <c r="R9" s="54">
        <v>139.54</v>
      </c>
      <c r="S9" s="54">
        <v>138.76</v>
      </c>
      <c r="T9" s="54">
        <v>135.43</v>
      </c>
      <c r="U9" s="54">
        <v>136.12</v>
      </c>
      <c r="V9" s="54">
        <v>138.94</v>
      </c>
      <c r="W9" s="56">
        <v>0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IF(J9&lt;&gt;"",IF(LEFT($E9,2)="+-",IF(OR(J9&lt;MIN($C9:$D9),J9&gt;MAX($C9:$D9)),1,0),IF(AND(1*$E9&gt;0,J9&gt;MAX($C9:$D9)),1,IF(AND(1*$E9&lt;0,J9&lt;MIN($C9:$D9)),1,0)))+10*IF(SUM(OFFSET($A$138,MATCH(MID($A9,1,SEARCH(" ",$A9)-1)&amp;"  -  ЧЧР",$A$138:$A$163,0)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$138,IFERROR(MATCH("КА-"&amp;MID($A9,4,2)*1&amp;"А  -  ЧЧР",$A$138:$A$163,0),MATCH("КА-"&amp;MID($A9,4,2)*1&amp;"  -  ЧЧР",$A$138:$A$163,0))-1,COLUMN(J9)-1,,)+OFFSET($A$138,IFERROR(MATCH("КА-"&amp;MID($A9,4,2)*1&amp;"Б  -  ЧЧР",$A$138:$A$163,0),MATCH("КА-"&amp;MID($A9,4,2)*1&amp;"  -  ЧЧР",$A$138:$A$163,0))-1,COLUMN(J9)-1,,)=48,1,0),1),1)),0),0)*IF($G9&gt;0,IF(COLUMN(T$7)-COLUMN($J$7)&gt;=$D$2+$G9,IF(SUM(OFFSET(T9,,-1,,-$G9))&gt;=$G9*21,2,1),1),2)</f>
        <v>0</v>
      </c>
      <c r="Y9" s="2">
        <f t="shared" ca="1" si="0"/>
        <v>0</v>
      </c>
      <c r="Z9" s="2">
        <f t="shared" ca="1" si="0"/>
        <v>0</v>
      </c>
      <c r="AA9" s="2">
        <f t="shared" ca="1" si="0"/>
        <v>0</v>
      </c>
      <c r="AB9" s="2">
        <f t="shared" ca="1" si="0"/>
        <v>0</v>
      </c>
      <c r="AC9" s="2">
        <f t="shared" ca="1" si="0"/>
        <v>0</v>
      </c>
      <c r="AD9" s="2">
        <f t="shared" ca="1" si="0"/>
        <v>0</v>
      </c>
      <c r="AE9" s="2">
        <f t="shared" ca="1" si="0"/>
        <v>0</v>
      </c>
      <c r="AF9" s="2">
        <f t="shared" ca="1" si="0"/>
        <v>0</v>
      </c>
      <c r="AG9" s="2">
        <f t="shared" ca="1" si="0"/>
        <v>0</v>
      </c>
      <c r="AH9" s="2">
        <f t="shared" ca="1" si="0"/>
        <v>0</v>
      </c>
      <c r="AI9" s="2">
        <f t="shared" ca="1" si="0"/>
        <v>0</v>
      </c>
      <c r="AJ9" s="2">
        <f t="shared" ca="1" si="0"/>
        <v>0</v>
      </c>
      <c r="AK9" s="2">
        <f t="shared" ca="1" si="0"/>
        <v>0</v>
      </c>
      <c r="AL9" s="55">
        <v>141.07269707666001</v>
      </c>
      <c r="AM9" s="55">
        <v>142.44760115124001</v>
      </c>
      <c r="AN9" s="55">
        <v>143.55036647812</v>
      </c>
      <c r="AO9" s="55">
        <v>144.10205778391</v>
      </c>
      <c r="AP9" s="55">
        <v>145.99373921285999</v>
      </c>
      <c r="AQ9" s="55">
        <v>142.55668734619999</v>
      </c>
      <c r="AR9" s="55">
        <v>137.72992150758</v>
      </c>
      <c r="AS9" s="55">
        <v>137.10955187769</v>
      </c>
      <c r="AT9" s="55">
        <v>142.38217597312999</v>
      </c>
      <c r="AU9" s="55">
        <v>141.55967136984</v>
      </c>
      <c r="AV9" s="55">
        <v>137.41462916123001</v>
      </c>
      <c r="AW9" s="55">
        <v>140.90033523111001</v>
      </c>
      <c r="AX9" s="55">
        <v>141.10938344061</v>
      </c>
      <c r="AY9" s="55">
        <v>0</v>
      </c>
      <c r="AZ9" s="2">
        <f t="shared" ref="AZ9:BM41" ca="1" si="20">COUNTIF(OFFSET(H9,,$D$2+2,COUNTIF(OFFSET($H9,1-ROW($H9),2+4*$D$2,164),"="&amp;OFFSET($H9,,2+4*$D$2))),"&gt;20")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0</v>
      </c>
      <c r="BD9" s="2">
        <f t="shared" ca="1" si="1"/>
        <v>0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0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0</v>
      </c>
      <c r="BN9" s="2" t="str">
        <f t="shared" ref="BN9:BN72" si="21">MID(B9,7,2)</f>
        <v>TU</v>
      </c>
      <c r="BP9" s="2">
        <f t="shared" si="2"/>
        <v>1</v>
      </c>
      <c r="BR9" s="2">
        <f t="shared" si="3"/>
        <v>0</v>
      </c>
      <c r="BS9" s="2">
        <f t="shared" si="4"/>
        <v>0</v>
      </c>
      <c r="BT9" s="2">
        <f t="shared" si="5"/>
        <v>0</v>
      </c>
      <c r="BU9" s="2">
        <f t="shared" si="6"/>
        <v>0</v>
      </c>
      <c r="BV9" s="2">
        <f t="shared" si="7"/>
        <v>0</v>
      </c>
      <c r="BW9" s="2">
        <f t="shared" si="8"/>
        <v>0</v>
      </c>
      <c r="BX9" s="2">
        <f t="shared" si="9"/>
        <v>0</v>
      </c>
      <c r="BY9" s="2">
        <f t="shared" si="10"/>
        <v>0</v>
      </c>
      <c r="BZ9" s="2">
        <f t="shared" si="11"/>
        <v>0</v>
      </c>
      <c r="CA9" s="2">
        <f t="shared" si="12"/>
        <v>0</v>
      </c>
      <c r="CB9" s="2">
        <f t="shared" si="13"/>
        <v>0</v>
      </c>
      <c r="CC9" s="2">
        <f t="shared" si="14"/>
        <v>0</v>
      </c>
      <c r="CD9" s="2">
        <f t="shared" si="15"/>
        <v>0</v>
      </c>
      <c r="CE9" s="2">
        <f t="shared" si="16"/>
        <v>0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КА-2А  -  Тух</v>
      </c>
      <c r="B10" s="10" t="s">
        <v>283</v>
      </c>
      <c r="C10" s="18">
        <v>165</v>
      </c>
      <c r="D10" s="18">
        <v>100</v>
      </c>
      <c r="E10" s="22" t="s">
        <v>114</v>
      </c>
      <c r="F10" s="22">
        <v>3</v>
      </c>
      <c r="G10" s="18"/>
      <c r="H10" s="20">
        <f t="shared" ca="1" si="17"/>
        <v>0</v>
      </c>
      <c r="I10" s="16" t="str">
        <f t="shared" si="18"/>
        <v>02K002TUAD25</v>
      </c>
      <c r="J10" s="54">
        <v>131.51</v>
      </c>
      <c r="K10" s="54">
        <v>134.06</v>
      </c>
      <c r="L10" s="54">
        <v>136.4</v>
      </c>
      <c r="M10" s="54">
        <v>136.22</v>
      </c>
      <c r="N10" s="54">
        <v>137.19999999999999</v>
      </c>
      <c r="O10" s="54">
        <v>135.94999999999999</v>
      </c>
      <c r="P10" s="54">
        <v>133.38</v>
      </c>
      <c r="Q10" s="54">
        <v>132.22</v>
      </c>
      <c r="R10" s="54">
        <v>132.5</v>
      </c>
      <c r="S10" s="54">
        <v>133.72</v>
      </c>
      <c r="T10" s="54">
        <v>132.43</v>
      </c>
      <c r="U10" s="54">
        <v>133.34</v>
      </c>
      <c r="V10" s="54">
        <v>133.4</v>
      </c>
      <c r="W10" s="56">
        <v>130.74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0</v>
      </c>
      <c r="AC10" s="2">
        <f t="shared" ca="1" si="0"/>
        <v>0</v>
      </c>
      <c r="AD10" s="2">
        <f t="shared" ca="1" si="0"/>
        <v>0</v>
      </c>
      <c r="AE10" s="2">
        <f t="shared" ca="1" si="0"/>
        <v>0</v>
      </c>
      <c r="AF10" s="2">
        <f t="shared" ca="1" si="0"/>
        <v>0</v>
      </c>
      <c r="AG10" s="2">
        <f t="shared" ca="1" si="0"/>
        <v>0</v>
      </c>
      <c r="AH10" s="2">
        <f t="shared" ca="1" si="0"/>
        <v>0</v>
      </c>
      <c r="AI10" s="2">
        <f t="shared" ca="1" si="0"/>
        <v>0</v>
      </c>
      <c r="AJ10" s="2">
        <f t="shared" ca="1" si="0"/>
        <v>0</v>
      </c>
      <c r="AK10" s="2">
        <f t="shared" ca="1" si="0"/>
        <v>0</v>
      </c>
      <c r="AL10" s="55">
        <v>144.48903378332793</v>
      </c>
      <c r="AM10" s="55">
        <v>144.89659316304</v>
      </c>
      <c r="AN10" s="55">
        <v>146.5722633881</v>
      </c>
      <c r="AO10" s="55">
        <v>148.81312858966001</v>
      </c>
      <c r="AP10" s="55">
        <v>149.73398430534999</v>
      </c>
      <c r="AQ10" s="55">
        <v>144.97447182850999</v>
      </c>
      <c r="AR10" s="55">
        <v>142.79232104638001</v>
      </c>
      <c r="AS10" s="55">
        <v>142.76498056391</v>
      </c>
      <c r="AT10" s="55">
        <v>143.21493352946001</v>
      </c>
      <c r="AU10" s="55">
        <v>146.51169221871001</v>
      </c>
      <c r="AV10" s="55">
        <v>143.69505200563</v>
      </c>
      <c r="AW10" s="55">
        <v>145.70036636875</v>
      </c>
      <c r="AX10" s="55">
        <v>147.46125618364997</v>
      </c>
      <c r="AY10" s="55">
        <v>146.64885125334001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0</v>
      </c>
      <c r="BD10" s="2">
        <f t="shared" ca="1" si="1"/>
        <v>0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0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0</v>
      </c>
      <c r="BN10" s="2" t="str">
        <f t="shared" si="21"/>
        <v>TU</v>
      </c>
      <c r="BO10" s="2">
        <f>IF(AND(COUNTIF(J10:W10,"&gt;0")&gt;6,COUNTIF(J10:W10,"&gt;0")=SUM(BR10:CE10)),SUM(BR10:CE10),0)</f>
        <v>0</v>
      </c>
      <c r="BP10" s="2">
        <f t="shared" si="2"/>
        <v>1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0</v>
      </c>
      <c r="BW10" s="2">
        <f t="shared" si="8"/>
        <v>0</v>
      </c>
      <c r="BX10" s="2">
        <f t="shared" si="9"/>
        <v>0</v>
      </c>
      <c r="BY10" s="2">
        <f t="shared" si="10"/>
        <v>0</v>
      </c>
      <c r="BZ10" s="2">
        <f t="shared" si="11"/>
        <v>0</v>
      </c>
      <c r="CA10" s="2">
        <f t="shared" si="12"/>
        <v>0</v>
      </c>
      <c r="CB10" s="2">
        <f t="shared" si="13"/>
        <v>0</v>
      </c>
      <c r="CC10" s="2">
        <f t="shared" si="14"/>
        <v>0</v>
      </c>
      <c r="CD10" s="2">
        <f t="shared" si="15"/>
        <v>0</v>
      </c>
      <c r="CE10" s="2">
        <f t="shared" si="16"/>
        <v>0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КА-2Б  -  Тух</v>
      </c>
      <c r="B11" s="10" t="s">
        <v>284</v>
      </c>
      <c r="C11" s="18">
        <v>165</v>
      </c>
      <c r="D11" s="18">
        <v>100</v>
      </c>
      <c r="E11" s="22" t="s">
        <v>114</v>
      </c>
      <c r="F11" s="22">
        <v>3</v>
      </c>
      <c r="G11" s="18"/>
      <c r="H11" s="20">
        <f t="shared" ca="1" si="17"/>
        <v>0</v>
      </c>
      <c r="I11" s="16" t="str">
        <f t="shared" si="18"/>
        <v>02K002TUBD25</v>
      </c>
      <c r="J11" s="54">
        <v>142.31</v>
      </c>
      <c r="K11" s="54">
        <v>145.36000000000001</v>
      </c>
      <c r="L11" s="54">
        <v>150.68</v>
      </c>
      <c r="M11" s="54">
        <v>151.25</v>
      </c>
      <c r="N11" s="54">
        <v>149.38999999999999</v>
      </c>
      <c r="O11" s="54">
        <v>151.49</v>
      </c>
      <c r="P11" s="54">
        <v>153.81</v>
      </c>
      <c r="Q11" s="54">
        <v>148.94</v>
      </c>
      <c r="R11" s="54">
        <v>150.16</v>
      </c>
      <c r="S11" s="54">
        <v>148.6</v>
      </c>
      <c r="T11" s="54">
        <v>146.6</v>
      </c>
      <c r="U11" s="54">
        <v>147.47999999999999</v>
      </c>
      <c r="V11" s="54">
        <v>149.26</v>
      </c>
      <c r="W11" s="56">
        <v>146.55000000000001</v>
      </c>
      <c r="X11" s="2">
        <f t="shared" ca="1" si="19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0</v>
      </c>
      <c r="AB11" s="2">
        <f t="shared" ca="1" si="0"/>
        <v>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135.99488057866</v>
      </c>
      <c r="AM11" s="55">
        <v>136.08469347563999</v>
      </c>
      <c r="AN11" s="55">
        <v>137.12282713038999</v>
      </c>
      <c r="AO11" s="55">
        <v>138.92361353229001</v>
      </c>
      <c r="AP11" s="55">
        <v>134.43882075190999</v>
      </c>
      <c r="AQ11" s="55">
        <v>135.15687320085999</v>
      </c>
      <c r="AR11" s="55">
        <v>133.90079815658001</v>
      </c>
      <c r="AS11" s="55">
        <v>132.11236082990001</v>
      </c>
      <c r="AT11" s="55">
        <v>135.29718549073999</v>
      </c>
      <c r="AU11" s="55">
        <v>136.48948976075999</v>
      </c>
      <c r="AV11" s="55">
        <v>134.25560588875001</v>
      </c>
      <c r="AW11" s="55">
        <v>135.50849987366999</v>
      </c>
      <c r="AX11" s="55">
        <v>137.08505386722001</v>
      </c>
      <c r="AY11" s="55">
        <v>136.85577979576999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0</v>
      </c>
      <c r="BD11" s="2">
        <f t="shared" ca="1" si="1"/>
        <v>0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0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0</v>
      </c>
      <c r="BN11" s="2" t="str">
        <f t="shared" si="21"/>
        <v>TU</v>
      </c>
      <c r="BO11" s="2">
        <f>IF(AND(COUNTIF(J11:W11,"&gt;0")&gt;6,COUNTIF(J11:W11,"&gt;0")=SUM(BR11:CE11)),SUM(BR11:CE11),0)</f>
        <v>0</v>
      </c>
      <c r="BP11" s="2">
        <f t="shared" si="2"/>
        <v>1</v>
      </c>
      <c r="BQ11" s="127"/>
      <c r="BR11" s="2">
        <f t="shared" si="3"/>
        <v>0</v>
      </c>
      <c r="BS11" s="2">
        <f t="shared" si="4"/>
        <v>0</v>
      </c>
      <c r="BT11" s="2">
        <f t="shared" si="5"/>
        <v>0</v>
      </c>
      <c r="BU11" s="2">
        <f t="shared" si="6"/>
        <v>0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0</v>
      </c>
      <c r="CA11" s="2">
        <f t="shared" si="12"/>
        <v>0</v>
      </c>
      <c r="CB11" s="2">
        <f t="shared" si="13"/>
        <v>0</v>
      </c>
      <c r="CC11" s="2">
        <f t="shared" si="14"/>
        <v>0</v>
      </c>
      <c r="CD11" s="2">
        <f t="shared" si="15"/>
        <v>0</v>
      </c>
      <c r="CE11" s="2">
        <f t="shared" si="16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КА-3А  -  Тух</v>
      </c>
      <c r="B12" s="10" t="s">
        <v>285</v>
      </c>
      <c r="C12" s="18">
        <v>165</v>
      </c>
      <c r="D12" s="18">
        <v>120</v>
      </c>
      <c r="E12" s="22" t="s">
        <v>114</v>
      </c>
      <c r="F12" s="22">
        <v>3</v>
      </c>
      <c r="G12" s="18"/>
      <c r="H12" s="20">
        <f t="shared" ca="1" si="17"/>
        <v>0</v>
      </c>
      <c r="I12" s="16" t="str">
        <f t="shared" si="18"/>
        <v>03K002TUAD25</v>
      </c>
      <c r="J12" s="54">
        <v>146.9</v>
      </c>
      <c r="K12" s="54">
        <v>146.21</v>
      </c>
      <c r="L12" s="54">
        <v>146.96</v>
      </c>
      <c r="M12" s="54">
        <v>147.96</v>
      </c>
      <c r="N12" s="54">
        <v>151.37</v>
      </c>
      <c r="O12" s="54">
        <v>147.76</v>
      </c>
      <c r="P12" s="54">
        <v>144.80000000000001</v>
      </c>
      <c r="Q12" s="54">
        <v>144.6</v>
      </c>
      <c r="R12" s="54">
        <v>146.26</v>
      </c>
      <c r="S12" s="54">
        <v>146.18</v>
      </c>
      <c r="T12" s="54">
        <v>144.82</v>
      </c>
      <c r="U12" s="54">
        <v>145.49</v>
      </c>
      <c r="V12" s="54">
        <v>149.83000000000001</v>
      </c>
      <c r="W12" s="56">
        <v>0</v>
      </c>
      <c r="X12" s="2">
        <f t="shared" ca="1" si="19"/>
        <v>0</v>
      </c>
      <c r="Y12" s="2">
        <f t="shared" ca="1" si="0"/>
        <v>0</v>
      </c>
      <c r="Z12" s="2">
        <f t="shared" ca="1" si="0"/>
        <v>0</v>
      </c>
      <c r="AA12" s="2">
        <f t="shared" ca="1" si="0"/>
        <v>0</v>
      </c>
      <c r="AB12" s="2">
        <f t="shared" ca="1" si="0"/>
        <v>0</v>
      </c>
      <c r="AC12" s="2">
        <f t="shared" ca="1" si="0"/>
        <v>0</v>
      </c>
      <c r="AD12" s="2">
        <f t="shared" ca="1" si="0"/>
        <v>0</v>
      </c>
      <c r="AE12" s="2">
        <f t="shared" ca="1" si="0"/>
        <v>0</v>
      </c>
      <c r="AF12" s="2">
        <f t="shared" ca="1" si="0"/>
        <v>0</v>
      </c>
      <c r="AG12" s="2">
        <f t="shared" ca="1" si="0"/>
        <v>0</v>
      </c>
      <c r="AH12" s="2">
        <f t="shared" ca="1" si="0"/>
        <v>0</v>
      </c>
      <c r="AI12" s="2">
        <f t="shared" ca="1" si="0"/>
        <v>0</v>
      </c>
      <c r="AJ12" s="2">
        <f t="shared" ca="1" si="0"/>
        <v>0</v>
      </c>
      <c r="AK12" s="2">
        <f t="shared" ca="1" si="0"/>
        <v>0</v>
      </c>
      <c r="AL12" s="55">
        <v>130.17040440596</v>
      </c>
      <c r="AM12" s="55">
        <v>129.73590257986999</v>
      </c>
      <c r="AN12" s="55">
        <v>132.05403660505999</v>
      </c>
      <c r="AO12" s="55">
        <v>132.88566784771999</v>
      </c>
      <c r="AP12" s="55">
        <v>135.08876732829</v>
      </c>
      <c r="AQ12" s="55">
        <v>131.83211612078</v>
      </c>
      <c r="AR12" s="55">
        <v>126.5193606396</v>
      </c>
      <c r="AS12" s="55">
        <v>125.74087036384</v>
      </c>
      <c r="AT12" s="55">
        <v>128.41558396088001</v>
      </c>
      <c r="AU12" s="55">
        <v>128.25817614783</v>
      </c>
      <c r="AV12" s="55">
        <v>125.0412985809</v>
      </c>
      <c r="AW12" s="55">
        <v>127.0157620215</v>
      </c>
      <c r="AX12" s="55">
        <v>127.98160131029002</v>
      </c>
      <c r="AY12" s="55">
        <v>0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0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0</v>
      </c>
      <c r="BN12" s="2" t="str">
        <f t="shared" si="21"/>
        <v>TU</v>
      </c>
      <c r="BP12" s="2">
        <f t="shared" si="2"/>
        <v>1</v>
      </c>
      <c r="BR12" s="2">
        <f t="shared" si="3"/>
        <v>0</v>
      </c>
      <c r="BS12" s="2">
        <f t="shared" si="4"/>
        <v>0</v>
      </c>
      <c r="BT12" s="2">
        <f t="shared" si="5"/>
        <v>0</v>
      </c>
      <c r="BU12" s="2">
        <f t="shared" si="6"/>
        <v>0</v>
      </c>
      <c r="BV12" s="2">
        <f t="shared" si="7"/>
        <v>0</v>
      </c>
      <c r="BW12" s="2">
        <f t="shared" si="8"/>
        <v>0</v>
      </c>
      <c r="BX12" s="2">
        <f t="shared" si="9"/>
        <v>0</v>
      </c>
      <c r="BY12" s="2">
        <f t="shared" si="10"/>
        <v>0</v>
      </c>
      <c r="BZ12" s="2">
        <f t="shared" si="11"/>
        <v>0</v>
      </c>
      <c r="CA12" s="2">
        <f t="shared" si="12"/>
        <v>0</v>
      </c>
      <c r="CB12" s="2">
        <f t="shared" si="13"/>
        <v>0</v>
      </c>
      <c r="CC12" s="2">
        <f t="shared" si="14"/>
        <v>0</v>
      </c>
      <c r="CD12" s="2">
        <f t="shared" si="15"/>
        <v>0</v>
      </c>
      <c r="CE12" s="2">
        <f t="shared" si="16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КА-3Б  -  Тух</v>
      </c>
      <c r="B13" s="10" t="s">
        <v>286</v>
      </c>
      <c r="C13" s="18">
        <v>165</v>
      </c>
      <c r="D13" s="18">
        <v>120</v>
      </c>
      <c r="E13" s="22" t="s">
        <v>114</v>
      </c>
      <c r="F13" s="22">
        <v>3</v>
      </c>
      <c r="G13" s="18"/>
      <c r="H13" s="20">
        <f t="shared" ca="1" si="17"/>
        <v>0</v>
      </c>
      <c r="I13" s="16" t="str">
        <f t="shared" si="18"/>
        <v>03K002TUBD25</v>
      </c>
      <c r="J13" s="54">
        <v>134.19999999999999</v>
      </c>
      <c r="K13" s="54">
        <v>132.75</v>
      </c>
      <c r="L13" s="54">
        <v>134.66</v>
      </c>
      <c r="M13" s="54">
        <v>136.19999999999999</v>
      </c>
      <c r="N13" s="54">
        <v>139.15</v>
      </c>
      <c r="O13" s="54">
        <v>135.13</v>
      </c>
      <c r="P13" s="54">
        <v>131</v>
      </c>
      <c r="Q13" s="54">
        <v>131.33000000000001</v>
      </c>
      <c r="R13" s="54">
        <v>133.83000000000001</v>
      </c>
      <c r="S13" s="54">
        <v>134.30000000000001</v>
      </c>
      <c r="T13" s="54">
        <v>133.66</v>
      </c>
      <c r="U13" s="54">
        <v>134.71</v>
      </c>
      <c r="V13" s="54">
        <v>136.15</v>
      </c>
      <c r="W13" s="56">
        <v>133.68</v>
      </c>
      <c r="X13" s="2">
        <f t="shared" ca="1" si="19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131.24393524402001</v>
      </c>
      <c r="AM13" s="55">
        <v>130.89280745548999</v>
      </c>
      <c r="AN13" s="55">
        <v>131.20573080446999</v>
      </c>
      <c r="AO13" s="55">
        <v>134.08795995297999</v>
      </c>
      <c r="AP13" s="55">
        <v>134.89406737819999</v>
      </c>
      <c r="AQ13" s="55">
        <v>134.22751684273001</v>
      </c>
      <c r="AR13" s="55">
        <v>129.42639073231001</v>
      </c>
      <c r="AS13" s="55">
        <v>129.19283410853001</v>
      </c>
      <c r="AT13" s="55">
        <v>130.79505384532001</v>
      </c>
      <c r="AU13" s="55">
        <v>129.91557531613</v>
      </c>
      <c r="AV13" s="55">
        <v>126.98908624547001</v>
      </c>
      <c r="AW13" s="55">
        <v>128.29648198529</v>
      </c>
      <c r="AX13" s="55">
        <v>130.51906904831139</v>
      </c>
      <c r="AY13" s="55">
        <v>130.7840534849262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0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0</v>
      </c>
      <c r="BN13" s="2" t="str">
        <f t="shared" si="21"/>
        <v>TU</v>
      </c>
      <c r="BO13" s="2">
        <f>IF(AND(COUNTIF(J13:W13,"&gt;0")&gt;6,COUNTIF(J13:W13,"&gt;0")=SUM(BR13:CE13)),SUM(BR13:CE13),0)</f>
        <v>0</v>
      </c>
      <c r="BP13" s="2">
        <f t="shared" si="2"/>
        <v>1</v>
      </c>
      <c r="BR13" s="2">
        <f t="shared" si="3"/>
        <v>0</v>
      </c>
      <c r="BS13" s="2">
        <f t="shared" si="4"/>
        <v>0</v>
      </c>
      <c r="BT13" s="2">
        <f t="shared" si="5"/>
        <v>0</v>
      </c>
      <c r="BU13" s="2">
        <f t="shared" si="6"/>
        <v>0</v>
      </c>
      <c r="BV13" s="2">
        <f t="shared" si="7"/>
        <v>0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0</v>
      </c>
      <c r="CA13" s="2">
        <f t="shared" si="12"/>
        <v>0</v>
      </c>
      <c r="CB13" s="2">
        <f t="shared" si="13"/>
        <v>0</v>
      </c>
      <c r="CC13" s="2">
        <f t="shared" si="14"/>
        <v>0</v>
      </c>
      <c r="CD13" s="2">
        <f t="shared" si="15"/>
        <v>0</v>
      </c>
      <c r="CE13" s="2">
        <f t="shared" si="16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КА-4А  -  Тух</v>
      </c>
      <c r="B14" s="10" t="s">
        <v>287</v>
      </c>
      <c r="C14" s="18">
        <v>165</v>
      </c>
      <c r="D14" s="18">
        <v>120</v>
      </c>
      <c r="E14" s="22" t="s">
        <v>114</v>
      </c>
      <c r="F14" s="22">
        <v>3</v>
      </c>
      <c r="G14" s="18"/>
      <c r="H14" s="20">
        <f t="shared" ca="1" si="17"/>
        <v>0</v>
      </c>
      <c r="I14" s="16" t="str">
        <f t="shared" si="18"/>
        <v>04K002TUAD25</v>
      </c>
      <c r="J14" s="54">
        <v>153.54</v>
      </c>
      <c r="K14" s="54">
        <v>154.58000000000001</v>
      </c>
      <c r="L14" s="54">
        <v>155.51</v>
      </c>
      <c r="M14" s="54">
        <v>158.25</v>
      </c>
      <c r="N14" s="54">
        <v>158.1</v>
      </c>
      <c r="O14" s="54">
        <v>155.06</v>
      </c>
      <c r="P14" s="54">
        <v>149.16</v>
      </c>
      <c r="Q14" s="54">
        <v>146.68</v>
      </c>
      <c r="R14" s="54">
        <v>148.91</v>
      </c>
      <c r="S14" s="54">
        <v>149.35</v>
      </c>
      <c r="T14" s="54">
        <v>147.07</v>
      </c>
      <c r="U14" s="54">
        <v>148.58000000000001</v>
      </c>
      <c r="V14" s="54">
        <v>146.03</v>
      </c>
      <c r="W14" s="56">
        <v>147.84</v>
      </c>
      <c r="X14" s="2">
        <f t="shared" ca="1" si="19"/>
        <v>0</v>
      </c>
      <c r="Y14" s="2">
        <f t="shared" ca="1" si="0"/>
        <v>0</v>
      </c>
      <c r="Z14" s="2">
        <f t="shared" ca="1" si="0"/>
        <v>0</v>
      </c>
      <c r="AA14" s="2">
        <f t="shared" ca="1" si="0"/>
        <v>0</v>
      </c>
      <c r="AB14" s="2">
        <f t="shared" ca="1" si="0"/>
        <v>0</v>
      </c>
      <c r="AC14" s="2">
        <f t="shared" ca="1" si="0"/>
        <v>0</v>
      </c>
      <c r="AD14" s="2">
        <f t="shared" ca="1" si="0"/>
        <v>0</v>
      </c>
      <c r="AE14" s="2">
        <f t="shared" ca="1" si="0"/>
        <v>0</v>
      </c>
      <c r="AF14" s="2">
        <f t="shared" ca="1" si="0"/>
        <v>0</v>
      </c>
      <c r="AG14" s="2">
        <f t="shared" ca="1" si="0"/>
        <v>0</v>
      </c>
      <c r="AH14" s="2">
        <f t="shared" ca="1" si="0"/>
        <v>0</v>
      </c>
      <c r="AI14" s="2">
        <f t="shared" ca="1" si="0"/>
        <v>0</v>
      </c>
      <c r="AJ14" s="2">
        <f t="shared" ca="1" si="0"/>
        <v>0</v>
      </c>
      <c r="AK14" s="2">
        <f t="shared" ca="1" si="0"/>
        <v>0</v>
      </c>
      <c r="AL14" s="55">
        <v>145.54725065605999</v>
      </c>
      <c r="AM14" s="55">
        <v>146.91862604420999</v>
      </c>
      <c r="AN14" s="55">
        <v>146.45981997888001</v>
      </c>
      <c r="AO14" s="55">
        <v>146.69859435051001</v>
      </c>
      <c r="AP14" s="55">
        <v>148.30331280077999</v>
      </c>
      <c r="AQ14" s="55">
        <v>148.60543069075999</v>
      </c>
      <c r="AR14" s="55">
        <v>141.19648675984001</v>
      </c>
      <c r="AS14" s="55">
        <v>142.85804965065</v>
      </c>
      <c r="AT14" s="55">
        <v>145.08861837481001</v>
      </c>
      <c r="AU14" s="55">
        <v>146.04645939014</v>
      </c>
      <c r="AV14" s="55">
        <v>144.12559505854</v>
      </c>
      <c r="AW14" s="55">
        <v>145.50207140452</v>
      </c>
      <c r="AX14" s="55">
        <v>143.95047847833001</v>
      </c>
      <c r="AY14" s="55">
        <v>142.11588200654001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0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0</v>
      </c>
      <c r="BN14" s="2" t="str">
        <f t="shared" si="21"/>
        <v>TU</v>
      </c>
      <c r="BO14" s="2">
        <f>IF(AND(COUNTIF(J14:W14,"&gt;0")&gt;6,COUNTIF(J14:W14,"&gt;0")=SUM(BR14:CE14)),SUM(BR14:CE14),0)</f>
        <v>0</v>
      </c>
      <c r="BP14" s="2">
        <f t="shared" si="2"/>
        <v>1</v>
      </c>
      <c r="BR14" s="2">
        <f t="shared" si="3"/>
        <v>0</v>
      </c>
      <c r="BS14" s="2">
        <f t="shared" si="4"/>
        <v>0</v>
      </c>
      <c r="BT14" s="2">
        <f t="shared" si="5"/>
        <v>0</v>
      </c>
      <c r="BU14" s="2">
        <f t="shared" si="6"/>
        <v>0</v>
      </c>
      <c r="BV14" s="2">
        <f t="shared" si="7"/>
        <v>0</v>
      </c>
      <c r="BW14" s="2">
        <f t="shared" si="8"/>
        <v>0</v>
      </c>
      <c r="BX14" s="2">
        <f t="shared" si="9"/>
        <v>0</v>
      </c>
      <c r="BY14" s="2">
        <f t="shared" si="10"/>
        <v>0</v>
      </c>
      <c r="BZ14" s="2">
        <f t="shared" si="11"/>
        <v>0</v>
      </c>
      <c r="CA14" s="2">
        <f t="shared" si="12"/>
        <v>0</v>
      </c>
      <c r="CB14" s="2">
        <f t="shared" si="13"/>
        <v>0</v>
      </c>
      <c r="CC14" s="2">
        <f t="shared" si="14"/>
        <v>0</v>
      </c>
      <c r="CD14" s="2">
        <f t="shared" si="15"/>
        <v>0</v>
      </c>
      <c r="CE14" s="2">
        <f t="shared" si="16"/>
        <v>0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КА-4Б  -  Тух</v>
      </c>
      <c r="B15" s="10" t="s">
        <v>288</v>
      </c>
      <c r="C15" s="18">
        <v>165</v>
      </c>
      <c r="D15" s="18">
        <v>120</v>
      </c>
      <c r="E15" s="22" t="s">
        <v>114</v>
      </c>
      <c r="F15" s="22">
        <v>3</v>
      </c>
      <c r="G15" s="18"/>
      <c r="H15" s="20">
        <f t="shared" ca="1" si="17"/>
        <v>0</v>
      </c>
      <c r="I15" s="16" t="str">
        <f t="shared" si="18"/>
        <v>04K002TUBD25</v>
      </c>
      <c r="J15" s="54">
        <v>157.44999999999999</v>
      </c>
      <c r="K15" s="54">
        <v>163.12</v>
      </c>
      <c r="L15" s="54">
        <v>160.47</v>
      </c>
      <c r="M15" s="54">
        <v>160.47</v>
      </c>
      <c r="N15" s="54">
        <v>161.06</v>
      </c>
      <c r="O15" s="54">
        <v>160.28</v>
      </c>
      <c r="P15" s="54">
        <v>156.30000000000001</v>
      </c>
      <c r="Q15" s="54">
        <v>155.63999999999999</v>
      </c>
      <c r="R15" s="54">
        <v>157.12</v>
      </c>
      <c r="S15" s="54">
        <v>158.56</v>
      </c>
      <c r="T15" s="54">
        <v>155.01</v>
      </c>
      <c r="U15" s="54">
        <v>157.49</v>
      </c>
      <c r="V15" s="54">
        <v>155.72999999999999</v>
      </c>
      <c r="W15" s="56">
        <v>155.94999999999999</v>
      </c>
      <c r="X15" s="2">
        <f t="shared" ca="1" si="19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0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0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141.85952405011</v>
      </c>
      <c r="AM15" s="55">
        <v>140.90858913731</v>
      </c>
      <c r="AN15" s="55">
        <v>143.50377543044999</v>
      </c>
      <c r="AO15" s="55">
        <v>147.04161570421999</v>
      </c>
      <c r="AP15" s="55">
        <v>148.35483775929001</v>
      </c>
      <c r="AQ15" s="55">
        <v>147.92742578062001</v>
      </c>
      <c r="AR15" s="55">
        <v>143.28682337866999</v>
      </c>
      <c r="AS15" s="55">
        <v>142.16553063947001</v>
      </c>
      <c r="AT15" s="55">
        <v>144.34768269272999</v>
      </c>
      <c r="AU15" s="55">
        <v>146.36827333042001</v>
      </c>
      <c r="AV15" s="55">
        <v>142.14583653872</v>
      </c>
      <c r="AW15" s="55">
        <v>144.29950004675999</v>
      </c>
      <c r="AX15" s="55">
        <v>142.82699494830999</v>
      </c>
      <c r="AY15" s="55">
        <v>143.10034442441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21"/>
        <v>TU</v>
      </c>
      <c r="BO15" s="2">
        <f>IF(AND(COUNTIF(J15:W15,"&gt;0")&gt;6,COUNTIF(J15:W15,"&gt;0")=SUM(BR15:CE15)),SUM(BR15:CE15),0)</f>
        <v>0</v>
      </c>
      <c r="BP15" s="2">
        <f t="shared" si="2"/>
        <v>1</v>
      </c>
      <c r="BR15" s="2">
        <f t="shared" si="3"/>
        <v>0</v>
      </c>
      <c r="BS15" s="2">
        <f t="shared" si="4"/>
        <v>0</v>
      </c>
      <c r="BT15" s="2">
        <f t="shared" si="5"/>
        <v>0</v>
      </c>
      <c r="BU15" s="2">
        <f t="shared" si="6"/>
        <v>0</v>
      </c>
      <c r="BV15" s="2">
        <f t="shared" si="7"/>
        <v>0</v>
      </c>
      <c r="BW15" s="2">
        <f t="shared" si="8"/>
        <v>0</v>
      </c>
      <c r="BX15" s="2">
        <f t="shared" si="9"/>
        <v>0</v>
      </c>
      <c r="BY15" s="2">
        <f t="shared" si="10"/>
        <v>0</v>
      </c>
      <c r="BZ15" s="2">
        <f t="shared" si="11"/>
        <v>0</v>
      </c>
      <c r="CA15" s="2">
        <f t="shared" si="12"/>
        <v>0</v>
      </c>
      <c r="CB15" s="2">
        <f t="shared" si="13"/>
        <v>0</v>
      </c>
      <c r="CC15" s="2">
        <f t="shared" si="14"/>
        <v>0</v>
      </c>
      <c r="CD15" s="2">
        <f t="shared" si="15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КА-5А  -  Тух</v>
      </c>
      <c r="B16" s="10" t="s">
        <v>289</v>
      </c>
      <c r="C16" s="18">
        <v>165</v>
      </c>
      <c r="D16" s="18">
        <v>120</v>
      </c>
      <c r="E16" s="22" t="s">
        <v>114</v>
      </c>
      <c r="F16" s="22">
        <v>3</v>
      </c>
      <c r="G16" s="18"/>
      <c r="H16" s="20">
        <f t="shared" ca="1" si="17"/>
        <v>0</v>
      </c>
      <c r="I16" s="16" t="str">
        <f t="shared" si="18"/>
        <v>05K002TUAD25</v>
      </c>
      <c r="J16" s="54">
        <v>141.94999999999999</v>
      </c>
      <c r="K16" s="54">
        <v>137.78</v>
      </c>
      <c r="L16" s="54">
        <v>140.51</v>
      </c>
      <c r="M16" s="54">
        <v>143.05000000000001</v>
      </c>
      <c r="N16" s="54">
        <v>146.12</v>
      </c>
      <c r="O16" s="54">
        <v>143.43</v>
      </c>
      <c r="P16" s="54">
        <v>136.59</v>
      </c>
      <c r="Q16" s="54">
        <v>137.71</v>
      </c>
      <c r="R16" s="54">
        <v>139.84</v>
      </c>
      <c r="S16" s="54">
        <v>142.94999999999999</v>
      </c>
      <c r="T16" s="54">
        <v>142.99</v>
      </c>
      <c r="U16" s="54">
        <v>145.75</v>
      </c>
      <c r="V16" s="54">
        <v>145.09</v>
      </c>
      <c r="W16" s="56">
        <v>144.22</v>
      </c>
      <c r="X16" s="2">
        <f t="shared" ca="1" si="19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0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144.98620360520999</v>
      </c>
      <c r="AM16" s="55">
        <v>144.48587237474999</v>
      </c>
      <c r="AN16" s="55">
        <v>146.897384491</v>
      </c>
      <c r="AO16" s="55">
        <v>148.28165926245001</v>
      </c>
      <c r="AP16" s="55">
        <v>150.73737152341999</v>
      </c>
      <c r="AQ16" s="55">
        <v>146.88239848182999</v>
      </c>
      <c r="AR16" s="55">
        <v>145.00277109825001</v>
      </c>
      <c r="AS16" s="55">
        <v>143.75086639636001</v>
      </c>
      <c r="AT16" s="55">
        <v>143.96391956449</v>
      </c>
      <c r="AU16" s="55">
        <v>146.58536982365999</v>
      </c>
      <c r="AV16" s="55">
        <v>144.34734864743999</v>
      </c>
      <c r="AW16" s="55">
        <v>147.41144047888</v>
      </c>
      <c r="AX16" s="55">
        <v>147.02607555905999</v>
      </c>
      <c r="AY16" s="55">
        <v>145.88047964491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21"/>
        <v>TU</v>
      </c>
      <c r="BO16" s="2">
        <f>IF(AND(COUNTIF(J16:W16,"&gt;0")&gt;6,COUNTIF(J16:W16,"&gt;0")=SUM(BR16:CE16)),SUM(BR16:CE16),0)</f>
        <v>0</v>
      </c>
      <c r="BP16" s="2">
        <f t="shared" si="2"/>
        <v>1</v>
      </c>
      <c r="BR16" s="2">
        <f t="shared" si="3"/>
        <v>0</v>
      </c>
      <c r="BS16" s="2">
        <f t="shared" si="4"/>
        <v>0</v>
      </c>
      <c r="BT16" s="2">
        <f t="shared" si="5"/>
        <v>0</v>
      </c>
      <c r="BU16" s="2">
        <f t="shared" si="6"/>
        <v>0</v>
      </c>
      <c r="BV16" s="2">
        <f t="shared" si="7"/>
        <v>0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0</v>
      </c>
      <c r="CC16" s="2">
        <f t="shared" si="14"/>
        <v>0</v>
      </c>
      <c r="CD16" s="2">
        <f t="shared" si="15"/>
        <v>0</v>
      </c>
      <c r="CE16" s="2">
        <f t="shared" si="16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КА-5Б  -  Тух</v>
      </c>
      <c r="B17" s="10" t="s">
        <v>290</v>
      </c>
      <c r="C17" s="18">
        <v>165</v>
      </c>
      <c r="D17" s="18">
        <v>120</v>
      </c>
      <c r="E17" s="22" t="s">
        <v>114</v>
      </c>
      <c r="F17" s="22">
        <v>3</v>
      </c>
      <c r="G17" s="18"/>
      <c r="H17" s="20">
        <f t="shared" ca="1" si="17"/>
        <v>0</v>
      </c>
      <c r="I17" s="16" t="str">
        <f t="shared" si="18"/>
        <v>05K002TUBD25</v>
      </c>
      <c r="J17" s="54">
        <v>146.22</v>
      </c>
      <c r="K17" s="54">
        <v>145.46</v>
      </c>
      <c r="L17" s="54">
        <v>147.72</v>
      </c>
      <c r="M17" s="54">
        <v>150.58000000000001</v>
      </c>
      <c r="N17" s="54">
        <v>153.18</v>
      </c>
      <c r="O17" s="54">
        <v>148.35</v>
      </c>
      <c r="P17" s="54">
        <v>143.94999999999999</v>
      </c>
      <c r="Q17" s="54">
        <v>142.94999999999999</v>
      </c>
      <c r="R17" s="54">
        <v>145.26</v>
      </c>
      <c r="S17" s="54">
        <v>147.31</v>
      </c>
      <c r="T17" s="54">
        <v>145.24</v>
      </c>
      <c r="U17" s="54">
        <v>149.05000000000001</v>
      </c>
      <c r="V17" s="54">
        <v>142.46</v>
      </c>
      <c r="W17" s="56">
        <v>146.78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143.97659960839999</v>
      </c>
      <c r="AM17" s="55">
        <v>142.07235891079</v>
      </c>
      <c r="AN17" s="55">
        <v>143.40664395347</v>
      </c>
      <c r="AO17" s="55">
        <v>145.85225131447001</v>
      </c>
      <c r="AP17" s="55">
        <v>148.17007017524</v>
      </c>
      <c r="AQ17" s="55">
        <v>146.87022909308001</v>
      </c>
      <c r="AR17" s="55">
        <v>141.74480940341999</v>
      </c>
      <c r="AS17" s="55">
        <v>140.83571193443001</v>
      </c>
      <c r="AT17" s="55">
        <v>140.96867062173999</v>
      </c>
      <c r="AU17" s="55">
        <v>143.11289953215999</v>
      </c>
      <c r="AV17" s="55">
        <v>142.17368964977999</v>
      </c>
      <c r="AW17" s="55">
        <v>145.82156076429001</v>
      </c>
      <c r="AX17" s="55">
        <v>140.40725212173001</v>
      </c>
      <c r="AY17" s="55">
        <v>142.92942914586999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21"/>
        <v>TU</v>
      </c>
      <c r="BO17" s="2">
        <f>IF(AND(COUNTIF(J17:W17,"&gt;0")&gt;6,COUNTIF(J17:W17,"&gt;0")=SUM(BR17:CE17)),SUM(BR17:CE17),0)</f>
        <v>0</v>
      </c>
      <c r="BP17" s="2">
        <f t="shared" si="2"/>
        <v>1</v>
      </c>
      <c r="BR17" s="2">
        <f t="shared" si="3"/>
        <v>0</v>
      </c>
      <c r="BS17" s="2">
        <f t="shared" si="4"/>
        <v>0</v>
      </c>
      <c r="BT17" s="2">
        <f t="shared" si="5"/>
        <v>0</v>
      </c>
      <c r="BU17" s="2">
        <f t="shared" si="6"/>
        <v>0</v>
      </c>
      <c r="BV17" s="2">
        <f t="shared" si="7"/>
        <v>0</v>
      </c>
      <c r="BW17" s="2">
        <f t="shared" si="8"/>
        <v>0</v>
      </c>
      <c r="BX17" s="2">
        <f t="shared" si="9"/>
        <v>0</v>
      </c>
      <c r="BY17" s="2">
        <f t="shared" si="10"/>
        <v>0</v>
      </c>
      <c r="BZ17" s="2">
        <f t="shared" si="11"/>
        <v>0</v>
      </c>
      <c r="CA17" s="2">
        <f t="shared" si="12"/>
        <v>0</v>
      </c>
      <c r="CB17" s="2">
        <f t="shared" si="13"/>
        <v>0</v>
      </c>
      <c r="CC17" s="2">
        <f t="shared" si="14"/>
        <v>0</v>
      </c>
      <c r="CD17" s="2">
        <f t="shared" si="15"/>
        <v>0</v>
      </c>
      <c r="CE17" s="2">
        <f t="shared" si="16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КА-6А  -  Тух</v>
      </c>
      <c r="B18" s="10" t="s">
        <v>291</v>
      </c>
      <c r="C18" s="18">
        <v>170</v>
      </c>
      <c r="D18" s="18">
        <v>130</v>
      </c>
      <c r="E18" s="22" t="s">
        <v>114</v>
      </c>
      <c r="F18" s="22">
        <v>3</v>
      </c>
      <c r="G18" s="18"/>
      <c r="H18" s="20">
        <f t="shared" ca="1" si="17"/>
        <v>0</v>
      </c>
      <c r="I18" s="16" t="str">
        <f t="shared" si="18"/>
        <v>06K002TUAD25</v>
      </c>
      <c r="J18" s="54">
        <v>160.41</v>
      </c>
      <c r="K18" s="54">
        <v>160.72</v>
      </c>
      <c r="L18" s="54">
        <v>161.65</v>
      </c>
      <c r="M18" s="54">
        <v>162.51</v>
      </c>
      <c r="N18" s="54">
        <v>164.65</v>
      </c>
      <c r="O18" s="54">
        <v>163.36000000000001</v>
      </c>
      <c r="P18" s="54">
        <v>140.96</v>
      </c>
      <c r="Q18" s="54">
        <v>158.05000000000001</v>
      </c>
      <c r="R18" s="54">
        <v>163.9</v>
      </c>
      <c r="S18" s="54">
        <v>163.41</v>
      </c>
      <c r="T18" s="54">
        <v>165.64</v>
      </c>
      <c r="U18" s="54">
        <v>165.89</v>
      </c>
      <c r="V18" s="54">
        <v>166.75</v>
      </c>
      <c r="W18" s="56">
        <v>144.9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159.39818241637997</v>
      </c>
      <c r="AM18" s="55">
        <v>156.78508219234001</v>
      </c>
      <c r="AN18" s="55">
        <v>159.53163574208997</v>
      </c>
      <c r="AO18" s="55">
        <v>161.02410937094999</v>
      </c>
      <c r="AP18" s="55">
        <v>163.68578924981998</v>
      </c>
      <c r="AQ18" s="55">
        <v>160.66491237689002</v>
      </c>
      <c r="AR18" s="55">
        <v>133.01137892478999</v>
      </c>
      <c r="AS18" s="55">
        <v>153.62554973435999</v>
      </c>
      <c r="AT18" s="55">
        <v>155.62753315805</v>
      </c>
      <c r="AU18" s="55">
        <v>157.96481798369999</v>
      </c>
      <c r="AV18" s="55">
        <v>156.21196801188</v>
      </c>
      <c r="AW18" s="55">
        <v>161.11094477156999</v>
      </c>
      <c r="AX18" s="55">
        <v>161.72225210814003</v>
      </c>
      <c r="AY18" s="55">
        <v>154.89942270606997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21"/>
        <v>TU</v>
      </c>
      <c r="BP18" s="2">
        <f t="shared" si="2"/>
        <v>1</v>
      </c>
      <c r="BR18" s="2">
        <f t="shared" si="3"/>
        <v>0</v>
      </c>
      <c r="BS18" s="2">
        <f t="shared" si="4"/>
        <v>0</v>
      </c>
      <c r="BT18" s="2">
        <f t="shared" si="5"/>
        <v>0</v>
      </c>
      <c r="BU18" s="2">
        <f t="shared" si="6"/>
        <v>0</v>
      </c>
      <c r="BV18" s="2">
        <f t="shared" si="7"/>
        <v>0</v>
      </c>
      <c r="BW18" s="2">
        <f t="shared" si="8"/>
        <v>0</v>
      </c>
      <c r="BX18" s="2">
        <f t="shared" si="9"/>
        <v>0</v>
      </c>
      <c r="BY18" s="2">
        <f t="shared" si="10"/>
        <v>0</v>
      </c>
      <c r="BZ18" s="2">
        <f t="shared" si="11"/>
        <v>0</v>
      </c>
      <c r="CA18" s="2">
        <f t="shared" si="12"/>
        <v>0</v>
      </c>
      <c r="CB18" s="2">
        <f t="shared" si="13"/>
        <v>0</v>
      </c>
      <c r="CC18" s="2">
        <f t="shared" si="14"/>
        <v>0</v>
      </c>
      <c r="CD18" s="2">
        <f t="shared" si="15"/>
        <v>0</v>
      </c>
      <c r="CE18" s="2">
        <f t="shared" si="16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КА-6Б  -  Тух</v>
      </c>
      <c r="B19" s="10" t="s">
        <v>292</v>
      </c>
      <c r="C19" s="18">
        <v>170</v>
      </c>
      <c r="D19" s="18">
        <v>130</v>
      </c>
      <c r="E19" s="22" t="s">
        <v>114</v>
      </c>
      <c r="F19" s="22">
        <v>3</v>
      </c>
      <c r="G19" s="18"/>
      <c r="H19" s="20">
        <f t="shared" ca="1" si="17"/>
        <v>0</v>
      </c>
      <c r="I19" s="16" t="str">
        <f t="shared" si="18"/>
        <v>06K002TUBD25</v>
      </c>
      <c r="J19" s="54">
        <v>153.33000000000001</v>
      </c>
      <c r="K19" s="54">
        <v>153.28</v>
      </c>
      <c r="L19" s="54">
        <v>153.96</v>
      </c>
      <c r="M19" s="54">
        <v>154.63</v>
      </c>
      <c r="N19" s="54">
        <v>157.22999999999999</v>
      </c>
      <c r="O19" s="54">
        <v>156.38</v>
      </c>
      <c r="P19" s="54">
        <v>133.80000000000001</v>
      </c>
      <c r="Q19" s="54">
        <v>150.08000000000001</v>
      </c>
      <c r="R19" s="54">
        <v>152.1</v>
      </c>
      <c r="S19" s="54">
        <v>148.94999999999999</v>
      </c>
      <c r="T19" s="54">
        <v>151.82</v>
      </c>
      <c r="U19" s="54">
        <v>150.13</v>
      </c>
      <c r="V19" s="54">
        <v>147.22999999999999</v>
      </c>
      <c r="W19" s="56">
        <v>145.76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156.06485909113999</v>
      </c>
      <c r="AM19" s="55">
        <v>152.44315813731001</v>
      </c>
      <c r="AN19" s="55">
        <v>155.41148119475</v>
      </c>
      <c r="AO19" s="55">
        <v>155.65095562375001</v>
      </c>
      <c r="AP19" s="55">
        <v>159.55525856688999</v>
      </c>
      <c r="AQ19" s="55">
        <v>158.20610631950001</v>
      </c>
      <c r="AR19" s="55">
        <v>129.56304822532999</v>
      </c>
      <c r="AS19" s="55">
        <v>150.42827030602001</v>
      </c>
      <c r="AT19" s="55">
        <v>150.12700558967001</v>
      </c>
      <c r="AU19" s="55">
        <v>152.14972294443001</v>
      </c>
      <c r="AV19" s="55">
        <v>153.43252545660999</v>
      </c>
      <c r="AW19" s="55">
        <v>157.11984309924003</v>
      </c>
      <c r="AX19" s="55">
        <v>153.28682595170042</v>
      </c>
      <c r="AY19" s="55">
        <v>149.10212351116439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21"/>
        <v>TU</v>
      </c>
      <c r="BO19" s="2">
        <f>IF(AND(COUNTIF(J19:W19,"&gt;0")&gt;6,COUNTIF(J19:W19,"&gt;0")=SUM(BR19:CE19)),SUM(BR19:CE19),0)</f>
        <v>0</v>
      </c>
      <c r="BP19" s="2">
        <f t="shared" si="2"/>
        <v>1</v>
      </c>
      <c r="BR19" s="2">
        <f t="shared" si="3"/>
        <v>0</v>
      </c>
      <c r="BS19" s="2">
        <f t="shared" si="4"/>
        <v>0</v>
      </c>
      <c r="BT19" s="2">
        <f t="shared" si="5"/>
        <v>0</v>
      </c>
      <c r="BU19" s="2">
        <f t="shared" si="6"/>
        <v>0</v>
      </c>
      <c r="BV19" s="2">
        <f t="shared" si="7"/>
        <v>0</v>
      </c>
      <c r="BW19" s="2">
        <f t="shared" si="8"/>
        <v>0</v>
      </c>
      <c r="BX19" s="2">
        <f t="shared" si="9"/>
        <v>0</v>
      </c>
      <c r="BY19" s="2">
        <f t="shared" si="10"/>
        <v>0</v>
      </c>
      <c r="BZ19" s="2">
        <f t="shared" si="11"/>
        <v>0</v>
      </c>
      <c r="CA19" s="2">
        <f t="shared" si="12"/>
        <v>0</v>
      </c>
      <c r="CB19" s="2">
        <f t="shared" si="13"/>
        <v>0</v>
      </c>
      <c r="CC19" s="2">
        <f t="shared" si="14"/>
        <v>0</v>
      </c>
      <c r="CD19" s="2">
        <f t="shared" si="15"/>
        <v>0</v>
      </c>
      <c r="CE19" s="2">
        <f t="shared" si="16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КА-7  -  Тух</v>
      </c>
      <c r="B20" s="10" t="s">
        <v>293</v>
      </c>
      <c r="C20" s="18">
        <v>170</v>
      </c>
      <c r="D20" s="18">
        <v>120</v>
      </c>
      <c r="E20" s="22" t="s">
        <v>114</v>
      </c>
      <c r="F20" s="22">
        <v>3</v>
      </c>
      <c r="G20" s="18"/>
      <c r="H20" s="20">
        <f t="shared" ca="1" si="17"/>
        <v>0</v>
      </c>
      <c r="I20" s="16" t="str">
        <f t="shared" si="18"/>
        <v>07K002TU0C25</v>
      </c>
      <c r="J20" s="54">
        <v>150.59</v>
      </c>
      <c r="K20" s="54">
        <v>151.26</v>
      </c>
      <c r="L20" s="54">
        <v>152.11000000000001</v>
      </c>
      <c r="M20" s="54">
        <v>153.08000000000001</v>
      </c>
      <c r="N20" s="54">
        <v>156.74</v>
      </c>
      <c r="O20" s="54">
        <v>155.66</v>
      </c>
      <c r="P20" s="54">
        <v>151.44</v>
      </c>
      <c r="Q20" s="54">
        <v>149.22</v>
      </c>
      <c r="R20" s="54">
        <v>151.54</v>
      </c>
      <c r="S20" s="54">
        <v>153.34</v>
      </c>
      <c r="T20" s="54">
        <v>148.87</v>
      </c>
      <c r="U20" s="54">
        <v>152.32</v>
      </c>
      <c r="V20" s="54">
        <v>153.22</v>
      </c>
      <c r="W20" s="56">
        <v>153.88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148.63512311121099</v>
      </c>
      <c r="AM20" s="55">
        <v>147.63699362033549</v>
      </c>
      <c r="AN20" s="55">
        <v>149.83152030306994</v>
      </c>
      <c r="AO20" s="55">
        <v>151.91518310924886</v>
      </c>
      <c r="AP20" s="55">
        <v>156.80507929852925</v>
      </c>
      <c r="AQ20" s="55">
        <v>155.18203136688302</v>
      </c>
      <c r="AR20" s="55">
        <v>150.77830972267461</v>
      </c>
      <c r="AS20" s="55">
        <v>147.1465565679986</v>
      </c>
      <c r="AT20" s="55">
        <v>150.21653889292952</v>
      </c>
      <c r="AU20" s="55">
        <v>153.03364001164817</v>
      </c>
      <c r="AV20" s="55">
        <v>150.20688183848688</v>
      </c>
      <c r="AW20" s="55">
        <v>153.6479015729378</v>
      </c>
      <c r="AX20" s="55">
        <v>154.66106805589919</v>
      </c>
      <c r="AY20" s="55">
        <v>155.55021800211105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21"/>
        <v>TU</v>
      </c>
      <c r="BO20" s="2">
        <f>IF(AND(COUNTIF(J20:W20,"&gt;0")&gt;6,COUNTIF(J20:W20,"&gt;0")=SUM(BR20:CE20)),SUM(BR20:CE20),0)</f>
        <v>0</v>
      </c>
      <c r="BP20" s="2">
        <f t="shared" si="2"/>
        <v>1</v>
      </c>
      <c r="BR20" s="2">
        <f t="shared" si="3"/>
        <v>0</v>
      </c>
      <c r="BS20" s="2">
        <f t="shared" si="4"/>
        <v>0</v>
      </c>
      <c r="BT20" s="2">
        <f t="shared" si="5"/>
        <v>0</v>
      </c>
      <c r="BU20" s="2">
        <f t="shared" si="6"/>
        <v>0</v>
      </c>
      <c r="BV20" s="2">
        <f t="shared" si="7"/>
        <v>0</v>
      </c>
      <c r="BW20" s="2">
        <f t="shared" si="8"/>
        <v>0</v>
      </c>
      <c r="BX20" s="2">
        <f t="shared" si="9"/>
        <v>0</v>
      </c>
      <c r="BY20" s="2">
        <f t="shared" si="10"/>
        <v>0</v>
      </c>
      <c r="BZ20" s="2">
        <f t="shared" si="11"/>
        <v>0</v>
      </c>
      <c r="CA20" s="2">
        <f t="shared" si="12"/>
        <v>0</v>
      </c>
      <c r="CB20" s="2">
        <f t="shared" si="13"/>
        <v>0</v>
      </c>
      <c r="CC20" s="2">
        <f t="shared" si="14"/>
        <v>0</v>
      </c>
      <c r="CD20" s="2">
        <f t="shared" si="15"/>
        <v>0</v>
      </c>
      <c r="CE20" s="2">
        <f t="shared" si="16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КА-8  -  Тух</v>
      </c>
      <c r="B21" s="10" t="s">
        <v>294</v>
      </c>
      <c r="C21" s="18">
        <v>170</v>
      </c>
      <c r="D21" s="18">
        <v>120</v>
      </c>
      <c r="E21" s="22" t="s">
        <v>114</v>
      </c>
      <c r="F21" s="22">
        <v>3</v>
      </c>
      <c r="G21" s="18"/>
      <c r="H21" s="20">
        <f t="shared" ca="1" si="17"/>
        <v>0</v>
      </c>
      <c r="I21" s="16" t="str">
        <f t="shared" si="18"/>
        <v>08K002TU0C25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6">
        <v>0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>
        <v>0</v>
      </c>
      <c r="AM21" s="55">
        <v>0</v>
      </c>
      <c r="AN21" s="55">
        <v>0</v>
      </c>
      <c r="AO21" s="55">
        <v>0</v>
      </c>
      <c r="AP21" s="55">
        <v>0</v>
      </c>
      <c r="AQ21" s="55">
        <v>0</v>
      </c>
      <c r="AR21" s="55">
        <v>0</v>
      </c>
      <c r="AS21" s="55">
        <v>0</v>
      </c>
      <c r="AT21" s="55">
        <v>0</v>
      </c>
      <c r="AU21" s="55">
        <v>0</v>
      </c>
      <c r="AV21" s="55">
        <v>0</v>
      </c>
      <c r="AW21" s="55">
        <v>0</v>
      </c>
      <c r="AX21" s="55">
        <v>0</v>
      </c>
      <c r="AY21" s="55">
        <v>0</v>
      </c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21"/>
        <v>TU</v>
      </c>
      <c r="BP21" s="2">
        <f t="shared" si="2"/>
        <v>0</v>
      </c>
      <c r="BR21" s="2">
        <f t="shared" si="3"/>
        <v>0</v>
      </c>
      <c r="BS21" s="2">
        <f t="shared" si="4"/>
        <v>0</v>
      </c>
      <c r="BT21" s="2">
        <f t="shared" si="5"/>
        <v>0</v>
      </c>
      <c r="BU21" s="2">
        <f t="shared" si="6"/>
        <v>0</v>
      </c>
      <c r="BV21" s="2">
        <f t="shared" si="7"/>
        <v>0</v>
      </c>
      <c r="BW21" s="2">
        <f t="shared" si="8"/>
        <v>0</v>
      </c>
      <c r="BX21" s="2">
        <f t="shared" si="9"/>
        <v>0</v>
      </c>
      <c r="BY21" s="2">
        <f t="shared" si="10"/>
        <v>0</v>
      </c>
      <c r="BZ21" s="2">
        <f t="shared" si="11"/>
        <v>0</v>
      </c>
      <c r="CA21" s="2">
        <f t="shared" si="12"/>
        <v>0</v>
      </c>
      <c r="CB21" s="2">
        <f t="shared" si="13"/>
        <v>0</v>
      </c>
      <c r="CC21" s="2">
        <f t="shared" si="14"/>
        <v>0</v>
      </c>
      <c r="CD21" s="2">
        <f t="shared" si="15"/>
        <v>0</v>
      </c>
      <c r="CE21" s="2">
        <f t="shared" si="16"/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КА-9  -  Тух</v>
      </c>
      <c r="B22" s="10" t="s">
        <v>295</v>
      </c>
      <c r="C22" s="18">
        <v>170</v>
      </c>
      <c r="D22" s="18">
        <v>120</v>
      </c>
      <c r="E22" s="22" t="s">
        <v>114</v>
      </c>
      <c r="F22" s="22">
        <v>3</v>
      </c>
      <c r="G22" s="18"/>
      <c r="H22" s="20">
        <f t="shared" ca="1" si="17"/>
        <v>0</v>
      </c>
      <c r="I22" s="16" t="str">
        <f t="shared" si="18"/>
        <v>09K002TU0C25</v>
      </c>
      <c r="J22" s="54">
        <v>151.74</v>
      </c>
      <c r="K22" s="54">
        <v>151.38999999999999</v>
      </c>
      <c r="L22" s="54">
        <v>154</v>
      </c>
      <c r="M22" s="54">
        <v>155.44</v>
      </c>
      <c r="N22" s="54">
        <v>157.44</v>
      </c>
      <c r="O22" s="54">
        <v>154.31</v>
      </c>
      <c r="P22" s="54">
        <v>151.63</v>
      </c>
      <c r="Q22" s="54">
        <v>149.78</v>
      </c>
      <c r="R22" s="54">
        <v>150.66</v>
      </c>
      <c r="S22" s="54">
        <v>152.71</v>
      </c>
      <c r="T22" s="54">
        <v>148.79</v>
      </c>
      <c r="U22" s="54">
        <v>152.57</v>
      </c>
      <c r="V22" s="54">
        <v>153.49</v>
      </c>
      <c r="W22" s="56">
        <v>153.97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>
        <v>173.60522263552912</v>
      </c>
      <c r="AM22" s="55">
        <v>173.42342879000503</v>
      </c>
      <c r="AN22" s="55">
        <v>173.99531019735821</v>
      </c>
      <c r="AO22" s="55">
        <v>174.44990930667552</v>
      </c>
      <c r="AP22" s="55">
        <v>173.14837467878215</v>
      </c>
      <c r="AQ22" s="55">
        <v>173.00407407550102</v>
      </c>
      <c r="AR22" s="55">
        <v>174.47285503344847</v>
      </c>
      <c r="AS22" s="55">
        <v>173.98266269226488</v>
      </c>
      <c r="AT22" s="55">
        <v>172.55364926539855</v>
      </c>
      <c r="AU22" s="55">
        <v>173.36541659733805</v>
      </c>
      <c r="AV22" s="55">
        <v>171.4168464788745</v>
      </c>
      <c r="AW22" s="55">
        <v>174.36898271738187</v>
      </c>
      <c r="AX22" s="55">
        <v>174.02469643777644</v>
      </c>
      <c r="AY22" s="55">
        <v>174.7262061179463</v>
      </c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21"/>
        <v>TU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si="3"/>
        <v>0</v>
      </c>
      <c r="BS22" s="2">
        <f t="shared" si="4"/>
        <v>0</v>
      </c>
      <c r="BT22" s="2">
        <f t="shared" si="5"/>
        <v>0</v>
      </c>
      <c r="BU22" s="2">
        <f t="shared" si="6"/>
        <v>0</v>
      </c>
      <c r="BV22" s="2">
        <f t="shared" si="7"/>
        <v>0</v>
      </c>
      <c r="BW22" s="2">
        <f t="shared" si="8"/>
        <v>0</v>
      </c>
      <c r="BX22" s="2">
        <f t="shared" si="9"/>
        <v>0</v>
      </c>
      <c r="BY22" s="2">
        <f t="shared" si="10"/>
        <v>0</v>
      </c>
      <c r="BZ22" s="2">
        <f t="shared" si="11"/>
        <v>0</v>
      </c>
      <c r="CA22" s="2">
        <f t="shared" si="12"/>
        <v>0</v>
      </c>
      <c r="CB22" s="2">
        <f t="shared" si="13"/>
        <v>0</v>
      </c>
      <c r="CC22" s="2">
        <f t="shared" si="14"/>
        <v>0</v>
      </c>
      <c r="CD22" s="2">
        <f t="shared" si="15"/>
        <v>0</v>
      </c>
      <c r="CE22" s="2">
        <f t="shared" si="16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КА-10  -  Тух</v>
      </c>
      <c r="B23" s="10" t="s">
        <v>296</v>
      </c>
      <c r="C23" s="18">
        <v>180</v>
      </c>
      <c r="D23" s="18">
        <v>120</v>
      </c>
      <c r="E23" s="22" t="s">
        <v>114</v>
      </c>
      <c r="F23" s="22">
        <v>3</v>
      </c>
      <c r="G23" s="18"/>
      <c r="H23" s="20">
        <f t="shared" ca="1" si="17"/>
        <v>0</v>
      </c>
      <c r="I23" s="16" t="str">
        <f t="shared" si="18"/>
        <v>10K002TU0C25</v>
      </c>
      <c r="J23" s="54">
        <v>148.97999999999999</v>
      </c>
      <c r="K23" s="54">
        <v>147.75</v>
      </c>
      <c r="L23" s="54">
        <v>150.88</v>
      </c>
      <c r="M23" s="54">
        <v>152.01</v>
      </c>
      <c r="N23" s="54">
        <v>155.55000000000001</v>
      </c>
      <c r="O23" s="54">
        <v>152.06</v>
      </c>
      <c r="P23" s="54">
        <v>148.26</v>
      </c>
      <c r="Q23" s="54">
        <v>146.44999999999999</v>
      </c>
      <c r="R23" s="54">
        <v>147.74</v>
      </c>
      <c r="S23" s="54">
        <v>149.19999999999999</v>
      </c>
      <c r="T23" s="54">
        <v>146.30000000000001</v>
      </c>
      <c r="U23" s="54">
        <v>149.91999999999999</v>
      </c>
      <c r="V23" s="54">
        <v>149.97</v>
      </c>
      <c r="W23" s="56">
        <v>149.82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>
        <v>157.01356362612796</v>
      </c>
      <c r="AM23" s="55">
        <v>152.2220193077296</v>
      </c>
      <c r="AN23" s="55">
        <v>147.28455677996055</v>
      </c>
      <c r="AO23" s="55">
        <v>149.43758726283244</v>
      </c>
      <c r="AP23" s="55">
        <v>152.12641779279096</v>
      </c>
      <c r="AQ23" s="55">
        <v>150.91695936415482</v>
      </c>
      <c r="AR23" s="55">
        <v>148.38617076277112</v>
      </c>
      <c r="AS23" s="55">
        <v>147.94944524167477</v>
      </c>
      <c r="AT23" s="55">
        <v>142.65136571765322</v>
      </c>
      <c r="AU23" s="55">
        <v>157.35223214178575</v>
      </c>
      <c r="AV23" s="55">
        <v>147.1374362689977</v>
      </c>
      <c r="AW23" s="55">
        <v>152.06566779279095</v>
      </c>
      <c r="AX23" s="55">
        <v>155.65508445945946</v>
      </c>
      <c r="AY23" s="55">
        <v>159.59734189335813</v>
      </c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1"/>
        <v>TU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3"/>
        <v>0</v>
      </c>
      <c r="BS23" s="2">
        <f t="shared" si="4"/>
        <v>0</v>
      </c>
      <c r="BT23" s="2">
        <f t="shared" si="5"/>
        <v>0</v>
      </c>
      <c r="BU23" s="2">
        <f t="shared" si="6"/>
        <v>0</v>
      </c>
      <c r="BV23" s="2">
        <f t="shared" si="7"/>
        <v>0</v>
      </c>
      <c r="BW23" s="2">
        <f t="shared" si="8"/>
        <v>0</v>
      </c>
      <c r="BX23" s="2">
        <f t="shared" si="9"/>
        <v>0</v>
      </c>
      <c r="BY23" s="2">
        <f t="shared" si="10"/>
        <v>0</v>
      </c>
      <c r="BZ23" s="2">
        <f t="shared" si="11"/>
        <v>0</v>
      </c>
      <c r="CA23" s="2">
        <f t="shared" si="12"/>
        <v>0</v>
      </c>
      <c r="CB23" s="2">
        <f t="shared" si="13"/>
        <v>0</v>
      </c>
      <c r="CC23" s="2">
        <f t="shared" si="14"/>
        <v>0</v>
      </c>
      <c r="CD23" s="2">
        <f t="shared" si="15"/>
        <v>0</v>
      </c>
      <c r="CE23" s="2">
        <f t="shared" si="16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КА-1А  -  α_рс</v>
      </c>
      <c r="B24" s="10" t="s">
        <v>297</v>
      </c>
      <c r="C24" s="18">
        <v>1.3</v>
      </c>
      <c r="D24" s="18">
        <v>1.1499999999999999</v>
      </c>
      <c r="E24" s="22" t="s">
        <v>116</v>
      </c>
      <c r="F24" s="22">
        <v>3</v>
      </c>
      <c r="G24" s="18"/>
      <c r="H24" s="20">
        <f t="shared" ca="1" si="17"/>
        <v>0</v>
      </c>
      <c r="I24" s="16" t="str">
        <f t="shared" si="18"/>
        <v>01K002KIAD25</v>
      </c>
      <c r="J24" s="54">
        <v>1.23</v>
      </c>
      <c r="K24" s="54">
        <v>1.21</v>
      </c>
      <c r="L24" s="54">
        <v>1.2</v>
      </c>
      <c r="M24" s="54">
        <v>1.19</v>
      </c>
      <c r="N24" s="54">
        <v>1.22</v>
      </c>
      <c r="O24" s="54">
        <v>1.19</v>
      </c>
      <c r="P24" s="54">
        <v>1.21</v>
      </c>
      <c r="Q24" s="54">
        <v>1.21</v>
      </c>
      <c r="R24" s="54">
        <v>1.22</v>
      </c>
      <c r="S24" s="54">
        <v>1.18</v>
      </c>
      <c r="T24" s="54">
        <v>1.18</v>
      </c>
      <c r="U24" s="54">
        <v>1.21</v>
      </c>
      <c r="V24" s="54">
        <v>1.23</v>
      </c>
      <c r="W24" s="56">
        <v>1.23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0</v>
      </c>
      <c r="BD24" s="2">
        <f t="shared" ca="1" si="20"/>
        <v>0</v>
      </c>
      <c r="BE24" s="2">
        <f t="shared" ca="1" si="20"/>
        <v>0</v>
      </c>
      <c r="BF24" s="2">
        <f t="shared" ca="1" si="20"/>
        <v>0</v>
      </c>
      <c r="BG24" s="2">
        <f t="shared" ca="1" si="20"/>
        <v>0</v>
      </c>
      <c r="BH24" s="2">
        <f t="shared" ca="1" si="20"/>
        <v>0</v>
      </c>
      <c r="BI24" s="2">
        <f t="shared" ca="1" si="20"/>
        <v>0</v>
      </c>
      <c r="BJ24" s="2">
        <f t="shared" ca="1" si="20"/>
        <v>0</v>
      </c>
      <c r="BK24" s="2">
        <f t="shared" ca="1" si="20"/>
        <v>0</v>
      </c>
      <c r="BL24" s="2">
        <f t="shared" ca="1" si="20"/>
        <v>0</v>
      </c>
      <c r="BM24" s="2">
        <f t="shared" ca="1" si="20"/>
        <v>0</v>
      </c>
      <c r="BN24" s="2" t="str">
        <f t="shared" si="21"/>
        <v>KI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ref="BR24:BR39" si="22">IF(AND(J138 &gt;0,J24&gt;$C24,J24 &gt;0.5),1,0)</f>
        <v>0</v>
      </c>
      <c r="BS24" s="2">
        <f t="shared" ref="BS24:BS39" si="23">IF(AND(K138 &gt;0,K24&gt;$C24,K24 &gt;0.5),1,0)</f>
        <v>0</v>
      </c>
      <c r="BT24" s="2">
        <f t="shared" ref="BT24:BT39" si="24">IF(AND(L138 &gt;0,L24&gt;$C24,L24 &gt;0.5),1,0)</f>
        <v>0</v>
      </c>
      <c r="BU24" s="2">
        <f t="shared" ref="BU24:BU39" si="25">IF(AND(M138 &gt;0,M24&gt;$C24,M24 &gt;0.5),1,0)</f>
        <v>0</v>
      </c>
      <c r="BV24" s="2">
        <f t="shared" ref="BV24:BV39" si="26">IF(AND(N138 &gt;0,N24&gt;$C24,N24 &gt;0.5),1,0)</f>
        <v>0</v>
      </c>
      <c r="BW24" s="2">
        <f t="shared" ref="BW24:BW39" si="27">IF(AND(O138 &gt;0,O24&gt;$C24,O24 &gt;0.5),1,0)</f>
        <v>0</v>
      </c>
      <c r="BX24" s="2">
        <f t="shared" ref="BX24:BX39" si="28">IF(AND(P138 &gt;0,P24&gt;$C24,P24 &gt;0.5),1,0)</f>
        <v>0</v>
      </c>
      <c r="BY24" s="2">
        <f t="shared" ref="BY24:BY39" si="29">IF(AND(Q138 &gt;0,Q24&gt;$C24,Q24 &gt;0.5),1,0)</f>
        <v>0</v>
      </c>
      <c r="BZ24" s="2">
        <f t="shared" ref="BZ24:BZ39" si="30">IF(AND(R138 &gt;0,R24&gt;$C24,R24 &gt;0.5),1,0)</f>
        <v>0</v>
      </c>
      <c r="CA24" s="2">
        <f t="shared" ref="CA24:CA39" si="31">IF(AND(S138 &gt;0,S24&gt;$C24,S24 &gt;0.5),1,0)</f>
        <v>0</v>
      </c>
      <c r="CB24" s="2">
        <f t="shared" ref="CB24:CB39" si="32">IF(AND(T138 &gt;0,T24&gt;$C24,T24 &gt;0.5),1,0)</f>
        <v>0</v>
      </c>
      <c r="CC24" s="2">
        <f t="shared" ref="CC24:CC39" si="33">IF(AND(U138 &gt;0,U24&gt;$C24,U24 &gt;0.5),1,0)</f>
        <v>0</v>
      </c>
      <c r="CD24" s="2">
        <f t="shared" ref="CD24:CD39" si="34">IF(AND(V138 &gt;0,V24&gt;$C24,V24 &gt;0.5),1,0)</f>
        <v>0</v>
      </c>
      <c r="CE24" s="2">
        <f t="shared" ref="CE24:CE39" si="35">IF(AND(W138 &gt;0,W24&gt;$C24,W24 &gt;0.5),1,0)</f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КА-1Б  -  α_рс</v>
      </c>
      <c r="B25" s="10" t="s">
        <v>298</v>
      </c>
      <c r="C25" s="18">
        <v>1.3</v>
      </c>
      <c r="D25" s="18">
        <v>1.1499999999999999</v>
      </c>
      <c r="E25" s="22" t="s">
        <v>116</v>
      </c>
      <c r="F25" s="22">
        <v>3</v>
      </c>
      <c r="G25" s="18"/>
      <c r="H25" s="20">
        <f t="shared" ca="1" si="17"/>
        <v>0</v>
      </c>
      <c r="I25" s="16" t="str">
        <f t="shared" si="18"/>
        <v>01K002KIBD25</v>
      </c>
      <c r="J25" s="54">
        <v>1.19</v>
      </c>
      <c r="K25" s="54">
        <v>1.17</v>
      </c>
      <c r="L25" s="54">
        <v>1.19</v>
      </c>
      <c r="M25" s="54">
        <v>1.19</v>
      </c>
      <c r="N25" s="54">
        <v>1.18</v>
      </c>
      <c r="O25" s="54">
        <v>1.2</v>
      </c>
      <c r="P25" s="54">
        <v>1.21</v>
      </c>
      <c r="Q25" s="54">
        <v>1.2</v>
      </c>
      <c r="R25" s="54">
        <v>1.2</v>
      </c>
      <c r="S25" s="54">
        <v>1.18</v>
      </c>
      <c r="T25" s="54">
        <v>1.2</v>
      </c>
      <c r="U25" s="54">
        <v>1.2</v>
      </c>
      <c r="V25" s="54">
        <v>1.2</v>
      </c>
      <c r="W25" s="56">
        <v>0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0</v>
      </c>
      <c r="AB25" s="2">
        <f t="shared" ca="1" si="19"/>
        <v>0</v>
      </c>
      <c r="AC25" s="2">
        <f t="shared" ca="1" si="19"/>
        <v>0</v>
      </c>
      <c r="AD25" s="2">
        <f t="shared" ca="1" si="19"/>
        <v>0</v>
      </c>
      <c r="AE25" s="2">
        <f t="shared" ca="1" si="19"/>
        <v>0</v>
      </c>
      <c r="AF25" s="2">
        <f t="shared" ca="1" si="19"/>
        <v>0</v>
      </c>
      <c r="AG25" s="2">
        <f t="shared" ca="1" si="19"/>
        <v>0</v>
      </c>
      <c r="AH25" s="2">
        <f t="shared" ca="1" si="19"/>
        <v>0</v>
      </c>
      <c r="AI25" s="2">
        <f t="shared" ca="1" si="19"/>
        <v>0</v>
      </c>
      <c r="AJ25" s="2">
        <f t="shared" ca="1" si="19"/>
        <v>0</v>
      </c>
      <c r="AK25" s="2">
        <f t="shared" ca="1" si="19"/>
        <v>0</v>
      </c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0</v>
      </c>
      <c r="BD25" s="2">
        <f t="shared" ca="1" si="20"/>
        <v>0</v>
      </c>
      <c r="BE25" s="2">
        <f t="shared" ca="1" si="20"/>
        <v>0</v>
      </c>
      <c r="BF25" s="2">
        <f t="shared" ca="1" si="20"/>
        <v>0</v>
      </c>
      <c r="BG25" s="2">
        <f t="shared" ca="1" si="20"/>
        <v>0</v>
      </c>
      <c r="BH25" s="2">
        <f t="shared" ca="1" si="20"/>
        <v>0</v>
      </c>
      <c r="BI25" s="2">
        <f t="shared" ca="1" si="20"/>
        <v>0</v>
      </c>
      <c r="BJ25" s="2">
        <f t="shared" ca="1" si="20"/>
        <v>0</v>
      </c>
      <c r="BK25" s="2">
        <f t="shared" ca="1" si="20"/>
        <v>0</v>
      </c>
      <c r="BL25" s="2">
        <f t="shared" ca="1" si="20"/>
        <v>0</v>
      </c>
      <c r="BM25" s="2">
        <f t="shared" ca="1" si="20"/>
        <v>0</v>
      </c>
      <c r="BN25" s="2" t="str">
        <f t="shared" si="21"/>
        <v>KI</v>
      </c>
      <c r="BP25" s="2">
        <f t="shared" si="2"/>
        <v>1</v>
      </c>
      <c r="BR25" s="2">
        <f t="shared" si="22"/>
        <v>0</v>
      </c>
      <c r="BS25" s="2">
        <f t="shared" si="23"/>
        <v>0</v>
      </c>
      <c r="BT25" s="2">
        <f t="shared" si="24"/>
        <v>0</v>
      </c>
      <c r="BU25" s="2">
        <f t="shared" si="25"/>
        <v>0</v>
      </c>
      <c r="BV25" s="2">
        <f t="shared" si="26"/>
        <v>0</v>
      </c>
      <c r="BW25" s="2">
        <f t="shared" si="27"/>
        <v>0</v>
      </c>
      <c r="BX25" s="2">
        <f t="shared" si="28"/>
        <v>0</v>
      </c>
      <c r="BY25" s="2">
        <f t="shared" si="29"/>
        <v>0</v>
      </c>
      <c r="BZ25" s="2">
        <f t="shared" si="30"/>
        <v>0</v>
      </c>
      <c r="CA25" s="2">
        <f t="shared" si="31"/>
        <v>0</v>
      </c>
      <c r="CB25" s="2">
        <f t="shared" si="32"/>
        <v>0</v>
      </c>
      <c r="CC25" s="2">
        <f t="shared" si="33"/>
        <v>0</v>
      </c>
      <c r="CD25" s="2">
        <f t="shared" si="34"/>
        <v>0</v>
      </c>
      <c r="CE25" s="2">
        <f t="shared" si="35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КА-2А  -  α_рс</v>
      </c>
      <c r="B26" s="10" t="s">
        <v>299</v>
      </c>
      <c r="C26" s="18">
        <v>1.3</v>
      </c>
      <c r="D26" s="18">
        <v>1.1499999999999999</v>
      </c>
      <c r="E26" s="22" t="s">
        <v>116</v>
      </c>
      <c r="F26" s="22">
        <v>3</v>
      </c>
      <c r="G26" s="18"/>
      <c r="H26" s="20">
        <f t="shared" ca="1" si="17"/>
        <v>0</v>
      </c>
      <c r="I26" s="16" t="str">
        <f t="shared" si="18"/>
        <v>02K002KIAD25</v>
      </c>
      <c r="J26" s="54">
        <v>1.22</v>
      </c>
      <c r="K26" s="54">
        <v>1.23</v>
      </c>
      <c r="L26" s="54">
        <v>1.21</v>
      </c>
      <c r="M26" s="54">
        <v>1.21</v>
      </c>
      <c r="N26" s="54">
        <v>1.21</v>
      </c>
      <c r="O26" s="54">
        <v>1.24</v>
      </c>
      <c r="P26" s="54">
        <v>1.24</v>
      </c>
      <c r="Q26" s="54">
        <v>1.25</v>
      </c>
      <c r="R26" s="54">
        <v>1.24</v>
      </c>
      <c r="S26" s="54">
        <v>1.24</v>
      </c>
      <c r="T26" s="54">
        <v>1.24</v>
      </c>
      <c r="U26" s="54">
        <v>1.24</v>
      </c>
      <c r="V26" s="54">
        <v>1.23</v>
      </c>
      <c r="W26" s="56">
        <v>1.21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0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0</v>
      </c>
      <c r="BD26" s="2">
        <f t="shared" ca="1" si="20"/>
        <v>0</v>
      </c>
      <c r="BE26" s="2">
        <f t="shared" ca="1" si="20"/>
        <v>0</v>
      </c>
      <c r="BF26" s="2">
        <f t="shared" ca="1" si="20"/>
        <v>0</v>
      </c>
      <c r="BG26" s="2">
        <f t="shared" ca="1" si="20"/>
        <v>0</v>
      </c>
      <c r="BH26" s="2">
        <f t="shared" ca="1" si="20"/>
        <v>0</v>
      </c>
      <c r="BI26" s="2">
        <f t="shared" ca="1" si="20"/>
        <v>0</v>
      </c>
      <c r="BJ26" s="2">
        <f t="shared" ca="1" si="20"/>
        <v>0</v>
      </c>
      <c r="BK26" s="2">
        <f t="shared" ca="1" si="20"/>
        <v>0</v>
      </c>
      <c r="BL26" s="2">
        <f t="shared" ca="1" si="20"/>
        <v>0</v>
      </c>
      <c r="BM26" s="2">
        <f t="shared" ca="1" si="20"/>
        <v>0</v>
      </c>
      <c r="BN26" s="2" t="str">
        <f t="shared" si="21"/>
        <v>KI</v>
      </c>
      <c r="BO26" s="2">
        <f>IF(AND(COUNTIF(J26:W26,"&gt;0")&gt;6,COUNTIF(J26:W26,"&gt;0")=SUM(BR26:CE26)),SUM(BR26:CE26),0)</f>
        <v>0</v>
      </c>
      <c r="BP26" s="2">
        <f t="shared" si="2"/>
        <v>1</v>
      </c>
      <c r="BR26" s="2">
        <f t="shared" si="22"/>
        <v>0</v>
      </c>
      <c r="BS26" s="2">
        <f t="shared" si="23"/>
        <v>0</v>
      </c>
      <c r="BT26" s="2">
        <f t="shared" si="24"/>
        <v>0</v>
      </c>
      <c r="BU26" s="2">
        <f t="shared" si="25"/>
        <v>0</v>
      </c>
      <c r="BV26" s="2">
        <f t="shared" si="26"/>
        <v>0</v>
      </c>
      <c r="BW26" s="2">
        <f t="shared" si="27"/>
        <v>0</v>
      </c>
      <c r="BX26" s="2">
        <f t="shared" si="28"/>
        <v>0</v>
      </c>
      <c r="BY26" s="2">
        <f t="shared" si="29"/>
        <v>0</v>
      </c>
      <c r="BZ26" s="2">
        <f t="shared" si="30"/>
        <v>0</v>
      </c>
      <c r="CA26" s="2">
        <f t="shared" si="31"/>
        <v>0</v>
      </c>
      <c r="CB26" s="2">
        <f t="shared" si="32"/>
        <v>0</v>
      </c>
      <c r="CC26" s="2">
        <f t="shared" si="33"/>
        <v>0</v>
      </c>
      <c r="CD26" s="2">
        <f t="shared" si="34"/>
        <v>0</v>
      </c>
      <c r="CE26" s="2">
        <f t="shared" si="35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КА-2Б  -  α_рс</v>
      </c>
      <c r="B27" s="10" t="s">
        <v>300</v>
      </c>
      <c r="C27" s="18">
        <v>1.3</v>
      </c>
      <c r="D27" s="18">
        <v>1.1499999999999999</v>
      </c>
      <c r="E27" s="22" t="s">
        <v>116</v>
      </c>
      <c r="F27" s="22">
        <v>3</v>
      </c>
      <c r="G27" s="18"/>
      <c r="H27" s="20">
        <f t="shared" ca="1" si="17"/>
        <v>0</v>
      </c>
      <c r="I27" s="16" t="str">
        <f t="shared" si="18"/>
        <v>02K002KIBD25</v>
      </c>
      <c r="J27" s="54">
        <v>1.2</v>
      </c>
      <c r="K27" s="54">
        <v>1.2</v>
      </c>
      <c r="L27" s="54">
        <v>1.17</v>
      </c>
      <c r="M27" s="54">
        <v>1.18</v>
      </c>
      <c r="N27" s="54">
        <v>1.17</v>
      </c>
      <c r="O27" s="54">
        <v>1.2</v>
      </c>
      <c r="P27" s="54">
        <v>1.1599999999999999</v>
      </c>
      <c r="Q27" s="54">
        <v>1.21</v>
      </c>
      <c r="R27" s="54">
        <v>1.19</v>
      </c>
      <c r="S27" s="54">
        <v>1.18</v>
      </c>
      <c r="T27" s="54">
        <v>1.17</v>
      </c>
      <c r="U27" s="54">
        <v>1.19</v>
      </c>
      <c r="V27" s="54">
        <v>1.18</v>
      </c>
      <c r="W27" s="56">
        <v>1.17</v>
      </c>
      <c r="X27" s="2">
        <f t="shared" ca="1" si="19"/>
        <v>0</v>
      </c>
      <c r="Y27" s="2">
        <f t="shared" ca="1" si="19"/>
        <v>0</v>
      </c>
      <c r="Z27" s="2">
        <f t="shared" ca="1" si="19"/>
        <v>0</v>
      </c>
      <c r="AA27" s="2">
        <f t="shared" ca="1" si="19"/>
        <v>0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0</v>
      </c>
      <c r="AJ27" s="2">
        <f t="shared" ca="1" si="19"/>
        <v>0</v>
      </c>
      <c r="AK27" s="2">
        <f t="shared" ca="1" si="19"/>
        <v>0</v>
      </c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0</v>
      </c>
      <c r="BD27" s="2">
        <f t="shared" ca="1" si="20"/>
        <v>0</v>
      </c>
      <c r="BE27" s="2">
        <f t="shared" ca="1" si="20"/>
        <v>0</v>
      </c>
      <c r="BF27" s="2">
        <f t="shared" ca="1" si="20"/>
        <v>0</v>
      </c>
      <c r="BG27" s="2">
        <f t="shared" ca="1" si="20"/>
        <v>0</v>
      </c>
      <c r="BH27" s="2">
        <f t="shared" ca="1" si="20"/>
        <v>0</v>
      </c>
      <c r="BI27" s="2">
        <f t="shared" ca="1" si="20"/>
        <v>0</v>
      </c>
      <c r="BJ27" s="2">
        <f t="shared" ca="1" si="20"/>
        <v>0</v>
      </c>
      <c r="BK27" s="2">
        <f t="shared" ca="1" si="20"/>
        <v>0</v>
      </c>
      <c r="BL27" s="2">
        <f t="shared" ca="1" si="20"/>
        <v>0</v>
      </c>
      <c r="BM27" s="2">
        <f t="shared" ca="1" si="20"/>
        <v>0</v>
      </c>
      <c r="BN27" s="2" t="str">
        <f t="shared" si="21"/>
        <v>KI</v>
      </c>
      <c r="BO27" s="2">
        <f>IF(AND(COUNTIF(J27:W27,"&gt;0")&gt;6,COUNTIF(J27:W27,"&gt;0")=SUM(BR27:CE27)),SUM(BR27:CE27),0)</f>
        <v>0</v>
      </c>
      <c r="BP27" s="2">
        <f t="shared" si="2"/>
        <v>1</v>
      </c>
      <c r="BR27" s="2">
        <f t="shared" si="22"/>
        <v>0</v>
      </c>
      <c r="BS27" s="2">
        <f t="shared" si="23"/>
        <v>0</v>
      </c>
      <c r="BT27" s="2">
        <f t="shared" si="24"/>
        <v>0</v>
      </c>
      <c r="BU27" s="2">
        <f t="shared" si="25"/>
        <v>0</v>
      </c>
      <c r="BV27" s="2">
        <f t="shared" si="26"/>
        <v>0</v>
      </c>
      <c r="BW27" s="2">
        <f t="shared" si="27"/>
        <v>0</v>
      </c>
      <c r="BX27" s="2">
        <f t="shared" si="28"/>
        <v>0</v>
      </c>
      <c r="BY27" s="2">
        <f t="shared" si="29"/>
        <v>0</v>
      </c>
      <c r="BZ27" s="2">
        <f t="shared" si="30"/>
        <v>0</v>
      </c>
      <c r="CA27" s="2">
        <f t="shared" si="31"/>
        <v>0</v>
      </c>
      <c r="CB27" s="2">
        <f t="shared" si="32"/>
        <v>0</v>
      </c>
      <c r="CC27" s="2">
        <f t="shared" si="33"/>
        <v>0</v>
      </c>
      <c r="CD27" s="2">
        <f t="shared" si="34"/>
        <v>0</v>
      </c>
      <c r="CE27" s="2">
        <f t="shared" si="35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КА-3А  -  α_рс</v>
      </c>
      <c r="B28" s="10" t="s">
        <v>301</v>
      </c>
      <c r="C28" s="18">
        <v>1.3</v>
      </c>
      <c r="D28" s="18">
        <v>1.1499999999999999</v>
      </c>
      <c r="E28" s="22" t="s">
        <v>116</v>
      </c>
      <c r="F28" s="22">
        <v>3</v>
      </c>
      <c r="G28" s="18"/>
      <c r="H28" s="20">
        <f t="shared" ca="1" si="17"/>
        <v>0</v>
      </c>
      <c r="I28" s="16" t="str">
        <f t="shared" si="18"/>
        <v>03K002KIAD25</v>
      </c>
      <c r="J28" s="54">
        <v>1.18</v>
      </c>
      <c r="K28" s="54">
        <v>1.1599999999999999</v>
      </c>
      <c r="L28" s="54">
        <v>1.17</v>
      </c>
      <c r="M28" s="54">
        <v>1.18</v>
      </c>
      <c r="N28" s="54">
        <v>1.17</v>
      </c>
      <c r="O28" s="54">
        <v>1.18</v>
      </c>
      <c r="P28" s="54">
        <v>1.18</v>
      </c>
      <c r="Q28" s="54">
        <v>1.17</v>
      </c>
      <c r="R28" s="54">
        <v>1.17</v>
      </c>
      <c r="S28" s="54">
        <v>1.1599999999999999</v>
      </c>
      <c r="T28" s="54">
        <v>1.19</v>
      </c>
      <c r="U28" s="54">
        <v>1.18</v>
      </c>
      <c r="V28" s="54">
        <v>1.19</v>
      </c>
      <c r="W28" s="56">
        <v>0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0</v>
      </c>
      <c r="AC28" s="2">
        <f t="shared" ca="1" si="19"/>
        <v>0</v>
      </c>
      <c r="AD28" s="2">
        <f t="shared" ca="1" si="19"/>
        <v>0</v>
      </c>
      <c r="AE28" s="2">
        <f t="shared" ca="1" si="19"/>
        <v>0</v>
      </c>
      <c r="AF28" s="2">
        <f t="shared" ca="1" si="19"/>
        <v>0</v>
      </c>
      <c r="AG28" s="2">
        <f t="shared" ca="1" si="19"/>
        <v>0</v>
      </c>
      <c r="AH28" s="2">
        <f t="shared" ca="1" si="19"/>
        <v>0</v>
      </c>
      <c r="AI28" s="2">
        <f t="shared" ca="1" si="19"/>
        <v>0</v>
      </c>
      <c r="AJ28" s="2">
        <f t="shared" ca="1" si="19"/>
        <v>0</v>
      </c>
      <c r="AK28" s="2">
        <f t="shared" ca="1" si="19"/>
        <v>0</v>
      </c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0</v>
      </c>
      <c r="BD28" s="2">
        <f t="shared" ca="1" si="20"/>
        <v>0</v>
      </c>
      <c r="BE28" s="2">
        <f t="shared" ca="1" si="20"/>
        <v>0</v>
      </c>
      <c r="BF28" s="2">
        <f t="shared" ca="1" si="20"/>
        <v>0</v>
      </c>
      <c r="BG28" s="2">
        <f t="shared" ca="1" si="20"/>
        <v>0</v>
      </c>
      <c r="BH28" s="2">
        <f t="shared" ca="1" si="20"/>
        <v>0</v>
      </c>
      <c r="BI28" s="2">
        <f t="shared" ca="1" si="20"/>
        <v>0</v>
      </c>
      <c r="BJ28" s="2">
        <f t="shared" ca="1" si="20"/>
        <v>0</v>
      </c>
      <c r="BK28" s="2">
        <f t="shared" ca="1" si="20"/>
        <v>0</v>
      </c>
      <c r="BL28" s="2">
        <f t="shared" ca="1" si="20"/>
        <v>0</v>
      </c>
      <c r="BM28" s="2">
        <f t="shared" ca="1" si="20"/>
        <v>0</v>
      </c>
      <c r="BN28" s="2" t="str">
        <f t="shared" si="21"/>
        <v>KI</v>
      </c>
      <c r="BP28" s="2">
        <f t="shared" si="2"/>
        <v>1</v>
      </c>
      <c r="BR28" s="2">
        <f t="shared" si="22"/>
        <v>0</v>
      </c>
      <c r="BS28" s="2">
        <f t="shared" si="23"/>
        <v>0</v>
      </c>
      <c r="BT28" s="2">
        <f t="shared" si="24"/>
        <v>0</v>
      </c>
      <c r="BU28" s="2">
        <f t="shared" si="25"/>
        <v>0</v>
      </c>
      <c r="BV28" s="2">
        <f t="shared" si="26"/>
        <v>0</v>
      </c>
      <c r="BW28" s="2">
        <f t="shared" si="27"/>
        <v>0</v>
      </c>
      <c r="BX28" s="2">
        <f t="shared" si="28"/>
        <v>0</v>
      </c>
      <c r="BY28" s="2">
        <f t="shared" si="29"/>
        <v>0</v>
      </c>
      <c r="BZ28" s="2">
        <f t="shared" si="30"/>
        <v>0</v>
      </c>
      <c r="CA28" s="2">
        <f t="shared" si="31"/>
        <v>0</v>
      </c>
      <c r="CB28" s="2">
        <f t="shared" si="32"/>
        <v>0</v>
      </c>
      <c r="CC28" s="2">
        <f t="shared" si="33"/>
        <v>0</v>
      </c>
      <c r="CD28" s="2">
        <f t="shared" si="34"/>
        <v>0</v>
      </c>
      <c r="CE28" s="2">
        <f t="shared" si="35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КА-3Б  -  α_рс</v>
      </c>
      <c r="B29" s="10" t="s">
        <v>302</v>
      </c>
      <c r="C29" s="18">
        <v>1.3</v>
      </c>
      <c r="D29" s="18">
        <v>1.1499999999999999</v>
      </c>
      <c r="E29" s="22" t="s">
        <v>116</v>
      </c>
      <c r="F29" s="22">
        <v>3</v>
      </c>
      <c r="G29" s="18"/>
      <c r="H29" s="20">
        <f t="shared" ca="1" si="17"/>
        <v>0</v>
      </c>
      <c r="I29" s="16" t="str">
        <f t="shared" si="18"/>
        <v>03K002KIBD25</v>
      </c>
      <c r="J29" s="54">
        <v>1.21</v>
      </c>
      <c r="K29" s="54">
        <v>1.22</v>
      </c>
      <c r="L29" s="54">
        <v>1.2</v>
      </c>
      <c r="M29" s="54">
        <v>1.19</v>
      </c>
      <c r="N29" s="54">
        <v>1.2</v>
      </c>
      <c r="O29" s="54">
        <v>1.21</v>
      </c>
      <c r="P29" s="54">
        <v>1.22</v>
      </c>
      <c r="Q29" s="54">
        <v>1.22</v>
      </c>
      <c r="R29" s="54">
        <v>1.21</v>
      </c>
      <c r="S29" s="54">
        <v>1.22</v>
      </c>
      <c r="T29" s="54">
        <v>1.21</v>
      </c>
      <c r="U29" s="54">
        <v>1.23</v>
      </c>
      <c r="V29" s="54">
        <v>1.23</v>
      </c>
      <c r="W29" s="56">
        <v>1.19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0</v>
      </c>
      <c r="AF29" s="2">
        <f t="shared" ca="1" si="19"/>
        <v>0</v>
      </c>
      <c r="AG29" s="2">
        <f t="shared" ca="1" si="19"/>
        <v>0</v>
      </c>
      <c r="AH29" s="2">
        <f t="shared" ca="1" si="19"/>
        <v>0</v>
      </c>
      <c r="AI29" s="2">
        <f t="shared" ca="1" si="19"/>
        <v>0</v>
      </c>
      <c r="AJ29" s="2">
        <f t="shared" ca="1" si="19"/>
        <v>0</v>
      </c>
      <c r="AK29" s="2">
        <f t="shared" ca="1" si="19"/>
        <v>0</v>
      </c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0</v>
      </c>
      <c r="BD29" s="2">
        <f t="shared" ca="1" si="20"/>
        <v>0</v>
      </c>
      <c r="BE29" s="2">
        <f t="shared" ca="1" si="20"/>
        <v>0</v>
      </c>
      <c r="BF29" s="2">
        <f t="shared" ca="1" si="20"/>
        <v>0</v>
      </c>
      <c r="BG29" s="2">
        <f t="shared" ca="1" si="20"/>
        <v>0</v>
      </c>
      <c r="BH29" s="2">
        <f t="shared" ca="1" si="20"/>
        <v>0</v>
      </c>
      <c r="BI29" s="2">
        <f t="shared" ca="1" si="20"/>
        <v>0</v>
      </c>
      <c r="BJ29" s="2">
        <f t="shared" ca="1" si="20"/>
        <v>0</v>
      </c>
      <c r="BK29" s="2">
        <f t="shared" ca="1" si="20"/>
        <v>0</v>
      </c>
      <c r="BL29" s="2">
        <f t="shared" ca="1" si="20"/>
        <v>0</v>
      </c>
      <c r="BM29" s="2">
        <f t="shared" ca="1" si="20"/>
        <v>0</v>
      </c>
      <c r="BN29" s="2" t="str">
        <f t="shared" si="21"/>
        <v>KI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si="22"/>
        <v>0</v>
      </c>
      <c r="BS29" s="2">
        <f t="shared" si="23"/>
        <v>0</v>
      </c>
      <c r="BT29" s="2">
        <f t="shared" si="24"/>
        <v>0</v>
      </c>
      <c r="BU29" s="2">
        <f t="shared" si="25"/>
        <v>0</v>
      </c>
      <c r="BV29" s="2">
        <f t="shared" si="26"/>
        <v>0</v>
      </c>
      <c r="BW29" s="2">
        <f t="shared" si="27"/>
        <v>0</v>
      </c>
      <c r="BX29" s="2">
        <f t="shared" si="28"/>
        <v>0</v>
      </c>
      <c r="BY29" s="2">
        <f t="shared" si="29"/>
        <v>0</v>
      </c>
      <c r="BZ29" s="2">
        <f t="shared" si="30"/>
        <v>0</v>
      </c>
      <c r="CA29" s="2">
        <f t="shared" si="31"/>
        <v>0</v>
      </c>
      <c r="CB29" s="2">
        <f t="shared" si="32"/>
        <v>0</v>
      </c>
      <c r="CC29" s="2">
        <f t="shared" si="33"/>
        <v>0</v>
      </c>
      <c r="CD29" s="2">
        <f t="shared" si="34"/>
        <v>0</v>
      </c>
      <c r="CE29" s="2">
        <f t="shared" si="35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КА-4А  -  α_рс</v>
      </c>
      <c r="B30" s="10" t="s">
        <v>303</v>
      </c>
      <c r="C30" s="18">
        <v>1.3</v>
      </c>
      <c r="D30" s="18">
        <v>1.1499999999999999</v>
      </c>
      <c r="E30" s="22" t="s">
        <v>116</v>
      </c>
      <c r="F30" s="22">
        <v>3</v>
      </c>
      <c r="G30" s="18"/>
      <c r="H30" s="20">
        <f t="shared" ca="1" si="17"/>
        <v>0</v>
      </c>
      <c r="I30" s="16" t="str">
        <f t="shared" si="18"/>
        <v>04K002KIAD25</v>
      </c>
      <c r="J30" s="54">
        <v>1.2</v>
      </c>
      <c r="K30" s="54">
        <v>1.18</v>
      </c>
      <c r="L30" s="54">
        <v>1.18</v>
      </c>
      <c r="M30" s="54">
        <v>1.22</v>
      </c>
      <c r="N30" s="54">
        <v>1.21</v>
      </c>
      <c r="O30" s="54">
        <v>1.22</v>
      </c>
      <c r="P30" s="54">
        <v>1.19</v>
      </c>
      <c r="Q30" s="54">
        <v>1.2</v>
      </c>
      <c r="R30" s="54">
        <v>1.2</v>
      </c>
      <c r="S30" s="54">
        <v>1.19</v>
      </c>
      <c r="T30" s="54">
        <v>1.19</v>
      </c>
      <c r="U30" s="54">
        <v>1.18</v>
      </c>
      <c r="V30" s="54">
        <v>1.19</v>
      </c>
      <c r="W30" s="56">
        <v>1.22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0</v>
      </c>
      <c r="BD30" s="2">
        <f t="shared" ca="1" si="20"/>
        <v>0</v>
      </c>
      <c r="BE30" s="2">
        <f t="shared" ca="1" si="20"/>
        <v>0</v>
      </c>
      <c r="BF30" s="2">
        <f t="shared" ca="1" si="20"/>
        <v>0</v>
      </c>
      <c r="BG30" s="2">
        <f t="shared" ca="1" si="20"/>
        <v>0</v>
      </c>
      <c r="BH30" s="2">
        <f t="shared" ca="1" si="20"/>
        <v>0</v>
      </c>
      <c r="BI30" s="2">
        <f t="shared" ca="1" si="20"/>
        <v>0</v>
      </c>
      <c r="BJ30" s="2">
        <f t="shared" ca="1" si="20"/>
        <v>0</v>
      </c>
      <c r="BK30" s="2">
        <f t="shared" ca="1" si="20"/>
        <v>0</v>
      </c>
      <c r="BL30" s="2">
        <f t="shared" ca="1" si="20"/>
        <v>0</v>
      </c>
      <c r="BM30" s="2">
        <f t="shared" ca="1" si="20"/>
        <v>0</v>
      </c>
      <c r="BN30" s="2" t="str">
        <f t="shared" si="21"/>
        <v>KI</v>
      </c>
      <c r="BO30" s="2">
        <f>IF(AND(COUNTIF(J30:W30,"&gt;0")&gt;6,COUNTIF(J30:W30,"&gt;0")=SUM(BR30:CE30)),SUM(BR30:CE30),0)</f>
        <v>0</v>
      </c>
      <c r="BP30" s="2">
        <f t="shared" si="2"/>
        <v>1</v>
      </c>
      <c r="BR30" s="2">
        <f t="shared" si="22"/>
        <v>0</v>
      </c>
      <c r="BS30" s="2">
        <f t="shared" si="23"/>
        <v>0</v>
      </c>
      <c r="BT30" s="2">
        <f t="shared" si="24"/>
        <v>0</v>
      </c>
      <c r="BU30" s="2">
        <f t="shared" si="25"/>
        <v>0</v>
      </c>
      <c r="BV30" s="2">
        <f t="shared" si="26"/>
        <v>0</v>
      </c>
      <c r="BW30" s="2">
        <f t="shared" si="27"/>
        <v>0</v>
      </c>
      <c r="BX30" s="2">
        <f t="shared" si="28"/>
        <v>0</v>
      </c>
      <c r="BY30" s="2">
        <f t="shared" si="29"/>
        <v>0</v>
      </c>
      <c r="BZ30" s="2">
        <f t="shared" si="30"/>
        <v>0</v>
      </c>
      <c r="CA30" s="2">
        <f t="shared" si="31"/>
        <v>0</v>
      </c>
      <c r="CB30" s="2">
        <f t="shared" si="32"/>
        <v>0</v>
      </c>
      <c r="CC30" s="2">
        <f t="shared" si="33"/>
        <v>0</v>
      </c>
      <c r="CD30" s="2">
        <f t="shared" si="34"/>
        <v>0</v>
      </c>
      <c r="CE30" s="2">
        <f t="shared" si="35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КА-4Б  -  α_рс</v>
      </c>
      <c r="B31" s="10" t="s">
        <v>304</v>
      </c>
      <c r="C31" s="18">
        <v>1.3</v>
      </c>
      <c r="D31" s="18">
        <v>1.1499999999999999</v>
      </c>
      <c r="E31" s="22" t="s">
        <v>116</v>
      </c>
      <c r="F31" s="22">
        <v>3</v>
      </c>
      <c r="G31" s="18"/>
      <c r="H31" s="20">
        <f t="shared" ca="1" si="17"/>
        <v>0</v>
      </c>
      <c r="I31" s="16" t="str">
        <f t="shared" si="18"/>
        <v>04K002KIBD25</v>
      </c>
      <c r="J31" s="54">
        <v>1.3</v>
      </c>
      <c r="K31" s="54">
        <v>1.26</v>
      </c>
      <c r="L31" s="54">
        <v>1.25</v>
      </c>
      <c r="M31" s="54">
        <v>1.3</v>
      </c>
      <c r="N31" s="54">
        <v>1.25</v>
      </c>
      <c r="O31" s="54">
        <v>1.21</v>
      </c>
      <c r="P31" s="54">
        <v>1.23</v>
      </c>
      <c r="Q31" s="54">
        <v>1.23</v>
      </c>
      <c r="R31" s="54">
        <v>1.23</v>
      </c>
      <c r="S31" s="54">
        <v>1.22</v>
      </c>
      <c r="T31" s="54">
        <v>1.24</v>
      </c>
      <c r="U31" s="54">
        <v>1.23</v>
      </c>
      <c r="V31" s="54">
        <v>1.23</v>
      </c>
      <c r="W31" s="56">
        <v>1.21</v>
      </c>
      <c r="X31" s="2">
        <f t="shared" ca="1" si="19"/>
        <v>0</v>
      </c>
      <c r="Y31" s="2">
        <f t="shared" ca="1" si="19"/>
        <v>0</v>
      </c>
      <c r="Z31" s="2">
        <f t="shared" ca="1" si="19"/>
        <v>0</v>
      </c>
      <c r="AA31" s="2">
        <f t="shared" ca="1" si="19"/>
        <v>0</v>
      </c>
      <c r="AB31" s="2">
        <f t="shared" ca="1" si="19"/>
        <v>0</v>
      </c>
      <c r="AC31" s="2">
        <f t="shared" ca="1" si="19"/>
        <v>0</v>
      </c>
      <c r="AD31" s="2">
        <f t="shared" ca="1" si="19"/>
        <v>0</v>
      </c>
      <c r="AE31" s="2">
        <f t="shared" ca="1" si="19"/>
        <v>0</v>
      </c>
      <c r="AF31" s="2">
        <f t="shared" ca="1" si="19"/>
        <v>0</v>
      </c>
      <c r="AG31" s="2">
        <f t="shared" ca="1" si="19"/>
        <v>0</v>
      </c>
      <c r="AH31" s="2">
        <f t="shared" ca="1" si="19"/>
        <v>0</v>
      </c>
      <c r="AI31" s="2">
        <f t="shared" ca="1" si="19"/>
        <v>0</v>
      </c>
      <c r="AJ31" s="2">
        <f t="shared" ca="1" si="19"/>
        <v>0</v>
      </c>
      <c r="AK31" s="2">
        <f t="shared" ca="1" si="19"/>
        <v>0</v>
      </c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0</v>
      </c>
      <c r="BD31" s="2">
        <f t="shared" ca="1" si="20"/>
        <v>0</v>
      </c>
      <c r="BE31" s="2">
        <f t="shared" ca="1" si="20"/>
        <v>0</v>
      </c>
      <c r="BF31" s="2">
        <f t="shared" ca="1" si="20"/>
        <v>0</v>
      </c>
      <c r="BG31" s="2">
        <f t="shared" ca="1" si="20"/>
        <v>0</v>
      </c>
      <c r="BH31" s="2">
        <f t="shared" ca="1" si="20"/>
        <v>0</v>
      </c>
      <c r="BI31" s="2">
        <f t="shared" ca="1" si="20"/>
        <v>0</v>
      </c>
      <c r="BJ31" s="2">
        <f t="shared" ca="1" si="20"/>
        <v>0</v>
      </c>
      <c r="BK31" s="2">
        <f t="shared" ca="1" si="20"/>
        <v>0</v>
      </c>
      <c r="BL31" s="2">
        <f t="shared" ca="1" si="20"/>
        <v>0</v>
      </c>
      <c r="BM31" s="2">
        <f t="shared" ca="1" si="20"/>
        <v>0</v>
      </c>
      <c r="BN31" s="2" t="str">
        <f t="shared" si="21"/>
        <v>KI</v>
      </c>
      <c r="BO31" s="2">
        <f>IF(AND(COUNTIF(J31:W31,"&gt;0")&gt;6,COUNTIF(J31:W31,"&gt;0")=SUM(BR31:CE31)),SUM(BR31:CE31),0)</f>
        <v>0</v>
      </c>
      <c r="BP31" s="2">
        <f t="shared" si="2"/>
        <v>1</v>
      </c>
      <c r="BR31" s="2">
        <f t="shared" si="22"/>
        <v>0</v>
      </c>
      <c r="BS31" s="2">
        <f t="shared" si="23"/>
        <v>0</v>
      </c>
      <c r="BT31" s="2">
        <f t="shared" si="24"/>
        <v>0</v>
      </c>
      <c r="BU31" s="2">
        <f t="shared" si="25"/>
        <v>0</v>
      </c>
      <c r="BV31" s="2">
        <f t="shared" si="26"/>
        <v>0</v>
      </c>
      <c r="BW31" s="2">
        <f t="shared" si="27"/>
        <v>0</v>
      </c>
      <c r="BX31" s="2">
        <f t="shared" si="28"/>
        <v>0</v>
      </c>
      <c r="BY31" s="2">
        <f t="shared" si="29"/>
        <v>0</v>
      </c>
      <c r="BZ31" s="2">
        <f t="shared" si="30"/>
        <v>0</v>
      </c>
      <c r="CA31" s="2">
        <f t="shared" si="31"/>
        <v>0</v>
      </c>
      <c r="CB31" s="2">
        <f t="shared" si="32"/>
        <v>0</v>
      </c>
      <c r="CC31" s="2">
        <f t="shared" si="33"/>
        <v>0</v>
      </c>
      <c r="CD31" s="2">
        <f t="shared" si="34"/>
        <v>0</v>
      </c>
      <c r="CE31" s="2">
        <f t="shared" si="35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КА-5А  -  α_рс</v>
      </c>
      <c r="B32" s="10" t="s">
        <v>305</v>
      </c>
      <c r="C32" s="18">
        <v>1.3</v>
      </c>
      <c r="D32" s="18">
        <v>1.1499999999999999</v>
      </c>
      <c r="E32" s="22" t="s">
        <v>116</v>
      </c>
      <c r="F32" s="22">
        <v>3</v>
      </c>
      <c r="G32" s="18"/>
      <c r="H32" s="20">
        <f t="shared" ca="1" si="17"/>
        <v>0</v>
      </c>
      <c r="I32" s="16" t="str">
        <f t="shared" si="18"/>
        <v>05K002KIAD25</v>
      </c>
      <c r="J32" s="54">
        <v>1.2</v>
      </c>
      <c r="K32" s="54">
        <v>1.18</v>
      </c>
      <c r="L32" s="54">
        <v>1.1599999999999999</v>
      </c>
      <c r="M32" s="54">
        <v>1.17</v>
      </c>
      <c r="N32" s="54">
        <v>1.1599999999999999</v>
      </c>
      <c r="O32" s="54">
        <v>1.1499999999999999</v>
      </c>
      <c r="P32" s="54">
        <v>1.18</v>
      </c>
      <c r="Q32" s="54">
        <v>1.19</v>
      </c>
      <c r="R32" s="54">
        <v>1.18</v>
      </c>
      <c r="S32" s="54">
        <v>1.17</v>
      </c>
      <c r="T32" s="54">
        <v>1.19</v>
      </c>
      <c r="U32" s="54">
        <v>1.17</v>
      </c>
      <c r="V32" s="54">
        <v>1.19</v>
      </c>
      <c r="W32" s="56">
        <v>1.18</v>
      </c>
      <c r="X32" s="2">
        <f t="shared" ca="1" si="19"/>
        <v>0</v>
      </c>
      <c r="Y32" s="2">
        <f t="shared" ca="1" si="19"/>
        <v>0</v>
      </c>
      <c r="Z32" s="2">
        <f t="shared" ca="1" si="19"/>
        <v>0</v>
      </c>
      <c r="AA32" s="2">
        <f t="shared" ca="1" si="19"/>
        <v>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0</v>
      </c>
      <c r="AG32" s="2">
        <f t="shared" ca="1" si="19"/>
        <v>0</v>
      </c>
      <c r="AH32" s="2">
        <f t="shared" ca="1" si="19"/>
        <v>0</v>
      </c>
      <c r="AI32" s="2">
        <f t="shared" ca="1" si="19"/>
        <v>0</v>
      </c>
      <c r="AJ32" s="2">
        <f t="shared" ca="1" si="19"/>
        <v>0</v>
      </c>
      <c r="AK32" s="2">
        <f t="shared" ca="1" si="19"/>
        <v>0</v>
      </c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0</v>
      </c>
      <c r="BD32" s="2">
        <f t="shared" ca="1" si="20"/>
        <v>0</v>
      </c>
      <c r="BE32" s="2">
        <f t="shared" ca="1" si="20"/>
        <v>0</v>
      </c>
      <c r="BF32" s="2">
        <f t="shared" ca="1" si="20"/>
        <v>0</v>
      </c>
      <c r="BG32" s="2">
        <f t="shared" ca="1" si="20"/>
        <v>0</v>
      </c>
      <c r="BH32" s="2">
        <f t="shared" ca="1" si="20"/>
        <v>0</v>
      </c>
      <c r="BI32" s="2">
        <f t="shared" ca="1" si="20"/>
        <v>0</v>
      </c>
      <c r="BJ32" s="2">
        <f t="shared" ca="1" si="20"/>
        <v>0</v>
      </c>
      <c r="BK32" s="2">
        <f t="shared" ca="1" si="20"/>
        <v>0</v>
      </c>
      <c r="BL32" s="2">
        <f t="shared" ca="1" si="20"/>
        <v>0</v>
      </c>
      <c r="BM32" s="2">
        <f t="shared" ca="1" si="20"/>
        <v>0</v>
      </c>
      <c r="BN32" s="2" t="str">
        <f t="shared" si="21"/>
        <v>KI</v>
      </c>
      <c r="BO32" s="2">
        <f>IF(AND(COUNTIF(J32:W32,"&gt;0")&gt;6,COUNTIF(J32:W32,"&gt;0")=SUM(BR32:CE32)),SUM(BR32:CE32),0)</f>
        <v>0</v>
      </c>
      <c r="BP32" s="2">
        <f t="shared" si="2"/>
        <v>1</v>
      </c>
      <c r="BR32" s="2">
        <f t="shared" si="22"/>
        <v>0</v>
      </c>
      <c r="BS32" s="2">
        <f t="shared" si="23"/>
        <v>0</v>
      </c>
      <c r="BT32" s="2">
        <f t="shared" si="24"/>
        <v>0</v>
      </c>
      <c r="BU32" s="2">
        <f t="shared" si="25"/>
        <v>0</v>
      </c>
      <c r="BV32" s="2">
        <f t="shared" si="26"/>
        <v>0</v>
      </c>
      <c r="BW32" s="2">
        <f t="shared" si="27"/>
        <v>0</v>
      </c>
      <c r="BX32" s="2">
        <f t="shared" si="28"/>
        <v>0</v>
      </c>
      <c r="BY32" s="2">
        <f t="shared" si="29"/>
        <v>0</v>
      </c>
      <c r="BZ32" s="2">
        <f t="shared" si="30"/>
        <v>0</v>
      </c>
      <c r="CA32" s="2">
        <f t="shared" si="31"/>
        <v>0</v>
      </c>
      <c r="CB32" s="2">
        <f t="shared" si="32"/>
        <v>0</v>
      </c>
      <c r="CC32" s="2">
        <f t="shared" si="33"/>
        <v>0</v>
      </c>
      <c r="CD32" s="2">
        <f t="shared" si="34"/>
        <v>0</v>
      </c>
      <c r="CE32" s="2">
        <f t="shared" si="35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КА-5Б  -  α_рс</v>
      </c>
      <c r="B33" s="10" t="s">
        <v>306</v>
      </c>
      <c r="C33" s="18">
        <v>1.3</v>
      </c>
      <c r="D33" s="18">
        <v>1.1499999999999999</v>
      </c>
      <c r="E33" s="22" t="s">
        <v>116</v>
      </c>
      <c r="F33" s="22">
        <v>3</v>
      </c>
      <c r="G33" s="18"/>
      <c r="H33" s="20">
        <f t="shared" ca="1" si="17"/>
        <v>0</v>
      </c>
      <c r="I33" s="16" t="str">
        <f t="shared" si="18"/>
        <v>05K002KIBD25</v>
      </c>
      <c r="J33" s="54">
        <v>1.26</v>
      </c>
      <c r="K33" s="54">
        <v>1.22</v>
      </c>
      <c r="L33" s="54">
        <v>1.27</v>
      </c>
      <c r="M33" s="54">
        <v>1.21</v>
      </c>
      <c r="N33" s="54">
        <v>1.22</v>
      </c>
      <c r="O33" s="54">
        <v>1.22</v>
      </c>
      <c r="P33" s="54">
        <v>1.24</v>
      </c>
      <c r="Q33" s="54">
        <v>1.23</v>
      </c>
      <c r="R33" s="54">
        <v>1.24</v>
      </c>
      <c r="S33" s="54">
        <v>1.2</v>
      </c>
      <c r="T33" s="54">
        <v>1.22</v>
      </c>
      <c r="U33" s="54">
        <v>1.2</v>
      </c>
      <c r="V33" s="54">
        <v>1.25</v>
      </c>
      <c r="W33" s="56">
        <v>1.2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0</v>
      </c>
      <c r="AB33" s="2">
        <f t="shared" ca="1" si="19"/>
        <v>0</v>
      </c>
      <c r="AC33" s="2">
        <f t="shared" ca="1" si="19"/>
        <v>0</v>
      </c>
      <c r="AD33" s="2">
        <f t="shared" ca="1" si="19"/>
        <v>0</v>
      </c>
      <c r="AE33" s="2">
        <f t="shared" ca="1" si="19"/>
        <v>0</v>
      </c>
      <c r="AF33" s="2">
        <f t="shared" ca="1" si="19"/>
        <v>0</v>
      </c>
      <c r="AG33" s="2">
        <f t="shared" ca="1" si="19"/>
        <v>0</v>
      </c>
      <c r="AH33" s="2">
        <f t="shared" ca="1" si="19"/>
        <v>0</v>
      </c>
      <c r="AI33" s="2">
        <f t="shared" ca="1" si="19"/>
        <v>0</v>
      </c>
      <c r="AJ33" s="2">
        <f t="shared" ca="1" si="19"/>
        <v>0</v>
      </c>
      <c r="AK33" s="2">
        <f t="shared" ca="1" si="19"/>
        <v>0</v>
      </c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0</v>
      </c>
      <c r="BD33" s="2">
        <f t="shared" ca="1" si="20"/>
        <v>0</v>
      </c>
      <c r="BE33" s="2">
        <f t="shared" ca="1" si="20"/>
        <v>0</v>
      </c>
      <c r="BF33" s="2">
        <f t="shared" ca="1" si="20"/>
        <v>0</v>
      </c>
      <c r="BG33" s="2">
        <f t="shared" ca="1" si="20"/>
        <v>0</v>
      </c>
      <c r="BH33" s="2">
        <f t="shared" ca="1" si="20"/>
        <v>0</v>
      </c>
      <c r="BI33" s="2">
        <f t="shared" ca="1" si="20"/>
        <v>0</v>
      </c>
      <c r="BJ33" s="2">
        <f t="shared" ca="1" si="20"/>
        <v>0</v>
      </c>
      <c r="BK33" s="2">
        <f t="shared" ca="1" si="20"/>
        <v>0</v>
      </c>
      <c r="BL33" s="2">
        <f t="shared" ca="1" si="20"/>
        <v>0</v>
      </c>
      <c r="BM33" s="2">
        <f t="shared" ca="1" si="20"/>
        <v>0</v>
      </c>
      <c r="BN33" s="2" t="str">
        <f t="shared" si="21"/>
        <v>KI</v>
      </c>
      <c r="BO33" s="2">
        <f>IF(AND(COUNTIF(J33:W33,"&gt;0")&gt;6,COUNTIF(J33:W33,"&gt;0")=SUM(BR33:CE33)),SUM(BR33:CE33),0)</f>
        <v>0</v>
      </c>
      <c r="BP33" s="2">
        <f t="shared" si="2"/>
        <v>1</v>
      </c>
      <c r="BR33" s="2">
        <f t="shared" si="22"/>
        <v>0</v>
      </c>
      <c r="BS33" s="2">
        <f t="shared" si="23"/>
        <v>0</v>
      </c>
      <c r="BT33" s="2">
        <f t="shared" si="24"/>
        <v>0</v>
      </c>
      <c r="BU33" s="2">
        <f t="shared" si="25"/>
        <v>0</v>
      </c>
      <c r="BV33" s="2">
        <f t="shared" si="26"/>
        <v>0</v>
      </c>
      <c r="BW33" s="2">
        <f t="shared" si="27"/>
        <v>0</v>
      </c>
      <c r="BX33" s="2">
        <f t="shared" si="28"/>
        <v>0</v>
      </c>
      <c r="BY33" s="2">
        <f t="shared" si="29"/>
        <v>0</v>
      </c>
      <c r="BZ33" s="2">
        <f t="shared" si="30"/>
        <v>0</v>
      </c>
      <c r="CA33" s="2">
        <f t="shared" si="31"/>
        <v>0</v>
      </c>
      <c r="CB33" s="2">
        <f t="shared" si="32"/>
        <v>0</v>
      </c>
      <c r="CC33" s="2">
        <f t="shared" si="33"/>
        <v>0</v>
      </c>
      <c r="CD33" s="2">
        <f t="shared" si="34"/>
        <v>0</v>
      </c>
      <c r="CE33" s="2">
        <f t="shared" si="35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КА-6А  -  α_рс</v>
      </c>
      <c r="B34" s="10" t="s">
        <v>307</v>
      </c>
      <c r="C34" s="18">
        <v>1.3</v>
      </c>
      <c r="D34" s="18">
        <v>1.1499999999999999</v>
      </c>
      <c r="E34" s="22" t="s">
        <v>116</v>
      </c>
      <c r="F34" s="22">
        <v>3</v>
      </c>
      <c r="G34" s="18"/>
      <c r="H34" s="20">
        <f t="shared" ca="1" si="17"/>
        <v>0</v>
      </c>
      <c r="I34" s="16" t="str">
        <f t="shared" si="18"/>
        <v>06K002KIAD25</v>
      </c>
      <c r="J34" s="54">
        <v>1.23</v>
      </c>
      <c r="K34" s="54">
        <v>1.22</v>
      </c>
      <c r="L34" s="54">
        <v>1.22</v>
      </c>
      <c r="M34" s="54">
        <v>1.22</v>
      </c>
      <c r="N34" s="54">
        <v>1.2</v>
      </c>
      <c r="O34" s="54">
        <v>1.23</v>
      </c>
      <c r="P34" s="54">
        <v>1.23</v>
      </c>
      <c r="Q34" s="54">
        <v>1.23</v>
      </c>
      <c r="R34" s="54">
        <v>1.22</v>
      </c>
      <c r="S34" s="54">
        <v>1.22</v>
      </c>
      <c r="T34" s="54">
        <v>1.22</v>
      </c>
      <c r="U34" s="54">
        <v>1.21</v>
      </c>
      <c r="V34" s="54">
        <v>1.2</v>
      </c>
      <c r="W34" s="56">
        <v>1.38</v>
      </c>
      <c r="X34" s="2">
        <f t="shared" ca="1" si="19"/>
        <v>0</v>
      </c>
      <c r="Y34" s="2">
        <f t="shared" ca="1" si="19"/>
        <v>0</v>
      </c>
      <c r="Z34" s="2">
        <f t="shared" ca="1" si="19"/>
        <v>0</v>
      </c>
      <c r="AA34" s="2">
        <f t="shared" ca="1" si="19"/>
        <v>0</v>
      </c>
      <c r="AB34" s="2">
        <f t="shared" ca="1" si="19"/>
        <v>0</v>
      </c>
      <c r="AC34" s="2">
        <f t="shared" ca="1" si="19"/>
        <v>0</v>
      </c>
      <c r="AD34" s="2">
        <f t="shared" ca="1" si="19"/>
        <v>0</v>
      </c>
      <c r="AE34" s="2">
        <f t="shared" ca="1" si="19"/>
        <v>0</v>
      </c>
      <c r="AF34" s="2">
        <f t="shared" ca="1" si="19"/>
        <v>0</v>
      </c>
      <c r="AG34" s="2">
        <f t="shared" ca="1" si="19"/>
        <v>0</v>
      </c>
      <c r="AH34" s="2">
        <f t="shared" ca="1" si="19"/>
        <v>0</v>
      </c>
      <c r="AI34" s="2">
        <f t="shared" ca="1" si="19"/>
        <v>0</v>
      </c>
      <c r="AJ34" s="2">
        <f t="shared" ca="1" si="19"/>
        <v>0</v>
      </c>
      <c r="AK34" s="2">
        <f t="shared" ca="1" si="19"/>
        <v>2</v>
      </c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0</v>
      </c>
      <c r="BD34" s="2">
        <f t="shared" ca="1" si="20"/>
        <v>0</v>
      </c>
      <c r="BE34" s="2">
        <f t="shared" ca="1" si="20"/>
        <v>0</v>
      </c>
      <c r="BF34" s="2">
        <f t="shared" ca="1" si="20"/>
        <v>0</v>
      </c>
      <c r="BG34" s="2">
        <f t="shared" ca="1" si="20"/>
        <v>0</v>
      </c>
      <c r="BH34" s="2">
        <f t="shared" ca="1" si="20"/>
        <v>0</v>
      </c>
      <c r="BI34" s="2">
        <f t="shared" ca="1" si="20"/>
        <v>0</v>
      </c>
      <c r="BJ34" s="2">
        <f t="shared" ca="1" si="20"/>
        <v>0</v>
      </c>
      <c r="BK34" s="2">
        <f t="shared" ca="1" si="20"/>
        <v>0</v>
      </c>
      <c r="BL34" s="2">
        <f t="shared" ca="1" si="20"/>
        <v>0</v>
      </c>
      <c r="BM34" s="2">
        <f t="shared" ca="1" si="20"/>
        <v>0</v>
      </c>
      <c r="BN34" s="2" t="str">
        <f t="shared" si="21"/>
        <v>KI</v>
      </c>
      <c r="BP34" s="2">
        <f t="shared" si="2"/>
        <v>0</v>
      </c>
      <c r="BR34" s="2">
        <f t="shared" si="22"/>
        <v>0</v>
      </c>
      <c r="BS34" s="2">
        <f t="shared" si="23"/>
        <v>0</v>
      </c>
      <c r="BT34" s="2">
        <f t="shared" si="24"/>
        <v>0</v>
      </c>
      <c r="BU34" s="2">
        <f t="shared" si="25"/>
        <v>0</v>
      </c>
      <c r="BV34" s="2">
        <f t="shared" si="26"/>
        <v>0</v>
      </c>
      <c r="BW34" s="2">
        <f t="shared" si="27"/>
        <v>0</v>
      </c>
      <c r="BX34" s="2">
        <f t="shared" si="28"/>
        <v>0</v>
      </c>
      <c r="BY34" s="2">
        <f t="shared" si="29"/>
        <v>0</v>
      </c>
      <c r="BZ34" s="2">
        <f t="shared" si="30"/>
        <v>0</v>
      </c>
      <c r="CA34" s="2">
        <f t="shared" si="31"/>
        <v>0</v>
      </c>
      <c r="CB34" s="2">
        <f t="shared" si="32"/>
        <v>0</v>
      </c>
      <c r="CC34" s="2">
        <f t="shared" si="33"/>
        <v>0</v>
      </c>
      <c r="CD34" s="2">
        <f t="shared" si="34"/>
        <v>0</v>
      </c>
      <c r="CE34" s="2">
        <f t="shared" si="35"/>
        <v>1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КА-6Б  -  α_рс</v>
      </c>
      <c r="B35" s="10" t="s">
        <v>308</v>
      </c>
      <c r="C35" s="18">
        <v>1.3</v>
      </c>
      <c r="D35" s="18">
        <v>1.1499999999999999</v>
      </c>
      <c r="E35" s="22" t="s">
        <v>116</v>
      </c>
      <c r="F35" s="22">
        <v>3</v>
      </c>
      <c r="G35" s="18"/>
      <c r="H35" s="20">
        <f t="shared" ca="1" si="17"/>
        <v>0</v>
      </c>
      <c r="I35" s="16" t="str">
        <f t="shared" si="18"/>
        <v>06K002KIBD25</v>
      </c>
      <c r="J35" s="54">
        <v>1.17</v>
      </c>
      <c r="K35" s="54">
        <v>1.18</v>
      </c>
      <c r="L35" s="54">
        <v>1.1499999999999999</v>
      </c>
      <c r="M35" s="54">
        <v>1.17</v>
      </c>
      <c r="N35" s="54">
        <v>1.1599999999999999</v>
      </c>
      <c r="O35" s="54">
        <v>1.18</v>
      </c>
      <c r="P35" s="54">
        <v>1.18</v>
      </c>
      <c r="Q35" s="54">
        <v>1.19</v>
      </c>
      <c r="R35" s="54">
        <v>1.18</v>
      </c>
      <c r="S35" s="54">
        <v>1.18</v>
      </c>
      <c r="T35" s="54">
        <v>1.18</v>
      </c>
      <c r="U35" s="54">
        <v>1.1599999999999999</v>
      </c>
      <c r="V35" s="54">
        <v>1.1499999999999999</v>
      </c>
      <c r="W35" s="56">
        <v>1.1599999999999999</v>
      </c>
      <c r="X35" s="2">
        <f t="shared" ca="1" si="19"/>
        <v>0</v>
      </c>
      <c r="Y35" s="2">
        <f t="shared" ca="1" si="19"/>
        <v>0</v>
      </c>
      <c r="Z35" s="2">
        <f t="shared" ca="1" si="19"/>
        <v>0</v>
      </c>
      <c r="AA35" s="2">
        <f t="shared" ca="1" si="19"/>
        <v>0</v>
      </c>
      <c r="AB35" s="2">
        <f t="shared" ca="1" si="19"/>
        <v>0</v>
      </c>
      <c r="AC35" s="2">
        <f t="shared" ca="1" si="19"/>
        <v>0</v>
      </c>
      <c r="AD35" s="2">
        <f t="shared" ca="1" si="19"/>
        <v>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0</v>
      </c>
      <c r="AK35" s="2">
        <f t="shared" ca="1" si="19"/>
        <v>0</v>
      </c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0</v>
      </c>
      <c r="BD35" s="2">
        <f t="shared" ca="1" si="20"/>
        <v>0</v>
      </c>
      <c r="BE35" s="2">
        <f t="shared" ca="1" si="20"/>
        <v>0</v>
      </c>
      <c r="BF35" s="2">
        <f t="shared" ca="1" si="20"/>
        <v>0</v>
      </c>
      <c r="BG35" s="2">
        <f t="shared" ca="1" si="20"/>
        <v>0</v>
      </c>
      <c r="BH35" s="2">
        <f t="shared" ca="1" si="20"/>
        <v>0</v>
      </c>
      <c r="BI35" s="2">
        <f t="shared" ca="1" si="20"/>
        <v>0</v>
      </c>
      <c r="BJ35" s="2">
        <f t="shared" ca="1" si="20"/>
        <v>0</v>
      </c>
      <c r="BK35" s="2">
        <f t="shared" ca="1" si="20"/>
        <v>0</v>
      </c>
      <c r="BL35" s="2">
        <f t="shared" ca="1" si="20"/>
        <v>0</v>
      </c>
      <c r="BM35" s="2">
        <f t="shared" ca="1" si="20"/>
        <v>0</v>
      </c>
      <c r="BN35" s="2" t="str">
        <f t="shared" si="21"/>
        <v>KI</v>
      </c>
      <c r="BO35" s="2">
        <f>IF(AND(COUNTIF(J35:W35,"&gt;0")&gt;6,COUNTIF(J35:W35,"&gt;0")=SUM(BR35:CE35)),SUM(BR35:CE35),0)</f>
        <v>0</v>
      </c>
      <c r="BP35" s="2">
        <f t="shared" si="2"/>
        <v>1</v>
      </c>
      <c r="BR35" s="2">
        <f t="shared" si="22"/>
        <v>0</v>
      </c>
      <c r="BS35" s="2">
        <f t="shared" si="23"/>
        <v>0</v>
      </c>
      <c r="BT35" s="2">
        <f t="shared" si="24"/>
        <v>0</v>
      </c>
      <c r="BU35" s="2">
        <f t="shared" si="25"/>
        <v>0</v>
      </c>
      <c r="BV35" s="2">
        <f t="shared" si="26"/>
        <v>0</v>
      </c>
      <c r="BW35" s="2">
        <f t="shared" si="27"/>
        <v>0</v>
      </c>
      <c r="BX35" s="2">
        <f t="shared" si="28"/>
        <v>0</v>
      </c>
      <c r="BY35" s="2">
        <f t="shared" si="29"/>
        <v>0</v>
      </c>
      <c r="BZ35" s="2">
        <f t="shared" si="30"/>
        <v>0</v>
      </c>
      <c r="CA35" s="2">
        <f t="shared" si="31"/>
        <v>0</v>
      </c>
      <c r="CB35" s="2">
        <f t="shared" si="32"/>
        <v>0</v>
      </c>
      <c r="CC35" s="2">
        <f t="shared" si="33"/>
        <v>0</v>
      </c>
      <c r="CD35" s="2">
        <f t="shared" si="34"/>
        <v>0</v>
      </c>
      <c r="CE35" s="2">
        <f t="shared" si="35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КА-7  -  α_рс</v>
      </c>
      <c r="B36" s="10" t="s">
        <v>309</v>
      </c>
      <c r="C36" s="18">
        <v>1.3</v>
      </c>
      <c r="D36" s="18">
        <v>1.1499999999999999</v>
      </c>
      <c r="E36" s="22" t="s">
        <v>116</v>
      </c>
      <c r="F36" s="22">
        <v>3</v>
      </c>
      <c r="G36" s="18"/>
      <c r="H36" s="20">
        <f t="shared" ca="1" si="17"/>
        <v>0</v>
      </c>
      <c r="I36" s="16" t="str">
        <f t="shared" si="18"/>
        <v>07K002KI0C25</v>
      </c>
      <c r="J36" s="54">
        <v>1.28</v>
      </c>
      <c r="K36" s="54">
        <v>1.26</v>
      </c>
      <c r="L36" s="54">
        <v>1.23</v>
      </c>
      <c r="M36" s="54">
        <v>1.22</v>
      </c>
      <c r="N36" s="54">
        <v>1.22</v>
      </c>
      <c r="O36" s="54">
        <v>1.22</v>
      </c>
      <c r="P36" s="54">
        <v>1.22</v>
      </c>
      <c r="Q36" s="54">
        <v>1.26</v>
      </c>
      <c r="R36" s="54">
        <v>1.23</v>
      </c>
      <c r="S36" s="54">
        <v>1.18</v>
      </c>
      <c r="T36" s="54">
        <v>1.19</v>
      </c>
      <c r="U36" s="54">
        <v>1.1599999999999999</v>
      </c>
      <c r="V36" s="54">
        <v>1.17</v>
      </c>
      <c r="W36" s="56">
        <v>1.1599999999999999</v>
      </c>
      <c r="X36" s="2">
        <f t="shared" ca="1" si="19"/>
        <v>0</v>
      </c>
      <c r="Y36" s="2">
        <f t="shared" ca="1" si="19"/>
        <v>0</v>
      </c>
      <c r="Z36" s="2">
        <f t="shared" ca="1" si="19"/>
        <v>0</v>
      </c>
      <c r="AA36" s="2">
        <f t="shared" ca="1" si="19"/>
        <v>0</v>
      </c>
      <c r="AB36" s="2">
        <f t="shared" ca="1" si="19"/>
        <v>0</v>
      </c>
      <c r="AC36" s="2">
        <f t="shared" ca="1" si="19"/>
        <v>0</v>
      </c>
      <c r="AD36" s="2">
        <f t="shared" ca="1" si="19"/>
        <v>0</v>
      </c>
      <c r="AE36" s="2">
        <f t="shared" ca="1" si="19"/>
        <v>0</v>
      </c>
      <c r="AF36" s="2">
        <f t="shared" ca="1" si="19"/>
        <v>0</v>
      </c>
      <c r="AG36" s="2">
        <f t="shared" ca="1" si="19"/>
        <v>0</v>
      </c>
      <c r="AH36" s="2">
        <f t="shared" ca="1" si="19"/>
        <v>0</v>
      </c>
      <c r="AI36" s="2">
        <f t="shared" ca="1" si="19"/>
        <v>0</v>
      </c>
      <c r="AJ36" s="2">
        <f t="shared" ca="1" si="19"/>
        <v>0</v>
      </c>
      <c r="AK36" s="2">
        <f t="shared" ca="1" si="19"/>
        <v>0</v>
      </c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0</v>
      </c>
      <c r="BD36" s="2">
        <f t="shared" ca="1" si="20"/>
        <v>0</v>
      </c>
      <c r="BE36" s="2">
        <f t="shared" ca="1" si="20"/>
        <v>0</v>
      </c>
      <c r="BF36" s="2">
        <f t="shared" ca="1" si="20"/>
        <v>0</v>
      </c>
      <c r="BG36" s="2">
        <f t="shared" ca="1" si="20"/>
        <v>0</v>
      </c>
      <c r="BH36" s="2">
        <f t="shared" ca="1" si="20"/>
        <v>0</v>
      </c>
      <c r="BI36" s="2">
        <f t="shared" ca="1" si="20"/>
        <v>0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KI</v>
      </c>
      <c r="BO36" s="2">
        <f>IF(AND(COUNTIF(J36:W36,"&gt;0")&gt;6,COUNTIF(J36:W36,"&gt;0")=SUM(BR36:CE36)),SUM(BR36:CE36),0)</f>
        <v>0</v>
      </c>
      <c r="BP36" s="2">
        <f t="shared" si="2"/>
        <v>1</v>
      </c>
      <c r="BR36" s="2">
        <f t="shared" si="22"/>
        <v>0</v>
      </c>
      <c r="BS36" s="2">
        <f t="shared" si="23"/>
        <v>0</v>
      </c>
      <c r="BT36" s="2">
        <f t="shared" si="24"/>
        <v>0</v>
      </c>
      <c r="BU36" s="2">
        <f t="shared" si="25"/>
        <v>0</v>
      </c>
      <c r="BV36" s="2">
        <f t="shared" si="26"/>
        <v>0</v>
      </c>
      <c r="BW36" s="2">
        <f t="shared" si="27"/>
        <v>0</v>
      </c>
      <c r="BX36" s="2">
        <f t="shared" si="28"/>
        <v>0</v>
      </c>
      <c r="BY36" s="2">
        <f t="shared" si="29"/>
        <v>0</v>
      </c>
      <c r="BZ36" s="2">
        <f t="shared" si="30"/>
        <v>0</v>
      </c>
      <c r="CA36" s="2">
        <f t="shared" si="31"/>
        <v>0</v>
      </c>
      <c r="CB36" s="2">
        <f t="shared" si="32"/>
        <v>0</v>
      </c>
      <c r="CC36" s="2">
        <f t="shared" si="33"/>
        <v>0</v>
      </c>
      <c r="CD36" s="2">
        <f t="shared" si="34"/>
        <v>0</v>
      </c>
      <c r="CE36" s="2">
        <f t="shared" si="35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КА-8  -  α_рс</v>
      </c>
      <c r="B37" s="10" t="s">
        <v>310</v>
      </c>
      <c r="C37" s="18">
        <v>1.3</v>
      </c>
      <c r="D37" s="18">
        <v>1.1499999999999999</v>
      </c>
      <c r="E37" s="22" t="s">
        <v>116</v>
      </c>
      <c r="F37" s="22">
        <v>3</v>
      </c>
      <c r="G37" s="18"/>
      <c r="H37" s="20">
        <f t="shared" ca="1" si="17"/>
        <v>0</v>
      </c>
      <c r="I37" s="16" t="str">
        <f t="shared" si="18"/>
        <v>08K002KI0C25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6">
        <v>0</v>
      </c>
      <c r="X37" s="2">
        <f t="shared" ca="1" si="19"/>
        <v>0</v>
      </c>
      <c r="Y37" s="2">
        <f t="shared" ca="1" si="19"/>
        <v>0</v>
      </c>
      <c r="Z37" s="2">
        <f t="shared" ca="1" si="19"/>
        <v>0</v>
      </c>
      <c r="AA37" s="2">
        <f t="shared" ca="1" si="19"/>
        <v>0</v>
      </c>
      <c r="AB37" s="2">
        <f t="shared" ca="1" si="19"/>
        <v>0</v>
      </c>
      <c r="AC37" s="2">
        <f t="shared" ca="1" si="19"/>
        <v>0</v>
      </c>
      <c r="AD37" s="2">
        <f t="shared" ca="1" si="19"/>
        <v>0</v>
      </c>
      <c r="AE37" s="2">
        <f t="shared" ca="1" si="19"/>
        <v>0</v>
      </c>
      <c r="AF37" s="2">
        <f t="shared" ca="1" si="19"/>
        <v>0</v>
      </c>
      <c r="AG37" s="2">
        <f t="shared" ca="1" si="19"/>
        <v>0</v>
      </c>
      <c r="AH37" s="2">
        <f t="shared" ca="1" si="19"/>
        <v>0</v>
      </c>
      <c r="AI37" s="2">
        <f t="shared" ca="1" si="19"/>
        <v>0</v>
      </c>
      <c r="AJ37" s="2">
        <f t="shared" ca="1" si="19"/>
        <v>0</v>
      </c>
      <c r="AK37" s="2">
        <f t="shared" ca="1" si="19"/>
        <v>0</v>
      </c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0</v>
      </c>
      <c r="BD37" s="2">
        <f t="shared" ca="1" si="20"/>
        <v>0</v>
      </c>
      <c r="BE37" s="2">
        <f t="shared" ca="1" si="20"/>
        <v>0</v>
      </c>
      <c r="BF37" s="2">
        <f t="shared" ca="1" si="20"/>
        <v>0</v>
      </c>
      <c r="BG37" s="2">
        <f t="shared" ca="1" si="20"/>
        <v>0</v>
      </c>
      <c r="BH37" s="2">
        <f t="shared" ca="1" si="20"/>
        <v>0</v>
      </c>
      <c r="BI37" s="2">
        <f t="shared" ca="1" si="20"/>
        <v>0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KI</v>
      </c>
      <c r="BP37" s="2">
        <f t="shared" si="2"/>
        <v>0</v>
      </c>
      <c r="BR37" s="2">
        <f t="shared" si="22"/>
        <v>0</v>
      </c>
      <c r="BS37" s="2">
        <f t="shared" si="23"/>
        <v>0</v>
      </c>
      <c r="BT37" s="2">
        <f t="shared" si="24"/>
        <v>0</v>
      </c>
      <c r="BU37" s="2">
        <f t="shared" si="25"/>
        <v>0</v>
      </c>
      <c r="BV37" s="2">
        <f t="shared" si="26"/>
        <v>0</v>
      </c>
      <c r="BW37" s="2">
        <f t="shared" si="27"/>
        <v>0</v>
      </c>
      <c r="BX37" s="2">
        <f t="shared" si="28"/>
        <v>0</v>
      </c>
      <c r="BY37" s="2">
        <f t="shared" si="29"/>
        <v>0</v>
      </c>
      <c r="BZ37" s="2">
        <f t="shared" si="30"/>
        <v>0</v>
      </c>
      <c r="CA37" s="2">
        <f t="shared" si="31"/>
        <v>0</v>
      </c>
      <c r="CB37" s="2">
        <f t="shared" si="32"/>
        <v>0</v>
      </c>
      <c r="CC37" s="2">
        <f t="shared" si="33"/>
        <v>0</v>
      </c>
      <c r="CD37" s="2">
        <f t="shared" si="34"/>
        <v>0</v>
      </c>
      <c r="CE37" s="2">
        <f t="shared" si="35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КА-9  -  α_рс</v>
      </c>
      <c r="B38" s="10" t="s">
        <v>311</v>
      </c>
      <c r="C38" s="18">
        <v>1.3</v>
      </c>
      <c r="D38" s="18">
        <v>1.1499999999999999</v>
      </c>
      <c r="E38" s="22" t="s">
        <v>116</v>
      </c>
      <c r="F38" s="22">
        <v>3</v>
      </c>
      <c r="G38" s="18"/>
      <c r="H38" s="20">
        <f t="shared" ca="1" si="17"/>
        <v>0</v>
      </c>
      <c r="I38" s="16" t="str">
        <f t="shared" si="18"/>
        <v>09K002KI0C25</v>
      </c>
      <c r="J38" s="54">
        <v>1.2</v>
      </c>
      <c r="K38" s="54">
        <v>1.2</v>
      </c>
      <c r="L38" s="54">
        <v>1.21</v>
      </c>
      <c r="M38" s="54">
        <v>1.21</v>
      </c>
      <c r="N38" s="54">
        <v>1.2</v>
      </c>
      <c r="O38" s="54">
        <v>1.2</v>
      </c>
      <c r="P38" s="54">
        <v>1.21</v>
      </c>
      <c r="Q38" s="54">
        <v>1.24</v>
      </c>
      <c r="R38" s="54">
        <v>1.24</v>
      </c>
      <c r="S38" s="54">
        <v>1.21</v>
      </c>
      <c r="T38" s="54">
        <v>1.23</v>
      </c>
      <c r="U38" s="54">
        <v>1.2</v>
      </c>
      <c r="V38" s="54">
        <v>1.22</v>
      </c>
      <c r="W38" s="56">
        <v>1.2</v>
      </c>
      <c r="X38" s="2">
        <f t="shared" ca="1" si="19"/>
        <v>0</v>
      </c>
      <c r="Y38" s="2">
        <f t="shared" ca="1" si="19"/>
        <v>0</v>
      </c>
      <c r="Z38" s="2">
        <f t="shared" ca="1" si="19"/>
        <v>0</v>
      </c>
      <c r="AA38" s="2">
        <f t="shared" ca="1" si="19"/>
        <v>0</v>
      </c>
      <c r="AB38" s="2">
        <f t="shared" ca="1" si="19"/>
        <v>0</v>
      </c>
      <c r="AC38" s="2">
        <f t="shared" ca="1" si="19"/>
        <v>0</v>
      </c>
      <c r="AD38" s="2">
        <f t="shared" ca="1" si="19"/>
        <v>0</v>
      </c>
      <c r="AE38" s="2">
        <f t="shared" ca="1" si="19"/>
        <v>0</v>
      </c>
      <c r="AF38" s="2">
        <f t="shared" ca="1" si="19"/>
        <v>0</v>
      </c>
      <c r="AG38" s="2">
        <f t="shared" ca="1" si="19"/>
        <v>0</v>
      </c>
      <c r="AH38" s="2">
        <f t="shared" ca="1" si="19"/>
        <v>0</v>
      </c>
      <c r="AI38" s="2">
        <f t="shared" ca="1" si="19"/>
        <v>0</v>
      </c>
      <c r="AJ38" s="2">
        <f t="shared" ca="1" si="19"/>
        <v>0</v>
      </c>
      <c r="AK38" s="2">
        <f t="shared" ca="1" si="19"/>
        <v>0</v>
      </c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0</v>
      </c>
      <c r="BD38" s="2">
        <f t="shared" ca="1" si="20"/>
        <v>0</v>
      </c>
      <c r="BE38" s="2">
        <f t="shared" ca="1" si="20"/>
        <v>0</v>
      </c>
      <c r="BF38" s="2">
        <f t="shared" ca="1" si="20"/>
        <v>0</v>
      </c>
      <c r="BG38" s="2">
        <f t="shared" ca="1" si="20"/>
        <v>0</v>
      </c>
      <c r="BH38" s="2">
        <f t="shared" ca="1" si="20"/>
        <v>0</v>
      </c>
      <c r="BI38" s="2">
        <f t="shared" ca="1" si="20"/>
        <v>0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KI</v>
      </c>
      <c r="BO38" s="2">
        <f>IF(AND(COUNTIF(J38:W38,"&gt;0")&gt;6,COUNTIF(J38:W38,"&gt;0")=SUM(BR38:CE38)),SUM(BR38:CE38),0)</f>
        <v>0</v>
      </c>
      <c r="BP38" s="2">
        <f t="shared" si="2"/>
        <v>1</v>
      </c>
      <c r="BR38" s="2">
        <f t="shared" si="22"/>
        <v>0</v>
      </c>
      <c r="BS38" s="2">
        <f t="shared" si="23"/>
        <v>0</v>
      </c>
      <c r="BT38" s="2">
        <f t="shared" si="24"/>
        <v>0</v>
      </c>
      <c r="BU38" s="2">
        <f t="shared" si="25"/>
        <v>0</v>
      </c>
      <c r="BV38" s="2">
        <f t="shared" si="26"/>
        <v>0</v>
      </c>
      <c r="BW38" s="2">
        <f t="shared" si="27"/>
        <v>0</v>
      </c>
      <c r="BX38" s="2">
        <f t="shared" si="28"/>
        <v>0</v>
      </c>
      <c r="BY38" s="2">
        <f t="shared" si="29"/>
        <v>0</v>
      </c>
      <c r="BZ38" s="2">
        <f t="shared" si="30"/>
        <v>0</v>
      </c>
      <c r="CA38" s="2">
        <f t="shared" si="31"/>
        <v>0</v>
      </c>
      <c r="CB38" s="2">
        <f t="shared" si="32"/>
        <v>0</v>
      </c>
      <c r="CC38" s="2">
        <f t="shared" si="33"/>
        <v>0</v>
      </c>
      <c r="CD38" s="2">
        <f t="shared" si="34"/>
        <v>0</v>
      </c>
      <c r="CE38" s="2">
        <f t="shared" si="35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КА-10  -  α_рс</v>
      </c>
      <c r="B39" s="10" t="s">
        <v>312</v>
      </c>
      <c r="C39" s="18">
        <v>1.3</v>
      </c>
      <c r="D39" s="18">
        <v>1.1499999999999999</v>
      </c>
      <c r="E39" s="22" t="s">
        <v>116</v>
      </c>
      <c r="F39" s="22">
        <v>3</v>
      </c>
      <c r="G39" s="18"/>
      <c r="H39" s="20">
        <f t="shared" ca="1" si="17"/>
        <v>0</v>
      </c>
      <c r="I39" s="16" t="str">
        <f t="shared" si="18"/>
        <v>10K002KI0C25</v>
      </c>
      <c r="J39" s="54">
        <v>1.2</v>
      </c>
      <c r="K39" s="54">
        <v>1.22</v>
      </c>
      <c r="L39" s="54">
        <v>1.2</v>
      </c>
      <c r="M39" s="54">
        <v>1.21</v>
      </c>
      <c r="N39" s="54">
        <v>1.21</v>
      </c>
      <c r="O39" s="54">
        <v>1.22</v>
      </c>
      <c r="P39" s="54">
        <v>1.21</v>
      </c>
      <c r="Q39" s="54">
        <v>1.23</v>
      </c>
      <c r="R39" s="54">
        <v>1.23</v>
      </c>
      <c r="S39" s="54">
        <v>1.22</v>
      </c>
      <c r="T39" s="54">
        <v>1.22</v>
      </c>
      <c r="U39" s="54">
        <v>1.2</v>
      </c>
      <c r="V39" s="54">
        <v>1.2</v>
      </c>
      <c r="W39" s="56">
        <v>1.21</v>
      </c>
      <c r="X39" s="2">
        <f t="shared" ca="1" si="19"/>
        <v>0</v>
      </c>
      <c r="Y39" s="2">
        <f t="shared" ca="1" si="19"/>
        <v>0</v>
      </c>
      <c r="Z39" s="2">
        <f t="shared" ca="1" si="19"/>
        <v>0</v>
      </c>
      <c r="AA39" s="2">
        <f t="shared" ca="1" si="19"/>
        <v>0</v>
      </c>
      <c r="AB39" s="2">
        <f t="shared" ca="1" si="19"/>
        <v>0</v>
      </c>
      <c r="AC39" s="2">
        <f t="shared" ca="1" si="19"/>
        <v>0</v>
      </c>
      <c r="AD39" s="2">
        <f t="shared" ca="1" si="19"/>
        <v>0</v>
      </c>
      <c r="AE39" s="2">
        <f t="shared" ca="1" si="19"/>
        <v>0</v>
      </c>
      <c r="AF39" s="2">
        <f t="shared" ca="1" si="19"/>
        <v>0</v>
      </c>
      <c r="AG39" s="2">
        <f t="shared" ca="1" si="19"/>
        <v>0</v>
      </c>
      <c r="AH39" s="2">
        <f t="shared" ca="1" si="19"/>
        <v>0</v>
      </c>
      <c r="AI39" s="2">
        <f t="shared" ca="1" si="19"/>
        <v>0</v>
      </c>
      <c r="AJ39" s="2">
        <f t="shared" ca="1" si="19"/>
        <v>0</v>
      </c>
      <c r="AK39" s="2">
        <f t="shared" ca="1" si="19"/>
        <v>0</v>
      </c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0</v>
      </c>
      <c r="BE39" s="2">
        <f t="shared" ca="1" si="20"/>
        <v>0</v>
      </c>
      <c r="BF39" s="2">
        <f t="shared" ca="1" si="20"/>
        <v>0</v>
      </c>
      <c r="BG39" s="2">
        <f t="shared" ca="1" si="20"/>
        <v>0</v>
      </c>
      <c r="BH39" s="2">
        <f t="shared" ca="1" si="20"/>
        <v>0</v>
      </c>
      <c r="BI39" s="2">
        <f t="shared" ca="1" si="20"/>
        <v>0</v>
      </c>
      <c r="BJ39" s="2">
        <f t="shared" ca="1" si="20"/>
        <v>0</v>
      </c>
      <c r="BK39" s="2">
        <f t="shared" ca="1" si="20"/>
        <v>0</v>
      </c>
      <c r="BL39" s="2">
        <f t="shared" ca="1" si="20"/>
        <v>0</v>
      </c>
      <c r="BM39" s="2">
        <f t="shared" ca="1" si="20"/>
        <v>0</v>
      </c>
      <c r="BN39" s="2" t="str">
        <f t="shared" si="21"/>
        <v>KI</v>
      </c>
      <c r="BO39" s="2">
        <f>IF(AND(COUNTIF(J39:W39,"&gt;0")&gt;6,COUNTIF(J39:W39,"&gt;0")=SUM(BR39:CE39)),SUM(BR39:CE39),0)</f>
        <v>0</v>
      </c>
      <c r="BP39" s="2">
        <f t="shared" si="2"/>
        <v>1</v>
      </c>
      <c r="BR39" s="2">
        <f t="shared" si="22"/>
        <v>0</v>
      </c>
      <c r="BS39" s="2">
        <f t="shared" si="23"/>
        <v>0</v>
      </c>
      <c r="BT39" s="2">
        <f t="shared" si="24"/>
        <v>0</v>
      </c>
      <c r="BU39" s="2">
        <f t="shared" si="25"/>
        <v>0</v>
      </c>
      <c r="BV39" s="2">
        <f t="shared" si="26"/>
        <v>0</v>
      </c>
      <c r="BW39" s="2">
        <f t="shared" si="27"/>
        <v>0</v>
      </c>
      <c r="BX39" s="2">
        <f t="shared" si="28"/>
        <v>0</v>
      </c>
      <c r="BY39" s="2">
        <f t="shared" si="29"/>
        <v>0</v>
      </c>
      <c r="BZ39" s="2">
        <f t="shared" si="30"/>
        <v>0</v>
      </c>
      <c r="CA39" s="2">
        <f t="shared" si="31"/>
        <v>0</v>
      </c>
      <c r="CB39" s="2">
        <f t="shared" si="32"/>
        <v>0</v>
      </c>
      <c r="CC39" s="2">
        <f t="shared" si="33"/>
        <v>0</v>
      </c>
      <c r="CD39" s="2">
        <f t="shared" si="34"/>
        <v>0</v>
      </c>
      <c r="CE39" s="2">
        <f t="shared" si="35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КА-1А  -  Гшл</v>
      </c>
      <c r="B40" s="10" t="s">
        <v>313</v>
      </c>
      <c r="C40" s="18">
        <v>4</v>
      </c>
      <c r="D40" s="18">
        <v>3</v>
      </c>
      <c r="E40" s="22" t="s">
        <v>726</v>
      </c>
      <c r="F40" s="22">
        <v>1</v>
      </c>
      <c r="G40" s="18">
        <v>1</v>
      </c>
      <c r="H40" s="20">
        <f t="shared" ca="1" si="17"/>
        <v>0</v>
      </c>
      <c r="I40" s="16" t="str">
        <f t="shared" si="18"/>
        <v>01K002SHAD25</v>
      </c>
      <c r="J40" s="54">
        <v>3.5</v>
      </c>
      <c r="K40" s="54">
        <v>3.5</v>
      </c>
      <c r="L40" s="54">
        <v>3.5</v>
      </c>
      <c r="M40" s="54">
        <v>3.5</v>
      </c>
      <c r="N40" s="54">
        <v>3.5</v>
      </c>
      <c r="O40" s="54">
        <v>3.5</v>
      </c>
      <c r="P40" s="54">
        <v>3.5</v>
      </c>
      <c r="Q40" s="54">
        <v>3.5</v>
      </c>
      <c r="R40" s="54">
        <v>3.5</v>
      </c>
      <c r="S40" s="54">
        <v>3.5</v>
      </c>
      <c r="T40" s="54">
        <v>3.5</v>
      </c>
      <c r="U40" s="54">
        <v>3.5</v>
      </c>
      <c r="V40" s="54">
        <v>3.5</v>
      </c>
      <c r="W40" s="56">
        <v>3.5</v>
      </c>
      <c r="X40" s="2">
        <f t="shared" ca="1" si="19"/>
        <v>0</v>
      </c>
      <c r="Y40" s="2">
        <f t="shared" ca="1" si="19"/>
        <v>0</v>
      </c>
      <c r="Z40" s="2">
        <f t="shared" ca="1" si="19"/>
        <v>0</v>
      </c>
      <c r="AA40" s="2">
        <f t="shared" ca="1" si="19"/>
        <v>0</v>
      </c>
      <c r="AB40" s="2">
        <f t="shared" ca="1" si="19"/>
        <v>0</v>
      </c>
      <c r="AC40" s="2">
        <f t="shared" ca="1" si="19"/>
        <v>0</v>
      </c>
      <c r="AD40" s="2">
        <f t="shared" ca="1" si="19"/>
        <v>0</v>
      </c>
      <c r="AE40" s="2">
        <f t="shared" ca="1" si="19"/>
        <v>0</v>
      </c>
      <c r="AF40" s="2">
        <f t="shared" ca="1" si="19"/>
        <v>0</v>
      </c>
      <c r="AG40" s="2">
        <f t="shared" ca="1" si="19"/>
        <v>0</v>
      </c>
      <c r="AH40" s="2">
        <f t="shared" ca="1" si="19"/>
        <v>0</v>
      </c>
      <c r="AI40" s="2">
        <f t="shared" ca="1" si="19"/>
        <v>0</v>
      </c>
      <c r="AJ40" s="2">
        <f t="shared" ca="1" si="19"/>
        <v>0</v>
      </c>
      <c r="AK40" s="2">
        <f t="shared" ca="1" si="19"/>
        <v>0</v>
      </c>
      <c r="AL40" s="55">
        <v>3.5</v>
      </c>
      <c r="AM40" s="55">
        <v>3.5</v>
      </c>
      <c r="AN40" s="55">
        <v>3.5</v>
      </c>
      <c r="AO40" s="55">
        <v>3.5</v>
      </c>
      <c r="AP40" s="55">
        <v>3.5</v>
      </c>
      <c r="AQ40" s="55">
        <v>3.5</v>
      </c>
      <c r="AR40" s="55">
        <v>3.5</v>
      </c>
      <c r="AS40" s="55">
        <v>3.5</v>
      </c>
      <c r="AT40" s="55">
        <v>3.5</v>
      </c>
      <c r="AU40" s="55">
        <v>3.5</v>
      </c>
      <c r="AV40" s="55">
        <v>3.5</v>
      </c>
      <c r="AW40" s="55">
        <v>3.5</v>
      </c>
      <c r="AX40" s="55">
        <v>3.5</v>
      </c>
      <c r="AY40" s="55">
        <v>3.5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0</v>
      </c>
      <c r="BI40" s="2">
        <f t="shared" ca="1" si="20"/>
        <v>0</v>
      </c>
      <c r="BJ40" s="2">
        <f t="shared" ca="1" si="20"/>
        <v>0</v>
      </c>
      <c r="BK40" s="2">
        <f t="shared" ca="1" si="20"/>
        <v>0</v>
      </c>
      <c r="BL40" s="2">
        <f t="shared" ca="1" si="20"/>
        <v>0</v>
      </c>
      <c r="BM40" s="2">
        <f t="shared" ca="1" si="20"/>
        <v>0</v>
      </c>
      <c r="BN40" s="2" t="str">
        <f t="shared" si="21"/>
        <v>SH</v>
      </c>
      <c r="BO40" s="2">
        <f>IF(AND(COUNTIF(J40:W40,"&gt;0")&gt;6,COUNTIF(J40:W40,"&gt;0")=SUM(BR40:CE40)),SUM(BR40:CE40),0)</f>
        <v>0</v>
      </c>
      <c r="BP40" s="2">
        <f t="shared" ref="BP40:BP71" si="36">IF(AND(COUNTIF(J40:W40,"&gt;0")&gt;6,SUM(BR40:CE40)=0),1,0)</f>
        <v>1</v>
      </c>
      <c r="BR40" s="2">
        <f t="shared" ref="BR40:BR55" si="37">IF(AND(J138 &gt;0,J40&gt;$C40,J40 &gt;0.1),1,0)</f>
        <v>0</v>
      </c>
      <c r="BS40" s="2">
        <f t="shared" ref="BS40:BS55" si="38">IF(AND(K138 &gt;0,K40&gt;$C40,K40 &gt;0.1),1,0)</f>
        <v>0</v>
      </c>
      <c r="BT40" s="2">
        <f t="shared" ref="BT40:BT55" si="39">IF(AND(L138 &gt;0,L40&gt;$C40,L40 &gt;0.1),1,0)</f>
        <v>0</v>
      </c>
      <c r="BU40" s="2">
        <f t="shared" ref="BU40:BU55" si="40">IF(AND(M138 &gt;0,M40&gt;$C40,M40 &gt;0.1),1,0)</f>
        <v>0</v>
      </c>
      <c r="BV40" s="2">
        <f t="shared" ref="BV40:BV55" si="41">IF(AND(N138 &gt;0,N40&gt;$C40,N40 &gt;0.1),1,0)</f>
        <v>0</v>
      </c>
      <c r="BW40" s="2">
        <f t="shared" ref="BW40:BW55" si="42">IF(AND(O138 &gt;0,O40&gt;$C40,O40 &gt;0.1),1,0)</f>
        <v>0</v>
      </c>
      <c r="BX40" s="2">
        <f t="shared" ref="BX40:BX55" si="43">IF(AND(P138 &gt;0,P40&gt;$C40,P40 &gt;0.1),1,0)</f>
        <v>0</v>
      </c>
      <c r="BY40" s="2">
        <f t="shared" ref="BY40:BY55" si="44">IF(AND(Q138 &gt;0,Q40&gt;$C40,Q40 &gt;0.1),1,0)</f>
        <v>0</v>
      </c>
      <c r="BZ40" s="2">
        <f t="shared" ref="BZ40:BZ55" si="45">IF(AND(R138 &gt;0,R40&gt;$C40,R40 &gt;0.1),1,0)</f>
        <v>0</v>
      </c>
      <c r="CA40" s="2">
        <f t="shared" ref="CA40:CA55" si="46">IF(AND(S138 &gt;0,S40&gt;$C40,S40 &gt;0.1),1,0)</f>
        <v>0</v>
      </c>
      <c r="CB40" s="2">
        <f t="shared" ref="CB40:CB55" si="47">IF(AND(T138 &gt;0,T40&gt;$C40,T40 &gt;0.1),1,0)</f>
        <v>0</v>
      </c>
      <c r="CC40" s="2">
        <f t="shared" ref="CC40:CC55" si="48">IF(AND(U138 &gt;0,U40&gt;$C40,U40 &gt;0.1),1,0)</f>
        <v>0</v>
      </c>
      <c r="CD40" s="2">
        <f t="shared" ref="CD40:CD55" si="49">IF(AND(V138 &gt;0,V40&gt;$C40,V40 &gt;0.1),1,0)</f>
        <v>0</v>
      </c>
      <c r="CE40" s="2">
        <f t="shared" ref="CE40:CE55" si="50">IF(AND(W138 &gt;0,W40&gt;$C40,W40 &gt;0.1),1,0)</f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КА-1Б  -  Гшл</v>
      </c>
      <c r="B41" s="10" t="s">
        <v>314</v>
      </c>
      <c r="C41" s="18">
        <v>4</v>
      </c>
      <c r="D41" s="18">
        <v>3</v>
      </c>
      <c r="E41" s="22" t="s">
        <v>726</v>
      </c>
      <c r="F41" s="22">
        <v>1</v>
      </c>
      <c r="G41" s="18">
        <v>1</v>
      </c>
      <c r="H41" s="20">
        <f t="shared" ca="1" si="17"/>
        <v>0</v>
      </c>
      <c r="I41" s="16" t="str">
        <f t="shared" si="18"/>
        <v>01K002SHBD25</v>
      </c>
      <c r="J41" s="54">
        <v>3.5</v>
      </c>
      <c r="K41" s="54">
        <v>3.5</v>
      </c>
      <c r="L41" s="54">
        <v>3.5</v>
      </c>
      <c r="M41" s="54">
        <v>3.5</v>
      </c>
      <c r="N41" s="54">
        <v>3.5</v>
      </c>
      <c r="O41" s="54">
        <v>3.5</v>
      </c>
      <c r="P41" s="54">
        <v>3.5</v>
      </c>
      <c r="Q41" s="54">
        <v>3.5</v>
      </c>
      <c r="R41" s="54">
        <v>3.5</v>
      </c>
      <c r="S41" s="54">
        <v>3.5</v>
      </c>
      <c r="T41" s="54">
        <v>3.5</v>
      </c>
      <c r="U41" s="54">
        <v>3.5</v>
      </c>
      <c r="V41" s="54">
        <v>3.5</v>
      </c>
      <c r="W41" s="56">
        <v>0</v>
      </c>
      <c r="X41" s="2">
        <f t="shared" ca="1" si="19"/>
        <v>0</v>
      </c>
      <c r="Y41" s="2">
        <f t="shared" ca="1" si="19"/>
        <v>0</v>
      </c>
      <c r="Z41" s="2">
        <f t="shared" ref="Z41:AK62" ca="1" si="51">IF(L41&lt;&gt;"",IF(LEFT($E41,2)="+-",IF(OR(L41&lt;MIN($C41:$D41),L41&gt;MAX($C41:$D41)),1,0),IF(AND(1*$E41&gt;0,L41&gt;MAX($C41:$D41)),1,IF(AND(1*$E41&lt;0,L41&lt;MIN($C41:$D41)),1,0)))+10*IF(SUM(OFFSET($A$138,MATCH(MID($A41,1,SEARCH(" ",$A41)-1)&amp;"  -  ЧЧР",$A$138:$A$163,0)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$138,IFERROR(MATCH("КА-"&amp;MID($A41,4,2)*1&amp;"А  -  ЧЧР",$A$138:$A$163,0),MATCH("КА-"&amp;MID($A41,4,2)*1&amp;"  -  ЧЧР",$A$138:$A$163,0))-1,COLUMN(L41)-1,,)+OFFSET($A$138,IFERROR(MATCH("КА-"&amp;MID($A41,4,2)*1&amp;"Б  -  ЧЧР",$A$138:$A$163,0),MATCH("КА-"&amp;MID($A41,4,2)*1&amp;"  -  ЧЧР",$A$138:$A$163,0))-1,COLUMN(L41)-1,,)=48,1,0),1),1)),0),0)*IF($G41&gt;0,IF(COLUMN(V$7)-COLUMN($J$7)&gt;=$D$2+$G41,IF(SUM(OFFSET(V41,,-1,,-$G41))&gt;=$G41*21,2,1),1),2)</f>
        <v>0</v>
      </c>
      <c r="AA41" s="2">
        <f t="shared" ca="1" si="51"/>
        <v>0</v>
      </c>
      <c r="AB41" s="2">
        <f t="shared" ca="1" si="51"/>
        <v>0</v>
      </c>
      <c r="AC41" s="2">
        <f t="shared" ca="1" si="51"/>
        <v>0</v>
      </c>
      <c r="AD41" s="2">
        <f t="shared" ca="1" si="51"/>
        <v>0</v>
      </c>
      <c r="AE41" s="2">
        <f t="shared" ca="1" si="51"/>
        <v>0</v>
      </c>
      <c r="AF41" s="2">
        <f t="shared" ca="1" si="51"/>
        <v>0</v>
      </c>
      <c r="AG41" s="2">
        <f t="shared" ca="1" si="51"/>
        <v>0</v>
      </c>
      <c r="AH41" s="2">
        <f t="shared" ca="1" si="51"/>
        <v>0</v>
      </c>
      <c r="AI41" s="2">
        <f t="shared" ca="1" si="51"/>
        <v>0</v>
      </c>
      <c r="AJ41" s="2">
        <f t="shared" ca="1" si="51"/>
        <v>0</v>
      </c>
      <c r="AK41" s="2">
        <f t="shared" ca="1" si="51"/>
        <v>0</v>
      </c>
      <c r="AL41" s="55">
        <v>3.5</v>
      </c>
      <c r="AM41" s="55">
        <v>3.5</v>
      </c>
      <c r="AN41" s="55">
        <v>3.5</v>
      </c>
      <c r="AO41" s="55">
        <v>3.5</v>
      </c>
      <c r="AP41" s="55">
        <v>3.5</v>
      </c>
      <c r="AQ41" s="55">
        <v>3.5</v>
      </c>
      <c r="AR41" s="55">
        <v>3.5</v>
      </c>
      <c r="AS41" s="55">
        <v>3.5</v>
      </c>
      <c r="AT41" s="55">
        <v>3.5</v>
      </c>
      <c r="AU41" s="55">
        <v>3.5</v>
      </c>
      <c r="AV41" s="55">
        <v>3.5</v>
      </c>
      <c r="AW41" s="55">
        <v>3.5</v>
      </c>
      <c r="AX41" s="55">
        <v>3.5</v>
      </c>
      <c r="AY41" s="55">
        <v>0</v>
      </c>
      <c r="AZ41" s="2">
        <f t="shared" ca="1" si="20"/>
        <v>0</v>
      </c>
      <c r="BA41" s="2">
        <f t="shared" ca="1" si="20"/>
        <v>0</v>
      </c>
      <c r="BB41" s="2">
        <f t="shared" ref="BB41:BM62" ca="1" si="52">COUNTIF(OFFSET(J41,,$D$2+2,COUNTIF(OFFSET($H41,1-ROW($H41),2+4*$D$2,164),"="&amp;OFFSET($H41,,2+4*$D$2))),"&gt;20")</f>
        <v>0</v>
      </c>
      <c r="BC41" s="2">
        <f t="shared" ca="1" si="52"/>
        <v>0</v>
      </c>
      <c r="BD41" s="2">
        <f t="shared" ca="1" si="52"/>
        <v>0</v>
      </c>
      <c r="BE41" s="2">
        <f t="shared" ca="1" si="52"/>
        <v>0</v>
      </c>
      <c r="BF41" s="2">
        <f t="shared" ca="1" si="52"/>
        <v>0</v>
      </c>
      <c r="BG41" s="2">
        <f t="shared" ca="1" si="52"/>
        <v>0</v>
      </c>
      <c r="BH41" s="2">
        <f t="shared" ca="1" si="52"/>
        <v>0</v>
      </c>
      <c r="BI41" s="2">
        <f t="shared" ca="1" si="52"/>
        <v>0</v>
      </c>
      <c r="BJ41" s="2">
        <f t="shared" ca="1" si="52"/>
        <v>0</v>
      </c>
      <c r="BK41" s="2">
        <f t="shared" ca="1" si="52"/>
        <v>0</v>
      </c>
      <c r="BL41" s="2">
        <f t="shared" ca="1" si="52"/>
        <v>0</v>
      </c>
      <c r="BM41" s="2">
        <f t="shared" ca="1" si="52"/>
        <v>0</v>
      </c>
      <c r="BN41" s="2" t="str">
        <f t="shared" si="21"/>
        <v>SH</v>
      </c>
      <c r="BP41" s="2">
        <f t="shared" si="36"/>
        <v>1</v>
      </c>
      <c r="BR41" s="2">
        <f t="shared" si="37"/>
        <v>0</v>
      </c>
      <c r="BS41" s="2">
        <f t="shared" si="38"/>
        <v>0</v>
      </c>
      <c r="BT41" s="2">
        <f t="shared" si="39"/>
        <v>0</v>
      </c>
      <c r="BU41" s="2">
        <f t="shared" si="40"/>
        <v>0</v>
      </c>
      <c r="BV41" s="2">
        <f t="shared" si="41"/>
        <v>0</v>
      </c>
      <c r="BW41" s="2">
        <f t="shared" si="42"/>
        <v>0</v>
      </c>
      <c r="BX41" s="2">
        <f t="shared" si="43"/>
        <v>0</v>
      </c>
      <c r="BY41" s="2">
        <f t="shared" si="44"/>
        <v>0</v>
      </c>
      <c r="BZ41" s="2">
        <f t="shared" si="45"/>
        <v>0</v>
      </c>
      <c r="CA41" s="2">
        <f t="shared" si="46"/>
        <v>0</v>
      </c>
      <c r="CB41" s="2">
        <f t="shared" si="47"/>
        <v>0</v>
      </c>
      <c r="CC41" s="2">
        <f t="shared" si="48"/>
        <v>0</v>
      </c>
      <c r="CD41" s="2">
        <f t="shared" si="49"/>
        <v>0</v>
      </c>
      <c r="CE41" s="2">
        <f t="shared" si="50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КА-2А  -  Гшл</v>
      </c>
      <c r="B42" s="10" t="s">
        <v>315</v>
      </c>
      <c r="C42" s="18">
        <v>4</v>
      </c>
      <c r="D42" s="18">
        <v>3</v>
      </c>
      <c r="E42" s="22" t="s">
        <v>726</v>
      </c>
      <c r="F42" s="22">
        <v>1</v>
      </c>
      <c r="G42" s="18">
        <v>1</v>
      </c>
      <c r="H42" s="20">
        <f t="shared" ca="1" si="17"/>
        <v>0</v>
      </c>
      <c r="I42" s="16" t="str">
        <f t="shared" si="18"/>
        <v>02K002SHAD25</v>
      </c>
      <c r="J42" s="54">
        <v>3.5</v>
      </c>
      <c r="K42" s="54">
        <v>3.5</v>
      </c>
      <c r="L42" s="54">
        <v>3.5</v>
      </c>
      <c r="M42" s="54">
        <v>3.5</v>
      </c>
      <c r="N42" s="54">
        <v>3.5</v>
      </c>
      <c r="O42" s="54">
        <v>3.5</v>
      </c>
      <c r="P42" s="54">
        <v>3.5</v>
      </c>
      <c r="Q42" s="54">
        <v>3.5</v>
      </c>
      <c r="R42" s="54">
        <v>3.5</v>
      </c>
      <c r="S42" s="54">
        <v>3.5</v>
      </c>
      <c r="T42" s="54">
        <v>3.5</v>
      </c>
      <c r="U42" s="54">
        <v>3.5</v>
      </c>
      <c r="V42" s="54">
        <v>3.5</v>
      </c>
      <c r="W42" s="56">
        <v>3.5</v>
      </c>
      <c r="X42" s="2">
        <f t="shared" ref="X42:AE100" ca="1" si="53">IF(J42&lt;&gt;"",IF(LEFT($E42,2)="+-",IF(OR(J42&lt;MIN($C42:$D42),J42&gt;MAX($C42:$D42)),1,0),IF(AND(1*$E42&gt;0,J42&gt;MAX($C42:$D42)),1,IF(AND(1*$E42&lt;0,J42&lt;MIN($C42:$D42)),1,0)))+10*IF(SUM(OFFSET($A$138,MATCH(MID($A42,1,SEARCH(" ",$A42)-1)&amp;"  -  ЧЧР",$A$138:$A$163,0)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$138,IFERROR(MATCH("КА-"&amp;MID($A42,4,2)*1&amp;"А  -  ЧЧР",$A$138:$A$163,0),MATCH("КА-"&amp;MID($A42,4,2)*1&amp;"  -  ЧЧР",$A$138:$A$163,0))-1,COLUMN(J42)-1,,)+OFFSET($A$138,IFERROR(MATCH("КА-"&amp;MID($A42,4,2)*1&amp;"Б  -  ЧЧР",$A$138:$A$163,0),MATCH("КА-"&amp;MID($A42,4,2)*1&amp;"  -  ЧЧР",$A$138:$A$163,0))-1,COLUMN(J42)-1,,)=48,1,0),1),1)),0),0)*IF($G42&gt;0,IF(COLUMN(T$7)-COLUMN($J$7)&gt;=$D$2+$G42,IF(SUM(OFFSET(T42,,-1,,-$G42))&gt;=$G42*21,2,1),1),2)</f>
        <v>0</v>
      </c>
      <c r="Y42" s="2">
        <f t="shared" ca="1" si="53"/>
        <v>0</v>
      </c>
      <c r="Z42" s="2">
        <f t="shared" ca="1" si="51"/>
        <v>0</v>
      </c>
      <c r="AA42" s="2">
        <f t="shared" ca="1" si="51"/>
        <v>0</v>
      </c>
      <c r="AB42" s="2">
        <f t="shared" ca="1" si="51"/>
        <v>0</v>
      </c>
      <c r="AC42" s="2">
        <f t="shared" ca="1" si="51"/>
        <v>0</v>
      </c>
      <c r="AD42" s="2">
        <f t="shared" ca="1" si="51"/>
        <v>0</v>
      </c>
      <c r="AE42" s="2">
        <f t="shared" ca="1" si="51"/>
        <v>0</v>
      </c>
      <c r="AF42" s="2">
        <f t="shared" ca="1" si="51"/>
        <v>0</v>
      </c>
      <c r="AG42" s="2">
        <f t="shared" ca="1" si="51"/>
        <v>0</v>
      </c>
      <c r="AH42" s="2">
        <f t="shared" ca="1" si="51"/>
        <v>0</v>
      </c>
      <c r="AI42" s="2">
        <f t="shared" ca="1" si="51"/>
        <v>0</v>
      </c>
      <c r="AJ42" s="2">
        <f t="shared" ca="1" si="51"/>
        <v>0</v>
      </c>
      <c r="AK42" s="2">
        <f t="shared" ca="1" si="51"/>
        <v>0</v>
      </c>
      <c r="AL42" s="55">
        <v>3.5</v>
      </c>
      <c r="AM42" s="55">
        <v>3.5</v>
      </c>
      <c r="AN42" s="55">
        <v>3.5</v>
      </c>
      <c r="AO42" s="55">
        <v>3.5</v>
      </c>
      <c r="AP42" s="55">
        <v>3.5</v>
      </c>
      <c r="AQ42" s="55">
        <v>3.5</v>
      </c>
      <c r="AR42" s="55">
        <v>3.5</v>
      </c>
      <c r="AS42" s="55">
        <v>3.5</v>
      </c>
      <c r="AT42" s="55">
        <v>3.5</v>
      </c>
      <c r="AU42" s="55">
        <v>3.5</v>
      </c>
      <c r="AV42" s="55">
        <v>3.5</v>
      </c>
      <c r="AW42" s="55">
        <v>3.5</v>
      </c>
      <c r="AX42" s="55">
        <v>3.5</v>
      </c>
      <c r="AY42" s="55">
        <v>3.5</v>
      </c>
      <c r="AZ42" s="2">
        <f t="shared" ref="AZ42:BG100" ca="1" si="54">COUNTIF(OFFSET(H42,,$D$2+2,COUNTIF(OFFSET($H42,1-ROW($H42),2+4*$D$2,164),"="&amp;OFFSET($H42,,2+4*$D$2))),"&gt;20")</f>
        <v>0</v>
      </c>
      <c r="BA42" s="2">
        <f t="shared" ca="1" si="54"/>
        <v>0</v>
      </c>
      <c r="BB42" s="2">
        <f t="shared" ca="1" si="52"/>
        <v>0</v>
      </c>
      <c r="BC42" s="2">
        <f t="shared" ca="1" si="52"/>
        <v>0</v>
      </c>
      <c r="BD42" s="2">
        <f t="shared" ca="1" si="52"/>
        <v>0</v>
      </c>
      <c r="BE42" s="2">
        <f t="shared" ca="1" si="52"/>
        <v>0</v>
      </c>
      <c r="BF42" s="2">
        <f t="shared" ca="1" si="52"/>
        <v>0</v>
      </c>
      <c r="BG42" s="2">
        <f t="shared" ca="1" si="52"/>
        <v>0</v>
      </c>
      <c r="BH42" s="2">
        <f t="shared" ca="1" si="52"/>
        <v>0</v>
      </c>
      <c r="BI42" s="2">
        <f t="shared" ca="1" si="52"/>
        <v>0</v>
      </c>
      <c r="BJ42" s="2">
        <f t="shared" ca="1" si="52"/>
        <v>0</v>
      </c>
      <c r="BK42" s="2">
        <f t="shared" ca="1" si="52"/>
        <v>0</v>
      </c>
      <c r="BL42" s="2">
        <f t="shared" ca="1" si="52"/>
        <v>0</v>
      </c>
      <c r="BM42" s="2">
        <f t="shared" ca="1" si="52"/>
        <v>0</v>
      </c>
      <c r="BN42" s="2" t="str">
        <f t="shared" si="21"/>
        <v>SH</v>
      </c>
      <c r="BO42" s="2">
        <f>IF(AND(COUNTIF(J42:W42,"&gt;0")&gt;6,COUNTIF(J42:W42,"&gt;0")=SUM(BR42:CE42)),SUM(BR42:CE42),0)</f>
        <v>0</v>
      </c>
      <c r="BP42" s="2">
        <f t="shared" si="36"/>
        <v>1</v>
      </c>
      <c r="BR42" s="2">
        <f t="shared" si="37"/>
        <v>0</v>
      </c>
      <c r="BS42" s="2">
        <f t="shared" si="38"/>
        <v>0</v>
      </c>
      <c r="BT42" s="2">
        <f t="shared" si="39"/>
        <v>0</v>
      </c>
      <c r="BU42" s="2">
        <f t="shared" si="40"/>
        <v>0</v>
      </c>
      <c r="BV42" s="2">
        <f t="shared" si="41"/>
        <v>0</v>
      </c>
      <c r="BW42" s="2">
        <f t="shared" si="42"/>
        <v>0</v>
      </c>
      <c r="BX42" s="2">
        <f t="shared" si="43"/>
        <v>0</v>
      </c>
      <c r="BY42" s="2">
        <f t="shared" si="44"/>
        <v>0</v>
      </c>
      <c r="BZ42" s="2">
        <f t="shared" si="45"/>
        <v>0</v>
      </c>
      <c r="CA42" s="2">
        <f t="shared" si="46"/>
        <v>0</v>
      </c>
      <c r="CB42" s="2">
        <f t="shared" si="47"/>
        <v>0</v>
      </c>
      <c r="CC42" s="2">
        <f t="shared" si="48"/>
        <v>0</v>
      </c>
      <c r="CD42" s="2">
        <f t="shared" si="49"/>
        <v>0</v>
      </c>
      <c r="CE42" s="2">
        <f t="shared" si="50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КА-2Б  -  Гшл</v>
      </c>
      <c r="B43" s="10" t="s">
        <v>316</v>
      </c>
      <c r="C43" s="18">
        <v>4</v>
      </c>
      <c r="D43" s="18">
        <v>3</v>
      </c>
      <c r="E43" s="22" t="s">
        <v>726</v>
      </c>
      <c r="F43" s="22">
        <v>1</v>
      </c>
      <c r="G43" s="18">
        <v>1</v>
      </c>
      <c r="H43" s="20">
        <f t="shared" ca="1" si="17"/>
        <v>0</v>
      </c>
      <c r="I43" s="16" t="str">
        <f t="shared" si="18"/>
        <v>02K002SHBD25</v>
      </c>
      <c r="J43" s="54">
        <v>3.5</v>
      </c>
      <c r="K43" s="54">
        <v>3.5</v>
      </c>
      <c r="L43" s="54">
        <v>3.5</v>
      </c>
      <c r="M43" s="54">
        <v>3.5</v>
      </c>
      <c r="N43" s="54">
        <v>3.5</v>
      </c>
      <c r="O43" s="54">
        <v>3.5</v>
      </c>
      <c r="P43" s="54">
        <v>3.5</v>
      </c>
      <c r="Q43" s="54">
        <v>3.5</v>
      </c>
      <c r="R43" s="54">
        <v>3.5</v>
      </c>
      <c r="S43" s="54">
        <v>3.5</v>
      </c>
      <c r="T43" s="54">
        <v>3.5</v>
      </c>
      <c r="U43" s="54">
        <v>3.5</v>
      </c>
      <c r="V43" s="54">
        <v>3.5</v>
      </c>
      <c r="W43" s="56">
        <v>3.5</v>
      </c>
      <c r="X43" s="2">
        <f t="shared" ca="1" si="53"/>
        <v>0</v>
      </c>
      <c r="Y43" s="2">
        <f t="shared" ca="1" si="53"/>
        <v>0</v>
      </c>
      <c r="Z43" s="2">
        <f t="shared" ca="1" si="51"/>
        <v>0</v>
      </c>
      <c r="AA43" s="2">
        <f t="shared" ca="1" si="51"/>
        <v>0</v>
      </c>
      <c r="AB43" s="2">
        <f t="shared" ca="1" si="51"/>
        <v>0</v>
      </c>
      <c r="AC43" s="2">
        <f t="shared" ca="1" si="51"/>
        <v>0</v>
      </c>
      <c r="AD43" s="2">
        <f t="shared" ca="1" si="51"/>
        <v>0</v>
      </c>
      <c r="AE43" s="2">
        <f t="shared" ca="1" si="51"/>
        <v>0</v>
      </c>
      <c r="AF43" s="2">
        <f t="shared" ca="1" si="51"/>
        <v>0</v>
      </c>
      <c r="AG43" s="2">
        <f t="shared" ca="1" si="51"/>
        <v>0</v>
      </c>
      <c r="AH43" s="2">
        <f t="shared" ca="1" si="51"/>
        <v>0</v>
      </c>
      <c r="AI43" s="2">
        <f t="shared" ca="1" si="51"/>
        <v>0</v>
      </c>
      <c r="AJ43" s="2">
        <f t="shared" ca="1" si="51"/>
        <v>0</v>
      </c>
      <c r="AK43" s="2">
        <f t="shared" ca="1" si="51"/>
        <v>0</v>
      </c>
      <c r="AL43" s="55">
        <v>3.5</v>
      </c>
      <c r="AM43" s="55">
        <v>3.5</v>
      </c>
      <c r="AN43" s="55">
        <v>3.5</v>
      </c>
      <c r="AO43" s="55">
        <v>3.5</v>
      </c>
      <c r="AP43" s="55">
        <v>3.5</v>
      </c>
      <c r="AQ43" s="55">
        <v>3.5</v>
      </c>
      <c r="AR43" s="55">
        <v>3.5</v>
      </c>
      <c r="AS43" s="55">
        <v>3.5</v>
      </c>
      <c r="AT43" s="55">
        <v>3.5</v>
      </c>
      <c r="AU43" s="55">
        <v>3.5</v>
      </c>
      <c r="AV43" s="55">
        <v>3.5</v>
      </c>
      <c r="AW43" s="55">
        <v>3.5</v>
      </c>
      <c r="AX43" s="55">
        <v>3.5</v>
      </c>
      <c r="AY43" s="55">
        <v>3.5</v>
      </c>
      <c r="AZ43" s="2">
        <f t="shared" ca="1" si="54"/>
        <v>0</v>
      </c>
      <c r="BA43" s="2">
        <f t="shared" ca="1" si="54"/>
        <v>0</v>
      </c>
      <c r="BB43" s="2">
        <f t="shared" ca="1" si="52"/>
        <v>0</v>
      </c>
      <c r="BC43" s="2">
        <f t="shared" ca="1" si="52"/>
        <v>0</v>
      </c>
      <c r="BD43" s="2">
        <f t="shared" ca="1" si="52"/>
        <v>0</v>
      </c>
      <c r="BE43" s="2">
        <f t="shared" ca="1" si="52"/>
        <v>0</v>
      </c>
      <c r="BF43" s="2">
        <f t="shared" ca="1" si="52"/>
        <v>0</v>
      </c>
      <c r="BG43" s="2">
        <f t="shared" ca="1" si="52"/>
        <v>0</v>
      </c>
      <c r="BH43" s="2">
        <f t="shared" ca="1" si="52"/>
        <v>0</v>
      </c>
      <c r="BI43" s="2">
        <f t="shared" ca="1" si="52"/>
        <v>0</v>
      </c>
      <c r="BJ43" s="2">
        <f t="shared" ca="1" si="52"/>
        <v>0</v>
      </c>
      <c r="BK43" s="2">
        <f t="shared" ca="1" si="52"/>
        <v>0</v>
      </c>
      <c r="BL43" s="2">
        <f t="shared" ca="1" si="52"/>
        <v>0</v>
      </c>
      <c r="BM43" s="2">
        <f t="shared" ca="1" si="52"/>
        <v>0</v>
      </c>
      <c r="BN43" s="2" t="str">
        <f t="shared" si="21"/>
        <v>SH</v>
      </c>
      <c r="BO43" s="2">
        <f>IF(AND(COUNTIF(J43:W43,"&gt;0")&gt;6,COUNTIF(J43:W43,"&gt;0")=SUM(BR43:CE43)),SUM(BR43:CE43),0)</f>
        <v>0</v>
      </c>
      <c r="BP43" s="2">
        <f t="shared" si="36"/>
        <v>1</v>
      </c>
      <c r="BR43" s="2">
        <f t="shared" si="37"/>
        <v>0</v>
      </c>
      <c r="BS43" s="2">
        <f t="shared" si="38"/>
        <v>0</v>
      </c>
      <c r="BT43" s="2">
        <f t="shared" si="39"/>
        <v>0</v>
      </c>
      <c r="BU43" s="2">
        <f t="shared" si="40"/>
        <v>0</v>
      </c>
      <c r="BV43" s="2">
        <f t="shared" si="41"/>
        <v>0</v>
      </c>
      <c r="BW43" s="2">
        <f t="shared" si="42"/>
        <v>0</v>
      </c>
      <c r="BX43" s="2">
        <f t="shared" si="43"/>
        <v>0</v>
      </c>
      <c r="BY43" s="2">
        <f t="shared" si="44"/>
        <v>0</v>
      </c>
      <c r="BZ43" s="2">
        <f t="shared" si="45"/>
        <v>0</v>
      </c>
      <c r="CA43" s="2">
        <f t="shared" si="46"/>
        <v>0</v>
      </c>
      <c r="CB43" s="2">
        <f t="shared" si="47"/>
        <v>0</v>
      </c>
      <c r="CC43" s="2">
        <f t="shared" si="48"/>
        <v>0</v>
      </c>
      <c r="CD43" s="2">
        <f t="shared" si="49"/>
        <v>0</v>
      </c>
      <c r="CE43" s="2">
        <f t="shared" si="50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КА-3А  -  Гшл</v>
      </c>
      <c r="B44" s="10" t="s">
        <v>317</v>
      </c>
      <c r="C44" s="18">
        <v>4</v>
      </c>
      <c r="D44" s="18">
        <v>3</v>
      </c>
      <c r="E44" s="22" t="s">
        <v>726</v>
      </c>
      <c r="F44" s="22">
        <v>1</v>
      </c>
      <c r="G44" s="18">
        <v>1</v>
      </c>
      <c r="H44" s="20">
        <f t="shared" ca="1" si="17"/>
        <v>0</v>
      </c>
      <c r="I44" s="16" t="str">
        <f t="shared" si="18"/>
        <v>03K002SHAD25</v>
      </c>
      <c r="J44" s="54">
        <v>3.5</v>
      </c>
      <c r="K44" s="54">
        <v>3.5</v>
      </c>
      <c r="L44" s="54">
        <v>3.5</v>
      </c>
      <c r="M44" s="54">
        <v>3.5</v>
      </c>
      <c r="N44" s="54">
        <v>3.5</v>
      </c>
      <c r="O44" s="54">
        <v>3.5</v>
      </c>
      <c r="P44" s="54">
        <v>3.5</v>
      </c>
      <c r="Q44" s="54">
        <v>3.5</v>
      </c>
      <c r="R44" s="54">
        <v>3.5</v>
      </c>
      <c r="S44" s="54">
        <v>3.5</v>
      </c>
      <c r="T44" s="54">
        <v>3.5</v>
      </c>
      <c r="U44" s="54">
        <v>3.5</v>
      </c>
      <c r="V44" s="54">
        <v>3.5</v>
      </c>
      <c r="W44" s="56">
        <v>0</v>
      </c>
      <c r="X44" s="2">
        <f t="shared" ca="1" si="53"/>
        <v>0</v>
      </c>
      <c r="Y44" s="2">
        <f t="shared" ca="1" si="53"/>
        <v>0</v>
      </c>
      <c r="Z44" s="2">
        <f t="shared" ca="1" si="51"/>
        <v>0</v>
      </c>
      <c r="AA44" s="2">
        <f t="shared" ca="1" si="51"/>
        <v>0</v>
      </c>
      <c r="AB44" s="2">
        <f t="shared" ca="1" si="51"/>
        <v>0</v>
      </c>
      <c r="AC44" s="2">
        <f t="shared" ca="1" si="51"/>
        <v>0</v>
      </c>
      <c r="AD44" s="2">
        <f t="shared" ca="1" si="51"/>
        <v>0</v>
      </c>
      <c r="AE44" s="2">
        <f t="shared" ca="1" si="51"/>
        <v>0</v>
      </c>
      <c r="AF44" s="2">
        <f t="shared" ca="1" si="51"/>
        <v>0</v>
      </c>
      <c r="AG44" s="2">
        <f t="shared" ca="1" si="51"/>
        <v>0</v>
      </c>
      <c r="AH44" s="2">
        <f t="shared" ca="1" si="51"/>
        <v>0</v>
      </c>
      <c r="AI44" s="2">
        <f t="shared" ca="1" si="51"/>
        <v>0</v>
      </c>
      <c r="AJ44" s="2">
        <f t="shared" ca="1" si="51"/>
        <v>0</v>
      </c>
      <c r="AK44" s="2">
        <f t="shared" ca="1" si="51"/>
        <v>0</v>
      </c>
      <c r="AL44" s="55">
        <v>3.5</v>
      </c>
      <c r="AM44" s="55">
        <v>3.5</v>
      </c>
      <c r="AN44" s="55">
        <v>3.5</v>
      </c>
      <c r="AO44" s="55">
        <v>3.5</v>
      </c>
      <c r="AP44" s="55">
        <v>3.5</v>
      </c>
      <c r="AQ44" s="55">
        <v>3.5</v>
      </c>
      <c r="AR44" s="55">
        <v>3.5</v>
      </c>
      <c r="AS44" s="55">
        <v>3.5</v>
      </c>
      <c r="AT44" s="55">
        <v>3.5</v>
      </c>
      <c r="AU44" s="55">
        <v>3.5</v>
      </c>
      <c r="AV44" s="55">
        <v>3.5</v>
      </c>
      <c r="AW44" s="55">
        <v>3.5</v>
      </c>
      <c r="AX44" s="55">
        <v>3.5</v>
      </c>
      <c r="AY44" s="55">
        <v>0</v>
      </c>
      <c r="AZ44" s="2">
        <f t="shared" ca="1" si="54"/>
        <v>0</v>
      </c>
      <c r="BA44" s="2">
        <f t="shared" ca="1" si="54"/>
        <v>0</v>
      </c>
      <c r="BB44" s="2">
        <f t="shared" ca="1" si="52"/>
        <v>0</v>
      </c>
      <c r="BC44" s="2">
        <f t="shared" ca="1" si="52"/>
        <v>0</v>
      </c>
      <c r="BD44" s="2">
        <f t="shared" ca="1" si="52"/>
        <v>0</v>
      </c>
      <c r="BE44" s="2">
        <f t="shared" ca="1" si="52"/>
        <v>0</v>
      </c>
      <c r="BF44" s="2">
        <f t="shared" ca="1" si="52"/>
        <v>0</v>
      </c>
      <c r="BG44" s="2">
        <f t="shared" ca="1" si="52"/>
        <v>0</v>
      </c>
      <c r="BH44" s="2">
        <f t="shared" ca="1" si="52"/>
        <v>0</v>
      </c>
      <c r="BI44" s="2">
        <f t="shared" ca="1" si="52"/>
        <v>0</v>
      </c>
      <c r="BJ44" s="2">
        <f t="shared" ca="1" si="52"/>
        <v>0</v>
      </c>
      <c r="BK44" s="2">
        <f t="shared" ca="1" si="52"/>
        <v>0</v>
      </c>
      <c r="BL44" s="2">
        <f t="shared" ca="1" si="52"/>
        <v>0</v>
      </c>
      <c r="BM44" s="2">
        <f t="shared" ca="1" si="52"/>
        <v>0</v>
      </c>
      <c r="BN44" s="2" t="str">
        <f t="shared" si="21"/>
        <v>SH</v>
      </c>
      <c r="BP44" s="2">
        <f t="shared" si="36"/>
        <v>1</v>
      </c>
      <c r="BR44" s="2">
        <f t="shared" si="37"/>
        <v>0</v>
      </c>
      <c r="BS44" s="2">
        <f t="shared" si="38"/>
        <v>0</v>
      </c>
      <c r="BT44" s="2">
        <f t="shared" si="39"/>
        <v>0</v>
      </c>
      <c r="BU44" s="2">
        <f t="shared" si="40"/>
        <v>0</v>
      </c>
      <c r="BV44" s="2">
        <f t="shared" si="41"/>
        <v>0</v>
      </c>
      <c r="BW44" s="2">
        <f t="shared" si="42"/>
        <v>0</v>
      </c>
      <c r="BX44" s="2">
        <f t="shared" si="43"/>
        <v>0</v>
      </c>
      <c r="BY44" s="2">
        <f t="shared" si="44"/>
        <v>0</v>
      </c>
      <c r="BZ44" s="2">
        <f t="shared" si="45"/>
        <v>0</v>
      </c>
      <c r="CA44" s="2">
        <f t="shared" si="46"/>
        <v>0</v>
      </c>
      <c r="CB44" s="2">
        <f t="shared" si="47"/>
        <v>0</v>
      </c>
      <c r="CC44" s="2">
        <f t="shared" si="48"/>
        <v>0</v>
      </c>
      <c r="CD44" s="2">
        <f t="shared" si="49"/>
        <v>0</v>
      </c>
      <c r="CE44" s="2">
        <f t="shared" si="50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КА-3Б  -  Гшл</v>
      </c>
      <c r="B45" s="10" t="s">
        <v>318</v>
      </c>
      <c r="C45" s="18">
        <v>4</v>
      </c>
      <c r="D45" s="18">
        <v>3</v>
      </c>
      <c r="E45" s="22" t="s">
        <v>726</v>
      </c>
      <c r="F45" s="22">
        <v>1</v>
      </c>
      <c r="G45" s="18">
        <v>1</v>
      </c>
      <c r="H45" s="20">
        <f t="shared" ca="1" si="17"/>
        <v>0</v>
      </c>
      <c r="I45" s="16" t="str">
        <f t="shared" si="18"/>
        <v>03K002SHBD25</v>
      </c>
      <c r="J45" s="54">
        <v>3.5</v>
      </c>
      <c r="K45" s="54">
        <v>3.5</v>
      </c>
      <c r="L45" s="54">
        <v>3.5</v>
      </c>
      <c r="M45" s="54">
        <v>3.5</v>
      </c>
      <c r="N45" s="54">
        <v>3.5</v>
      </c>
      <c r="O45" s="54">
        <v>3.5</v>
      </c>
      <c r="P45" s="54">
        <v>3.5</v>
      </c>
      <c r="Q45" s="54">
        <v>3.5</v>
      </c>
      <c r="R45" s="54">
        <v>3.5</v>
      </c>
      <c r="S45" s="54">
        <v>3.5</v>
      </c>
      <c r="T45" s="54">
        <v>3.5</v>
      </c>
      <c r="U45" s="54">
        <v>3.5</v>
      </c>
      <c r="V45" s="54">
        <v>3.5</v>
      </c>
      <c r="W45" s="56">
        <v>3.5</v>
      </c>
      <c r="X45" s="2">
        <f t="shared" ca="1" si="53"/>
        <v>0</v>
      </c>
      <c r="Y45" s="2">
        <f t="shared" ca="1" si="53"/>
        <v>0</v>
      </c>
      <c r="Z45" s="2">
        <f t="shared" ca="1" si="51"/>
        <v>0</v>
      </c>
      <c r="AA45" s="2">
        <f t="shared" ca="1" si="51"/>
        <v>0</v>
      </c>
      <c r="AB45" s="2">
        <f t="shared" ca="1" si="51"/>
        <v>0</v>
      </c>
      <c r="AC45" s="2">
        <f t="shared" ca="1" si="51"/>
        <v>0</v>
      </c>
      <c r="AD45" s="2">
        <f t="shared" ca="1" si="51"/>
        <v>0</v>
      </c>
      <c r="AE45" s="2">
        <f t="shared" ca="1" si="51"/>
        <v>0</v>
      </c>
      <c r="AF45" s="2">
        <f t="shared" ca="1" si="51"/>
        <v>0</v>
      </c>
      <c r="AG45" s="2">
        <f t="shared" ca="1" si="51"/>
        <v>0</v>
      </c>
      <c r="AH45" s="2">
        <f t="shared" ca="1" si="51"/>
        <v>0</v>
      </c>
      <c r="AI45" s="2">
        <f t="shared" ca="1" si="51"/>
        <v>0</v>
      </c>
      <c r="AJ45" s="2">
        <f t="shared" ca="1" si="51"/>
        <v>0</v>
      </c>
      <c r="AK45" s="2">
        <f t="shared" ca="1" si="51"/>
        <v>0</v>
      </c>
      <c r="AL45" s="55">
        <v>3.5</v>
      </c>
      <c r="AM45" s="55">
        <v>3.5</v>
      </c>
      <c r="AN45" s="55">
        <v>3.5</v>
      </c>
      <c r="AO45" s="55">
        <v>3.5</v>
      </c>
      <c r="AP45" s="55">
        <v>3.5</v>
      </c>
      <c r="AQ45" s="55">
        <v>3.5</v>
      </c>
      <c r="AR45" s="55">
        <v>3.5</v>
      </c>
      <c r="AS45" s="55">
        <v>3.5</v>
      </c>
      <c r="AT45" s="55">
        <v>3.5</v>
      </c>
      <c r="AU45" s="55">
        <v>3.5</v>
      </c>
      <c r="AV45" s="55">
        <v>3.5</v>
      </c>
      <c r="AW45" s="55">
        <v>3.5</v>
      </c>
      <c r="AX45" s="55">
        <v>3.5</v>
      </c>
      <c r="AY45" s="55">
        <v>3.5</v>
      </c>
      <c r="AZ45" s="2">
        <f t="shared" ca="1" si="54"/>
        <v>0</v>
      </c>
      <c r="BA45" s="2">
        <f t="shared" ca="1" si="54"/>
        <v>0</v>
      </c>
      <c r="BB45" s="2">
        <f t="shared" ca="1" si="52"/>
        <v>0</v>
      </c>
      <c r="BC45" s="2">
        <f t="shared" ca="1" si="52"/>
        <v>0</v>
      </c>
      <c r="BD45" s="2">
        <f t="shared" ca="1" si="52"/>
        <v>0</v>
      </c>
      <c r="BE45" s="2">
        <f t="shared" ca="1" si="52"/>
        <v>0</v>
      </c>
      <c r="BF45" s="2">
        <f t="shared" ca="1" si="52"/>
        <v>0</v>
      </c>
      <c r="BG45" s="2">
        <f t="shared" ca="1" si="52"/>
        <v>0</v>
      </c>
      <c r="BH45" s="2">
        <f t="shared" ca="1" si="52"/>
        <v>0</v>
      </c>
      <c r="BI45" s="2">
        <f t="shared" ca="1" si="52"/>
        <v>0</v>
      </c>
      <c r="BJ45" s="2">
        <f t="shared" ca="1" si="52"/>
        <v>0</v>
      </c>
      <c r="BK45" s="2">
        <f t="shared" ca="1" si="52"/>
        <v>0</v>
      </c>
      <c r="BL45" s="2">
        <f t="shared" ca="1" si="52"/>
        <v>0</v>
      </c>
      <c r="BM45" s="2">
        <f t="shared" ca="1" si="52"/>
        <v>0</v>
      </c>
      <c r="BN45" s="2" t="str">
        <f t="shared" si="21"/>
        <v>SH</v>
      </c>
      <c r="BO45" s="2">
        <f>IF(AND(COUNTIF(J45:W45,"&gt;0")&gt;6,COUNTIF(J45:W45,"&gt;0")=SUM(BR45:CE45)),SUM(BR45:CE45),0)</f>
        <v>0</v>
      </c>
      <c r="BP45" s="2">
        <f t="shared" si="36"/>
        <v>1</v>
      </c>
      <c r="BR45" s="2">
        <f t="shared" si="37"/>
        <v>0</v>
      </c>
      <c r="BS45" s="2">
        <f t="shared" si="38"/>
        <v>0</v>
      </c>
      <c r="BT45" s="2">
        <f t="shared" si="39"/>
        <v>0</v>
      </c>
      <c r="BU45" s="2">
        <f t="shared" si="40"/>
        <v>0</v>
      </c>
      <c r="BV45" s="2">
        <f t="shared" si="41"/>
        <v>0</v>
      </c>
      <c r="BW45" s="2">
        <f t="shared" si="42"/>
        <v>0</v>
      </c>
      <c r="BX45" s="2">
        <f t="shared" si="43"/>
        <v>0</v>
      </c>
      <c r="BY45" s="2">
        <f t="shared" si="44"/>
        <v>0</v>
      </c>
      <c r="BZ45" s="2">
        <f t="shared" si="45"/>
        <v>0</v>
      </c>
      <c r="CA45" s="2">
        <f t="shared" si="46"/>
        <v>0</v>
      </c>
      <c r="CB45" s="2">
        <f t="shared" si="47"/>
        <v>0</v>
      </c>
      <c r="CC45" s="2">
        <f t="shared" si="48"/>
        <v>0</v>
      </c>
      <c r="CD45" s="2">
        <f t="shared" si="49"/>
        <v>0</v>
      </c>
      <c r="CE45" s="2">
        <f t="shared" si="50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КА-4А  -  Гшл</v>
      </c>
      <c r="B46" s="10" t="s">
        <v>319</v>
      </c>
      <c r="C46" s="18">
        <v>4</v>
      </c>
      <c r="D46" s="18">
        <v>3</v>
      </c>
      <c r="E46" s="22" t="s">
        <v>726</v>
      </c>
      <c r="F46" s="22">
        <v>1</v>
      </c>
      <c r="G46" s="18">
        <v>1</v>
      </c>
      <c r="H46" s="20">
        <f t="shared" ca="1" si="17"/>
        <v>0</v>
      </c>
      <c r="I46" s="16" t="str">
        <f t="shared" si="18"/>
        <v>04K002SHAD25</v>
      </c>
      <c r="J46" s="54">
        <v>3.5</v>
      </c>
      <c r="K46" s="54">
        <v>3.5</v>
      </c>
      <c r="L46" s="54">
        <v>3.5</v>
      </c>
      <c r="M46" s="54">
        <v>3.5</v>
      </c>
      <c r="N46" s="54">
        <v>3.5</v>
      </c>
      <c r="O46" s="54">
        <v>3.5</v>
      </c>
      <c r="P46" s="54">
        <v>3.5</v>
      </c>
      <c r="Q46" s="54">
        <v>3.5</v>
      </c>
      <c r="R46" s="54">
        <v>3.5</v>
      </c>
      <c r="S46" s="54">
        <v>3.5</v>
      </c>
      <c r="T46" s="54">
        <v>3.5</v>
      </c>
      <c r="U46" s="54">
        <v>3.5</v>
      </c>
      <c r="V46" s="54">
        <v>3.5</v>
      </c>
      <c r="W46" s="56">
        <v>3.5</v>
      </c>
      <c r="X46" s="2">
        <f t="shared" ca="1" si="53"/>
        <v>0</v>
      </c>
      <c r="Y46" s="2">
        <f t="shared" ca="1" si="53"/>
        <v>0</v>
      </c>
      <c r="Z46" s="2">
        <f t="shared" ca="1" si="51"/>
        <v>0</v>
      </c>
      <c r="AA46" s="2">
        <f t="shared" ca="1" si="51"/>
        <v>0</v>
      </c>
      <c r="AB46" s="2">
        <f t="shared" ca="1" si="51"/>
        <v>0</v>
      </c>
      <c r="AC46" s="2">
        <f t="shared" ca="1" si="51"/>
        <v>0</v>
      </c>
      <c r="AD46" s="2">
        <f t="shared" ca="1" si="51"/>
        <v>0</v>
      </c>
      <c r="AE46" s="2">
        <f t="shared" ca="1" si="51"/>
        <v>0</v>
      </c>
      <c r="AF46" s="2">
        <f t="shared" ca="1" si="51"/>
        <v>0</v>
      </c>
      <c r="AG46" s="2">
        <f t="shared" ca="1" si="51"/>
        <v>0</v>
      </c>
      <c r="AH46" s="2">
        <f t="shared" ca="1" si="51"/>
        <v>0</v>
      </c>
      <c r="AI46" s="2">
        <f t="shared" ca="1" si="51"/>
        <v>0</v>
      </c>
      <c r="AJ46" s="2">
        <f t="shared" ca="1" si="51"/>
        <v>0</v>
      </c>
      <c r="AK46" s="2">
        <f t="shared" ca="1" si="51"/>
        <v>0</v>
      </c>
      <c r="AL46" s="55">
        <v>3.5</v>
      </c>
      <c r="AM46" s="55">
        <v>3.5</v>
      </c>
      <c r="AN46" s="55">
        <v>3.5</v>
      </c>
      <c r="AO46" s="55">
        <v>3.5</v>
      </c>
      <c r="AP46" s="55">
        <v>3.5</v>
      </c>
      <c r="AQ46" s="55">
        <v>3.5</v>
      </c>
      <c r="AR46" s="55">
        <v>3.5</v>
      </c>
      <c r="AS46" s="55">
        <v>3.5</v>
      </c>
      <c r="AT46" s="55">
        <v>3.5</v>
      </c>
      <c r="AU46" s="55">
        <v>3.5</v>
      </c>
      <c r="AV46" s="55">
        <v>3.5</v>
      </c>
      <c r="AW46" s="55">
        <v>3.5</v>
      </c>
      <c r="AX46" s="55">
        <v>3.5</v>
      </c>
      <c r="AY46" s="55">
        <v>3.5</v>
      </c>
      <c r="AZ46" s="2">
        <f t="shared" ca="1" si="54"/>
        <v>0</v>
      </c>
      <c r="BA46" s="2">
        <f t="shared" ca="1" si="54"/>
        <v>0</v>
      </c>
      <c r="BB46" s="2">
        <f t="shared" ca="1" si="52"/>
        <v>0</v>
      </c>
      <c r="BC46" s="2">
        <f t="shared" ca="1" si="52"/>
        <v>0</v>
      </c>
      <c r="BD46" s="2">
        <f t="shared" ca="1" si="52"/>
        <v>0</v>
      </c>
      <c r="BE46" s="2">
        <f t="shared" ca="1" si="52"/>
        <v>0</v>
      </c>
      <c r="BF46" s="2">
        <f t="shared" ca="1" si="52"/>
        <v>0</v>
      </c>
      <c r="BG46" s="2">
        <f t="shared" ca="1" si="52"/>
        <v>0</v>
      </c>
      <c r="BH46" s="2">
        <f t="shared" ca="1" si="52"/>
        <v>0</v>
      </c>
      <c r="BI46" s="2">
        <f t="shared" ca="1" si="52"/>
        <v>0</v>
      </c>
      <c r="BJ46" s="2">
        <f t="shared" ca="1" si="52"/>
        <v>0</v>
      </c>
      <c r="BK46" s="2">
        <f t="shared" ca="1" si="52"/>
        <v>0</v>
      </c>
      <c r="BL46" s="2">
        <f t="shared" ca="1" si="52"/>
        <v>0</v>
      </c>
      <c r="BM46" s="2">
        <f t="shared" ca="1" si="52"/>
        <v>0</v>
      </c>
      <c r="BN46" s="2" t="str">
        <f t="shared" si="21"/>
        <v>SH</v>
      </c>
      <c r="BO46" s="2">
        <f>IF(AND(COUNTIF(J46:W46,"&gt;0")&gt;6,COUNTIF(J46:W46,"&gt;0")=SUM(BR46:CE46)),SUM(BR46:CE46),0)</f>
        <v>0</v>
      </c>
      <c r="BP46" s="2">
        <f t="shared" si="36"/>
        <v>1</v>
      </c>
      <c r="BR46" s="2">
        <f t="shared" si="37"/>
        <v>0</v>
      </c>
      <c r="BS46" s="2">
        <f t="shared" si="38"/>
        <v>0</v>
      </c>
      <c r="BT46" s="2">
        <f t="shared" si="39"/>
        <v>0</v>
      </c>
      <c r="BU46" s="2">
        <f t="shared" si="40"/>
        <v>0</v>
      </c>
      <c r="BV46" s="2">
        <f t="shared" si="41"/>
        <v>0</v>
      </c>
      <c r="BW46" s="2">
        <f t="shared" si="42"/>
        <v>0</v>
      </c>
      <c r="BX46" s="2">
        <f t="shared" si="43"/>
        <v>0</v>
      </c>
      <c r="BY46" s="2">
        <f t="shared" si="44"/>
        <v>0</v>
      </c>
      <c r="BZ46" s="2">
        <f t="shared" si="45"/>
        <v>0</v>
      </c>
      <c r="CA46" s="2">
        <f t="shared" si="46"/>
        <v>0</v>
      </c>
      <c r="CB46" s="2">
        <f t="shared" si="47"/>
        <v>0</v>
      </c>
      <c r="CC46" s="2">
        <f t="shared" si="48"/>
        <v>0</v>
      </c>
      <c r="CD46" s="2">
        <f t="shared" si="49"/>
        <v>0</v>
      </c>
      <c r="CE46" s="2">
        <f t="shared" si="50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КА-4Б  -  Гшл</v>
      </c>
      <c r="B47" s="10" t="s">
        <v>320</v>
      </c>
      <c r="C47" s="18">
        <v>4</v>
      </c>
      <c r="D47" s="18">
        <v>3</v>
      </c>
      <c r="E47" s="22" t="s">
        <v>726</v>
      </c>
      <c r="F47" s="22">
        <v>1</v>
      </c>
      <c r="G47" s="18">
        <v>1</v>
      </c>
      <c r="H47" s="20">
        <f t="shared" ca="1" si="17"/>
        <v>0</v>
      </c>
      <c r="I47" s="16" t="str">
        <f t="shared" si="18"/>
        <v>04K002SHBD25</v>
      </c>
      <c r="J47" s="54">
        <v>3.5</v>
      </c>
      <c r="K47" s="54">
        <v>3.5</v>
      </c>
      <c r="L47" s="54">
        <v>3.5</v>
      </c>
      <c r="M47" s="54">
        <v>3.5</v>
      </c>
      <c r="N47" s="54">
        <v>3.5</v>
      </c>
      <c r="O47" s="54">
        <v>3.5</v>
      </c>
      <c r="P47" s="54">
        <v>3.5</v>
      </c>
      <c r="Q47" s="54">
        <v>3.5</v>
      </c>
      <c r="R47" s="54">
        <v>3.5</v>
      </c>
      <c r="S47" s="54">
        <v>3.5</v>
      </c>
      <c r="T47" s="54">
        <v>3.5</v>
      </c>
      <c r="U47" s="54">
        <v>3.5</v>
      </c>
      <c r="V47" s="54">
        <v>3.5</v>
      </c>
      <c r="W47" s="56">
        <v>3.5</v>
      </c>
      <c r="X47" s="2">
        <f t="shared" ca="1" si="53"/>
        <v>0</v>
      </c>
      <c r="Y47" s="2">
        <f t="shared" ca="1" si="53"/>
        <v>0</v>
      </c>
      <c r="Z47" s="2">
        <f t="shared" ca="1" si="51"/>
        <v>0</v>
      </c>
      <c r="AA47" s="2">
        <f t="shared" ca="1" si="51"/>
        <v>0</v>
      </c>
      <c r="AB47" s="2">
        <f t="shared" ca="1" si="51"/>
        <v>0</v>
      </c>
      <c r="AC47" s="2">
        <f t="shared" ca="1" si="51"/>
        <v>0</v>
      </c>
      <c r="AD47" s="2">
        <f t="shared" ca="1" si="51"/>
        <v>0</v>
      </c>
      <c r="AE47" s="2">
        <f t="shared" ca="1" si="51"/>
        <v>0</v>
      </c>
      <c r="AF47" s="2">
        <f t="shared" ca="1" si="51"/>
        <v>0</v>
      </c>
      <c r="AG47" s="2">
        <f t="shared" ca="1" si="51"/>
        <v>0</v>
      </c>
      <c r="AH47" s="2">
        <f t="shared" ca="1" si="51"/>
        <v>0</v>
      </c>
      <c r="AI47" s="2">
        <f t="shared" ca="1" si="51"/>
        <v>0</v>
      </c>
      <c r="AJ47" s="2">
        <f t="shared" ca="1" si="51"/>
        <v>0</v>
      </c>
      <c r="AK47" s="2">
        <f t="shared" ca="1" si="51"/>
        <v>0</v>
      </c>
      <c r="AL47" s="55">
        <v>3.5</v>
      </c>
      <c r="AM47" s="55">
        <v>3.5</v>
      </c>
      <c r="AN47" s="55">
        <v>3.5</v>
      </c>
      <c r="AO47" s="55">
        <v>3.5</v>
      </c>
      <c r="AP47" s="55">
        <v>3.5</v>
      </c>
      <c r="AQ47" s="55">
        <v>3.5</v>
      </c>
      <c r="AR47" s="55">
        <v>3.5</v>
      </c>
      <c r="AS47" s="55">
        <v>3.5</v>
      </c>
      <c r="AT47" s="55">
        <v>3.5</v>
      </c>
      <c r="AU47" s="55">
        <v>3.5</v>
      </c>
      <c r="AV47" s="55">
        <v>3.5</v>
      </c>
      <c r="AW47" s="55">
        <v>3.5</v>
      </c>
      <c r="AX47" s="55">
        <v>3.5</v>
      </c>
      <c r="AY47" s="55">
        <v>3.5</v>
      </c>
      <c r="AZ47" s="2">
        <f t="shared" ca="1" si="54"/>
        <v>0</v>
      </c>
      <c r="BA47" s="2">
        <f t="shared" ca="1" si="54"/>
        <v>0</v>
      </c>
      <c r="BB47" s="2">
        <f t="shared" ca="1" si="52"/>
        <v>0</v>
      </c>
      <c r="BC47" s="2">
        <f t="shared" ca="1" si="52"/>
        <v>0</v>
      </c>
      <c r="BD47" s="2">
        <f t="shared" ca="1" si="52"/>
        <v>0</v>
      </c>
      <c r="BE47" s="2">
        <f t="shared" ca="1" si="52"/>
        <v>0</v>
      </c>
      <c r="BF47" s="2">
        <f t="shared" ca="1" si="52"/>
        <v>0</v>
      </c>
      <c r="BG47" s="2">
        <f t="shared" ca="1" si="52"/>
        <v>0</v>
      </c>
      <c r="BH47" s="2">
        <f t="shared" ca="1" si="52"/>
        <v>0</v>
      </c>
      <c r="BI47" s="2">
        <f t="shared" ca="1" si="52"/>
        <v>0</v>
      </c>
      <c r="BJ47" s="2">
        <f t="shared" ca="1" si="52"/>
        <v>0</v>
      </c>
      <c r="BK47" s="2">
        <f t="shared" ca="1" si="52"/>
        <v>0</v>
      </c>
      <c r="BL47" s="2">
        <f t="shared" ca="1" si="52"/>
        <v>0</v>
      </c>
      <c r="BM47" s="2">
        <f t="shared" ca="1" si="52"/>
        <v>0</v>
      </c>
      <c r="BN47" s="2" t="str">
        <f t="shared" si="21"/>
        <v>SH</v>
      </c>
      <c r="BO47" s="2">
        <f>IF(AND(COUNTIF(J47:W47,"&gt;0")&gt;6,COUNTIF(J47:W47,"&gt;0")=SUM(BR47:CE47)),SUM(BR47:CE47),0)</f>
        <v>0</v>
      </c>
      <c r="BP47" s="2">
        <f t="shared" si="36"/>
        <v>1</v>
      </c>
      <c r="BR47" s="2">
        <f t="shared" si="37"/>
        <v>0</v>
      </c>
      <c r="BS47" s="2">
        <f t="shared" si="38"/>
        <v>0</v>
      </c>
      <c r="BT47" s="2">
        <f t="shared" si="39"/>
        <v>0</v>
      </c>
      <c r="BU47" s="2">
        <f t="shared" si="40"/>
        <v>0</v>
      </c>
      <c r="BV47" s="2">
        <f t="shared" si="41"/>
        <v>0</v>
      </c>
      <c r="BW47" s="2">
        <f t="shared" si="42"/>
        <v>0</v>
      </c>
      <c r="BX47" s="2">
        <f t="shared" si="43"/>
        <v>0</v>
      </c>
      <c r="BY47" s="2">
        <f t="shared" si="44"/>
        <v>0</v>
      </c>
      <c r="BZ47" s="2">
        <f t="shared" si="45"/>
        <v>0</v>
      </c>
      <c r="CA47" s="2">
        <f t="shared" si="46"/>
        <v>0</v>
      </c>
      <c r="CB47" s="2">
        <f t="shared" si="47"/>
        <v>0</v>
      </c>
      <c r="CC47" s="2">
        <f t="shared" si="48"/>
        <v>0</v>
      </c>
      <c r="CD47" s="2">
        <f t="shared" si="49"/>
        <v>0</v>
      </c>
      <c r="CE47" s="2">
        <f t="shared" si="50"/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КА-5А  -  Гшл</v>
      </c>
      <c r="B48" s="10" t="s">
        <v>321</v>
      </c>
      <c r="C48" s="18">
        <v>4</v>
      </c>
      <c r="D48" s="18">
        <v>3</v>
      </c>
      <c r="E48" s="22" t="s">
        <v>726</v>
      </c>
      <c r="F48" s="22">
        <v>1</v>
      </c>
      <c r="G48" s="18">
        <v>1</v>
      </c>
      <c r="H48" s="20">
        <f t="shared" ca="1" si="17"/>
        <v>0</v>
      </c>
      <c r="I48" s="16" t="str">
        <f t="shared" si="18"/>
        <v>05K002SHAD25</v>
      </c>
      <c r="J48" s="54">
        <v>3.5</v>
      </c>
      <c r="K48" s="54">
        <v>3.5</v>
      </c>
      <c r="L48" s="54">
        <v>3.5</v>
      </c>
      <c r="M48" s="54">
        <v>3.5</v>
      </c>
      <c r="N48" s="54">
        <v>3.5</v>
      </c>
      <c r="O48" s="54">
        <v>3.5</v>
      </c>
      <c r="P48" s="54">
        <v>3.5</v>
      </c>
      <c r="Q48" s="54">
        <v>3.5</v>
      </c>
      <c r="R48" s="54">
        <v>3.5</v>
      </c>
      <c r="S48" s="54">
        <v>3.5</v>
      </c>
      <c r="T48" s="54">
        <v>3.5</v>
      </c>
      <c r="U48" s="54">
        <v>3.5</v>
      </c>
      <c r="V48" s="54">
        <v>3.5</v>
      </c>
      <c r="W48" s="56">
        <v>3.5</v>
      </c>
      <c r="X48" s="2">
        <f t="shared" ca="1" si="53"/>
        <v>0</v>
      </c>
      <c r="Y48" s="2">
        <f t="shared" ca="1" si="53"/>
        <v>0</v>
      </c>
      <c r="Z48" s="2">
        <f t="shared" ca="1" si="51"/>
        <v>0</v>
      </c>
      <c r="AA48" s="2">
        <f t="shared" ca="1" si="51"/>
        <v>0</v>
      </c>
      <c r="AB48" s="2">
        <f t="shared" ca="1" si="51"/>
        <v>0</v>
      </c>
      <c r="AC48" s="2">
        <f t="shared" ca="1" si="51"/>
        <v>0</v>
      </c>
      <c r="AD48" s="2">
        <f t="shared" ca="1" si="51"/>
        <v>0</v>
      </c>
      <c r="AE48" s="2">
        <f t="shared" ca="1" si="51"/>
        <v>0</v>
      </c>
      <c r="AF48" s="2">
        <f t="shared" ca="1" si="51"/>
        <v>0</v>
      </c>
      <c r="AG48" s="2">
        <f t="shared" ca="1" si="51"/>
        <v>0</v>
      </c>
      <c r="AH48" s="2">
        <f t="shared" ca="1" si="51"/>
        <v>0</v>
      </c>
      <c r="AI48" s="2">
        <f t="shared" ca="1" si="51"/>
        <v>0</v>
      </c>
      <c r="AJ48" s="2">
        <f t="shared" ca="1" si="51"/>
        <v>0</v>
      </c>
      <c r="AK48" s="2">
        <f t="shared" ca="1" si="51"/>
        <v>0</v>
      </c>
      <c r="AL48" s="55">
        <v>3.5</v>
      </c>
      <c r="AM48" s="55">
        <v>3.5</v>
      </c>
      <c r="AN48" s="55">
        <v>3.5</v>
      </c>
      <c r="AO48" s="55">
        <v>3.5</v>
      </c>
      <c r="AP48" s="55">
        <v>3.5</v>
      </c>
      <c r="AQ48" s="55">
        <v>3.5</v>
      </c>
      <c r="AR48" s="55">
        <v>3.5</v>
      </c>
      <c r="AS48" s="55">
        <v>3.5</v>
      </c>
      <c r="AT48" s="55">
        <v>3.5</v>
      </c>
      <c r="AU48" s="55">
        <v>3.5</v>
      </c>
      <c r="AV48" s="55">
        <v>3.5</v>
      </c>
      <c r="AW48" s="55">
        <v>3.5</v>
      </c>
      <c r="AX48" s="55">
        <v>3.5</v>
      </c>
      <c r="AY48" s="55">
        <v>3.5</v>
      </c>
      <c r="AZ48" s="2">
        <f t="shared" ca="1" si="54"/>
        <v>0</v>
      </c>
      <c r="BA48" s="2">
        <f t="shared" ca="1" si="54"/>
        <v>0</v>
      </c>
      <c r="BB48" s="2">
        <f t="shared" ca="1" si="52"/>
        <v>0</v>
      </c>
      <c r="BC48" s="2">
        <f t="shared" ca="1" si="52"/>
        <v>0</v>
      </c>
      <c r="BD48" s="2">
        <f t="shared" ca="1" si="52"/>
        <v>0</v>
      </c>
      <c r="BE48" s="2">
        <f t="shared" ca="1" si="52"/>
        <v>0</v>
      </c>
      <c r="BF48" s="2">
        <f t="shared" ca="1" si="52"/>
        <v>0</v>
      </c>
      <c r="BG48" s="2">
        <f t="shared" ca="1" si="52"/>
        <v>0</v>
      </c>
      <c r="BH48" s="2">
        <f t="shared" ca="1" si="52"/>
        <v>0</v>
      </c>
      <c r="BI48" s="2">
        <f t="shared" ca="1" si="52"/>
        <v>0</v>
      </c>
      <c r="BJ48" s="2">
        <f t="shared" ca="1" si="52"/>
        <v>0</v>
      </c>
      <c r="BK48" s="2">
        <f t="shared" ca="1" si="52"/>
        <v>0</v>
      </c>
      <c r="BL48" s="2">
        <f t="shared" ca="1" si="52"/>
        <v>0</v>
      </c>
      <c r="BM48" s="2">
        <f t="shared" ca="1" si="52"/>
        <v>0</v>
      </c>
      <c r="BN48" s="2" t="str">
        <f t="shared" si="21"/>
        <v>SH</v>
      </c>
      <c r="BO48" s="2">
        <f>IF(AND(COUNTIF(J48:W48,"&gt;0")&gt;6,COUNTIF(J48:W48,"&gt;0")=SUM(BR48:CE48)),SUM(BR48:CE48),0)</f>
        <v>0</v>
      </c>
      <c r="BP48" s="2">
        <f t="shared" si="36"/>
        <v>1</v>
      </c>
      <c r="BR48" s="2">
        <f t="shared" si="37"/>
        <v>0</v>
      </c>
      <c r="BS48" s="2">
        <f t="shared" si="38"/>
        <v>0</v>
      </c>
      <c r="BT48" s="2">
        <f t="shared" si="39"/>
        <v>0</v>
      </c>
      <c r="BU48" s="2">
        <f t="shared" si="40"/>
        <v>0</v>
      </c>
      <c r="BV48" s="2">
        <f t="shared" si="41"/>
        <v>0</v>
      </c>
      <c r="BW48" s="2">
        <f t="shared" si="42"/>
        <v>0</v>
      </c>
      <c r="BX48" s="2">
        <f t="shared" si="43"/>
        <v>0</v>
      </c>
      <c r="BY48" s="2">
        <f t="shared" si="44"/>
        <v>0</v>
      </c>
      <c r="BZ48" s="2">
        <f t="shared" si="45"/>
        <v>0</v>
      </c>
      <c r="CA48" s="2">
        <f t="shared" si="46"/>
        <v>0</v>
      </c>
      <c r="CB48" s="2">
        <f t="shared" si="47"/>
        <v>0</v>
      </c>
      <c r="CC48" s="2">
        <f t="shared" si="48"/>
        <v>0</v>
      </c>
      <c r="CD48" s="2">
        <f t="shared" si="49"/>
        <v>0</v>
      </c>
      <c r="CE48" s="2">
        <f t="shared" si="50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КА-5Б  -  Гшл</v>
      </c>
      <c r="B49" s="10" t="s">
        <v>322</v>
      </c>
      <c r="C49" s="18">
        <v>4</v>
      </c>
      <c r="D49" s="18">
        <v>3</v>
      </c>
      <c r="E49" s="22" t="s">
        <v>726</v>
      </c>
      <c r="F49" s="22">
        <v>1</v>
      </c>
      <c r="G49" s="18">
        <v>1</v>
      </c>
      <c r="H49" s="20">
        <f t="shared" ca="1" si="17"/>
        <v>0</v>
      </c>
      <c r="I49" s="16" t="str">
        <f t="shared" si="18"/>
        <v>05K002SHBD25</v>
      </c>
      <c r="J49" s="54">
        <v>3.5</v>
      </c>
      <c r="K49" s="54">
        <v>3.5</v>
      </c>
      <c r="L49" s="54">
        <v>3.5</v>
      </c>
      <c r="M49" s="54">
        <v>3.5</v>
      </c>
      <c r="N49" s="54">
        <v>3.5</v>
      </c>
      <c r="O49" s="54">
        <v>3.5</v>
      </c>
      <c r="P49" s="54">
        <v>3.5</v>
      </c>
      <c r="Q49" s="54">
        <v>3.5</v>
      </c>
      <c r="R49" s="54">
        <v>3.5</v>
      </c>
      <c r="S49" s="54">
        <v>3.5</v>
      </c>
      <c r="T49" s="54">
        <v>3.5</v>
      </c>
      <c r="U49" s="54">
        <v>3.5</v>
      </c>
      <c r="V49" s="54">
        <v>3.5</v>
      </c>
      <c r="W49" s="56">
        <v>3.5</v>
      </c>
      <c r="X49" s="2">
        <f t="shared" ca="1" si="53"/>
        <v>0</v>
      </c>
      <c r="Y49" s="2">
        <f t="shared" ca="1" si="53"/>
        <v>0</v>
      </c>
      <c r="Z49" s="2">
        <f t="shared" ca="1" si="51"/>
        <v>0</v>
      </c>
      <c r="AA49" s="2">
        <f t="shared" ca="1" si="51"/>
        <v>0</v>
      </c>
      <c r="AB49" s="2">
        <f t="shared" ca="1" si="51"/>
        <v>0</v>
      </c>
      <c r="AC49" s="2">
        <f t="shared" ca="1" si="51"/>
        <v>0</v>
      </c>
      <c r="AD49" s="2">
        <f t="shared" ca="1" si="51"/>
        <v>0</v>
      </c>
      <c r="AE49" s="2">
        <f t="shared" ca="1" si="51"/>
        <v>0</v>
      </c>
      <c r="AF49" s="2">
        <f t="shared" ca="1" si="51"/>
        <v>0</v>
      </c>
      <c r="AG49" s="2">
        <f t="shared" ca="1" si="51"/>
        <v>0</v>
      </c>
      <c r="AH49" s="2">
        <f t="shared" ca="1" si="51"/>
        <v>0</v>
      </c>
      <c r="AI49" s="2">
        <f t="shared" ca="1" si="51"/>
        <v>0</v>
      </c>
      <c r="AJ49" s="2">
        <f t="shared" ca="1" si="51"/>
        <v>0</v>
      </c>
      <c r="AK49" s="2">
        <f t="shared" ca="1" si="51"/>
        <v>0</v>
      </c>
      <c r="AL49" s="55">
        <v>3.5</v>
      </c>
      <c r="AM49" s="55">
        <v>3.5</v>
      </c>
      <c r="AN49" s="55">
        <v>3.5</v>
      </c>
      <c r="AO49" s="55">
        <v>3.5</v>
      </c>
      <c r="AP49" s="55">
        <v>3.5</v>
      </c>
      <c r="AQ49" s="55">
        <v>3.5</v>
      </c>
      <c r="AR49" s="55">
        <v>3.5</v>
      </c>
      <c r="AS49" s="55">
        <v>3.5</v>
      </c>
      <c r="AT49" s="55">
        <v>3.5</v>
      </c>
      <c r="AU49" s="55">
        <v>3.5</v>
      </c>
      <c r="AV49" s="55">
        <v>3.5</v>
      </c>
      <c r="AW49" s="55">
        <v>3.5</v>
      </c>
      <c r="AX49" s="55">
        <v>3.5</v>
      </c>
      <c r="AY49" s="55">
        <v>3.5</v>
      </c>
      <c r="AZ49" s="2">
        <f t="shared" ca="1" si="54"/>
        <v>0</v>
      </c>
      <c r="BA49" s="2">
        <f t="shared" ca="1" si="54"/>
        <v>0</v>
      </c>
      <c r="BB49" s="2">
        <f t="shared" ca="1" si="52"/>
        <v>0</v>
      </c>
      <c r="BC49" s="2">
        <f t="shared" ca="1" si="52"/>
        <v>0</v>
      </c>
      <c r="BD49" s="2">
        <f t="shared" ca="1" si="52"/>
        <v>0</v>
      </c>
      <c r="BE49" s="2">
        <f t="shared" ca="1" si="52"/>
        <v>0</v>
      </c>
      <c r="BF49" s="2">
        <f t="shared" ca="1" si="52"/>
        <v>0</v>
      </c>
      <c r="BG49" s="2">
        <f t="shared" ca="1" si="52"/>
        <v>0</v>
      </c>
      <c r="BH49" s="2">
        <f t="shared" ca="1" si="52"/>
        <v>0</v>
      </c>
      <c r="BI49" s="2">
        <f t="shared" ca="1" si="52"/>
        <v>0</v>
      </c>
      <c r="BJ49" s="2">
        <f t="shared" ca="1" si="52"/>
        <v>0</v>
      </c>
      <c r="BK49" s="2">
        <f t="shared" ca="1" si="52"/>
        <v>0</v>
      </c>
      <c r="BL49" s="2">
        <f t="shared" ca="1" si="52"/>
        <v>0</v>
      </c>
      <c r="BM49" s="2">
        <f t="shared" ca="1" si="52"/>
        <v>0</v>
      </c>
      <c r="BN49" s="2" t="str">
        <f t="shared" si="21"/>
        <v>SH</v>
      </c>
      <c r="BO49" s="2">
        <f>IF(AND(COUNTIF(J49:W49,"&gt;0")&gt;6,COUNTIF(J49:W49,"&gt;0")=SUM(BR49:CE49)),SUM(BR49:CE49),0)</f>
        <v>0</v>
      </c>
      <c r="BP49" s="2">
        <f t="shared" si="36"/>
        <v>1</v>
      </c>
      <c r="BR49" s="2">
        <f t="shared" si="37"/>
        <v>0</v>
      </c>
      <c r="BS49" s="2">
        <f t="shared" si="38"/>
        <v>0</v>
      </c>
      <c r="BT49" s="2">
        <f t="shared" si="39"/>
        <v>0</v>
      </c>
      <c r="BU49" s="2">
        <f t="shared" si="40"/>
        <v>0</v>
      </c>
      <c r="BV49" s="2">
        <f t="shared" si="41"/>
        <v>0</v>
      </c>
      <c r="BW49" s="2">
        <f t="shared" si="42"/>
        <v>0</v>
      </c>
      <c r="BX49" s="2">
        <f t="shared" si="43"/>
        <v>0</v>
      </c>
      <c r="BY49" s="2">
        <f t="shared" si="44"/>
        <v>0</v>
      </c>
      <c r="BZ49" s="2">
        <f t="shared" si="45"/>
        <v>0</v>
      </c>
      <c r="CA49" s="2">
        <f t="shared" si="46"/>
        <v>0</v>
      </c>
      <c r="CB49" s="2">
        <f t="shared" si="47"/>
        <v>0</v>
      </c>
      <c r="CC49" s="2">
        <f t="shared" si="48"/>
        <v>0</v>
      </c>
      <c r="CD49" s="2">
        <f t="shared" si="49"/>
        <v>0</v>
      </c>
      <c r="CE49" s="2">
        <f t="shared" si="50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КА-6А  -  Гшл</v>
      </c>
      <c r="B50" s="10" t="s">
        <v>323</v>
      </c>
      <c r="C50" s="18">
        <v>4</v>
      </c>
      <c r="D50" s="18">
        <v>3</v>
      </c>
      <c r="E50" s="22" t="s">
        <v>726</v>
      </c>
      <c r="F50" s="22">
        <v>1</v>
      </c>
      <c r="G50" s="18">
        <v>1</v>
      </c>
      <c r="H50" s="20">
        <f t="shared" ca="1" si="17"/>
        <v>0</v>
      </c>
      <c r="I50" s="16" t="str">
        <f t="shared" si="18"/>
        <v>06K002SHAD25</v>
      </c>
      <c r="J50" s="54">
        <v>3.5</v>
      </c>
      <c r="K50" s="54">
        <v>3.5</v>
      </c>
      <c r="L50" s="54">
        <v>3.5</v>
      </c>
      <c r="M50" s="54">
        <v>3.5</v>
      </c>
      <c r="N50" s="54">
        <v>3.5</v>
      </c>
      <c r="O50" s="54">
        <v>3.5</v>
      </c>
      <c r="P50" s="54">
        <v>3.5</v>
      </c>
      <c r="Q50" s="54">
        <v>3.5</v>
      </c>
      <c r="R50" s="54">
        <v>3.5</v>
      </c>
      <c r="S50" s="54">
        <v>3.5</v>
      </c>
      <c r="T50" s="54">
        <v>3.5</v>
      </c>
      <c r="U50" s="54">
        <v>3.5</v>
      </c>
      <c r="V50" s="54">
        <v>3.5</v>
      </c>
      <c r="W50" s="56">
        <v>3.5</v>
      </c>
      <c r="X50" s="2">
        <f t="shared" ca="1" si="53"/>
        <v>0</v>
      </c>
      <c r="Y50" s="2">
        <f t="shared" ca="1" si="53"/>
        <v>0</v>
      </c>
      <c r="Z50" s="2">
        <f t="shared" ca="1" si="51"/>
        <v>0</v>
      </c>
      <c r="AA50" s="2">
        <f t="shared" ca="1" si="51"/>
        <v>0</v>
      </c>
      <c r="AB50" s="2">
        <f t="shared" ca="1" si="51"/>
        <v>0</v>
      </c>
      <c r="AC50" s="2">
        <f t="shared" ca="1" si="51"/>
        <v>0</v>
      </c>
      <c r="AD50" s="2">
        <f t="shared" ca="1" si="51"/>
        <v>0</v>
      </c>
      <c r="AE50" s="2">
        <f t="shared" ca="1" si="51"/>
        <v>0</v>
      </c>
      <c r="AF50" s="2">
        <f t="shared" ca="1" si="51"/>
        <v>0</v>
      </c>
      <c r="AG50" s="2">
        <f t="shared" ca="1" si="51"/>
        <v>0</v>
      </c>
      <c r="AH50" s="2">
        <f t="shared" ca="1" si="51"/>
        <v>0</v>
      </c>
      <c r="AI50" s="2">
        <f t="shared" ca="1" si="51"/>
        <v>0</v>
      </c>
      <c r="AJ50" s="2">
        <f t="shared" ca="1" si="51"/>
        <v>0</v>
      </c>
      <c r="AK50" s="2">
        <f t="shared" ca="1" si="51"/>
        <v>0</v>
      </c>
      <c r="AL50" s="55">
        <v>3.5</v>
      </c>
      <c r="AM50" s="55">
        <v>3.5</v>
      </c>
      <c r="AN50" s="55">
        <v>3.5</v>
      </c>
      <c r="AO50" s="55">
        <v>3.5</v>
      </c>
      <c r="AP50" s="55">
        <v>3.5</v>
      </c>
      <c r="AQ50" s="55">
        <v>3.5</v>
      </c>
      <c r="AR50" s="55">
        <v>3.5</v>
      </c>
      <c r="AS50" s="55">
        <v>3.5</v>
      </c>
      <c r="AT50" s="55">
        <v>3.5</v>
      </c>
      <c r="AU50" s="55">
        <v>3.5</v>
      </c>
      <c r="AV50" s="55">
        <v>3.5</v>
      </c>
      <c r="AW50" s="55">
        <v>3.5</v>
      </c>
      <c r="AX50" s="55">
        <v>3.5</v>
      </c>
      <c r="AY50" s="55">
        <v>3.5</v>
      </c>
      <c r="AZ50" s="2">
        <f t="shared" ca="1" si="54"/>
        <v>0</v>
      </c>
      <c r="BA50" s="2">
        <f t="shared" ca="1" si="54"/>
        <v>1</v>
      </c>
      <c r="BB50" s="2">
        <f t="shared" ca="1" si="52"/>
        <v>0</v>
      </c>
      <c r="BC50" s="2">
        <f t="shared" ca="1" si="52"/>
        <v>0</v>
      </c>
      <c r="BD50" s="2">
        <f t="shared" ca="1" si="52"/>
        <v>0</v>
      </c>
      <c r="BE50" s="2">
        <f t="shared" ca="1" si="52"/>
        <v>0</v>
      </c>
      <c r="BF50" s="2">
        <f t="shared" ca="1" si="52"/>
        <v>0</v>
      </c>
      <c r="BG50" s="2">
        <f t="shared" ca="1" si="52"/>
        <v>0</v>
      </c>
      <c r="BH50" s="2">
        <f t="shared" ca="1" si="52"/>
        <v>0</v>
      </c>
      <c r="BI50" s="2">
        <f t="shared" ca="1" si="52"/>
        <v>0</v>
      </c>
      <c r="BJ50" s="2">
        <f t="shared" ca="1" si="52"/>
        <v>1</v>
      </c>
      <c r="BK50" s="2">
        <f t="shared" ca="1" si="52"/>
        <v>0</v>
      </c>
      <c r="BL50" s="2">
        <f t="shared" ca="1" si="52"/>
        <v>0</v>
      </c>
      <c r="BM50" s="2">
        <f t="shared" ca="1" si="52"/>
        <v>0</v>
      </c>
      <c r="BN50" s="2" t="str">
        <f t="shared" si="21"/>
        <v>SH</v>
      </c>
      <c r="BP50" s="2">
        <f t="shared" si="36"/>
        <v>1</v>
      </c>
      <c r="BR50" s="2">
        <f t="shared" si="37"/>
        <v>0</v>
      </c>
      <c r="BS50" s="2">
        <f t="shared" si="38"/>
        <v>0</v>
      </c>
      <c r="BT50" s="2">
        <f t="shared" si="39"/>
        <v>0</v>
      </c>
      <c r="BU50" s="2">
        <f t="shared" si="40"/>
        <v>0</v>
      </c>
      <c r="BV50" s="2">
        <f t="shared" si="41"/>
        <v>0</v>
      </c>
      <c r="BW50" s="2">
        <f t="shared" si="42"/>
        <v>0</v>
      </c>
      <c r="BX50" s="2">
        <f t="shared" si="43"/>
        <v>0</v>
      </c>
      <c r="BY50" s="2">
        <f t="shared" si="44"/>
        <v>0</v>
      </c>
      <c r="BZ50" s="2">
        <f t="shared" si="45"/>
        <v>0</v>
      </c>
      <c r="CA50" s="2">
        <f t="shared" si="46"/>
        <v>0</v>
      </c>
      <c r="CB50" s="2">
        <f t="shared" si="47"/>
        <v>0</v>
      </c>
      <c r="CC50" s="2">
        <f t="shared" si="48"/>
        <v>0</v>
      </c>
      <c r="CD50" s="2">
        <f t="shared" si="49"/>
        <v>0</v>
      </c>
      <c r="CE50" s="2">
        <f t="shared" si="50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КА-6Б  -  Гшл</v>
      </c>
      <c r="B51" s="10" t="s">
        <v>324</v>
      </c>
      <c r="C51" s="18">
        <v>4</v>
      </c>
      <c r="D51" s="18">
        <v>3</v>
      </c>
      <c r="E51" s="22" t="s">
        <v>726</v>
      </c>
      <c r="F51" s="22">
        <v>1</v>
      </c>
      <c r="G51" s="18">
        <v>1</v>
      </c>
      <c r="H51" s="20">
        <f t="shared" ca="1" si="17"/>
        <v>0</v>
      </c>
      <c r="I51" s="16" t="str">
        <f t="shared" si="18"/>
        <v>06K002SHBD25</v>
      </c>
      <c r="J51" s="54">
        <v>3.5</v>
      </c>
      <c r="K51" s="54">
        <v>3.5</v>
      </c>
      <c r="L51" s="54">
        <v>3.5</v>
      </c>
      <c r="M51" s="54">
        <v>3.5</v>
      </c>
      <c r="N51" s="54">
        <v>3.5</v>
      </c>
      <c r="O51" s="54">
        <v>3.5</v>
      </c>
      <c r="P51" s="54">
        <v>3.5</v>
      </c>
      <c r="Q51" s="54">
        <v>3.5</v>
      </c>
      <c r="R51" s="54">
        <v>3.5</v>
      </c>
      <c r="S51" s="54">
        <v>3.5</v>
      </c>
      <c r="T51" s="54">
        <v>3.5</v>
      </c>
      <c r="U51" s="54">
        <v>3.5</v>
      </c>
      <c r="V51" s="54">
        <v>3.5</v>
      </c>
      <c r="W51" s="56">
        <v>3.5</v>
      </c>
      <c r="X51" s="2">
        <f t="shared" ca="1" si="53"/>
        <v>0</v>
      </c>
      <c r="Y51" s="2">
        <f t="shared" ca="1" si="53"/>
        <v>0</v>
      </c>
      <c r="Z51" s="2">
        <f t="shared" ca="1" si="51"/>
        <v>0</v>
      </c>
      <c r="AA51" s="2">
        <f t="shared" ca="1" si="51"/>
        <v>0</v>
      </c>
      <c r="AB51" s="2">
        <f t="shared" ca="1" si="51"/>
        <v>0</v>
      </c>
      <c r="AC51" s="2">
        <f t="shared" ca="1" si="51"/>
        <v>0</v>
      </c>
      <c r="AD51" s="2">
        <f t="shared" ca="1" si="51"/>
        <v>0</v>
      </c>
      <c r="AE51" s="2">
        <f t="shared" ca="1" si="51"/>
        <v>0</v>
      </c>
      <c r="AF51" s="2">
        <f t="shared" ca="1" si="51"/>
        <v>0</v>
      </c>
      <c r="AG51" s="2">
        <f t="shared" ca="1" si="51"/>
        <v>0</v>
      </c>
      <c r="AH51" s="2">
        <f t="shared" ca="1" si="51"/>
        <v>0</v>
      </c>
      <c r="AI51" s="2">
        <f t="shared" ca="1" si="51"/>
        <v>0</v>
      </c>
      <c r="AJ51" s="2">
        <f t="shared" ca="1" si="51"/>
        <v>0</v>
      </c>
      <c r="AK51" s="2">
        <f t="shared" ca="1" si="51"/>
        <v>0</v>
      </c>
      <c r="AL51" s="55">
        <v>3.5</v>
      </c>
      <c r="AM51" s="55">
        <v>3.5</v>
      </c>
      <c r="AN51" s="55">
        <v>3.5</v>
      </c>
      <c r="AO51" s="55">
        <v>3.5</v>
      </c>
      <c r="AP51" s="55">
        <v>3.5</v>
      </c>
      <c r="AQ51" s="55">
        <v>3.5</v>
      </c>
      <c r="AR51" s="55">
        <v>3.5</v>
      </c>
      <c r="AS51" s="55">
        <v>3.5</v>
      </c>
      <c r="AT51" s="55">
        <v>3.5</v>
      </c>
      <c r="AU51" s="55">
        <v>3.5</v>
      </c>
      <c r="AV51" s="55">
        <v>3.5</v>
      </c>
      <c r="AW51" s="55">
        <v>3.5</v>
      </c>
      <c r="AX51" s="55">
        <v>3.5</v>
      </c>
      <c r="AY51" s="55">
        <v>3.5</v>
      </c>
      <c r="AZ51" s="2">
        <f t="shared" ca="1" si="54"/>
        <v>0</v>
      </c>
      <c r="BA51" s="2">
        <f t="shared" ca="1" si="54"/>
        <v>1</v>
      </c>
      <c r="BB51" s="2">
        <f t="shared" ca="1" si="52"/>
        <v>0</v>
      </c>
      <c r="BC51" s="2">
        <f t="shared" ca="1" si="52"/>
        <v>0</v>
      </c>
      <c r="BD51" s="2">
        <f t="shared" ca="1" si="52"/>
        <v>0</v>
      </c>
      <c r="BE51" s="2">
        <f t="shared" ca="1" si="52"/>
        <v>0</v>
      </c>
      <c r="BF51" s="2">
        <f t="shared" ca="1" si="52"/>
        <v>0</v>
      </c>
      <c r="BG51" s="2">
        <f t="shared" ca="1" si="52"/>
        <v>0</v>
      </c>
      <c r="BH51" s="2">
        <f t="shared" ca="1" si="52"/>
        <v>0</v>
      </c>
      <c r="BI51" s="2">
        <f t="shared" ca="1" si="52"/>
        <v>0</v>
      </c>
      <c r="BJ51" s="2">
        <f t="shared" ca="1" si="52"/>
        <v>1</v>
      </c>
      <c r="BK51" s="2">
        <f t="shared" ca="1" si="52"/>
        <v>0</v>
      </c>
      <c r="BL51" s="2">
        <f t="shared" ca="1" si="52"/>
        <v>0</v>
      </c>
      <c r="BM51" s="2">
        <f t="shared" ca="1" si="52"/>
        <v>0</v>
      </c>
      <c r="BN51" s="2" t="str">
        <f t="shared" si="21"/>
        <v>SH</v>
      </c>
      <c r="BO51" s="2">
        <f>IF(AND(COUNTIF(J51:W51,"&gt;0")&gt;6,COUNTIF(J51:W51,"&gt;0")=SUM(BR51:CE51)),SUM(BR51:CE51),0)</f>
        <v>0</v>
      </c>
      <c r="BP51" s="2">
        <f t="shared" si="36"/>
        <v>1</v>
      </c>
      <c r="BR51" s="2">
        <f t="shared" si="37"/>
        <v>0</v>
      </c>
      <c r="BS51" s="2">
        <f t="shared" si="38"/>
        <v>0</v>
      </c>
      <c r="BT51" s="2">
        <f t="shared" si="39"/>
        <v>0</v>
      </c>
      <c r="BU51" s="2">
        <f t="shared" si="40"/>
        <v>0</v>
      </c>
      <c r="BV51" s="2">
        <f t="shared" si="41"/>
        <v>0</v>
      </c>
      <c r="BW51" s="2">
        <f t="shared" si="42"/>
        <v>0</v>
      </c>
      <c r="BX51" s="2">
        <f t="shared" si="43"/>
        <v>0</v>
      </c>
      <c r="BY51" s="2">
        <f t="shared" si="44"/>
        <v>0</v>
      </c>
      <c r="BZ51" s="2">
        <f t="shared" si="45"/>
        <v>0</v>
      </c>
      <c r="CA51" s="2">
        <f t="shared" si="46"/>
        <v>0</v>
      </c>
      <c r="CB51" s="2">
        <f t="shared" si="47"/>
        <v>0</v>
      </c>
      <c r="CC51" s="2">
        <f t="shared" si="48"/>
        <v>0</v>
      </c>
      <c r="CD51" s="2">
        <f t="shared" si="49"/>
        <v>0</v>
      </c>
      <c r="CE51" s="2">
        <f t="shared" si="50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КА-7  -  Гшл</v>
      </c>
      <c r="B52" s="10" t="s">
        <v>325</v>
      </c>
      <c r="C52" s="18">
        <v>4</v>
      </c>
      <c r="D52" s="18">
        <v>3</v>
      </c>
      <c r="E52" s="22" t="s">
        <v>726</v>
      </c>
      <c r="F52" s="22">
        <v>1</v>
      </c>
      <c r="G52" s="18">
        <v>1</v>
      </c>
      <c r="H52" s="20">
        <f t="shared" ca="1" si="17"/>
        <v>0</v>
      </c>
      <c r="I52" s="16" t="str">
        <f t="shared" si="18"/>
        <v>07K002SH0C25</v>
      </c>
      <c r="J52" s="54">
        <v>3.5</v>
      </c>
      <c r="K52" s="54">
        <v>3.5</v>
      </c>
      <c r="L52" s="54">
        <v>3.5</v>
      </c>
      <c r="M52" s="54">
        <v>3.5</v>
      </c>
      <c r="N52" s="54">
        <v>3.5</v>
      </c>
      <c r="O52" s="54">
        <v>3.5</v>
      </c>
      <c r="P52" s="54">
        <v>3.5</v>
      </c>
      <c r="Q52" s="54">
        <v>3.5</v>
      </c>
      <c r="R52" s="54">
        <v>3.5</v>
      </c>
      <c r="S52" s="54">
        <v>3.5</v>
      </c>
      <c r="T52" s="54">
        <v>3.5</v>
      </c>
      <c r="U52" s="54">
        <v>3.5</v>
      </c>
      <c r="V52" s="54">
        <v>3.5</v>
      </c>
      <c r="W52" s="56">
        <v>3.5</v>
      </c>
      <c r="X52" s="2">
        <f t="shared" ca="1" si="53"/>
        <v>0</v>
      </c>
      <c r="Y52" s="2">
        <f t="shared" ca="1" si="53"/>
        <v>0</v>
      </c>
      <c r="Z52" s="2">
        <f t="shared" ca="1" si="51"/>
        <v>0</v>
      </c>
      <c r="AA52" s="2">
        <f t="shared" ca="1" si="51"/>
        <v>0</v>
      </c>
      <c r="AB52" s="2">
        <f t="shared" ca="1" si="51"/>
        <v>0</v>
      </c>
      <c r="AC52" s="2">
        <f t="shared" ca="1" si="51"/>
        <v>0</v>
      </c>
      <c r="AD52" s="2">
        <f t="shared" ca="1" si="51"/>
        <v>0</v>
      </c>
      <c r="AE52" s="2">
        <f t="shared" ca="1" si="51"/>
        <v>0</v>
      </c>
      <c r="AF52" s="2">
        <f t="shared" ca="1" si="51"/>
        <v>0</v>
      </c>
      <c r="AG52" s="2">
        <f t="shared" ca="1" si="51"/>
        <v>0</v>
      </c>
      <c r="AH52" s="2">
        <f t="shared" ca="1" si="51"/>
        <v>0</v>
      </c>
      <c r="AI52" s="2">
        <f t="shared" ca="1" si="51"/>
        <v>0</v>
      </c>
      <c r="AJ52" s="2">
        <f t="shared" ca="1" si="51"/>
        <v>0</v>
      </c>
      <c r="AK52" s="2">
        <f t="shared" ca="1" si="51"/>
        <v>0</v>
      </c>
      <c r="AL52" s="55">
        <v>3.5</v>
      </c>
      <c r="AM52" s="55">
        <v>3.5</v>
      </c>
      <c r="AN52" s="55">
        <v>3.5</v>
      </c>
      <c r="AO52" s="55">
        <v>3.5</v>
      </c>
      <c r="AP52" s="55">
        <v>3.5</v>
      </c>
      <c r="AQ52" s="55">
        <v>3.5</v>
      </c>
      <c r="AR52" s="55">
        <v>3.5</v>
      </c>
      <c r="AS52" s="55">
        <v>3.5</v>
      </c>
      <c r="AT52" s="55">
        <v>3.5</v>
      </c>
      <c r="AU52" s="55">
        <v>3.5</v>
      </c>
      <c r="AV52" s="55">
        <v>3.5</v>
      </c>
      <c r="AW52" s="55">
        <v>3.5</v>
      </c>
      <c r="AX52" s="55">
        <v>3.5</v>
      </c>
      <c r="AY52" s="55">
        <v>3.5</v>
      </c>
      <c r="AZ52" s="2">
        <f t="shared" ca="1" si="54"/>
        <v>0</v>
      </c>
      <c r="BA52" s="2">
        <f t="shared" ca="1" si="54"/>
        <v>1</v>
      </c>
      <c r="BB52" s="2">
        <f t="shared" ca="1" si="52"/>
        <v>0</v>
      </c>
      <c r="BC52" s="2">
        <f t="shared" ca="1" si="52"/>
        <v>0</v>
      </c>
      <c r="BD52" s="2">
        <f t="shared" ca="1" si="52"/>
        <v>0</v>
      </c>
      <c r="BE52" s="2">
        <f t="shared" ca="1" si="52"/>
        <v>0</v>
      </c>
      <c r="BF52" s="2">
        <f t="shared" ca="1" si="52"/>
        <v>0</v>
      </c>
      <c r="BG52" s="2">
        <f t="shared" ca="1" si="52"/>
        <v>0</v>
      </c>
      <c r="BH52" s="2">
        <f t="shared" ca="1" si="52"/>
        <v>0</v>
      </c>
      <c r="BI52" s="2">
        <f t="shared" ca="1" si="52"/>
        <v>0</v>
      </c>
      <c r="BJ52" s="2">
        <f t="shared" ca="1" si="52"/>
        <v>1</v>
      </c>
      <c r="BK52" s="2">
        <f t="shared" ca="1" si="52"/>
        <v>0</v>
      </c>
      <c r="BL52" s="2">
        <f t="shared" ca="1" si="52"/>
        <v>0</v>
      </c>
      <c r="BM52" s="2">
        <f t="shared" ca="1" si="52"/>
        <v>0</v>
      </c>
      <c r="BN52" s="2" t="str">
        <f t="shared" si="21"/>
        <v>SH</v>
      </c>
      <c r="BO52" s="2">
        <f>IF(AND(COUNTIF(J52:W52,"&gt;0")&gt;6,COUNTIF(J52:W52,"&gt;0")=SUM(BR52:CE52)),SUM(BR52:CE52),0)</f>
        <v>0</v>
      </c>
      <c r="BP52" s="2">
        <f t="shared" si="36"/>
        <v>1</v>
      </c>
      <c r="BR52" s="2">
        <f t="shared" si="37"/>
        <v>0</v>
      </c>
      <c r="BS52" s="2">
        <f t="shared" si="38"/>
        <v>0</v>
      </c>
      <c r="BT52" s="2">
        <f t="shared" si="39"/>
        <v>0</v>
      </c>
      <c r="BU52" s="2">
        <f t="shared" si="40"/>
        <v>0</v>
      </c>
      <c r="BV52" s="2">
        <f t="shared" si="41"/>
        <v>0</v>
      </c>
      <c r="BW52" s="2">
        <f t="shared" si="42"/>
        <v>0</v>
      </c>
      <c r="BX52" s="2">
        <f t="shared" si="43"/>
        <v>0</v>
      </c>
      <c r="BY52" s="2">
        <f t="shared" si="44"/>
        <v>0</v>
      </c>
      <c r="BZ52" s="2">
        <f t="shared" si="45"/>
        <v>0</v>
      </c>
      <c r="CA52" s="2">
        <f t="shared" si="46"/>
        <v>0</v>
      </c>
      <c r="CB52" s="2">
        <f t="shared" si="47"/>
        <v>0</v>
      </c>
      <c r="CC52" s="2">
        <f t="shared" si="48"/>
        <v>0</v>
      </c>
      <c r="CD52" s="2">
        <f t="shared" si="49"/>
        <v>0</v>
      </c>
      <c r="CE52" s="2">
        <f t="shared" si="50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КА-8  -  Гшл</v>
      </c>
      <c r="B53" s="10" t="s">
        <v>326</v>
      </c>
      <c r="C53" s="18">
        <v>4</v>
      </c>
      <c r="D53" s="18">
        <v>3</v>
      </c>
      <c r="E53" s="22" t="s">
        <v>726</v>
      </c>
      <c r="F53" s="22">
        <v>1</v>
      </c>
      <c r="G53" s="18">
        <v>1</v>
      </c>
      <c r="H53" s="20">
        <f t="shared" ca="1" si="17"/>
        <v>0</v>
      </c>
      <c r="I53" s="16" t="str">
        <f t="shared" si="18"/>
        <v>08K002SH0C25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6">
        <v>0</v>
      </c>
      <c r="X53" s="2">
        <f t="shared" ca="1" si="53"/>
        <v>0</v>
      </c>
      <c r="Y53" s="2">
        <f t="shared" ca="1" si="53"/>
        <v>0</v>
      </c>
      <c r="Z53" s="2">
        <f t="shared" ca="1" si="51"/>
        <v>0</v>
      </c>
      <c r="AA53" s="2">
        <f t="shared" ca="1" si="51"/>
        <v>0</v>
      </c>
      <c r="AB53" s="2">
        <f t="shared" ca="1" si="51"/>
        <v>0</v>
      </c>
      <c r="AC53" s="2">
        <f t="shared" ca="1" si="51"/>
        <v>0</v>
      </c>
      <c r="AD53" s="2">
        <f t="shared" ca="1" si="51"/>
        <v>0</v>
      </c>
      <c r="AE53" s="2">
        <f t="shared" ca="1" si="51"/>
        <v>0</v>
      </c>
      <c r="AF53" s="2">
        <f t="shared" ca="1" si="51"/>
        <v>0</v>
      </c>
      <c r="AG53" s="2">
        <f t="shared" ca="1" si="51"/>
        <v>0</v>
      </c>
      <c r="AH53" s="2">
        <f t="shared" ca="1" si="51"/>
        <v>0</v>
      </c>
      <c r="AI53" s="2">
        <f t="shared" ca="1" si="51"/>
        <v>0</v>
      </c>
      <c r="AJ53" s="2">
        <f t="shared" ca="1" si="51"/>
        <v>0</v>
      </c>
      <c r="AK53" s="2">
        <f t="shared" ca="1" si="51"/>
        <v>0</v>
      </c>
      <c r="AL53" s="55">
        <v>0</v>
      </c>
      <c r="AM53" s="55">
        <v>0</v>
      </c>
      <c r="AN53" s="55">
        <v>0</v>
      </c>
      <c r="AO53" s="55">
        <v>0</v>
      </c>
      <c r="AP53" s="55">
        <v>0</v>
      </c>
      <c r="AQ53" s="55">
        <v>0</v>
      </c>
      <c r="AR53" s="55">
        <v>0</v>
      </c>
      <c r="AS53" s="55">
        <v>0</v>
      </c>
      <c r="AT53" s="55">
        <v>0</v>
      </c>
      <c r="AU53" s="55">
        <v>0</v>
      </c>
      <c r="AV53" s="55">
        <v>0</v>
      </c>
      <c r="AW53" s="55">
        <v>0</v>
      </c>
      <c r="AX53" s="55">
        <v>0</v>
      </c>
      <c r="AY53" s="55">
        <v>0</v>
      </c>
      <c r="AZ53" s="2">
        <f t="shared" ca="1" si="54"/>
        <v>0</v>
      </c>
      <c r="BA53" s="2">
        <f t="shared" ca="1" si="54"/>
        <v>1</v>
      </c>
      <c r="BB53" s="2">
        <f t="shared" ca="1" si="52"/>
        <v>0</v>
      </c>
      <c r="BC53" s="2">
        <f t="shared" ca="1" si="52"/>
        <v>0</v>
      </c>
      <c r="BD53" s="2">
        <f t="shared" ca="1" si="52"/>
        <v>0</v>
      </c>
      <c r="BE53" s="2">
        <f t="shared" ca="1" si="52"/>
        <v>0</v>
      </c>
      <c r="BF53" s="2">
        <f t="shared" ca="1" si="52"/>
        <v>0</v>
      </c>
      <c r="BG53" s="2">
        <f t="shared" ca="1" si="52"/>
        <v>0</v>
      </c>
      <c r="BH53" s="2">
        <f t="shared" ca="1" si="52"/>
        <v>0</v>
      </c>
      <c r="BI53" s="2">
        <f t="shared" ca="1" si="52"/>
        <v>0</v>
      </c>
      <c r="BJ53" s="2">
        <f t="shared" ca="1" si="52"/>
        <v>1</v>
      </c>
      <c r="BK53" s="2">
        <f t="shared" ca="1" si="52"/>
        <v>0</v>
      </c>
      <c r="BL53" s="2">
        <f t="shared" ca="1" si="52"/>
        <v>0</v>
      </c>
      <c r="BM53" s="2">
        <f t="shared" ca="1" si="52"/>
        <v>0</v>
      </c>
      <c r="BN53" s="2" t="str">
        <f t="shared" si="21"/>
        <v>SH</v>
      </c>
      <c r="BP53" s="2">
        <f t="shared" si="36"/>
        <v>0</v>
      </c>
      <c r="BR53" s="2">
        <f t="shared" si="37"/>
        <v>0</v>
      </c>
      <c r="BS53" s="2">
        <f t="shared" si="38"/>
        <v>0</v>
      </c>
      <c r="BT53" s="2">
        <f t="shared" si="39"/>
        <v>0</v>
      </c>
      <c r="BU53" s="2">
        <f t="shared" si="40"/>
        <v>0</v>
      </c>
      <c r="BV53" s="2">
        <f t="shared" si="41"/>
        <v>0</v>
      </c>
      <c r="BW53" s="2">
        <f t="shared" si="42"/>
        <v>0</v>
      </c>
      <c r="BX53" s="2">
        <f t="shared" si="43"/>
        <v>0</v>
      </c>
      <c r="BY53" s="2">
        <f t="shared" si="44"/>
        <v>0</v>
      </c>
      <c r="BZ53" s="2">
        <f t="shared" si="45"/>
        <v>0</v>
      </c>
      <c r="CA53" s="2">
        <f t="shared" si="46"/>
        <v>0</v>
      </c>
      <c r="CB53" s="2">
        <f t="shared" si="47"/>
        <v>0</v>
      </c>
      <c r="CC53" s="2">
        <f t="shared" si="48"/>
        <v>0</v>
      </c>
      <c r="CD53" s="2">
        <f t="shared" si="49"/>
        <v>0</v>
      </c>
      <c r="CE53" s="2">
        <f t="shared" si="50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КА-9  -  Гшл</v>
      </c>
      <c r="B54" s="10" t="s">
        <v>327</v>
      </c>
      <c r="C54" s="18">
        <v>4</v>
      </c>
      <c r="D54" s="18">
        <v>3</v>
      </c>
      <c r="E54" s="22" t="s">
        <v>726</v>
      </c>
      <c r="F54" s="22">
        <v>1</v>
      </c>
      <c r="G54" s="18">
        <v>1</v>
      </c>
      <c r="H54" s="20">
        <f t="shared" ca="1" si="17"/>
        <v>0</v>
      </c>
      <c r="I54" s="16" t="str">
        <f t="shared" si="18"/>
        <v>09K002SH0C25</v>
      </c>
      <c r="J54" s="54">
        <v>3.5</v>
      </c>
      <c r="K54" s="54">
        <v>3.5</v>
      </c>
      <c r="L54" s="54">
        <v>3.5</v>
      </c>
      <c r="M54" s="54">
        <v>3.5</v>
      </c>
      <c r="N54" s="54">
        <v>3.5</v>
      </c>
      <c r="O54" s="54">
        <v>3.5</v>
      </c>
      <c r="P54" s="54">
        <v>3.5</v>
      </c>
      <c r="Q54" s="54">
        <v>3.5</v>
      </c>
      <c r="R54" s="54">
        <v>3.5</v>
      </c>
      <c r="S54" s="54">
        <v>3.5</v>
      </c>
      <c r="T54" s="54">
        <v>3.5</v>
      </c>
      <c r="U54" s="54">
        <v>3.5</v>
      </c>
      <c r="V54" s="54">
        <v>3.5</v>
      </c>
      <c r="W54" s="56">
        <v>3.5</v>
      </c>
      <c r="X54" s="2">
        <f t="shared" ca="1" si="53"/>
        <v>0</v>
      </c>
      <c r="Y54" s="2">
        <f t="shared" ca="1" si="53"/>
        <v>0</v>
      </c>
      <c r="Z54" s="2">
        <f t="shared" ca="1" si="51"/>
        <v>0</v>
      </c>
      <c r="AA54" s="2">
        <f t="shared" ca="1" si="51"/>
        <v>0</v>
      </c>
      <c r="AB54" s="2">
        <f t="shared" ca="1" si="51"/>
        <v>0</v>
      </c>
      <c r="AC54" s="2">
        <f t="shared" ca="1" si="51"/>
        <v>0</v>
      </c>
      <c r="AD54" s="2">
        <f t="shared" ca="1" si="51"/>
        <v>0</v>
      </c>
      <c r="AE54" s="2">
        <f t="shared" ca="1" si="51"/>
        <v>0</v>
      </c>
      <c r="AF54" s="2">
        <f t="shared" ca="1" si="51"/>
        <v>0</v>
      </c>
      <c r="AG54" s="2">
        <f t="shared" ca="1" si="51"/>
        <v>0</v>
      </c>
      <c r="AH54" s="2">
        <f t="shared" ca="1" si="51"/>
        <v>0</v>
      </c>
      <c r="AI54" s="2">
        <f t="shared" ca="1" si="51"/>
        <v>0</v>
      </c>
      <c r="AJ54" s="2">
        <f t="shared" ca="1" si="51"/>
        <v>0</v>
      </c>
      <c r="AK54" s="2">
        <f t="shared" ca="1" si="51"/>
        <v>0</v>
      </c>
      <c r="AL54" s="55">
        <v>3.5</v>
      </c>
      <c r="AM54" s="55">
        <v>3.5</v>
      </c>
      <c r="AN54" s="55">
        <v>3.5</v>
      </c>
      <c r="AO54" s="55">
        <v>3.5</v>
      </c>
      <c r="AP54" s="55">
        <v>3.5</v>
      </c>
      <c r="AQ54" s="55">
        <v>3.5</v>
      </c>
      <c r="AR54" s="55">
        <v>3.5</v>
      </c>
      <c r="AS54" s="55">
        <v>3.5</v>
      </c>
      <c r="AT54" s="55">
        <v>3.5</v>
      </c>
      <c r="AU54" s="55">
        <v>3.5</v>
      </c>
      <c r="AV54" s="55">
        <v>3.5</v>
      </c>
      <c r="AW54" s="55">
        <v>3.5</v>
      </c>
      <c r="AX54" s="55">
        <v>3.5</v>
      </c>
      <c r="AY54" s="55">
        <v>3.5</v>
      </c>
      <c r="AZ54" s="2">
        <f t="shared" ca="1" si="54"/>
        <v>0</v>
      </c>
      <c r="BA54" s="2">
        <f t="shared" ca="1" si="54"/>
        <v>1</v>
      </c>
      <c r="BB54" s="2">
        <f t="shared" ca="1" si="52"/>
        <v>0</v>
      </c>
      <c r="BC54" s="2">
        <f t="shared" ca="1" si="52"/>
        <v>0</v>
      </c>
      <c r="BD54" s="2">
        <f t="shared" ca="1" si="52"/>
        <v>0</v>
      </c>
      <c r="BE54" s="2">
        <f t="shared" ca="1" si="52"/>
        <v>0</v>
      </c>
      <c r="BF54" s="2">
        <f t="shared" ca="1" si="52"/>
        <v>0</v>
      </c>
      <c r="BG54" s="2">
        <f t="shared" ca="1" si="52"/>
        <v>0</v>
      </c>
      <c r="BH54" s="2">
        <f t="shared" ca="1" si="52"/>
        <v>0</v>
      </c>
      <c r="BI54" s="2">
        <f t="shared" ca="1" si="52"/>
        <v>0</v>
      </c>
      <c r="BJ54" s="2">
        <f t="shared" ca="1" si="52"/>
        <v>1</v>
      </c>
      <c r="BK54" s="2">
        <f t="shared" ca="1" si="52"/>
        <v>0</v>
      </c>
      <c r="BL54" s="2">
        <f t="shared" ca="1" si="52"/>
        <v>0</v>
      </c>
      <c r="BM54" s="2">
        <f t="shared" ca="1" si="52"/>
        <v>0</v>
      </c>
      <c r="BN54" s="2" t="str">
        <f t="shared" si="21"/>
        <v>SH</v>
      </c>
      <c r="BO54" s="2">
        <f>IF(AND(COUNTIF(J54:W54,"&gt;0")&gt;6,COUNTIF(J54:W54,"&gt;0")=SUM(BR54:CE54)),SUM(BR54:CE54),0)</f>
        <v>0</v>
      </c>
      <c r="BP54" s="2">
        <f t="shared" si="36"/>
        <v>1</v>
      </c>
      <c r="BR54" s="2">
        <f t="shared" si="37"/>
        <v>0</v>
      </c>
      <c r="BS54" s="2">
        <f t="shared" si="38"/>
        <v>0</v>
      </c>
      <c r="BT54" s="2">
        <f t="shared" si="39"/>
        <v>0</v>
      </c>
      <c r="BU54" s="2">
        <f t="shared" si="40"/>
        <v>0</v>
      </c>
      <c r="BV54" s="2">
        <f t="shared" si="41"/>
        <v>0</v>
      </c>
      <c r="BW54" s="2">
        <f t="shared" si="42"/>
        <v>0</v>
      </c>
      <c r="BX54" s="2">
        <f t="shared" si="43"/>
        <v>0</v>
      </c>
      <c r="BY54" s="2">
        <f t="shared" si="44"/>
        <v>0</v>
      </c>
      <c r="BZ54" s="2">
        <f t="shared" si="45"/>
        <v>0</v>
      </c>
      <c r="CA54" s="2">
        <f t="shared" si="46"/>
        <v>0</v>
      </c>
      <c r="CB54" s="2">
        <f t="shared" si="47"/>
        <v>0</v>
      </c>
      <c r="CC54" s="2">
        <f t="shared" si="48"/>
        <v>0</v>
      </c>
      <c r="CD54" s="2">
        <f t="shared" si="49"/>
        <v>0</v>
      </c>
      <c r="CE54" s="2">
        <f t="shared" si="50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КА-10  -  Гшл</v>
      </c>
      <c r="B55" s="10" t="s">
        <v>328</v>
      </c>
      <c r="C55" s="18">
        <v>4</v>
      </c>
      <c r="D55" s="18">
        <v>3</v>
      </c>
      <c r="E55" s="22" t="s">
        <v>726</v>
      </c>
      <c r="F55" s="22">
        <v>1</v>
      </c>
      <c r="G55" s="18">
        <v>1</v>
      </c>
      <c r="H55" s="20">
        <f t="shared" ca="1" si="17"/>
        <v>0</v>
      </c>
      <c r="I55" s="16" t="str">
        <f t="shared" si="18"/>
        <v>10K002SH0C25</v>
      </c>
      <c r="J55" s="54">
        <v>3.5</v>
      </c>
      <c r="K55" s="54">
        <v>3.5</v>
      </c>
      <c r="L55" s="54">
        <v>3.5</v>
      </c>
      <c r="M55" s="54">
        <v>3.5</v>
      </c>
      <c r="N55" s="54">
        <v>3.5</v>
      </c>
      <c r="O55" s="54">
        <v>3.5</v>
      </c>
      <c r="P55" s="54">
        <v>3.5</v>
      </c>
      <c r="Q55" s="54">
        <v>3.5</v>
      </c>
      <c r="R55" s="54">
        <v>3.5</v>
      </c>
      <c r="S55" s="54">
        <v>3.5</v>
      </c>
      <c r="T55" s="54">
        <v>3.5</v>
      </c>
      <c r="U55" s="54">
        <v>3.5</v>
      </c>
      <c r="V55" s="54">
        <v>3.5</v>
      </c>
      <c r="W55" s="56">
        <v>3.5</v>
      </c>
      <c r="X55" s="2">
        <f t="shared" ca="1" si="53"/>
        <v>0</v>
      </c>
      <c r="Y55" s="2">
        <f t="shared" ca="1" si="53"/>
        <v>0</v>
      </c>
      <c r="Z55" s="2">
        <f t="shared" ca="1" si="51"/>
        <v>0</v>
      </c>
      <c r="AA55" s="2">
        <f t="shared" ca="1" si="51"/>
        <v>0</v>
      </c>
      <c r="AB55" s="2">
        <f t="shared" ca="1" si="51"/>
        <v>0</v>
      </c>
      <c r="AC55" s="2">
        <f t="shared" ca="1" si="51"/>
        <v>0</v>
      </c>
      <c r="AD55" s="2">
        <f t="shared" ca="1" si="51"/>
        <v>0</v>
      </c>
      <c r="AE55" s="2">
        <f t="shared" ca="1" si="51"/>
        <v>0</v>
      </c>
      <c r="AF55" s="2">
        <f t="shared" ca="1" si="51"/>
        <v>0</v>
      </c>
      <c r="AG55" s="2">
        <f t="shared" ca="1" si="51"/>
        <v>0</v>
      </c>
      <c r="AH55" s="2">
        <f t="shared" ca="1" si="51"/>
        <v>0</v>
      </c>
      <c r="AI55" s="2">
        <f t="shared" ca="1" si="51"/>
        <v>0</v>
      </c>
      <c r="AJ55" s="2">
        <f t="shared" ca="1" si="51"/>
        <v>0</v>
      </c>
      <c r="AK55" s="2">
        <f t="shared" ca="1" si="51"/>
        <v>0</v>
      </c>
      <c r="AL55" s="55">
        <v>3.5</v>
      </c>
      <c r="AM55" s="55">
        <v>3.5</v>
      </c>
      <c r="AN55" s="55">
        <v>3.5</v>
      </c>
      <c r="AO55" s="55">
        <v>3.5</v>
      </c>
      <c r="AP55" s="55">
        <v>3.5</v>
      </c>
      <c r="AQ55" s="55">
        <v>3.5</v>
      </c>
      <c r="AR55" s="55">
        <v>3.5</v>
      </c>
      <c r="AS55" s="55">
        <v>3.5</v>
      </c>
      <c r="AT55" s="55">
        <v>3.5</v>
      </c>
      <c r="AU55" s="55">
        <v>3.5</v>
      </c>
      <c r="AV55" s="55">
        <v>3.5</v>
      </c>
      <c r="AW55" s="55">
        <v>3.5</v>
      </c>
      <c r="AX55" s="55">
        <v>3.5</v>
      </c>
      <c r="AY55" s="55">
        <v>3.5</v>
      </c>
      <c r="AZ55" s="2">
        <f t="shared" ca="1" si="54"/>
        <v>0</v>
      </c>
      <c r="BA55" s="2">
        <f t="shared" ca="1" si="54"/>
        <v>1</v>
      </c>
      <c r="BB55" s="2">
        <f t="shared" ca="1" si="52"/>
        <v>0</v>
      </c>
      <c r="BC55" s="2">
        <f t="shared" ca="1" si="52"/>
        <v>0</v>
      </c>
      <c r="BD55" s="2">
        <f t="shared" ca="1" si="52"/>
        <v>0</v>
      </c>
      <c r="BE55" s="2">
        <f t="shared" ca="1" si="52"/>
        <v>0</v>
      </c>
      <c r="BF55" s="2">
        <f t="shared" ca="1" si="52"/>
        <v>0</v>
      </c>
      <c r="BG55" s="2">
        <f t="shared" ca="1" si="52"/>
        <v>0</v>
      </c>
      <c r="BH55" s="2">
        <f t="shared" ca="1" si="52"/>
        <v>0</v>
      </c>
      <c r="BI55" s="2">
        <f t="shared" ca="1" si="52"/>
        <v>0</v>
      </c>
      <c r="BJ55" s="2">
        <f t="shared" ca="1" si="52"/>
        <v>1</v>
      </c>
      <c r="BK55" s="2">
        <f t="shared" ca="1" si="52"/>
        <v>0</v>
      </c>
      <c r="BL55" s="2">
        <f t="shared" ca="1" si="52"/>
        <v>0</v>
      </c>
      <c r="BM55" s="2">
        <f t="shared" ca="1" si="52"/>
        <v>0</v>
      </c>
      <c r="BN55" s="2" t="str">
        <f t="shared" si="21"/>
        <v>SH</v>
      </c>
      <c r="BO55" s="2">
        <f>IF(AND(COUNTIF(J55:W55,"&gt;0")&gt;6,COUNTIF(J55:W55,"&gt;0")=SUM(BR55:CE55)),SUM(BR55:CE55),0)</f>
        <v>0</v>
      </c>
      <c r="BP55" s="2">
        <f t="shared" si="36"/>
        <v>1</v>
      </c>
      <c r="BR55" s="2">
        <f t="shared" si="37"/>
        <v>0</v>
      </c>
      <c r="BS55" s="2">
        <f t="shared" si="38"/>
        <v>0</v>
      </c>
      <c r="BT55" s="2">
        <f t="shared" si="39"/>
        <v>0</v>
      </c>
      <c r="BU55" s="2">
        <f t="shared" si="40"/>
        <v>0</v>
      </c>
      <c r="BV55" s="2">
        <f t="shared" si="41"/>
        <v>0</v>
      </c>
      <c r="BW55" s="2">
        <f t="shared" si="42"/>
        <v>0</v>
      </c>
      <c r="BX55" s="2">
        <f t="shared" si="43"/>
        <v>0</v>
      </c>
      <c r="BY55" s="2">
        <f t="shared" si="44"/>
        <v>0</v>
      </c>
      <c r="BZ55" s="2">
        <f t="shared" si="45"/>
        <v>0</v>
      </c>
      <c r="CA55" s="2">
        <f t="shared" si="46"/>
        <v>0</v>
      </c>
      <c r="CB55" s="2">
        <f t="shared" si="47"/>
        <v>0</v>
      </c>
      <c r="CC55" s="2">
        <f t="shared" si="48"/>
        <v>0</v>
      </c>
      <c r="CD55" s="2">
        <f t="shared" si="49"/>
        <v>0</v>
      </c>
      <c r="CE55" s="2">
        <f t="shared" si="50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КА-1А  -  Гун</v>
      </c>
      <c r="B56" s="10" t="s">
        <v>329</v>
      </c>
      <c r="C56" s="18">
        <v>4</v>
      </c>
      <c r="D56" s="18">
        <v>1</v>
      </c>
      <c r="E56" s="22" t="s">
        <v>726</v>
      </c>
      <c r="F56" s="22">
        <v>1</v>
      </c>
      <c r="G56" s="18">
        <v>1</v>
      </c>
      <c r="H56" s="20">
        <f t="shared" ca="1" si="17"/>
        <v>0</v>
      </c>
      <c r="I56" s="16" t="str">
        <f t="shared" si="18"/>
        <v>01K002SGAD25</v>
      </c>
      <c r="J56" s="54">
        <v>2.79</v>
      </c>
      <c r="K56" s="54">
        <v>2.7</v>
      </c>
      <c r="L56" s="54">
        <v>2.69</v>
      </c>
      <c r="M56" s="54">
        <v>2.72</v>
      </c>
      <c r="N56" s="54">
        <v>2.63</v>
      </c>
      <c r="O56" s="54">
        <v>2.72</v>
      </c>
      <c r="P56" s="54">
        <v>2.75</v>
      </c>
      <c r="Q56" s="54">
        <v>1.6</v>
      </c>
      <c r="R56" s="54">
        <v>2.8</v>
      </c>
      <c r="S56" s="54">
        <v>2.8</v>
      </c>
      <c r="T56" s="54">
        <v>2.2999999999999998</v>
      </c>
      <c r="U56" s="54">
        <v>2.2999999999999998</v>
      </c>
      <c r="V56" s="54">
        <v>2.1</v>
      </c>
      <c r="W56" s="56">
        <v>2.2999999999999998</v>
      </c>
      <c r="X56" s="2">
        <f t="shared" ca="1" si="53"/>
        <v>0</v>
      </c>
      <c r="Y56" s="2">
        <f t="shared" ca="1" si="53"/>
        <v>0</v>
      </c>
      <c r="Z56" s="2">
        <f t="shared" ca="1" si="51"/>
        <v>0</v>
      </c>
      <c r="AA56" s="2">
        <f t="shared" ca="1" si="51"/>
        <v>0</v>
      </c>
      <c r="AB56" s="2">
        <f t="shared" ca="1" si="51"/>
        <v>0</v>
      </c>
      <c r="AC56" s="2">
        <f t="shared" ca="1" si="51"/>
        <v>0</v>
      </c>
      <c r="AD56" s="2">
        <f t="shared" ca="1" si="51"/>
        <v>0</v>
      </c>
      <c r="AE56" s="2">
        <f t="shared" ca="1" si="51"/>
        <v>0</v>
      </c>
      <c r="AF56" s="2">
        <f t="shared" ca="1" si="51"/>
        <v>20</v>
      </c>
      <c r="AG56" s="2">
        <f t="shared" ca="1" si="51"/>
        <v>0</v>
      </c>
      <c r="AH56" s="2">
        <f t="shared" ca="1" si="51"/>
        <v>0</v>
      </c>
      <c r="AI56" s="2">
        <f t="shared" ca="1" si="51"/>
        <v>0</v>
      </c>
      <c r="AJ56" s="2">
        <f t="shared" ca="1" si="51"/>
        <v>0</v>
      </c>
      <c r="AK56" s="2">
        <f t="shared" ca="1" si="51"/>
        <v>0</v>
      </c>
      <c r="AL56" s="55">
        <v>2.7886694226099999</v>
      </c>
      <c r="AM56" s="55">
        <v>2.6980957828599998</v>
      </c>
      <c r="AN56" s="55">
        <v>2.6909028268899999</v>
      </c>
      <c r="AO56" s="55">
        <v>2.7222939047699999</v>
      </c>
      <c r="AP56" s="55">
        <v>2.6271475275600005</v>
      </c>
      <c r="AQ56" s="55">
        <v>2.7148699502700002</v>
      </c>
      <c r="AR56" s="55">
        <v>2.74497599612</v>
      </c>
      <c r="AS56" s="55">
        <v>2.7329060868399999</v>
      </c>
      <c r="AT56" s="55">
        <v>2.6547207506500001</v>
      </c>
      <c r="AU56" s="55">
        <v>2.7249799187799999</v>
      </c>
      <c r="AV56" s="55">
        <v>2.7969878327800002</v>
      </c>
      <c r="AW56" s="55">
        <v>2.8257060117799999</v>
      </c>
      <c r="AX56" s="55">
        <v>2.7785797678857906</v>
      </c>
      <c r="AY56" s="55">
        <v>2.7676117735999997</v>
      </c>
      <c r="AZ56" s="2">
        <f t="shared" ca="1" si="54"/>
        <v>0</v>
      </c>
      <c r="BA56" s="2">
        <f t="shared" ca="1" si="54"/>
        <v>1</v>
      </c>
      <c r="BB56" s="2">
        <f t="shared" ca="1" si="52"/>
        <v>0</v>
      </c>
      <c r="BC56" s="2">
        <f t="shared" ca="1" si="52"/>
        <v>0</v>
      </c>
      <c r="BD56" s="2">
        <f t="shared" ca="1" si="52"/>
        <v>0</v>
      </c>
      <c r="BE56" s="2">
        <f t="shared" ca="1" si="52"/>
        <v>0</v>
      </c>
      <c r="BF56" s="2">
        <f t="shared" ca="1" si="52"/>
        <v>0</v>
      </c>
      <c r="BG56" s="2">
        <f t="shared" ca="1" si="52"/>
        <v>0</v>
      </c>
      <c r="BH56" s="2">
        <f t="shared" ca="1" si="52"/>
        <v>0</v>
      </c>
      <c r="BI56" s="2">
        <f t="shared" ca="1" si="52"/>
        <v>0</v>
      </c>
      <c r="BJ56" s="2">
        <f t="shared" ca="1" si="52"/>
        <v>1</v>
      </c>
      <c r="BK56" s="2">
        <f t="shared" ca="1" si="52"/>
        <v>0</v>
      </c>
      <c r="BL56" s="2">
        <f t="shared" ca="1" si="52"/>
        <v>0</v>
      </c>
      <c r="BM56" s="2">
        <f t="shared" ca="1" si="52"/>
        <v>0</v>
      </c>
      <c r="BN56" s="2" t="str">
        <f t="shared" si="21"/>
        <v>SG</v>
      </c>
      <c r="BO56" s="2">
        <f>IF(AND(COUNTIF(J56:W56,"&gt;0")&gt;6,COUNTIF(J56:W56,"&gt;0")=SUM(BR56:CE56)),SUM(BR56:CE56),0)</f>
        <v>0</v>
      </c>
      <c r="BP56" s="2">
        <f t="shared" si="36"/>
        <v>1</v>
      </c>
      <c r="BR56" s="2">
        <f t="shared" ref="BR56:BR71" si="55">IF(AND(J138 &gt;0,J56&gt;$C56,J56 &gt;0.1),1,0)</f>
        <v>0</v>
      </c>
      <c r="BS56" s="2">
        <f t="shared" ref="BS56:BS71" si="56">IF(AND(K138 &gt;0,K56&gt;$C56,K56 &gt;0.1),1,0)</f>
        <v>0</v>
      </c>
      <c r="BT56" s="2">
        <f t="shared" ref="BT56:BT71" si="57">IF(AND(L138 &gt;0,L56&gt;$C56,L56 &gt;0.1),1,0)</f>
        <v>0</v>
      </c>
      <c r="BU56" s="2">
        <f t="shared" ref="BU56:BU71" si="58">IF(AND(M138 &gt;0,M56&gt;$C56,M56 &gt;0.1),1,0)</f>
        <v>0</v>
      </c>
      <c r="BV56" s="2">
        <f t="shared" ref="BV56:BV71" si="59">IF(AND(N138 &gt;0,N56&gt;$C56,N56 &gt;0.1),1,0)</f>
        <v>0</v>
      </c>
      <c r="BW56" s="2">
        <f t="shared" ref="BW56:BW71" si="60">IF(AND(O138 &gt;0,O56&gt;$C56,O56 &gt;0.1),1,0)</f>
        <v>0</v>
      </c>
      <c r="BX56" s="2">
        <f t="shared" ref="BX56:BX71" si="61">IF(AND(P138 &gt;0,P56&gt;$C56,P56 &gt;0.1),1,0)</f>
        <v>0</v>
      </c>
      <c r="BY56" s="2">
        <f t="shared" ref="BY56:BY71" si="62">IF(AND(Q138 &gt;0,Q56&gt;$C56,Q56 &gt;0.1),1,0)</f>
        <v>0</v>
      </c>
      <c r="BZ56" s="2">
        <f t="shared" ref="BZ56:BZ71" si="63">IF(AND(R138 &gt;0,R56&gt;$C56,R56 &gt;0.1),1,0)</f>
        <v>0</v>
      </c>
      <c r="CA56" s="2">
        <f t="shared" ref="CA56:CA71" si="64">IF(AND(S138 &gt;0,S56&gt;$C56,S56 &gt;0.1),1,0)</f>
        <v>0</v>
      </c>
      <c r="CB56" s="2">
        <f t="shared" ref="CB56:CB71" si="65">IF(AND(T138 &gt;0,T56&gt;$C56,T56 &gt;0.1),1,0)</f>
        <v>0</v>
      </c>
      <c r="CC56" s="2">
        <f t="shared" ref="CC56:CC71" si="66">IF(AND(U138 &gt;0,U56&gt;$C56,U56 &gt;0.1),1,0)</f>
        <v>0</v>
      </c>
      <c r="CD56" s="2">
        <f t="shared" ref="CD56:CD71" si="67">IF(AND(V138 &gt;0,V56&gt;$C56,V56 &gt;0.1),1,0)</f>
        <v>0</v>
      </c>
      <c r="CE56" s="2">
        <f t="shared" ref="CE56:CE71" si="68">IF(AND(W138 &gt;0,W56&gt;$C56,W56 &gt;0.1),1,0)</f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КА-1Б  -  Гун</v>
      </c>
      <c r="B57" s="10" t="s">
        <v>330</v>
      </c>
      <c r="C57" s="18">
        <v>4</v>
      </c>
      <c r="D57" s="18">
        <v>1</v>
      </c>
      <c r="E57" s="22" t="s">
        <v>726</v>
      </c>
      <c r="F57" s="22">
        <v>1</v>
      </c>
      <c r="G57" s="18">
        <v>1</v>
      </c>
      <c r="H57" s="20">
        <f t="shared" ca="1" si="17"/>
        <v>0</v>
      </c>
      <c r="I57" s="16" t="str">
        <f t="shared" si="18"/>
        <v>01K002SGBD25</v>
      </c>
      <c r="J57" s="54">
        <v>2.6</v>
      </c>
      <c r="K57" s="54">
        <v>2.2000000000000002</v>
      </c>
      <c r="L57" s="54">
        <v>2.2000000000000002</v>
      </c>
      <c r="M57" s="54">
        <v>2.4</v>
      </c>
      <c r="N57" s="54">
        <v>2.2000000000000002</v>
      </c>
      <c r="O57" s="54">
        <v>1.9</v>
      </c>
      <c r="P57" s="54">
        <v>2.6</v>
      </c>
      <c r="Q57" s="54">
        <v>2.6</v>
      </c>
      <c r="R57" s="54">
        <v>2</v>
      </c>
      <c r="S57" s="54">
        <v>2.6</v>
      </c>
      <c r="T57" s="54">
        <v>1.9</v>
      </c>
      <c r="U57" s="54">
        <v>1.8</v>
      </c>
      <c r="V57" s="54">
        <v>1.9</v>
      </c>
      <c r="W57" s="56">
        <v>0</v>
      </c>
      <c r="X57" s="2">
        <f t="shared" ca="1" si="53"/>
        <v>0</v>
      </c>
      <c r="Y57" s="2">
        <f t="shared" ca="1" si="53"/>
        <v>0</v>
      </c>
      <c r="Z57" s="2">
        <f t="shared" ca="1" si="51"/>
        <v>0</v>
      </c>
      <c r="AA57" s="2">
        <f t="shared" ca="1" si="51"/>
        <v>0</v>
      </c>
      <c r="AB57" s="2">
        <f t="shared" ca="1" si="51"/>
        <v>0</v>
      </c>
      <c r="AC57" s="2">
        <f t="shared" ca="1" si="51"/>
        <v>0</v>
      </c>
      <c r="AD57" s="2">
        <f t="shared" ca="1" si="51"/>
        <v>0</v>
      </c>
      <c r="AE57" s="2">
        <f t="shared" ca="1" si="51"/>
        <v>0</v>
      </c>
      <c r="AF57" s="2">
        <f t="shared" ca="1" si="51"/>
        <v>0</v>
      </c>
      <c r="AG57" s="2">
        <f t="shared" ca="1" si="51"/>
        <v>0</v>
      </c>
      <c r="AH57" s="2">
        <f t="shared" ca="1" si="51"/>
        <v>0</v>
      </c>
      <c r="AI57" s="2">
        <f t="shared" ca="1" si="51"/>
        <v>0</v>
      </c>
      <c r="AJ57" s="2">
        <f t="shared" ca="1" si="51"/>
        <v>0</v>
      </c>
      <c r="AK57" s="2">
        <f t="shared" ca="1" si="51"/>
        <v>0</v>
      </c>
      <c r="AL57" s="55">
        <v>2.2494988184300002</v>
      </c>
      <c r="AM57" s="55">
        <v>2.31081351502</v>
      </c>
      <c r="AN57" s="55">
        <v>2.2630028535000002</v>
      </c>
      <c r="AO57" s="55">
        <v>2.2684680358799998</v>
      </c>
      <c r="AP57" s="55">
        <v>2.25555095582</v>
      </c>
      <c r="AQ57" s="55">
        <v>2.29723135351</v>
      </c>
      <c r="AR57" s="55">
        <v>2.24754300757</v>
      </c>
      <c r="AS57" s="55">
        <v>2.2416244832199999</v>
      </c>
      <c r="AT57" s="55">
        <v>2.2066817972699999</v>
      </c>
      <c r="AU57" s="55">
        <v>2.2369668169499999</v>
      </c>
      <c r="AV57" s="55">
        <v>2.2425370999199998</v>
      </c>
      <c r="AW57" s="55">
        <v>2.2739339317599998</v>
      </c>
      <c r="AX57" s="55">
        <v>2.2580974148199999</v>
      </c>
      <c r="AY57" s="55">
        <v>0</v>
      </c>
      <c r="AZ57" s="2">
        <f t="shared" ca="1" si="54"/>
        <v>0</v>
      </c>
      <c r="BA57" s="2">
        <f t="shared" ca="1" si="54"/>
        <v>1</v>
      </c>
      <c r="BB57" s="2">
        <f t="shared" ca="1" si="52"/>
        <v>0</v>
      </c>
      <c r="BC57" s="2">
        <f t="shared" ca="1" si="52"/>
        <v>0</v>
      </c>
      <c r="BD57" s="2">
        <f t="shared" ca="1" si="52"/>
        <v>0</v>
      </c>
      <c r="BE57" s="2">
        <f t="shared" ca="1" si="52"/>
        <v>0</v>
      </c>
      <c r="BF57" s="2">
        <f t="shared" ca="1" si="52"/>
        <v>0</v>
      </c>
      <c r="BG57" s="2">
        <f t="shared" ca="1" si="52"/>
        <v>0</v>
      </c>
      <c r="BH57" s="2">
        <f t="shared" ca="1" si="52"/>
        <v>0</v>
      </c>
      <c r="BI57" s="2">
        <f t="shared" ca="1" si="52"/>
        <v>0</v>
      </c>
      <c r="BJ57" s="2">
        <f t="shared" ca="1" si="52"/>
        <v>1</v>
      </c>
      <c r="BK57" s="2">
        <f t="shared" ca="1" si="52"/>
        <v>0</v>
      </c>
      <c r="BL57" s="2">
        <f t="shared" ca="1" si="52"/>
        <v>0</v>
      </c>
      <c r="BM57" s="2">
        <f t="shared" ca="1" si="52"/>
        <v>0</v>
      </c>
      <c r="BN57" s="2" t="str">
        <f t="shared" si="21"/>
        <v>SG</v>
      </c>
      <c r="BP57" s="2">
        <f t="shared" si="36"/>
        <v>1</v>
      </c>
      <c r="BR57" s="2">
        <f t="shared" si="55"/>
        <v>0</v>
      </c>
      <c r="BS57" s="2">
        <f t="shared" si="56"/>
        <v>0</v>
      </c>
      <c r="BT57" s="2">
        <f t="shared" si="57"/>
        <v>0</v>
      </c>
      <c r="BU57" s="2">
        <f t="shared" si="58"/>
        <v>0</v>
      </c>
      <c r="BV57" s="2">
        <f t="shared" si="59"/>
        <v>0</v>
      </c>
      <c r="BW57" s="2">
        <f t="shared" si="60"/>
        <v>0</v>
      </c>
      <c r="BX57" s="2">
        <f t="shared" si="61"/>
        <v>0</v>
      </c>
      <c r="BY57" s="2">
        <f t="shared" si="62"/>
        <v>0</v>
      </c>
      <c r="BZ57" s="2">
        <f t="shared" si="63"/>
        <v>0</v>
      </c>
      <c r="CA57" s="2">
        <f t="shared" si="64"/>
        <v>0</v>
      </c>
      <c r="CB57" s="2">
        <f t="shared" si="65"/>
        <v>0</v>
      </c>
      <c r="CC57" s="2">
        <f t="shared" si="66"/>
        <v>0</v>
      </c>
      <c r="CD57" s="2">
        <f t="shared" si="67"/>
        <v>0</v>
      </c>
      <c r="CE57" s="2">
        <f t="shared" si="68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КА-2А  -  Гун</v>
      </c>
      <c r="B58" s="10" t="s">
        <v>331</v>
      </c>
      <c r="C58" s="18">
        <v>4</v>
      </c>
      <c r="D58" s="18">
        <v>1</v>
      </c>
      <c r="E58" s="22" t="s">
        <v>726</v>
      </c>
      <c r="F58" s="22">
        <v>1</v>
      </c>
      <c r="G58" s="18">
        <v>1</v>
      </c>
      <c r="H58" s="20">
        <f t="shared" ca="1" si="17"/>
        <v>0</v>
      </c>
      <c r="I58" s="16" t="str">
        <f t="shared" si="18"/>
        <v>02K002SGAD25</v>
      </c>
      <c r="J58" s="54">
        <v>2.5</v>
      </c>
      <c r="K58" s="54">
        <v>2.5</v>
      </c>
      <c r="L58" s="54">
        <v>2.5</v>
      </c>
      <c r="M58" s="54">
        <v>2.5</v>
      </c>
      <c r="N58" s="54">
        <v>2.5</v>
      </c>
      <c r="O58" s="54">
        <v>2.5</v>
      </c>
      <c r="P58" s="54">
        <v>2.5</v>
      </c>
      <c r="Q58" s="54">
        <v>2.5</v>
      </c>
      <c r="R58" s="54">
        <v>2.5</v>
      </c>
      <c r="S58" s="54">
        <v>2.5</v>
      </c>
      <c r="T58" s="54">
        <v>1.9</v>
      </c>
      <c r="U58" s="54">
        <v>1.9</v>
      </c>
      <c r="V58" s="54">
        <v>2</v>
      </c>
      <c r="W58" s="56">
        <v>1.7</v>
      </c>
      <c r="X58" s="2">
        <f t="shared" ca="1" si="53"/>
        <v>0</v>
      </c>
      <c r="Y58" s="2">
        <f t="shared" ca="1" si="53"/>
        <v>0</v>
      </c>
      <c r="Z58" s="2">
        <f t="shared" ca="1" si="51"/>
        <v>0</v>
      </c>
      <c r="AA58" s="2">
        <f t="shared" ca="1" si="51"/>
        <v>0</v>
      </c>
      <c r="AB58" s="2">
        <f t="shared" ca="1" si="51"/>
        <v>0</v>
      </c>
      <c r="AC58" s="2">
        <f t="shared" ca="1" si="51"/>
        <v>0</v>
      </c>
      <c r="AD58" s="2">
        <f t="shared" ca="1" si="51"/>
        <v>0</v>
      </c>
      <c r="AE58" s="2">
        <f t="shared" ca="1" si="51"/>
        <v>0</v>
      </c>
      <c r="AF58" s="2">
        <f t="shared" ca="1" si="51"/>
        <v>0</v>
      </c>
      <c r="AG58" s="2">
        <f t="shared" ca="1" si="51"/>
        <v>0</v>
      </c>
      <c r="AH58" s="2">
        <f t="shared" ca="1" si="51"/>
        <v>0</v>
      </c>
      <c r="AI58" s="2">
        <f t="shared" ca="1" si="51"/>
        <v>0</v>
      </c>
      <c r="AJ58" s="2">
        <f t="shared" ca="1" si="51"/>
        <v>0</v>
      </c>
      <c r="AK58" s="2">
        <f t="shared" ca="1" si="51"/>
        <v>0</v>
      </c>
      <c r="AL58" s="55">
        <v>2.6219112758977401</v>
      </c>
      <c r="AM58" s="55">
        <v>2.6837067748700001</v>
      </c>
      <c r="AN58" s="55">
        <v>2.7117055108199999</v>
      </c>
      <c r="AO58" s="55">
        <v>2.7442182660099999</v>
      </c>
      <c r="AP58" s="55">
        <v>2.6375788637599999</v>
      </c>
      <c r="AQ58" s="55">
        <v>2.28696996016</v>
      </c>
      <c r="AR58" s="55">
        <v>2.4790871125699998</v>
      </c>
      <c r="AS58" s="55">
        <v>2.57035507341</v>
      </c>
      <c r="AT58" s="55">
        <v>2.6357912518000002</v>
      </c>
      <c r="AU58" s="55">
        <v>2.7001590288999999</v>
      </c>
      <c r="AV58" s="55">
        <v>2.64517877772</v>
      </c>
      <c r="AW58" s="55">
        <v>2.6742816433500001</v>
      </c>
      <c r="AX58" s="55">
        <v>2.7585533085399998</v>
      </c>
      <c r="AY58" s="55">
        <v>2.7913958483300001</v>
      </c>
      <c r="AZ58" s="2">
        <f t="shared" ca="1" si="54"/>
        <v>0</v>
      </c>
      <c r="BA58" s="2">
        <f t="shared" ca="1" si="54"/>
        <v>1</v>
      </c>
      <c r="BB58" s="2">
        <f t="shared" ca="1" si="52"/>
        <v>0</v>
      </c>
      <c r="BC58" s="2">
        <f t="shared" ca="1" si="52"/>
        <v>0</v>
      </c>
      <c r="BD58" s="2">
        <f t="shared" ca="1" si="52"/>
        <v>0</v>
      </c>
      <c r="BE58" s="2">
        <f t="shared" ca="1" si="52"/>
        <v>0</v>
      </c>
      <c r="BF58" s="2">
        <f t="shared" ca="1" si="52"/>
        <v>0</v>
      </c>
      <c r="BG58" s="2">
        <f t="shared" ca="1" si="52"/>
        <v>0</v>
      </c>
      <c r="BH58" s="2">
        <f t="shared" ca="1" si="52"/>
        <v>0</v>
      </c>
      <c r="BI58" s="2">
        <f t="shared" ca="1" si="52"/>
        <v>0</v>
      </c>
      <c r="BJ58" s="2">
        <f t="shared" ca="1" si="52"/>
        <v>1</v>
      </c>
      <c r="BK58" s="2">
        <f t="shared" ca="1" si="52"/>
        <v>0</v>
      </c>
      <c r="BL58" s="2">
        <f t="shared" ca="1" si="52"/>
        <v>0</v>
      </c>
      <c r="BM58" s="2">
        <f t="shared" ca="1" si="52"/>
        <v>0</v>
      </c>
      <c r="BN58" s="2" t="str">
        <f t="shared" si="21"/>
        <v>SG</v>
      </c>
      <c r="BO58" s="2">
        <f>IF(AND(COUNTIF(J58:W58,"&gt;0")&gt;6,COUNTIF(J58:W58,"&gt;0")=SUM(BR58:CE58)),SUM(BR58:CE58),0)</f>
        <v>0</v>
      </c>
      <c r="BP58" s="2">
        <f t="shared" si="36"/>
        <v>1</v>
      </c>
      <c r="BR58" s="2">
        <f t="shared" si="55"/>
        <v>0</v>
      </c>
      <c r="BS58" s="2">
        <f t="shared" si="56"/>
        <v>0</v>
      </c>
      <c r="BT58" s="2">
        <f t="shared" si="57"/>
        <v>0</v>
      </c>
      <c r="BU58" s="2">
        <f t="shared" si="58"/>
        <v>0</v>
      </c>
      <c r="BV58" s="2">
        <f t="shared" si="59"/>
        <v>0</v>
      </c>
      <c r="BW58" s="2">
        <f t="shared" si="60"/>
        <v>0</v>
      </c>
      <c r="BX58" s="2">
        <f t="shared" si="61"/>
        <v>0</v>
      </c>
      <c r="BY58" s="2">
        <f t="shared" si="62"/>
        <v>0</v>
      </c>
      <c r="BZ58" s="2">
        <f t="shared" si="63"/>
        <v>0</v>
      </c>
      <c r="CA58" s="2">
        <f t="shared" si="64"/>
        <v>0</v>
      </c>
      <c r="CB58" s="2">
        <f t="shared" si="65"/>
        <v>0</v>
      </c>
      <c r="CC58" s="2">
        <f t="shared" si="66"/>
        <v>0</v>
      </c>
      <c r="CD58" s="2">
        <f t="shared" si="67"/>
        <v>0</v>
      </c>
      <c r="CE58" s="2">
        <f t="shared" si="68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КА-2Б  -  Гун</v>
      </c>
      <c r="B59" s="10" t="s">
        <v>332</v>
      </c>
      <c r="C59" s="18">
        <v>4</v>
      </c>
      <c r="D59" s="18">
        <v>1</v>
      </c>
      <c r="E59" s="22" t="s">
        <v>726</v>
      </c>
      <c r="F59" s="22">
        <v>1</v>
      </c>
      <c r="G59" s="18">
        <v>1</v>
      </c>
      <c r="H59" s="20">
        <f t="shared" ca="1" si="17"/>
        <v>0</v>
      </c>
      <c r="I59" s="16" t="str">
        <f t="shared" si="18"/>
        <v>02K002SGBD25</v>
      </c>
      <c r="J59" s="54">
        <v>2.44</v>
      </c>
      <c r="K59" s="54">
        <v>3.4</v>
      </c>
      <c r="L59" s="54">
        <v>3</v>
      </c>
      <c r="M59" s="54">
        <v>2.8</v>
      </c>
      <c r="N59" s="54">
        <v>2.8</v>
      </c>
      <c r="O59" s="54">
        <v>2.6</v>
      </c>
      <c r="P59" s="54">
        <v>3.1</v>
      </c>
      <c r="Q59" s="54">
        <v>3.2</v>
      </c>
      <c r="R59" s="54">
        <v>2</v>
      </c>
      <c r="S59" s="54">
        <v>2</v>
      </c>
      <c r="T59" s="54">
        <v>3.2</v>
      </c>
      <c r="U59" s="54">
        <v>3.6</v>
      </c>
      <c r="V59" s="54">
        <v>3.6</v>
      </c>
      <c r="W59" s="56">
        <v>2.9</v>
      </c>
      <c r="X59" s="2">
        <f t="shared" ca="1" si="53"/>
        <v>0</v>
      </c>
      <c r="Y59" s="2">
        <f t="shared" ca="1" si="53"/>
        <v>0</v>
      </c>
      <c r="Z59" s="2">
        <f t="shared" ca="1" si="51"/>
        <v>0</v>
      </c>
      <c r="AA59" s="2">
        <f t="shared" ca="1" si="51"/>
        <v>0</v>
      </c>
      <c r="AB59" s="2">
        <f t="shared" ca="1" si="51"/>
        <v>0</v>
      </c>
      <c r="AC59" s="2">
        <f t="shared" ca="1" si="51"/>
        <v>0</v>
      </c>
      <c r="AD59" s="2">
        <f t="shared" ca="1" si="51"/>
        <v>0</v>
      </c>
      <c r="AE59" s="2">
        <f t="shared" ca="1" si="51"/>
        <v>0</v>
      </c>
      <c r="AF59" s="2">
        <f t="shared" ca="1" si="51"/>
        <v>0</v>
      </c>
      <c r="AG59" s="2">
        <f t="shared" ca="1" si="51"/>
        <v>0</v>
      </c>
      <c r="AH59" s="2">
        <f t="shared" ca="1" si="51"/>
        <v>20</v>
      </c>
      <c r="AI59" s="2">
        <f t="shared" ca="1" si="51"/>
        <v>0</v>
      </c>
      <c r="AJ59" s="2">
        <f t="shared" ca="1" si="51"/>
        <v>0</v>
      </c>
      <c r="AK59" s="2">
        <f t="shared" ca="1" si="51"/>
        <v>0</v>
      </c>
      <c r="AL59" s="55">
        <v>2.44368261803</v>
      </c>
      <c r="AM59" s="55">
        <v>2.4592232735100001</v>
      </c>
      <c r="AN59" s="55">
        <v>2.47159505636</v>
      </c>
      <c r="AO59" s="55">
        <v>2.4362059817500001</v>
      </c>
      <c r="AP59" s="55">
        <v>2.4059481696799998</v>
      </c>
      <c r="AQ59" s="55">
        <v>2.2485027931600001</v>
      </c>
      <c r="AR59" s="55">
        <v>2.3086539793599998</v>
      </c>
      <c r="AS59" s="55">
        <v>2.3339447123000001</v>
      </c>
      <c r="AT59" s="55">
        <v>2.3582147766400001</v>
      </c>
      <c r="AU59" s="55">
        <v>2.3679403298300001</v>
      </c>
      <c r="AV59" s="55">
        <v>2.4227506542100001</v>
      </c>
      <c r="AW59" s="55">
        <v>2.3882535543899999</v>
      </c>
      <c r="AX59" s="55">
        <v>2.4306070912400002</v>
      </c>
      <c r="AY59" s="55">
        <v>2.4061651468999998</v>
      </c>
      <c r="AZ59" s="2">
        <f t="shared" ca="1" si="54"/>
        <v>0</v>
      </c>
      <c r="BA59" s="2">
        <f t="shared" ca="1" si="54"/>
        <v>1</v>
      </c>
      <c r="BB59" s="2">
        <f t="shared" ca="1" si="52"/>
        <v>0</v>
      </c>
      <c r="BC59" s="2">
        <f t="shared" ca="1" si="52"/>
        <v>0</v>
      </c>
      <c r="BD59" s="2">
        <f t="shared" ca="1" si="52"/>
        <v>0</v>
      </c>
      <c r="BE59" s="2">
        <f t="shared" ca="1" si="52"/>
        <v>0</v>
      </c>
      <c r="BF59" s="2">
        <f t="shared" ca="1" si="52"/>
        <v>0</v>
      </c>
      <c r="BG59" s="2">
        <f t="shared" ca="1" si="52"/>
        <v>0</v>
      </c>
      <c r="BH59" s="2">
        <f t="shared" ca="1" si="52"/>
        <v>0</v>
      </c>
      <c r="BI59" s="2">
        <f t="shared" ca="1" si="52"/>
        <v>0</v>
      </c>
      <c r="BJ59" s="2">
        <f t="shared" ca="1" si="52"/>
        <v>1</v>
      </c>
      <c r="BK59" s="2">
        <f t="shared" ca="1" si="52"/>
        <v>0</v>
      </c>
      <c r="BL59" s="2">
        <f t="shared" ca="1" si="52"/>
        <v>0</v>
      </c>
      <c r="BM59" s="2">
        <f t="shared" ca="1" si="52"/>
        <v>0</v>
      </c>
      <c r="BN59" s="2" t="str">
        <f t="shared" si="21"/>
        <v>SG</v>
      </c>
      <c r="BO59" s="2">
        <f>IF(AND(COUNTIF(J59:W59,"&gt;0")&gt;6,COUNTIF(J59:W59,"&gt;0")=SUM(BR59:CE59)),SUM(BR59:CE59),0)</f>
        <v>0</v>
      </c>
      <c r="BP59" s="2">
        <f t="shared" si="36"/>
        <v>1</v>
      </c>
      <c r="BR59" s="2">
        <f t="shared" si="55"/>
        <v>0</v>
      </c>
      <c r="BS59" s="2">
        <f t="shared" si="56"/>
        <v>0</v>
      </c>
      <c r="BT59" s="2">
        <f t="shared" si="57"/>
        <v>0</v>
      </c>
      <c r="BU59" s="2">
        <f t="shared" si="58"/>
        <v>0</v>
      </c>
      <c r="BV59" s="2">
        <f t="shared" si="59"/>
        <v>0</v>
      </c>
      <c r="BW59" s="2">
        <f t="shared" si="60"/>
        <v>0</v>
      </c>
      <c r="BX59" s="2">
        <f t="shared" si="61"/>
        <v>0</v>
      </c>
      <c r="BY59" s="2">
        <f t="shared" si="62"/>
        <v>0</v>
      </c>
      <c r="BZ59" s="2">
        <f t="shared" si="63"/>
        <v>0</v>
      </c>
      <c r="CA59" s="2">
        <f t="shared" si="64"/>
        <v>0</v>
      </c>
      <c r="CB59" s="2">
        <f t="shared" si="65"/>
        <v>0</v>
      </c>
      <c r="CC59" s="2">
        <f t="shared" si="66"/>
        <v>0</v>
      </c>
      <c r="CD59" s="2">
        <f t="shared" si="67"/>
        <v>0</v>
      </c>
      <c r="CE59" s="2">
        <f t="shared" si="68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КА-3А  -  Гун</v>
      </c>
      <c r="B60" s="10" t="s">
        <v>333</v>
      </c>
      <c r="C60" s="18">
        <v>4</v>
      </c>
      <c r="D60" s="18">
        <v>1</v>
      </c>
      <c r="E60" s="22" t="s">
        <v>726</v>
      </c>
      <c r="F60" s="22">
        <v>1</v>
      </c>
      <c r="G60" s="18">
        <v>1</v>
      </c>
      <c r="H60" s="20">
        <f t="shared" ca="1" si="17"/>
        <v>0</v>
      </c>
      <c r="I60" s="16" t="str">
        <f t="shared" si="18"/>
        <v>03K002SGAD25</v>
      </c>
      <c r="J60" s="54">
        <v>2.7</v>
      </c>
      <c r="K60" s="54">
        <v>2.5</v>
      </c>
      <c r="L60" s="54">
        <v>3.4</v>
      </c>
      <c r="M60" s="54">
        <v>3.4</v>
      </c>
      <c r="N60" s="54">
        <v>2.1</v>
      </c>
      <c r="O60" s="54">
        <v>2</v>
      </c>
      <c r="P60" s="54">
        <v>2.1</v>
      </c>
      <c r="Q60" s="54">
        <v>2</v>
      </c>
      <c r="R60" s="54">
        <v>3.1</v>
      </c>
      <c r="S60" s="54">
        <v>2.5</v>
      </c>
      <c r="T60" s="54">
        <v>2.2000000000000002</v>
      </c>
      <c r="U60" s="54">
        <v>2.2999999999999998</v>
      </c>
      <c r="V60" s="54">
        <v>2.5</v>
      </c>
      <c r="W60" s="56">
        <v>0</v>
      </c>
      <c r="X60" s="2">
        <f t="shared" ca="1" si="53"/>
        <v>0</v>
      </c>
      <c r="Y60" s="2">
        <f t="shared" ca="1" si="53"/>
        <v>0</v>
      </c>
      <c r="Z60" s="2">
        <f t="shared" ca="1" si="51"/>
        <v>0</v>
      </c>
      <c r="AA60" s="2">
        <f t="shared" ca="1" si="51"/>
        <v>0</v>
      </c>
      <c r="AB60" s="2">
        <f t="shared" ca="1" si="51"/>
        <v>0</v>
      </c>
      <c r="AC60" s="2">
        <f t="shared" ca="1" si="51"/>
        <v>0</v>
      </c>
      <c r="AD60" s="2">
        <f t="shared" ca="1" si="51"/>
        <v>0</v>
      </c>
      <c r="AE60" s="2">
        <f t="shared" ca="1" si="51"/>
        <v>0</v>
      </c>
      <c r="AF60" s="2">
        <f t="shared" ca="1" si="51"/>
        <v>20</v>
      </c>
      <c r="AG60" s="2">
        <f t="shared" ca="1" si="51"/>
        <v>0</v>
      </c>
      <c r="AH60" s="2">
        <f t="shared" ca="1" si="51"/>
        <v>0</v>
      </c>
      <c r="AI60" s="2">
        <f t="shared" ca="1" si="51"/>
        <v>0</v>
      </c>
      <c r="AJ60" s="2">
        <f t="shared" ca="1" si="51"/>
        <v>0</v>
      </c>
      <c r="AK60" s="2">
        <f t="shared" ca="1" si="51"/>
        <v>0</v>
      </c>
      <c r="AL60" s="55">
        <v>2.4446047379600002</v>
      </c>
      <c r="AM60" s="55">
        <v>2.4596072055799998</v>
      </c>
      <c r="AN60" s="55">
        <v>2.4947635246200002</v>
      </c>
      <c r="AO60" s="55">
        <v>2.4390599066399998</v>
      </c>
      <c r="AP60" s="55">
        <v>2.4626899408999998</v>
      </c>
      <c r="AQ60" s="55">
        <v>2.4297996313599999</v>
      </c>
      <c r="AR60" s="55">
        <v>2.4257700028600002</v>
      </c>
      <c r="AS60" s="55">
        <v>2.3839813578900002</v>
      </c>
      <c r="AT60" s="55">
        <v>2.3497164418200001</v>
      </c>
      <c r="AU60" s="55">
        <v>2.2852140420999998</v>
      </c>
      <c r="AV60" s="55">
        <v>2.25636597421</v>
      </c>
      <c r="AW60" s="55">
        <v>2.2549414967699999</v>
      </c>
      <c r="AX60" s="55">
        <v>2.2602591839800001</v>
      </c>
      <c r="AY60" s="55">
        <v>0</v>
      </c>
      <c r="AZ60" s="2">
        <f t="shared" ca="1" si="54"/>
        <v>0</v>
      </c>
      <c r="BA60" s="2">
        <f t="shared" ca="1" si="54"/>
        <v>1</v>
      </c>
      <c r="BB60" s="2">
        <f t="shared" ca="1" si="52"/>
        <v>0</v>
      </c>
      <c r="BC60" s="2">
        <f t="shared" ca="1" si="52"/>
        <v>0</v>
      </c>
      <c r="BD60" s="2">
        <f t="shared" ca="1" si="52"/>
        <v>0</v>
      </c>
      <c r="BE60" s="2">
        <f t="shared" ca="1" si="52"/>
        <v>0</v>
      </c>
      <c r="BF60" s="2">
        <f t="shared" ca="1" si="52"/>
        <v>0</v>
      </c>
      <c r="BG60" s="2">
        <f t="shared" ca="1" si="52"/>
        <v>0</v>
      </c>
      <c r="BH60" s="2">
        <f t="shared" ca="1" si="52"/>
        <v>0</v>
      </c>
      <c r="BI60" s="2">
        <f t="shared" ca="1" si="52"/>
        <v>0</v>
      </c>
      <c r="BJ60" s="2">
        <f t="shared" ca="1" si="52"/>
        <v>1</v>
      </c>
      <c r="BK60" s="2">
        <f t="shared" ca="1" si="52"/>
        <v>0</v>
      </c>
      <c r="BL60" s="2">
        <f t="shared" ca="1" si="52"/>
        <v>0</v>
      </c>
      <c r="BM60" s="2">
        <f t="shared" ca="1" si="52"/>
        <v>0</v>
      </c>
      <c r="BN60" s="2" t="str">
        <f t="shared" si="21"/>
        <v>SG</v>
      </c>
      <c r="BP60" s="2">
        <f t="shared" si="36"/>
        <v>1</v>
      </c>
      <c r="BR60" s="2">
        <f t="shared" si="55"/>
        <v>0</v>
      </c>
      <c r="BS60" s="2">
        <f t="shared" si="56"/>
        <v>0</v>
      </c>
      <c r="BT60" s="2">
        <f t="shared" si="57"/>
        <v>0</v>
      </c>
      <c r="BU60" s="2">
        <f t="shared" si="58"/>
        <v>0</v>
      </c>
      <c r="BV60" s="2">
        <f t="shared" si="59"/>
        <v>0</v>
      </c>
      <c r="BW60" s="2">
        <f t="shared" si="60"/>
        <v>0</v>
      </c>
      <c r="BX60" s="2">
        <f t="shared" si="61"/>
        <v>0</v>
      </c>
      <c r="BY60" s="2">
        <f t="shared" si="62"/>
        <v>0</v>
      </c>
      <c r="BZ60" s="2">
        <f t="shared" si="63"/>
        <v>0</v>
      </c>
      <c r="CA60" s="2">
        <f t="shared" si="64"/>
        <v>0</v>
      </c>
      <c r="CB60" s="2">
        <f t="shared" si="65"/>
        <v>0</v>
      </c>
      <c r="CC60" s="2">
        <f t="shared" si="66"/>
        <v>0</v>
      </c>
      <c r="CD60" s="2">
        <f t="shared" si="67"/>
        <v>0</v>
      </c>
      <c r="CE60" s="2">
        <f t="shared" si="68"/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КА-3Б  -  Гун</v>
      </c>
      <c r="B61" s="12" t="s">
        <v>334</v>
      </c>
      <c r="C61" s="18">
        <v>4</v>
      </c>
      <c r="D61" s="18">
        <v>1</v>
      </c>
      <c r="E61" s="22" t="s">
        <v>726</v>
      </c>
      <c r="F61" s="22">
        <v>1</v>
      </c>
      <c r="G61" s="18">
        <v>1</v>
      </c>
      <c r="H61" s="20">
        <f t="shared" ca="1" si="17"/>
        <v>0</v>
      </c>
      <c r="I61" s="16" t="str">
        <f t="shared" si="18"/>
        <v>03K002SGBD25</v>
      </c>
      <c r="J61" s="54">
        <v>2.7</v>
      </c>
      <c r="K61" s="54">
        <v>1.7</v>
      </c>
      <c r="L61" s="54">
        <v>2</v>
      </c>
      <c r="M61" s="54">
        <v>1.7</v>
      </c>
      <c r="N61" s="54">
        <v>1.7</v>
      </c>
      <c r="O61" s="54">
        <v>2.2999999999999998</v>
      </c>
      <c r="P61" s="54">
        <v>2.1</v>
      </c>
      <c r="Q61" s="54">
        <v>2.1</v>
      </c>
      <c r="R61" s="54">
        <v>1.6</v>
      </c>
      <c r="S61" s="54">
        <v>1.6</v>
      </c>
      <c r="T61" s="54">
        <v>1.5</v>
      </c>
      <c r="U61" s="54">
        <v>1.5</v>
      </c>
      <c r="V61" s="54">
        <v>1.5</v>
      </c>
      <c r="W61" s="56">
        <v>1.5</v>
      </c>
      <c r="X61" s="2">
        <f t="shared" ca="1" si="53"/>
        <v>0</v>
      </c>
      <c r="Y61" s="2">
        <f t="shared" ca="1" si="53"/>
        <v>0</v>
      </c>
      <c r="Z61" s="2">
        <f t="shared" ca="1" si="51"/>
        <v>0</v>
      </c>
      <c r="AA61" s="2">
        <f t="shared" ca="1" si="51"/>
        <v>0</v>
      </c>
      <c r="AB61" s="2">
        <f t="shared" ca="1" si="51"/>
        <v>0</v>
      </c>
      <c r="AC61" s="2">
        <f t="shared" ca="1" si="51"/>
        <v>0</v>
      </c>
      <c r="AD61" s="2">
        <f t="shared" ca="1" si="51"/>
        <v>0</v>
      </c>
      <c r="AE61" s="2">
        <f t="shared" ca="1" si="51"/>
        <v>0</v>
      </c>
      <c r="AF61" s="2">
        <f t="shared" ca="1" si="51"/>
        <v>0</v>
      </c>
      <c r="AG61" s="2">
        <f t="shared" ca="1" si="51"/>
        <v>0</v>
      </c>
      <c r="AH61" s="2">
        <f t="shared" ca="1" si="51"/>
        <v>0</v>
      </c>
      <c r="AI61" s="2">
        <f t="shared" ca="1" si="51"/>
        <v>0</v>
      </c>
      <c r="AJ61" s="2">
        <f t="shared" ca="1" si="51"/>
        <v>0</v>
      </c>
      <c r="AK61" s="2">
        <f t="shared" ca="1" si="51"/>
        <v>0</v>
      </c>
      <c r="AL61" s="55">
        <v>2.2830988112299999</v>
      </c>
      <c r="AM61" s="55">
        <v>2.29551599308</v>
      </c>
      <c r="AN61" s="55">
        <v>2.2375676697800002</v>
      </c>
      <c r="AO61" s="55">
        <v>2.2789659391699999</v>
      </c>
      <c r="AP61" s="55">
        <v>2.1869402254599999</v>
      </c>
      <c r="AQ61" s="55">
        <v>2.26144595353</v>
      </c>
      <c r="AR61" s="55">
        <v>2.2265836940199999</v>
      </c>
      <c r="AS61" s="55">
        <v>2.2149210131300001</v>
      </c>
      <c r="AT61" s="55">
        <v>2.2391919228999999</v>
      </c>
      <c r="AU61" s="55">
        <v>2.1007750288299998</v>
      </c>
      <c r="AV61" s="55">
        <v>2.0260339085700001</v>
      </c>
      <c r="AW61" s="55">
        <v>2.0073444916000001</v>
      </c>
      <c r="AX61" s="55">
        <v>2.1906438685934693</v>
      </c>
      <c r="AY61" s="55">
        <v>2.760428502295261</v>
      </c>
      <c r="AZ61" s="2">
        <f t="shared" ca="1" si="54"/>
        <v>0</v>
      </c>
      <c r="BA61" s="2">
        <f t="shared" ca="1" si="54"/>
        <v>1</v>
      </c>
      <c r="BB61" s="2">
        <f t="shared" ca="1" si="52"/>
        <v>0</v>
      </c>
      <c r="BC61" s="2">
        <f t="shared" ca="1" si="52"/>
        <v>0</v>
      </c>
      <c r="BD61" s="2">
        <f t="shared" ca="1" si="52"/>
        <v>0</v>
      </c>
      <c r="BE61" s="2">
        <f t="shared" ca="1" si="52"/>
        <v>0</v>
      </c>
      <c r="BF61" s="2">
        <f t="shared" ca="1" si="52"/>
        <v>0</v>
      </c>
      <c r="BG61" s="2">
        <f t="shared" ca="1" si="52"/>
        <v>0</v>
      </c>
      <c r="BH61" s="2">
        <f t="shared" ca="1" si="52"/>
        <v>0</v>
      </c>
      <c r="BI61" s="2">
        <f t="shared" ca="1" si="52"/>
        <v>0</v>
      </c>
      <c r="BJ61" s="2">
        <f t="shared" ca="1" si="52"/>
        <v>1</v>
      </c>
      <c r="BK61" s="2">
        <f t="shared" ca="1" si="52"/>
        <v>0</v>
      </c>
      <c r="BL61" s="2">
        <f t="shared" ca="1" si="52"/>
        <v>0</v>
      </c>
      <c r="BM61" s="2">
        <f t="shared" ca="1" si="52"/>
        <v>0</v>
      </c>
      <c r="BN61" s="2" t="str">
        <f t="shared" si="21"/>
        <v>SG</v>
      </c>
      <c r="BO61" s="2">
        <f>IF(AND(COUNTIF(J61:W61,"&gt;0")&gt;6,COUNTIF(J61:W61,"&gt;0")=SUM(BR61:CE61)),SUM(BR61:CE61),0)</f>
        <v>0</v>
      </c>
      <c r="BP61" s="2">
        <f t="shared" si="36"/>
        <v>1</v>
      </c>
      <c r="BR61" s="2">
        <f t="shared" si="55"/>
        <v>0</v>
      </c>
      <c r="BS61" s="2">
        <f t="shared" si="56"/>
        <v>0</v>
      </c>
      <c r="BT61" s="2">
        <f t="shared" si="57"/>
        <v>0</v>
      </c>
      <c r="BU61" s="2">
        <f t="shared" si="58"/>
        <v>0</v>
      </c>
      <c r="BV61" s="2">
        <f t="shared" si="59"/>
        <v>0</v>
      </c>
      <c r="BW61" s="2">
        <f t="shared" si="60"/>
        <v>0</v>
      </c>
      <c r="BX61" s="2">
        <f t="shared" si="61"/>
        <v>0</v>
      </c>
      <c r="BY61" s="2">
        <f t="shared" si="62"/>
        <v>0</v>
      </c>
      <c r="BZ61" s="2">
        <f t="shared" si="63"/>
        <v>0</v>
      </c>
      <c r="CA61" s="2">
        <f t="shared" si="64"/>
        <v>0</v>
      </c>
      <c r="CB61" s="2">
        <f t="shared" si="65"/>
        <v>0</v>
      </c>
      <c r="CC61" s="2">
        <f t="shared" si="66"/>
        <v>0</v>
      </c>
      <c r="CD61" s="2">
        <f t="shared" si="67"/>
        <v>0</v>
      </c>
      <c r="CE61" s="2">
        <f t="shared" si="68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КА-4А  -  Гун</v>
      </c>
      <c r="B62" s="10" t="s">
        <v>335</v>
      </c>
      <c r="C62" s="18">
        <v>4</v>
      </c>
      <c r="D62" s="18">
        <v>1</v>
      </c>
      <c r="E62" s="22" t="s">
        <v>726</v>
      </c>
      <c r="F62" s="22">
        <v>1</v>
      </c>
      <c r="G62" s="18">
        <v>1</v>
      </c>
      <c r="H62" s="20">
        <f t="shared" ca="1" si="17"/>
        <v>0</v>
      </c>
      <c r="I62" s="16" t="str">
        <f t="shared" si="18"/>
        <v>04K002SGAD25</v>
      </c>
      <c r="J62" s="54">
        <v>1.7</v>
      </c>
      <c r="K62" s="54">
        <v>1.9</v>
      </c>
      <c r="L62" s="54">
        <v>2.2999999999999998</v>
      </c>
      <c r="M62" s="54">
        <v>2.1</v>
      </c>
      <c r="N62" s="54">
        <v>2</v>
      </c>
      <c r="O62" s="54">
        <v>2</v>
      </c>
      <c r="P62" s="54">
        <v>1.7</v>
      </c>
      <c r="Q62" s="54">
        <v>1.5</v>
      </c>
      <c r="R62" s="54">
        <v>2.6</v>
      </c>
      <c r="S62" s="54">
        <v>2.2000000000000002</v>
      </c>
      <c r="T62" s="54">
        <v>2.2000000000000002</v>
      </c>
      <c r="U62" s="54">
        <v>2.2000000000000002</v>
      </c>
      <c r="V62" s="54">
        <v>2.1</v>
      </c>
      <c r="W62" s="56">
        <v>2.5</v>
      </c>
      <c r="X62" s="2">
        <f t="shared" ca="1" si="53"/>
        <v>0</v>
      </c>
      <c r="Y62" s="2">
        <f t="shared" ca="1" si="53"/>
        <v>0</v>
      </c>
      <c r="Z62" s="2">
        <f t="shared" ca="1" si="51"/>
        <v>0</v>
      </c>
      <c r="AA62" s="2">
        <f t="shared" ca="1" si="51"/>
        <v>0</v>
      </c>
      <c r="AB62" s="2">
        <f t="shared" ca="1" si="51"/>
        <v>0</v>
      </c>
      <c r="AC62" s="2">
        <f t="shared" ref="AC62:AK90" ca="1" si="69">IF(O62&lt;&gt;"",IF(LEFT($E62,2)="+-",IF(OR(O62&lt;MIN($C62:$D62),O62&gt;MAX($C62:$D62)),1,0),IF(AND(1*$E62&gt;0,O62&gt;MAX($C62:$D62)),1,IF(AND(1*$E62&lt;0,O62&lt;MIN($C62:$D62)),1,0)))+10*IF(SUM(OFFSET($A$138,MATCH(MID($A62,1,SEARCH(" ",$A62)-1)&amp;"  -  ЧЧР",$A$138:$A$163,0)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$138,IFERROR(MATCH("КА-"&amp;MID($A62,4,2)*1&amp;"А  -  ЧЧР",$A$138:$A$163,0),MATCH("КА-"&amp;MID($A62,4,2)*1&amp;"  -  ЧЧР",$A$138:$A$163,0))-1,COLUMN(O62)-1,,)+OFFSET($A$138,IFERROR(MATCH("КА-"&amp;MID($A62,4,2)*1&amp;"Б  -  ЧЧР",$A$138:$A$163,0),MATCH("КА-"&amp;MID($A62,4,2)*1&amp;"  -  ЧЧР",$A$138:$A$163,0))-1,COLUMN(O62)-1,,)=48,1,0),1),1)),0),0)*IF($G62&gt;0,IF(COLUMN(Y$7)-COLUMN($J$7)&gt;=$D$2+$G62,IF(SUM(OFFSET(Y62,,-1,,-$G62))&gt;=$G62*21,2,1),1),2)</f>
        <v>0</v>
      </c>
      <c r="AD62" s="2">
        <f t="shared" ca="1" si="69"/>
        <v>0</v>
      </c>
      <c r="AE62" s="2">
        <f t="shared" ca="1" si="69"/>
        <v>0</v>
      </c>
      <c r="AF62" s="2">
        <f t="shared" ca="1" si="69"/>
        <v>20</v>
      </c>
      <c r="AG62" s="2">
        <f t="shared" ca="1" si="69"/>
        <v>0</v>
      </c>
      <c r="AH62" s="2">
        <f t="shared" ca="1" si="69"/>
        <v>0</v>
      </c>
      <c r="AI62" s="2">
        <f t="shared" ca="1" si="69"/>
        <v>0</v>
      </c>
      <c r="AJ62" s="2">
        <f t="shared" ca="1" si="69"/>
        <v>0</v>
      </c>
      <c r="AK62" s="2">
        <f t="shared" ca="1" si="69"/>
        <v>0</v>
      </c>
      <c r="AL62" s="55">
        <v>2.5717313863599998</v>
      </c>
      <c r="AM62" s="55">
        <v>2.7485088256300001</v>
      </c>
      <c r="AN62" s="55">
        <v>2.62827915584</v>
      </c>
      <c r="AO62" s="55">
        <v>2.4727626271799998</v>
      </c>
      <c r="AP62" s="55">
        <v>2.4645694522800001</v>
      </c>
      <c r="AQ62" s="55">
        <v>2.5693122925899998</v>
      </c>
      <c r="AR62" s="55">
        <v>2.2620331568399998</v>
      </c>
      <c r="AS62" s="55">
        <v>2.4428955109100001</v>
      </c>
      <c r="AT62" s="55">
        <v>2.5236423607199998</v>
      </c>
      <c r="AU62" s="55">
        <v>2.5425783733599996</v>
      </c>
      <c r="AV62" s="55">
        <v>2.5694378077799995</v>
      </c>
      <c r="AW62" s="55">
        <v>2.5652438582100001</v>
      </c>
      <c r="AX62" s="55">
        <v>2.34041090261</v>
      </c>
      <c r="AY62" s="55">
        <v>2.18351577478</v>
      </c>
      <c r="AZ62" s="2">
        <f t="shared" ca="1" si="54"/>
        <v>0</v>
      </c>
      <c r="BA62" s="2">
        <f t="shared" ca="1" si="54"/>
        <v>1</v>
      </c>
      <c r="BB62" s="2">
        <f t="shared" ca="1" si="52"/>
        <v>0</v>
      </c>
      <c r="BC62" s="2">
        <f t="shared" ca="1" si="52"/>
        <v>0</v>
      </c>
      <c r="BD62" s="2">
        <f t="shared" ca="1" si="52"/>
        <v>0</v>
      </c>
      <c r="BE62" s="2">
        <f t="shared" ref="BE62:BM90" ca="1" si="70">COUNTIF(OFFSET(M62,,$D$2+2,COUNTIF(OFFSET($H62,1-ROW($H62),2+4*$D$2,164),"="&amp;OFFSET($H62,,2+4*$D$2))),"&gt;20")</f>
        <v>0</v>
      </c>
      <c r="BF62" s="2">
        <f t="shared" ca="1" si="70"/>
        <v>0</v>
      </c>
      <c r="BG62" s="2">
        <f t="shared" ca="1" si="70"/>
        <v>0</v>
      </c>
      <c r="BH62" s="2">
        <f t="shared" ca="1" si="70"/>
        <v>0</v>
      </c>
      <c r="BI62" s="2">
        <f t="shared" ca="1" si="70"/>
        <v>0</v>
      </c>
      <c r="BJ62" s="2">
        <f t="shared" ca="1" si="70"/>
        <v>1</v>
      </c>
      <c r="BK62" s="2">
        <f t="shared" ca="1" si="70"/>
        <v>0</v>
      </c>
      <c r="BL62" s="2">
        <f t="shared" ca="1" si="70"/>
        <v>0</v>
      </c>
      <c r="BM62" s="2">
        <f t="shared" ca="1" si="70"/>
        <v>0</v>
      </c>
      <c r="BN62" s="2" t="str">
        <f t="shared" si="21"/>
        <v>SG</v>
      </c>
      <c r="BO62" s="2">
        <f>IF(AND(COUNTIF(J62:W62,"&gt;0")&gt;6,COUNTIF(J62:W62,"&gt;0")=SUM(BR62:CE62)),SUM(BR62:CE62),0)</f>
        <v>0</v>
      </c>
      <c r="BP62" s="2">
        <f t="shared" si="36"/>
        <v>1</v>
      </c>
      <c r="BR62" s="2">
        <f t="shared" si="55"/>
        <v>0</v>
      </c>
      <c r="BS62" s="2">
        <f t="shared" si="56"/>
        <v>0</v>
      </c>
      <c r="BT62" s="2">
        <f t="shared" si="57"/>
        <v>0</v>
      </c>
      <c r="BU62" s="2">
        <f t="shared" si="58"/>
        <v>0</v>
      </c>
      <c r="BV62" s="2">
        <f t="shared" si="59"/>
        <v>0</v>
      </c>
      <c r="BW62" s="2">
        <f t="shared" si="60"/>
        <v>0</v>
      </c>
      <c r="BX62" s="2">
        <f t="shared" si="61"/>
        <v>0</v>
      </c>
      <c r="BY62" s="2">
        <f t="shared" si="62"/>
        <v>0</v>
      </c>
      <c r="BZ62" s="2">
        <f t="shared" si="63"/>
        <v>0</v>
      </c>
      <c r="CA62" s="2">
        <f t="shared" si="64"/>
        <v>0</v>
      </c>
      <c r="CB62" s="2">
        <f t="shared" si="65"/>
        <v>0</v>
      </c>
      <c r="CC62" s="2">
        <f t="shared" si="66"/>
        <v>0</v>
      </c>
      <c r="CD62" s="2">
        <f t="shared" si="67"/>
        <v>0</v>
      </c>
      <c r="CE62" s="2">
        <f t="shared" si="68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КА-4Б  -  Гун</v>
      </c>
      <c r="B63" s="10" t="s">
        <v>336</v>
      </c>
      <c r="C63" s="18">
        <v>4</v>
      </c>
      <c r="D63" s="18">
        <v>1</v>
      </c>
      <c r="E63" s="22" t="s">
        <v>726</v>
      </c>
      <c r="F63" s="22">
        <v>1</v>
      </c>
      <c r="G63" s="18">
        <v>1</v>
      </c>
      <c r="H63" s="20">
        <f t="shared" ca="1" si="17"/>
        <v>0</v>
      </c>
      <c r="I63" s="16" t="str">
        <f t="shared" si="18"/>
        <v>04K002SGBD25</v>
      </c>
      <c r="J63" s="54">
        <v>2.34</v>
      </c>
      <c r="K63" s="54">
        <v>2.38</v>
      </c>
      <c r="L63" s="54">
        <v>2.4900000000000002</v>
      </c>
      <c r="M63" s="54">
        <v>2.63</v>
      </c>
      <c r="N63" s="54">
        <v>2.5</v>
      </c>
      <c r="O63" s="54">
        <v>2.2000000000000002</v>
      </c>
      <c r="P63" s="54">
        <v>2.2000000000000002</v>
      </c>
      <c r="Q63" s="54">
        <v>1.9</v>
      </c>
      <c r="R63" s="54">
        <v>1.8</v>
      </c>
      <c r="S63" s="54">
        <v>1.8</v>
      </c>
      <c r="T63" s="54">
        <v>2.9</v>
      </c>
      <c r="U63" s="54">
        <v>2.7</v>
      </c>
      <c r="V63" s="54">
        <v>2.7</v>
      </c>
      <c r="W63" s="56">
        <v>2.2999999999999998</v>
      </c>
      <c r="X63" s="2">
        <f t="shared" ca="1" si="53"/>
        <v>0</v>
      </c>
      <c r="Y63" s="2">
        <f t="shared" ca="1" si="53"/>
        <v>0</v>
      </c>
      <c r="Z63" s="2">
        <f t="shared" ca="1" si="53"/>
        <v>0</v>
      </c>
      <c r="AA63" s="2">
        <f t="shared" ca="1" si="53"/>
        <v>0</v>
      </c>
      <c r="AB63" s="2">
        <f t="shared" ca="1" si="53"/>
        <v>0</v>
      </c>
      <c r="AC63" s="2">
        <f t="shared" ca="1" si="69"/>
        <v>0</v>
      </c>
      <c r="AD63" s="2">
        <f t="shared" ca="1" si="69"/>
        <v>0</v>
      </c>
      <c r="AE63" s="2">
        <f t="shared" ca="1" si="69"/>
        <v>0</v>
      </c>
      <c r="AF63" s="2">
        <f t="shared" ca="1" si="69"/>
        <v>0</v>
      </c>
      <c r="AG63" s="2">
        <f t="shared" ca="1" si="69"/>
        <v>0</v>
      </c>
      <c r="AH63" s="2">
        <f t="shared" ca="1" si="69"/>
        <v>20</v>
      </c>
      <c r="AI63" s="2">
        <f t="shared" ca="1" si="69"/>
        <v>0</v>
      </c>
      <c r="AJ63" s="2">
        <f t="shared" ca="1" si="69"/>
        <v>0</v>
      </c>
      <c r="AK63" s="2">
        <f t="shared" ca="1" si="69"/>
        <v>0</v>
      </c>
      <c r="AL63" s="55">
        <v>2.3943713765500001</v>
      </c>
      <c r="AM63" s="55">
        <v>2.38428716574</v>
      </c>
      <c r="AN63" s="55">
        <v>2.4935087711700001</v>
      </c>
      <c r="AO63" s="55">
        <v>2.6276051467700001</v>
      </c>
      <c r="AP63" s="55">
        <v>2.5401040015500005</v>
      </c>
      <c r="AQ63" s="55">
        <v>2.6401607563299998</v>
      </c>
      <c r="AR63" s="55">
        <v>2.5908290903600002</v>
      </c>
      <c r="AS63" s="55">
        <v>2.5273477161699995</v>
      </c>
      <c r="AT63" s="55">
        <v>2.5835973257000004</v>
      </c>
      <c r="AU63" s="55">
        <v>2.6780940343099999</v>
      </c>
      <c r="AV63" s="55">
        <v>2.4665663908700002</v>
      </c>
      <c r="AW63" s="55">
        <v>2.5436036941400002</v>
      </c>
      <c r="AX63" s="55">
        <v>2.3968544878400002</v>
      </c>
      <c r="AY63" s="55">
        <v>2.4806277772400001</v>
      </c>
      <c r="AZ63" s="2">
        <f t="shared" ca="1" si="54"/>
        <v>0</v>
      </c>
      <c r="BA63" s="2">
        <f t="shared" ca="1" si="54"/>
        <v>1</v>
      </c>
      <c r="BB63" s="2">
        <f t="shared" ca="1" si="54"/>
        <v>0</v>
      </c>
      <c r="BC63" s="2">
        <f t="shared" ca="1" si="54"/>
        <v>0</v>
      </c>
      <c r="BD63" s="2">
        <f t="shared" ca="1" si="54"/>
        <v>0</v>
      </c>
      <c r="BE63" s="2">
        <f t="shared" ca="1" si="70"/>
        <v>0</v>
      </c>
      <c r="BF63" s="2">
        <f t="shared" ca="1" si="70"/>
        <v>0</v>
      </c>
      <c r="BG63" s="2">
        <f t="shared" ca="1" si="70"/>
        <v>0</v>
      </c>
      <c r="BH63" s="2">
        <f t="shared" ca="1" si="70"/>
        <v>0</v>
      </c>
      <c r="BI63" s="2">
        <f t="shared" ca="1" si="70"/>
        <v>0</v>
      </c>
      <c r="BJ63" s="2">
        <f t="shared" ca="1" si="70"/>
        <v>1</v>
      </c>
      <c r="BK63" s="2">
        <f t="shared" ca="1" si="70"/>
        <v>0</v>
      </c>
      <c r="BL63" s="2">
        <f t="shared" ca="1" si="70"/>
        <v>0</v>
      </c>
      <c r="BM63" s="2">
        <f t="shared" ca="1" si="70"/>
        <v>0</v>
      </c>
      <c r="BN63" s="2" t="str">
        <f t="shared" si="21"/>
        <v>SG</v>
      </c>
      <c r="BO63" s="2">
        <f>IF(AND(COUNTIF(J63:W63,"&gt;0")&gt;6,COUNTIF(J63:W63,"&gt;0")=SUM(BR63:CE63)),SUM(BR63:CE63),0)</f>
        <v>0</v>
      </c>
      <c r="BP63" s="2">
        <f t="shared" si="36"/>
        <v>1</v>
      </c>
      <c r="BR63" s="2">
        <f t="shared" si="55"/>
        <v>0</v>
      </c>
      <c r="BS63" s="2">
        <f t="shared" si="56"/>
        <v>0</v>
      </c>
      <c r="BT63" s="2">
        <f t="shared" si="57"/>
        <v>0</v>
      </c>
      <c r="BU63" s="2">
        <f t="shared" si="58"/>
        <v>0</v>
      </c>
      <c r="BV63" s="2">
        <f t="shared" si="59"/>
        <v>0</v>
      </c>
      <c r="BW63" s="2">
        <f t="shared" si="60"/>
        <v>0</v>
      </c>
      <c r="BX63" s="2">
        <f t="shared" si="61"/>
        <v>0</v>
      </c>
      <c r="BY63" s="2">
        <f t="shared" si="62"/>
        <v>0</v>
      </c>
      <c r="BZ63" s="2">
        <f t="shared" si="63"/>
        <v>0</v>
      </c>
      <c r="CA63" s="2">
        <f t="shared" si="64"/>
        <v>0</v>
      </c>
      <c r="CB63" s="2">
        <f t="shared" si="65"/>
        <v>0</v>
      </c>
      <c r="CC63" s="2">
        <f t="shared" si="66"/>
        <v>0</v>
      </c>
      <c r="CD63" s="2">
        <f t="shared" si="67"/>
        <v>0</v>
      </c>
      <c r="CE63" s="2">
        <f t="shared" si="68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КА-5А  -  Гун</v>
      </c>
      <c r="B64" s="12" t="s">
        <v>337</v>
      </c>
      <c r="C64" s="18">
        <v>4</v>
      </c>
      <c r="D64" s="18">
        <v>1</v>
      </c>
      <c r="E64" s="22" t="s">
        <v>726</v>
      </c>
      <c r="F64" s="22">
        <v>1</v>
      </c>
      <c r="G64" s="18">
        <v>1</v>
      </c>
      <c r="H64" s="20">
        <f t="shared" ca="1" si="17"/>
        <v>0</v>
      </c>
      <c r="I64" s="16" t="str">
        <f t="shared" si="18"/>
        <v>05K002SGAD25</v>
      </c>
      <c r="J64" s="54">
        <v>2.7</v>
      </c>
      <c r="K64" s="54">
        <v>2.8</v>
      </c>
      <c r="L64" s="54">
        <v>2.9</v>
      </c>
      <c r="M64" s="54">
        <v>2.2000000000000002</v>
      </c>
      <c r="N64" s="54">
        <v>2.1</v>
      </c>
      <c r="O64" s="54">
        <v>2.4</v>
      </c>
      <c r="P64" s="54">
        <v>2.7</v>
      </c>
      <c r="Q64" s="54">
        <v>2.2000000000000002</v>
      </c>
      <c r="R64" s="54">
        <v>2.7</v>
      </c>
      <c r="S64" s="54">
        <v>2.2000000000000002</v>
      </c>
      <c r="T64" s="54">
        <v>2.2999999999999998</v>
      </c>
      <c r="U64" s="54">
        <v>2.5</v>
      </c>
      <c r="V64" s="54">
        <v>2.2999999999999998</v>
      </c>
      <c r="W64" s="56">
        <v>2.2999999999999998</v>
      </c>
      <c r="X64" s="2">
        <f t="shared" ca="1" si="53"/>
        <v>0</v>
      </c>
      <c r="Y64" s="2">
        <f t="shared" ca="1" si="53"/>
        <v>0</v>
      </c>
      <c r="Z64" s="2">
        <f t="shared" ca="1" si="53"/>
        <v>0</v>
      </c>
      <c r="AA64" s="2">
        <f t="shared" ca="1" si="53"/>
        <v>0</v>
      </c>
      <c r="AB64" s="2">
        <f t="shared" ca="1" si="53"/>
        <v>0</v>
      </c>
      <c r="AC64" s="2">
        <f t="shared" ca="1" si="69"/>
        <v>0</v>
      </c>
      <c r="AD64" s="2">
        <f t="shared" ca="1" si="69"/>
        <v>0</v>
      </c>
      <c r="AE64" s="2">
        <f t="shared" ca="1" si="69"/>
        <v>0</v>
      </c>
      <c r="AF64" s="2">
        <f t="shared" ca="1" si="69"/>
        <v>0</v>
      </c>
      <c r="AG64" s="2">
        <f t="shared" ca="1" si="69"/>
        <v>0</v>
      </c>
      <c r="AH64" s="2">
        <f t="shared" ca="1" si="69"/>
        <v>0</v>
      </c>
      <c r="AI64" s="2">
        <f t="shared" ca="1" si="69"/>
        <v>0</v>
      </c>
      <c r="AJ64" s="2">
        <f t="shared" ca="1" si="69"/>
        <v>0</v>
      </c>
      <c r="AK64" s="2">
        <f t="shared" ca="1" si="69"/>
        <v>0</v>
      </c>
      <c r="AL64" s="55">
        <v>3.2123363095600004</v>
      </c>
      <c r="AM64" s="55">
        <v>3.2693009602899998</v>
      </c>
      <c r="AN64" s="55">
        <v>3.3706157189799999</v>
      </c>
      <c r="AO64" s="55">
        <v>3.3056906903200001</v>
      </c>
      <c r="AP64" s="55">
        <v>3.3059318334299999</v>
      </c>
      <c r="AQ64" s="55">
        <v>3.0673453424899999</v>
      </c>
      <c r="AR64" s="55">
        <v>3.2411328312399998</v>
      </c>
      <c r="AS64" s="55">
        <v>3.1567711956400002</v>
      </c>
      <c r="AT64" s="55">
        <v>3.1069357378900002</v>
      </c>
      <c r="AU64" s="55">
        <v>3.2727684524699998</v>
      </c>
      <c r="AV64" s="55">
        <v>3.2329170193800003</v>
      </c>
      <c r="AW64" s="55">
        <v>3.3419283428200002</v>
      </c>
      <c r="AX64" s="55">
        <v>3.2962740017900001</v>
      </c>
      <c r="AY64" s="55">
        <v>3.2439612009699998</v>
      </c>
      <c r="AZ64" s="2">
        <f t="shared" ca="1" si="54"/>
        <v>0</v>
      </c>
      <c r="BA64" s="2">
        <f t="shared" ca="1" si="54"/>
        <v>1</v>
      </c>
      <c r="BB64" s="2">
        <f t="shared" ca="1" si="54"/>
        <v>0</v>
      </c>
      <c r="BC64" s="2">
        <f t="shared" ca="1" si="54"/>
        <v>0</v>
      </c>
      <c r="BD64" s="2">
        <f t="shared" ca="1" si="54"/>
        <v>0</v>
      </c>
      <c r="BE64" s="2">
        <f t="shared" ca="1" si="70"/>
        <v>0</v>
      </c>
      <c r="BF64" s="2">
        <f t="shared" ca="1" si="70"/>
        <v>0</v>
      </c>
      <c r="BG64" s="2">
        <f t="shared" ca="1" si="70"/>
        <v>0</v>
      </c>
      <c r="BH64" s="2">
        <f t="shared" ca="1" si="70"/>
        <v>0</v>
      </c>
      <c r="BI64" s="2">
        <f t="shared" ca="1" si="70"/>
        <v>0</v>
      </c>
      <c r="BJ64" s="2">
        <f t="shared" ca="1" si="70"/>
        <v>1</v>
      </c>
      <c r="BK64" s="2">
        <f t="shared" ca="1" si="70"/>
        <v>0</v>
      </c>
      <c r="BL64" s="2">
        <f t="shared" ca="1" si="70"/>
        <v>0</v>
      </c>
      <c r="BM64" s="2">
        <f t="shared" ca="1" si="70"/>
        <v>0</v>
      </c>
      <c r="BN64" s="2" t="str">
        <f t="shared" si="21"/>
        <v>SG</v>
      </c>
      <c r="BO64" s="2">
        <f>IF(AND(COUNTIF(J64:W64,"&gt;0")&gt;6,COUNTIF(J64:W64,"&gt;0")=SUM(BR64:CE64)),SUM(BR64:CE64),0)</f>
        <v>0</v>
      </c>
      <c r="BP64" s="2">
        <f t="shared" si="36"/>
        <v>1</v>
      </c>
      <c r="BR64" s="2">
        <f t="shared" si="55"/>
        <v>0</v>
      </c>
      <c r="BS64" s="2">
        <f t="shared" si="56"/>
        <v>0</v>
      </c>
      <c r="BT64" s="2">
        <f t="shared" si="57"/>
        <v>0</v>
      </c>
      <c r="BU64" s="2">
        <f t="shared" si="58"/>
        <v>0</v>
      </c>
      <c r="BV64" s="2">
        <f t="shared" si="59"/>
        <v>0</v>
      </c>
      <c r="BW64" s="2">
        <f t="shared" si="60"/>
        <v>0</v>
      </c>
      <c r="BX64" s="2">
        <f t="shared" si="61"/>
        <v>0</v>
      </c>
      <c r="BY64" s="2">
        <f t="shared" si="62"/>
        <v>0</v>
      </c>
      <c r="BZ64" s="2">
        <f t="shared" si="63"/>
        <v>0</v>
      </c>
      <c r="CA64" s="2">
        <f t="shared" si="64"/>
        <v>0</v>
      </c>
      <c r="CB64" s="2">
        <f t="shared" si="65"/>
        <v>0</v>
      </c>
      <c r="CC64" s="2">
        <f t="shared" si="66"/>
        <v>0</v>
      </c>
      <c r="CD64" s="2">
        <f t="shared" si="67"/>
        <v>0</v>
      </c>
      <c r="CE64" s="2">
        <f t="shared" si="68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КА-5Б  -  Гун</v>
      </c>
      <c r="B65" s="10" t="s">
        <v>338</v>
      </c>
      <c r="C65" s="18">
        <v>4</v>
      </c>
      <c r="D65" s="18">
        <v>1</v>
      </c>
      <c r="E65" s="22" t="s">
        <v>726</v>
      </c>
      <c r="F65" s="22">
        <v>1</v>
      </c>
      <c r="G65" s="18">
        <v>1</v>
      </c>
      <c r="H65" s="20">
        <f t="shared" ca="1" si="17"/>
        <v>1</v>
      </c>
      <c r="I65" s="16" t="str">
        <f t="shared" si="18"/>
        <v>05K002SGBD25</v>
      </c>
      <c r="J65" s="54">
        <v>5</v>
      </c>
      <c r="K65" s="54">
        <v>6.4</v>
      </c>
      <c r="L65" s="54">
        <v>5.5</v>
      </c>
      <c r="M65" s="54">
        <v>5</v>
      </c>
      <c r="N65" s="54">
        <v>4.9000000000000004</v>
      </c>
      <c r="O65" s="54">
        <v>5.0999999999999996</v>
      </c>
      <c r="P65" s="54">
        <v>3.9</v>
      </c>
      <c r="Q65" s="54">
        <v>3.7</v>
      </c>
      <c r="R65" s="54">
        <v>4.4000000000000004</v>
      </c>
      <c r="S65" s="54">
        <v>4.2</v>
      </c>
      <c r="T65" s="54">
        <v>6.3</v>
      </c>
      <c r="U65" s="54">
        <v>6</v>
      </c>
      <c r="V65" s="54">
        <v>5.4</v>
      </c>
      <c r="W65" s="56">
        <v>4.2</v>
      </c>
      <c r="X65" s="2">
        <f t="shared" ca="1" si="53"/>
        <v>1</v>
      </c>
      <c r="Y65" s="2">
        <f t="shared" ca="1" si="53"/>
        <v>21</v>
      </c>
      <c r="Z65" s="2">
        <f t="shared" ca="1" si="53"/>
        <v>1</v>
      </c>
      <c r="AA65" s="2">
        <f t="shared" ca="1" si="53"/>
        <v>1</v>
      </c>
      <c r="AB65" s="2">
        <f t="shared" ca="1" si="53"/>
        <v>1</v>
      </c>
      <c r="AC65" s="2">
        <f t="shared" ca="1" si="69"/>
        <v>1</v>
      </c>
      <c r="AD65" s="2">
        <f t="shared" ca="1" si="69"/>
        <v>0</v>
      </c>
      <c r="AE65" s="2">
        <f t="shared" ca="1" si="69"/>
        <v>0</v>
      </c>
      <c r="AF65" s="2">
        <f t="shared" ca="1" si="69"/>
        <v>1</v>
      </c>
      <c r="AG65" s="2">
        <f t="shared" ca="1" si="69"/>
        <v>1</v>
      </c>
      <c r="AH65" s="2">
        <f t="shared" ca="1" si="69"/>
        <v>21</v>
      </c>
      <c r="AI65" s="2">
        <f t="shared" ca="1" si="69"/>
        <v>1</v>
      </c>
      <c r="AJ65" s="2">
        <f t="shared" ca="1" si="69"/>
        <v>1</v>
      </c>
      <c r="AK65" s="2">
        <f t="shared" ca="1" si="69"/>
        <v>1</v>
      </c>
      <c r="AL65" s="55">
        <v>3.2285651003900004</v>
      </c>
      <c r="AM65" s="55">
        <v>3.2062415615100002</v>
      </c>
      <c r="AN65" s="55">
        <v>3.1786378010199998</v>
      </c>
      <c r="AO65" s="55">
        <v>3.2812634090500001</v>
      </c>
      <c r="AP65" s="55">
        <v>3.25374955771</v>
      </c>
      <c r="AQ65" s="55">
        <v>3.2397958382300001</v>
      </c>
      <c r="AR65" s="55">
        <v>3.2834570060699999</v>
      </c>
      <c r="AS65" s="55">
        <v>3.1541787459699999</v>
      </c>
      <c r="AT65" s="55">
        <v>3.1165359023299999</v>
      </c>
      <c r="AU65" s="55">
        <v>3.2424267125499999</v>
      </c>
      <c r="AV65" s="55">
        <v>3.2145492171600001</v>
      </c>
      <c r="AW65" s="55">
        <v>3.3560687413299997</v>
      </c>
      <c r="AX65" s="55">
        <v>2.9266234018899997</v>
      </c>
      <c r="AY65" s="55">
        <v>3.2811093768899999</v>
      </c>
      <c r="AZ65" s="2">
        <f t="shared" ca="1" si="54"/>
        <v>0</v>
      </c>
      <c r="BA65" s="2">
        <f t="shared" ca="1" si="54"/>
        <v>1</v>
      </c>
      <c r="BB65" s="2">
        <f t="shared" ca="1" si="54"/>
        <v>0</v>
      </c>
      <c r="BC65" s="2">
        <f t="shared" ca="1" si="54"/>
        <v>0</v>
      </c>
      <c r="BD65" s="2">
        <f t="shared" ca="1" si="54"/>
        <v>0</v>
      </c>
      <c r="BE65" s="2">
        <f t="shared" ca="1" si="70"/>
        <v>0</v>
      </c>
      <c r="BF65" s="2">
        <f t="shared" ca="1" si="70"/>
        <v>0</v>
      </c>
      <c r="BG65" s="2">
        <f t="shared" ca="1" si="70"/>
        <v>0</v>
      </c>
      <c r="BH65" s="2">
        <f t="shared" ca="1" si="70"/>
        <v>0</v>
      </c>
      <c r="BI65" s="2">
        <f t="shared" ca="1" si="70"/>
        <v>0</v>
      </c>
      <c r="BJ65" s="2">
        <f t="shared" ca="1" si="70"/>
        <v>1</v>
      </c>
      <c r="BK65" s="2">
        <f t="shared" ca="1" si="70"/>
        <v>0</v>
      </c>
      <c r="BL65" s="2">
        <f t="shared" ca="1" si="70"/>
        <v>0</v>
      </c>
      <c r="BM65" s="2">
        <f t="shared" ca="1" si="70"/>
        <v>0</v>
      </c>
      <c r="BN65" s="2" t="str">
        <f t="shared" si="21"/>
        <v>SG</v>
      </c>
      <c r="BO65" s="2">
        <f>IF(AND(COUNTIF(J65:W65,"&gt;0")&gt;6,COUNTIF(J65:W65,"&gt;0")=SUM(BR65:CE65)),SUM(BR65:CE65),0)</f>
        <v>0</v>
      </c>
      <c r="BP65" s="2">
        <f t="shared" si="36"/>
        <v>0</v>
      </c>
      <c r="BR65" s="2">
        <f t="shared" si="55"/>
        <v>1</v>
      </c>
      <c r="BS65" s="2">
        <f t="shared" si="56"/>
        <v>1</v>
      </c>
      <c r="BT65" s="2">
        <f t="shared" si="57"/>
        <v>1</v>
      </c>
      <c r="BU65" s="2">
        <f t="shared" si="58"/>
        <v>1</v>
      </c>
      <c r="BV65" s="2">
        <f t="shared" si="59"/>
        <v>1</v>
      </c>
      <c r="BW65" s="2">
        <f t="shared" si="60"/>
        <v>1</v>
      </c>
      <c r="BX65" s="2">
        <f t="shared" si="61"/>
        <v>0</v>
      </c>
      <c r="BY65" s="2">
        <f t="shared" si="62"/>
        <v>0</v>
      </c>
      <c r="BZ65" s="2">
        <f t="shared" si="63"/>
        <v>1</v>
      </c>
      <c r="CA65" s="2">
        <f t="shared" si="64"/>
        <v>1</v>
      </c>
      <c r="CB65" s="2">
        <f t="shared" si="65"/>
        <v>1</v>
      </c>
      <c r="CC65" s="2">
        <f t="shared" si="66"/>
        <v>1</v>
      </c>
      <c r="CD65" s="2">
        <f t="shared" si="67"/>
        <v>1</v>
      </c>
      <c r="CE65" s="2">
        <f t="shared" si="68"/>
        <v>1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КА-6А  -  Гун</v>
      </c>
      <c r="B66" s="10" t="s">
        <v>339</v>
      </c>
      <c r="C66" s="18">
        <v>4</v>
      </c>
      <c r="D66" s="18">
        <v>1</v>
      </c>
      <c r="E66" s="22" t="s">
        <v>726</v>
      </c>
      <c r="F66" s="22">
        <v>1</v>
      </c>
      <c r="G66" s="18">
        <v>1</v>
      </c>
      <c r="H66" s="20">
        <f t="shared" ca="1" si="17"/>
        <v>0</v>
      </c>
      <c r="I66" s="16" t="str">
        <f t="shared" si="18"/>
        <v>06K002SGAD25</v>
      </c>
      <c r="J66" s="54">
        <v>1.51</v>
      </c>
      <c r="K66" s="54">
        <v>1.5</v>
      </c>
      <c r="L66" s="54">
        <v>1.6</v>
      </c>
      <c r="M66" s="54">
        <v>1.5</v>
      </c>
      <c r="N66" s="54">
        <v>1.8</v>
      </c>
      <c r="O66" s="54">
        <v>1.8</v>
      </c>
      <c r="P66" s="54">
        <v>1.9</v>
      </c>
      <c r="Q66" s="54">
        <v>1.3</v>
      </c>
      <c r="R66" s="54">
        <v>1.5</v>
      </c>
      <c r="S66" s="54">
        <v>1.5</v>
      </c>
      <c r="T66" s="54">
        <v>1.8</v>
      </c>
      <c r="U66" s="54">
        <v>2.2000000000000002</v>
      </c>
      <c r="V66" s="54">
        <v>2.2000000000000002</v>
      </c>
      <c r="W66" s="56">
        <v>1.34</v>
      </c>
      <c r="X66" s="2">
        <f t="shared" ca="1" si="53"/>
        <v>0</v>
      </c>
      <c r="Y66" s="2">
        <f t="shared" ca="1" si="53"/>
        <v>0</v>
      </c>
      <c r="Z66" s="2">
        <f t="shared" ca="1" si="53"/>
        <v>0</v>
      </c>
      <c r="AA66" s="2">
        <f t="shared" ca="1" si="53"/>
        <v>0</v>
      </c>
      <c r="AB66" s="2">
        <f t="shared" ca="1" si="53"/>
        <v>0</v>
      </c>
      <c r="AC66" s="2">
        <f t="shared" ca="1" si="69"/>
        <v>0</v>
      </c>
      <c r="AD66" s="2">
        <f t="shared" ca="1" si="69"/>
        <v>0</v>
      </c>
      <c r="AE66" s="2">
        <f t="shared" ca="1" si="69"/>
        <v>0</v>
      </c>
      <c r="AF66" s="2">
        <f t="shared" ca="1" si="69"/>
        <v>0</v>
      </c>
      <c r="AG66" s="2">
        <f t="shared" ca="1" si="69"/>
        <v>0</v>
      </c>
      <c r="AH66" s="2">
        <f t="shared" ca="1" si="69"/>
        <v>0</v>
      </c>
      <c r="AI66" s="2">
        <f t="shared" ca="1" si="69"/>
        <v>0</v>
      </c>
      <c r="AJ66" s="2">
        <f t="shared" ca="1" si="69"/>
        <v>0</v>
      </c>
      <c r="AK66" s="2">
        <f t="shared" ca="1" si="69"/>
        <v>0</v>
      </c>
      <c r="AL66" s="55">
        <v>2.7829973165699999</v>
      </c>
      <c r="AM66" s="55">
        <v>2.6689359588000001</v>
      </c>
      <c r="AN66" s="55">
        <v>2.7591536035800002</v>
      </c>
      <c r="AO66" s="55">
        <v>2.77398245986</v>
      </c>
      <c r="AP66" s="55">
        <v>2.7549187582600001</v>
      </c>
      <c r="AQ66" s="55">
        <v>2.6238632495699998</v>
      </c>
      <c r="AR66" s="55">
        <v>2.7716905926200002</v>
      </c>
      <c r="AS66" s="55">
        <v>2.6636170983</v>
      </c>
      <c r="AT66" s="55">
        <v>2.6119011559</v>
      </c>
      <c r="AU66" s="55">
        <v>2.7872052416300002</v>
      </c>
      <c r="AV66" s="55">
        <v>2.63738177829</v>
      </c>
      <c r="AW66" s="55">
        <v>2.86752427935</v>
      </c>
      <c r="AX66" s="55">
        <v>2.8820673073999998</v>
      </c>
      <c r="AY66" s="55">
        <v>2.2147160541200002</v>
      </c>
      <c r="AZ66" s="2">
        <f t="shared" ca="1" si="54"/>
        <v>0</v>
      </c>
      <c r="BA66" s="2">
        <f t="shared" ca="1" si="54"/>
        <v>0</v>
      </c>
      <c r="BB66" s="2">
        <f t="shared" ca="1" si="54"/>
        <v>0</v>
      </c>
      <c r="BC66" s="2">
        <f t="shared" ca="1" si="54"/>
        <v>0</v>
      </c>
      <c r="BD66" s="2">
        <f t="shared" ca="1" si="54"/>
        <v>0</v>
      </c>
      <c r="BE66" s="2">
        <f t="shared" ca="1" si="70"/>
        <v>0</v>
      </c>
      <c r="BF66" s="2">
        <f t="shared" ca="1" si="70"/>
        <v>0</v>
      </c>
      <c r="BG66" s="2">
        <f t="shared" ca="1" si="70"/>
        <v>0</v>
      </c>
      <c r="BH66" s="2">
        <f t="shared" ca="1" si="70"/>
        <v>0</v>
      </c>
      <c r="BI66" s="2">
        <f t="shared" ca="1" si="70"/>
        <v>0</v>
      </c>
      <c r="BJ66" s="2">
        <f t="shared" ca="1" si="70"/>
        <v>0</v>
      </c>
      <c r="BK66" s="2">
        <f t="shared" ca="1" si="70"/>
        <v>0</v>
      </c>
      <c r="BL66" s="2">
        <f t="shared" ca="1" si="70"/>
        <v>0</v>
      </c>
      <c r="BM66" s="2">
        <f t="shared" ca="1" si="70"/>
        <v>0</v>
      </c>
      <c r="BN66" s="2" t="str">
        <f t="shared" si="21"/>
        <v>SG</v>
      </c>
      <c r="BP66" s="2">
        <f t="shared" si="36"/>
        <v>1</v>
      </c>
      <c r="BR66" s="2">
        <f t="shared" si="55"/>
        <v>0</v>
      </c>
      <c r="BS66" s="2">
        <f t="shared" si="56"/>
        <v>0</v>
      </c>
      <c r="BT66" s="2">
        <f t="shared" si="57"/>
        <v>0</v>
      </c>
      <c r="BU66" s="2">
        <f t="shared" si="58"/>
        <v>0</v>
      </c>
      <c r="BV66" s="2">
        <f t="shared" si="59"/>
        <v>0</v>
      </c>
      <c r="BW66" s="2">
        <f t="shared" si="60"/>
        <v>0</v>
      </c>
      <c r="BX66" s="2">
        <f t="shared" si="61"/>
        <v>0</v>
      </c>
      <c r="BY66" s="2">
        <f t="shared" si="62"/>
        <v>0</v>
      </c>
      <c r="BZ66" s="2">
        <f t="shared" si="63"/>
        <v>0</v>
      </c>
      <c r="CA66" s="2">
        <f t="shared" si="64"/>
        <v>0</v>
      </c>
      <c r="CB66" s="2">
        <f t="shared" si="65"/>
        <v>0</v>
      </c>
      <c r="CC66" s="2">
        <f t="shared" si="66"/>
        <v>0</v>
      </c>
      <c r="CD66" s="2">
        <f t="shared" si="67"/>
        <v>0</v>
      </c>
      <c r="CE66" s="2">
        <f t="shared" si="68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КА-6Б  -  Гун</v>
      </c>
      <c r="B67" s="10" t="s">
        <v>340</v>
      </c>
      <c r="C67" s="18">
        <v>4</v>
      </c>
      <c r="D67" s="18">
        <v>1</v>
      </c>
      <c r="E67" s="22" t="s">
        <v>726</v>
      </c>
      <c r="F67" s="22">
        <v>1</v>
      </c>
      <c r="G67" s="18">
        <v>1</v>
      </c>
      <c r="H67" s="20">
        <f t="shared" ca="1" si="17"/>
        <v>0</v>
      </c>
      <c r="I67" s="16" t="str">
        <f t="shared" si="18"/>
        <v>06K002SGBD25</v>
      </c>
      <c r="J67" s="54">
        <v>1.8</v>
      </c>
      <c r="K67" s="54">
        <v>2.2000000000000002</v>
      </c>
      <c r="L67" s="54">
        <v>2</v>
      </c>
      <c r="M67" s="54">
        <v>2.2000000000000002</v>
      </c>
      <c r="N67" s="54">
        <v>2.6</v>
      </c>
      <c r="O67" s="54">
        <v>2.2000000000000002</v>
      </c>
      <c r="P67" s="54">
        <v>2.2000000000000002</v>
      </c>
      <c r="Q67" s="54">
        <v>1.9</v>
      </c>
      <c r="R67" s="54">
        <v>1.4</v>
      </c>
      <c r="S67" s="54">
        <v>1.1000000000000001</v>
      </c>
      <c r="T67" s="54">
        <v>2.2999999999999998</v>
      </c>
      <c r="U67" s="54">
        <v>2</v>
      </c>
      <c r="V67" s="54">
        <v>2</v>
      </c>
      <c r="W67" s="56">
        <v>2</v>
      </c>
      <c r="X67" s="2">
        <f t="shared" ca="1" si="53"/>
        <v>0</v>
      </c>
      <c r="Y67" s="2">
        <f t="shared" ca="1" si="53"/>
        <v>0</v>
      </c>
      <c r="Z67" s="2">
        <f t="shared" ca="1" si="53"/>
        <v>0</v>
      </c>
      <c r="AA67" s="2">
        <f t="shared" ca="1" si="53"/>
        <v>0</v>
      </c>
      <c r="AB67" s="2">
        <f t="shared" ca="1" si="53"/>
        <v>0</v>
      </c>
      <c r="AC67" s="2">
        <f t="shared" ca="1" si="69"/>
        <v>0</v>
      </c>
      <c r="AD67" s="2">
        <f t="shared" ca="1" si="69"/>
        <v>0</v>
      </c>
      <c r="AE67" s="2">
        <f t="shared" ca="1" si="69"/>
        <v>0</v>
      </c>
      <c r="AF67" s="2">
        <f t="shared" ca="1" si="69"/>
        <v>0</v>
      </c>
      <c r="AG67" s="2">
        <f t="shared" ca="1" si="69"/>
        <v>0</v>
      </c>
      <c r="AH67" s="2">
        <f t="shared" ca="1" si="69"/>
        <v>20</v>
      </c>
      <c r="AI67" s="2">
        <f t="shared" ca="1" si="69"/>
        <v>0</v>
      </c>
      <c r="AJ67" s="2">
        <f t="shared" ca="1" si="69"/>
        <v>0</v>
      </c>
      <c r="AK67" s="2">
        <f t="shared" ca="1" si="69"/>
        <v>0</v>
      </c>
      <c r="AL67" s="55">
        <v>2.7030716930599996</v>
      </c>
      <c r="AM67" s="55">
        <v>2.6255251130300001</v>
      </c>
      <c r="AN67" s="55">
        <v>2.6939930035100002</v>
      </c>
      <c r="AO67" s="55">
        <v>2.6847580888200002</v>
      </c>
      <c r="AP67" s="55">
        <v>2.7084738228499998</v>
      </c>
      <c r="AQ67" s="55">
        <v>2.5931748836899997</v>
      </c>
      <c r="AR67" s="55">
        <v>2.7089708232</v>
      </c>
      <c r="AS67" s="55">
        <v>2.6296704880999999</v>
      </c>
      <c r="AT67" s="55">
        <v>2.5300883441600002</v>
      </c>
      <c r="AU67" s="55">
        <v>2.6489068805899998</v>
      </c>
      <c r="AV67" s="55">
        <v>2.58867393883</v>
      </c>
      <c r="AW67" s="55">
        <v>2.7422320261300004</v>
      </c>
      <c r="AX67" s="55">
        <v>2.8087932052970626</v>
      </c>
      <c r="AY67" s="55">
        <v>2.7175386354885203</v>
      </c>
      <c r="AZ67" s="2">
        <f t="shared" ca="1" si="54"/>
        <v>0</v>
      </c>
      <c r="BA67" s="2">
        <f t="shared" ca="1" si="54"/>
        <v>0</v>
      </c>
      <c r="BB67" s="2">
        <f t="shared" ca="1" si="54"/>
        <v>0</v>
      </c>
      <c r="BC67" s="2">
        <f t="shared" ca="1" si="54"/>
        <v>0</v>
      </c>
      <c r="BD67" s="2">
        <f t="shared" ca="1" si="54"/>
        <v>0</v>
      </c>
      <c r="BE67" s="2">
        <f t="shared" ca="1" si="70"/>
        <v>0</v>
      </c>
      <c r="BF67" s="2">
        <f t="shared" ca="1" si="70"/>
        <v>0</v>
      </c>
      <c r="BG67" s="2">
        <f t="shared" ca="1" si="70"/>
        <v>0</v>
      </c>
      <c r="BH67" s="2">
        <f t="shared" ca="1" si="70"/>
        <v>0</v>
      </c>
      <c r="BI67" s="2">
        <f t="shared" ca="1" si="70"/>
        <v>0</v>
      </c>
      <c r="BJ67" s="2">
        <f t="shared" ca="1" si="70"/>
        <v>0</v>
      </c>
      <c r="BK67" s="2">
        <f t="shared" ca="1" si="70"/>
        <v>0</v>
      </c>
      <c r="BL67" s="2">
        <f t="shared" ca="1" si="70"/>
        <v>0</v>
      </c>
      <c r="BM67" s="2">
        <f t="shared" ca="1" si="70"/>
        <v>0</v>
      </c>
      <c r="BN67" s="2" t="str">
        <f t="shared" si="21"/>
        <v>SG</v>
      </c>
      <c r="BO67" s="2">
        <f>IF(AND(COUNTIF(J67:W67,"&gt;0")&gt;6,COUNTIF(J67:W67,"&gt;0")=SUM(BR67:CE67)),SUM(BR67:CE67),0)</f>
        <v>0</v>
      </c>
      <c r="BP67" s="2">
        <f t="shared" si="36"/>
        <v>1</v>
      </c>
      <c r="BR67" s="2">
        <f t="shared" si="55"/>
        <v>0</v>
      </c>
      <c r="BS67" s="2">
        <f t="shared" si="56"/>
        <v>0</v>
      </c>
      <c r="BT67" s="2">
        <f t="shared" si="57"/>
        <v>0</v>
      </c>
      <c r="BU67" s="2">
        <f t="shared" si="58"/>
        <v>0</v>
      </c>
      <c r="BV67" s="2">
        <f t="shared" si="59"/>
        <v>0</v>
      </c>
      <c r="BW67" s="2">
        <f t="shared" si="60"/>
        <v>0</v>
      </c>
      <c r="BX67" s="2">
        <f t="shared" si="61"/>
        <v>0</v>
      </c>
      <c r="BY67" s="2">
        <f t="shared" si="62"/>
        <v>0</v>
      </c>
      <c r="BZ67" s="2">
        <f t="shared" si="63"/>
        <v>0</v>
      </c>
      <c r="CA67" s="2">
        <f t="shared" si="64"/>
        <v>0</v>
      </c>
      <c r="CB67" s="2">
        <f t="shared" si="65"/>
        <v>0</v>
      </c>
      <c r="CC67" s="2">
        <f t="shared" si="66"/>
        <v>0</v>
      </c>
      <c r="CD67" s="2">
        <f t="shared" si="67"/>
        <v>0</v>
      </c>
      <c r="CE67" s="2">
        <f t="shared" si="68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КА-7  -  Гун</v>
      </c>
      <c r="B68" s="10" t="s">
        <v>341</v>
      </c>
      <c r="C68" s="18">
        <v>4</v>
      </c>
      <c r="D68" s="18">
        <v>1</v>
      </c>
      <c r="E68" s="22" t="s">
        <v>726</v>
      </c>
      <c r="F68" s="22">
        <v>1</v>
      </c>
      <c r="G68" s="18">
        <v>1</v>
      </c>
      <c r="H68" s="20">
        <f t="shared" ca="1" si="17"/>
        <v>0</v>
      </c>
      <c r="I68" s="16" t="str">
        <f t="shared" si="18"/>
        <v>07K002SG0C25</v>
      </c>
      <c r="J68" s="54">
        <v>4.5999999999999996</v>
      </c>
      <c r="K68" s="54">
        <v>4.5999999999999996</v>
      </c>
      <c r="L68" s="54">
        <v>4.5999999999999996</v>
      </c>
      <c r="M68" s="54">
        <v>4.5999999999999996</v>
      </c>
      <c r="N68" s="54">
        <v>4.5999999999999996</v>
      </c>
      <c r="O68" s="54">
        <v>4.5999999999999996</v>
      </c>
      <c r="P68" s="54">
        <v>4.5999999999999996</v>
      </c>
      <c r="Q68" s="54">
        <v>4.5999999999999996</v>
      </c>
      <c r="R68" s="54">
        <v>4.5999999999999996</v>
      </c>
      <c r="S68" s="54">
        <v>4.5999999999999996</v>
      </c>
      <c r="T68" s="54">
        <v>4.5999999999999996</v>
      </c>
      <c r="U68" s="54">
        <v>4.5999999999999996</v>
      </c>
      <c r="V68" s="54">
        <v>4.5999999999999996</v>
      </c>
      <c r="W68" s="56">
        <v>4.5999999999999996</v>
      </c>
      <c r="X68" s="2">
        <f t="shared" ca="1" si="53"/>
        <v>1</v>
      </c>
      <c r="Y68" s="2">
        <f t="shared" ca="1" si="53"/>
        <v>1</v>
      </c>
      <c r="Z68" s="2">
        <f t="shared" ca="1" si="53"/>
        <v>1</v>
      </c>
      <c r="AA68" s="2">
        <f t="shared" ca="1" si="53"/>
        <v>1</v>
      </c>
      <c r="AB68" s="2">
        <f t="shared" ca="1" si="53"/>
        <v>1</v>
      </c>
      <c r="AC68" s="2">
        <f t="shared" ca="1" si="69"/>
        <v>1</v>
      </c>
      <c r="AD68" s="2">
        <f t="shared" ca="1" si="69"/>
        <v>1</v>
      </c>
      <c r="AE68" s="2">
        <f t="shared" ca="1" si="69"/>
        <v>1</v>
      </c>
      <c r="AF68" s="2">
        <f t="shared" ca="1" si="69"/>
        <v>1</v>
      </c>
      <c r="AG68" s="2">
        <f t="shared" ca="1" si="69"/>
        <v>1</v>
      </c>
      <c r="AH68" s="2">
        <f t="shared" ca="1" si="69"/>
        <v>1</v>
      </c>
      <c r="AI68" s="2">
        <f t="shared" ca="1" si="69"/>
        <v>1</v>
      </c>
      <c r="AJ68" s="2">
        <f t="shared" ca="1" si="69"/>
        <v>1</v>
      </c>
      <c r="AK68" s="2">
        <f t="shared" ca="1" si="69"/>
        <v>1</v>
      </c>
      <c r="AL68" s="55">
        <v>1.3606904325364126</v>
      </c>
      <c r="AM68" s="55">
        <v>1.3941343986194945</v>
      </c>
      <c r="AN68" s="55">
        <v>1.3290192087447401</v>
      </c>
      <c r="AO68" s="55">
        <v>1.3252120283013591</v>
      </c>
      <c r="AP68" s="55">
        <v>1.2444553371978992</v>
      </c>
      <c r="AQ68" s="55">
        <v>1.2360076706065133</v>
      </c>
      <c r="AR68" s="55">
        <v>1.2298350467658123</v>
      </c>
      <c r="AS68" s="55">
        <v>1.3173799952070966</v>
      </c>
      <c r="AT68" s="55">
        <v>1.3337874675494161</v>
      </c>
      <c r="AU68" s="55">
        <v>1.2532764706083828</v>
      </c>
      <c r="AV68" s="55">
        <v>1.2664069657194839</v>
      </c>
      <c r="AW68" s="55">
        <v>1.1865049019234428</v>
      </c>
      <c r="AX68" s="55">
        <v>1.2035894035622701</v>
      </c>
      <c r="AY68" s="55">
        <v>1.2471736485515448</v>
      </c>
      <c r="AZ68" s="2">
        <f t="shared" ca="1" si="54"/>
        <v>0</v>
      </c>
      <c r="BA68" s="2">
        <f t="shared" ca="1" si="54"/>
        <v>0</v>
      </c>
      <c r="BB68" s="2">
        <f t="shared" ca="1" si="54"/>
        <v>0</v>
      </c>
      <c r="BC68" s="2">
        <f t="shared" ca="1" si="54"/>
        <v>0</v>
      </c>
      <c r="BD68" s="2">
        <f t="shared" ca="1" si="54"/>
        <v>0</v>
      </c>
      <c r="BE68" s="2">
        <f t="shared" ca="1" si="70"/>
        <v>0</v>
      </c>
      <c r="BF68" s="2">
        <f t="shared" ca="1" si="70"/>
        <v>0</v>
      </c>
      <c r="BG68" s="2">
        <f t="shared" ca="1" si="70"/>
        <v>0</v>
      </c>
      <c r="BH68" s="2">
        <f t="shared" ca="1" si="70"/>
        <v>0</v>
      </c>
      <c r="BI68" s="2">
        <f t="shared" ca="1" si="70"/>
        <v>0</v>
      </c>
      <c r="BJ68" s="2">
        <f t="shared" ca="1" si="70"/>
        <v>0</v>
      </c>
      <c r="BK68" s="2">
        <f t="shared" ca="1" si="70"/>
        <v>0</v>
      </c>
      <c r="BL68" s="2">
        <f t="shared" ca="1" si="70"/>
        <v>0</v>
      </c>
      <c r="BM68" s="2">
        <f t="shared" ca="1" si="70"/>
        <v>0</v>
      </c>
      <c r="BN68" s="2" t="str">
        <f t="shared" si="21"/>
        <v>SG</v>
      </c>
      <c r="BO68" s="2">
        <f>IF(AND(COUNTIF(J68:W68,"&gt;0")&gt;6,COUNTIF(J68:W68,"&gt;0")=SUM(BR68:CE68)),SUM(BR68:CE68),0)</f>
        <v>14</v>
      </c>
      <c r="BP68" s="2">
        <f t="shared" si="36"/>
        <v>0</v>
      </c>
      <c r="BQ68" s="127">
        <v>46047</v>
      </c>
      <c r="BR68" s="2">
        <f t="shared" si="55"/>
        <v>1</v>
      </c>
      <c r="BS68" s="2">
        <f t="shared" si="56"/>
        <v>1</v>
      </c>
      <c r="BT68" s="2">
        <f t="shared" si="57"/>
        <v>1</v>
      </c>
      <c r="BU68" s="2">
        <f t="shared" si="58"/>
        <v>1</v>
      </c>
      <c r="BV68" s="2">
        <f t="shared" si="59"/>
        <v>1</v>
      </c>
      <c r="BW68" s="2">
        <f t="shared" si="60"/>
        <v>1</v>
      </c>
      <c r="BX68" s="2">
        <f t="shared" si="61"/>
        <v>1</v>
      </c>
      <c r="BY68" s="2">
        <f t="shared" si="62"/>
        <v>1</v>
      </c>
      <c r="BZ68" s="2">
        <f t="shared" si="63"/>
        <v>1</v>
      </c>
      <c r="CA68" s="2">
        <f t="shared" si="64"/>
        <v>1</v>
      </c>
      <c r="CB68" s="2">
        <f t="shared" si="65"/>
        <v>1</v>
      </c>
      <c r="CC68" s="2">
        <f t="shared" si="66"/>
        <v>1</v>
      </c>
      <c r="CD68" s="2">
        <f t="shared" si="67"/>
        <v>1</v>
      </c>
      <c r="CE68" s="2">
        <f t="shared" si="68"/>
        <v>1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КА-8  -  Гун</v>
      </c>
      <c r="B69" s="10" t="s">
        <v>342</v>
      </c>
      <c r="C69" s="18">
        <v>4</v>
      </c>
      <c r="D69" s="18">
        <v>1</v>
      </c>
      <c r="E69" s="22" t="s">
        <v>726</v>
      </c>
      <c r="F69" s="22">
        <v>1</v>
      </c>
      <c r="G69" s="18">
        <v>1</v>
      </c>
      <c r="H69" s="20">
        <f t="shared" ca="1" si="17"/>
        <v>0</v>
      </c>
      <c r="I69" s="16" t="str">
        <f t="shared" si="18"/>
        <v>08K002SG0C25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X69" s="2">
        <f t="shared" ca="1" si="53"/>
        <v>0</v>
      </c>
      <c r="Y69" s="2">
        <f t="shared" ca="1" si="53"/>
        <v>0</v>
      </c>
      <c r="Z69" s="2">
        <f t="shared" ca="1" si="53"/>
        <v>0</v>
      </c>
      <c r="AA69" s="2">
        <f t="shared" ca="1" si="53"/>
        <v>0</v>
      </c>
      <c r="AB69" s="2">
        <f t="shared" ca="1" si="53"/>
        <v>0</v>
      </c>
      <c r="AC69" s="2">
        <f t="shared" ca="1" si="69"/>
        <v>0</v>
      </c>
      <c r="AD69" s="2">
        <f t="shared" ca="1" si="69"/>
        <v>0</v>
      </c>
      <c r="AE69" s="2">
        <f t="shared" ca="1" si="69"/>
        <v>0</v>
      </c>
      <c r="AF69" s="2">
        <f t="shared" ca="1" si="69"/>
        <v>0</v>
      </c>
      <c r="AG69" s="2">
        <f t="shared" ca="1" si="69"/>
        <v>0</v>
      </c>
      <c r="AH69" s="2">
        <f t="shared" ca="1" si="69"/>
        <v>0</v>
      </c>
      <c r="AI69" s="2">
        <f t="shared" ca="1" si="69"/>
        <v>0</v>
      </c>
      <c r="AJ69" s="2">
        <f t="shared" ca="1" si="69"/>
        <v>0</v>
      </c>
      <c r="AK69" s="2">
        <f t="shared" ca="1" si="69"/>
        <v>0</v>
      </c>
      <c r="AL69" s="55">
        <v>0</v>
      </c>
      <c r="AM69" s="55">
        <v>0</v>
      </c>
      <c r="AN69" s="55">
        <v>0</v>
      </c>
      <c r="AO69" s="55">
        <v>0</v>
      </c>
      <c r="AP69" s="55">
        <v>0</v>
      </c>
      <c r="AQ69" s="55">
        <v>0</v>
      </c>
      <c r="AR69" s="55">
        <v>0</v>
      </c>
      <c r="AS69" s="55">
        <v>0</v>
      </c>
      <c r="AT69" s="55">
        <v>0</v>
      </c>
      <c r="AU69" s="55">
        <v>0</v>
      </c>
      <c r="AV69" s="55">
        <v>0</v>
      </c>
      <c r="AW69" s="55">
        <v>0</v>
      </c>
      <c r="AX69" s="55">
        <v>0</v>
      </c>
      <c r="AY69" s="55">
        <v>0</v>
      </c>
      <c r="AZ69" s="2">
        <f t="shared" ca="1" si="54"/>
        <v>0</v>
      </c>
      <c r="BA69" s="2">
        <f t="shared" ca="1" si="54"/>
        <v>0</v>
      </c>
      <c r="BB69" s="2">
        <f t="shared" ca="1" si="54"/>
        <v>0</v>
      </c>
      <c r="BC69" s="2">
        <f t="shared" ca="1" si="54"/>
        <v>0</v>
      </c>
      <c r="BD69" s="2">
        <f t="shared" ca="1" si="54"/>
        <v>0</v>
      </c>
      <c r="BE69" s="2">
        <f t="shared" ca="1" si="70"/>
        <v>0</v>
      </c>
      <c r="BF69" s="2">
        <f t="shared" ca="1" si="70"/>
        <v>0</v>
      </c>
      <c r="BG69" s="2">
        <f t="shared" ca="1" si="70"/>
        <v>0</v>
      </c>
      <c r="BH69" s="2">
        <f t="shared" ca="1" si="70"/>
        <v>0</v>
      </c>
      <c r="BI69" s="2">
        <f t="shared" ca="1" si="70"/>
        <v>0</v>
      </c>
      <c r="BJ69" s="2">
        <f t="shared" ca="1" si="70"/>
        <v>0</v>
      </c>
      <c r="BK69" s="2">
        <f t="shared" ca="1" si="70"/>
        <v>0</v>
      </c>
      <c r="BL69" s="2">
        <f t="shared" ca="1" si="70"/>
        <v>0</v>
      </c>
      <c r="BM69" s="2">
        <f t="shared" ca="1" si="70"/>
        <v>0</v>
      </c>
      <c r="BN69" s="2" t="str">
        <f t="shared" si="21"/>
        <v>SG</v>
      </c>
      <c r="BP69" s="2">
        <f t="shared" si="36"/>
        <v>0</v>
      </c>
      <c r="BR69" s="2">
        <f t="shared" si="55"/>
        <v>0</v>
      </c>
      <c r="BS69" s="2">
        <f t="shared" si="56"/>
        <v>0</v>
      </c>
      <c r="BT69" s="2">
        <f t="shared" si="57"/>
        <v>0</v>
      </c>
      <c r="BU69" s="2">
        <f t="shared" si="58"/>
        <v>0</v>
      </c>
      <c r="BV69" s="2">
        <f t="shared" si="59"/>
        <v>0</v>
      </c>
      <c r="BW69" s="2">
        <f t="shared" si="60"/>
        <v>0</v>
      </c>
      <c r="BX69" s="2">
        <f t="shared" si="61"/>
        <v>0</v>
      </c>
      <c r="BY69" s="2">
        <f t="shared" si="62"/>
        <v>0</v>
      </c>
      <c r="BZ69" s="2">
        <f t="shared" si="63"/>
        <v>0</v>
      </c>
      <c r="CA69" s="2">
        <f t="shared" si="64"/>
        <v>0</v>
      </c>
      <c r="CB69" s="2">
        <f t="shared" si="65"/>
        <v>0</v>
      </c>
      <c r="CC69" s="2">
        <f t="shared" si="66"/>
        <v>0</v>
      </c>
      <c r="CD69" s="2">
        <f t="shared" si="67"/>
        <v>0</v>
      </c>
      <c r="CE69" s="2">
        <f t="shared" si="68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КА-9  -  Гун</v>
      </c>
      <c r="B70" s="10" t="s">
        <v>343</v>
      </c>
      <c r="C70" s="18">
        <v>4</v>
      </c>
      <c r="D70" s="18">
        <v>1</v>
      </c>
      <c r="E70" s="22" t="s">
        <v>726</v>
      </c>
      <c r="F70" s="22">
        <v>1</v>
      </c>
      <c r="G70" s="18">
        <v>1</v>
      </c>
      <c r="H70" s="20">
        <f t="shared" ca="1" si="17"/>
        <v>0</v>
      </c>
      <c r="I70" s="16" t="str">
        <f t="shared" si="18"/>
        <v>09K002SG0C25</v>
      </c>
      <c r="J70" s="54">
        <v>1.2</v>
      </c>
      <c r="K70" s="54">
        <v>1.25</v>
      </c>
      <c r="L70" s="54">
        <v>1.2</v>
      </c>
      <c r="M70" s="54">
        <v>1.1000000000000001</v>
      </c>
      <c r="N70" s="54">
        <v>1</v>
      </c>
      <c r="O70" s="54">
        <v>1.1000000000000001</v>
      </c>
      <c r="P70" s="54">
        <v>1.55</v>
      </c>
      <c r="Q70" s="54">
        <v>1.5</v>
      </c>
      <c r="R70" s="54">
        <v>1.1000000000000001</v>
      </c>
      <c r="S70" s="54">
        <v>1.1000000000000001</v>
      </c>
      <c r="T70" s="54">
        <v>1.1000000000000001</v>
      </c>
      <c r="U70" s="54">
        <v>0.9</v>
      </c>
      <c r="V70" s="54">
        <v>0.95</v>
      </c>
      <c r="W70" s="56">
        <v>1.25</v>
      </c>
      <c r="X70" s="2">
        <f t="shared" ca="1" si="53"/>
        <v>0</v>
      </c>
      <c r="Y70" s="2">
        <f t="shared" ca="1" si="53"/>
        <v>0</v>
      </c>
      <c r="Z70" s="2">
        <f t="shared" ca="1" si="53"/>
        <v>0</v>
      </c>
      <c r="AA70" s="2">
        <f t="shared" ca="1" si="53"/>
        <v>0</v>
      </c>
      <c r="AB70" s="2">
        <f t="shared" ca="1" si="53"/>
        <v>0</v>
      </c>
      <c r="AC70" s="2">
        <f t="shared" ca="1" si="69"/>
        <v>0</v>
      </c>
      <c r="AD70" s="2">
        <f t="shared" ca="1" si="69"/>
        <v>0</v>
      </c>
      <c r="AE70" s="2">
        <f t="shared" ca="1" si="69"/>
        <v>0</v>
      </c>
      <c r="AF70" s="2">
        <f t="shared" ca="1" si="69"/>
        <v>0</v>
      </c>
      <c r="AG70" s="2">
        <f t="shared" ca="1" si="69"/>
        <v>0</v>
      </c>
      <c r="AH70" s="2">
        <f t="shared" ca="1" si="69"/>
        <v>0</v>
      </c>
      <c r="AI70" s="2">
        <f t="shared" ca="1" si="69"/>
        <v>0</v>
      </c>
      <c r="AJ70" s="2">
        <f t="shared" ca="1" si="69"/>
        <v>0</v>
      </c>
      <c r="AK70" s="2">
        <f t="shared" ca="1" si="69"/>
        <v>0</v>
      </c>
      <c r="AL70" s="55">
        <v>0.92735707793939059</v>
      </c>
      <c r="AM70" s="55">
        <v>0.91576413807400947</v>
      </c>
      <c r="AN70" s="55">
        <v>0.91801000367995722</v>
      </c>
      <c r="AO70" s="55">
        <v>0.9135488606253811</v>
      </c>
      <c r="AP70" s="55">
        <v>0.94031098754361397</v>
      </c>
      <c r="AQ70" s="55">
        <v>0.95387694617051599</v>
      </c>
      <c r="AR70" s="55">
        <v>0.94202194522136296</v>
      </c>
      <c r="AS70" s="55">
        <v>1.0215000639733809</v>
      </c>
      <c r="AT70" s="55">
        <v>1.0363353426664228</v>
      </c>
      <c r="AU70" s="55">
        <v>0.96991862099970894</v>
      </c>
      <c r="AV70" s="55">
        <v>1.0077276769804344</v>
      </c>
      <c r="AW70" s="55">
        <v>0.90989272211223626</v>
      </c>
      <c r="AX70" s="55">
        <v>0.93098486386941126</v>
      </c>
      <c r="AY70" s="55">
        <v>0.91650584804498425</v>
      </c>
      <c r="AZ70" s="2">
        <f t="shared" ca="1" si="54"/>
        <v>0</v>
      </c>
      <c r="BA70" s="2">
        <f t="shared" ca="1" si="54"/>
        <v>0</v>
      </c>
      <c r="BB70" s="2">
        <f t="shared" ca="1" si="54"/>
        <v>0</v>
      </c>
      <c r="BC70" s="2">
        <f t="shared" ca="1" si="54"/>
        <v>0</v>
      </c>
      <c r="BD70" s="2">
        <f t="shared" ca="1" si="54"/>
        <v>0</v>
      </c>
      <c r="BE70" s="2">
        <f t="shared" ca="1" si="70"/>
        <v>0</v>
      </c>
      <c r="BF70" s="2">
        <f t="shared" ca="1" si="70"/>
        <v>0</v>
      </c>
      <c r="BG70" s="2">
        <f t="shared" ca="1" si="70"/>
        <v>0</v>
      </c>
      <c r="BH70" s="2">
        <f t="shared" ca="1" si="70"/>
        <v>0</v>
      </c>
      <c r="BI70" s="2">
        <f t="shared" ca="1" si="70"/>
        <v>0</v>
      </c>
      <c r="BJ70" s="2">
        <f t="shared" ca="1" si="70"/>
        <v>0</v>
      </c>
      <c r="BK70" s="2">
        <f t="shared" ca="1" si="70"/>
        <v>0</v>
      </c>
      <c r="BL70" s="2">
        <f t="shared" ca="1" si="70"/>
        <v>0</v>
      </c>
      <c r="BM70" s="2">
        <f t="shared" ca="1" si="70"/>
        <v>0</v>
      </c>
      <c r="BN70" s="2" t="str">
        <f t="shared" si="21"/>
        <v>SG</v>
      </c>
      <c r="BO70" s="2">
        <f>IF(AND(COUNTIF(J70:W70,"&gt;0")&gt;6,COUNTIF(J70:W70,"&gt;0")=SUM(BR70:CE70)),SUM(BR70:CE70),0)</f>
        <v>0</v>
      </c>
      <c r="BP70" s="2">
        <f t="shared" si="36"/>
        <v>1</v>
      </c>
      <c r="BR70" s="2">
        <f t="shared" si="55"/>
        <v>0</v>
      </c>
      <c r="BS70" s="2">
        <f t="shared" si="56"/>
        <v>0</v>
      </c>
      <c r="BT70" s="2">
        <f t="shared" si="57"/>
        <v>0</v>
      </c>
      <c r="BU70" s="2">
        <f t="shared" si="58"/>
        <v>0</v>
      </c>
      <c r="BV70" s="2">
        <f t="shared" si="59"/>
        <v>0</v>
      </c>
      <c r="BW70" s="2">
        <f t="shared" si="60"/>
        <v>0</v>
      </c>
      <c r="BX70" s="2">
        <f t="shared" si="61"/>
        <v>0</v>
      </c>
      <c r="BY70" s="2">
        <f t="shared" si="62"/>
        <v>0</v>
      </c>
      <c r="BZ70" s="2">
        <f t="shared" si="63"/>
        <v>0</v>
      </c>
      <c r="CA70" s="2">
        <f t="shared" si="64"/>
        <v>0</v>
      </c>
      <c r="CB70" s="2">
        <f t="shared" si="65"/>
        <v>0</v>
      </c>
      <c r="CC70" s="2">
        <f t="shared" si="66"/>
        <v>0</v>
      </c>
      <c r="CD70" s="2">
        <f t="shared" si="67"/>
        <v>0</v>
      </c>
      <c r="CE70" s="2">
        <f t="shared" si="68"/>
        <v>0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КА-10  -  Гун</v>
      </c>
      <c r="B71" s="10" t="s">
        <v>344</v>
      </c>
      <c r="C71" s="18">
        <v>4</v>
      </c>
      <c r="D71" s="18">
        <v>1</v>
      </c>
      <c r="E71" s="22" t="s">
        <v>726</v>
      </c>
      <c r="F71" s="22">
        <v>1</v>
      </c>
      <c r="G71" s="18">
        <v>1</v>
      </c>
      <c r="H71" s="20">
        <f t="shared" ca="1" si="17"/>
        <v>0</v>
      </c>
      <c r="I71" s="16" t="str">
        <f t="shared" si="18"/>
        <v>10K002SG0C25</v>
      </c>
      <c r="J71" s="54">
        <v>1.1000000000000001</v>
      </c>
      <c r="K71" s="54">
        <v>2.4</v>
      </c>
      <c r="L71" s="54">
        <v>1.8</v>
      </c>
      <c r="M71" s="54">
        <v>1.35</v>
      </c>
      <c r="N71" s="54">
        <v>1.3</v>
      </c>
      <c r="O71" s="54">
        <v>1</v>
      </c>
      <c r="P71" s="54">
        <v>2.15</v>
      </c>
      <c r="Q71" s="54">
        <v>1.9</v>
      </c>
      <c r="R71" s="54">
        <v>1.45</v>
      </c>
      <c r="S71" s="54">
        <v>2.15</v>
      </c>
      <c r="T71" s="54">
        <v>2.0499999999999998</v>
      </c>
      <c r="U71" s="54">
        <v>2.2999999999999998</v>
      </c>
      <c r="V71" s="54">
        <v>2.2000000000000002</v>
      </c>
      <c r="W71" s="56">
        <v>1.8</v>
      </c>
      <c r="X71" s="2">
        <f t="shared" ca="1" si="53"/>
        <v>0</v>
      </c>
      <c r="Y71" s="2">
        <f t="shared" ca="1" si="53"/>
        <v>20</v>
      </c>
      <c r="Z71" s="2">
        <f t="shared" ca="1" si="53"/>
        <v>0</v>
      </c>
      <c r="AA71" s="2">
        <f t="shared" ca="1" si="53"/>
        <v>0</v>
      </c>
      <c r="AB71" s="2">
        <f t="shared" ca="1" si="53"/>
        <v>0</v>
      </c>
      <c r="AC71" s="2">
        <f t="shared" ca="1" si="69"/>
        <v>0</v>
      </c>
      <c r="AD71" s="2">
        <f t="shared" ca="1" si="69"/>
        <v>20</v>
      </c>
      <c r="AE71" s="2">
        <f t="shared" ca="1" si="69"/>
        <v>0</v>
      </c>
      <c r="AF71" s="2">
        <f t="shared" ca="1" si="69"/>
        <v>0</v>
      </c>
      <c r="AG71" s="2">
        <f t="shared" ca="1" si="69"/>
        <v>0</v>
      </c>
      <c r="AH71" s="2">
        <f t="shared" ca="1" si="69"/>
        <v>0</v>
      </c>
      <c r="AI71" s="2">
        <f t="shared" ca="1" si="69"/>
        <v>0</v>
      </c>
      <c r="AJ71" s="2">
        <f t="shared" ca="1" si="69"/>
        <v>0</v>
      </c>
      <c r="AK71" s="2">
        <f t="shared" ca="1" si="69"/>
        <v>0</v>
      </c>
      <c r="AL71" s="55">
        <v>0.94385578652813662</v>
      </c>
      <c r="AM71" s="55">
        <v>1.0146072086670843</v>
      </c>
      <c r="AN71" s="55">
        <v>0.96381191909662656</v>
      </c>
      <c r="AO71" s="55">
        <v>0.97260784580072779</v>
      </c>
      <c r="AP71" s="55">
        <v>0.94377611458481059</v>
      </c>
      <c r="AQ71" s="55">
        <v>0.97097557800300582</v>
      </c>
      <c r="AR71" s="55">
        <v>0.96581245623569589</v>
      </c>
      <c r="AS71" s="55">
        <v>1.0534281519977311</v>
      </c>
      <c r="AT71" s="55">
        <v>1.0534747752525937</v>
      </c>
      <c r="AU71" s="55">
        <v>1.0013063138045095</v>
      </c>
      <c r="AV71" s="55">
        <v>1.0350193280943569</v>
      </c>
      <c r="AW71" s="55">
        <v>0.93163206197550752</v>
      </c>
      <c r="AX71" s="55">
        <v>0.92956748895102448</v>
      </c>
      <c r="AY71" s="55">
        <v>0.99168127968173003</v>
      </c>
      <c r="AZ71" s="2">
        <f t="shared" ca="1" si="54"/>
        <v>0</v>
      </c>
      <c r="BA71" s="2">
        <f t="shared" ca="1" si="54"/>
        <v>0</v>
      </c>
      <c r="BB71" s="2">
        <f t="shared" ca="1" si="54"/>
        <v>0</v>
      </c>
      <c r="BC71" s="2">
        <f t="shared" ca="1" si="54"/>
        <v>0</v>
      </c>
      <c r="BD71" s="2">
        <f t="shared" ca="1" si="54"/>
        <v>0</v>
      </c>
      <c r="BE71" s="2">
        <f t="shared" ca="1" si="70"/>
        <v>0</v>
      </c>
      <c r="BF71" s="2">
        <f t="shared" ca="1" si="70"/>
        <v>0</v>
      </c>
      <c r="BG71" s="2">
        <f t="shared" ca="1" si="70"/>
        <v>0</v>
      </c>
      <c r="BH71" s="2">
        <f t="shared" ca="1" si="70"/>
        <v>0</v>
      </c>
      <c r="BI71" s="2">
        <f t="shared" ca="1" si="70"/>
        <v>0</v>
      </c>
      <c r="BJ71" s="2">
        <f t="shared" ca="1" si="70"/>
        <v>0</v>
      </c>
      <c r="BK71" s="2">
        <f t="shared" ca="1" si="70"/>
        <v>0</v>
      </c>
      <c r="BL71" s="2">
        <f t="shared" ca="1" si="70"/>
        <v>0</v>
      </c>
      <c r="BM71" s="2">
        <f t="shared" ca="1" si="70"/>
        <v>0</v>
      </c>
      <c r="BN71" s="2" t="str">
        <f t="shared" si="21"/>
        <v>SG</v>
      </c>
      <c r="BO71" s="2">
        <f>IF(AND(COUNTIF(J71:W71,"&gt;0")&gt;6,COUNTIF(J71:W71,"&gt;0")=SUM(BR71:CE71)),SUM(BR71:CE71),0)</f>
        <v>0</v>
      </c>
      <c r="BP71" s="2">
        <f t="shared" si="36"/>
        <v>1</v>
      </c>
      <c r="BR71" s="2">
        <f t="shared" si="55"/>
        <v>0</v>
      </c>
      <c r="BS71" s="2">
        <f t="shared" si="56"/>
        <v>0</v>
      </c>
      <c r="BT71" s="2">
        <f t="shared" si="57"/>
        <v>0</v>
      </c>
      <c r="BU71" s="2">
        <f t="shared" si="58"/>
        <v>0</v>
      </c>
      <c r="BV71" s="2">
        <f t="shared" si="59"/>
        <v>0</v>
      </c>
      <c r="BW71" s="2">
        <f t="shared" si="60"/>
        <v>0</v>
      </c>
      <c r="BX71" s="2">
        <f t="shared" si="61"/>
        <v>0</v>
      </c>
      <c r="BY71" s="2">
        <f t="shared" si="62"/>
        <v>0</v>
      </c>
      <c r="BZ71" s="2">
        <f t="shared" si="63"/>
        <v>0</v>
      </c>
      <c r="CA71" s="2">
        <f t="shared" si="64"/>
        <v>0</v>
      </c>
      <c r="CB71" s="2">
        <f t="shared" si="65"/>
        <v>0</v>
      </c>
      <c r="CC71" s="2">
        <f t="shared" si="66"/>
        <v>0</v>
      </c>
      <c r="CD71" s="2">
        <f t="shared" si="67"/>
        <v>0</v>
      </c>
      <c r="CE71" s="2">
        <f t="shared" si="68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КА-1А  -  Δα_рс</v>
      </c>
      <c r="B72" s="10" t="s">
        <v>345</v>
      </c>
      <c r="C72" s="18">
        <v>50</v>
      </c>
      <c r="D72" s="18">
        <v>10</v>
      </c>
      <c r="E72" s="22" t="s">
        <v>114</v>
      </c>
      <c r="F72" s="22">
        <v>1</v>
      </c>
      <c r="G72" s="18"/>
      <c r="H72" s="20">
        <f t="shared" ca="1" si="17"/>
        <v>0</v>
      </c>
      <c r="I72" s="16" t="str">
        <f t="shared" si="18"/>
        <v>01K302SVAD25</v>
      </c>
      <c r="J72" s="54">
        <v>61.99</v>
      </c>
      <c r="K72" s="54">
        <v>63.07</v>
      </c>
      <c r="L72" s="54">
        <v>63.19</v>
      </c>
      <c r="M72" s="54">
        <v>62.77</v>
      </c>
      <c r="N72" s="54">
        <v>64.28</v>
      </c>
      <c r="O72" s="54">
        <v>62.87</v>
      </c>
      <c r="P72" s="54">
        <v>62.5</v>
      </c>
      <c r="Q72" s="54">
        <v>62.92</v>
      </c>
      <c r="R72" s="54">
        <v>64.02</v>
      </c>
      <c r="S72" s="54">
        <v>62.88</v>
      </c>
      <c r="T72" s="54">
        <v>62.07</v>
      </c>
      <c r="U72" s="54">
        <v>61.62</v>
      </c>
      <c r="V72" s="54">
        <v>62.18</v>
      </c>
      <c r="W72" s="56">
        <v>63.8</v>
      </c>
      <c r="X72" s="2">
        <f t="shared" ca="1" si="53"/>
        <v>2</v>
      </c>
      <c r="Y72" s="2">
        <f t="shared" ca="1" si="53"/>
        <v>2</v>
      </c>
      <c r="Z72" s="2">
        <f t="shared" ca="1" si="53"/>
        <v>2</v>
      </c>
      <c r="AA72" s="2">
        <f t="shared" ca="1" si="53"/>
        <v>2</v>
      </c>
      <c r="AB72" s="2">
        <f t="shared" ca="1" si="53"/>
        <v>2</v>
      </c>
      <c r="AC72" s="2">
        <f t="shared" ca="1" si="69"/>
        <v>2</v>
      </c>
      <c r="AD72" s="2">
        <f t="shared" ca="1" si="69"/>
        <v>2</v>
      </c>
      <c r="AE72" s="2">
        <f t="shared" ca="1" si="69"/>
        <v>2</v>
      </c>
      <c r="AF72" s="2">
        <f t="shared" ca="1" si="69"/>
        <v>2</v>
      </c>
      <c r="AG72" s="2">
        <f t="shared" ca="1" si="69"/>
        <v>2</v>
      </c>
      <c r="AH72" s="2">
        <f t="shared" ca="1" si="69"/>
        <v>2</v>
      </c>
      <c r="AI72" s="2">
        <f t="shared" ca="1" si="69"/>
        <v>2</v>
      </c>
      <c r="AJ72" s="2">
        <f t="shared" ca="1" si="69"/>
        <v>2</v>
      </c>
      <c r="AK72" s="2">
        <f t="shared" ca="1" si="69"/>
        <v>2</v>
      </c>
      <c r="AL72" s="55">
        <v>34.489356207999997</v>
      </c>
      <c r="AM72" s="55">
        <v>35.095042534999997</v>
      </c>
      <c r="AN72" s="55">
        <v>35.15330570599999</v>
      </c>
      <c r="AO72" s="55">
        <v>34.931809727000001</v>
      </c>
      <c r="AP72" s="55">
        <v>35.778319537999998</v>
      </c>
      <c r="AQ72" s="55">
        <v>34.984924778999996</v>
      </c>
      <c r="AR72" s="55">
        <v>34.780022398</v>
      </c>
      <c r="AS72" s="55">
        <v>35.016157790000001</v>
      </c>
      <c r="AT72" s="55">
        <v>35.630533591000003</v>
      </c>
      <c r="AU72" s="55">
        <v>34.996400835999999</v>
      </c>
      <c r="AV72" s="55">
        <v>34.522290067</v>
      </c>
      <c r="AW72" s="55">
        <v>34.269566032999997</v>
      </c>
      <c r="AX72" s="55">
        <v>34.631290969604798</v>
      </c>
      <c r="AY72" s="55">
        <v>36.456245223000003</v>
      </c>
      <c r="AZ72" s="2">
        <f t="shared" ca="1" si="54"/>
        <v>0</v>
      </c>
      <c r="BA72" s="2">
        <f t="shared" ca="1" si="54"/>
        <v>0</v>
      </c>
      <c r="BB72" s="2">
        <f t="shared" ca="1" si="54"/>
        <v>0</v>
      </c>
      <c r="BC72" s="2">
        <f t="shared" ca="1" si="54"/>
        <v>0</v>
      </c>
      <c r="BD72" s="2">
        <f t="shared" ca="1" si="54"/>
        <v>0</v>
      </c>
      <c r="BE72" s="2">
        <f t="shared" ca="1" si="70"/>
        <v>0</v>
      </c>
      <c r="BF72" s="2">
        <f t="shared" ca="1" si="70"/>
        <v>0</v>
      </c>
      <c r="BG72" s="2">
        <f t="shared" ca="1" si="70"/>
        <v>0</v>
      </c>
      <c r="BH72" s="2">
        <f t="shared" ca="1" si="70"/>
        <v>0</v>
      </c>
      <c r="BI72" s="2">
        <f t="shared" ca="1" si="70"/>
        <v>0</v>
      </c>
      <c r="BJ72" s="2">
        <f t="shared" ca="1" si="70"/>
        <v>0</v>
      </c>
      <c r="BK72" s="2">
        <f t="shared" ca="1" si="70"/>
        <v>0</v>
      </c>
      <c r="BL72" s="2">
        <f t="shared" ca="1" si="70"/>
        <v>0</v>
      </c>
      <c r="BM72" s="2">
        <f t="shared" ca="1" si="70"/>
        <v>0</v>
      </c>
      <c r="BN72" s="2" t="str">
        <f t="shared" si="21"/>
        <v>SV</v>
      </c>
      <c r="BO72" s="2">
        <f>IF(AND(COUNTIF(J72:W72,"&gt;0")&gt;6,COUNTIF(J72:W72,"&gt;0")=SUM(BR72:CE72)),SUM(BR72:CE72),0)</f>
        <v>14</v>
      </c>
      <c r="BP72" s="2">
        <f t="shared" ref="BP72:BP103" si="71">IF(AND(COUNTIF(J72:W72,"&gt;0")&gt;6,SUM(BR72:CE72)=0),1,0)</f>
        <v>0</v>
      </c>
      <c r="BQ72" s="127">
        <v>45105</v>
      </c>
      <c r="BR72" s="2">
        <f t="shared" ref="BR72:BR87" si="72">IF(AND(J138 &gt;0,J72&gt;$C72,J72 &gt;1),1,0)</f>
        <v>1</v>
      </c>
      <c r="BS72" s="2">
        <f t="shared" ref="BS72:BS87" si="73">IF(AND(K138 &gt;0,K72&gt;$C72,K72 &gt;1),1,0)</f>
        <v>1</v>
      </c>
      <c r="BT72" s="2">
        <f t="shared" ref="BT72:BT87" si="74">IF(AND(L138 &gt;0,L72&gt;$C72,L72 &gt;1),1,0)</f>
        <v>1</v>
      </c>
      <c r="BU72" s="2">
        <f t="shared" ref="BU72:BU87" si="75">IF(AND(M138 &gt;0,M72&gt;$C72,M72 &gt;1),1,0)</f>
        <v>1</v>
      </c>
      <c r="BV72" s="2">
        <f t="shared" ref="BV72:BV87" si="76">IF(AND(N138 &gt;0,N72&gt;$C72,N72 &gt;1),1,0)</f>
        <v>1</v>
      </c>
      <c r="BW72" s="2">
        <f t="shared" ref="BW72:BW87" si="77">IF(AND(O138 &gt;0,O72&gt;$C72,O72 &gt;1),1,0)</f>
        <v>1</v>
      </c>
      <c r="BX72" s="2">
        <f t="shared" ref="BX72:BX87" si="78">IF(AND(P138 &gt;0,P72&gt;$C72,P72 &gt;1),1,0)</f>
        <v>1</v>
      </c>
      <c r="BY72" s="2">
        <f t="shared" ref="BY72:BY87" si="79">IF(AND(Q138 &gt;0,Q72&gt;$C72,Q72 &gt;1),1,0)</f>
        <v>1</v>
      </c>
      <c r="BZ72" s="2">
        <f t="shared" ref="BZ72:BZ87" si="80">IF(AND(R138 &gt;0,R72&gt;$C72,R72 &gt;1),1,0)</f>
        <v>1</v>
      </c>
      <c r="CA72" s="2">
        <f t="shared" ref="CA72:CA87" si="81">IF(AND(S138 &gt;0,S72&gt;$C72,S72 &gt;1),1,0)</f>
        <v>1</v>
      </c>
      <c r="CB72" s="2">
        <f t="shared" ref="CB72:CB87" si="82">IF(AND(T138 &gt;0,T72&gt;$C72,T72 &gt;1),1,0)</f>
        <v>1</v>
      </c>
      <c r="CC72" s="2">
        <f t="shared" ref="CC72:CC87" si="83">IF(AND(U138 &gt;0,U72&gt;$C72,U72 &gt;1),1,0)</f>
        <v>1</v>
      </c>
      <c r="CD72" s="2">
        <f t="shared" ref="CD72:CD87" si="84">IF(AND(V138 &gt;0,V72&gt;$C72,V72 &gt;1),1,0)</f>
        <v>1</v>
      </c>
      <c r="CE72" s="2">
        <f t="shared" ref="CE72:CE87" si="85">IF(AND(W138 &gt;0,W72&gt;$C72,W72 &gt;1),1,0)</f>
        <v>1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КА-1Б  -  Δα_рс</v>
      </c>
      <c r="B73" s="10" t="s">
        <v>351</v>
      </c>
      <c r="C73" s="18">
        <v>50</v>
      </c>
      <c r="D73" s="18">
        <v>10</v>
      </c>
      <c r="E73" s="22" t="s">
        <v>114</v>
      </c>
      <c r="F73" s="22">
        <v>1</v>
      </c>
      <c r="G73" s="18"/>
      <c r="H73" s="20">
        <f t="shared" ref="H73:H136" ca="1" si="86">IF(COUNTIF(OFFSET(H73,,2+$D$2+$B$3-$B$2,,$C$3-$B$3+1),"=42")+COUNTIF(OFFSET(H73,,2+$D$2+$B$3-$B$2,,$C$3-$B$3+1),"=21")&gt;0,1,0)</f>
        <v>0</v>
      </c>
      <c r="I73" s="16" t="str">
        <f t="shared" ref="I73:I136" si="87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01K302SVBD25</v>
      </c>
      <c r="J73" s="54">
        <v>78.150000000000006</v>
      </c>
      <c r="K73" s="54">
        <v>77.040000000000006</v>
      </c>
      <c r="L73" s="54">
        <v>77.900000000000006</v>
      </c>
      <c r="M73" s="54">
        <v>77.81</v>
      </c>
      <c r="N73" s="54">
        <v>78.08</v>
      </c>
      <c r="O73" s="54">
        <v>77.28</v>
      </c>
      <c r="P73" s="54">
        <v>78.180000000000007</v>
      </c>
      <c r="Q73" s="54">
        <v>78.3</v>
      </c>
      <c r="R73" s="54">
        <v>79.02</v>
      </c>
      <c r="S73" s="54">
        <v>78.42</v>
      </c>
      <c r="T73" s="54">
        <v>78.319999999999993</v>
      </c>
      <c r="U73" s="54">
        <v>77.709999999999994</v>
      </c>
      <c r="V73" s="54">
        <v>76.400000000000006</v>
      </c>
      <c r="W73" s="56">
        <v>0</v>
      </c>
      <c r="X73" s="2">
        <f t="shared" ca="1" si="53"/>
        <v>2</v>
      </c>
      <c r="Y73" s="2">
        <f t="shared" ca="1" si="53"/>
        <v>2</v>
      </c>
      <c r="Z73" s="2">
        <f t="shared" ca="1" si="53"/>
        <v>2</v>
      </c>
      <c r="AA73" s="2">
        <f t="shared" ca="1" si="53"/>
        <v>2</v>
      </c>
      <c r="AB73" s="2">
        <f t="shared" ca="1" si="53"/>
        <v>2</v>
      </c>
      <c r="AC73" s="2">
        <f t="shared" ca="1" si="69"/>
        <v>2</v>
      </c>
      <c r="AD73" s="2">
        <f t="shared" ca="1" si="69"/>
        <v>2</v>
      </c>
      <c r="AE73" s="2">
        <f t="shared" ca="1" si="69"/>
        <v>2</v>
      </c>
      <c r="AF73" s="2">
        <f t="shared" ca="1" si="69"/>
        <v>2</v>
      </c>
      <c r="AG73" s="2">
        <f t="shared" ca="1" si="69"/>
        <v>2</v>
      </c>
      <c r="AH73" s="2">
        <f t="shared" ca="1" si="69"/>
        <v>2</v>
      </c>
      <c r="AI73" s="2">
        <f t="shared" ca="1" si="69"/>
        <v>2</v>
      </c>
      <c r="AJ73" s="2">
        <f t="shared" ca="1" si="69"/>
        <v>2</v>
      </c>
      <c r="AK73" s="2">
        <f t="shared" ca="1" si="69"/>
        <v>0</v>
      </c>
      <c r="AL73" s="55">
        <v>38.708585624000001</v>
      </c>
      <c r="AM73" s="55">
        <v>38.134286612999993</v>
      </c>
      <c r="AN73" s="55">
        <v>38.576573252000003</v>
      </c>
      <c r="AO73" s="55">
        <v>38.528602681000002</v>
      </c>
      <c r="AP73" s="55">
        <v>38.671905590999998</v>
      </c>
      <c r="AQ73" s="55">
        <v>38.256085853999998</v>
      </c>
      <c r="AR73" s="55">
        <v>38.724477323000002</v>
      </c>
      <c r="AS73" s="55">
        <v>38.789563150999996</v>
      </c>
      <c r="AT73" s="55">
        <v>39.157676899999991</v>
      </c>
      <c r="AU73" s="55">
        <v>38.837772946999991</v>
      </c>
      <c r="AV73" s="55">
        <v>38.798193562999998</v>
      </c>
      <c r="AW73" s="55">
        <v>38.472635827000005</v>
      </c>
      <c r="AX73" s="55">
        <v>38.630293756</v>
      </c>
      <c r="AY73" s="55">
        <v>0</v>
      </c>
      <c r="AZ73" s="2">
        <f t="shared" ca="1" si="54"/>
        <v>0</v>
      </c>
      <c r="BA73" s="2">
        <f t="shared" ca="1" si="54"/>
        <v>0</v>
      </c>
      <c r="BB73" s="2">
        <f t="shared" ca="1" si="54"/>
        <v>0</v>
      </c>
      <c r="BC73" s="2">
        <f t="shared" ca="1" si="54"/>
        <v>0</v>
      </c>
      <c r="BD73" s="2">
        <f t="shared" ca="1" si="54"/>
        <v>0</v>
      </c>
      <c r="BE73" s="2">
        <f t="shared" ca="1" si="70"/>
        <v>0</v>
      </c>
      <c r="BF73" s="2">
        <f t="shared" ca="1" si="70"/>
        <v>0</v>
      </c>
      <c r="BG73" s="2">
        <f t="shared" ca="1" si="70"/>
        <v>0</v>
      </c>
      <c r="BH73" s="2">
        <f t="shared" ca="1" si="70"/>
        <v>0</v>
      </c>
      <c r="BI73" s="2">
        <f t="shared" ca="1" si="70"/>
        <v>0</v>
      </c>
      <c r="BJ73" s="2">
        <f t="shared" ca="1" si="70"/>
        <v>0</v>
      </c>
      <c r="BK73" s="2">
        <f t="shared" ca="1" si="70"/>
        <v>0</v>
      </c>
      <c r="BL73" s="2">
        <f t="shared" ca="1" si="70"/>
        <v>0</v>
      </c>
      <c r="BM73" s="2">
        <f t="shared" ca="1" si="70"/>
        <v>1</v>
      </c>
      <c r="BN73" s="2" t="str">
        <f t="shared" ref="BN73:BN136" si="88">MID(B73,7,2)</f>
        <v>SV</v>
      </c>
      <c r="BP73" s="2">
        <f t="shared" si="71"/>
        <v>0</v>
      </c>
      <c r="BQ73" s="127"/>
      <c r="BR73" s="2">
        <f t="shared" si="72"/>
        <v>1</v>
      </c>
      <c r="BS73" s="2">
        <f t="shared" si="73"/>
        <v>1</v>
      </c>
      <c r="BT73" s="2">
        <f t="shared" si="74"/>
        <v>1</v>
      </c>
      <c r="BU73" s="2">
        <f t="shared" si="75"/>
        <v>1</v>
      </c>
      <c r="BV73" s="2">
        <f t="shared" si="76"/>
        <v>1</v>
      </c>
      <c r="BW73" s="2">
        <f t="shared" si="77"/>
        <v>1</v>
      </c>
      <c r="BX73" s="2">
        <f t="shared" si="78"/>
        <v>1</v>
      </c>
      <c r="BY73" s="2">
        <f t="shared" si="79"/>
        <v>1</v>
      </c>
      <c r="BZ73" s="2">
        <f t="shared" si="80"/>
        <v>1</v>
      </c>
      <c r="CA73" s="2">
        <f t="shared" si="81"/>
        <v>1</v>
      </c>
      <c r="CB73" s="2">
        <f t="shared" si="82"/>
        <v>1</v>
      </c>
      <c r="CC73" s="2">
        <f t="shared" si="83"/>
        <v>1</v>
      </c>
      <c r="CD73" s="2">
        <f t="shared" si="84"/>
        <v>1</v>
      </c>
      <c r="CE73" s="2">
        <f t="shared" si="85"/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КА-2А  -  Δα_рс</v>
      </c>
      <c r="B74" s="10" t="s">
        <v>346</v>
      </c>
      <c r="C74" s="18">
        <v>50</v>
      </c>
      <c r="D74" s="18">
        <v>10</v>
      </c>
      <c r="E74" s="22" t="s">
        <v>114</v>
      </c>
      <c r="F74" s="22">
        <v>1</v>
      </c>
      <c r="G74" s="18"/>
      <c r="H74" s="20">
        <f t="shared" ca="1" si="86"/>
        <v>0</v>
      </c>
      <c r="I74" s="16" t="str">
        <f t="shared" si="87"/>
        <v>02K302SVAD25</v>
      </c>
      <c r="J74" s="54">
        <v>74.3</v>
      </c>
      <c r="K74" s="54">
        <v>73.11</v>
      </c>
      <c r="L74" s="54">
        <v>72.709999999999994</v>
      </c>
      <c r="M74" s="54">
        <v>72.209999999999994</v>
      </c>
      <c r="N74" s="54">
        <v>74.02</v>
      </c>
      <c r="O74" s="54">
        <v>79.709999999999994</v>
      </c>
      <c r="P74" s="54">
        <v>76.36</v>
      </c>
      <c r="Q74" s="54">
        <v>75.23</v>
      </c>
      <c r="R74" s="54">
        <v>74.06</v>
      </c>
      <c r="S74" s="54">
        <v>72.95</v>
      </c>
      <c r="T74" s="54">
        <v>73.77</v>
      </c>
      <c r="U74" s="54">
        <v>73.23</v>
      </c>
      <c r="V74" s="54">
        <v>72.010000000000005</v>
      </c>
      <c r="W74" s="56">
        <v>71.55</v>
      </c>
      <c r="X74" s="2">
        <f t="shared" ca="1" si="53"/>
        <v>2</v>
      </c>
      <c r="Y74" s="2">
        <f t="shared" ca="1" si="53"/>
        <v>2</v>
      </c>
      <c r="Z74" s="2">
        <f t="shared" ca="1" si="53"/>
        <v>2</v>
      </c>
      <c r="AA74" s="2">
        <f t="shared" ca="1" si="53"/>
        <v>2</v>
      </c>
      <c r="AB74" s="2">
        <f t="shared" ca="1" si="53"/>
        <v>2</v>
      </c>
      <c r="AC74" s="2">
        <f t="shared" ca="1" si="69"/>
        <v>2</v>
      </c>
      <c r="AD74" s="2">
        <f t="shared" ca="1" si="69"/>
        <v>2</v>
      </c>
      <c r="AE74" s="2">
        <f t="shared" ca="1" si="69"/>
        <v>2</v>
      </c>
      <c r="AF74" s="2">
        <f t="shared" ca="1" si="69"/>
        <v>2</v>
      </c>
      <c r="AG74" s="2">
        <f t="shared" ca="1" si="69"/>
        <v>2</v>
      </c>
      <c r="AH74" s="2">
        <f t="shared" ca="1" si="69"/>
        <v>2</v>
      </c>
      <c r="AI74" s="2">
        <f t="shared" ca="1" si="69"/>
        <v>2</v>
      </c>
      <c r="AJ74" s="2">
        <f t="shared" ca="1" si="69"/>
        <v>2</v>
      </c>
      <c r="AK74" s="2">
        <f t="shared" ca="1" si="69"/>
        <v>2</v>
      </c>
      <c r="AL74" s="55">
        <v>35.909164410438862</v>
      </c>
      <c r="AM74" s="55">
        <v>35.338472201000002</v>
      </c>
      <c r="AN74" s="55">
        <v>35.153597220999998</v>
      </c>
      <c r="AO74" s="55">
        <v>34.923947448</v>
      </c>
      <c r="AP74" s="55">
        <v>35.795443849000002</v>
      </c>
      <c r="AQ74" s="55">
        <v>38.536864193</v>
      </c>
      <c r="AR74" s="55">
        <v>36.895280223</v>
      </c>
      <c r="AS74" s="55">
        <v>36.395475869000002</v>
      </c>
      <c r="AT74" s="55">
        <v>35.820213145000004</v>
      </c>
      <c r="AU74" s="55">
        <v>35.284173095</v>
      </c>
      <c r="AV74" s="55">
        <v>35.660840691000004</v>
      </c>
      <c r="AW74" s="55">
        <v>35.390706336000001</v>
      </c>
      <c r="AX74" s="55">
        <v>34.830296583999996</v>
      </c>
      <c r="AY74" s="55">
        <v>34.613528017</v>
      </c>
      <c r="AZ74" s="2">
        <f t="shared" ca="1" si="54"/>
        <v>0</v>
      </c>
      <c r="BA74" s="2">
        <f t="shared" ca="1" si="54"/>
        <v>0</v>
      </c>
      <c r="BB74" s="2">
        <f t="shared" ca="1" si="54"/>
        <v>0</v>
      </c>
      <c r="BC74" s="2">
        <f t="shared" ca="1" si="54"/>
        <v>0</v>
      </c>
      <c r="BD74" s="2">
        <f t="shared" ca="1" si="54"/>
        <v>0</v>
      </c>
      <c r="BE74" s="2">
        <f t="shared" ca="1" si="70"/>
        <v>0</v>
      </c>
      <c r="BF74" s="2">
        <f t="shared" ca="1" si="70"/>
        <v>0</v>
      </c>
      <c r="BG74" s="2">
        <f t="shared" ca="1" si="70"/>
        <v>0</v>
      </c>
      <c r="BH74" s="2">
        <f t="shared" ca="1" si="70"/>
        <v>0</v>
      </c>
      <c r="BI74" s="2">
        <f t="shared" ca="1" si="70"/>
        <v>0</v>
      </c>
      <c r="BJ74" s="2">
        <f t="shared" ca="1" si="70"/>
        <v>0</v>
      </c>
      <c r="BK74" s="2">
        <f t="shared" ca="1" si="70"/>
        <v>0</v>
      </c>
      <c r="BL74" s="2">
        <f t="shared" ca="1" si="70"/>
        <v>0</v>
      </c>
      <c r="BM74" s="2">
        <f t="shared" ca="1" si="70"/>
        <v>1</v>
      </c>
      <c r="BN74" s="2" t="str">
        <f t="shared" si="88"/>
        <v>SV</v>
      </c>
      <c r="BO74" s="2">
        <f>IF(AND(COUNTIF(J74:W74,"&gt;0")&gt;6,COUNTIF(J74:W74,"&gt;0")=SUM(BR74:CE74)),SUM(BR74:CE74),0)</f>
        <v>14</v>
      </c>
      <c r="BP74" s="2">
        <f t="shared" si="71"/>
        <v>0</v>
      </c>
      <c r="BQ74" s="127">
        <v>45169</v>
      </c>
      <c r="BR74" s="2">
        <f t="shared" si="72"/>
        <v>1</v>
      </c>
      <c r="BS74" s="2">
        <f t="shared" si="73"/>
        <v>1</v>
      </c>
      <c r="BT74" s="2">
        <f t="shared" si="74"/>
        <v>1</v>
      </c>
      <c r="BU74" s="2">
        <f t="shared" si="75"/>
        <v>1</v>
      </c>
      <c r="BV74" s="2">
        <f t="shared" si="76"/>
        <v>1</v>
      </c>
      <c r="BW74" s="2">
        <f t="shared" si="77"/>
        <v>1</v>
      </c>
      <c r="BX74" s="2">
        <f t="shared" si="78"/>
        <v>1</v>
      </c>
      <c r="BY74" s="2">
        <f t="shared" si="79"/>
        <v>1</v>
      </c>
      <c r="BZ74" s="2">
        <f t="shared" si="80"/>
        <v>1</v>
      </c>
      <c r="CA74" s="2">
        <f t="shared" si="81"/>
        <v>1</v>
      </c>
      <c r="CB74" s="2">
        <f t="shared" si="82"/>
        <v>1</v>
      </c>
      <c r="CC74" s="2">
        <f t="shared" si="83"/>
        <v>1</v>
      </c>
      <c r="CD74" s="2">
        <f t="shared" si="84"/>
        <v>1</v>
      </c>
      <c r="CE74" s="2">
        <f t="shared" si="85"/>
        <v>1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КА-2Б  -  Δα_рс</v>
      </c>
      <c r="B75" s="10" t="s">
        <v>352</v>
      </c>
      <c r="C75" s="18">
        <v>50</v>
      </c>
      <c r="D75" s="18">
        <v>10</v>
      </c>
      <c r="E75" s="22" t="s">
        <v>114</v>
      </c>
      <c r="F75" s="22">
        <v>1</v>
      </c>
      <c r="G75" s="18"/>
      <c r="H75" s="20">
        <f t="shared" ca="1" si="86"/>
        <v>0</v>
      </c>
      <c r="I75" s="16" t="str">
        <f t="shared" si="87"/>
        <v>02K302SVBD25</v>
      </c>
      <c r="J75" s="54">
        <v>79.08</v>
      </c>
      <c r="K75" s="54">
        <v>79.72</v>
      </c>
      <c r="L75" s="54">
        <v>79.510000000000005</v>
      </c>
      <c r="M75" s="54">
        <v>80.09</v>
      </c>
      <c r="N75" s="54">
        <v>81.180000000000007</v>
      </c>
      <c r="O75" s="54">
        <v>83.78</v>
      </c>
      <c r="P75" s="54">
        <v>82.54</v>
      </c>
      <c r="Q75" s="54">
        <v>82.36</v>
      </c>
      <c r="R75" s="54">
        <v>81.650000000000006</v>
      </c>
      <c r="S75" s="54">
        <v>81.430000000000007</v>
      </c>
      <c r="T75" s="54">
        <v>80.55</v>
      </c>
      <c r="U75" s="54">
        <v>80.989999999999995</v>
      </c>
      <c r="V75" s="54">
        <v>80.180000000000007</v>
      </c>
      <c r="W75" s="56">
        <v>80.67</v>
      </c>
      <c r="X75" s="2">
        <f t="shared" ca="1" si="53"/>
        <v>2</v>
      </c>
      <c r="Y75" s="2">
        <f t="shared" ca="1" si="53"/>
        <v>2</v>
      </c>
      <c r="Z75" s="2">
        <f t="shared" ca="1" si="53"/>
        <v>2</v>
      </c>
      <c r="AA75" s="2">
        <f t="shared" ca="1" si="53"/>
        <v>2</v>
      </c>
      <c r="AB75" s="2">
        <f t="shared" ca="1" si="53"/>
        <v>2</v>
      </c>
      <c r="AC75" s="2">
        <f t="shared" ca="1" si="69"/>
        <v>2</v>
      </c>
      <c r="AD75" s="2">
        <f t="shared" ca="1" si="69"/>
        <v>2</v>
      </c>
      <c r="AE75" s="2">
        <f t="shared" ca="1" si="69"/>
        <v>2</v>
      </c>
      <c r="AF75" s="2">
        <f t="shared" ca="1" si="69"/>
        <v>2</v>
      </c>
      <c r="AG75" s="2">
        <f t="shared" ca="1" si="69"/>
        <v>2</v>
      </c>
      <c r="AH75" s="2">
        <f t="shared" ca="1" si="69"/>
        <v>2</v>
      </c>
      <c r="AI75" s="2">
        <f t="shared" ca="1" si="69"/>
        <v>2</v>
      </c>
      <c r="AJ75" s="2">
        <f t="shared" ca="1" si="69"/>
        <v>2</v>
      </c>
      <c r="AK75" s="2">
        <f t="shared" ca="1" si="69"/>
        <v>2</v>
      </c>
      <c r="AL75" s="55">
        <v>37.227846098999997</v>
      </c>
      <c r="AM75" s="55">
        <v>36.955326659000001</v>
      </c>
      <c r="AN75" s="55">
        <v>36.857308492000001</v>
      </c>
      <c r="AO75" s="55">
        <v>37.14620128</v>
      </c>
      <c r="AP75" s="55">
        <v>37.506712704999998</v>
      </c>
      <c r="AQ75" s="55">
        <v>38.904274848999997</v>
      </c>
      <c r="AR75" s="55">
        <v>38.304685143</v>
      </c>
      <c r="AS75" s="55">
        <v>38.13404938</v>
      </c>
      <c r="AT75" s="55">
        <v>37.865388308</v>
      </c>
      <c r="AU75" s="55">
        <v>37.768100925999995</v>
      </c>
      <c r="AV75" s="55">
        <v>37.301370992000003</v>
      </c>
      <c r="AW75" s="55">
        <v>37.577472661999998</v>
      </c>
      <c r="AX75" s="55">
        <v>37.195712245999992</v>
      </c>
      <c r="AY75" s="55">
        <v>37.418018782000004</v>
      </c>
      <c r="AZ75" s="2">
        <f t="shared" ca="1" si="54"/>
        <v>0</v>
      </c>
      <c r="BA75" s="2">
        <f t="shared" ca="1" si="54"/>
        <v>0</v>
      </c>
      <c r="BB75" s="2">
        <f t="shared" ca="1" si="54"/>
        <v>0</v>
      </c>
      <c r="BC75" s="2">
        <f t="shared" ca="1" si="54"/>
        <v>0</v>
      </c>
      <c r="BD75" s="2">
        <f t="shared" ca="1" si="54"/>
        <v>0</v>
      </c>
      <c r="BE75" s="2">
        <f t="shared" ca="1" si="70"/>
        <v>0</v>
      </c>
      <c r="BF75" s="2">
        <f t="shared" ca="1" si="70"/>
        <v>0</v>
      </c>
      <c r="BG75" s="2">
        <f t="shared" ca="1" si="70"/>
        <v>0</v>
      </c>
      <c r="BH75" s="2">
        <f t="shared" ca="1" si="70"/>
        <v>0</v>
      </c>
      <c r="BI75" s="2">
        <f t="shared" ca="1" si="70"/>
        <v>0</v>
      </c>
      <c r="BJ75" s="2">
        <f t="shared" ca="1" si="70"/>
        <v>0</v>
      </c>
      <c r="BK75" s="2">
        <f t="shared" ca="1" si="70"/>
        <v>0</v>
      </c>
      <c r="BL75" s="2">
        <f t="shared" ca="1" si="70"/>
        <v>0</v>
      </c>
      <c r="BM75" s="2">
        <f t="shared" ca="1" si="70"/>
        <v>2</v>
      </c>
      <c r="BN75" s="2" t="str">
        <f t="shared" si="88"/>
        <v>SV</v>
      </c>
      <c r="BO75" s="2">
        <f>IF(AND(COUNTIF(J75:W75,"&gt;0")&gt;6,COUNTIF(J75:W75,"&gt;0")=SUM(BR75:CE75)),SUM(BR75:CE75),0)</f>
        <v>14</v>
      </c>
      <c r="BP75" s="2">
        <f t="shared" si="71"/>
        <v>0</v>
      </c>
      <c r="BQ75" s="127">
        <v>45069</v>
      </c>
      <c r="BR75" s="2">
        <f t="shared" si="72"/>
        <v>1</v>
      </c>
      <c r="BS75" s="2">
        <f t="shared" si="73"/>
        <v>1</v>
      </c>
      <c r="BT75" s="2">
        <f t="shared" si="74"/>
        <v>1</v>
      </c>
      <c r="BU75" s="2">
        <f t="shared" si="75"/>
        <v>1</v>
      </c>
      <c r="BV75" s="2">
        <f t="shared" si="76"/>
        <v>1</v>
      </c>
      <c r="BW75" s="2">
        <f t="shared" si="77"/>
        <v>1</v>
      </c>
      <c r="BX75" s="2">
        <f t="shared" si="78"/>
        <v>1</v>
      </c>
      <c r="BY75" s="2">
        <f t="shared" si="79"/>
        <v>1</v>
      </c>
      <c r="BZ75" s="2">
        <f t="shared" si="80"/>
        <v>1</v>
      </c>
      <c r="CA75" s="2">
        <f t="shared" si="81"/>
        <v>1</v>
      </c>
      <c r="CB75" s="2">
        <f t="shared" si="82"/>
        <v>1</v>
      </c>
      <c r="CC75" s="2">
        <f t="shared" si="83"/>
        <v>1</v>
      </c>
      <c r="CD75" s="2">
        <f t="shared" si="84"/>
        <v>1</v>
      </c>
      <c r="CE75" s="2">
        <f t="shared" si="85"/>
        <v>1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КА-3А  -  Δα_рс</v>
      </c>
      <c r="B76" s="10" t="s">
        <v>347</v>
      </c>
      <c r="C76" s="18">
        <v>50</v>
      </c>
      <c r="D76" s="18">
        <v>10</v>
      </c>
      <c r="E76" s="22" t="s">
        <v>114</v>
      </c>
      <c r="F76" s="22">
        <v>1</v>
      </c>
      <c r="G76" s="18"/>
      <c r="H76" s="20">
        <f t="shared" ca="1" si="86"/>
        <v>0</v>
      </c>
      <c r="I76" s="16" t="str">
        <f t="shared" si="87"/>
        <v>03K302SVAD25</v>
      </c>
      <c r="J76" s="54">
        <v>73.66</v>
      </c>
      <c r="K76" s="54">
        <v>73.41</v>
      </c>
      <c r="L76" s="54">
        <v>72.83</v>
      </c>
      <c r="M76" s="54">
        <v>73.73</v>
      </c>
      <c r="N76" s="54">
        <v>73.36</v>
      </c>
      <c r="O76" s="54">
        <v>73.89</v>
      </c>
      <c r="P76" s="54">
        <v>73.959999999999994</v>
      </c>
      <c r="Q76" s="54">
        <v>74.680000000000007</v>
      </c>
      <c r="R76" s="54">
        <v>75.27</v>
      </c>
      <c r="S76" s="54">
        <v>76.430000000000007</v>
      </c>
      <c r="T76" s="54">
        <v>76.959999999999994</v>
      </c>
      <c r="U76" s="54">
        <v>76.98</v>
      </c>
      <c r="V76" s="54">
        <v>75.150000000000006</v>
      </c>
      <c r="W76" s="56">
        <v>0</v>
      </c>
      <c r="X76" s="2">
        <f t="shared" ca="1" si="53"/>
        <v>2</v>
      </c>
      <c r="Y76" s="2">
        <f t="shared" ca="1" si="53"/>
        <v>2</v>
      </c>
      <c r="Z76" s="2">
        <f t="shared" ca="1" si="53"/>
        <v>2</v>
      </c>
      <c r="AA76" s="2">
        <f t="shared" ca="1" si="53"/>
        <v>2</v>
      </c>
      <c r="AB76" s="2">
        <f t="shared" ca="1" si="53"/>
        <v>2</v>
      </c>
      <c r="AC76" s="2">
        <f t="shared" ca="1" si="69"/>
        <v>2</v>
      </c>
      <c r="AD76" s="2">
        <f t="shared" ca="1" si="69"/>
        <v>2</v>
      </c>
      <c r="AE76" s="2">
        <f t="shared" ca="1" si="69"/>
        <v>2</v>
      </c>
      <c r="AF76" s="2">
        <f t="shared" ca="1" si="69"/>
        <v>2</v>
      </c>
      <c r="AG76" s="2">
        <f t="shared" ca="1" si="69"/>
        <v>2</v>
      </c>
      <c r="AH76" s="2">
        <f t="shared" ca="1" si="69"/>
        <v>2</v>
      </c>
      <c r="AI76" s="2">
        <f t="shared" ca="1" si="69"/>
        <v>2</v>
      </c>
      <c r="AJ76" s="2">
        <f t="shared" ca="1" si="69"/>
        <v>2</v>
      </c>
      <c r="AK76" s="2">
        <f t="shared" ca="1" si="69"/>
        <v>0</v>
      </c>
      <c r="AL76" s="55">
        <v>37.202897237999998</v>
      </c>
      <c r="AM76" s="55">
        <v>37.079618665000005</v>
      </c>
      <c r="AN76" s="55">
        <v>36.792907815</v>
      </c>
      <c r="AO76" s="55">
        <v>37.242045700999995</v>
      </c>
      <c r="AP76" s="55">
        <v>37.056569539999998</v>
      </c>
      <c r="AQ76" s="55">
        <v>37.318740802999997</v>
      </c>
      <c r="AR76" s="55">
        <v>37.350638008000004</v>
      </c>
      <c r="AS76" s="55">
        <v>37.719457335999998</v>
      </c>
      <c r="AT76" s="55">
        <v>38.012869183000007</v>
      </c>
      <c r="AU76" s="55">
        <v>38.610054952999995</v>
      </c>
      <c r="AV76" s="55">
        <v>38.888316006000004</v>
      </c>
      <c r="AW76" s="55">
        <v>38.899388226999996</v>
      </c>
      <c r="AX76" s="55">
        <v>38.848563829999996</v>
      </c>
      <c r="AY76" s="55">
        <v>0</v>
      </c>
      <c r="AZ76" s="2">
        <f t="shared" ca="1" si="54"/>
        <v>0</v>
      </c>
      <c r="BA76" s="2">
        <f t="shared" ca="1" si="54"/>
        <v>0</v>
      </c>
      <c r="BB76" s="2">
        <f t="shared" ca="1" si="54"/>
        <v>0</v>
      </c>
      <c r="BC76" s="2">
        <f t="shared" ca="1" si="54"/>
        <v>0</v>
      </c>
      <c r="BD76" s="2">
        <f t="shared" ca="1" si="54"/>
        <v>0</v>
      </c>
      <c r="BE76" s="2">
        <f t="shared" ca="1" si="70"/>
        <v>0</v>
      </c>
      <c r="BF76" s="2">
        <f t="shared" ca="1" si="70"/>
        <v>0</v>
      </c>
      <c r="BG76" s="2">
        <f t="shared" ca="1" si="70"/>
        <v>0</v>
      </c>
      <c r="BH76" s="2">
        <f t="shared" ca="1" si="70"/>
        <v>0</v>
      </c>
      <c r="BI76" s="2">
        <f t="shared" ca="1" si="70"/>
        <v>0</v>
      </c>
      <c r="BJ76" s="2">
        <f t="shared" ca="1" si="70"/>
        <v>0</v>
      </c>
      <c r="BK76" s="2">
        <f t="shared" ca="1" si="70"/>
        <v>0</v>
      </c>
      <c r="BL76" s="2">
        <f t="shared" ca="1" si="70"/>
        <v>0</v>
      </c>
      <c r="BM76" s="2">
        <f t="shared" ca="1" si="70"/>
        <v>2</v>
      </c>
      <c r="BN76" s="2" t="str">
        <f t="shared" si="88"/>
        <v>SV</v>
      </c>
      <c r="BP76" s="2">
        <f t="shared" si="71"/>
        <v>0</v>
      </c>
      <c r="BQ76" s="127"/>
      <c r="BR76" s="2">
        <f t="shared" si="72"/>
        <v>1</v>
      </c>
      <c r="BS76" s="2">
        <f t="shared" si="73"/>
        <v>1</v>
      </c>
      <c r="BT76" s="2">
        <f t="shared" si="74"/>
        <v>1</v>
      </c>
      <c r="BU76" s="2">
        <f t="shared" si="75"/>
        <v>1</v>
      </c>
      <c r="BV76" s="2">
        <f t="shared" si="76"/>
        <v>1</v>
      </c>
      <c r="BW76" s="2">
        <f t="shared" si="77"/>
        <v>1</v>
      </c>
      <c r="BX76" s="2">
        <f t="shared" si="78"/>
        <v>1</v>
      </c>
      <c r="BY76" s="2">
        <f t="shared" si="79"/>
        <v>1</v>
      </c>
      <c r="BZ76" s="2">
        <f t="shared" si="80"/>
        <v>1</v>
      </c>
      <c r="CA76" s="2">
        <f t="shared" si="81"/>
        <v>1</v>
      </c>
      <c r="CB76" s="2">
        <f t="shared" si="82"/>
        <v>1</v>
      </c>
      <c r="CC76" s="2">
        <f t="shared" si="83"/>
        <v>1</v>
      </c>
      <c r="CD76" s="2">
        <f t="shared" si="84"/>
        <v>1</v>
      </c>
      <c r="CE76" s="2">
        <f t="shared" si="85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КА-3Б  -  Δα_рс</v>
      </c>
      <c r="B77" s="10" t="s">
        <v>353</v>
      </c>
      <c r="C77" s="18">
        <v>50</v>
      </c>
      <c r="D77" s="18">
        <v>10</v>
      </c>
      <c r="E77" s="22" t="s">
        <v>114</v>
      </c>
      <c r="F77" s="22">
        <v>1</v>
      </c>
      <c r="G77" s="18"/>
      <c r="H77" s="20">
        <f t="shared" ca="1" si="86"/>
        <v>0</v>
      </c>
      <c r="I77" s="16" t="str">
        <f t="shared" si="87"/>
        <v>03K302SVBD25</v>
      </c>
      <c r="J77" s="54">
        <v>80.819999999999993</v>
      </c>
      <c r="K77" s="54">
        <v>80.52</v>
      </c>
      <c r="L77" s="54">
        <v>81.7</v>
      </c>
      <c r="M77" s="54">
        <v>80.89</v>
      </c>
      <c r="N77" s="54">
        <v>82.83</v>
      </c>
      <c r="O77" s="54">
        <v>81.22</v>
      </c>
      <c r="P77" s="54">
        <v>81.91</v>
      </c>
      <c r="Q77" s="54">
        <v>82.38</v>
      </c>
      <c r="R77" s="54">
        <v>81.75</v>
      </c>
      <c r="S77" s="54">
        <v>84.66</v>
      </c>
      <c r="T77" s="54">
        <v>86.32</v>
      </c>
      <c r="U77" s="54">
        <v>86.74</v>
      </c>
      <c r="V77" s="54">
        <v>83.86</v>
      </c>
      <c r="W77" s="56">
        <v>72.819999999999993</v>
      </c>
      <c r="X77" s="2">
        <f t="shared" ca="1" si="53"/>
        <v>2</v>
      </c>
      <c r="Y77" s="2">
        <f t="shared" ca="1" si="53"/>
        <v>2</v>
      </c>
      <c r="Z77" s="2">
        <f t="shared" ca="1" si="53"/>
        <v>2</v>
      </c>
      <c r="AA77" s="2">
        <f t="shared" ca="1" si="53"/>
        <v>2</v>
      </c>
      <c r="AB77" s="2">
        <f t="shared" ca="1" si="53"/>
        <v>2</v>
      </c>
      <c r="AC77" s="2">
        <f t="shared" ca="1" si="69"/>
        <v>2</v>
      </c>
      <c r="AD77" s="2">
        <f t="shared" ca="1" si="69"/>
        <v>2</v>
      </c>
      <c r="AE77" s="2">
        <f t="shared" ca="1" si="69"/>
        <v>2</v>
      </c>
      <c r="AF77" s="2">
        <f t="shared" ca="1" si="69"/>
        <v>2</v>
      </c>
      <c r="AG77" s="2">
        <f t="shared" ca="1" si="69"/>
        <v>2</v>
      </c>
      <c r="AH77" s="2">
        <f t="shared" ca="1" si="69"/>
        <v>2</v>
      </c>
      <c r="AI77" s="2">
        <f t="shared" ca="1" si="69"/>
        <v>2</v>
      </c>
      <c r="AJ77" s="2">
        <f t="shared" ca="1" si="69"/>
        <v>2</v>
      </c>
      <c r="AK77" s="2">
        <f t="shared" ca="1" si="69"/>
        <v>2</v>
      </c>
      <c r="AL77" s="55">
        <v>38.639713479999998</v>
      </c>
      <c r="AM77" s="55">
        <v>38.512206850999995</v>
      </c>
      <c r="AN77" s="55">
        <v>39.067853354</v>
      </c>
      <c r="AO77" s="55">
        <v>38.679598719000005</v>
      </c>
      <c r="AP77" s="55">
        <v>39.586947077999994</v>
      </c>
      <c r="AQ77" s="55">
        <v>38.841380280999999</v>
      </c>
      <c r="AR77" s="55">
        <v>39.171484915999997</v>
      </c>
      <c r="AS77" s="55">
        <v>39.335736666999992</v>
      </c>
      <c r="AT77" s="55">
        <v>39.069402805999999</v>
      </c>
      <c r="AU77" s="55">
        <v>40.471802091999997</v>
      </c>
      <c r="AV77" s="55">
        <v>41.298845186999998</v>
      </c>
      <c r="AW77" s="55">
        <v>41.511629201000005</v>
      </c>
      <c r="AX77" s="55">
        <v>39.974628292887985</v>
      </c>
      <c r="AY77" s="55">
        <v>35.806720545155322</v>
      </c>
      <c r="AZ77" s="2">
        <f t="shared" ca="1" si="54"/>
        <v>0</v>
      </c>
      <c r="BA77" s="2">
        <f t="shared" ca="1" si="54"/>
        <v>0</v>
      </c>
      <c r="BB77" s="2">
        <f t="shared" ca="1" si="54"/>
        <v>0</v>
      </c>
      <c r="BC77" s="2">
        <f t="shared" ca="1" si="54"/>
        <v>0</v>
      </c>
      <c r="BD77" s="2">
        <f t="shared" ca="1" si="54"/>
        <v>0</v>
      </c>
      <c r="BE77" s="2">
        <f t="shared" ca="1" si="70"/>
        <v>0</v>
      </c>
      <c r="BF77" s="2">
        <f t="shared" ca="1" si="70"/>
        <v>0</v>
      </c>
      <c r="BG77" s="2">
        <f t="shared" ca="1" si="70"/>
        <v>0</v>
      </c>
      <c r="BH77" s="2">
        <f t="shared" ca="1" si="70"/>
        <v>0</v>
      </c>
      <c r="BI77" s="2">
        <f t="shared" ca="1" si="70"/>
        <v>0</v>
      </c>
      <c r="BJ77" s="2">
        <f t="shared" ca="1" si="70"/>
        <v>0</v>
      </c>
      <c r="BK77" s="2">
        <f t="shared" ca="1" si="70"/>
        <v>0</v>
      </c>
      <c r="BL77" s="2">
        <f t="shared" ca="1" si="70"/>
        <v>0</v>
      </c>
      <c r="BM77" s="2">
        <f t="shared" ca="1" si="70"/>
        <v>2</v>
      </c>
      <c r="BN77" s="2" t="str">
        <f t="shared" si="88"/>
        <v>SV</v>
      </c>
      <c r="BO77" s="2">
        <f>IF(AND(COUNTIF(J77:W77,"&gt;0")&gt;6,COUNTIF(J77:W77,"&gt;0")=SUM(BR77:CE77)),SUM(BR77:CE77),0)</f>
        <v>14</v>
      </c>
      <c r="BP77" s="2">
        <f t="shared" si="71"/>
        <v>0</v>
      </c>
      <c r="BQ77" s="127">
        <v>45229</v>
      </c>
      <c r="BR77" s="2">
        <f t="shared" si="72"/>
        <v>1</v>
      </c>
      <c r="BS77" s="2">
        <f t="shared" si="73"/>
        <v>1</v>
      </c>
      <c r="BT77" s="2">
        <f t="shared" si="74"/>
        <v>1</v>
      </c>
      <c r="BU77" s="2">
        <f t="shared" si="75"/>
        <v>1</v>
      </c>
      <c r="BV77" s="2">
        <f t="shared" si="76"/>
        <v>1</v>
      </c>
      <c r="BW77" s="2">
        <f t="shared" si="77"/>
        <v>1</v>
      </c>
      <c r="BX77" s="2">
        <f t="shared" si="78"/>
        <v>1</v>
      </c>
      <c r="BY77" s="2">
        <f t="shared" si="79"/>
        <v>1</v>
      </c>
      <c r="BZ77" s="2">
        <f t="shared" si="80"/>
        <v>1</v>
      </c>
      <c r="CA77" s="2">
        <f t="shared" si="81"/>
        <v>1</v>
      </c>
      <c r="CB77" s="2">
        <f t="shared" si="82"/>
        <v>1</v>
      </c>
      <c r="CC77" s="2">
        <f t="shared" si="83"/>
        <v>1</v>
      </c>
      <c r="CD77" s="2">
        <f t="shared" si="84"/>
        <v>1</v>
      </c>
      <c r="CE77" s="2">
        <f t="shared" si="85"/>
        <v>1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КА-4А  -  Δα_рс</v>
      </c>
      <c r="B78" s="10" t="s">
        <v>348</v>
      </c>
      <c r="C78" s="18">
        <v>50</v>
      </c>
      <c r="D78" s="18">
        <v>10</v>
      </c>
      <c r="E78" s="22" t="s">
        <v>114</v>
      </c>
      <c r="F78" s="22">
        <v>1</v>
      </c>
      <c r="G78" s="18"/>
      <c r="H78" s="20">
        <f t="shared" ca="1" si="86"/>
        <v>0</v>
      </c>
      <c r="I78" s="16" t="str">
        <f t="shared" si="87"/>
        <v>04K302SVAD25</v>
      </c>
      <c r="J78" s="54">
        <v>50.3</v>
      </c>
      <c r="K78" s="54">
        <v>48.59</v>
      </c>
      <c r="L78" s="54">
        <v>49.7</v>
      </c>
      <c r="M78" s="54">
        <v>51.34</v>
      </c>
      <c r="N78" s="54">
        <v>51.59</v>
      </c>
      <c r="O78" s="54">
        <v>50.31</v>
      </c>
      <c r="P78" s="54">
        <v>54.16</v>
      </c>
      <c r="Q78" s="54">
        <v>51.84</v>
      </c>
      <c r="R78" s="54">
        <v>50.89</v>
      </c>
      <c r="S78" s="54">
        <v>50.63</v>
      </c>
      <c r="T78" s="54">
        <v>50.38</v>
      </c>
      <c r="U78" s="54">
        <v>50.36</v>
      </c>
      <c r="V78" s="54">
        <v>52.88</v>
      </c>
      <c r="W78" s="56">
        <v>54.78</v>
      </c>
      <c r="X78" s="2">
        <f t="shared" ca="1" si="53"/>
        <v>2</v>
      </c>
      <c r="Y78" s="2">
        <f t="shared" ca="1" si="53"/>
        <v>0</v>
      </c>
      <c r="Z78" s="2">
        <f t="shared" ca="1" si="53"/>
        <v>0</v>
      </c>
      <c r="AA78" s="2">
        <f t="shared" ca="1" si="53"/>
        <v>2</v>
      </c>
      <c r="AB78" s="2">
        <f t="shared" ca="1" si="53"/>
        <v>2</v>
      </c>
      <c r="AC78" s="2">
        <f t="shared" ca="1" si="69"/>
        <v>2</v>
      </c>
      <c r="AD78" s="2">
        <f t="shared" ca="1" si="69"/>
        <v>2</v>
      </c>
      <c r="AE78" s="2">
        <f t="shared" ca="1" si="69"/>
        <v>2</v>
      </c>
      <c r="AF78" s="2">
        <f t="shared" ca="1" si="69"/>
        <v>2</v>
      </c>
      <c r="AG78" s="2">
        <f t="shared" ca="1" si="69"/>
        <v>2</v>
      </c>
      <c r="AH78" s="2">
        <f t="shared" ca="1" si="69"/>
        <v>2</v>
      </c>
      <c r="AI78" s="2">
        <f t="shared" ca="1" si="69"/>
        <v>2</v>
      </c>
      <c r="AJ78" s="2">
        <f t="shared" ca="1" si="69"/>
        <v>2</v>
      </c>
      <c r="AK78" s="2">
        <f t="shared" ca="1" si="69"/>
        <v>2</v>
      </c>
      <c r="AL78" s="55">
        <v>30.706359859999999</v>
      </c>
      <c r="AM78" s="55">
        <v>29.638054793000002</v>
      </c>
      <c r="AN78" s="55">
        <v>30.337053041000001</v>
      </c>
      <c r="AO78" s="55">
        <v>31.341984735</v>
      </c>
      <c r="AP78" s="55">
        <v>31.494058852999995</v>
      </c>
      <c r="AQ78" s="55">
        <v>30.701760914000005</v>
      </c>
      <c r="AR78" s="55">
        <v>33.069446456999998</v>
      </c>
      <c r="AS78" s="55">
        <v>31.643380374000003</v>
      </c>
      <c r="AT78" s="55">
        <v>31.064193055000004</v>
      </c>
      <c r="AU78" s="55">
        <v>30.897351287000003</v>
      </c>
      <c r="AV78" s="55">
        <v>30.750624714000008</v>
      </c>
      <c r="AW78" s="55">
        <v>30.734719258999998</v>
      </c>
      <c r="AX78" s="55">
        <v>32.282206275999997</v>
      </c>
      <c r="AY78" s="55">
        <v>33.461110400000003</v>
      </c>
      <c r="AZ78" s="2">
        <f t="shared" ca="1" si="54"/>
        <v>0</v>
      </c>
      <c r="BA78" s="2">
        <f t="shared" ca="1" si="54"/>
        <v>0</v>
      </c>
      <c r="BB78" s="2">
        <f t="shared" ca="1" si="54"/>
        <v>0</v>
      </c>
      <c r="BC78" s="2">
        <f t="shared" ca="1" si="54"/>
        <v>0</v>
      </c>
      <c r="BD78" s="2">
        <f t="shared" ca="1" si="54"/>
        <v>0</v>
      </c>
      <c r="BE78" s="2">
        <f t="shared" ca="1" si="70"/>
        <v>0</v>
      </c>
      <c r="BF78" s="2">
        <f t="shared" ca="1" si="70"/>
        <v>1</v>
      </c>
      <c r="BG78" s="2">
        <f t="shared" ca="1" si="70"/>
        <v>0</v>
      </c>
      <c r="BH78" s="2">
        <f t="shared" ca="1" si="70"/>
        <v>0</v>
      </c>
      <c r="BI78" s="2">
        <f t="shared" ca="1" si="70"/>
        <v>0</v>
      </c>
      <c r="BJ78" s="2">
        <f t="shared" ca="1" si="70"/>
        <v>0</v>
      </c>
      <c r="BK78" s="2">
        <f t="shared" ca="1" si="70"/>
        <v>0</v>
      </c>
      <c r="BL78" s="2">
        <f t="shared" ca="1" si="70"/>
        <v>1</v>
      </c>
      <c r="BM78" s="2">
        <f t="shared" ca="1" si="70"/>
        <v>3</v>
      </c>
      <c r="BN78" s="2" t="str">
        <f t="shared" si="88"/>
        <v>SV</v>
      </c>
      <c r="BO78" s="2">
        <f>IF(AND(COUNTIF(J78:W78,"&gt;0")&gt;6,COUNTIF(J78:W78,"&gt;0")=SUM(BR78:CE78)),SUM(BR78:CE78),0)</f>
        <v>0</v>
      </c>
      <c r="BP78" s="2">
        <f t="shared" si="71"/>
        <v>0</v>
      </c>
      <c r="BR78" s="2">
        <f t="shared" si="72"/>
        <v>1</v>
      </c>
      <c r="BS78" s="2">
        <f t="shared" si="73"/>
        <v>0</v>
      </c>
      <c r="BT78" s="2">
        <f t="shared" si="74"/>
        <v>0</v>
      </c>
      <c r="BU78" s="2">
        <f t="shared" si="75"/>
        <v>1</v>
      </c>
      <c r="BV78" s="2">
        <f t="shared" si="76"/>
        <v>1</v>
      </c>
      <c r="BW78" s="2">
        <f t="shared" si="77"/>
        <v>1</v>
      </c>
      <c r="BX78" s="2">
        <f t="shared" si="78"/>
        <v>1</v>
      </c>
      <c r="BY78" s="2">
        <f t="shared" si="79"/>
        <v>1</v>
      </c>
      <c r="BZ78" s="2">
        <f t="shared" si="80"/>
        <v>1</v>
      </c>
      <c r="CA78" s="2">
        <f t="shared" si="81"/>
        <v>1</v>
      </c>
      <c r="CB78" s="2">
        <f t="shared" si="82"/>
        <v>1</v>
      </c>
      <c r="CC78" s="2">
        <f t="shared" si="83"/>
        <v>1</v>
      </c>
      <c r="CD78" s="2">
        <f t="shared" si="84"/>
        <v>1</v>
      </c>
      <c r="CE78" s="2">
        <f t="shared" si="85"/>
        <v>1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КА-4Б  -  Δα_рс</v>
      </c>
      <c r="B79" s="10" t="s">
        <v>354</v>
      </c>
      <c r="C79" s="18">
        <v>50</v>
      </c>
      <c r="D79" s="18">
        <v>10</v>
      </c>
      <c r="E79" s="22" t="s">
        <v>114</v>
      </c>
      <c r="F79" s="22">
        <v>1</v>
      </c>
      <c r="G79" s="18"/>
      <c r="H79" s="20">
        <f t="shared" ca="1" si="86"/>
        <v>0</v>
      </c>
      <c r="I79" s="16" t="str">
        <f t="shared" si="87"/>
        <v>04K302SVBD25</v>
      </c>
      <c r="J79" s="54">
        <v>48.85</v>
      </c>
      <c r="K79" s="54">
        <v>49.57</v>
      </c>
      <c r="L79" s="54">
        <v>48.45</v>
      </c>
      <c r="M79" s="54">
        <v>47.09</v>
      </c>
      <c r="N79" s="54">
        <v>48.24</v>
      </c>
      <c r="O79" s="54">
        <v>46.96</v>
      </c>
      <c r="P79" s="54">
        <v>47.44</v>
      </c>
      <c r="Q79" s="54">
        <v>48.72</v>
      </c>
      <c r="R79" s="54">
        <v>47.94</v>
      </c>
      <c r="S79" s="54">
        <v>46.89</v>
      </c>
      <c r="T79" s="54">
        <v>48.82</v>
      </c>
      <c r="U79" s="54">
        <v>47.93</v>
      </c>
      <c r="V79" s="54">
        <v>49.56</v>
      </c>
      <c r="W79" s="56">
        <v>48.52</v>
      </c>
      <c r="X79" s="2">
        <f t="shared" ca="1" si="53"/>
        <v>0</v>
      </c>
      <c r="Y79" s="2">
        <f t="shared" ca="1" si="53"/>
        <v>0</v>
      </c>
      <c r="Z79" s="2">
        <f t="shared" ca="1" si="53"/>
        <v>0</v>
      </c>
      <c r="AA79" s="2">
        <f t="shared" ca="1" si="53"/>
        <v>0</v>
      </c>
      <c r="AB79" s="2">
        <f t="shared" ca="1" si="53"/>
        <v>0</v>
      </c>
      <c r="AC79" s="2">
        <f t="shared" ca="1" si="69"/>
        <v>0</v>
      </c>
      <c r="AD79" s="2">
        <f t="shared" ca="1" si="69"/>
        <v>0</v>
      </c>
      <c r="AE79" s="2">
        <f t="shared" ca="1" si="69"/>
        <v>0</v>
      </c>
      <c r="AF79" s="2">
        <f t="shared" ca="1" si="69"/>
        <v>0</v>
      </c>
      <c r="AG79" s="2">
        <f t="shared" ca="1" si="69"/>
        <v>0</v>
      </c>
      <c r="AH79" s="2">
        <f t="shared" ca="1" si="69"/>
        <v>0</v>
      </c>
      <c r="AI79" s="2">
        <f t="shared" ca="1" si="69"/>
        <v>0</v>
      </c>
      <c r="AJ79" s="2">
        <f t="shared" ca="1" si="69"/>
        <v>0</v>
      </c>
      <c r="AK79" s="2">
        <f t="shared" ca="1" si="69"/>
        <v>0</v>
      </c>
      <c r="AL79" s="55">
        <v>32.012045833000002</v>
      </c>
      <c r="AM79" s="55">
        <v>31.944402023000002</v>
      </c>
      <c r="AN79" s="55">
        <v>31.198301439999998</v>
      </c>
      <c r="AO79" s="55">
        <v>30.341216964000001</v>
      </c>
      <c r="AP79" s="55">
        <v>30.965713012000002</v>
      </c>
      <c r="AQ79" s="55">
        <v>30.268953966000002</v>
      </c>
      <c r="AR79" s="55">
        <v>30.572281773999997</v>
      </c>
      <c r="AS79" s="55">
        <v>31.144855096000001</v>
      </c>
      <c r="AT79" s="55">
        <v>30.726170680999999</v>
      </c>
      <c r="AU79" s="55">
        <v>30.106493842999999</v>
      </c>
      <c r="AV79" s="55">
        <v>31.406728575999999</v>
      </c>
      <c r="AW79" s="55">
        <v>30.872204402999998</v>
      </c>
      <c r="AX79" s="55">
        <v>31.887093964000002</v>
      </c>
      <c r="AY79" s="55">
        <v>31.275739643000005</v>
      </c>
      <c r="AZ79" s="2">
        <f t="shared" ca="1" si="54"/>
        <v>0</v>
      </c>
      <c r="BA79" s="2">
        <f t="shared" ca="1" si="54"/>
        <v>0</v>
      </c>
      <c r="BB79" s="2">
        <f t="shared" ca="1" si="54"/>
        <v>0</v>
      </c>
      <c r="BC79" s="2">
        <f t="shared" ca="1" si="54"/>
        <v>0</v>
      </c>
      <c r="BD79" s="2">
        <f t="shared" ca="1" si="54"/>
        <v>0</v>
      </c>
      <c r="BE79" s="2">
        <f t="shared" ca="1" si="70"/>
        <v>0</v>
      </c>
      <c r="BF79" s="2">
        <f t="shared" ca="1" si="70"/>
        <v>1</v>
      </c>
      <c r="BG79" s="2">
        <f t="shared" ca="1" si="70"/>
        <v>0</v>
      </c>
      <c r="BH79" s="2">
        <f t="shared" ca="1" si="70"/>
        <v>0</v>
      </c>
      <c r="BI79" s="2">
        <f t="shared" ca="1" si="70"/>
        <v>0</v>
      </c>
      <c r="BJ79" s="2">
        <f t="shared" ca="1" si="70"/>
        <v>0</v>
      </c>
      <c r="BK79" s="2">
        <f t="shared" ca="1" si="70"/>
        <v>0</v>
      </c>
      <c r="BL79" s="2">
        <f t="shared" ca="1" si="70"/>
        <v>1</v>
      </c>
      <c r="BM79" s="2">
        <f t="shared" ca="1" si="70"/>
        <v>3</v>
      </c>
      <c r="BN79" s="2" t="str">
        <f t="shared" si="88"/>
        <v>SV</v>
      </c>
      <c r="BO79" s="2">
        <f>IF(AND(COUNTIF(J79:W79,"&gt;0")&gt;6,COUNTIF(J79:W79,"&gt;0")=SUM(BR79:CE79)),SUM(BR79:CE79),0)</f>
        <v>0</v>
      </c>
      <c r="BP79" s="2">
        <f t="shared" si="71"/>
        <v>1</v>
      </c>
      <c r="BR79" s="2">
        <f t="shared" si="72"/>
        <v>0</v>
      </c>
      <c r="BS79" s="2">
        <f t="shared" si="73"/>
        <v>0</v>
      </c>
      <c r="BT79" s="2">
        <f t="shared" si="74"/>
        <v>0</v>
      </c>
      <c r="BU79" s="2">
        <f t="shared" si="75"/>
        <v>0</v>
      </c>
      <c r="BV79" s="2">
        <f t="shared" si="76"/>
        <v>0</v>
      </c>
      <c r="BW79" s="2">
        <f t="shared" si="77"/>
        <v>0</v>
      </c>
      <c r="BX79" s="2">
        <f t="shared" si="78"/>
        <v>0</v>
      </c>
      <c r="BY79" s="2">
        <f t="shared" si="79"/>
        <v>0</v>
      </c>
      <c r="BZ79" s="2">
        <f t="shared" si="80"/>
        <v>0</v>
      </c>
      <c r="CA79" s="2">
        <f t="shared" si="81"/>
        <v>0</v>
      </c>
      <c r="CB79" s="2">
        <f t="shared" si="82"/>
        <v>0</v>
      </c>
      <c r="CC79" s="2">
        <f t="shared" si="83"/>
        <v>0</v>
      </c>
      <c r="CD79" s="2">
        <f t="shared" si="84"/>
        <v>0</v>
      </c>
      <c r="CE79" s="2">
        <f t="shared" si="85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КА-5А  -  Δα_рс</v>
      </c>
      <c r="B80" s="10" t="s">
        <v>349</v>
      </c>
      <c r="C80" s="18">
        <v>50</v>
      </c>
      <c r="D80" s="18">
        <v>10</v>
      </c>
      <c r="E80" s="22" t="s">
        <v>114</v>
      </c>
      <c r="F80" s="22">
        <v>1</v>
      </c>
      <c r="G80" s="18"/>
      <c r="H80" s="20">
        <f t="shared" ca="1" si="86"/>
        <v>0</v>
      </c>
      <c r="I80" s="16" t="str">
        <f t="shared" si="87"/>
        <v>05K302SVAD25</v>
      </c>
      <c r="J80" s="54">
        <v>63.89</v>
      </c>
      <c r="K80" s="54">
        <v>63.36</v>
      </c>
      <c r="L80" s="54">
        <v>61.81</v>
      </c>
      <c r="M80" s="54">
        <v>62.63</v>
      </c>
      <c r="N80" s="54">
        <v>62.53</v>
      </c>
      <c r="O80" s="54">
        <v>66.52</v>
      </c>
      <c r="P80" s="54">
        <v>63.53</v>
      </c>
      <c r="Q80" s="54">
        <v>65.069999999999993</v>
      </c>
      <c r="R80" s="54">
        <v>65.739999999999995</v>
      </c>
      <c r="S80" s="54">
        <v>63.15</v>
      </c>
      <c r="T80" s="54">
        <v>63.77</v>
      </c>
      <c r="U80" s="54">
        <v>62.04</v>
      </c>
      <c r="V80" s="54">
        <v>62.66</v>
      </c>
      <c r="W80" s="56">
        <v>63.44</v>
      </c>
      <c r="X80" s="2">
        <f t="shared" ca="1" si="53"/>
        <v>2</v>
      </c>
      <c r="Y80" s="2">
        <f t="shared" ca="1" si="53"/>
        <v>2</v>
      </c>
      <c r="Z80" s="2">
        <f t="shared" ca="1" si="53"/>
        <v>2</v>
      </c>
      <c r="AA80" s="2">
        <f t="shared" ca="1" si="53"/>
        <v>2</v>
      </c>
      <c r="AB80" s="2">
        <f t="shared" ca="1" si="53"/>
        <v>2</v>
      </c>
      <c r="AC80" s="2">
        <f t="shared" ca="1" si="69"/>
        <v>2</v>
      </c>
      <c r="AD80" s="2">
        <f t="shared" ca="1" si="69"/>
        <v>2</v>
      </c>
      <c r="AE80" s="2">
        <f t="shared" ca="1" si="69"/>
        <v>2</v>
      </c>
      <c r="AF80" s="2">
        <f t="shared" ca="1" si="69"/>
        <v>2</v>
      </c>
      <c r="AG80" s="2">
        <f t="shared" ca="1" si="69"/>
        <v>2</v>
      </c>
      <c r="AH80" s="2">
        <f t="shared" ca="1" si="69"/>
        <v>2</v>
      </c>
      <c r="AI80" s="2">
        <f t="shared" ca="1" si="69"/>
        <v>2</v>
      </c>
      <c r="AJ80" s="2">
        <f t="shared" ca="1" si="69"/>
        <v>2</v>
      </c>
      <c r="AK80" s="2">
        <f t="shared" ca="1" si="69"/>
        <v>2</v>
      </c>
      <c r="AL80" s="55">
        <v>31.184127358000001</v>
      </c>
      <c r="AM80" s="55">
        <v>30.931232121000001</v>
      </c>
      <c r="AN80" s="55">
        <v>30.162595301</v>
      </c>
      <c r="AO80" s="55">
        <v>30.569051954999999</v>
      </c>
      <c r="AP80" s="55">
        <v>30.515919209999996</v>
      </c>
      <c r="AQ80" s="55">
        <v>32.465809870999998</v>
      </c>
      <c r="AR80" s="55">
        <v>31.002426819</v>
      </c>
      <c r="AS80" s="55">
        <v>31.764289958000003</v>
      </c>
      <c r="AT80" s="55">
        <v>32.091196213000003</v>
      </c>
      <c r="AU80" s="55">
        <v>30.827848609000004</v>
      </c>
      <c r="AV80" s="55">
        <v>31.126052858999998</v>
      </c>
      <c r="AW80" s="55">
        <v>30.275830781999996</v>
      </c>
      <c r="AX80" s="55">
        <v>30.579242169999997</v>
      </c>
      <c r="AY80" s="55">
        <v>30.958225269000007</v>
      </c>
      <c r="AZ80" s="2">
        <f t="shared" ca="1" si="54"/>
        <v>0</v>
      </c>
      <c r="BA80" s="2">
        <f t="shared" ca="1" si="54"/>
        <v>0</v>
      </c>
      <c r="BB80" s="2">
        <f t="shared" ca="1" si="54"/>
        <v>0</v>
      </c>
      <c r="BC80" s="2">
        <f t="shared" ca="1" si="54"/>
        <v>0</v>
      </c>
      <c r="BD80" s="2">
        <f t="shared" ca="1" si="54"/>
        <v>0</v>
      </c>
      <c r="BE80" s="2">
        <f t="shared" ca="1" si="70"/>
        <v>0</v>
      </c>
      <c r="BF80" s="2">
        <f t="shared" ca="1" si="70"/>
        <v>1</v>
      </c>
      <c r="BG80" s="2">
        <f t="shared" ca="1" si="70"/>
        <v>0</v>
      </c>
      <c r="BH80" s="2">
        <f t="shared" ca="1" si="70"/>
        <v>0</v>
      </c>
      <c r="BI80" s="2">
        <f t="shared" ca="1" si="70"/>
        <v>0</v>
      </c>
      <c r="BJ80" s="2">
        <f t="shared" ca="1" si="70"/>
        <v>0</v>
      </c>
      <c r="BK80" s="2">
        <f t="shared" ca="1" si="70"/>
        <v>0</v>
      </c>
      <c r="BL80" s="2">
        <f t="shared" ca="1" si="70"/>
        <v>1</v>
      </c>
      <c r="BM80" s="2">
        <f t="shared" ca="1" si="70"/>
        <v>3</v>
      </c>
      <c r="BN80" s="2" t="str">
        <f t="shared" si="88"/>
        <v>SV</v>
      </c>
      <c r="BO80" s="2">
        <f>IF(AND(COUNTIF(J80:W80,"&gt;0")&gt;6,COUNTIF(J80:W80,"&gt;0")=SUM(BR80:CE80)),SUM(BR80:CE80),0)</f>
        <v>14</v>
      </c>
      <c r="BP80" s="2">
        <f t="shared" si="71"/>
        <v>0</v>
      </c>
      <c r="BQ80" s="127">
        <v>45703</v>
      </c>
      <c r="BR80" s="2">
        <f t="shared" si="72"/>
        <v>1</v>
      </c>
      <c r="BS80" s="2">
        <f t="shared" si="73"/>
        <v>1</v>
      </c>
      <c r="BT80" s="2">
        <f t="shared" si="74"/>
        <v>1</v>
      </c>
      <c r="BU80" s="2">
        <f t="shared" si="75"/>
        <v>1</v>
      </c>
      <c r="BV80" s="2">
        <f t="shared" si="76"/>
        <v>1</v>
      </c>
      <c r="BW80" s="2">
        <f t="shared" si="77"/>
        <v>1</v>
      </c>
      <c r="BX80" s="2">
        <f t="shared" si="78"/>
        <v>1</v>
      </c>
      <c r="BY80" s="2">
        <f t="shared" si="79"/>
        <v>1</v>
      </c>
      <c r="BZ80" s="2">
        <f t="shared" si="80"/>
        <v>1</v>
      </c>
      <c r="CA80" s="2">
        <f t="shared" si="81"/>
        <v>1</v>
      </c>
      <c r="CB80" s="2">
        <f t="shared" si="82"/>
        <v>1</v>
      </c>
      <c r="CC80" s="2">
        <f t="shared" si="83"/>
        <v>1</v>
      </c>
      <c r="CD80" s="2">
        <f t="shared" si="84"/>
        <v>1</v>
      </c>
      <c r="CE80" s="2">
        <f t="shared" si="85"/>
        <v>1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КА-5Б  -  Δα_рс</v>
      </c>
      <c r="B81" s="10" t="s">
        <v>355</v>
      </c>
      <c r="C81" s="18">
        <v>50</v>
      </c>
      <c r="D81" s="18">
        <v>10</v>
      </c>
      <c r="E81" s="22" t="s">
        <v>114</v>
      </c>
      <c r="F81" s="22">
        <v>1</v>
      </c>
      <c r="G81" s="18"/>
      <c r="H81" s="20">
        <f t="shared" ca="1" si="86"/>
        <v>0</v>
      </c>
      <c r="I81" s="16" t="str">
        <f t="shared" si="87"/>
        <v>05K302SVBD25</v>
      </c>
      <c r="J81" s="54">
        <v>72.22</v>
      </c>
      <c r="K81" s="54">
        <v>73.14</v>
      </c>
      <c r="L81" s="54">
        <v>72.98</v>
      </c>
      <c r="M81" s="54">
        <v>71.510000000000005</v>
      </c>
      <c r="N81" s="54">
        <v>71.47</v>
      </c>
      <c r="O81" s="54">
        <v>72.34</v>
      </c>
      <c r="P81" s="54">
        <v>71.53</v>
      </c>
      <c r="Q81" s="54">
        <v>74.260000000000005</v>
      </c>
      <c r="R81" s="54">
        <v>75.19</v>
      </c>
      <c r="S81" s="54">
        <v>72.12</v>
      </c>
      <c r="T81" s="54">
        <v>73.12</v>
      </c>
      <c r="U81" s="54">
        <v>69.94</v>
      </c>
      <c r="V81" s="54">
        <v>78.010000000000005</v>
      </c>
      <c r="W81" s="56">
        <v>71.31</v>
      </c>
      <c r="X81" s="2">
        <f t="shared" ca="1" si="53"/>
        <v>2</v>
      </c>
      <c r="Y81" s="2">
        <f t="shared" ca="1" si="53"/>
        <v>2</v>
      </c>
      <c r="Z81" s="2">
        <f t="shared" ca="1" si="53"/>
        <v>2</v>
      </c>
      <c r="AA81" s="2">
        <f t="shared" ca="1" si="53"/>
        <v>2</v>
      </c>
      <c r="AB81" s="2">
        <f t="shared" ca="1" si="53"/>
        <v>2</v>
      </c>
      <c r="AC81" s="2">
        <f t="shared" ca="1" si="69"/>
        <v>2</v>
      </c>
      <c r="AD81" s="2">
        <f t="shared" ca="1" si="69"/>
        <v>2</v>
      </c>
      <c r="AE81" s="2">
        <f t="shared" ca="1" si="69"/>
        <v>2</v>
      </c>
      <c r="AF81" s="2">
        <f t="shared" ca="1" si="69"/>
        <v>2</v>
      </c>
      <c r="AG81" s="2">
        <f t="shared" ca="1" si="69"/>
        <v>2</v>
      </c>
      <c r="AH81" s="2">
        <f t="shared" ca="1" si="69"/>
        <v>2</v>
      </c>
      <c r="AI81" s="2">
        <f t="shared" ca="1" si="69"/>
        <v>2</v>
      </c>
      <c r="AJ81" s="2">
        <f t="shared" ca="1" si="69"/>
        <v>2</v>
      </c>
      <c r="AK81" s="2">
        <f t="shared" ca="1" si="69"/>
        <v>2</v>
      </c>
      <c r="AL81" s="55">
        <v>31.095356792</v>
      </c>
      <c r="AM81" s="55">
        <v>31.347793585000002</v>
      </c>
      <c r="AN81" s="55">
        <v>31.439245816</v>
      </c>
      <c r="AO81" s="55">
        <v>30.762216043999995</v>
      </c>
      <c r="AP81" s="55">
        <v>30.863694617999997</v>
      </c>
      <c r="AQ81" s="55">
        <v>31.064175968000001</v>
      </c>
      <c r="AR81" s="55">
        <v>30.754116608999997</v>
      </c>
      <c r="AS81" s="55">
        <v>31.766869263000004</v>
      </c>
      <c r="AT81" s="55">
        <v>32.091042027</v>
      </c>
      <c r="AU81" s="55">
        <v>31.023966989000002</v>
      </c>
      <c r="AV81" s="55">
        <v>31.308591728000003</v>
      </c>
      <c r="AW81" s="55">
        <v>30.205456598000001</v>
      </c>
      <c r="AX81" s="55">
        <v>33.485019300000005</v>
      </c>
      <c r="AY81" s="55">
        <v>30.721675965999999</v>
      </c>
      <c r="AZ81" s="2">
        <f t="shared" ca="1" si="54"/>
        <v>0</v>
      </c>
      <c r="BA81" s="2">
        <f t="shared" ca="1" si="54"/>
        <v>0</v>
      </c>
      <c r="BB81" s="2">
        <f t="shared" ca="1" si="54"/>
        <v>0</v>
      </c>
      <c r="BC81" s="2">
        <f t="shared" ca="1" si="54"/>
        <v>0</v>
      </c>
      <c r="BD81" s="2">
        <f t="shared" ca="1" si="54"/>
        <v>0</v>
      </c>
      <c r="BE81" s="2">
        <f t="shared" ca="1" si="70"/>
        <v>0</v>
      </c>
      <c r="BF81" s="2">
        <f t="shared" ca="1" si="70"/>
        <v>1</v>
      </c>
      <c r="BG81" s="2">
        <f t="shared" ca="1" si="70"/>
        <v>0</v>
      </c>
      <c r="BH81" s="2">
        <f t="shared" ca="1" si="70"/>
        <v>0</v>
      </c>
      <c r="BI81" s="2">
        <f t="shared" ca="1" si="70"/>
        <v>0</v>
      </c>
      <c r="BJ81" s="2">
        <f t="shared" ca="1" si="70"/>
        <v>0</v>
      </c>
      <c r="BK81" s="2">
        <f t="shared" ca="1" si="70"/>
        <v>0</v>
      </c>
      <c r="BL81" s="2">
        <f t="shared" ca="1" si="70"/>
        <v>1</v>
      </c>
      <c r="BM81" s="2">
        <f t="shared" ca="1" si="70"/>
        <v>3</v>
      </c>
      <c r="BN81" s="2" t="str">
        <f t="shared" si="88"/>
        <v>SV</v>
      </c>
      <c r="BO81" s="2">
        <f>IF(AND(COUNTIF(J81:W81,"&gt;0")&gt;6,COUNTIF(J81:W81,"&gt;0")=SUM(BR81:CE81)),SUM(BR81:CE81),0)</f>
        <v>14</v>
      </c>
      <c r="BP81" s="2">
        <f t="shared" si="71"/>
        <v>0</v>
      </c>
      <c r="BQ81" s="127">
        <v>45500</v>
      </c>
      <c r="BR81" s="2">
        <f t="shared" si="72"/>
        <v>1</v>
      </c>
      <c r="BS81" s="2">
        <f t="shared" si="73"/>
        <v>1</v>
      </c>
      <c r="BT81" s="2">
        <f t="shared" si="74"/>
        <v>1</v>
      </c>
      <c r="BU81" s="2">
        <f t="shared" si="75"/>
        <v>1</v>
      </c>
      <c r="BV81" s="2">
        <f t="shared" si="76"/>
        <v>1</v>
      </c>
      <c r="BW81" s="2">
        <f t="shared" si="77"/>
        <v>1</v>
      </c>
      <c r="BX81" s="2">
        <f t="shared" si="78"/>
        <v>1</v>
      </c>
      <c r="BY81" s="2">
        <f t="shared" si="79"/>
        <v>1</v>
      </c>
      <c r="BZ81" s="2">
        <f t="shared" si="80"/>
        <v>1</v>
      </c>
      <c r="CA81" s="2">
        <f t="shared" si="81"/>
        <v>1</v>
      </c>
      <c r="CB81" s="2">
        <f t="shared" si="82"/>
        <v>1</v>
      </c>
      <c r="CC81" s="2">
        <f t="shared" si="83"/>
        <v>1</v>
      </c>
      <c r="CD81" s="2">
        <f t="shared" si="84"/>
        <v>1</v>
      </c>
      <c r="CE81" s="2">
        <f t="shared" si="85"/>
        <v>1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КА-6А  -  Δα_рс</v>
      </c>
      <c r="B82" s="10" t="s">
        <v>350</v>
      </c>
      <c r="C82" s="18">
        <v>50</v>
      </c>
      <c r="D82" s="18">
        <v>10</v>
      </c>
      <c r="E82" s="22" t="s">
        <v>114</v>
      </c>
      <c r="F82" s="22">
        <v>1</v>
      </c>
      <c r="G82" s="18"/>
      <c r="H82" s="20">
        <f t="shared" ca="1" si="86"/>
        <v>0</v>
      </c>
      <c r="I82" s="16" t="str">
        <f t="shared" si="87"/>
        <v>06K302SVAD25</v>
      </c>
      <c r="J82" s="54">
        <v>58.45</v>
      </c>
      <c r="K82" s="54">
        <v>60.03</v>
      </c>
      <c r="L82" s="54">
        <v>58.72</v>
      </c>
      <c r="M82" s="54">
        <v>58.6</v>
      </c>
      <c r="N82" s="54">
        <v>58.71</v>
      </c>
      <c r="O82" s="54">
        <v>60.32</v>
      </c>
      <c r="P82" s="54">
        <v>58.57</v>
      </c>
      <c r="Q82" s="54">
        <v>60.09</v>
      </c>
      <c r="R82" s="54">
        <v>60.86</v>
      </c>
      <c r="S82" s="54">
        <v>58.55</v>
      </c>
      <c r="T82" s="54">
        <v>60.43</v>
      </c>
      <c r="U82" s="54">
        <v>57.42</v>
      </c>
      <c r="V82" s="54">
        <v>55.73</v>
      </c>
      <c r="W82" s="56">
        <v>62.81</v>
      </c>
      <c r="X82" s="2">
        <f t="shared" ca="1" si="53"/>
        <v>2</v>
      </c>
      <c r="Y82" s="2">
        <f t="shared" ca="1" si="53"/>
        <v>2</v>
      </c>
      <c r="Z82" s="2">
        <f t="shared" ca="1" si="53"/>
        <v>2</v>
      </c>
      <c r="AA82" s="2">
        <f t="shared" ca="1" si="53"/>
        <v>2</v>
      </c>
      <c r="AB82" s="2">
        <f t="shared" ca="1" si="53"/>
        <v>2</v>
      </c>
      <c r="AC82" s="2">
        <f t="shared" ca="1" si="69"/>
        <v>2</v>
      </c>
      <c r="AD82" s="2">
        <f t="shared" ca="1" si="69"/>
        <v>2</v>
      </c>
      <c r="AE82" s="2">
        <f t="shared" ca="1" si="69"/>
        <v>2</v>
      </c>
      <c r="AF82" s="2">
        <f t="shared" ca="1" si="69"/>
        <v>2</v>
      </c>
      <c r="AG82" s="2">
        <f t="shared" ca="1" si="69"/>
        <v>2</v>
      </c>
      <c r="AH82" s="2">
        <f t="shared" ca="1" si="69"/>
        <v>2</v>
      </c>
      <c r="AI82" s="2">
        <f t="shared" ca="1" si="69"/>
        <v>2</v>
      </c>
      <c r="AJ82" s="2">
        <f t="shared" ca="1" si="69"/>
        <v>2</v>
      </c>
      <c r="AK82" s="2">
        <f t="shared" ca="1" si="69"/>
        <v>2</v>
      </c>
      <c r="AL82" s="55">
        <v>36.137980161999998</v>
      </c>
      <c r="AM82" s="55">
        <v>37.130011193999998</v>
      </c>
      <c r="AN82" s="55">
        <v>36.315770559000001</v>
      </c>
      <c r="AO82" s="55">
        <v>36.225404378999997</v>
      </c>
      <c r="AP82" s="55">
        <v>36.3193622</v>
      </c>
      <c r="AQ82" s="55">
        <v>37.333821895</v>
      </c>
      <c r="AR82" s="55">
        <v>36.211578940999999</v>
      </c>
      <c r="AS82" s="55">
        <v>37.162186221999995</v>
      </c>
      <c r="AT82" s="55">
        <v>37.628992770000004</v>
      </c>
      <c r="AU82" s="55">
        <v>36.156651378999996</v>
      </c>
      <c r="AV82" s="55">
        <v>37.371807723000003</v>
      </c>
      <c r="AW82" s="55">
        <v>35.473602526000001</v>
      </c>
      <c r="AX82" s="55">
        <v>35.364718217000004</v>
      </c>
      <c r="AY82" s="55">
        <v>41.546517250000001</v>
      </c>
      <c r="AZ82" s="2">
        <f t="shared" ca="1" si="54"/>
        <v>0</v>
      </c>
      <c r="BA82" s="2">
        <f t="shared" ca="1" si="54"/>
        <v>0</v>
      </c>
      <c r="BB82" s="2">
        <f t="shared" ca="1" si="54"/>
        <v>0</v>
      </c>
      <c r="BC82" s="2">
        <f t="shared" ca="1" si="54"/>
        <v>0</v>
      </c>
      <c r="BD82" s="2">
        <f t="shared" ca="1" si="54"/>
        <v>0</v>
      </c>
      <c r="BE82" s="2">
        <f t="shared" ca="1" si="70"/>
        <v>0</v>
      </c>
      <c r="BF82" s="2">
        <f t="shared" ca="1" si="70"/>
        <v>1</v>
      </c>
      <c r="BG82" s="2">
        <f t="shared" ca="1" si="70"/>
        <v>0</v>
      </c>
      <c r="BH82" s="2">
        <f t="shared" ca="1" si="70"/>
        <v>0</v>
      </c>
      <c r="BI82" s="2">
        <f t="shared" ca="1" si="70"/>
        <v>0</v>
      </c>
      <c r="BJ82" s="2">
        <f t="shared" ca="1" si="70"/>
        <v>0</v>
      </c>
      <c r="BK82" s="2">
        <f t="shared" ca="1" si="70"/>
        <v>0</v>
      </c>
      <c r="BL82" s="2">
        <f t="shared" ca="1" si="70"/>
        <v>1</v>
      </c>
      <c r="BM82" s="2">
        <f t="shared" ca="1" si="70"/>
        <v>3</v>
      </c>
      <c r="BN82" s="2" t="str">
        <f t="shared" si="88"/>
        <v>SV</v>
      </c>
      <c r="BP82" s="2">
        <f t="shared" si="71"/>
        <v>0</v>
      </c>
      <c r="BQ82" s="127"/>
      <c r="BR82" s="2">
        <f t="shared" si="72"/>
        <v>1</v>
      </c>
      <c r="BS82" s="2">
        <f t="shared" si="73"/>
        <v>1</v>
      </c>
      <c r="BT82" s="2">
        <f t="shared" si="74"/>
        <v>1</v>
      </c>
      <c r="BU82" s="2">
        <f t="shared" si="75"/>
        <v>1</v>
      </c>
      <c r="BV82" s="2">
        <f t="shared" si="76"/>
        <v>1</v>
      </c>
      <c r="BW82" s="2">
        <f t="shared" si="77"/>
        <v>1</v>
      </c>
      <c r="BX82" s="2">
        <f t="shared" si="78"/>
        <v>1</v>
      </c>
      <c r="BY82" s="2">
        <f t="shared" si="79"/>
        <v>1</v>
      </c>
      <c r="BZ82" s="2">
        <f t="shared" si="80"/>
        <v>1</v>
      </c>
      <c r="CA82" s="2">
        <f t="shared" si="81"/>
        <v>1</v>
      </c>
      <c r="CB82" s="2">
        <f t="shared" si="82"/>
        <v>1</v>
      </c>
      <c r="CC82" s="2">
        <f t="shared" si="83"/>
        <v>1</v>
      </c>
      <c r="CD82" s="2">
        <f t="shared" si="84"/>
        <v>1</v>
      </c>
      <c r="CE82" s="2">
        <f t="shared" si="85"/>
        <v>1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КА-6Б  -  Δα_рс</v>
      </c>
      <c r="B83" s="10" t="s">
        <v>356</v>
      </c>
      <c r="C83" s="18">
        <v>50</v>
      </c>
      <c r="D83" s="18">
        <v>10</v>
      </c>
      <c r="E83" s="22" t="s">
        <v>114</v>
      </c>
      <c r="F83" s="22">
        <v>1</v>
      </c>
      <c r="G83" s="18"/>
      <c r="H83" s="20">
        <f t="shared" ca="1" si="86"/>
        <v>0</v>
      </c>
      <c r="I83" s="16" t="str">
        <f t="shared" si="87"/>
        <v>06K302SVBD25</v>
      </c>
      <c r="J83" s="54">
        <v>64.2</v>
      </c>
      <c r="K83" s="54">
        <v>65.8</v>
      </c>
      <c r="L83" s="54">
        <v>64.39</v>
      </c>
      <c r="M83" s="54">
        <v>64.599999999999994</v>
      </c>
      <c r="N83" s="54">
        <v>63.97</v>
      </c>
      <c r="O83" s="54">
        <v>65.650000000000006</v>
      </c>
      <c r="P83" s="54">
        <v>64.17</v>
      </c>
      <c r="Q83" s="54">
        <v>65.62</v>
      </c>
      <c r="R83" s="54">
        <v>67.459999999999994</v>
      </c>
      <c r="S83" s="54">
        <v>65.14</v>
      </c>
      <c r="T83" s="54">
        <v>66.3</v>
      </c>
      <c r="U83" s="54">
        <v>63.52</v>
      </c>
      <c r="V83" s="54">
        <v>62.69</v>
      </c>
      <c r="W83" s="56">
        <v>63.97</v>
      </c>
      <c r="X83" s="2">
        <f t="shared" ca="1" si="53"/>
        <v>2</v>
      </c>
      <c r="Y83" s="2">
        <f t="shared" ca="1" si="53"/>
        <v>2</v>
      </c>
      <c r="Z83" s="2">
        <f t="shared" ca="1" si="53"/>
        <v>2</v>
      </c>
      <c r="AA83" s="2">
        <f t="shared" ca="1" si="53"/>
        <v>2</v>
      </c>
      <c r="AB83" s="2">
        <f t="shared" ca="1" si="53"/>
        <v>2</v>
      </c>
      <c r="AC83" s="2">
        <f t="shared" ca="1" si="69"/>
        <v>2</v>
      </c>
      <c r="AD83" s="2">
        <f t="shared" ca="1" si="69"/>
        <v>2</v>
      </c>
      <c r="AE83" s="2">
        <f t="shared" ca="1" si="69"/>
        <v>2</v>
      </c>
      <c r="AF83" s="2">
        <f t="shared" ca="1" si="69"/>
        <v>2</v>
      </c>
      <c r="AG83" s="2">
        <f t="shared" ca="1" si="69"/>
        <v>2</v>
      </c>
      <c r="AH83" s="2">
        <f t="shared" ca="1" si="69"/>
        <v>2</v>
      </c>
      <c r="AI83" s="2">
        <f t="shared" ca="1" si="69"/>
        <v>2</v>
      </c>
      <c r="AJ83" s="2">
        <f t="shared" ca="1" si="69"/>
        <v>2</v>
      </c>
      <c r="AK83" s="2">
        <f t="shared" ca="1" si="69"/>
        <v>2</v>
      </c>
      <c r="AL83" s="55">
        <v>36.739641536000001</v>
      </c>
      <c r="AM83" s="55">
        <v>37.449925832999995</v>
      </c>
      <c r="AN83" s="55">
        <v>36.819879361999995</v>
      </c>
      <c r="AO83" s="55">
        <v>36.906784231000003</v>
      </c>
      <c r="AP83" s="55">
        <v>36.664420491000001</v>
      </c>
      <c r="AQ83" s="55">
        <v>37.583240252000003</v>
      </c>
      <c r="AR83" s="55">
        <v>36.695297571000005</v>
      </c>
      <c r="AS83" s="55">
        <v>37.395466272999997</v>
      </c>
      <c r="AT83" s="55">
        <v>38.300752029000009</v>
      </c>
      <c r="AU83" s="55">
        <v>37.199021930999997</v>
      </c>
      <c r="AV83" s="55">
        <v>37.746301489000004</v>
      </c>
      <c r="AW83" s="55">
        <v>36.411671294999998</v>
      </c>
      <c r="AX83" s="55">
        <v>35.389650024239621</v>
      </c>
      <c r="AY83" s="55">
        <v>35.896917639668338</v>
      </c>
      <c r="AZ83" s="2">
        <f t="shared" ca="1" si="54"/>
        <v>0</v>
      </c>
      <c r="BA83" s="2">
        <f t="shared" ca="1" si="54"/>
        <v>0</v>
      </c>
      <c r="BB83" s="2">
        <f t="shared" ca="1" si="54"/>
        <v>0</v>
      </c>
      <c r="BC83" s="2">
        <f t="shared" ca="1" si="54"/>
        <v>0</v>
      </c>
      <c r="BD83" s="2">
        <f t="shared" ca="1" si="54"/>
        <v>0</v>
      </c>
      <c r="BE83" s="2">
        <f t="shared" ca="1" si="70"/>
        <v>0</v>
      </c>
      <c r="BF83" s="2">
        <f t="shared" ca="1" si="70"/>
        <v>1</v>
      </c>
      <c r="BG83" s="2">
        <f t="shared" ca="1" si="70"/>
        <v>0</v>
      </c>
      <c r="BH83" s="2">
        <f t="shared" ca="1" si="70"/>
        <v>0</v>
      </c>
      <c r="BI83" s="2">
        <f t="shared" ca="1" si="70"/>
        <v>0</v>
      </c>
      <c r="BJ83" s="2">
        <f t="shared" ca="1" si="70"/>
        <v>0</v>
      </c>
      <c r="BK83" s="2">
        <f t="shared" ca="1" si="70"/>
        <v>0</v>
      </c>
      <c r="BL83" s="2">
        <f t="shared" ca="1" si="70"/>
        <v>1</v>
      </c>
      <c r="BM83" s="2">
        <f t="shared" ca="1" si="70"/>
        <v>4</v>
      </c>
      <c r="BN83" s="2" t="str">
        <f t="shared" si="88"/>
        <v>SV</v>
      </c>
      <c r="BO83" s="2">
        <f>IF(AND(COUNTIF(J83:W83,"&gt;0")&gt;6,COUNTIF(J83:W83,"&gt;0")=SUM(BR83:CE83)),SUM(BR83:CE83),0)</f>
        <v>14</v>
      </c>
      <c r="BP83" s="2">
        <f t="shared" si="71"/>
        <v>0</v>
      </c>
      <c r="BQ83" s="127">
        <v>45133</v>
      </c>
      <c r="BR83" s="2">
        <f t="shared" si="72"/>
        <v>1</v>
      </c>
      <c r="BS83" s="2">
        <f t="shared" si="73"/>
        <v>1</v>
      </c>
      <c r="BT83" s="2">
        <f t="shared" si="74"/>
        <v>1</v>
      </c>
      <c r="BU83" s="2">
        <f t="shared" si="75"/>
        <v>1</v>
      </c>
      <c r="BV83" s="2">
        <f t="shared" si="76"/>
        <v>1</v>
      </c>
      <c r="BW83" s="2">
        <f t="shared" si="77"/>
        <v>1</v>
      </c>
      <c r="BX83" s="2">
        <f t="shared" si="78"/>
        <v>1</v>
      </c>
      <c r="BY83" s="2">
        <f t="shared" si="79"/>
        <v>1</v>
      </c>
      <c r="BZ83" s="2">
        <f t="shared" si="80"/>
        <v>1</v>
      </c>
      <c r="CA83" s="2">
        <f t="shared" si="81"/>
        <v>1</v>
      </c>
      <c r="CB83" s="2">
        <f t="shared" si="82"/>
        <v>1</v>
      </c>
      <c r="CC83" s="2">
        <f t="shared" si="83"/>
        <v>1</v>
      </c>
      <c r="CD83" s="2">
        <f t="shared" si="84"/>
        <v>1</v>
      </c>
      <c r="CE83" s="2">
        <f t="shared" si="85"/>
        <v>1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КА-7  -  Δα_рс</v>
      </c>
      <c r="B84" s="10" t="s">
        <v>357</v>
      </c>
      <c r="C84" s="18">
        <v>50</v>
      </c>
      <c r="D84" s="18">
        <v>10</v>
      </c>
      <c r="E84" s="22" t="s">
        <v>114</v>
      </c>
      <c r="F84" s="22">
        <v>1</v>
      </c>
      <c r="G84" s="18"/>
      <c r="H84" s="20">
        <f t="shared" ca="1" si="86"/>
        <v>0</v>
      </c>
      <c r="I84" s="16" t="str">
        <f t="shared" si="87"/>
        <v>07K302SV0C25</v>
      </c>
      <c r="J84" s="54">
        <v>61.8</v>
      </c>
      <c r="K84" s="54">
        <v>62.78</v>
      </c>
      <c r="L84" s="54">
        <v>61.03</v>
      </c>
      <c r="M84" s="54">
        <v>60.6</v>
      </c>
      <c r="N84" s="54">
        <v>58.8</v>
      </c>
      <c r="O84" s="54">
        <v>58.49</v>
      </c>
      <c r="P84" s="54">
        <v>58.46</v>
      </c>
      <c r="Q84" s="54">
        <v>60.82</v>
      </c>
      <c r="R84" s="54">
        <v>60.68</v>
      </c>
      <c r="S84" s="54">
        <v>59.23</v>
      </c>
      <c r="T84" s="54">
        <v>58.8</v>
      </c>
      <c r="U84" s="54">
        <v>57.37</v>
      </c>
      <c r="V84" s="54">
        <v>57.73</v>
      </c>
      <c r="W84" s="56">
        <v>58.83</v>
      </c>
      <c r="X84" s="2">
        <f t="shared" ca="1" si="53"/>
        <v>2</v>
      </c>
      <c r="Y84" s="2">
        <f t="shared" ca="1" si="53"/>
        <v>2</v>
      </c>
      <c r="Z84" s="2">
        <f t="shared" ca="1" si="53"/>
        <v>2</v>
      </c>
      <c r="AA84" s="2">
        <f t="shared" ca="1" si="53"/>
        <v>2</v>
      </c>
      <c r="AB84" s="2">
        <f t="shared" ca="1" si="53"/>
        <v>2</v>
      </c>
      <c r="AC84" s="2">
        <f t="shared" ca="1" si="69"/>
        <v>2</v>
      </c>
      <c r="AD84" s="2">
        <f t="shared" ca="1" si="69"/>
        <v>2</v>
      </c>
      <c r="AE84" s="2">
        <f t="shared" ca="1" si="69"/>
        <v>2</v>
      </c>
      <c r="AF84" s="2">
        <f t="shared" ca="1" si="69"/>
        <v>2</v>
      </c>
      <c r="AG84" s="2">
        <f t="shared" ca="1" si="69"/>
        <v>2</v>
      </c>
      <c r="AH84" s="2">
        <f t="shared" ca="1" si="69"/>
        <v>2</v>
      </c>
      <c r="AI84" s="2">
        <f t="shared" ca="1" si="69"/>
        <v>2</v>
      </c>
      <c r="AJ84" s="2">
        <f t="shared" ca="1" si="69"/>
        <v>2</v>
      </c>
      <c r="AK84" s="2">
        <f t="shared" ca="1" si="69"/>
        <v>2</v>
      </c>
      <c r="AL84" s="55">
        <v>33.324153593908498</v>
      </c>
      <c r="AM84" s="55">
        <v>33.812575665582386</v>
      </c>
      <c r="AN84" s="55">
        <v>32.861620989421716</v>
      </c>
      <c r="AO84" s="55">
        <v>32.806020198690945</v>
      </c>
      <c r="AP84" s="55">
        <v>31.705907722718035</v>
      </c>
      <c r="AQ84" s="55">
        <v>31.597349542311179</v>
      </c>
      <c r="AR84" s="55">
        <v>31.51802718681413</v>
      </c>
      <c r="AS84" s="55">
        <v>32.691639690714851</v>
      </c>
      <c r="AT84" s="55">
        <v>32.931257552198737</v>
      </c>
      <c r="AU84" s="55">
        <v>31.819265202183981</v>
      </c>
      <c r="AV84" s="55">
        <v>31.988000869208953</v>
      </c>
      <c r="AW84" s="55">
        <v>30.961205769921417</v>
      </c>
      <c r="AX84" s="55">
        <v>31.180753072245118</v>
      </c>
      <c r="AY84" s="55">
        <v>31.740839846416179</v>
      </c>
      <c r="AZ84" s="2">
        <f t="shared" ca="1" si="54"/>
        <v>0</v>
      </c>
      <c r="BA84" s="2">
        <f t="shared" ca="1" si="54"/>
        <v>0</v>
      </c>
      <c r="BB84" s="2">
        <f t="shared" ca="1" si="54"/>
        <v>0</v>
      </c>
      <c r="BC84" s="2">
        <f t="shared" ca="1" si="54"/>
        <v>0</v>
      </c>
      <c r="BD84" s="2">
        <f t="shared" ca="1" si="54"/>
        <v>0</v>
      </c>
      <c r="BE84" s="2">
        <f t="shared" ca="1" si="70"/>
        <v>0</v>
      </c>
      <c r="BF84" s="2">
        <f t="shared" ca="1" si="70"/>
        <v>1</v>
      </c>
      <c r="BG84" s="2">
        <f t="shared" ca="1" si="70"/>
        <v>0</v>
      </c>
      <c r="BH84" s="2">
        <f t="shared" ca="1" si="70"/>
        <v>0</v>
      </c>
      <c r="BI84" s="2">
        <f t="shared" ca="1" si="70"/>
        <v>0</v>
      </c>
      <c r="BJ84" s="2">
        <f t="shared" ca="1" si="70"/>
        <v>0</v>
      </c>
      <c r="BK84" s="2">
        <f t="shared" ca="1" si="70"/>
        <v>0</v>
      </c>
      <c r="BL84" s="2">
        <f t="shared" ca="1" si="70"/>
        <v>1</v>
      </c>
      <c r="BM84" s="2">
        <f t="shared" ca="1" si="70"/>
        <v>4</v>
      </c>
      <c r="BN84" s="2" t="str">
        <f t="shared" si="88"/>
        <v>SV</v>
      </c>
      <c r="BO84" s="2">
        <f>IF(AND(COUNTIF(J84:W84,"&gt;0")&gt;6,COUNTIF(J84:W84,"&gt;0")=SUM(BR84:CE84)),SUM(BR84:CE84),0)</f>
        <v>14</v>
      </c>
      <c r="BP84" s="2">
        <f t="shared" si="71"/>
        <v>0</v>
      </c>
      <c r="BQ84" s="127">
        <v>45943</v>
      </c>
      <c r="BR84" s="2">
        <f t="shared" si="72"/>
        <v>1</v>
      </c>
      <c r="BS84" s="2">
        <f t="shared" si="73"/>
        <v>1</v>
      </c>
      <c r="BT84" s="2">
        <f t="shared" si="74"/>
        <v>1</v>
      </c>
      <c r="BU84" s="2">
        <f t="shared" si="75"/>
        <v>1</v>
      </c>
      <c r="BV84" s="2">
        <f t="shared" si="76"/>
        <v>1</v>
      </c>
      <c r="BW84" s="2">
        <f t="shared" si="77"/>
        <v>1</v>
      </c>
      <c r="BX84" s="2">
        <f t="shared" si="78"/>
        <v>1</v>
      </c>
      <c r="BY84" s="2">
        <f t="shared" si="79"/>
        <v>1</v>
      </c>
      <c r="BZ84" s="2">
        <f t="shared" si="80"/>
        <v>1</v>
      </c>
      <c r="CA84" s="2">
        <f t="shared" si="81"/>
        <v>1</v>
      </c>
      <c r="CB84" s="2">
        <f t="shared" si="82"/>
        <v>1</v>
      </c>
      <c r="CC84" s="2">
        <f t="shared" si="83"/>
        <v>1</v>
      </c>
      <c r="CD84" s="2">
        <f t="shared" si="84"/>
        <v>1</v>
      </c>
      <c r="CE84" s="2">
        <f t="shared" si="85"/>
        <v>1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КА-8  -  Δα_рс</v>
      </c>
      <c r="B85" s="10" t="s">
        <v>358</v>
      </c>
      <c r="C85" s="18">
        <v>50</v>
      </c>
      <c r="D85" s="18">
        <v>10</v>
      </c>
      <c r="E85" s="22" t="s">
        <v>114</v>
      </c>
      <c r="F85" s="22">
        <v>1</v>
      </c>
      <c r="G85" s="18"/>
      <c r="H85" s="20">
        <f t="shared" ca="1" si="86"/>
        <v>0</v>
      </c>
      <c r="I85" s="16" t="str">
        <f t="shared" si="87"/>
        <v>08K302SV0C25</v>
      </c>
      <c r="J85" s="54">
        <v>0</v>
      </c>
      <c r="K85" s="54">
        <v>0</v>
      </c>
      <c r="L85" s="54">
        <v>0</v>
      </c>
      <c r="M85" s="54">
        <v>0</v>
      </c>
      <c r="N85" s="54">
        <v>0</v>
      </c>
      <c r="O85" s="54">
        <v>0</v>
      </c>
      <c r="P85" s="54">
        <v>0</v>
      </c>
      <c r="Q85" s="54">
        <v>0</v>
      </c>
      <c r="R85" s="54">
        <v>0</v>
      </c>
      <c r="S85" s="54">
        <v>0</v>
      </c>
      <c r="T85" s="54">
        <v>0</v>
      </c>
      <c r="U85" s="54">
        <v>0</v>
      </c>
      <c r="V85" s="54">
        <v>0</v>
      </c>
      <c r="W85" s="56">
        <v>0</v>
      </c>
      <c r="X85" s="2">
        <f t="shared" ca="1" si="53"/>
        <v>0</v>
      </c>
      <c r="Y85" s="2">
        <f t="shared" ca="1" si="53"/>
        <v>0</v>
      </c>
      <c r="Z85" s="2">
        <f t="shared" ca="1" si="53"/>
        <v>0</v>
      </c>
      <c r="AA85" s="2">
        <f t="shared" ca="1" si="53"/>
        <v>0</v>
      </c>
      <c r="AB85" s="2">
        <f t="shared" ca="1" si="53"/>
        <v>0</v>
      </c>
      <c r="AC85" s="2">
        <f t="shared" ca="1" si="69"/>
        <v>0</v>
      </c>
      <c r="AD85" s="2">
        <f t="shared" ca="1" si="69"/>
        <v>0</v>
      </c>
      <c r="AE85" s="2">
        <f t="shared" ca="1" si="69"/>
        <v>0</v>
      </c>
      <c r="AF85" s="2">
        <f t="shared" ca="1" si="69"/>
        <v>0</v>
      </c>
      <c r="AG85" s="2">
        <f t="shared" ca="1" si="69"/>
        <v>0</v>
      </c>
      <c r="AH85" s="2">
        <f t="shared" ca="1" si="69"/>
        <v>0</v>
      </c>
      <c r="AI85" s="2">
        <f t="shared" ca="1" si="69"/>
        <v>0</v>
      </c>
      <c r="AJ85" s="2">
        <f t="shared" ca="1" si="69"/>
        <v>0</v>
      </c>
      <c r="AK85" s="2">
        <f t="shared" ca="1" si="69"/>
        <v>0</v>
      </c>
      <c r="AL85" s="55">
        <v>0</v>
      </c>
      <c r="AM85" s="55">
        <v>0</v>
      </c>
      <c r="AN85" s="55">
        <v>0</v>
      </c>
      <c r="AO85" s="55">
        <v>0</v>
      </c>
      <c r="AP85" s="55">
        <v>0</v>
      </c>
      <c r="AQ85" s="55">
        <v>0</v>
      </c>
      <c r="AR85" s="55">
        <v>0</v>
      </c>
      <c r="AS85" s="55">
        <v>0</v>
      </c>
      <c r="AT85" s="55">
        <v>0</v>
      </c>
      <c r="AU85" s="55">
        <v>0</v>
      </c>
      <c r="AV85" s="55">
        <v>0</v>
      </c>
      <c r="AW85" s="55">
        <v>0</v>
      </c>
      <c r="AX85" s="55">
        <v>0</v>
      </c>
      <c r="AY85" s="55">
        <v>0</v>
      </c>
      <c r="AZ85" s="2">
        <f t="shared" ca="1" si="54"/>
        <v>0</v>
      </c>
      <c r="BA85" s="2">
        <f t="shared" ca="1" si="54"/>
        <v>0</v>
      </c>
      <c r="BB85" s="2">
        <f t="shared" ca="1" si="54"/>
        <v>0</v>
      </c>
      <c r="BC85" s="2">
        <f t="shared" ca="1" si="54"/>
        <v>0</v>
      </c>
      <c r="BD85" s="2">
        <f t="shared" ca="1" si="54"/>
        <v>0</v>
      </c>
      <c r="BE85" s="2">
        <f t="shared" ca="1" si="70"/>
        <v>0</v>
      </c>
      <c r="BF85" s="2">
        <f t="shared" ca="1" si="70"/>
        <v>1</v>
      </c>
      <c r="BG85" s="2">
        <f t="shared" ca="1" si="70"/>
        <v>0</v>
      </c>
      <c r="BH85" s="2">
        <f t="shared" ca="1" si="70"/>
        <v>0</v>
      </c>
      <c r="BI85" s="2">
        <f t="shared" ca="1" si="70"/>
        <v>0</v>
      </c>
      <c r="BJ85" s="2">
        <f t="shared" ca="1" si="70"/>
        <v>1</v>
      </c>
      <c r="BK85" s="2">
        <f t="shared" ca="1" si="70"/>
        <v>1</v>
      </c>
      <c r="BL85" s="2">
        <f t="shared" ca="1" si="70"/>
        <v>2</v>
      </c>
      <c r="BM85" s="2">
        <f t="shared" ca="1" si="70"/>
        <v>4</v>
      </c>
      <c r="BN85" s="2" t="str">
        <f t="shared" si="88"/>
        <v>SV</v>
      </c>
      <c r="BP85" s="2">
        <f t="shared" si="71"/>
        <v>0</v>
      </c>
      <c r="BR85" s="2">
        <f t="shared" si="72"/>
        <v>0</v>
      </c>
      <c r="BS85" s="2">
        <f t="shared" si="73"/>
        <v>0</v>
      </c>
      <c r="BT85" s="2">
        <f t="shared" si="74"/>
        <v>0</v>
      </c>
      <c r="BU85" s="2">
        <f t="shared" si="75"/>
        <v>0</v>
      </c>
      <c r="BV85" s="2">
        <f t="shared" si="76"/>
        <v>0</v>
      </c>
      <c r="BW85" s="2">
        <f t="shared" si="77"/>
        <v>0</v>
      </c>
      <c r="BX85" s="2">
        <f t="shared" si="78"/>
        <v>0</v>
      </c>
      <c r="BY85" s="2">
        <f t="shared" si="79"/>
        <v>0</v>
      </c>
      <c r="BZ85" s="2">
        <f t="shared" si="80"/>
        <v>0</v>
      </c>
      <c r="CA85" s="2">
        <f t="shared" si="81"/>
        <v>0</v>
      </c>
      <c r="CB85" s="2">
        <f t="shared" si="82"/>
        <v>0</v>
      </c>
      <c r="CC85" s="2">
        <f t="shared" si="83"/>
        <v>0</v>
      </c>
      <c r="CD85" s="2">
        <f t="shared" si="84"/>
        <v>0</v>
      </c>
      <c r="CE85" s="2">
        <f t="shared" si="85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КА-9  -  Δα_рс</v>
      </c>
      <c r="B86" s="10" t="s">
        <v>359</v>
      </c>
      <c r="C86" s="18">
        <v>50</v>
      </c>
      <c r="D86" s="18">
        <v>10</v>
      </c>
      <c r="E86" s="22" t="s">
        <v>114</v>
      </c>
      <c r="F86" s="22">
        <v>1</v>
      </c>
      <c r="G86" s="18"/>
      <c r="H86" s="20">
        <f t="shared" ca="1" si="86"/>
        <v>0</v>
      </c>
      <c r="I86" s="16" t="str">
        <f t="shared" si="87"/>
        <v>09K302SV0C25</v>
      </c>
      <c r="J86" s="54">
        <v>34.22</v>
      </c>
      <c r="K86" s="54">
        <v>34</v>
      </c>
      <c r="L86" s="54">
        <v>34.03</v>
      </c>
      <c r="M86" s="54">
        <v>33.96</v>
      </c>
      <c r="N86" s="54">
        <v>34.46</v>
      </c>
      <c r="O86" s="54">
        <v>34.76</v>
      </c>
      <c r="P86" s="54">
        <v>34.479999999999997</v>
      </c>
      <c r="Q86" s="54">
        <v>36.24</v>
      </c>
      <c r="R86" s="54">
        <v>36.46</v>
      </c>
      <c r="S86" s="54">
        <v>35.130000000000003</v>
      </c>
      <c r="T86" s="54">
        <v>35.9</v>
      </c>
      <c r="U86" s="54">
        <v>33.9</v>
      </c>
      <c r="V86" s="54">
        <v>34.31</v>
      </c>
      <c r="W86" s="56">
        <v>34.01</v>
      </c>
      <c r="X86" s="2">
        <f t="shared" ca="1" si="53"/>
        <v>0</v>
      </c>
      <c r="Y86" s="2">
        <f t="shared" ca="1" si="53"/>
        <v>0</v>
      </c>
      <c r="Z86" s="2">
        <f t="shared" ca="1" si="53"/>
        <v>0</v>
      </c>
      <c r="AA86" s="2">
        <f t="shared" ca="1" si="53"/>
        <v>0</v>
      </c>
      <c r="AB86" s="2">
        <f t="shared" ca="1" si="53"/>
        <v>0</v>
      </c>
      <c r="AC86" s="2">
        <f t="shared" ca="1" si="69"/>
        <v>0</v>
      </c>
      <c r="AD86" s="2">
        <f t="shared" ca="1" si="69"/>
        <v>0</v>
      </c>
      <c r="AE86" s="2">
        <f t="shared" ca="1" si="69"/>
        <v>0</v>
      </c>
      <c r="AF86" s="2">
        <f t="shared" ca="1" si="69"/>
        <v>0</v>
      </c>
      <c r="AG86" s="2">
        <f t="shared" ca="1" si="69"/>
        <v>0</v>
      </c>
      <c r="AH86" s="2">
        <f t="shared" ca="1" si="69"/>
        <v>0</v>
      </c>
      <c r="AI86" s="2">
        <f t="shared" ca="1" si="69"/>
        <v>0</v>
      </c>
      <c r="AJ86" s="2">
        <f t="shared" ca="1" si="69"/>
        <v>0</v>
      </c>
      <c r="AK86" s="2">
        <f t="shared" ca="1" si="69"/>
        <v>0</v>
      </c>
      <c r="AL86" s="55">
        <v>20.195239096965494</v>
      </c>
      <c r="AM86" s="55">
        <v>20.083009633216896</v>
      </c>
      <c r="AN86" s="55">
        <v>20.104751511940826</v>
      </c>
      <c r="AO86" s="55">
        <v>20.061563873728712</v>
      </c>
      <c r="AP86" s="55">
        <v>20.320643898958053</v>
      </c>
      <c r="AQ86" s="55">
        <v>20.451973853189891</v>
      </c>
      <c r="AR86" s="55">
        <v>20.337207416486834</v>
      </c>
      <c r="AS86" s="55">
        <v>21.1673455453722</v>
      </c>
      <c r="AT86" s="55">
        <v>21.327200613430009</v>
      </c>
      <c r="AU86" s="55">
        <v>20.611538320736528</v>
      </c>
      <c r="AV86" s="55">
        <v>21.018943489325316</v>
      </c>
      <c r="AW86" s="55">
        <v>20.02616936038822</v>
      </c>
      <c r="AX86" s="55">
        <v>20.230359133319411</v>
      </c>
      <c r="AY86" s="55">
        <v>20.09019001310898</v>
      </c>
      <c r="AZ86" s="2">
        <f t="shared" ca="1" si="54"/>
        <v>0</v>
      </c>
      <c r="BA86" s="2">
        <f t="shared" ca="1" si="54"/>
        <v>0</v>
      </c>
      <c r="BB86" s="2">
        <f t="shared" ca="1" si="54"/>
        <v>0</v>
      </c>
      <c r="BC86" s="2">
        <f t="shared" ca="1" si="54"/>
        <v>0</v>
      </c>
      <c r="BD86" s="2">
        <f t="shared" ca="1" si="54"/>
        <v>0</v>
      </c>
      <c r="BE86" s="2">
        <f t="shared" ca="1" si="70"/>
        <v>0</v>
      </c>
      <c r="BF86" s="2">
        <f t="shared" ca="1" si="70"/>
        <v>1</v>
      </c>
      <c r="BG86" s="2">
        <f t="shared" ca="1" si="70"/>
        <v>0</v>
      </c>
      <c r="BH86" s="2">
        <f t="shared" ca="1" si="70"/>
        <v>0</v>
      </c>
      <c r="BI86" s="2">
        <f t="shared" ca="1" si="70"/>
        <v>0</v>
      </c>
      <c r="BJ86" s="2">
        <f t="shared" ca="1" si="70"/>
        <v>1</v>
      </c>
      <c r="BK86" s="2">
        <f t="shared" ca="1" si="70"/>
        <v>1</v>
      </c>
      <c r="BL86" s="2">
        <f t="shared" ca="1" si="70"/>
        <v>2</v>
      </c>
      <c r="BM86" s="2">
        <f t="shared" ca="1" si="70"/>
        <v>4</v>
      </c>
      <c r="BN86" s="2" t="str">
        <f t="shared" si="88"/>
        <v>SV</v>
      </c>
      <c r="BO86" s="2">
        <f t="shared" ref="BO86:BO94" si="89">IF(AND(COUNTIF(J86:W86,"&gt;0")&gt;6,COUNTIF(J86:W86,"&gt;0")=SUM(BR86:CE86)),SUM(BR86:CE86),0)</f>
        <v>0</v>
      </c>
      <c r="BP86" s="2">
        <f t="shared" si="71"/>
        <v>1</v>
      </c>
      <c r="BR86" s="2">
        <f t="shared" si="72"/>
        <v>0</v>
      </c>
      <c r="BS86" s="2">
        <f t="shared" si="73"/>
        <v>0</v>
      </c>
      <c r="BT86" s="2">
        <f t="shared" si="74"/>
        <v>0</v>
      </c>
      <c r="BU86" s="2">
        <f t="shared" si="75"/>
        <v>0</v>
      </c>
      <c r="BV86" s="2">
        <f t="shared" si="76"/>
        <v>0</v>
      </c>
      <c r="BW86" s="2">
        <f t="shared" si="77"/>
        <v>0</v>
      </c>
      <c r="BX86" s="2">
        <f t="shared" si="78"/>
        <v>0</v>
      </c>
      <c r="BY86" s="2">
        <f t="shared" si="79"/>
        <v>0</v>
      </c>
      <c r="BZ86" s="2">
        <f t="shared" si="80"/>
        <v>0</v>
      </c>
      <c r="CA86" s="2">
        <f t="shared" si="81"/>
        <v>0</v>
      </c>
      <c r="CB86" s="2">
        <f t="shared" si="82"/>
        <v>0</v>
      </c>
      <c r="CC86" s="2">
        <f t="shared" si="83"/>
        <v>0</v>
      </c>
      <c r="CD86" s="2">
        <f t="shared" si="84"/>
        <v>0</v>
      </c>
      <c r="CE86" s="2">
        <f t="shared" si="85"/>
        <v>0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КА-10  -  Δα_рс</v>
      </c>
      <c r="B87" s="10" t="s">
        <v>360</v>
      </c>
      <c r="C87" s="18">
        <v>50</v>
      </c>
      <c r="D87" s="18">
        <v>10</v>
      </c>
      <c r="E87" s="22" t="s">
        <v>114</v>
      </c>
      <c r="F87" s="22">
        <v>1</v>
      </c>
      <c r="G87" s="18"/>
      <c r="H87" s="20">
        <f t="shared" ca="1" si="86"/>
        <v>0</v>
      </c>
      <c r="I87" s="16" t="str">
        <f t="shared" si="87"/>
        <v>10K302SV0C25</v>
      </c>
      <c r="J87" s="54">
        <v>40.75</v>
      </c>
      <c r="K87" s="54">
        <v>42.04</v>
      </c>
      <c r="L87" s="54">
        <v>41.14</v>
      </c>
      <c r="M87" s="54">
        <v>40.99</v>
      </c>
      <c r="N87" s="54">
        <v>40.71</v>
      </c>
      <c r="O87" s="54">
        <v>41.2</v>
      </c>
      <c r="P87" s="54">
        <v>41.22</v>
      </c>
      <c r="Q87" s="54">
        <v>43.21</v>
      </c>
      <c r="R87" s="54">
        <v>42.67</v>
      </c>
      <c r="S87" s="54">
        <v>42.05</v>
      </c>
      <c r="T87" s="54">
        <v>42.21</v>
      </c>
      <c r="U87" s="54">
        <v>40.43</v>
      </c>
      <c r="V87" s="54">
        <v>40.4</v>
      </c>
      <c r="W87" s="56">
        <v>41.61</v>
      </c>
      <c r="X87" s="2">
        <f t="shared" ca="1" si="53"/>
        <v>0</v>
      </c>
      <c r="Y87" s="2">
        <f t="shared" ca="1" si="53"/>
        <v>0</v>
      </c>
      <c r="Z87" s="2">
        <f t="shared" ca="1" si="53"/>
        <v>0</v>
      </c>
      <c r="AA87" s="2">
        <f t="shared" ca="1" si="53"/>
        <v>0</v>
      </c>
      <c r="AB87" s="2">
        <f t="shared" ca="1" si="53"/>
        <v>0</v>
      </c>
      <c r="AC87" s="2">
        <f t="shared" ca="1" si="69"/>
        <v>0</v>
      </c>
      <c r="AD87" s="2">
        <f t="shared" ca="1" si="69"/>
        <v>0</v>
      </c>
      <c r="AE87" s="2">
        <f t="shared" ca="1" si="69"/>
        <v>0</v>
      </c>
      <c r="AF87" s="2">
        <f t="shared" ca="1" si="69"/>
        <v>0</v>
      </c>
      <c r="AG87" s="2">
        <f t="shared" ca="1" si="69"/>
        <v>0</v>
      </c>
      <c r="AH87" s="2">
        <f t="shared" ca="1" si="69"/>
        <v>0</v>
      </c>
      <c r="AI87" s="2">
        <f t="shared" ca="1" si="69"/>
        <v>0</v>
      </c>
      <c r="AJ87" s="2">
        <f t="shared" ca="1" si="69"/>
        <v>0</v>
      </c>
      <c r="AK87" s="2">
        <f t="shared" ca="1" si="69"/>
        <v>0</v>
      </c>
      <c r="AL87" s="55">
        <v>20.354960551485306</v>
      </c>
      <c r="AM87" s="55">
        <v>21.093072734129532</v>
      </c>
      <c r="AN87" s="55">
        <v>20.548152794580229</v>
      </c>
      <c r="AO87" s="55">
        <v>20.640515613478001</v>
      </c>
      <c r="AP87" s="55">
        <v>20.354189259683647</v>
      </c>
      <c r="AQ87" s="55">
        <v>20.622927384413199</v>
      </c>
      <c r="AR87" s="55">
        <v>20.567519686234466</v>
      </c>
      <c r="AS87" s="55">
        <v>21.511381325871699</v>
      </c>
      <c r="AT87" s="55">
        <v>21.511883706968362</v>
      </c>
      <c r="AU87" s="55">
        <v>20.94975116279404</v>
      </c>
      <c r="AV87" s="55">
        <v>21.313020118183811</v>
      </c>
      <c r="AW87" s="55">
        <v>20.236624558416906</v>
      </c>
      <c r="AX87" s="55">
        <v>20.216637745227313</v>
      </c>
      <c r="AY87" s="55">
        <v>20.846038214989608</v>
      </c>
      <c r="AZ87" s="2">
        <f t="shared" ca="1" si="54"/>
        <v>0</v>
      </c>
      <c r="BA87" s="2">
        <f t="shared" ca="1" si="54"/>
        <v>0</v>
      </c>
      <c r="BB87" s="2">
        <f t="shared" ca="1" si="54"/>
        <v>0</v>
      </c>
      <c r="BC87" s="2">
        <f t="shared" ca="1" si="54"/>
        <v>0</v>
      </c>
      <c r="BD87" s="2">
        <f t="shared" ca="1" si="54"/>
        <v>0</v>
      </c>
      <c r="BE87" s="2">
        <f t="shared" ca="1" si="70"/>
        <v>0</v>
      </c>
      <c r="BF87" s="2">
        <f t="shared" ca="1" si="70"/>
        <v>1</v>
      </c>
      <c r="BG87" s="2">
        <f t="shared" ca="1" si="70"/>
        <v>0</v>
      </c>
      <c r="BH87" s="2">
        <f t="shared" ca="1" si="70"/>
        <v>0</v>
      </c>
      <c r="BI87" s="2">
        <f t="shared" ca="1" si="70"/>
        <v>0</v>
      </c>
      <c r="BJ87" s="2">
        <f t="shared" ca="1" si="70"/>
        <v>1</v>
      </c>
      <c r="BK87" s="2">
        <f t="shared" ca="1" si="70"/>
        <v>1</v>
      </c>
      <c r="BL87" s="2">
        <f t="shared" ca="1" si="70"/>
        <v>2</v>
      </c>
      <c r="BM87" s="2">
        <f t="shared" ca="1" si="70"/>
        <v>4</v>
      </c>
      <c r="BN87" s="2" t="str">
        <f t="shared" si="88"/>
        <v>SV</v>
      </c>
      <c r="BO87" s="2">
        <f t="shared" si="89"/>
        <v>0</v>
      </c>
      <c r="BP87" s="2">
        <f t="shared" si="71"/>
        <v>1</v>
      </c>
      <c r="BR87" s="2">
        <f t="shared" si="72"/>
        <v>0</v>
      </c>
      <c r="BS87" s="2">
        <f t="shared" si="73"/>
        <v>0</v>
      </c>
      <c r="BT87" s="2">
        <f t="shared" si="74"/>
        <v>0</v>
      </c>
      <c r="BU87" s="2">
        <f t="shared" si="75"/>
        <v>0</v>
      </c>
      <c r="BV87" s="2">
        <f t="shared" si="76"/>
        <v>0</v>
      </c>
      <c r="BW87" s="2">
        <f t="shared" si="77"/>
        <v>0</v>
      </c>
      <c r="BX87" s="2">
        <f t="shared" si="78"/>
        <v>0</v>
      </c>
      <c r="BY87" s="2">
        <f t="shared" si="79"/>
        <v>0</v>
      </c>
      <c r="BZ87" s="2">
        <f t="shared" si="80"/>
        <v>0</v>
      </c>
      <c r="CA87" s="2">
        <f t="shared" si="81"/>
        <v>0</v>
      </c>
      <c r="CB87" s="2">
        <f t="shared" si="82"/>
        <v>0</v>
      </c>
      <c r="CC87" s="2">
        <f t="shared" si="83"/>
        <v>0</v>
      </c>
      <c r="CD87" s="2">
        <f t="shared" si="84"/>
        <v>0</v>
      </c>
      <c r="CE87" s="2">
        <f t="shared" si="85"/>
        <v>0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ТА-1  -  Тпв</v>
      </c>
      <c r="B88" s="10" t="s">
        <v>361</v>
      </c>
      <c r="C88" s="18">
        <v>270</v>
      </c>
      <c r="D88" s="18">
        <v>240</v>
      </c>
      <c r="E88" s="22" t="s">
        <v>607</v>
      </c>
      <c r="F88" s="22">
        <v>3</v>
      </c>
      <c r="G88" s="18"/>
      <c r="H88" s="20">
        <f t="shared" ca="1" si="86"/>
        <v>1</v>
      </c>
      <c r="I88" s="16" t="str">
        <f t="shared" si="87"/>
        <v>01T002TW0D25</v>
      </c>
      <c r="J88" s="54">
        <v>255.61</v>
      </c>
      <c r="K88" s="54">
        <v>255.33</v>
      </c>
      <c r="L88" s="54">
        <v>254.43</v>
      </c>
      <c r="M88" s="54">
        <v>255.49</v>
      </c>
      <c r="N88" s="54">
        <v>254.51</v>
      </c>
      <c r="O88" s="54">
        <v>256.29000000000002</v>
      </c>
      <c r="P88" s="54">
        <v>255.94</v>
      </c>
      <c r="Q88" s="54">
        <v>255.03</v>
      </c>
      <c r="R88" s="54">
        <v>254.27</v>
      </c>
      <c r="S88" s="54">
        <v>255.6</v>
      </c>
      <c r="T88" s="54">
        <v>255.79</v>
      </c>
      <c r="U88" s="54">
        <v>256.14</v>
      </c>
      <c r="V88" s="54">
        <v>255.75</v>
      </c>
      <c r="W88" s="56">
        <v>233.36</v>
      </c>
      <c r="X88" s="2">
        <f t="shared" ca="1" si="53"/>
        <v>0</v>
      </c>
      <c r="Y88" s="2">
        <f t="shared" ca="1" si="53"/>
        <v>0</v>
      </c>
      <c r="Z88" s="2">
        <f t="shared" ca="1" si="53"/>
        <v>0</v>
      </c>
      <c r="AA88" s="2">
        <f t="shared" ca="1" si="53"/>
        <v>0</v>
      </c>
      <c r="AB88" s="2">
        <f t="shared" ca="1" si="53"/>
        <v>0</v>
      </c>
      <c r="AC88" s="2">
        <f t="shared" ca="1" si="69"/>
        <v>0</v>
      </c>
      <c r="AD88" s="2">
        <f t="shared" ca="1" si="69"/>
        <v>0</v>
      </c>
      <c r="AE88" s="2">
        <f t="shared" ca="1" si="69"/>
        <v>0</v>
      </c>
      <c r="AF88" s="2">
        <f t="shared" ca="1" si="69"/>
        <v>0</v>
      </c>
      <c r="AG88" s="2">
        <f t="shared" ca="1" si="69"/>
        <v>0</v>
      </c>
      <c r="AH88" s="2">
        <f t="shared" ca="1" si="69"/>
        <v>0</v>
      </c>
      <c r="AI88" s="2">
        <f t="shared" ca="1" si="69"/>
        <v>0</v>
      </c>
      <c r="AJ88" s="2">
        <f t="shared" ca="1" si="69"/>
        <v>0</v>
      </c>
      <c r="AK88" s="2">
        <f t="shared" ca="1" si="69"/>
        <v>42</v>
      </c>
      <c r="AL88" s="55">
        <v>259.85000000000002</v>
      </c>
      <c r="AM88" s="55">
        <v>259.63</v>
      </c>
      <c r="AN88" s="55">
        <v>259.07</v>
      </c>
      <c r="AO88" s="55">
        <v>259.83999999999997</v>
      </c>
      <c r="AP88" s="55">
        <v>258.44</v>
      </c>
      <c r="AQ88" s="55">
        <v>259.88</v>
      </c>
      <c r="AR88" s="55">
        <v>259.85000000000002</v>
      </c>
      <c r="AS88" s="55">
        <v>258.48</v>
      </c>
      <c r="AT88" s="55">
        <v>257.83</v>
      </c>
      <c r="AU88" s="55">
        <v>259.11</v>
      </c>
      <c r="AV88" s="55">
        <v>259.12</v>
      </c>
      <c r="AW88" s="55">
        <v>259.66000000000003</v>
      </c>
      <c r="AX88" s="55">
        <v>257.83</v>
      </c>
      <c r="AY88" s="55">
        <v>213.27</v>
      </c>
      <c r="AZ88" s="2">
        <f t="shared" ca="1" si="54"/>
        <v>0</v>
      </c>
      <c r="BA88" s="2">
        <f t="shared" ca="1" si="54"/>
        <v>0</v>
      </c>
      <c r="BB88" s="2">
        <f t="shared" ca="1" si="54"/>
        <v>0</v>
      </c>
      <c r="BC88" s="2">
        <f t="shared" ca="1" si="54"/>
        <v>0</v>
      </c>
      <c r="BD88" s="2">
        <f t="shared" ca="1" si="54"/>
        <v>0</v>
      </c>
      <c r="BE88" s="2">
        <f t="shared" ca="1" si="70"/>
        <v>0</v>
      </c>
      <c r="BF88" s="2">
        <f t="shared" ca="1" si="70"/>
        <v>1</v>
      </c>
      <c r="BG88" s="2">
        <f t="shared" ca="1" si="70"/>
        <v>0</v>
      </c>
      <c r="BH88" s="2">
        <f t="shared" ca="1" si="70"/>
        <v>0</v>
      </c>
      <c r="BI88" s="2">
        <f t="shared" ca="1" si="70"/>
        <v>0</v>
      </c>
      <c r="BJ88" s="2">
        <f t="shared" ca="1" si="70"/>
        <v>0</v>
      </c>
      <c r="BK88" s="2">
        <f t="shared" ca="1" si="70"/>
        <v>0</v>
      </c>
      <c r="BL88" s="2">
        <f t="shared" ca="1" si="70"/>
        <v>1</v>
      </c>
      <c r="BM88" s="2">
        <f t="shared" ca="1" si="70"/>
        <v>3</v>
      </c>
      <c r="BN88" s="2" t="str">
        <f t="shared" si="88"/>
        <v>TW</v>
      </c>
      <c r="BO88" s="2">
        <f t="shared" si="89"/>
        <v>0</v>
      </c>
      <c r="BP88" s="2">
        <f t="shared" si="71"/>
        <v>0</v>
      </c>
      <c r="BR88" s="2">
        <f t="shared" ref="BR88:BR97" si="90">IF(AND(J154 &gt;0,J88&lt;$D88,J88&gt;50),1,0)</f>
        <v>0</v>
      </c>
      <c r="BS88" s="2">
        <f t="shared" ref="BS88:BS97" si="91">IF(AND(K154 &gt;0,K88&lt;$D88,K88&gt;50),1,0)</f>
        <v>0</v>
      </c>
      <c r="BT88" s="2">
        <f t="shared" ref="BT88:BT97" si="92">IF(AND(L154 &gt;0,L88&lt;$D88,L88&gt;50),1,0)</f>
        <v>0</v>
      </c>
      <c r="BU88" s="2">
        <f t="shared" ref="BU88:BU97" si="93">IF(AND(M154 &gt;0,M88&lt;$D88,M88&gt;50),1,0)</f>
        <v>0</v>
      </c>
      <c r="BV88" s="2">
        <f t="shared" ref="BV88:BV97" si="94">IF(AND(N154 &gt;0,N88&lt;$D88,N88&gt;50),1,0)</f>
        <v>0</v>
      </c>
      <c r="BW88" s="2">
        <f t="shared" ref="BW88:BW97" si="95">IF(AND(O154 &gt;0,O88&lt;$D88,O88&gt;50),1,0)</f>
        <v>0</v>
      </c>
      <c r="BX88" s="2">
        <f t="shared" ref="BX88:BX97" si="96">IF(AND(P154 &gt;0,P88&lt;$D88,P88&gt;50),1,0)</f>
        <v>0</v>
      </c>
      <c r="BY88" s="2">
        <f t="shared" ref="BY88:BY97" si="97">IF(AND(Q154 &gt;0,Q88&lt;$D88,Q88&gt;50),1,0)</f>
        <v>0</v>
      </c>
      <c r="BZ88" s="2">
        <f t="shared" ref="BZ88:BZ97" si="98">IF(AND(R154 &gt;0,R88&lt;$D88,R88&gt;50),1,0)</f>
        <v>0</v>
      </c>
      <c r="CA88" s="2">
        <f t="shared" ref="CA88:CA97" si="99">IF(AND(S154 &gt;0,S88&lt;$D88,S88&gt;50),1,0)</f>
        <v>0</v>
      </c>
      <c r="CB88" s="2">
        <f t="shared" ref="CB88:CB97" si="100">IF(AND(T154 &gt;0,T88&lt;$D88,T88&gt;50),1,0)</f>
        <v>0</v>
      </c>
      <c r="CC88" s="2">
        <f t="shared" ref="CC88:CC97" si="101">IF(AND(U154 &gt;0,U88&lt;$D88,U88&gt;50),1,0)</f>
        <v>0</v>
      </c>
      <c r="CD88" s="2">
        <f t="shared" ref="CD88:CD97" si="102">IF(AND(V154 &gt;0,V88&lt;$D88,V88&gt;50),1,0)</f>
        <v>0</v>
      </c>
      <c r="CE88" s="2">
        <f t="shared" ref="CE88:CE97" si="103">IF(AND(W154 &gt;0,W88&lt;$D88,W88&gt;50),1,0)</f>
        <v>1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ТА-2  -  Тпв</v>
      </c>
      <c r="B89" s="10" t="s">
        <v>362</v>
      </c>
      <c r="C89" s="18">
        <v>270</v>
      </c>
      <c r="D89" s="18">
        <v>240</v>
      </c>
      <c r="E89" s="22" t="s">
        <v>607</v>
      </c>
      <c r="F89" s="22">
        <v>3</v>
      </c>
      <c r="G89" s="18"/>
      <c r="H89" s="20">
        <f t="shared" ca="1" si="86"/>
        <v>0</v>
      </c>
      <c r="I89" s="16" t="str">
        <f t="shared" si="87"/>
        <v>02T002TW0D25</v>
      </c>
      <c r="J89" s="54">
        <v>263.60000000000002</v>
      </c>
      <c r="K89" s="54">
        <v>267.3</v>
      </c>
      <c r="L89" s="54">
        <v>267.87</v>
      </c>
      <c r="M89" s="54">
        <v>267.94</v>
      </c>
      <c r="N89" s="54">
        <v>265.74</v>
      </c>
      <c r="O89" s="54">
        <v>259.39999999999998</v>
      </c>
      <c r="P89" s="54">
        <v>262.38</v>
      </c>
      <c r="Q89" s="54">
        <v>264.45</v>
      </c>
      <c r="R89" s="54">
        <v>261.95</v>
      </c>
      <c r="S89" s="54">
        <v>266.3</v>
      </c>
      <c r="T89" s="54">
        <v>266.63</v>
      </c>
      <c r="U89" s="54">
        <v>266.48</v>
      </c>
      <c r="V89" s="54">
        <v>266.64999999999998</v>
      </c>
      <c r="W89" s="56">
        <v>266.01</v>
      </c>
      <c r="X89" s="2">
        <f t="shared" ca="1" si="53"/>
        <v>0</v>
      </c>
      <c r="Y89" s="2">
        <f t="shared" ca="1" si="53"/>
        <v>0</v>
      </c>
      <c r="Z89" s="2">
        <f t="shared" ca="1" si="53"/>
        <v>0</v>
      </c>
      <c r="AA89" s="2">
        <f t="shared" ca="1" si="53"/>
        <v>0</v>
      </c>
      <c r="AB89" s="2">
        <f t="shared" ca="1" si="53"/>
        <v>0</v>
      </c>
      <c r="AC89" s="2">
        <f t="shared" ca="1" si="69"/>
        <v>0</v>
      </c>
      <c r="AD89" s="2">
        <f t="shared" ca="1" si="69"/>
        <v>0</v>
      </c>
      <c r="AE89" s="2">
        <f t="shared" ca="1" si="69"/>
        <v>0</v>
      </c>
      <c r="AF89" s="2">
        <f t="shared" ca="1" si="69"/>
        <v>0</v>
      </c>
      <c r="AG89" s="2">
        <f t="shared" ca="1" si="69"/>
        <v>0</v>
      </c>
      <c r="AH89" s="2">
        <f t="shared" ca="1" si="69"/>
        <v>0</v>
      </c>
      <c r="AI89" s="2">
        <f t="shared" ca="1" si="69"/>
        <v>0</v>
      </c>
      <c r="AJ89" s="2">
        <f t="shared" ca="1" si="69"/>
        <v>0</v>
      </c>
      <c r="AK89" s="2">
        <f t="shared" ca="1" si="69"/>
        <v>0</v>
      </c>
      <c r="AL89" s="55">
        <v>261.01</v>
      </c>
      <c r="AM89" s="55">
        <v>265.20999999999998</v>
      </c>
      <c r="AN89" s="55">
        <v>266.02</v>
      </c>
      <c r="AO89" s="55">
        <v>266.33</v>
      </c>
      <c r="AP89" s="55">
        <v>263.43</v>
      </c>
      <c r="AQ89" s="55">
        <v>253.44</v>
      </c>
      <c r="AR89" s="55">
        <v>256.92</v>
      </c>
      <c r="AS89" s="55">
        <v>262.17</v>
      </c>
      <c r="AT89" s="55">
        <v>263.62</v>
      </c>
      <c r="AU89" s="55">
        <v>264.73</v>
      </c>
      <c r="AV89" s="55">
        <v>264.77</v>
      </c>
      <c r="AW89" s="55">
        <v>265.54000000000002</v>
      </c>
      <c r="AX89" s="55">
        <v>265.75</v>
      </c>
      <c r="AY89" s="55">
        <v>264.49</v>
      </c>
      <c r="AZ89" s="2">
        <f t="shared" ca="1" si="54"/>
        <v>0</v>
      </c>
      <c r="BA89" s="2">
        <f t="shared" ca="1" si="54"/>
        <v>0</v>
      </c>
      <c r="BB89" s="2">
        <f t="shared" ca="1" si="54"/>
        <v>0</v>
      </c>
      <c r="BC89" s="2">
        <f t="shared" ca="1" si="54"/>
        <v>0</v>
      </c>
      <c r="BD89" s="2">
        <f t="shared" ca="1" si="54"/>
        <v>0</v>
      </c>
      <c r="BE89" s="2">
        <f t="shared" ca="1" si="70"/>
        <v>0</v>
      </c>
      <c r="BF89" s="2">
        <f t="shared" ca="1" si="70"/>
        <v>1</v>
      </c>
      <c r="BG89" s="2">
        <f t="shared" ca="1" si="70"/>
        <v>0</v>
      </c>
      <c r="BH89" s="2">
        <f t="shared" ca="1" si="70"/>
        <v>0</v>
      </c>
      <c r="BI89" s="2">
        <f t="shared" ca="1" si="70"/>
        <v>0</v>
      </c>
      <c r="BJ89" s="2">
        <f t="shared" ca="1" si="70"/>
        <v>0</v>
      </c>
      <c r="BK89" s="2">
        <f t="shared" ca="1" si="70"/>
        <v>0</v>
      </c>
      <c r="BL89" s="2">
        <f t="shared" ca="1" si="70"/>
        <v>1</v>
      </c>
      <c r="BM89" s="2">
        <f t="shared" ca="1" si="70"/>
        <v>3</v>
      </c>
      <c r="BN89" s="2" t="str">
        <f t="shared" si="88"/>
        <v>TW</v>
      </c>
      <c r="BO89" s="2">
        <f t="shared" si="89"/>
        <v>0</v>
      </c>
      <c r="BP89" s="2">
        <f t="shared" si="71"/>
        <v>1</v>
      </c>
      <c r="BR89" s="2">
        <f t="shared" si="90"/>
        <v>0</v>
      </c>
      <c r="BS89" s="2">
        <f t="shared" si="91"/>
        <v>0</v>
      </c>
      <c r="BT89" s="2">
        <f t="shared" si="92"/>
        <v>0</v>
      </c>
      <c r="BU89" s="2">
        <f t="shared" si="93"/>
        <v>0</v>
      </c>
      <c r="BV89" s="2">
        <f t="shared" si="94"/>
        <v>0</v>
      </c>
      <c r="BW89" s="2">
        <f t="shared" si="95"/>
        <v>0</v>
      </c>
      <c r="BX89" s="2">
        <f t="shared" si="96"/>
        <v>0</v>
      </c>
      <c r="BY89" s="2">
        <f t="shared" si="97"/>
        <v>0</v>
      </c>
      <c r="BZ89" s="2">
        <f t="shared" si="98"/>
        <v>0</v>
      </c>
      <c r="CA89" s="2">
        <f t="shared" si="99"/>
        <v>0</v>
      </c>
      <c r="CB89" s="2">
        <f t="shared" si="100"/>
        <v>0</v>
      </c>
      <c r="CC89" s="2">
        <f t="shared" si="101"/>
        <v>0</v>
      </c>
      <c r="CD89" s="2">
        <f t="shared" si="102"/>
        <v>0</v>
      </c>
      <c r="CE89" s="2">
        <f t="shared" si="103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ТА-3  -  Тпв</v>
      </c>
      <c r="B90" s="10" t="s">
        <v>363</v>
      </c>
      <c r="C90" s="18">
        <v>270</v>
      </c>
      <c r="D90" s="18">
        <v>240</v>
      </c>
      <c r="E90" s="22" t="s">
        <v>607</v>
      </c>
      <c r="F90" s="22">
        <v>3</v>
      </c>
      <c r="G90" s="18"/>
      <c r="H90" s="20">
        <f t="shared" ca="1" si="86"/>
        <v>1</v>
      </c>
      <c r="I90" s="16" t="str">
        <f t="shared" si="87"/>
        <v>03T002TW0D25</v>
      </c>
      <c r="J90" s="54">
        <v>208.44</v>
      </c>
      <c r="K90" s="54">
        <v>208.47</v>
      </c>
      <c r="L90" s="54">
        <v>208.51</v>
      </c>
      <c r="M90" s="54">
        <v>208.65</v>
      </c>
      <c r="N90" s="54">
        <v>208.11</v>
      </c>
      <c r="O90" s="54">
        <v>208.39</v>
      </c>
      <c r="P90" s="54">
        <v>208.51</v>
      </c>
      <c r="Q90" s="54">
        <v>207.89</v>
      </c>
      <c r="R90" s="54">
        <v>207.86</v>
      </c>
      <c r="S90" s="54">
        <v>205.57</v>
      </c>
      <c r="T90" s="54">
        <v>204.53</v>
      </c>
      <c r="U90" s="54">
        <v>204.47</v>
      </c>
      <c r="V90" s="54">
        <v>203.35</v>
      </c>
      <c r="W90" s="56">
        <v>193.74</v>
      </c>
      <c r="X90" s="2">
        <f t="shared" ca="1" si="53"/>
        <v>2</v>
      </c>
      <c r="Y90" s="2">
        <f t="shared" ca="1" si="53"/>
        <v>2</v>
      </c>
      <c r="Z90" s="2">
        <f t="shared" ca="1" si="53"/>
        <v>2</v>
      </c>
      <c r="AA90" s="2">
        <f t="shared" ca="1" si="53"/>
        <v>2</v>
      </c>
      <c r="AB90" s="2">
        <f t="shared" ca="1" si="53"/>
        <v>2</v>
      </c>
      <c r="AC90" s="2">
        <f t="shared" ca="1" si="69"/>
        <v>2</v>
      </c>
      <c r="AD90" s="2">
        <f t="shared" ca="1" si="69"/>
        <v>2</v>
      </c>
      <c r="AE90" s="2">
        <f t="shared" ca="1" si="69"/>
        <v>2</v>
      </c>
      <c r="AF90" s="2">
        <f t="shared" ref="AF90:AK132" ca="1" si="104">IF(R90&lt;&gt;"",IF(LEFT($E90,2)="+-",IF(OR(R90&lt;MIN($C90:$D90),R90&gt;MAX($C90:$D90)),1,0),IF(AND(1*$E90&gt;0,R90&gt;MAX($C90:$D90)),1,IF(AND(1*$E90&lt;0,R90&lt;MIN($C90:$D90)),1,0)))+10*IF(SUM(OFFSET($A$138,MATCH(MID($A90,1,SEARCH(" ",$A90)-1)&amp;"  -  ЧЧР",$A$138:$A$163,0)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$138,IFERROR(MATCH("КА-"&amp;MID($A90,4,2)*1&amp;"А  -  ЧЧР",$A$138:$A$163,0),MATCH("КА-"&amp;MID($A90,4,2)*1&amp;"  -  ЧЧР",$A$138:$A$163,0))-1,COLUMN(R90)-1,,)+OFFSET($A$138,IFERROR(MATCH("КА-"&amp;MID($A90,4,2)*1&amp;"Б  -  ЧЧР",$A$138:$A$163,0),MATCH("КА-"&amp;MID($A90,4,2)*1&amp;"  -  ЧЧР",$A$138:$A$163,0))-1,COLUMN(R90)-1,,)=48,1,0),1),1)),0),0)*IF($G90&gt;0,IF(COLUMN(AB$7)-COLUMN($J$7)&gt;=$D$2+$G90,IF(SUM(OFFSET(AB90,,-1,,-$G90))&gt;=$G90*21,2,1),1),2)</f>
        <v>2</v>
      </c>
      <c r="AG90" s="2">
        <f t="shared" ca="1" si="104"/>
        <v>2</v>
      </c>
      <c r="AH90" s="2">
        <f t="shared" ca="1" si="104"/>
        <v>2</v>
      </c>
      <c r="AI90" s="2">
        <f t="shared" ca="1" si="104"/>
        <v>2</v>
      </c>
      <c r="AJ90" s="2">
        <f t="shared" ca="1" si="104"/>
        <v>2</v>
      </c>
      <c r="AK90" s="2">
        <f t="shared" ca="1" si="104"/>
        <v>42</v>
      </c>
      <c r="AL90" s="55">
        <v>257.75</v>
      </c>
      <c r="AM90" s="55">
        <v>257.83</v>
      </c>
      <c r="AN90" s="55">
        <v>257.8</v>
      </c>
      <c r="AO90" s="55">
        <v>257.88</v>
      </c>
      <c r="AP90" s="55">
        <v>257.35000000000002</v>
      </c>
      <c r="AQ90" s="55">
        <v>257.88</v>
      </c>
      <c r="AR90" s="55">
        <v>257.58999999999997</v>
      </c>
      <c r="AS90" s="55">
        <v>256.92</v>
      </c>
      <c r="AT90" s="55">
        <v>256.99</v>
      </c>
      <c r="AU90" s="55">
        <v>254.64</v>
      </c>
      <c r="AV90" s="55">
        <v>253.98</v>
      </c>
      <c r="AW90" s="55">
        <v>253.95</v>
      </c>
      <c r="AX90" s="55">
        <v>250.86</v>
      </c>
      <c r="AY90" s="55">
        <v>229.24</v>
      </c>
      <c r="AZ90" s="2">
        <f t="shared" ca="1" si="54"/>
        <v>0</v>
      </c>
      <c r="BA90" s="2">
        <f t="shared" ca="1" si="54"/>
        <v>0</v>
      </c>
      <c r="BB90" s="2">
        <f t="shared" ca="1" si="54"/>
        <v>0</v>
      </c>
      <c r="BC90" s="2">
        <f t="shared" ca="1" si="54"/>
        <v>0</v>
      </c>
      <c r="BD90" s="2">
        <f t="shared" ca="1" si="54"/>
        <v>0</v>
      </c>
      <c r="BE90" s="2">
        <f t="shared" ca="1" si="70"/>
        <v>0</v>
      </c>
      <c r="BF90" s="2">
        <f t="shared" ca="1" si="70"/>
        <v>1</v>
      </c>
      <c r="BG90" s="2">
        <f t="shared" ca="1" si="70"/>
        <v>0</v>
      </c>
      <c r="BH90" s="2">
        <f t="shared" ref="BH90:BM132" ca="1" si="105">COUNTIF(OFFSET(P90,,$D$2+2,COUNTIF(OFFSET($H90,1-ROW($H90),2+4*$D$2,164),"="&amp;OFFSET($H90,,2+4*$D$2))),"&gt;20")</f>
        <v>0</v>
      </c>
      <c r="BI90" s="2">
        <f t="shared" ca="1" si="105"/>
        <v>0</v>
      </c>
      <c r="BJ90" s="2">
        <f t="shared" ca="1" si="105"/>
        <v>0</v>
      </c>
      <c r="BK90" s="2">
        <f t="shared" ca="1" si="105"/>
        <v>0</v>
      </c>
      <c r="BL90" s="2">
        <f t="shared" ca="1" si="105"/>
        <v>1</v>
      </c>
      <c r="BM90" s="2">
        <f t="shared" ca="1" si="105"/>
        <v>3</v>
      </c>
      <c r="BN90" s="2" t="str">
        <f t="shared" si="88"/>
        <v>TW</v>
      </c>
      <c r="BO90" s="2">
        <f t="shared" si="89"/>
        <v>14</v>
      </c>
      <c r="BP90" s="2">
        <f t="shared" si="71"/>
        <v>0</v>
      </c>
      <c r="BQ90" s="127">
        <v>45983</v>
      </c>
      <c r="BR90" s="2">
        <f t="shared" si="90"/>
        <v>1</v>
      </c>
      <c r="BS90" s="2">
        <f t="shared" si="91"/>
        <v>1</v>
      </c>
      <c r="BT90" s="2">
        <f t="shared" si="92"/>
        <v>1</v>
      </c>
      <c r="BU90" s="2">
        <f t="shared" si="93"/>
        <v>1</v>
      </c>
      <c r="BV90" s="2">
        <f t="shared" si="94"/>
        <v>1</v>
      </c>
      <c r="BW90" s="2">
        <f t="shared" si="95"/>
        <v>1</v>
      </c>
      <c r="BX90" s="2">
        <f t="shared" si="96"/>
        <v>1</v>
      </c>
      <c r="BY90" s="2">
        <f t="shared" si="97"/>
        <v>1</v>
      </c>
      <c r="BZ90" s="2">
        <f t="shared" si="98"/>
        <v>1</v>
      </c>
      <c r="CA90" s="2">
        <f t="shared" si="99"/>
        <v>1</v>
      </c>
      <c r="CB90" s="2">
        <f t="shared" si="100"/>
        <v>1</v>
      </c>
      <c r="CC90" s="2">
        <f t="shared" si="101"/>
        <v>1</v>
      </c>
      <c r="CD90" s="2">
        <f t="shared" si="102"/>
        <v>1</v>
      </c>
      <c r="CE90" s="2">
        <f t="shared" si="103"/>
        <v>1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ТА-4  -  Тпв</v>
      </c>
      <c r="B91" s="10" t="s">
        <v>364</v>
      </c>
      <c r="C91" s="18">
        <v>270</v>
      </c>
      <c r="D91" s="18">
        <v>240</v>
      </c>
      <c r="E91" s="22" t="s">
        <v>607</v>
      </c>
      <c r="F91" s="22">
        <v>3</v>
      </c>
      <c r="G91" s="18"/>
      <c r="H91" s="20">
        <f t="shared" ca="1" si="86"/>
        <v>0</v>
      </c>
      <c r="I91" s="16" t="str">
        <f t="shared" si="87"/>
        <v>04T002TW0D25</v>
      </c>
      <c r="J91" s="54">
        <v>260.18</v>
      </c>
      <c r="K91" s="54">
        <v>262.22000000000003</v>
      </c>
      <c r="L91" s="54">
        <v>262.49</v>
      </c>
      <c r="M91" s="54">
        <v>261.77</v>
      </c>
      <c r="N91" s="54">
        <v>260.77</v>
      </c>
      <c r="O91" s="54">
        <v>262.88</v>
      </c>
      <c r="P91" s="54">
        <v>259.22000000000003</v>
      </c>
      <c r="Q91" s="54">
        <v>260.48</v>
      </c>
      <c r="R91" s="54">
        <v>261.58999999999997</v>
      </c>
      <c r="S91" s="54">
        <v>263.60000000000002</v>
      </c>
      <c r="T91" s="54">
        <v>263.54000000000002</v>
      </c>
      <c r="U91" s="54">
        <v>262.82</v>
      </c>
      <c r="V91" s="54">
        <v>258.29000000000002</v>
      </c>
      <c r="W91" s="56">
        <v>257.14</v>
      </c>
      <c r="X91" s="2">
        <f t="shared" ca="1" si="53"/>
        <v>0</v>
      </c>
      <c r="Y91" s="2">
        <f t="shared" ca="1" si="53"/>
        <v>0</v>
      </c>
      <c r="Z91" s="2">
        <f t="shared" ca="1" si="53"/>
        <v>0</v>
      </c>
      <c r="AA91" s="2">
        <f t="shared" ca="1" si="53"/>
        <v>0</v>
      </c>
      <c r="AB91" s="2">
        <f t="shared" ca="1" si="53"/>
        <v>0</v>
      </c>
      <c r="AC91" s="2">
        <f t="shared" ca="1" si="53"/>
        <v>0</v>
      </c>
      <c r="AD91" s="2">
        <f t="shared" ca="1" si="53"/>
        <v>0</v>
      </c>
      <c r="AE91" s="2">
        <f t="shared" ca="1" si="53"/>
        <v>0</v>
      </c>
      <c r="AF91" s="2">
        <f t="shared" ca="1" si="104"/>
        <v>0</v>
      </c>
      <c r="AG91" s="2">
        <f t="shared" ca="1" si="104"/>
        <v>0</v>
      </c>
      <c r="AH91" s="2">
        <f t="shared" ca="1" si="104"/>
        <v>0</v>
      </c>
      <c r="AI91" s="2">
        <f t="shared" ca="1" si="104"/>
        <v>0</v>
      </c>
      <c r="AJ91" s="2">
        <f t="shared" ca="1" si="104"/>
        <v>0</v>
      </c>
      <c r="AK91" s="2">
        <f t="shared" ca="1" si="104"/>
        <v>0</v>
      </c>
      <c r="AL91" s="55">
        <v>262.49</v>
      </c>
      <c r="AM91" s="55">
        <v>264.08999999999997</v>
      </c>
      <c r="AN91" s="55">
        <v>264.38</v>
      </c>
      <c r="AO91" s="55">
        <v>264.06</v>
      </c>
      <c r="AP91" s="55">
        <v>262.67</v>
      </c>
      <c r="AQ91" s="55">
        <v>265</v>
      </c>
      <c r="AR91" s="55">
        <v>260.88</v>
      </c>
      <c r="AS91" s="55">
        <v>261.95</v>
      </c>
      <c r="AT91" s="55">
        <v>263.33999999999997</v>
      </c>
      <c r="AU91" s="55">
        <v>264.67</v>
      </c>
      <c r="AV91" s="55">
        <v>263.32</v>
      </c>
      <c r="AW91" s="55">
        <v>264.45999999999998</v>
      </c>
      <c r="AX91" s="55">
        <v>259.77999999999997</v>
      </c>
      <c r="AY91" s="55">
        <v>258.99</v>
      </c>
      <c r="AZ91" s="2">
        <f t="shared" ca="1" si="54"/>
        <v>0</v>
      </c>
      <c r="BA91" s="2">
        <f t="shared" ca="1" si="54"/>
        <v>0</v>
      </c>
      <c r="BB91" s="2">
        <f t="shared" ca="1" si="54"/>
        <v>0</v>
      </c>
      <c r="BC91" s="2">
        <f t="shared" ca="1" si="54"/>
        <v>0</v>
      </c>
      <c r="BD91" s="2">
        <f t="shared" ca="1" si="54"/>
        <v>0</v>
      </c>
      <c r="BE91" s="2">
        <f t="shared" ca="1" si="54"/>
        <v>0</v>
      </c>
      <c r="BF91" s="2">
        <f t="shared" ca="1" si="54"/>
        <v>1</v>
      </c>
      <c r="BG91" s="2">
        <f t="shared" ca="1" si="54"/>
        <v>0</v>
      </c>
      <c r="BH91" s="2">
        <f t="shared" ca="1" si="105"/>
        <v>0</v>
      </c>
      <c r="BI91" s="2">
        <f t="shared" ca="1" si="105"/>
        <v>0</v>
      </c>
      <c r="BJ91" s="2">
        <f t="shared" ca="1" si="105"/>
        <v>1</v>
      </c>
      <c r="BK91" s="2">
        <f t="shared" ca="1" si="105"/>
        <v>1</v>
      </c>
      <c r="BL91" s="2">
        <f t="shared" ca="1" si="105"/>
        <v>2</v>
      </c>
      <c r="BM91" s="2">
        <f t="shared" ca="1" si="105"/>
        <v>2</v>
      </c>
      <c r="BN91" s="2" t="str">
        <f t="shared" si="88"/>
        <v>TW</v>
      </c>
      <c r="BO91" s="2">
        <f t="shared" si="89"/>
        <v>0</v>
      </c>
      <c r="BP91" s="2">
        <f t="shared" si="71"/>
        <v>1</v>
      </c>
      <c r="BR91" s="2">
        <f t="shared" si="90"/>
        <v>0</v>
      </c>
      <c r="BS91" s="2">
        <f t="shared" si="91"/>
        <v>0</v>
      </c>
      <c r="BT91" s="2">
        <f t="shared" si="92"/>
        <v>0</v>
      </c>
      <c r="BU91" s="2">
        <f t="shared" si="93"/>
        <v>0</v>
      </c>
      <c r="BV91" s="2">
        <f t="shared" si="94"/>
        <v>0</v>
      </c>
      <c r="BW91" s="2">
        <f t="shared" si="95"/>
        <v>0</v>
      </c>
      <c r="BX91" s="2">
        <f t="shared" si="96"/>
        <v>0</v>
      </c>
      <c r="BY91" s="2">
        <f t="shared" si="97"/>
        <v>0</v>
      </c>
      <c r="BZ91" s="2">
        <f t="shared" si="98"/>
        <v>0</v>
      </c>
      <c r="CA91" s="2">
        <f t="shared" si="99"/>
        <v>0</v>
      </c>
      <c r="CB91" s="2">
        <f t="shared" si="100"/>
        <v>0</v>
      </c>
      <c r="CC91" s="2">
        <f t="shared" si="101"/>
        <v>0</v>
      </c>
      <c r="CD91" s="2">
        <f t="shared" si="102"/>
        <v>0</v>
      </c>
      <c r="CE91" s="2">
        <f t="shared" si="103"/>
        <v>0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ТА-5  -  Тпв</v>
      </c>
      <c r="B92" s="10" t="s">
        <v>365</v>
      </c>
      <c r="C92" s="18">
        <v>270</v>
      </c>
      <c r="D92" s="18">
        <v>240</v>
      </c>
      <c r="E92" s="22" t="s">
        <v>607</v>
      </c>
      <c r="F92" s="22">
        <v>3</v>
      </c>
      <c r="G92" s="18"/>
      <c r="H92" s="20">
        <f t="shared" ca="1" si="86"/>
        <v>0</v>
      </c>
      <c r="I92" s="16" t="str">
        <f t="shared" si="87"/>
        <v>05T002TW0D25</v>
      </c>
      <c r="J92" s="54">
        <v>263.58999999999997</v>
      </c>
      <c r="K92" s="54">
        <v>262.58</v>
      </c>
      <c r="L92" s="54">
        <v>263.44</v>
      </c>
      <c r="M92" s="54">
        <v>264.24</v>
      </c>
      <c r="N92" s="54">
        <v>264.26</v>
      </c>
      <c r="O92" s="54">
        <v>261.04000000000002</v>
      </c>
      <c r="P92" s="54">
        <v>263.02999999999997</v>
      </c>
      <c r="Q92" s="54">
        <v>261.38</v>
      </c>
      <c r="R92" s="54">
        <v>259.89</v>
      </c>
      <c r="S92" s="54">
        <v>263.33</v>
      </c>
      <c r="T92" s="54">
        <v>261.76</v>
      </c>
      <c r="U92" s="54">
        <v>265.52999999999997</v>
      </c>
      <c r="V92" s="54">
        <v>260.32</v>
      </c>
      <c r="W92" s="56">
        <v>263.60000000000002</v>
      </c>
      <c r="X92" s="2">
        <f t="shared" ca="1" si="53"/>
        <v>0</v>
      </c>
      <c r="Y92" s="2">
        <f t="shared" ca="1" si="53"/>
        <v>0</v>
      </c>
      <c r="Z92" s="2">
        <f t="shared" ca="1" si="53"/>
        <v>0</v>
      </c>
      <c r="AA92" s="2">
        <f t="shared" ca="1" si="53"/>
        <v>0</v>
      </c>
      <c r="AB92" s="2">
        <f t="shared" ca="1" si="53"/>
        <v>0</v>
      </c>
      <c r="AC92" s="2">
        <f t="shared" ca="1" si="53"/>
        <v>0</v>
      </c>
      <c r="AD92" s="2">
        <f t="shared" ca="1" si="53"/>
        <v>0</v>
      </c>
      <c r="AE92" s="2">
        <f t="shared" ca="1" si="53"/>
        <v>0</v>
      </c>
      <c r="AF92" s="2">
        <f t="shared" ca="1" si="104"/>
        <v>0</v>
      </c>
      <c r="AG92" s="2">
        <f t="shared" ca="1" si="104"/>
        <v>0</v>
      </c>
      <c r="AH92" s="2">
        <f t="shared" ca="1" si="104"/>
        <v>0</v>
      </c>
      <c r="AI92" s="2">
        <f t="shared" ca="1" si="104"/>
        <v>0</v>
      </c>
      <c r="AJ92" s="2">
        <f t="shared" ca="1" si="104"/>
        <v>0</v>
      </c>
      <c r="AK92" s="2">
        <f t="shared" ca="1" si="104"/>
        <v>0</v>
      </c>
      <c r="AL92" s="55">
        <v>263.48</v>
      </c>
      <c r="AM92" s="55">
        <v>262.02999999999997</v>
      </c>
      <c r="AN92" s="55">
        <v>263.55</v>
      </c>
      <c r="AO92" s="55">
        <v>264.19</v>
      </c>
      <c r="AP92" s="55">
        <v>264.26</v>
      </c>
      <c r="AQ92" s="55">
        <v>259.99</v>
      </c>
      <c r="AR92" s="55">
        <v>262.89999999999998</v>
      </c>
      <c r="AS92" s="55">
        <v>260.13</v>
      </c>
      <c r="AT92" s="55">
        <v>259.02999999999997</v>
      </c>
      <c r="AU92" s="55">
        <v>263.23</v>
      </c>
      <c r="AV92" s="55">
        <v>261.73</v>
      </c>
      <c r="AW92" s="55">
        <v>265.63</v>
      </c>
      <c r="AX92" s="55">
        <v>260.12</v>
      </c>
      <c r="AY92" s="55">
        <v>263.44</v>
      </c>
      <c r="AZ92" s="2">
        <f t="shared" ca="1" si="54"/>
        <v>0</v>
      </c>
      <c r="BA92" s="2">
        <f t="shared" ca="1" si="54"/>
        <v>0</v>
      </c>
      <c r="BB92" s="2">
        <f t="shared" ca="1" si="54"/>
        <v>0</v>
      </c>
      <c r="BC92" s="2">
        <f t="shared" ca="1" si="54"/>
        <v>0</v>
      </c>
      <c r="BD92" s="2">
        <f t="shared" ca="1" si="54"/>
        <v>0</v>
      </c>
      <c r="BE92" s="2">
        <f t="shared" ca="1" si="54"/>
        <v>0</v>
      </c>
      <c r="BF92" s="2">
        <f t="shared" ca="1" si="54"/>
        <v>1</v>
      </c>
      <c r="BG92" s="2">
        <f t="shared" ca="1" si="54"/>
        <v>0</v>
      </c>
      <c r="BH92" s="2">
        <f t="shared" ca="1" si="105"/>
        <v>0</v>
      </c>
      <c r="BI92" s="2">
        <f t="shared" ca="1" si="105"/>
        <v>0</v>
      </c>
      <c r="BJ92" s="2">
        <f t="shared" ca="1" si="105"/>
        <v>1</v>
      </c>
      <c r="BK92" s="2">
        <f t="shared" ca="1" si="105"/>
        <v>1</v>
      </c>
      <c r="BL92" s="2">
        <f t="shared" ca="1" si="105"/>
        <v>2</v>
      </c>
      <c r="BM92" s="2">
        <f t="shared" ca="1" si="105"/>
        <v>2</v>
      </c>
      <c r="BN92" s="2" t="str">
        <f t="shared" si="88"/>
        <v>TW</v>
      </c>
      <c r="BO92" s="2">
        <f t="shared" si="89"/>
        <v>0</v>
      </c>
      <c r="BP92" s="2">
        <f t="shared" si="71"/>
        <v>1</v>
      </c>
      <c r="BR92" s="2">
        <f t="shared" si="90"/>
        <v>0</v>
      </c>
      <c r="BS92" s="2">
        <f t="shared" si="91"/>
        <v>0</v>
      </c>
      <c r="BT92" s="2">
        <f t="shared" si="92"/>
        <v>0</v>
      </c>
      <c r="BU92" s="2">
        <f t="shared" si="93"/>
        <v>0</v>
      </c>
      <c r="BV92" s="2">
        <f t="shared" si="94"/>
        <v>0</v>
      </c>
      <c r="BW92" s="2">
        <f t="shared" si="95"/>
        <v>0</v>
      </c>
      <c r="BX92" s="2">
        <f t="shared" si="96"/>
        <v>0</v>
      </c>
      <c r="BY92" s="2">
        <f t="shared" si="97"/>
        <v>0</v>
      </c>
      <c r="BZ92" s="2">
        <f t="shared" si="98"/>
        <v>0</v>
      </c>
      <c r="CA92" s="2">
        <f t="shared" si="99"/>
        <v>0</v>
      </c>
      <c r="CB92" s="2">
        <f t="shared" si="100"/>
        <v>0</v>
      </c>
      <c r="CC92" s="2">
        <f t="shared" si="101"/>
        <v>0</v>
      </c>
      <c r="CD92" s="2">
        <f t="shared" si="102"/>
        <v>0</v>
      </c>
      <c r="CE92" s="2">
        <f t="shared" si="103"/>
        <v>0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ТА-6  -  Тпв</v>
      </c>
      <c r="B93" s="10" t="s">
        <v>366</v>
      </c>
      <c r="C93" s="18">
        <v>270</v>
      </c>
      <c r="D93" s="18">
        <v>240</v>
      </c>
      <c r="E93" s="22" t="s">
        <v>607</v>
      </c>
      <c r="F93" s="22">
        <v>3</v>
      </c>
      <c r="G93" s="18"/>
      <c r="H93" s="20">
        <f t="shared" ca="1" si="86"/>
        <v>1</v>
      </c>
      <c r="I93" s="16" t="str">
        <f t="shared" si="87"/>
        <v>06T002TW0D25</v>
      </c>
      <c r="J93" s="54">
        <v>264.64999999999998</v>
      </c>
      <c r="K93" s="54">
        <v>262.47000000000003</v>
      </c>
      <c r="L93" s="54">
        <v>264.60000000000002</v>
      </c>
      <c r="M93" s="54">
        <v>263.93</v>
      </c>
      <c r="N93" s="54">
        <v>263.95</v>
      </c>
      <c r="O93" s="54">
        <v>254.91</v>
      </c>
      <c r="P93" s="54">
        <v>132.24</v>
      </c>
      <c r="Q93" s="54">
        <v>245.26</v>
      </c>
      <c r="R93" s="54">
        <v>258.55</v>
      </c>
      <c r="S93" s="54">
        <v>261.12</v>
      </c>
      <c r="T93" s="54">
        <v>260.02999999999997</v>
      </c>
      <c r="U93" s="54">
        <v>264.95999999999998</v>
      </c>
      <c r="V93" s="54">
        <v>251.23</v>
      </c>
      <c r="W93" s="56">
        <v>237.77</v>
      </c>
      <c r="X93" s="2">
        <f t="shared" ca="1" si="53"/>
        <v>0</v>
      </c>
      <c r="Y93" s="2">
        <f t="shared" ca="1" si="53"/>
        <v>0</v>
      </c>
      <c r="Z93" s="2">
        <f t="shared" ca="1" si="53"/>
        <v>0</v>
      </c>
      <c r="AA93" s="2">
        <f t="shared" ca="1" si="53"/>
        <v>0</v>
      </c>
      <c r="AB93" s="2">
        <f t="shared" ca="1" si="53"/>
        <v>0</v>
      </c>
      <c r="AC93" s="2">
        <f t="shared" ca="1" si="53"/>
        <v>0</v>
      </c>
      <c r="AD93" s="2">
        <f t="shared" ca="1" si="53"/>
        <v>42</v>
      </c>
      <c r="AE93" s="2">
        <f t="shared" ca="1" si="53"/>
        <v>0</v>
      </c>
      <c r="AF93" s="2">
        <f t="shared" ca="1" si="104"/>
        <v>0</v>
      </c>
      <c r="AG93" s="2">
        <f t="shared" ca="1" si="104"/>
        <v>0</v>
      </c>
      <c r="AH93" s="2">
        <f t="shared" ca="1" si="104"/>
        <v>0</v>
      </c>
      <c r="AI93" s="2">
        <f t="shared" ca="1" si="104"/>
        <v>0</v>
      </c>
      <c r="AJ93" s="2">
        <f t="shared" ca="1" si="104"/>
        <v>40</v>
      </c>
      <c r="AK93" s="2">
        <f t="shared" ca="1" si="104"/>
        <v>42</v>
      </c>
      <c r="AL93" s="55">
        <v>267.33999999999997</v>
      </c>
      <c r="AM93" s="55">
        <v>264.31</v>
      </c>
      <c r="AN93" s="55">
        <v>266.68</v>
      </c>
      <c r="AO93" s="55">
        <v>266.39</v>
      </c>
      <c r="AP93" s="55">
        <v>266.32</v>
      </c>
      <c r="AQ93" s="55">
        <v>263.20999999999998</v>
      </c>
      <c r="AR93" s="55">
        <v>262.91000000000003</v>
      </c>
      <c r="AS93" s="55">
        <v>262.68</v>
      </c>
      <c r="AT93" s="55">
        <v>261.12</v>
      </c>
      <c r="AU93" s="55">
        <v>265.02</v>
      </c>
      <c r="AV93" s="55">
        <v>263.70999999999998</v>
      </c>
      <c r="AW93" s="55">
        <v>267.95</v>
      </c>
      <c r="AX93" s="55">
        <v>246.01</v>
      </c>
      <c r="AY93" s="55">
        <v>229.12</v>
      </c>
      <c r="AZ93" s="2">
        <f t="shared" ca="1" si="54"/>
        <v>0</v>
      </c>
      <c r="BA93" s="2">
        <f t="shared" ca="1" si="54"/>
        <v>0</v>
      </c>
      <c r="BB93" s="2">
        <f t="shared" ca="1" si="54"/>
        <v>0</v>
      </c>
      <c r="BC93" s="2">
        <f t="shared" ca="1" si="54"/>
        <v>0</v>
      </c>
      <c r="BD93" s="2">
        <f t="shared" ca="1" si="54"/>
        <v>0</v>
      </c>
      <c r="BE93" s="2">
        <f t="shared" ca="1" si="54"/>
        <v>0</v>
      </c>
      <c r="BF93" s="2">
        <f t="shared" ca="1" si="54"/>
        <v>1</v>
      </c>
      <c r="BG93" s="2">
        <f t="shared" ca="1" si="54"/>
        <v>0</v>
      </c>
      <c r="BH93" s="2">
        <f t="shared" ca="1" si="105"/>
        <v>0</v>
      </c>
      <c r="BI93" s="2">
        <f t="shared" ca="1" si="105"/>
        <v>0</v>
      </c>
      <c r="BJ93" s="2">
        <f t="shared" ca="1" si="105"/>
        <v>1</v>
      </c>
      <c r="BK93" s="2">
        <f t="shared" ca="1" si="105"/>
        <v>1</v>
      </c>
      <c r="BL93" s="2">
        <f t="shared" ca="1" si="105"/>
        <v>2</v>
      </c>
      <c r="BM93" s="2">
        <f t="shared" ca="1" si="105"/>
        <v>2</v>
      </c>
      <c r="BN93" s="2" t="str">
        <f t="shared" si="88"/>
        <v>TW</v>
      </c>
      <c r="BO93" s="2">
        <f t="shared" si="89"/>
        <v>0</v>
      </c>
      <c r="BP93" s="2">
        <f t="shared" si="71"/>
        <v>0</v>
      </c>
      <c r="BR93" s="2">
        <f t="shared" si="90"/>
        <v>0</v>
      </c>
      <c r="BS93" s="2">
        <f t="shared" si="91"/>
        <v>0</v>
      </c>
      <c r="BT93" s="2">
        <f t="shared" si="92"/>
        <v>0</v>
      </c>
      <c r="BU93" s="2">
        <f t="shared" si="93"/>
        <v>0</v>
      </c>
      <c r="BV93" s="2">
        <f t="shared" si="94"/>
        <v>0</v>
      </c>
      <c r="BW93" s="2">
        <f t="shared" si="95"/>
        <v>0</v>
      </c>
      <c r="BX93" s="2">
        <f t="shared" si="96"/>
        <v>1</v>
      </c>
      <c r="BY93" s="2">
        <f t="shared" si="97"/>
        <v>0</v>
      </c>
      <c r="BZ93" s="2">
        <f t="shared" si="98"/>
        <v>0</v>
      </c>
      <c r="CA93" s="2">
        <f t="shared" si="99"/>
        <v>0</v>
      </c>
      <c r="CB93" s="2">
        <f t="shared" si="100"/>
        <v>0</v>
      </c>
      <c r="CC93" s="2">
        <f t="shared" si="101"/>
        <v>0</v>
      </c>
      <c r="CD93" s="2">
        <f t="shared" si="102"/>
        <v>0</v>
      </c>
      <c r="CE93" s="2">
        <f t="shared" si="103"/>
        <v>1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ТА-7  -  Тпв</v>
      </c>
      <c r="B94" s="10" t="s">
        <v>367</v>
      </c>
      <c r="C94" s="18">
        <v>270</v>
      </c>
      <c r="D94" s="18">
        <v>240</v>
      </c>
      <c r="E94" s="22" t="s">
        <v>607</v>
      </c>
      <c r="F94" s="22">
        <v>3</v>
      </c>
      <c r="G94" s="18"/>
      <c r="H94" s="20">
        <f t="shared" ca="1" si="86"/>
        <v>0</v>
      </c>
      <c r="I94" s="16" t="str">
        <f t="shared" si="87"/>
        <v>07T002TW0C25</v>
      </c>
      <c r="J94" s="54">
        <v>255.38</v>
      </c>
      <c r="K94" s="54">
        <v>254.04</v>
      </c>
      <c r="L94" s="54">
        <v>257.11</v>
      </c>
      <c r="M94" s="54">
        <v>257.02</v>
      </c>
      <c r="N94" s="54">
        <v>261.02</v>
      </c>
      <c r="O94" s="54">
        <v>261.60000000000002</v>
      </c>
      <c r="P94" s="54">
        <v>261.35000000000002</v>
      </c>
      <c r="Q94" s="54">
        <v>258.35000000000002</v>
      </c>
      <c r="R94" s="54">
        <v>257.43</v>
      </c>
      <c r="S94" s="54">
        <v>261.01</v>
      </c>
      <c r="T94" s="54">
        <v>260.22000000000003</v>
      </c>
      <c r="U94" s="54">
        <v>263.23</v>
      </c>
      <c r="V94" s="54">
        <v>262.54000000000002</v>
      </c>
      <c r="W94" s="56">
        <v>260.36</v>
      </c>
      <c r="X94" s="2">
        <f t="shared" ca="1" si="53"/>
        <v>0</v>
      </c>
      <c r="Y94" s="2">
        <f t="shared" ca="1" si="53"/>
        <v>0</v>
      </c>
      <c r="Z94" s="2">
        <f t="shared" ca="1" si="53"/>
        <v>0</v>
      </c>
      <c r="AA94" s="2">
        <f t="shared" ca="1" si="53"/>
        <v>0</v>
      </c>
      <c r="AB94" s="2">
        <f t="shared" ca="1" si="53"/>
        <v>0</v>
      </c>
      <c r="AC94" s="2">
        <f t="shared" ca="1" si="53"/>
        <v>0</v>
      </c>
      <c r="AD94" s="2">
        <f t="shared" ca="1" si="53"/>
        <v>0</v>
      </c>
      <c r="AE94" s="2">
        <f t="shared" ca="1" si="53"/>
        <v>0</v>
      </c>
      <c r="AF94" s="2">
        <f t="shared" ca="1" si="104"/>
        <v>0</v>
      </c>
      <c r="AG94" s="2">
        <f t="shared" ca="1" si="104"/>
        <v>0</v>
      </c>
      <c r="AH94" s="2">
        <f t="shared" ca="1" si="104"/>
        <v>0</v>
      </c>
      <c r="AI94" s="2">
        <f t="shared" ca="1" si="104"/>
        <v>0</v>
      </c>
      <c r="AJ94" s="2">
        <f t="shared" ca="1" si="104"/>
        <v>0</v>
      </c>
      <c r="AK94" s="2">
        <f t="shared" ca="1" si="104"/>
        <v>0</v>
      </c>
      <c r="AL94" s="55">
        <v>259.22000000000003</v>
      </c>
      <c r="AM94" s="55">
        <v>257.7</v>
      </c>
      <c r="AN94" s="55">
        <v>260.57</v>
      </c>
      <c r="AO94" s="55">
        <v>260.68</v>
      </c>
      <c r="AP94" s="55">
        <v>264.70999999999998</v>
      </c>
      <c r="AQ94" s="55">
        <v>264.33</v>
      </c>
      <c r="AR94" s="55">
        <v>264.44</v>
      </c>
      <c r="AS94" s="55">
        <v>260.70999999999998</v>
      </c>
      <c r="AT94" s="55">
        <v>260.14999999999998</v>
      </c>
      <c r="AU94" s="55">
        <v>264.08999999999997</v>
      </c>
      <c r="AV94" s="55">
        <v>263.16000000000003</v>
      </c>
      <c r="AW94" s="55">
        <v>266.58</v>
      </c>
      <c r="AX94" s="55">
        <v>265.98</v>
      </c>
      <c r="AY94" s="55">
        <v>263.58</v>
      </c>
      <c r="AZ94" s="2">
        <f t="shared" ca="1" si="54"/>
        <v>0</v>
      </c>
      <c r="BA94" s="2">
        <f t="shared" ca="1" si="54"/>
        <v>0</v>
      </c>
      <c r="BB94" s="2">
        <f t="shared" ca="1" si="54"/>
        <v>0</v>
      </c>
      <c r="BC94" s="2">
        <f t="shared" ca="1" si="54"/>
        <v>0</v>
      </c>
      <c r="BD94" s="2">
        <f t="shared" ca="1" si="54"/>
        <v>0</v>
      </c>
      <c r="BE94" s="2">
        <f t="shared" ca="1" si="54"/>
        <v>0</v>
      </c>
      <c r="BF94" s="2">
        <f t="shared" ca="1" si="54"/>
        <v>0</v>
      </c>
      <c r="BG94" s="2">
        <f t="shared" ca="1" si="54"/>
        <v>0</v>
      </c>
      <c r="BH94" s="2">
        <f t="shared" ca="1" si="105"/>
        <v>0</v>
      </c>
      <c r="BI94" s="2">
        <f t="shared" ca="1" si="105"/>
        <v>0</v>
      </c>
      <c r="BJ94" s="2">
        <f t="shared" ca="1" si="105"/>
        <v>1</v>
      </c>
      <c r="BK94" s="2">
        <f t="shared" ca="1" si="105"/>
        <v>1</v>
      </c>
      <c r="BL94" s="2">
        <f t="shared" ca="1" si="105"/>
        <v>2</v>
      </c>
      <c r="BM94" s="2">
        <f t="shared" ca="1" si="105"/>
        <v>2</v>
      </c>
      <c r="BN94" s="2" t="str">
        <f t="shared" si="88"/>
        <v>TW</v>
      </c>
      <c r="BO94" s="2">
        <f t="shared" si="89"/>
        <v>0</v>
      </c>
      <c r="BP94" s="2">
        <f t="shared" si="71"/>
        <v>1</v>
      </c>
      <c r="BR94" s="2">
        <f t="shared" si="90"/>
        <v>0</v>
      </c>
      <c r="BS94" s="2">
        <f t="shared" si="91"/>
        <v>0</v>
      </c>
      <c r="BT94" s="2">
        <f t="shared" si="92"/>
        <v>0</v>
      </c>
      <c r="BU94" s="2">
        <f t="shared" si="93"/>
        <v>0</v>
      </c>
      <c r="BV94" s="2">
        <f t="shared" si="94"/>
        <v>0</v>
      </c>
      <c r="BW94" s="2">
        <f t="shared" si="95"/>
        <v>0</v>
      </c>
      <c r="BX94" s="2">
        <f t="shared" si="96"/>
        <v>0</v>
      </c>
      <c r="BY94" s="2">
        <f t="shared" si="97"/>
        <v>0</v>
      </c>
      <c r="BZ94" s="2">
        <f t="shared" si="98"/>
        <v>0</v>
      </c>
      <c r="CA94" s="2">
        <f t="shared" si="99"/>
        <v>0</v>
      </c>
      <c r="CB94" s="2">
        <f t="shared" si="100"/>
        <v>0</v>
      </c>
      <c r="CC94" s="2">
        <f t="shared" si="101"/>
        <v>0</v>
      </c>
      <c r="CD94" s="2">
        <f t="shared" si="102"/>
        <v>0</v>
      </c>
      <c r="CE94" s="2">
        <f t="shared" si="103"/>
        <v>0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ТА-8  -  Тпв</v>
      </c>
      <c r="B95" s="10" t="s">
        <v>368</v>
      </c>
      <c r="C95" s="18">
        <v>270</v>
      </c>
      <c r="D95" s="18">
        <v>240</v>
      </c>
      <c r="E95" s="22" t="s">
        <v>607</v>
      </c>
      <c r="F95" s="22">
        <v>3</v>
      </c>
      <c r="G95" s="18"/>
      <c r="H95" s="20">
        <f t="shared" ca="1" si="86"/>
        <v>0</v>
      </c>
      <c r="I95" s="16" t="str">
        <f t="shared" si="87"/>
        <v>08T002TW0C25</v>
      </c>
      <c r="J95" s="54">
        <v>0</v>
      </c>
      <c r="K95" s="54">
        <v>0</v>
      </c>
      <c r="L95" s="54">
        <v>0</v>
      </c>
      <c r="M95" s="54">
        <v>0</v>
      </c>
      <c r="N95" s="54">
        <v>0</v>
      </c>
      <c r="O95" s="54">
        <v>0</v>
      </c>
      <c r="P95" s="54">
        <v>0</v>
      </c>
      <c r="Q95" s="54">
        <v>0</v>
      </c>
      <c r="R95" s="54">
        <v>0</v>
      </c>
      <c r="S95" s="54">
        <v>0</v>
      </c>
      <c r="T95" s="54">
        <v>0</v>
      </c>
      <c r="U95" s="54">
        <v>0</v>
      </c>
      <c r="V95" s="54">
        <v>0</v>
      </c>
      <c r="W95" s="56">
        <v>0</v>
      </c>
      <c r="X95" s="2">
        <f t="shared" ca="1" si="53"/>
        <v>2</v>
      </c>
      <c r="Y95" s="2">
        <f t="shared" ca="1" si="53"/>
        <v>2</v>
      </c>
      <c r="Z95" s="2">
        <f t="shared" ca="1" si="53"/>
        <v>2</v>
      </c>
      <c r="AA95" s="2">
        <f t="shared" ca="1" si="53"/>
        <v>2</v>
      </c>
      <c r="AB95" s="2">
        <f t="shared" ca="1" si="53"/>
        <v>2</v>
      </c>
      <c r="AC95" s="2">
        <f t="shared" ca="1" si="53"/>
        <v>2</v>
      </c>
      <c r="AD95" s="2">
        <f t="shared" ca="1" si="53"/>
        <v>2</v>
      </c>
      <c r="AE95" s="2">
        <f t="shared" ca="1" si="53"/>
        <v>2</v>
      </c>
      <c r="AF95" s="2">
        <f t="shared" ca="1" si="104"/>
        <v>2</v>
      </c>
      <c r="AG95" s="2">
        <f t="shared" ca="1" si="104"/>
        <v>2</v>
      </c>
      <c r="AH95" s="2">
        <f t="shared" ca="1" si="104"/>
        <v>2</v>
      </c>
      <c r="AI95" s="2">
        <f t="shared" ca="1" si="104"/>
        <v>2</v>
      </c>
      <c r="AJ95" s="2">
        <f t="shared" ca="1" si="104"/>
        <v>2</v>
      </c>
      <c r="AK95" s="2">
        <f t="shared" ca="1" si="104"/>
        <v>2</v>
      </c>
      <c r="AL95" s="55">
        <v>0</v>
      </c>
      <c r="AM95" s="55">
        <v>0</v>
      </c>
      <c r="AN95" s="55">
        <v>0</v>
      </c>
      <c r="AO95" s="55">
        <v>0</v>
      </c>
      <c r="AP95" s="55">
        <v>0</v>
      </c>
      <c r="AQ95" s="55">
        <v>0</v>
      </c>
      <c r="AR95" s="55">
        <v>0</v>
      </c>
      <c r="AS95" s="55">
        <v>0</v>
      </c>
      <c r="AT95" s="55">
        <v>0</v>
      </c>
      <c r="AU95" s="55">
        <v>0</v>
      </c>
      <c r="AV95" s="55">
        <v>0</v>
      </c>
      <c r="AW95" s="55">
        <v>0</v>
      </c>
      <c r="AX95" s="55">
        <v>0</v>
      </c>
      <c r="AY95" s="55">
        <v>0</v>
      </c>
      <c r="AZ95" s="2">
        <f t="shared" ca="1" si="54"/>
        <v>0</v>
      </c>
      <c r="BA95" s="2">
        <f t="shared" ca="1" si="54"/>
        <v>0</v>
      </c>
      <c r="BB95" s="2">
        <f t="shared" ca="1" si="54"/>
        <v>0</v>
      </c>
      <c r="BC95" s="2">
        <f t="shared" ca="1" si="54"/>
        <v>0</v>
      </c>
      <c r="BD95" s="2">
        <f t="shared" ca="1" si="54"/>
        <v>0</v>
      </c>
      <c r="BE95" s="2">
        <f t="shared" ca="1" si="54"/>
        <v>0</v>
      </c>
      <c r="BF95" s="2">
        <f t="shared" ca="1" si="54"/>
        <v>0</v>
      </c>
      <c r="BG95" s="2">
        <f t="shared" ca="1" si="54"/>
        <v>0</v>
      </c>
      <c r="BH95" s="2">
        <f t="shared" ca="1" si="105"/>
        <v>0</v>
      </c>
      <c r="BI95" s="2">
        <f t="shared" ca="1" si="105"/>
        <v>0</v>
      </c>
      <c r="BJ95" s="2">
        <f t="shared" ca="1" si="105"/>
        <v>1</v>
      </c>
      <c r="BK95" s="2">
        <f t="shared" ca="1" si="105"/>
        <v>1</v>
      </c>
      <c r="BL95" s="2">
        <f t="shared" ca="1" si="105"/>
        <v>2</v>
      </c>
      <c r="BM95" s="2">
        <f t="shared" ca="1" si="105"/>
        <v>2</v>
      </c>
      <c r="BN95" s="2" t="str">
        <f t="shared" si="88"/>
        <v>TW</v>
      </c>
      <c r="BP95" s="2">
        <f t="shared" si="71"/>
        <v>0</v>
      </c>
      <c r="BR95" s="2">
        <f t="shared" si="90"/>
        <v>0</v>
      </c>
      <c r="BS95" s="2">
        <f t="shared" si="91"/>
        <v>0</v>
      </c>
      <c r="BT95" s="2">
        <f t="shared" si="92"/>
        <v>0</v>
      </c>
      <c r="BU95" s="2">
        <f t="shared" si="93"/>
        <v>0</v>
      </c>
      <c r="BV95" s="2">
        <f t="shared" si="94"/>
        <v>0</v>
      </c>
      <c r="BW95" s="2">
        <f t="shared" si="95"/>
        <v>0</v>
      </c>
      <c r="BX95" s="2">
        <f t="shared" si="96"/>
        <v>0</v>
      </c>
      <c r="BY95" s="2">
        <f t="shared" si="97"/>
        <v>0</v>
      </c>
      <c r="BZ95" s="2">
        <f t="shared" si="98"/>
        <v>0</v>
      </c>
      <c r="CA95" s="2">
        <f t="shared" si="99"/>
        <v>0</v>
      </c>
      <c r="CB95" s="2">
        <f t="shared" si="100"/>
        <v>0</v>
      </c>
      <c r="CC95" s="2">
        <f t="shared" si="101"/>
        <v>0</v>
      </c>
      <c r="CD95" s="2">
        <f t="shared" si="102"/>
        <v>0</v>
      </c>
      <c r="CE95" s="2">
        <f t="shared" si="103"/>
        <v>0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ТА-9  -  Тпв</v>
      </c>
      <c r="B96" s="10" t="s">
        <v>369</v>
      </c>
      <c r="C96" s="18">
        <v>270</v>
      </c>
      <c r="D96" s="18">
        <v>240</v>
      </c>
      <c r="E96" s="22" t="s">
        <v>607</v>
      </c>
      <c r="F96" s="22">
        <v>3</v>
      </c>
      <c r="G96" s="18"/>
      <c r="H96" s="20">
        <f t="shared" ca="1" si="86"/>
        <v>0</v>
      </c>
      <c r="I96" s="16" t="str">
        <f t="shared" si="87"/>
        <v>09T002TW0C25</v>
      </c>
      <c r="J96" s="54">
        <v>269.10000000000002</v>
      </c>
      <c r="K96" s="54">
        <v>269.49</v>
      </c>
      <c r="L96" s="54">
        <v>269.33999999999997</v>
      </c>
      <c r="M96" s="54">
        <v>269.52999999999997</v>
      </c>
      <c r="N96" s="54">
        <v>268.5</v>
      </c>
      <c r="O96" s="54">
        <v>267.85000000000002</v>
      </c>
      <c r="P96" s="54">
        <v>268.38</v>
      </c>
      <c r="Q96" s="54">
        <v>264.73</v>
      </c>
      <c r="R96" s="54">
        <v>263.8</v>
      </c>
      <c r="S96" s="54">
        <v>267.23</v>
      </c>
      <c r="T96" s="54">
        <v>264.77999999999997</v>
      </c>
      <c r="U96" s="54">
        <v>269.54000000000002</v>
      </c>
      <c r="V96" s="54">
        <v>268.61</v>
      </c>
      <c r="W96" s="56">
        <v>269.45999999999998</v>
      </c>
      <c r="X96" s="2">
        <f t="shared" ca="1" si="53"/>
        <v>0</v>
      </c>
      <c r="Y96" s="2">
        <f t="shared" ca="1" si="53"/>
        <v>0</v>
      </c>
      <c r="Z96" s="2">
        <f t="shared" ca="1" si="53"/>
        <v>0</v>
      </c>
      <c r="AA96" s="2">
        <f t="shared" ca="1" si="53"/>
        <v>0</v>
      </c>
      <c r="AB96" s="2">
        <f t="shared" ca="1" si="53"/>
        <v>0</v>
      </c>
      <c r="AC96" s="2">
        <f t="shared" ca="1" si="53"/>
        <v>0</v>
      </c>
      <c r="AD96" s="2">
        <f t="shared" ca="1" si="53"/>
        <v>0</v>
      </c>
      <c r="AE96" s="2">
        <f t="shared" ca="1" si="53"/>
        <v>0</v>
      </c>
      <c r="AF96" s="2">
        <f t="shared" ca="1" si="104"/>
        <v>0</v>
      </c>
      <c r="AG96" s="2">
        <f t="shared" ca="1" si="104"/>
        <v>0</v>
      </c>
      <c r="AH96" s="2">
        <f t="shared" ca="1" si="104"/>
        <v>0</v>
      </c>
      <c r="AI96" s="2">
        <f t="shared" ca="1" si="104"/>
        <v>0</v>
      </c>
      <c r="AJ96" s="2">
        <f t="shared" ca="1" si="104"/>
        <v>0</v>
      </c>
      <c r="AK96" s="2">
        <f t="shared" ca="1" si="104"/>
        <v>0</v>
      </c>
      <c r="AL96" s="55">
        <v>269.05</v>
      </c>
      <c r="AM96" s="55">
        <v>269.29000000000002</v>
      </c>
      <c r="AN96" s="55">
        <v>269.14</v>
      </c>
      <c r="AO96" s="55">
        <v>269.23</v>
      </c>
      <c r="AP96" s="55">
        <v>268.18</v>
      </c>
      <c r="AQ96" s="55">
        <v>267.12</v>
      </c>
      <c r="AR96" s="55">
        <v>267.93</v>
      </c>
      <c r="AS96" s="55">
        <v>263.45999999999998</v>
      </c>
      <c r="AT96" s="55">
        <v>263.14999999999998</v>
      </c>
      <c r="AU96" s="55">
        <v>266.70999999999998</v>
      </c>
      <c r="AV96" s="55">
        <v>264.27</v>
      </c>
      <c r="AW96" s="55">
        <v>269.33</v>
      </c>
      <c r="AX96" s="55">
        <v>268.37</v>
      </c>
      <c r="AY96" s="55">
        <v>269</v>
      </c>
      <c r="AZ96" s="2">
        <f t="shared" ca="1" si="54"/>
        <v>0</v>
      </c>
      <c r="BA96" s="2">
        <f t="shared" ca="1" si="54"/>
        <v>0</v>
      </c>
      <c r="BB96" s="2">
        <f t="shared" ca="1" si="54"/>
        <v>0</v>
      </c>
      <c r="BC96" s="2">
        <f t="shared" ca="1" si="54"/>
        <v>0</v>
      </c>
      <c r="BD96" s="2">
        <f t="shared" ca="1" si="54"/>
        <v>0</v>
      </c>
      <c r="BE96" s="2">
        <f t="shared" ca="1" si="54"/>
        <v>0</v>
      </c>
      <c r="BF96" s="2">
        <f t="shared" ca="1" si="54"/>
        <v>0</v>
      </c>
      <c r="BG96" s="2">
        <f t="shared" ca="1" si="54"/>
        <v>0</v>
      </c>
      <c r="BH96" s="2">
        <f t="shared" ca="1" si="105"/>
        <v>0</v>
      </c>
      <c r="BI96" s="2">
        <f t="shared" ca="1" si="105"/>
        <v>0</v>
      </c>
      <c r="BJ96" s="2">
        <f t="shared" ca="1" si="105"/>
        <v>1</v>
      </c>
      <c r="BK96" s="2">
        <f t="shared" ca="1" si="105"/>
        <v>1</v>
      </c>
      <c r="BL96" s="2">
        <f t="shared" ca="1" si="105"/>
        <v>2</v>
      </c>
      <c r="BM96" s="2">
        <f t="shared" ca="1" si="105"/>
        <v>2</v>
      </c>
      <c r="BN96" s="2" t="str">
        <f t="shared" si="88"/>
        <v>TW</v>
      </c>
      <c r="BO96" s="2">
        <f t="shared" ref="BO96:BO104" si="106">IF(AND(COUNTIF(J96:W96,"&gt;0")&gt;6,COUNTIF(J96:W96,"&gt;0")=SUM(BR96:CE96)),SUM(BR96:CE96),0)</f>
        <v>0</v>
      </c>
      <c r="BP96" s="2">
        <f t="shared" si="71"/>
        <v>1</v>
      </c>
      <c r="BR96" s="2">
        <f t="shared" si="90"/>
        <v>0</v>
      </c>
      <c r="BS96" s="2">
        <f t="shared" si="91"/>
        <v>0</v>
      </c>
      <c r="BT96" s="2">
        <f t="shared" si="92"/>
        <v>0</v>
      </c>
      <c r="BU96" s="2">
        <f t="shared" si="93"/>
        <v>0</v>
      </c>
      <c r="BV96" s="2">
        <f t="shared" si="94"/>
        <v>0</v>
      </c>
      <c r="BW96" s="2">
        <f t="shared" si="95"/>
        <v>0</v>
      </c>
      <c r="BX96" s="2">
        <f t="shared" si="96"/>
        <v>0</v>
      </c>
      <c r="BY96" s="2">
        <f t="shared" si="97"/>
        <v>0</v>
      </c>
      <c r="BZ96" s="2">
        <f t="shared" si="98"/>
        <v>0</v>
      </c>
      <c r="CA96" s="2">
        <f t="shared" si="99"/>
        <v>0</v>
      </c>
      <c r="CB96" s="2">
        <f t="shared" si="100"/>
        <v>0</v>
      </c>
      <c r="CC96" s="2">
        <f t="shared" si="101"/>
        <v>0</v>
      </c>
      <c r="CD96" s="2">
        <f t="shared" si="102"/>
        <v>0</v>
      </c>
      <c r="CE96" s="2">
        <f t="shared" si="103"/>
        <v>0</v>
      </c>
    </row>
    <row r="97" spans="1:83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ТА-10  -  Тпв</v>
      </c>
      <c r="B97" s="10" t="s">
        <v>370</v>
      </c>
      <c r="C97" s="18">
        <v>270</v>
      </c>
      <c r="D97" s="18">
        <v>240</v>
      </c>
      <c r="E97" s="22" t="s">
        <v>607</v>
      </c>
      <c r="F97" s="22">
        <v>3</v>
      </c>
      <c r="G97" s="18"/>
      <c r="H97" s="20">
        <f t="shared" ca="1" si="86"/>
        <v>0</v>
      </c>
      <c r="I97" s="16" t="str">
        <f t="shared" si="87"/>
        <v>10T002TW0C25</v>
      </c>
      <c r="J97" s="54">
        <v>265.45999999999998</v>
      </c>
      <c r="K97" s="54">
        <v>262.25</v>
      </c>
      <c r="L97" s="54">
        <v>264.7</v>
      </c>
      <c r="M97" s="54">
        <v>264</v>
      </c>
      <c r="N97" s="54">
        <v>265.56</v>
      </c>
      <c r="O97" s="54">
        <v>264.26</v>
      </c>
      <c r="P97" s="54">
        <v>264.61</v>
      </c>
      <c r="Q97" s="54">
        <v>260.31</v>
      </c>
      <c r="R97" s="54">
        <v>260.38</v>
      </c>
      <c r="S97" s="54">
        <v>262.75</v>
      </c>
      <c r="T97" s="54">
        <v>260.88</v>
      </c>
      <c r="U97" s="54">
        <v>265.52999999999997</v>
      </c>
      <c r="V97" s="54">
        <v>265.86</v>
      </c>
      <c r="W97" s="56">
        <v>263.23</v>
      </c>
      <c r="X97" s="2">
        <f t="shared" ca="1" si="53"/>
        <v>0</v>
      </c>
      <c r="Y97" s="2">
        <f t="shared" ca="1" si="53"/>
        <v>0</v>
      </c>
      <c r="Z97" s="2">
        <f t="shared" ca="1" si="53"/>
        <v>0</v>
      </c>
      <c r="AA97" s="2">
        <f t="shared" ca="1" si="53"/>
        <v>0</v>
      </c>
      <c r="AB97" s="2">
        <f t="shared" ca="1" si="53"/>
        <v>0</v>
      </c>
      <c r="AC97" s="2">
        <f t="shared" ca="1" si="53"/>
        <v>0</v>
      </c>
      <c r="AD97" s="2">
        <f t="shared" ca="1" si="53"/>
        <v>0</v>
      </c>
      <c r="AE97" s="2">
        <f t="shared" ca="1" si="53"/>
        <v>0</v>
      </c>
      <c r="AF97" s="2">
        <f t="shared" ca="1" si="104"/>
        <v>0</v>
      </c>
      <c r="AG97" s="2">
        <f t="shared" ca="1" si="104"/>
        <v>0</v>
      </c>
      <c r="AH97" s="2">
        <f t="shared" ca="1" si="104"/>
        <v>0</v>
      </c>
      <c r="AI97" s="2">
        <f t="shared" ca="1" si="104"/>
        <v>0</v>
      </c>
      <c r="AJ97" s="2">
        <f t="shared" ca="1" si="104"/>
        <v>0</v>
      </c>
      <c r="AK97" s="2">
        <f t="shared" ca="1" si="104"/>
        <v>0</v>
      </c>
      <c r="AL97" s="55">
        <v>269.06</v>
      </c>
      <c r="AM97" s="55">
        <v>265.3</v>
      </c>
      <c r="AN97" s="55">
        <v>268.17</v>
      </c>
      <c r="AO97" s="55">
        <v>267.42</v>
      </c>
      <c r="AP97" s="55">
        <v>269.06</v>
      </c>
      <c r="AQ97" s="55">
        <v>267.13</v>
      </c>
      <c r="AR97" s="55">
        <v>267.66000000000003</v>
      </c>
      <c r="AS97" s="55">
        <v>262.94</v>
      </c>
      <c r="AT97" s="55">
        <v>263.14</v>
      </c>
      <c r="AU97" s="55">
        <v>266.10000000000002</v>
      </c>
      <c r="AV97" s="55">
        <v>264.25</v>
      </c>
      <c r="AW97" s="55">
        <v>269.43</v>
      </c>
      <c r="AX97" s="55">
        <v>269.39</v>
      </c>
      <c r="AY97" s="55">
        <v>266.08</v>
      </c>
      <c r="AZ97" s="2">
        <f t="shared" ca="1" si="54"/>
        <v>0</v>
      </c>
      <c r="BA97" s="2">
        <f t="shared" ca="1" si="54"/>
        <v>0</v>
      </c>
      <c r="BB97" s="2">
        <f t="shared" ca="1" si="54"/>
        <v>0</v>
      </c>
      <c r="BC97" s="2">
        <f t="shared" ca="1" si="54"/>
        <v>0</v>
      </c>
      <c r="BD97" s="2">
        <f t="shared" ca="1" si="54"/>
        <v>0</v>
      </c>
      <c r="BE97" s="2">
        <f t="shared" ca="1" si="54"/>
        <v>0</v>
      </c>
      <c r="BF97" s="2">
        <f t="shared" ca="1" si="54"/>
        <v>0</v>
      </c>
      <c r="BG97" s="2">
        <f t="shared" ca="1" si="54"/>
        <v>0</v>
      </c>
      <c r="BH97" s="2">
        <f t="shared" ca="1" si="105"/>
        <v>0</v>
      </c>
      <c r="BI97" s="2">
        <f t="shared" ca="1" si="105"/>
        <v>0</v>
      </c>
      <c r="BJ97" s="2">
        <f t="shared" ca="1" si="105"/>
        <v>1</v>
      </c>
      <c r="BK97" s="2">
        <f t="shared" ca="1" si="105"/>
        <v>1</v>
      </c>
      <c r="BL97" s="2">
        <f t="shared" ca="1" si="105"/>
        <v>2</v>
      </c>
      <c r="BM97" s="2">
        <f t="shared" ca="1" si="105"/>
        <v>2</v>
      </c>
      <c r="BN97" s="2" t="str">
        <f t="shared" si="88"/>
        <v>TW</v>
      </c>
      <c r="BO97" s="2">
        <f t="shared" si="106"/>
        <v>0</v>
      </c>
      <c r="BP97" s="2">
        <f t="shared" si="71"/>
        <v>1</v>
      </c>
      <c r="BR97" s="2">
        <f t="shared" si="90"/>
        <v>0</v>
      </c>
      <c r="BS97" s="2">
        <f t="shared" si="91"/>
        <v>0</v>
      </c>
      <c r="BT97" s="2">
        <f t="shared" si="92"/>
        <v>0</v>
      </c>
      <c r="BU97" s="2">
        <f t="shared" si="93"/>
        <v>0</v>
      </c>
      <c r="BV97" s="2">
        <f t="shared" si="94"/>
        <v>0</v>
      </c>
      <c r="BW97" s="2">
        <f t="shared" si="95"/>
        <v>0</v>
      </c>
      <c r="BX97" s="2">
        <f t="shared" si="96"/>
        <v>0</v>
      </c>
      <c r="BY97" s="2">
        <f t="shared" si="97"/>
        <v>0</v>
      </c>
      <c r="BZ97" s="2">
        <f t="shared" si="98"/>
        <v>0</v>
      </c>
      <c r="CA97" s="2">
        <f t="shared" si="99"/>
        <v>0</v>
      </c>
      <c r="CB97" s="2">
        <f t="shared" si="100"/>
        <v>0</v>
      </c>
      <c r="CC97" s="2">
        <f t="shared" si="101"/>
        <v>0</v>
      </c>
      <c r="CD97" s="2">
        <f t="shared" si="102"/>
        <v>0</v>
      </c>
      <c r="CE97" s="2">
        <f t="shared" si="103"/>
        <v>0</v>
      </c>
    </row>
    <row r="98" spans="1:83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ТА-1  -  Р₀</v>
      </c>
      <c r="B98" s="10" t="s">
        <v>371</v>
      </c>
      <c r="C98" s="18">
        <v>245</v>
      </c>
      <c r="D98" s="18">
        <v>235</v>
      </c>
      <c r="E98" s="22" t="s">
        <v>117</v>
      </c>
      <c r="F98" s="22">
        <v>3</v>
      </c>
      <c r="G98" s="18"/>
      <c r="H98" s="20">
        <f t="shared" ca="1" si="86"/>
        <v>1</v>
      </c>
      <c r="I98" s="16" t="str">
        <f t="shared" si="87"/>
        <v>01T002PP0D25</v>
      </c>
      <c r="J98" s="54">
        <v>242.22</v>
      </c>
      <c r="K98" s="54">
        <v>241.39</v>
      </c>
      <c r="L98" s="54">
        <v>243.26</v>
      </c>
      <c r="M98" s="54">
        <v>242.71</v>
      </c>
      <c r="N98" s="54">
        <v>242.93</v>
      </c>
      <c r="O98" s="54">
        <v>240.31</v>
      </c>
      <c r="P98" s="54">
        <v>241.7</v>
      </c>
      <c r="Q98" s="54">
        <v>240.88</v>
      </c>
      <c r="R98" s="54">
        <v>241.95</v>
      </c>
      <c r="S98" s="54">
        <v>241.85</v>
      </c>
      <c r="T98" s="54">
        <v>241.56</v>
      </c>
      <c r="U98" s="54">
        <v>242.36</v>
      </c>
      <c r="V98" s="54">
        <v>242.57</v>
      </c>
      <c r="W98" s="56">
        <v>221.73</v>
      </c>
      <c r="X98" s="2">
        <f t="shared" ca="1" si="53"/>
        <v>0</v>
      </c>
      <c r="Y98" s="2">
        <f t="shared" ca="1" si="53"/>
        <v>0</v>
      </c>
      <c r="Z98" s="2">
        <f t="shared" ca="1" si="53"/>
        <v>0</v>
      </c>
      <c r="AA98" s="2">
        <f t="shared" ca="1" si="53"/>
        <v>0</v>
      </c>
      <c r="AB98" s="2">
        <f t="shared" ca="1" si="53"/>
        <v>0</v>
      </c>
      <c r="AC98" s="2">
        <f t="shared" ca="1" si="53"/>
        <v>0</v>
      </c>
      <c r="AD98" s="2">
        <f t="shared" ca="1" si="53"/>
        <v>0</v>
      </c>
      <c r="AE98" s="2">
        <f t="shared" ca="1" si="53"/>
        <v>0</v>
      </c>
      <c r="AF98" s="2">
        <f t="shared" ca="1" si="104"/>
        <v>0</v>
      </c>
      <c r="AG98" s="2">
        <f t="shared" ca="1" si="104"/>
        <v>0</v>
      </c>
      <c r="AH98" s="2">
        <f t="shared" ca="1" si="104"/>
        <v>0</v>
      </c>
      <c r="AI98" s="2">
        <f t="shared" ca="1" si="104"/>
        <v>0</v>
      </c>
      <c r="AJ98" s="2">
        <f t="shared" ca="1" si="104"/>
        <v>0</v>
      </c>
      <c r="AK98" s="2">
        <f t="shared" ca="1" si="104"/>
        <v>42</v>
      </c>
      <c r="AL98" s="55">
        <v>240</v>
      </c>
      <c r="AM98" s="55">
        <v>240</v>
      </c>
      <c r="AN98" s="55">
        <v>240</v>
      </c>
      <c r="AO98" s="55">
        <v>240</v>
      </c>
      <c r="AP98" s="55">
        <v>240</v>
      </c>
      <c r="AQ98" s="55">
        <v>240</v>
      </c>
      <c r="AR98" s="55">
        <v>240</v>
      </c>
      <c r="AS98" s="55">
        <v>240</v>
      </c>
      <c r="AT98" s="55">
        <v>240</v>
      </c>
      <c r="AU98" s="55">
        <v>240</v>
      </c>
      <c r="AV98" s="55">
        <v>240</v>
      </c>
      <c r="AW98" s="55">
        <v>240</v>
      </c>
      <c r="AX98" s="55">
        <v>240</v>
      </c>
      <c r="AY98" s="55">
        <v>240</v>
      </c>
      <c r="AZ98" s="2">
        <f t="shared" ca="1" si="54"/>
        <v>0</v>
      </c>
      <c r="BA98" s="2">
        <f t="shared" ca="1" si="54"/>
        <v>0</v>
      </c>
      <c r="BB98" s="2">
        <f t="shared" ca="1" si="54"/>
        <v>0</v>
      </c>
      <c r="BC98" s="2">
        <f t="shared" ca="1" si="54"/>
        <v>0</v>
      </c>
      <c r="BD98" s="2">
        <f t="shared" ca="1" si="54"/>
        <v>0</v>
      </c>
      <c r="BE98" s="2">
        <f t="shared" ca="1" si="54"/>
        <v>0</v>
      </c>
      <c r="BF98" s="2">
        <f t="shared" ca="1" si="54"/>
        <v>0</v>
      </c>
      <c r="BG98" s="2">
        <f t="shared" ca="1" si="54"/>
        <v>0</v>
      </c>
      <c r="BH98" s="2">
        <f t="shared" ca="1" si="105"/>
        <v>0</v>
      </c>
      <c r="BI98" s="2">
        <f t="shared" ca="1" si="105"/>
        <v>0</v>
      </c>
      <c r="BJ98" s="2">
        <f t="shared" ca="1" si="105"/>
        <v>1</v>
      </c>
      <c r="BK98" s="2">
        <f t="shared" ca="1" si="105"/>
        <v>1</v>
      </c>
      <c r="BL98" s="2">
        <f t="shared" ca="1" si="105"/>
        <v>2</v>
      </c>
      <c r="BM98" s="2">
        <f t="shared" ca="1" si="105"/>
        <v>2</v>
      </c>
      <c r="BN98" s="2" t="str">
        <f t="shared" si="88"/>
        <v>PP</v>
      </c>
      <c r="BO98" s="2">
        <f t="shared" si="106"/>
        <v>0</v>
      </c>
      <c r="BP98" s="2">
        <f t="shared" si="71"/>
        <v>0</v>
      </c>
      <c r="BR98" s="2">
        <f t="shared" ref="BR98:BR107" si="107">IF(AND(J154 &gt;0,J98&lt;$D98,J98 &gt;20),1,0)</f>
        <v>0</v>
      </c>
      <c r="BS98" s="2">
        <f t="shared" ref="BS98:BS107" si="108">IF(AND(K154 &gt;0,K98&lt;$D98,K98 &gt;20),1,0)</f>
        <v>0</v>
      </c>
      <c r="BT98" s="2">
        <f t="shared" ref="BT98:BT107" si="109">IF(AND(L154 &gt;0,L98&lt;$D98,L98 &gt;20),1,0)</f>
        <v>0</v>
      </c>
      <c r="BU98" s="2">
        <f t="shared" ref="BU98:BU107" si="110">IF(AND(M154 &gt;0,M98&lt;$D98,M98 &gt;20),1,0)</f>
        <v>0</v>
      </c>
      <c r="BV98" s="2">
        <f t="shared" ref="BV98:BV107" si="111">IF(AND(N154 &gt;0,N98&lt;$D98,N98 &gt;20),1,0)</f>
        <v>0</v>
      </c>
      <c r="BW98" s="2">
        <f t="shared" ref="BW98:BW107" si="112">IF(AND(O154 &gt;0,O98&lt;$D98,O98 &gt;20),1,0)</f>
        <v>0</v>
      </c>
      <c r="BX98" s="2">
        <f t="shared" ref="BX98:BX107" si="113">IF(AND(P154 &gt;0,P98&lt;$D98,P98 &gt;20),1,0)</f>
        <v>0</v>
      </c>
      <c r="BY98" s="2">
        <f t="shared" ref="BY98:BY107" si="114">IF(AND(Q154 &gt;0,Q98&lt;$D98,Q98 &gt;20),1,0)</f>
        <v>0</v>
      </c>
      <c r="BZ98" s="2">
        <f t="shared" ref="BZ98:BZ107" si="115">IF(AND(R154 &gt;0,R98&lt;$D98,R98 &gt;20),1,0)</f>
        <v>0</v>
      </c>
      <c r="CA98" s="2">
        <f t="shared" ref="CA98:CA107" si="116">IF(AND(S154 &gt;0,S98&lt;$D98,S98 &gt;20),1,0)</f>
        <v>0</v>
      </c>
      <c r="CB98" s="2">
        <f t="shared" ref="CB98:CB107" si="117">IF(AND(T154 &gt;0,T98&lt;$D98,T98 &gt;20),1,0)</f>
        <v>0</v>
      </c>
      <c r="CC98" s="2">
        <f t="shared" ref="CC98:CC107" si="118">IF(AND(U154 &gt;0,U98&lt;$D98,U98 &gt;20),1,0)</f>
        <v>0</v>
      </c>
      <c r="CD98" s="2">
        <f t="shared" ref="CD98:CD107" si="119">IF(AND(V154 &gt;0,V98&lt;$D98,V98 &gt;20),1,0)</f>
        <v>0</v>
      </c>
      <c r="CE98" s="2">
        <f t="shared" ref="CE98:CE107" si="120">IF(AND(W154 &gt;0,W98&lt;$D98,W98 &gt;20),1,0)</f>
        <v>1</v>
      </c>
    </row>
    <row r="99" spans="1:83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ТА-2  -  Р₀</v>
      </c>
      <c r="B99" s="10" t="s">
        <v>372</v>
      </c>
      <c r="C99" s="18">
        <v>245</v>
      </c>
      <c r="D99" s="18">
        <v>235</v>
      </c>
      <c r="E99" s="22" t="s">
        <v>117</v>
      </c>
      <c r="F99" s="22">
        <v>3</v>
      </c>
      <c r="G99" s="18"/>
      <c r="H99" s="20">
        <f t="shared" ca="1" si="86"/>
        <v>0</v>
      </c>
      <c r="I99" s="16" t="str">
        <f t="shared" si="87"/>
        <v>02T002PP0D25</v>
      </c>
      <c r="J99" s="54">
        <v>240.75</v>
      </c>
      <c r="K99" s="54">
        <v>244.58</v>
      </c>
      <c r="L99" s="54">
        <v>245.49</v>
      </c>
      <c r="M99" s="54">
        <v>245.46</v>
      </c>
      <c r="N99" s="54">
        <v>243.26</v>
      </c>
      <c r="O99" s="54">
        <v>242.9</v>
      </c>
      <c r="P99" s="54">
        <v>242.65</v>
      </c>
      <c r="Q99" s="54">
        <v>243.31</v>
      </c>
      <c r="R99" s="54">
        <v>243.71</v>
      </c>
      <c r="S99" s="54">
        <v>243.2</v>
      </c>
      <c r="T99" s="54">
        <v>243.73</v>
      </c>
      <c r="U99" s="54">
        <v>242.82</v>
      </c>
      <c r="V99" s="54">
        <v>242.51</v>
      </c>
      <c r="W99" s="56">
        <v>241.88</v>
      </c>
      <c r="X99" s="2">
        <f t="shared" ca="1" si="53"/>
        <v>0</v>
      </c>
      <c r="Y99" s="2">
        <f t="shared" ca="1" si="53"/>
        <v>0</v>
      </c>
      <c r="Z99" s="2">
        <f t="shared" ca="1" si="53"/>
        <v>2</v>
      </c>
      <c r="AA99" s="2">
        <f t="shared" ca="1" si="53"/>
        <v>2</v>
      </c>
      <c r="AB99" s="2">
        <f t="shared" ca="1" si="53"/>
        <v>0</v>
      </c>
      <c r="AC99" s="2">
        <f t="shared" ca="1" si="53"/>
        <v>0</v>
      </c>
      <c r="AD99" s="2">
        <f t="shared" ca="1" si="53"/>
        <v>0</v>
      </c>
      <c r="AE99" s="2">
        <f t="shared" ca="1" si="53"/>
        <v>0</v>
      </c>
      <c r="AF99" s="2">
        <f t="shared" ca="1" si="104"/>
        <v>0</v>
      </c>
      <c r="AG99" s="2">
        <f t="shared" ca="1" si="104"/>
        <v>0</v>
      </c>
      <c r="AH99" s="2">
        <f t="shared" ca="1" si="104"/>
        <v>0</v>
      </c>
      <c r="AI99" s="2">
        <f t="shared" ca="1" si="104"/>
        <v>0</v>
      </c>
      <c r="AJ99" s="2">
        <f t="shared" ca="1" si="104"/>
        <v>0</v>
      </c>
      <c r="AK99" s="2">
        <f t="shared" ca="1" si="104"/>
        <v>0</v>
      </c>
      <c r="AL99" s="55">
        <v>240</v>
      </c>
      <c r="AM99" s="55">
        <v>240</v>
      </c>
      <c r="AN99" s="55">
        <v>240</v>
      </c>
      <c r="AO99" s="55">
        <v>240</v>
      </c>
      <c r="AP99" s="55">
        <v>240</v>
      </c>
      <c r="AQ99" s="55">
        <v>240</v>
      </c>
      <c r="AR99" s="55">
        <v>240</v>
      </c>
      <c r="AS99" s="55">
        <v>240</v>
      </c>
      <c r="AT99" s="55">
        <v>240</v>
      </c>
      <c r="AU99" s="55">
        <v>240</v>
      </c>
      <c r="AV99" s="55">
        <v>240</v>
      </c>
      <c r="AW99" s="55">
        <v>240</v>
      </c>
      <c r="AX99" s="55">
        <v>240</v>
      </c>
      <c r="AY99" s="55">
        <v>240</v>
      </c>
      <c r="AZ99" s="2">
        <f t="shared" ca="1" si="54"/>
        <v>0</v>
      </c>
      <c r="BA99" s="2">
        <f t="shared" ca="1" si="54"/>
        <v>0</v>
      </c>
      <c r="BB99" s="2">
        <f t="shared" ca="1" si="54"/>
        <v>0</v>
      </c>
      <c r="BC99" s="2">
        <f t="shared" ca="1" si="54"/>
        <v>0</v>
      </c>
      <c r="BD99" s="2">
        <f t="shared" ca="1" si="54"/>
        <v>0</v>
      </c>
      <c r="BE99" s="2">
        <f t="shared" ca="1" si="54"/>
        <v>0</v>
      </c>
      <c r="BF99" s="2">
        <f t="shared" ca="1" si="54"/>
        <v>0</v>
      </c>
      <c r="BG99" s="2">
        <f t="shared" ca="1" si="54"/>
        <v>0</v>
      </c>
      <c r="BH99" s="2">
        <f t="shared" ca="1" si="105"/>
        <v>0</v>
      </c>
      <c r="BI99" s="2">
        <f t="shared" ca="1" si="105"/>
        <v>0</v>
      </c>
      <c r="BJ99" s="2">
        <f t="shared" ca="1" si="105"/>
        <v>1</v>
      </c>
      <c r="BK99" s="2">
        <f t="shared" ca="1" si="105"/>
        <v>1</v>
      </c>
      <c r="BL99" s="2">
        <f t="shared" ca="1" si="105"/>
        <v>2</v>
      </c>
      <c r="BM99" s="2">
        <f t="shared" ca="1" si="105"/>
        <v>1</v>
      </c>
      <c r="BN99" s="2" t="str">
        <f t="shared" si="88"/>
        <v>PP</v>
      </c>
      <c r="BO99" s="2">
        <f t="shared" si="106"/>
        <v>0</v>
      </c>
      <c r="BP99" s="2">
        <f t="shared" si="71"/>
        <v>1</v>
      </c>
      <c r="BR99" s="2">
        <f t="shared" si="107"/>
        <v>0</v>
      </c>
      <c r="BS99" s="2">
        <f t="shared" si="108"/>
        <v>0</v>
      </c>
      <c r="BT99" s="2">
        <f t="shared" si="109"/>
        <v>0</v>
      </c>
      <c r="BU99" s="2">
        <f t="shared" si="110"/>
        <v>0</v>
      </c>
      <c r="BV99" s="2">
        <f t="shared" si="111"/>
        <v>0</v>
      </c>
      <c r="BW99" s="2">
        <f t="shared" si="112"/>
        <v>0</v>
      </c>
      <c r="BX99" s="2">
        <f t="shared" si="113"/>
        <v>0</v>
      </c>
      <c r="BY99" s="2">
        <f t="shared" si="114"/>
        <v>0</v>
      </c>
      <c r="BZ99" s="2">
        <f t="shared" si="115"/>
        <v>0</v>
      </c>
      <c r="CA99" s="2">
        <f t="shared" si="116"/>
        <v>0</v>
      </c>
      <c r="CB99" s="2">
        <f t="shared" si="117"/>
        <v>0</v>
      </c>
      <c r="CC99" s="2">
        <f t="shared" si="118"/>
        <v>0</v>
      </c>
      <c r="CD99" s="2">
        <f t="shared" si="119"/>
        <v>0</v>
      </c>
      <c r="CE99" s="2">
        <f t="shared" si="120"/>
        <v>0</v>
      </c>
    </row>
    <row r="100" spans="1:83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ТА-3  -  Р₀</v>
      </c>
      <c r="B100" s="15" t="s">
        <v>373</v>
      </c>
      <c r="C100" s="18">
        <v>245</v>
      </c>
      <c r="D100" s="18">
        <v>235</v>
      </c>
      <c r="E100" s="22" t="s">
        <v>117</v>
      </c>
      <c r="F100" s="22">
        <v>3</v>
      </c>
      <c r="G100" s="18"/>
      <c r="H100" s="20">
        <f t="shared" ca="1" si="86"/>
        <v>1</v>
      </c>
      <c r="I100" s="16" t="str">
        <f t="shared" si="87"/>
        <v>03T002PP0D25</v>
      </c>
      <c r="J100" s="54">
        <v>240.55</v>
      </c>
      <c r="K100" s="54">
        <v>240.57</v>
      </c>
      <c r="L100" s="54">
        <v>240.81</v>
      </c>
      <c r="M100" s="54">
        <v>240.44</v>
      </c>
      <c r="N100" s="54">
        <v>241.2</v>
      </c>
      <c r="O100" s="54">
        <v>242.92</v>
      </c>
      <c r="P100" s="54">
        <v>242.92</v>
      </c>
      <c r="Q100" s="54">
        <v>242.53</v>
      </c>
      <c r="R100" s="54">
        <v>242.46</v>
      </c>
      <c r="S100" s="54">
        <v>240</v>
      </c>
      <c r="T100" s="54">
        <v>227.51</v>
      </c>
      <c r="U100" s="54">
        <v>220.66</v>
      </c>
      <c r="V100" s="54">
        <v>215.49</v>
      </c>
      <c r="W100" s="56">
        <v>219.81</v>
      </c>
      <c r="X100" s="2">
        <f t="shared" ca="1" si="53"/>
        <v>0</v>
      </c>
      <c r="Y100" s="2">
        <f t="shared" ref="Y100:AH135" ca="1" si="121">IF(K100&lt;&gt;"",IF(LEFT($E100,2)="+-",IF(OR(K100&lt;MIN($C100:$D100),K100&gt;MAX($C100:$D100)),1,0),IF(AND(1*$E100&gt;0,K100&gt;MAX($C100:$D100)),1,IF(AND(1*$E100&lt;0,K100&lt;MIN($C100:$D100)),1,0)))+10*IF(SUM(OFFSET($A$138,MATCH(MID($A100,1,SEARCH(" ",$A100)-1)&amp;"  -  ЧЧР",$A$138:$A$163,0)-1,COLUMN(K100)-1,,-($D$3+$F100)))=24*($D$3+$F100),IF(AND(IF(LEFT($E100,2)="+-",IF(OR(K100&lt;MIN($C100:$D100),K100&gt;MAX($C100:$D100)),1,0),IF(AND(1*$E100&gt;0,K100&gt;MAX($C100:$D100)),1,IF(AND(1*$E100&lt;0,K100&lt;MIN($C100:$D100)),1,0)))=1,IF(COLUMN(U$7)-COLUMN($J$7)&gt;$D$2+$G100,IF(OR(OFFSET(U100,,-1)=21,OFFSET(U100,,-1)=42),1,0),0)=1),2,IF(COLUMN(K100)-COLUMN($J$7)&gt;=$D$3-1+$F100,IF(LEFT($E100,2)="+-",IF(OR(AND(K100&gt;MAX($C100:$D100),AVERAGE(OFFSET(K100,,,,-$D$3))-AVERAGE(OFFSET(K100,,-$D$3,,-$F100))&gt;1*SUBSTITUTE($E100,"+-","+")),AND(K100&lt;MIN($C100:$D100),AVERAGE(OFFSET(K100,,,,-$D$3))-AVERAGE(OFFSET(K100,,-$D$3,,-$F100))&lt;1*SUBSTITUTE($E100,"+-","-"))),2,0),IF(1*$E100&gt;0,IF(AVERAGE(OFFSET(K100,,,,-$D$3))-AVERAGE(OFFSET(K100,,-$D$3,,-$F100))&gt;1*$E100,2,0),IF(AVERAGE(OFFSET(K100,,,,-$D$3))-AVERAGE(OFFSET(K100,,-$D$3,,-$F100))&lt;1*$E100,2,0))),0)*IF($C$4="блоки",IF(OR(MID($B100,7,2)="TA",MID($B100,7,2)="KV"),IF(OFFSET($A$138,IFERROR(MATCH("КА-"&amp;MID($A100,4,2)*1&amp;"А  -  ЧЧР",$A$138:$A$163,0),MATCH("КА-"&amp;MID($A100,4,2)*1&amp;"  -  ЧЧР",$A$138:$A$163,0))-1,COLUMN(K100)-1,,)+OFFSET($A$138,IFERROR(MATCH("КА-"&amp;MID($A100,4,2)*1&amp;"Б  -  ЧЧР",$A$138:$A$163,0),MATCH("КА-"&amp;MID($A100,4,2)*1&amp;"  -  ЧЧР",$A$138:$A$163,0))-1,COLUMN(K100)-1,,)=48,1,0),1),1)),0),0)*IF($G100&gt;0,IF(COLUMN(U$7)-COLUMN($J$7)&gt;=$D$2+$G100,IF(SUM(OFFSET(U100,,-1,,-$G100))&gt;=$G100*21,2,1),1),2)</f>
        <v>0</v>
      </c>
      <c r="Z100" s="2">
        <f t="shared" ca="1" si="121"/>
        <v>0</v>
      </c>
      <c r="AA100" s="2">
        <f t="shared" ca="1" si="121"/>
        <v>0</v>
      </c>
      <c r="AB100" s="2">
        <f t="shared" ca="1" si="121"/>
        <v>0</v>
      </c>
      <c r="AC100" s="2">
        <f t="shared" ca="1" si="121"/>
        <v>0</v>
      </c>
      <c r="AD100" s="2">
        <f t="shared" ca="1" si="121"/>
        <v>0</v>
      </c>
      <c r="AE100" s="2">
        <f t="shared" ca="1" si="121"/>
        <v>0</v>
      </c>
      <c r="AF100" s="2">
        <f t="shared" ca="1" si="104"/>
        <v>0</v>
      </c>
      <c r="AG100" s="2">
        <f t="shared" ca="1" si="104"/>
        <v>0</v>
      </c>
      <c r="AH100" s="2">
        <f t="shared" ca="1" si="104"/>
        <v>42</v>
      </c>
      <c r="AI100" s="2">
        <f t="shared" ca="1" si="104"/>
        <v>42</v>
      </c>
      <c r="AJ100" s="2">
        <f t="shared" ca="1" si="104"/>
        <v>42</v>
      </c>
      <c r="AK100" s="2">
        <f t="shared" ca="1" si="104"/>
        <v>2</v>
      </c>
      <c r="AL100" s="55">
        <v>240</v>
      </c>
      <c r="AM100" s="55">
        <v>240</v>
      </c>
      <c r="AN100" s="55">
        <v>240</v>
      </c>
      <c r="AO100" s="55">
        <v>240</v>
      </c>
      <c r="AP100" s="55">
        <v>240</v>
      </c>
      <c r="AQ100" s="55">
        <v>240</v>
      </c>
      <c r="AR100" s="55">
        <v>240</v>
      </c>
      <c r="AS100" s="55">
        <v>240</v>
      </c>
      <c r="AT100" s="55">
        <v>240</v>
      </c>
      <c r="AU100" s="55">
        <v>240</v>
      </c>
      <c r="AV100" s="55">
        <v>240</v>
      </c>
      <c r="AW100" s="55">
        <v>240</v>
      </c>
      <c r="AX100" s="55">
        <v>240</v>
      </c>
      <c r="AY100" s="55">
        <v>240</v>
      </c>
      <c r="AZ100" s="2">
        <f t="shared" ca="1" si="54"/>
        <v>0</v>
      </c>
      <c r="BA100" s="2">
        <f t="shared" ref="BA100:BJ135" ca="1" si="122">COUNTIF(OFFSET(I100,,$D$2+2,COUNTIF(OFFSET($H100,1-ROW($H100),2+4*$D$2,164),"="&amp;OFFSET($H100,,2+4*$D$2))),"&gt;20")</f>
        <v>0</v>
      </c>
      <c r="BB100" s="2">
        <f t="shared" ca="1" si="122"/>
        <v>0</v>
      </c>
      <c r="BC100" s="2">
        <f t="shared" ca="1" si="122"/>
        <v>0</v>
      </c>
      <c r="BD100" s="2">
        <f t="shared" ca="1" si="122"/>
        <v>0</v>
      </c>
      <c r="BE100" s="2">
        <f t="shared" ca="1" si="122"/>
        <v>0</v>
      </c>
      <c r="BF100" s="2">
        <f t="shared" ca="1" si="122"/>
        <v>0</v>
      </c>
      <c r="BG100" s="2">
        <f t="shared" ca="1" si="122"/>
        <v>0</v>
      </c>
      <c r="BH100" s="2">
        <f t="shared" ca="1" si="105"/>
        <v>0</v>
      </c>
      <c r="BI100" s="2">
        <f t="shared" ca="1" si="105"/>
        <v>0</v>
      </c>
      <c r="BJ100" s="2">
        <f t="shared" ca="1" si="105"/>
        <v>1</v>
      </c>
      <c r="BK100" s="2">
        <f t="shared" ca="1" si="105"/>
        <v>1</v>
      </c>
      <c r="BL100" s="2">
        <f t="shared" ca="1" si="105"/>
        <v>2</v>
      </c>
      <c r="BM100" s="2">
        <f t="shared" ca="1" si="105"/>
        <v>1</v>
      </c>
      <c r="BN100" s="2" t="str">
        <f t="shared" si="88"/>
        <v>PP</v>
      </c>
      <c r="BO100" s="2">
        <f t="shared" si="106"/>
        <v>0</v>
      </c>
      <c r="BP100" s="2">
        <f t="shared" si="71"/>
        <v>0</v>
      </c>
      <c r="BR100" s="2">
        <f t="shared" si="107"/>
        <v>0</v>
      </c>
      <c r="BS100" s="2">
        <f t="shared" si="108"/>
        <v>0</v>
      </c>
      <c r="BT100" s="2">
        <f t="shared" si="109"/>
        <v>0</v>
      </c>
      <c r="BU100" s="2">
        <f t="shared" si="110"/>
        <v>0</v>
      </c>
      <c r="BV100" s="2">
        <f t="shared" si="111"/>
        <v>0</v>
      </c>
      <c r="BW100" s="2">
        <f t="shared" si="112"/>
        <v>0</v>
      </c>
      <c r="BX100" s="2">
        <f t="shared" si="113"/>
        <v>0</v>
      </c>
      <c r="BY100" s="2">
        <f t="shared" si="114"/>
        <v>0</v>
      </c>
      <c r="BZ100" s="2">
        <f t="shared" si="115"/>
        <v>0</v>
      </c>
      <c r="CA100" s="2">
        <f t="shared" si="116"/>
        <v>0</v>
      </c>
      <c r="CB100" s="2">
        <f t="shared" si="117"/>
        <v>1</v>
      </c>
      <c r="CC100" s="2">
        <f t="shared" si="118"/>
        <v>1</v>
      </c>
      <c r="CD100" s="2">
        <f t="shared" si="119"/>
        <v>1</v>
      </c>
      <c r="CE100" s="2">
        <f t="shared" si="120"/>
        <v>1</v>
      </c>
    </row>
    <row r="101" spans="1:83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ТА-4  -  Р₀</v>
      </c>
      <c r="B101" s="15" t="s">
        <v>374</v>
      </c>
      <c r="C101" s="18">
        <v>245</v>
      </c>
      <c r="D101" s="18">
        <v>235</v>
      </c>
      <c r="E101" s="22" t="s">
        <v>117</v>
      </c>
      <c r="F101" s="22">
        <v>3</v>
      </c>
      <c r="G101" s="18"/>
      <c r="H101" s="20">
        <f t="shared" ca="1" si="86"/>
        <v>0</v>
      </c>
      <c r="I101" s="16" t="str">
        <f t="shared" si="87"/>
        <v>04T002PP0D25</v>
      </c>
      <c r="J101" s="54">
        <v>241.48</v>
      </c>
      <c r="K101" s="54">
        <v>240.6</v>
      </c>
      <c r="L101" s="54">
        <v>241.49</v>
      </c>
      <c r="M101" s="54">
        <v>241.39</v>
      </c>
      <c r="N101" s="54">
        <v>242.06</v>
      </c>
      <c r="O101" s="54">
        <v>241.46</v>
      </c>
      <c r="P101" s="54">
        <v>241.65</v>
      </c>
      <c r="Q101" s="54">
        <v>241.51</v>
      </c>
      <c r="R101" s="54">
        <v>241.18</v>
      </c>
      <c r="S101" s="54">
        <v>240.63</v>
      </c>
      <c r="T101" s="54">
        <v>240.96</v>
      </c>
      <c r="U101" s="54">
        <v>241.82</v>
      </c>
      <c r="V101" s="54">
        <v>241.25</v>
      </c>
      <c r="W101" s="56">
        <v>241.75</v>
      </c>
      <c r="X101" s="2">
        <f t="shared" ref="X101:AB164" ca="1" si="123">IF(J101&lt;&gt;"",IF(LEFT($E101,2)="+-",IF(OR(J101&lt;MIN($C101:$D101),J101&gt;MAX($C101:$D101)),1,0),IF(AND(1*$E101&gt;0,J101&gt;MAX($C101:$D101)),1,IF(AND(1*$E101&lt;0,J101&lt;MIN($C101:$D101)),1,0)))+10*IF(SUM(OFFSET($A$138,MATCH(MID($A101,1,SEARCH(" ",$A101)-1)&amp;"  -  ЧЧР",$A$138:$A$163,0)-1,COLUMN(J101)-1,,-($D$3+$F101)))=24*($D$3+$F101),IF(AND(IF(LEFT($E101,2)="+-",IF(OR(J101&lt;MIN($C101:$D101),J101&gt;MAX($C101:$D101)),1,0),IF(AND(1*$E101&gt;0,J101&gt;MAX($C101:$D101)),1,IF(AND(1*$E101&lt;0,J101&lt;MIN($C101:$D101)),1,0)))=1,IF(COLUMN(T$7)-COLUMN($J$7)&gt;$D$2+$G101,IF(OR(OFFSET(T101,,-1)=21,OFFSET(T101,,-1)=42),1,0),0)=1),2,IF(COLUMN(J101)-COLUMN($J$7)&gt;=$D$3-1+$F101,IF(LEFT($E101,2)="+-",IF(OR(AND(J101&gt;MAX($C101:$D101),AVERAGE(OFFSET(J101,,,,-$D$3))-AVERAGE(OFFSET(J101,,-$D$3,,-$F101))&gt;1*SUBSTITUTE($E101,"+-","+")),AND(J101&lt;MIN($C101:$D101),AVERAGE(OFFSET(J101,,,,-$D$3))-AVERAGE(OFFSET(J101,,-$D$3,,-$F101))&lt;1*SUBSTITUTE($E101,"+-","-"))),2,0),IF(1*$E101&gt;0,IF(AVERAGE(OFFSET(J101,,,,-$D$3))-AVERAGE(OFFSET(J101,,-$D$3,,-$F101))&gt;1*$E101,2,0),IF(AVERAGE(OFFSET(J101,,,,-$D$3))-AVERAGE(OFFSET(J101,,-$D$3,,-$F101))&lt;1*$E101,2,0))),0)*IF($C$4="блоки",IF(OR(MID($B101,7,2)="TA",MID($B101,7,2)="KV"),IF(OFFSET($A$138,IFERROR(MATCH("КА-"&amp;MID($A101,4,2)*1&amp;"А  -  ЧЧР",$A$138:$A$163,0),MATCH("КА-"&amp;MID($A101,4,2)*1&amp;"  -  ЧЧР",$A$138:$A$163,0))-1,COLUMN(J101)-1,,)+OFFSET($A$138,IFERROR(MATCH("КА-"&amp;MID($A101,4,2)*1&amp;"Б  -  ЧЧР",$A$138:$A$163,0),MATCH("КА-"&amp;MID($A101,4,2)*1&amp;"  -  ЧЧР",$A$138:$A$163,0))-1,COLUMN(J101)-1,,)=48,1,0),1),1)),0),0)*IF($G101&gt;0,IF(COLUMN(T$7)-COLUMN($J$7)&gt;=$D$2+$G101,IF(SUM(OFFSET(T101,,-1,,-$G101))&gt;=$G101*21,2,1),1),2)</f>
        <v>0</v>
      </c>
      <c r="Y101" s="2">
        <f t="shared" ca="1" si="121"/>
        <v>0</v>
      </c>
      <c r="Z101" s="2">
        <f t="shared" ca="1" si="121"/>
        <v>0</v>
      </c>
      <c r="AA101" s="2">
        <f t="shared" ca="1" si="121"/>
        <v>0</v>
      </c>
      <c r="AB101" s="2">
        <f t="shared" ca="1" si="121"/>
        <v>0</v>
      </c>
      <c r="AC101" s="2">
        <f t="shared" ca="1" si="121"/>
        <v>0</v>
      </c>
      <c r="AD101" s="2">
        <f t="shared" ca="1" si="121"/>
        <v>0</v>
      </c>
      <c r="AE101" s="2">
        <f t="shared" ca="1" si="121"/>
        <v>0</v>
      </c>
      <c r="AF101" s="2">
        <f t="shared" ca="1" si="104"/>
        <v>0</v>
      </c>
      <c r="AG101" s="2">
        <f t="shared" ca="1" si="104"/>
        <v>0</v>
      </c>
      <c r="AH101" s="2">
        <f t="shared" ca="1" si="104"/>
        <v>0</v>
      </c>
      <c r="AI101" s="2">
        <f t="shared" ca="1" si="104"/>
        <v>0</v>
      </c>
      <c r="AJ101" s="2">
        <f t="shared" ca="1" si="104"/>
        <v>0</v>
      </c>
      <c r="AK101" s="2">
        <f t="shared" ca="1" si="104"/>
        <v>0</v>
      </c>
      <c r="AL101" s="55">
        <v>240</v>
      </c>
      <c r="AM101" s="55">
        <v>240</v>
      </c>
      <c r="AN101" s="55">
        <v>240</v>
      </c>
      <c r="AO101" s="55">
        <v>240</v>
      </c>
      <c r="AP101" s="55">
        <v>240</v>
      </c>
      <c r="AQ101" s="55">
        <v>240</v>
      </c>
      <c r="AR101" s="55">
        <v>240</v>
      </c>
      <c r="AS101" s="55">
        <v>240</v>
      </c>
      <c r="AT101" s="55">
        <v>240</v>
      </c>
      <c r="AU101" s="55">
        <v>240</v>
      </c>
      <c r="AV101" s="55">
        <v>240</v>
      </c>
      <c r="AW101" s="55">
        <v>240</v>
      </c>
      <c r="AX101" s="55">
        <v>240</v>
      </c>
      <c r="AY101" s="55">
        <v>240</v>
      </c>
      <c r="AZ101" s="2">
        <f t="shared" ref="AZ101:BD164" ca="1" si="124">COUNTIF(OFFSET(H101,,$D$2+2,COUNTIF(OFFSET($H101,1-ROW($H101),2+4*$D$2,164),"="&amp;OFFSET($H101,,2+4*$D$2))),"&gt;20")</f>
        <v>0</v>
      </c>
      <c r="BA101" s="2">
        <f t="shared" ca="1" si="122"/>
        <v>0</v>
      </c>
      <c r="BB101" s="2">
        <f t="shared" ca="1" si="122"/>
        <v>0</v>
      </c>
      <c r="BC101" s="2">
        <f t="shared" ca="1" si="122"/>
        <v>0</v>
      </c>
      <c r="BD101" s="2">
        <f t="shared" ca="1" si="122"/>
        <v>0</v>
      </c>
      <c r="BE101" s="2">
        <f t="shared" ca="1" si="122"/>
        <v>0</v>
      </c>
      <c r="BF101" s="2">
        <f t="shared" ca="1" si="122"/>
        <v>0</v>
      </c>
      <c r="BG101" s="2">
        <f t="shared" ca="1" si="122"/>
        <v>0</v>
      </c>
      <c r="BH101" s="2">
        <f t="shared" ca="1" si="105"/>
        <v>0</v>
      </c>
      <c r="BI101" s="2">
        <f t="shared" ca="1" si="105"/>
        <v>0</v>
      </c>
      <c r="BJ101" s="2">
        <f t="shared" ca="1" si="105"/>
        <v>0</v>
      </c>
      <c r="BK101" s="2">
        <f t="shared" ca="1" si="105"/>
        <v>0</v>
      </c>
      <c r="BL101" s="2">
        <f t="shared" ca="1" si="105"/>
        <v>1</v>
      </c>
      <c r="BM101" s="2">
        <f t="shared" ca="1" si="105"/>
        <v>1</v>
      </c>
      <c r="BN101" s="2" t="str">
        <f t="shared" si="88"/>
        <v>PP</v>
      </c>
      <c r="BO101" s="2">
        <f t="shared" si="106"/>
        <v>0</v>
      </c>
      <c r="BP101" s="2">
        <f t="shared" si="71"/>
        <v>1</v>
      </c>
      <c r="BR101" s="2">
        <f t="shared" si="107"/>
        <v>0</v>
      </c>
      <c r="BS101" s="2">
        <f t="shared" si="108"/>
        <v>0</v>
      </c>
      <c r="BT101" s="2">
        <f t="shared" si="109"/>
        <v>0</v>
      </c>
      <c r="BU101" s="2">
        <f t="shared" si="110"/>
        <v>0</v>
      </c>
      <c r="BV101" s="2">
        <f t="shared" si="111"/>
        <v>0</v>
      </c>
      <c r="BW101" s="2">
        <f t="shared" si="112"/>
        <v>0</v>
      </c>
      <c r="BX101" s="2">
        <f t="shared" si="113"/>
        <v>0</v>
      </c>
      <c r="BY101" s="2">
        <f t="shared" si="114"/>
        <v>0</v>
      </c>
      <c r="BZ101" s="2">
        <f t="shared" si="115"/>
        <v>0</v>
      </c>
      <c r="CA101" s="2">
        <f t="shared" si="116"/>
        <v>0</v>
      </c>
      <c r="CB101" s="2">
        <f t="shared" si="117"/>
        <v>0</v>
      </c>
      <c r="CC101" s="2">
        <f t="shared" si="118"/>
        <v>0</v>
      </c>
      <c r="CD101" s="2">
        <f t="shared" si="119"/>
        <v>0</v>
      </c>
      <c r="CE101" s="2">
        <f t="shared" si="120"/>
        <v>0</v>
      </c>
    </row>
    <row r="102" spans="1:83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ТА-5  -  Р₀</v>
      </c>
      <c r="B102" s="15" t="s">
        <v>375</v>
      </c>
      <c r="C102" s="18">
        <v>245</v>
      </c>
      <c r="D102" s="18">
        <v>235</v>
      </c>
      <c r="E102" s="22" t="s">
        <v>117</v>
      </c>
      <c r="F102" s="22">
        <v>3</v>
      </c>
      <c r="G102" s="18"/>
      <c r="H102" s="20">
        <f t="shared" ca="1" si="86"/>
        <v>0</v>
      </c>
      <c r="I102" s="16" t="str">
        <f t="shared" si="87"/>
        <v>05T002PP0D25</v>
      </c>
      <c r="J102" s="54">
        <v>240.17</v>
      </c>
      <c r="K102" s="54">
        <v>240.57</v>
      </c>
      <c r="L102" s="54">
        <v>239.88</v>
      </c>
      <c r="M102" s="54">
        <v>240.05</v>
      </c>
      <c r="N102" s="54">
        <v>239.39</v>
      </c>
      <c r="O102" s="54">
        <v>240.39</v>
      </c>
      <c r="P102" s="54">
        <v>240.77</v>
      </c>
      <c r="Q102" s="54">
        <v>239.53</v>
      </c>
      <c r="R102" s="54">
        <v>238.85</v>
      </c>
      <c r="S102" s="54">
        <v>239.72</v>
      </c>
      <c r="T102" s="54">
        <v>239.87</v>
      </c>
      <c r="U102" s="54">
        <v>240.27</v>
      </c>
      <c r="V102" s="54">
        <v>239.83</v>
      </c>
      <c r="W102" s="56">
        <v>240.56</v>
      </c>
      <c r="X102" s="2">
        <f t="shared" ca="1" si="123"/>
        <v>0</v>
      </c>
      <c r="Y102" s="2">
        <f t="shared" ca="1" si="121"/>
        <v>0</v>
      </c>
      <c r="Z102" s="2">
        <f t="shared" ca="1" si="121"/>
        <v>0</v>
      </c>
      <c r="AA102" s="2">
        <f t="shared" ca="1" si="121"/>
        <v>0</v>
      </c>
      <c r="AB102" s="2">
        <f t="shared" ca="1" si="121"/>
        <v>0</v>
      </c>
      <c r="AC102" s="2">
        <f t="shared" ca="1" si="121"/>
        <v>0</v>
      </c>
      <c r="AD102" s="2">
        <f t="shared" ca="1" si="121"/>
        <v>0</v>
      </c>
      <c r="AE102" s="2">
        <f t="shared" ca="1" si="121"/>
        <v>0</v>
      </c>
      <c r="AF102" s="2">
        <f t="shared" ca="1" si="104"/>
        <v>0</v>
      </c>
      <c r="AG102" s="2">
        <f t="shared" ca="1" si="104"/>
        <v>0</v>
      </c>
      <c r="AH102" s="2">
        <f t="shared" ca="1" si="104"/>
        <v>0</v>
      </c>
      <c r="AI102" s="2">
        <f t="shared" ca="1" si="104"/>
        <v>0</v>
      </c>
      <c r="AJ102" s="2">
        <f t="shared" ca="1" si="104"/>
        <v>0</v>
      </c>
      <c r="AK102" s="2">
        <f t="shared" ca="1" si="104"/>
        <v>0</v>
      </c>
      <c r="AL102" s="55">
        <v>240</v>
      </c>
      <c r="AM102" s="55">
        <v>240</v>
      </c>
      <c r="AN102" s="55">
        <v>240</v>
      </c>
      <c r="AO102" s="55">
        <v>240</v>
      </c>
      <c r="AP102" s="55">
        <v>240</v>
      </c>
      <c r="AQ102" s="55">
        <v>240</v>
      </c>
      <c r="AR102" s="55">
        <v>240</v>
      </c>
      <c r="AS102" s="55">
        <v>240</v>
      </c>
      <c r="AT102" s="55">
        <v>240</v>
      </c>
      <c r="AU102" s="55">
        <v>240</v>
      </c>
      <c r="AV102" s="55">
        <v>240</v>
      </c>
      <c r="AW102" s="55">
        <v>240</v>
      </c>
      <c r="AX102" s="55">
        <v>240</v>
      </c>
      <c r="AY102" s="55">
        <v>240</v>
      </c>
      <c r="AZ102" s="2">
        <f t="shared" ca="1" si="124"/>
        <v>0</v>
      </c>
      <c r="BA102" s="2">
        <f t="shared" ca="1" si="122"/>
        <v>0</v>
      </c>
      <c r="BB102" s="2">
        <f t="shared" ca="1" si="122"/>
        <v>0</v>
      </c>
      <c r="BC102" s="2">
        <f t="shared" ca="1" si="122"/>
        <v>0</v>
      </c>
      <c r="BD102" s="2">
        <f t="shared" ca="1" si="122"/>
        <v>0</v>
      </c>
      <c r="BE102" s="2">
        <f t="shared" ca="1" si="122"/>
        <v>0</v>
      </c>
      <c r="BF102" s="2">
        <f t="shared" ca="1" si="122"/>
        <v>0</v>
      </c>
      <c r="BG102" s="2">
        <f t="shared" ca="1" si="122"/>
        <v>0</v>
      </c>
      <c r="BH102" s="2">
        <f t="shared" ca="1" si="105"/>
        <v>0</v>
      </c>
      <c r="BI102" s="2">
        <f t="shared" ca="1" si="105"/>
        <v>0</v>
      </c>
      <c r="BJ102" s="2">
        <f t="shared" ca="1" si="105"/>
        <v>0</v>
      </c>
      <c r="BK102" s="2">
        <f t="shared" ca="1" si="105"/>
        <v>0</v>
      </c>
      <c r="BL102" s="2">
        <f t="shared" ca="1" si="105"/>
        <v>1</v>
      </c>
      <c r="BM102" s="2">
        <f t="shared" ca="1" si="105"/>
        <v>1</v>
      </c>
      <c r="BN102" s="2" t="str">
        <f t="shared" si="88"/>
        <v>PP</v>
      </c>
      <c r="BO102" s="2">
        <f t="shared" si="106"/>
        <v>0</v>
      </c>
      <c r="BP102" s="2">
        <f t="shared" si="71"/>
        <v>1</v>
      </c>
      <c r="BR102" s="2">
        <f t="shared" si="107"/>
        <v>0</v>
      </c>
      <c r="BS102" s="2">
        <f t="shared" si="108"/>
        <v>0</v>
      </c>
      <c r="BT102" s="2">
        <f t="shared" si="109"/>
        <v>0</v>
      </c>
      <c r="BU102" s="2">
        <f t="shared" si="110"/>
        <v>0</v>
      </c>
      <c r="BV102" s="2">
        <f t="shared" si="111"/>
        <v>0</v>
      </c>
      <c r="BW102" s="2">
        <f t="shared" si="112"/>
        <v>0</v>
      </c>
      <c r="BX102" s="2">
        <f t="shared" si="113"/>
        <v>0</v>
      </c>
      <c r="BY102" s="2">
        <f t="shared" si="114"/>
        <v>0</v>
      </c>
      <c r="BZ102" s="2">
        <f t="shared" si="115"/>
        <v>0</v>
      </c>
      <c r="CA102" s="2">
        <f t="shared" si="116"/>
        <v>0</v>
      </c>
      <c r="CB102" s="2">
        <f t="shared" si="117"/>
        <v>0</v>
      </c>
      <c r="CC102" s="2">
        <f t="shared" si="118"/>
        <v>0</v>
      </c>
      <c r="CD102" s="2">
        <f t="shared" si="119"/>
        <v>0</v>
      </c>
      <c r="CE102" s="2">
        <f t="shared" si="120"/>
        <v>0</v>
      </c>
    </row>
    <row r="103" spans="1:83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ТА-6  -  Р₀</v>
      </c>
      <c r="B103" s="15" t="s">
        <v>376</v>
      </c>
      <c r="C103" s="18">
        <v>245</v>
      </c>
      <c r="D103" s="18">
        <v>235</v>
      </c>
      <c r="E103" s="22" t="s">
        <v>117</v>
      </c>
      <c r="F103" s="22">
        <v>3</v>
      </c>
      <c r="G103" s="18"/>
      <c r="H103" s="20">
        <f t="shared" ca="1" si="86"/>
        <v>1</v>
      </c>
      <c r="I103" s="16" t="str">
        <f t="shared" si="87"/>
        <v>06T002PP0D25</v>
      </c>
      <c r="J103" s="54">
        <v>240.69</v>
      </c>
      <c r="K103" s="54">
        <v>240.81</v>
      </c>
      <c r="L103" s="54">
        <v>240.82</v>
      </c>
      <c r="M103" s="54">
        <v>240.83</v>
      </c>
      <c r="N103" s="54">
        <v>240.84</v>
      </c>
      <c r="O103" s="54">
        <v>241.78</v>
      </c>
      <c r="P103" s="54">
        <v>242.89</v>
      </c>
      <c r="Q103" s="54">
        <v>240.97</v>
      </c>
      <c r="R103" s="54">
        <v>241.42</v>
      </c>
      <c r="S103" s="54">
        <v>240.89</v>
      </c>
      <c r="T103" s="54">
        <v>241.12</v>
      </c>
      <c r="U103" s="54">
        <v>240.77</v>
      </c>
      <c r="V103" s="54">
        <v>211.89</v>
      </c>
      <c r="W103" s="56">
        <v>200.23</v>
      </c>
      <c r="X103" s="2">
        <f t="shared" ca="1" si="123"/>
        <v>0</v>
      </c>
      <c r="Y103" s="2">
        <f t="shared" ca="1" si="121"/>
        <v>0</v>
      </c>
      <c r="Z103" s="2">
        <f t="shared" ca="1" si="121"/>
        <v>0</v>
      </c>
      <c r="AA103" s="2">
        <f t="shared" ca="1" si="121"/>
        <v>0</v>
      </c>
      <c r="AB103" s="2">
        <f t="shared" ca="1" si="121"/>
        <v>0</v>
      </c>
      <c r="AC103" s="2">
        <f t="shared" ca="1" si="121"/>
        <v>0</v>
      </c>
      <c r="AD103" s="2">
        <f t="shared" ca="1" si="121"/>
        <v>0</v>
      </c>
      <c r="AE103" s="2">
        <f t="shared" ca="1" si="121"/>
        <v>0</v>
      </c>
      <c r="AF103" s="2">
        <f t="shared" ca="1" si="104"/>
        <v>0</v>
      </c>
      <c r="AG103" s="2">
        <f t="shared" ca="1" si="104"/>
        <v>0</v>
      </c>
      <c r="AH103" s="2">
        <f t="shared" ca="1" si="104"/>
        <v>0</v>
      </c>
      <c r="AI103" s="2">
        <f t="shared" ca="1" si="104"/>
        <v>0</v>
      </c>
      <c r="AJ103" s="2">
        <f t="shared" ca="1" si="104"/>
        <v>42</v>
      </c>
      <c r="AK103" s="2">
        <f t="shared" ca="1" si="104"/>
        <v>42</v>
      </c>
      <c r="AL103" s="55">
        <v>240</v>
      </c>
      <c r="AM103" s="55">
        <v>240</v>
      </c>
      <c r="AN103" s="55">
        <v>240</v>
      </c>
      <c r="AO103" s="55">
        <v>240</v>
      </c>
      <c r="AP103" s="55">
        <v>240</v>
      </c>
      <c r="AQ103" s="55">
        <v>240</v>
      </c>
      <c r="AR103" s="55">
        <v>240</v>
      </c>
      <c r="AS103" s="55">
        <v>240</v>
      </c>
      <c r="AT103" s="55">
        <v>240</v>
      </c>
      <c r="AU103" s="55">
        <v>240</v>
      </c>
      <c r="AV103" s="55">
        <v>240</v>
      </c>
      <c r="AW103" s="55">
        <v>240</v>
      </c>
      <c r="AX103" s="55">
        <v>240</v>
      </c>
      <c r="AY103" s="55">
        <v>240</v>
      </c>
      <c r="AZ103" s="2">
        <f t="shared" ca="1" si="124"/>
        <v>0</v>
      </c>
      <c r="BA103" s="2">
        <f t="shared" ca="1" si="122"/>
        <v>0</v>
      </c>
      <c r="BB103" s="2">
        <f t="shared" ca="1" si="122"/>
        <v>0</v>
      </c>
      <c r="BC103" s="2">
        <f t="shared" ca="1" si="122"/>
        <v>0</v>
      </c>
      <c r="BD103" s="2">
        <f t="shared" ca="1" si="122"/>
        <v>0</v>
      </c>
      <c r="BE103" s="2">
        <f t="shared" ca="1" si="122"/>
        <v>0</v>
      </c>
      <c r="BF103" s="2">
        <f t="shared" ca="1" si="122"/>
        <v>0</v>
      </c>
      <c r="BG103" s="2">
        <f t="shared" ca="1" si="122"/>
        <v>0</v>
      </c>
      <c r="BH103" s="2">
        <f t="shared" ca="1" si="105"/>
        <v>0</v>
      </c>
      <c r="BI103" s="2">
        <f t="shared" ca="1" si="105"/>
        <v>0</v>
      </c>
      <c r="BJ103" s="2">
        <f t="shared" ca="1" si="105"/>
        <v>0</v>
      </c>
      <c r="BK103" s="2">
        <f t="shared" ca="1" si="105"/>
        <v>0</v>
      </c>
      <c r="BL103" s="2">
        <f t="shared" ca="1" si="105"/>
        <v>1</v>
      </c>
      <c r="BM103" s="2">
        <f t="shared" ca="1" si="105"/>
        <v>1</v>
      </c>
      <c r="BN103" s="2" t="str">
        <f t="shared" si="88"/>
        <v>PP</v>
      </c>
      <c r="BO103" s="2">
        <f t="shared" si="106"/>
        <v>0</v>
      </c>
      <c r="BP103" s="2">
        <f t="shared" si="71"/>
        <v>0</v>
      </c>
      <c r="BR103" s="2">
        <f t="shared" si="107"/>
        <v>0</v>
      </c>
      <c r="BS103" s="2">
        <f t="shared" si="108"/>
        <v>0</v>
      </c>
      <c r="BT103" s="2">
        <f t="shared" si="109"/>
        <v>0</v>
      </c>
      <c r="BU103" s="2">
        <f t="shared" si="110"/>
        <v>0</v>
      </c>
      <c r="BV103" s="2">
        <f t="shared" si="111"/>
        <v>0</v>
      </c>
      <c r="BW103" s="2">
        <f t="shared" si="112"/>
        <v>0</v>
      </c>
      <c r="BX103" s="2">
        <f t="shared" si="113"/>
        <v>0</v>
      </c>
      <c r="BY103" s="2">
        <f t="shared" si="114"/>
        <v>0</v>
      </c>
      <c r="BZ103" s="2">
        <f t="shared" si="115"/>
        <v>0</v>
      </c>
      <c r="CA103" s="2">
        <f t="shared" si="116"/>
        <v>0</v>
      </c>
      <c r="CB103" s="2">
        <f t="shared" si="117"/>
        <v>0</v>
      </c>
      <c r="CC103" s="2">
        <f t="shared" si="118"/>
        <v>0</v>
      </c>
      <c r="CD103" s="2">
        <f t="shared" si="119"/>
        <v>1</v>
      </c>
      <c r="CE103" s="2">
        <f t="shared" si="120"/>
        <v>1</v>
      </c>
    </row>
    <row r="104" spans="1:83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ТА-7  -  Р₀</v>
      </c>
      <c r="B104" s="15" t="s">
        <v>377</v>
      </c>
      <c r="C104" s="18">
        <v>245</v>
      </c>
      <c r="D104" s="18">
        <v>235</v>
      </c>
      <c r="E104" s="22" t="s">
        <v>117</v>
      </c>
      <c r="F104" s="22">
        <v>3</v>
      </c>
      <c r="G104" s="18"/>
      <c r="H104" s="20">
        <f t="shared" ca="1" si="86"/>
        <v>0</v>
      </c>
      <c r="I104" s="16" t="str">
        <f t="shared" si="87"/>
        <v>07T002PP0C25</v>
      </c>
      <c r="J104" s="54">
        <v>242.23</v>
      </c>
      <c r="K104" s="54">
        <v>241.22</v>
      </c>
      <c r="L104" s="54">
        <v>241.38</v>
      </c>
      <c r="M104" s="54">
        <v>240.73</v>
      </c>
      <c r="N104" s="54">
        <v>241.04</v>
      </c>
      <c r="O104" s="54">
        <v>241.44</v>
      </c>
      <c r="P104" s="54">
        <v>242.02</v>
      </c>
      <c r="Q104" s="54">
        <v>241.45</v>
      </c>
      <c r="R104" s="54">
        <v>241.18</v>
      </c>
      <c r="S104" s="54">
        <v>240.91</v>
      </c>
      <c r="T104" s="54">
        <v>242.15</v>
      </c>
      <c r="U104" s="54">
        <v>241.67</v>
      </c>
      <c r="V104" s="54">
        <v>241.01</v>
      </c>
      <c r="W104" s="56">
        <v>242.03</v>
      </c>
      <c r="X104" s="2">
        <f t="shared" ca="1" si="123"/>
        <v>0</v>
      </c>
      <c r="Y104" s="2">
        <f t="shared" ca="1" si="121"/>
        <v>0</v>
      </c>
      <c r="Z104" s="2">
        <f t="shared" ca="1" si="121"/>
        <v>0</v>
      </c>
      <c r="AA104" s="2">
        <f t="shared" ca="1" si="121"/>
        <v>0</v>
      </c>
      <c r="AB104" s="2">
        <f t="shared" ca="1" si="121"/>
        <v>0</v>
      </c>
      <c r="AC104" s="2">
        <f t="shared" ca="1" si="121"/>
        <v>0</v>
      </c>
      <c r="AD104" s="2">
        <f t="shared" ca="1" si="121"/>
        <v>0</v>
      </c>
      <c r="AE104" s="2">
        <f t="shared" ca="1" si="121"/>
        <v>0</v>
      </c>
      <c r="AF104" s="2">
        <f t="shared" ca="1" si="104"/>
        <v>0</v>
      </c>
      <c r="AG104" s="2">
        <f t="shared" ca="1" si="104"/>
        <v>0</v>
      </c>
      <c r="AH104" s="2">
        <f t="shared" ca="1" si="104"/>
        <v>0</v>
      </c>
      <c r="AI104" s="2">
        <f t="shared" ca="1" si="104"/>
        <v>0</v>
      </c>
      <c r="AJ104" s="2">
        <f t="shared" ca="1" si="104"/>
        <v>0</v>
      </c>
      <c r="AK104" s="2">
        <f t="shared" ca="1" si="104"/>
        <v>0</v>
      </c>
      <c r="AL104" s="55">
        <v>240</v>
      </c>
      <c r="AM104" s="55">
        <v>240</v>
      </c>
      <c r="AN104" s="55">
        <v>240</v>
      </c>
      <c r="AO104" s="55">
        <v>240</v>
      </c>
      <c r="AP104" s="55">
        <v>240</v>
      </c>
      <c r="AQ104" s="55">
        <v>240</v>
      </c>
      <c r="AR104" s="55">
        <v>240</v>
      </c>
      <c r="AS104" s="55">
        <v>240</v>
      </c>
      <c r="AT104" s="55">
        <v>240</v>
      </c>
      <c r="AU104" s="55">
        <v>240</v>
      </c>
      <c r="AV104" s="55">
        <v>240</v>
      </c>
      <c r="AW104" s="55">
        <v>240</v>
      </c>
      <c r="AX104" s="55">
        <v>240</v>
      </c>
      <c r="AY104" s="55">
        <v>240</v>
      </c>
      <c r="AZ104" s="2">
        <f t="shared" ca="1" si="124"/>
        <v>0</v>
      </c>
      <c r="BA104" s="2">
        <f t="shared" ca="1" si="122"/>
        <v>0</v>
      </c>
      <c r="BB104" s="2">
        <f t="shared" ca="1" si="122"/>
        <v>0</v>
      </c>
      <c r="BC104" s="2">
        <f t="shared" ca="1" si="122"/>
        <v>0</v>
      </c>
      <c r="BD104" s="2">
        <f t="shared" ca="1" si="122"/>
        <v>0</v>
      </c>
      <c r="BE104" s="2">
        <f t="shared" ca="1" si="122"/>
        <v>0</v>
      </c>
      <c r="BF104" s="2">
        <f t="shared" ca="1" si="122"/>
        <v>0</v>
      </c>
      <c r="BG104" s="2">
        <f t="shared" ca="1" si="122"/>
        <v>0</v>
      </c>
      <c r="BH104" s="2">
        <f t="shared" ca="1" si="105"/>
        <v>0</v>
      </c>
      <c r="BI104" s="2">
        <f t="shared" ca="1" si="105"/>
        <v>0</v>
      </c>
      <c r="BJ104" s="2">
        <f t="shared" ca="1" si="105"/>
        <v>0</v>
      </c>
      <c r="BK104" s="2">
        <f t="shared" ca="1" si="105"/>
        <v>0</v>
      </c>
      <c r="BL104" s="2">
        <f t="shared" ca="1" si="105"/>
        <v>0</v>
      </c>
      <c r="BM104" s="2">
        <f t="shared" ca="1" si="105"/>
        <v>0</v>
      </c>
      <c r="BN104" s="2" t="str">
        <f t="shared" si="88"/>
        <v>PP</v>
      </c>
      <c r="BO104" s="2">
        <f t="shared" si="106"/>
        <v>0</v>
      </c>
      <c r="BP104" s="2">
        <f t="shared" ref="BP104:BP135" si="125">IF(AND(COUNTIF(J104:W104,"&gt;0")&gt;6,SUM(BR104:CE104)=0),1,0)</f>
        <v>1</v>
      </c>
      <c r="BR104" s="2">
        <f t="shared" si="107"/>
        <v>0</v>
      </c>
      <c r="BS104" s="2">
        <f t="shared" si="108"/>
        <v>0</v>
      </c>
      <c r="BT104" s="2">
        <f t="shared" si="109"/>
        <v>0</v>
      </c>
      <c r="BU104" s="2">
        <f t="shared" si="110"/>
        <v>0</v>
      </c>
      <c r="BV104" s="2">
        <f t="shared" si="111"/>
        <v>0</v>
      </c>
      <c r="BW104" s="2">
        <f t="shared" si="112"/>
        <v>0</v>
      </c>
      <c r="BX104" s="2">
        <f t="shared" si="113"/>
        <v>0</v>
      </c>
      <c r="BY104" s="2">
        <f t="shared" si="114"/>
        <v>0</v>
      </c>
      <c r="BZ104" s="2">
        <f t="shared" si="115"/>
        <v>0</v>
      </c>
      <c r="CA104" s="2">
        <f t="shared" si="116"/>
        <v>0</v>
      </c>
      <c r="CB104" s="2">
        <f t="shared" si="117"/>
        <v>0</v>
      </c>
      <c r="CC104" s="2">
        <f t="shared" si="118"/>
        <v>0</v>
      </c>
      <c r="CD104" s="2">
        <f t="shared" si="119"/>
        <v>0</v>
      </c>
      <c r="CE104" s="2">
        <f t="shared" si="120"/>
        <v>0</v>
      </c>
    </row>
    <row r="105" spans="1:83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ТА-8  -  Р₀</v>
      </c>
      <c r="B105" s="15" t="s">
        <v>378</v>
      </c>
      <c r="C105" s="18">
        <v>245</v>
      </c>
      <c r="D105" s="18">
        <v>235</v>
      </c>
      <c r="E105" s="22" t="s">
        <v>117</v>
      </c>
      <c r="F105" s="22">
        <v>3</v>
      </c>
      <c r="G105" s="18"/>
      <c r="H105" s="20">
        <f t="shared" ca="1" si="86"/>
        <v>0</v>
      </c>
      <c r="I105" s="16" t="str">
        <f t="shared" si="87"/>
        <v>08T002PP0C25</v>
      </c>
      <c r="J105" s="54">
        <v>0</v>
      </c>
      <c r="K105" s="54">
        <v>0</v>
      </c>
      <c r="L105" s="54">
        <v>0</v>
      </c>
      <c r="M105" s="54">
        <v>0</v>
      </c>
      <c r="N105" s="54">
        <v>0</v>
      </c>
      <c r="O105" s="54">
        <v>0</v>
      </c>
      <c r="P105" s="54">
        <v>0</v>
      </c>
      <c r="Q105" s="54">
        <v>0</v>
      </c>
      <c r="R105" s="54">
        <v>0</v>
      </c>
      <c r="S105" s="54">
        <v>0</v>
      </c>
      <c r="T105" s="54">
        <v>0</v>
      </c>
      <c r="U105" s="54">
        <v>0</v>
      </c>
      <c r="V105" s="54">
        <v>0</v>
      </c>
      <c r="W105" s="56">
        <v>0</v>
      </c>
      <c r="X105" s="2">
        <f t="shared" ca="1" si="123"/>
        <v>2</v>
      </c>
      <c r="Y105" s="2">
        <f t="shared" ca="1" si="121"/>
        <v>2</v>
      </c>
      <c r="Z105" s="2">
        <f t="shared" ca="1" si="121"/>
        <v>2</v>
      </c>
      <c r="AA105" s="2">
        <f t="shared" ca="1" si="121"/>
        <v>2</v>
      </c>
      <c r="AB105" s="2">
        <f t="shared" ca="1" si="121"/>
        <v>2</v>
      </c>
      <c r="AC105" s="2">
        <f t="shared" ca="1" si="121"/>
        <v>2</v>
      </c>
      <c r="AD105" s="2">
        <f t="shared" ca="1" si="121"/>
        <v>2</v>
      </c>
      <c r="AE105" s="2">
        <f t="shared" ca="1" si="121"/>
        <v>2</v>
      </c>
      <c r="AF105" s="2">
        <f t="shared" ca="1" si="104"/>
        <v>2</v>
      </c>
      <c r="AG105" s="2">
        <f t="shared" ca="1" si="104"/>
        <v>2</v>
      </c>
      <c r="AH105" s="2">
        <f t="shared" ca="1" si="104"/>
        <v>2</v>
      </c>
      <c r="AI105" s="2">
        <f t="shared" ca="1" si="104"/>
        <v>2</v>
      </c>
      <c r="AJ105" s="2">
        <f t="shared" ca="1" si="104"/>
        <v>2</v>
      </c>
      <c r="AK105" s="2">
        <f t="shared" ca="1" si="104"/>
        <v>2</v>
      </c>
      <c r="AL105" s="55">
        <v>0</v>
      </c>
      <c r="AM105" s="55">
        <v>0</v>
      </c>
      <c r="AN105" s="55">
        <v>0</v>
      </c>
      <c r="AO105" s="55">
        <v>0</v>
      </c>
      <c r="AP105" s="55">
        <v>0</v>
      </c>
      <c r="AQ105" s="55">
        <v>0</v>
      </c>
      <c r="AR105" s="55">
        <v>0</v>
      </c>
      <c r="AS105" s="55">
        <v>0</v>
      </c>
      <c r="AT105" s="55">
        <v>0</v>
      </c>
      <c r="AU105" s="55">
        <v>0</v>
      </c>
      <c r="AV105" s="55">
        <v>0</v>
      </c>
      <c r="AW105" s="55">
        <v>0</v>
      </c>
      <c r="AX105" s="55">
        <v>0</v>
      </c>
      <c r="AY105" s="55">
        <v>0</v>
      </c>
      <c r="AZ105" s="2">
        <f t="shared" ca="1" si="124"/>
        <v>0</v>
      </c>
      <c r="BA105" s="2">
        <f t="shared" ca="1" si="122"/>
        <v>0</v>
      </c>
      <c r="BB105" s="2">
        <f t="shared" ca="1" si="122"/>
        <v>0</v>
      </c>
      <c r="BC105" s="2">
        <f t="shared" ca="1" si="122"/>
        <v>0</v>
      </c>
      <c r="BD105" s="2">
        <f t="shared" ca="1" si="122"/>
        <v>0</v>
      </c>
      <c r="BE105" s="2">
        <f t="shared" ca="1" si="122"/>
        <v>0</v>
      </c>
      <c r="BF105" s="2">
        <f t="shared" ca="1" si="122"/>
        <v>0</v>
      </c>
      <c r="BG105" s="2">
        <f t="shared" ca="1" si="122"/>
        <v>0</v>
      </c>
      <c r="BH105" s="2">
        <f t="shared" ca="1" si="105"/>
        <v>0</v>
      </c>
      <c r="BI105" s="2">
        <f t="shared" ca="1" si="105"/>
        <v>0</v>
      </c>
      <c r="BJ105" s="2">
        <f t="shared" ca="1" si="105"/>
        <v>0</v>
      </c>
      <c r="BK105" s="2">
        <f t="shared" ca="1" si="105"/>
        <v>0</v>
      </c>
      <c r="BL105" s="2">
        <f t="shared" ca="1" si="105"/>
        <v>0</v>
      </c>
      <c r="BM105" s="2">
        <f t="shared" ca="1" si="105"/>
        <v>0</v>
      </c>
      <c r="BN105" s="2" t="str">
        <f t="shared" si="88"/>
        <v>PP</v>
      </c>
      <c r="BP105" s="2">
        <f t="shared" si="125"/>
        <v>0</v>
      </c>
      <c r="BR105" s="2">
        <f t="shared" si="107"/>
        <v>0</v>
      </c>
      <c r="BS105" s="2">
        <f t="shared" si="108"/>
        <v>0</v>
      </c>
      <c r="BT105" s="2">
        <f t="shared" si="109"/>
        <v>0</v>
      </c>
      <c r="BU105" s="2">
        <f t="shared" si="110"/>
        <v>0</v>
      </c>
      <c r="BV105" s="2">
        <f t="shared" si="111"/>
        <v>0</v>
      </c>
      <c r="BW105" s="2">
        <f t="shared" si="112"/>
        <v>0</v>
      </c>
      <c r="BX105" s="2">
        <f t="shared" si="113"/>
        <v>0</v>
      </c>
      <c r="BY105" s="2">
        <f t="shared" si="114"/>
        <v>0</v>
      </c>
      <c r="BZ105" s="2">
        <f t="shared" si="115"/>
        <v>0</v>
      </c>
      <c r="CA105" s="2">
        <f t="shared" si="116"/>
        <v>0</v>
      </c>
      <c r="CB105" s="2">
        <f t="shared" si="117"/>
        <v>0</v>
      </c>
      <c r="CC105" s="2">
        <f t="shared" si="118"/>
        <v>0</v>
      </c>
      <c r="CD105" s="2">
        <f t="shared" si="119"/>
        <v>0</v>
      </c>
      <c r="CE105" s="2">
        <f t="shared" si="120"/>
        <v>0</v>
      </c>
    </row>
    <row r="106" spans="1:83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ТА-9  -  Р₀</v>
      </c>
      <c r="B106" s="15" t="s">
        <v>379</v>
      </c>
      <c r="C106" s="18">
        <v>245</v>
      </c>
      <c r="D106" s="18">
        <v>235</v>
      </c>
      <c r="E106" s="22" t="s">
        <v>117</v>
      </c>
      <c r="F106" s="22">
        <v>3</v>
      </c>
      <c r="G106" s="18"/>
      <c r="H106" s="20">
        <f t="shared" ca="1" si="86"/>
        <v>0</v>
      </c>
      <c r="I106" s="16" t="str">
        <f t="shared" si="87"/>
        <v>09T002PP0C25</v>
      </c>
      <c r="J106" s="54">
        <v>239.51</v>
      </c>
      <c r="K106" s="54">
        <v>239.39</v>
      </c>
      <c r="L106" s="54">
        <v>238.64</v>
      </c>
      <c r="M106" s="54">
        <v>237.89</v>
      </c>
      <c r="N106" s="54">
        <v>238.25</v>
      </c>
      <c r="O106" s="54">
        <v>239.94</v>
      </c>
      <c r="P106" s="54">
        <v>241.47</v>
      </c>
      <c r="Q106" s="54">
        <v>242.78</v>
      </c>
      <c r="R106" s="54">
        <v>241.04</v>
      </c>
      <c r="S106" s="54">
        <v>240.7</v>
      </c>
      <c r="T106" s="54">
        <v>242.13</v>
      </c>
      <c r="U106" s="54">
        <v>240.38</v>
      </c>
      <c r="V106" s="54">
        <v>239.97</v>
      </c>
      <c r="W106" s="56">
        <v>240.18</v>
      </c>
      <c r="X106" s="2">
        <f t="shared" ca="1" si="123"/>
        <v>0</v>
      </c>
      <c r="Y106" s="2">
        <f t="shared" ca="1" si="121"/>
        <v>0</v>
      </c>
      <c r="Z106" s="2">
        <f t="shared" ca="1" si="121"/>
        <v>0</v>
      </c>
      <c r="AA106" s="2">
        <f t="shared" ca="1" si="121"/>
        <v>0</v>
      </c>
      <c r="AB106" s="2">
        <f t="shared" ca="1" si="121"/>
        <v>0</v>
      </c>
      <c r="AC106" s="2">
        <f t="shared" ca="1" si="121"/>
        <v>0</v>
      </c>
      <c r="AD106" s="2">
        <f t="shared" ca="1" si="121"/>
        <v>0</v>
      </c>
      <c r="AE106" s="2">
        <f t="shared" ca="1" si="121"/>
        <v>0</v>
      </c>
      <c r="AF106" s="2">
        <f t="shared" ca="1" si="104"/>
        <v>0</v>
      </c>
      <c r="AG106" s="2">
        <f t="shared" ca="1" si="104"/>
        <v>0</v>
      </c>
      <c r="AH106" s="2">
        <f t="shared" ca="1" si="104"/>
        <v>0</v>
      </c>
      <c r="AI106" s="2">
        <f t="shared" ca="1" si="104"/>
        <v>0</v>
      </c>
      <c r="AJ106" s="2">
        <f t="shared" ca="1" si="104"/>
        <v>0</v>
      </c>
      <c r="AK106" s="2">
        <f t="shared" ca="1" si="104"/>
        <v>0</v>
      </c>
      <c r="AL106" s="55">
        <v>240</v>
      </c>
      <c r="AM106" s="55">
        <v>240</v>
      </c>
      <c r="AN106" s="55">
        <v>240</v>
      </c>
      <c r="AO106" s="55">
        <v>240</v>
      </c>
      <c r="AP106" s="55">
        <v>240</v>
      </c>
      <c r="AQ106" s="55">
        <v>240</v>
      </c>
      <c r="AR106" s="55">
        <v>240</v>
      </c>
      <c r="AS106" s="55">
        <v>240</v>
      </c>
      <c r="AT106" s="55">
        <v>240</v>
      </c>
      <c r="AU106" s="55">
        <v>240</v>
      </c>
      <c r="AV106" s="55">
        <v>240</v>
      </c>
      <c r="AW106" s="55">
        <v>240</v>
      </c>
      <c r="AX106" s="55">
        <v>240</v>
      </c>
      <c r="AY106" s="55">
        <v>240</v>
      </c>
      <c r="AZ106" s="2">
        <f t="shared" ca="1" si="124"/>
        <v>0</v>
      </c>
      <c r="BA106" s="2">
        <f t="shared" ca="1" si="122"/>
        <v>0</v>
      </c>
      <c r="BB106" s="2">
        <f t="shared" ca="1" si="122"/>
        <v>0</v>
      </c>
      <c r="BC106" s="2">
        <f t="shared" ca="1" si="122"/>
        <v>0</v>
      </c>
      <c r="BD106" s="2">
        <f t="shared" ca="1" si="122"/>
        <v>0</v>
      </c>
      <c r="BE106" s="2">
        <f t="shared" ca="1" si="122"/>
        <v>0</v>
      </c>
      <c r="BF106" s="2">
        <f t="shared" ca="1" si="122"/>
        <v>0</v>
      </c>
      <c r="BG106" s="2">
        <f t="shared" ca="1" si="122"/>
        <v>0</v>
      </c>
      <c r="BH106" s="2">
        <f t="shared" ca="1" si="105"/>
        <v>0</v>
      </c>
      <c r="BI106" s="2">
        <f t="shared" ca="1" si="105"/>
        <v>0</v>
      </c>
      <c r="BJ106" s="2">
        <f t="shared" ca="1" si="105"/>
        <v>0</v>
      </c>
      <c r="BK106" s="2">
        <f t="shared" ca="1" si="105"/>
        <v>0</v>
      </c>
      <c r="BL106" s="2">
        <f t="shared" ca="1" si="105"/>
        <v>0</v>
      </c>
      <c r="BM106" s="2">
        <f t="shared" ca="1" si="105"/>
        <v>0</v>
      </c>
      <c r="BN106" s="2" t="str">
        <f t="shared" si="88"/>
        <v>PP</v>
      </c>
      <c r="BO106" s="2">
        <f t="shared" ref="BO106:BO114" si="126">IF(AND(COUNTIF(J106:W106,"&gt;0")&gt;6,COUNTIF(J106:W106,"&gt;0")=SUM(BR106:CE106)),SUM(BR106:CE106),0)</f>
        <v>0</v>
      </c>
      <c r="BP106" s="2">
        <f t="shared" si="125"/>
        <v>1</v>
      </c>
      <c r="BR106" s="2">
        <f t="shared" si="107"/>
        <v>0</v>
      </c>
      <c r="BS106" s="2">
        <f t="shared" si="108"/>
        <v>0</v>
      </c>
      <c r="BT106" s="2">
        <f t="shared" si="109"/>
        <v>0</v>
      </c>
      <c r="BU106" s="2">
        <f t="shared" si="110"/>
        <v>0</v>
      </c>
      <c r="BV106" s="2">
        <f t="shared" si="111"/>
        <v>0</v>
      </c>
      <c r="BW106" s="2">
        <f t="shared" si="112"/>
        <v>0</v>
      </c>
      <c r="BX106" s="2">
        <f t="shared" si="113"/>
        <v>0</v>
      </c>
      <c r="BY106" s="2">
        <f t="shared" si="114"/>
        <v>0</v>
      </c>
      <c r="BZ106" s="2">
        <f t="shared" si="115"/>
        <v>0</v>
      </c>
      <c r="CA106" s="2">
        <f t="shared" si="116"/>
        <v>0</v>
      </c>
      <c r="CB106" s="2">
        <f t="shared" si="117"/>
        <v>0</v>
      </c>
      <c r="CC106" s="2">
        <f t="shared" si="118"/>
        <v>0</v>
      </c>
      <c r="CD106" s="2">
        <f t="shared" si="119"/>
        <v>0</v>
      </c>
      <c r="CE106" s="2">
        <f t="shared" si="120"/>
        <v>0</v>
      </c>
    </row>
    <row r="107" spans="1:83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ТА-10  -  Р₀</v>
      </c>
      <c r="B107" s="15" t="s">
        <v>380</v>
      </c>
      <c r="C107" s="18">
        <v>245</v>
      </c>
      <c r="D107" s="18">
        <v>235</v>
      </c>
      <c r="E107" s="22" t="s">
        <v>117</v>
      </c>
      <c r="F107" s="22">
        <v>3</v>
      </c>
      <c r="G107" s="18"/>
      <c r="H107" s="20">
        <f t="shared" ca="1" si="86"/>
        <v>0</v>
      </c>
      <c r="I107" s="16" t="str">
        <f t="shared" si="87"/>
        <v>10T002PP0C25</v>
      </c>
      <c r="J107" s="54">
        <v>233.47</v>
      </c>
      <c r="K107" s="54">
        <v>226.68</v>
      </c>
      <c r="L107" s="54">
        <v>233.14</v>
      </c>
      <c r="M107" s="54">
        <v>234.08</v>
      </c>
      <c r="N107" s="54">
        <v>232.39</v>
      </c>
      <c r="O107" s="54">
        <v>232.26</v>
      </c>
      <c r="P107" s="54">
        <v>232.71</v>
      </c>
      <c r="Q107" s="54">
        <v>233.08</v>
      </c>
      <c r="R107" s="54">
        <v>233.68</v>
      </c>
      <c r="S107" s="54">
        <v>233.46</v>
      </c>
      <c r="T107" s="54">
        <v>233.65</v>
      </c>
      <c r="U107" s="54">
        <v>233.67</v>
      </c>
      <c r="V107" s="54">
        <v>231.26</v>
      </c>
      <c r="W107" s="56">
        <v>231.53</v>
      </c>
      <c r="X107" s="2">
        <f t="shared" ca="1" si="123"/>
        <v>2</v>
      </c>
      <c r="Y107" s="2">
        <f t="shared" ca="1" si="121"/>
        <v>2</v>
      </c>
      <c r="Z107" s="2">
        <f t="shared" ca="1" si="121"/>
        <v>2</v>
      </c>
      <c r="AA107" s="2">
        <f t="shared" ca="1" si="121"/>
        <v>2</v>
      </c>
      <c r="AB107" s="2">
        <f t="shared" ca="1" si="121"/>
        <v>2</v>
      </c>
      <c r="AC107" s="2">
        <f t="shared" ca="1" si="121"/>
        <v>2</v>
      </c>
      <c r="AD107" s="2">
        <f t="shared" ca="1" si="121"/>
        <v>2</v>
      </c>
      <c r="AE107" s="2">
        <f t="shared" ca="1" si="121"/>
        <v>2</v>
      </c>
      <c r="AF107" s="2">
        <f t="shared" ca="1" si="104"/>
        <v>2</v>
      </c>
      <c r="AG107" s="2">
        <f t="shared" ca="1" si="104"/>
        <v>2</v>
      </c>
      <c r="AH107" s="2">
        <f t="shared" ca="1" si="104"/>
        <v>2</v>
      </c>
      <c r="AI107" s="2">
        <f t="shared" ca="1" si="104"/>
        <v>2</v>
      </c>
      <c r="AJ107" s="2">
        <f t="shared" ca="1" si="104"/>
        <v>2</v>
      </c>
      <c r="AK107" s="2">
        <f t="shared" ca="1" si="104"/>
        <v>2</v>
      </c>
      <c r="AL107" s="55">
        <v>240</v>
      </c>
      <c r="AM107" s="55">
        <v>240</v>
      </c>
      <c r="AN107" s="55">
        <v>240</v>
      </c>
      <c r="AO107" s="55">
        <v>240</v>
      </c>
      <c r="AP107" s="55">
        <v>240</v>
      </c>
      <c r="AQ107" s="55">
        <v>240</v>
      </c>
      <c r="AR107" s="55">
        <v>240</v>
      </c>
      <c r="AS107" s="55">
        <v>240</v>
      </c>
      <c r="AT107" s="55">
        <v>240</v>
      </c>
      <c r="AU107" s="55">
        <v>240</v>
      </c>
      <c r="AV107" s="55">
        <v>240</v>
      </c>
      <c r="AW107" s="55">
        <v>240</v>
      </c>
      <c r="AX107" s="55">
        <v>240</v>
      </c>
      <c r="AY107" s="55">
        <v>240</v>
      </c>
      <c r="AZ107" s="2">
        <f t="shared" ca="1" si="124"/>
        <v>0</v>
      </c>
      <c r="BA107" s="2">
        <f t="shared" ca="1" si="122"/>
        <v>0</v>
      </c>
      <c r="BB107" s="2">
        <f t="shared" ca="1" si="122"/>
        <v>0</v>
      </c>
      <c r="BC107" s="2">
        <f t="shared" ca="1" si="122"/>
        <v>0</v>
      </c>
      <c r="BD107" s="2">
        <f t="shared" ca="1" si="122"/>
        <v>0</v>
      </c>
      <c r="BE107" s="2">
        <f t="shared" ca="1" si="122"/>
        <v>0</v>
      </c>
      <c r="BF107" s="2">
        <f t="shared" ca="1" si="122"/>
        <v>0</v>
      </c>
      <c r="BG107" s="2">
        <f t="shared" ca="1" si="122"/>
        <v>0</v>
      </c>
      <c r="BH107" s="2">
        <f t="shared" ca="1" si="105"/>
        <v>0</v>
      </c>
      <c r="BI107" s="2">
        <f t="shared" ca="1" si="105"/>
        <v>0</v>
      </c>
      <c r="BJ107" s="2">
        <f t="shared" ca="1" si="105"/>
        <v>0</v>
      </c>
      <c r="BK107" s="2">
        <f t="shared" ca="1" si="105"/>
        <v>0</v>
      </c>
      <c r="BL107" s="2">
        <f t="shared" ca="1" si="105"/>
        <v>0</v>
      </c>
      <c r="BM107" s="2">
        <f t="shared" ca="1" si="105"/>
        <v>0</v>
      </c>
      <c r="BN107" s="2" t="str">
        <f t="shared" si="88"/>
        <v>PP</v>
      </c>
      <c r="BO107" s="2">
        <f t="shared" si="126"/>
        <v>14</v>
      </c>
      <c r="BP107" s="2">
        <f t="shared" si="125"/>
        <v>0</v>
      </c>
      <c r="BQ107" s="127">
        <v>46044</v>
      </c>
      <c r="BR107" s="2">
        <f t="shared" si="107"/>
        <v>1</v>
      </c>
      <c r="BS107" s="2">
        <f t="shared" si="108"/>
        <v>1</v>
      </c>
      <c r="BT107" s="2">
        <f t="shared" si="109"/>
        <v>1</v>
      </c>
      <c r="BU107" s="2">
        <f t="shared" si="110"/>
        <v>1</v>
      </c>
      <c r="BV107" s="2">
        <f t="shared" si="111"/>
        <v>1</v>
      </c>
      <c r="BW107" s="2">
        <f t="shared" si="112"/>
        <v>1</v>
      </c>
      <c r="BX107" s="2">
        <f t="shared" si="113"/>
        <v>1</v>
      </c>
      <c r="BY107" s="2">
        <f t="shared" si="114"/>
        <v>1</v>
      </c>
      <c r="BZ107" s="2">
        <f t="shared" si="115"/>
        <v>1</v>
      </c>
      <c r="CA107" s="2">
        <f t="shared" si="116"/>
        <v>1</v>
      </c>
      <c r="CB107" s="2">
        <f t="shared" si="117"/>
        <v>1</v>
      </c>
      <c r="CC107" s="2">
        <f t="shared" si="118"/>
        <v>1</v>
      </c>
      <c r="CD107" s="2">
        <f t="shared" si="119"/>
        <v>1</v>
      </c>
      <c r="CE107" s="2">
        <f t="shared" si="120"/>
        <v>1</v>
      </c>
    </row>
    <row r="108" spans="1:83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ТА-1  -  Т₀</v>
      </c>
      <c r="B108" s="10" t="s">
        <v>381</v>
      </c>
      <c r="C108" s="18">
        <v>548</v>
      </c>
      <c r="D108" s="18">
        <v>540</v>
      </c>
      <c r="E108" s="22" t="s">
        <v>117</v>
      </c>
      <c r="F108" s="22">
        <v>3</v>
      </c>
      <c r="G108" s="18"/>
      <c r="H108" s="20">
        <f t="shared" ca="1" si="86"/>
        <v>0</v>
      </c>
      <c r="I108" s="16" t="str">
        <f t="shared" si="87"/>
        <v>01T002TP0D25</v>
      </c>
      <c r="J108" s="54">
        <v>541.26</v>
      </c>
      <c r="K108" s="54">
        <v>543.74</v>
      </c>
      <c r="L108" s="54">
        <v>542.15</v>
      </c>
      <c r="M108" s="54">
        <v>542.84</v>
      </c>
      <c r="N108" s="54">
        <v>543.07000000000005</v>
      </c>
      <c r="O108" s="54">
        <v>542.94000000000005</v>
      </c>
      <c r="P108" s="54">
        <v>541.76</v>
      </c>
      <c r="Q108" s="54">
        <v>542.44000000000005</v>
      </c>
      <c r="R108" s="54">
        <v>542.55999999999995</v>
      </c>
      <c r="S108" s="54">
        <v>543.27</v>
      </c>
      <c r="T108" s="54">
        <v>542.87</v>
      </c>
      <c r="U108" s="54">
        <v>541.37</v>
      </c>
      <c r="V108" s="54">
        <v>542.21</v>
      </c>
      <c r="W108" s="56">
        <v>545.05999999999995</v>
      </c>
      <c r="X108" s="2">
        <f t="shared" ca="1" si="123"/>
        <v>0</v>
      </c>
      <c r="Y108" s="2">
        <f t="shared" ca="1" si="121"/>
        <v>0</v>
      </c>
      <c r="Z108" s="2">
        <f t="shared" ca="1" si="121"/>
        <v>0</v>
      </c>
      <c r="AA108" s="2">
        <f t="shared" ca="1" si="121"/>
        <v>0</v>
      </c>
      <c r="AB108" s="2">
        <f t="shared" ca="1" si="121"/>
        <v>0</v>
      </c>
      <c r="AC108" s="2">
        <f t="shared" ca="1" si="121"/>
        <v>0</v>
      </c>
      <c r="AD108" s="2">
        <f t="shared" ca="1" si="121"/>
        <v>0</v>
      </c>
      <c r="AE108" s="2">
        <f t="shared" ca="1" si="121"/>
        <v>0</v>
      </c>
      <c r="AF108" s="2">
        <f t="shared" ca="1" si="104"/>
        <v>0</v>
      </c>
      <c r="AG108" s="2">
        <f t="shared" ca="1" si="104"/>
        <v>0</v>
      </c>
      <c r="AH108" s="2">
        <f t="shared" ca="1" si="104"/>
        <v>0</v>
      </c>
      <c r="AI108" s="2">
        <f t="shared" ca="1" si="104"/>
        <v>0</v>
      </c>
      <c r="AJ108" s="2">
        <f t="shared" ca="1" si="104"/>
        <v>0</v>
      </c>
      <c r="AK108" s="2">
        <f t="shared" ca="1" si="104"/>
        <v>0</v>
      </c>
      <c r="AL108" s="55">
        <v>540</v>
      </c>
      <c r="AM108" s="55">
        <v>540</v>
      </c>
      <c r="AN108" s="55">
        <v>540</v>
      </c>
      <c r="AO108" s="55">
        <v>540</v>
      </c>
      <c r="AP108" s="55">
        <v>540</v>
      </c>
      <c r="AQ108" s="55">
        <v>540</v>
      </c>
      <c r="AR108" s="55">
        <v>540</v>
      </c>
      <c r="AS108" s="55">
        <v>540</v>
      </c>
      <c r="AT108" s="55">
        <v>540</v>
      </c>
      <c r="AU108" s="55">
        <v>540</v>
      </c>
      <c r="AV108" s="55">
        <v>540</v>
      </c>
      <c r="AW108" s="55">
        <v>540</v>
      </c>
      <c r="AX108" s="55">
        <v>540</v>
      </c>
      <c r="AY108" s="55">
        <v>540</v>
      </c>
      <c r="AZ108" s="2">
        <f t="shared" ca="1" si="124"/>
        <v>0</v>
      </c>
      <c r="BA108" s="2">
        <f t="shared" ca="1" si="122"/>
        <v>0</v>
      </c>
      <c r="BB108" s="2">
        <f t="shared" ca="1" si="122"/>
        <v>0</v>
      </c>
      <c r="BC108" s="2">
        <f t="shared" ca="1" si="122"/>
        <v>0</v>
      </c>
      <c r="BD108" s="2">
        <f t="shared" ca="1" si="122"/>
        <v>0</v>
      </c>
      <c r="BE108" s="2">
        <f t="shared" ca="1" si="122"/>
        <v>0</v>
      </c>
      <c r="BF108" s="2">
        <f t="shared" ca="1" si="122"/>
        <v>0</v>
      </c>
      <c r="BG108" s="2">
        <f t="shared" ca="1" si="122"/>
        <v>0</v>
      </c>
      <c r="BH108" s="2">
        <f t="shared" ca="1" si="105"/>
        <v>0</v>
      </c>
      <c r="BI108" s="2">
        <f t="shared" ca="1" si="105"/>
        <v>0</v>
      </c>
      <c r="BJ108" s="2">
        <f t="shared" ca="1" si="105"/>
        <v>0</v>
      </c>
      <c r="BK108" s="2">
        <f t="shared" ca="1" si="105"/>
        <v>0</v>
      </c>
      <c r="BL108" s="2">
        <f t="shared" ca="1" si="105"/>
        <v>0</v>
      </c>
      <c r="BM108" s="2">
        <f t="shared" ca="1" si="105"/>
        <v>0</v>
      </c>
      <c r="BN108" s="2" t="str">
        <f t="shared" si="88"/>
        <v>TP</v>
      </c>
      <c r="BO108" s="2">
        <f t="shared" si="126"/>
        <v>0</v>
      </c>
      <c r="BP108" s="2">
        <f t="shared" si="125"/>
        <v>1</v>
      </c>
      <c r="BR108" s="2">
        <f t="shared" ref="BR108:BR117" si="127">IF(AND(J154 &gt;0,J108&lt;$D108,J108 &gt;50),1,0)</f>
        <v>0</v>
      </c>
      <c r="BS108" s="2">
        <f t="shared" ref="BS108:BS117" si="128">IF(AND(K154 &gt;0,K108&lt;$D108,K108 &gt;50),1,0)</f>
        <v>0</v>
      </c>
      <c r="BT108" s="2">
        <f t="shared" ref="BT108:BT117" si="129">IF(AND(L154 &gt;0,L108&lt;$D108,L108 &gt;50),1,0)</f>
        <v>0</v>
      </c>
      <c r="BU108" s="2">
        <f t="shared" ref="BU108:BU117" si="130">IF(AND(M154 &gt;0,M108&lt;$D108,M108 &gt;50),1,0)</f>
        <v>0</v>
      </c>
      <c r="BV108" s="2">
        <f t="shared" ref="BV108:BV117" si="131">IF(AND(N154 &gt;0,N108&lt;$D108,N108 &gt;50),1,0)</f>
        <v>0</v>
      </c>
      <c r="BW108" s="2">
        <f t="shared" ref="BW108:BW117" si="132">IF(AND(O154 &gt;0,O108&lt;$D108,O108 &gt;50),1,0)</f>
        <v>0</v>
      </c>
      <c r="BX108" s="2">
        <f t="shared" ref="BX108:BX117" si="133">IF(AND(P154 &gt;0,P108&lt;$D108,P108 &gt;50),1,0)</f>
        <v>0</v>
      </c>
      <c r="BY108" s="2">
        <f t="shared" ref="BY108:BY117" si="134">IF(AND(Q154 &gt;0,Q108&lt;$D108,Q108 &gt;50),1,0)</f>
        <v>0</v>
      </c>
      <c r="BZ108" s="2">
        <f t="shared" ref="BZ108:BZ117" si="135">IF(AND(R154 &gt;0,R108&lt;$D108,R108 &gt;50),1,0)</f>
        <v>0</v>
      </c>
      <c r="CA108" s="2">
        <f t="shared" ref="CA108:CA117" si="136">IF(AND(S154 &gt;0,S108&lt;$D108,S108 &gt;50),1,0)</f>
        <v>0</v>
      </c>
      <c r="CB108" s="2">
        <f t="shared" ref="CB108:CB117" si="137">IF(AND(T154 &gt;0,T108&lt;$D108,T108 &gt;50),1,0)</f>
        <v>0</v>
      </c>
      <c r="CC108" s="2">
        <f t="shared" ref="CC108:CC117" si="138">IF(AND(U154 &gt;0,U108&lt;$D108,U108 &gt;50),1,0)</f>
        <v>0</v>
      </c>
      <c r="CD108" s="2">
        <f t="shared" ref="CD108:CD117" si="139">IF(AND(V154 &gt;0,V108&lt;$D108,V108 &gt;50),1,0)</f>
        <v>0</v>
      </c>
      <c r="CE108" s="2">
        <f t="shared" ref="CE108:CE117" si="140">IF(AND(W154 &gt;0,W108&lt;$D108,W108 &gt;50),1,0)</f>
        <v>0</v>
      </c>
    </row>
    <row r="109" spans="1:83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ТА-2  -  Т₀</v>
      </c>
      <c r="B109" s="15" t="s">
        <v>382</v>
      </c>
      <c r="C109" s="18">
        <v>548</v>
      </c>
      <c r="D109" s="18">
        <v>540</v>
      </c>
      <c r="E109" s="22" t="s">
        <v>117</v>
      </c>
      <c r="F109" s="22">
        <v>3</v>
      </c>
      <c r="G109" s="18"/>
      <c r="H109" s="20">
        <f t="shared" ca="1" si="86"/>
        <v>0</v>
      </c>
      <c r="I109" s="16" t="str">
        <f t="shared" si="87"/>
        <v>02T002TP0D25</v>
      </c>
      <c r="J109" s="54">
        <v>541.66</v>
      </c>
      <c r="K109" s="54">
        <v>543.66</v>
      </c>
      <c r="L109" s="54">
        <v>542.30999999999995</v>
      </c>
      <c r="M109" s="54">
        <v>542.5</v>
      </c>
      <c r="N109" s="54">
        <v>541.19000000000005</v>
      </c>
      <c r="O109" s="54">
        <v>541.91999999999996</v>
      </c>
      <c r="P109" s="54">
        <v>541.79</v>
      </c>
      <c r="Q109" s="54">
        <v>541.64</v>
      </c>
      <c r="R109" s="54">
        <v>542.19000000000005</v>
      </c>
      <c r="S109" s="54">
        <v>540.66</v>
      </c>
      <c r="T109" s="54">
        <v>541.84</v>
      </c>
      <c r="U109" s="54">
        <v>543.20000000000005</v>
      </c>
      <c r="V109" s="54">
        <v>542.28</v>
      </c>
      <c r="W109" s="56">
        <v>542.27</v>
      </c>
      <c r="X109" s="2">
        <f t="shared" ca="1" si="123"/>
        <v>0</v>
      </c>
      <c r="Y109" s="2">
        <f t="shared" ca="1" si="121"/>
        <v>0</v>
      </c>
      <c r="Z109" s="2">
        <f t="shared" ca="1" si="121"/>
        <v>0</v>
      </c>
      <c r="AA109" s="2">
        <f t="shared" ca="1" si="121"/>
        <v>0</v>
      </c>
      <c r="AB109" s="2">
        <f t="shared" ca="1" si="121"/>
        <v>0</v>
      </c>
      <c r="AC109" s="2">
        <f t="shared" ca="1" si="121"/>
        <v>0</v>
      </c>
      <c r="AD109" s="2">
        <f t="shared" ca="1" si="121"/>
        <v>0</v>
      </c>
      <c r="AE109" s="2">
        <f t="shared" ca="1" si="121"/>
        <v>0</v>
      </c>
      <c r="AF109" s="2">
        <f t="shared" ca="1" si="104"/>
        <v>0</v>
      </c>
      <c r="AG109" s="2">
        <f t="shared" ca="1" si="104"/>
        <v>0</v>
      </c>
      <c r="AH109" s="2">
        <f t="shared" ca="1" si="104"/>
        <v>0</v>
      </c>
      <c r="AI109" s="2">
        <f t="shared" ca="1" si="104"/>
        <v>0</v>
      </c>
      <c r="AJ109" s="2">
        <f t="shared" ca="1" si="104"/>
        <v>0</v>
      </c>
      <c r="AK109" s="2">
        <f t="shared" ca="1" si="104"/>
        <v>0</v>
      </c>
      <c r="AL109" s="55">
        <v>540</v>
      </c>
      <c r="AM109" s="55">
        <v>540</v>
      </c>
      <c r="AN109" s="55">
        <v>540</v>
      </c>
      <c r="AO109" s="55">
        <v>540</v>
      </c>
      <c r="AP109" s="55">
        <v>540</v>
      </c>
      <c r="AQ109" s="55">
        <v>540</v>
      </c>
      <c r="AR109" s="55">
        <v>540</v>
      </c>
      <c r="AS109" s="55">
        <v>540</v>
      </c>
      <c r="AT109" s="55">
        <v>540</v>
      </c>
      <c r="AU109" s="55">
        <v>540</v>
      </c>
      <c r="AV109" s="55">
        <v>540</v>
      </c>
      <c r="AW109" s="55">
        <v>540</v>
      </c>
      <c r="AX109" s="55">
        <v>540</v>
      </c>
      <c r="AY109" s="55">
        <v>540</v>
      </c>
      <c r="AZ109" s="2">
        <f t="shared" ca="1" si="124"/>
        <v>0</v>
      </c>
      <c r="BA109" s="2">
        <f t="shared" ca="1" si="122"/>
        <v>0</v>
      </c>
      <c r="BB109" s="2">
        <f t="shared" ca="1" si="122"/>
        <v>0</v>
      </c>
      <c r="BC109" s="2">
        <f t="shared" ca="1" si="122"/>
        <v>0</v>
      </c>
      <c r="BD109" s="2">
        <f t="shared" ca="1" si="122"/>
        <v>0</v>
      </c>
      <c r="BE109" s="2">
        <f t="shared" ca="1" si="122"/>
        <v>0</v>
      </c>
      <c r="BF109" s="2">
        <f t="shared" ca="1" si="122"/>
        <v>0</v>
      </c>
      <c r="BG109" s="2">
        <f t="shared" ca="1" si="122"/>
        <v>0</v>
      </c>
      <c r="BH109" s="2">
        <f t="shared" ca="1" si="105"/>
        <v>0</v>
      </c>
      <c r="BI109" s="2">
        <f t="shared" ca="1" si="105"/>
        <v>0</v>
      </c>
      <c r="BJ109" s="2">
        <f t="shared" ca="1" si="105"/>
        <v>0</v>
      </c>
      <c r="BK109" s="2">
        <f t="shared" ca="1" si="105"/>
        <v>0</v>
      </c>
      <c r="BL109" s="2">
        <f t="shared" ca="1" si="105"/>
        <v>0</v>
      </c>
      <c r="BM109" s="2">
        <f t="shared" ca="1" si="105"/>
        <v>0</v>
      </c>
      <c r="BN109" s="2" t="str">
        <f t="shared" si="88"/>
        <v>TP</v>
      </c>
      <c r="BO109" s="2">
        <f t="shared" si="126"/>
        <v>0</v>
      </c>
      <c r="BP109" s="2">
        <f t="shared" si="125"/>
        <v>1</v>
      </c>
      <c r="BR109" s="2">
        <f t="shared" si="127"/>
        <v>0</v>
      </c>
      <c r="BS109" s="2">
        <f t="shared" si="128"/>
        <v>0</v>
      </c>
      <c r="BT109" s="2">
        <f t="shared" si="129"/>
        <v>0</v>
      </c>
      <c r="BU109" s="2">
        <f t="shared" si="130"/>
        <v>0</v>
      </c>
      <c r="BV109" s="2">
        <f t="shared" si="131"/>
        <v>0</v>
      </c>
      <c r="BW109" s="2">
        <f t="shared" si="132"/>
        <v>0</v>
      </c>
      <c r="BX109" s="2">
        <f t="shared" si="133"/>
        <v>0</v>
      </c>
      <c r="BY109" s="2">
        <f t="shared" si="134"/>
        <v>0</v>
      </c>
      <c r="BZ109" s="2">
        <f t="shared" si="135"/>
        <v>0</v>
      </c>
      <c r="CA109" s="2">
        <f t="shared" si="136"/>
        <v>0</v>
      </c>
      <c r="CB109" s="2">
        <f t="shared" si="137"/>
        <v>0</v>
      </c>
      <c r="CC109" s="2">
        <f t="shared" si="138"/>
        <v>0</v>
      </c>
      <c r="CD109" s="2">
        <f t="shared" si="139"/>
        <v>0</v>
      </c>
      <c r="CE109" s="2">
        <f t="shared" si="140"/>
        <v>0</v>
      </c>
    </row>
    <row r="110" spans="1:83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ТА-3  -  Т₀</v>
      </c>
      <c r="B110" s="15" t="s">
        <v>383</v>
      </c>
      <c r="C110" s="18">
        <v>548</v>
      </c>
      <c r="D110" s="18">
        <v>540</v>
      </c>
      <c r="E110" s="22" t="s">
        <v>117</v>
      </c>
      <c r="F110" s="22">
        <v>3</v>
      </c>
      <c r="G110" s="18"/>
      <c r="H110" s="20">
        <f t="shared" ca="1" si="86"/>
        <v>0</v>
      </c>
      <c r="I110" s="16" t="str">
        <f t="shared" si="87"/>
        <v>03T002TP0D25</v>
      </c>
      <c r="J110" s="54">
        <v>541.38</v>
      </c>
      <c r="K110" s="54">
        <v>540.86</v>
      </c>
      <c r="L110" s="54">
        <v>540.29</v>
      </c>
      <c r="M110" s="54">
        <v>541.34</v>
      </c>
      <c r="N110" s="54">
        <v>541.13</v>
      </c>
      <c r="O110" s="54">
        <v>541.49</v>
      </c>
      <c r="P110" s="54">
        <v>542.15</v>
      </c>
      <c r="Q110" s="54">
        <v>541.6</v>
      </c>
      <c r="R110" s="54">
        <v>540.91</v>
      </c>
      <c r="S110" s="54">
        <v>541.75</v>
      </c>
      <c r="T110" s="54">
        <v>541.76</v>
      </c>
      <c r="U110" s="54">
        <v>541.47</v>
      </c>
      <c r="V110" s="54">
        <v>540.17999999999995</v>
      </c>
      <c r="W110" s="56">
        <v>543.62</v>
      </c>
      <c r="X110" s="2">
        <f t="shared" ca="1" si="123"/>
        <v>0</v>
      </c>
      <c r="Y110" s="2">
        <f t="shared" ca="1" si="121"/>
        <v>0</v>
      </c>
      <c r="Z110" s="2">
        <f t="shared" ca="1" si="121"/>
        <v>0</v>
      </c>
      <c r="AA110" s="2">
        <f t="shared" ca="1" si="121"/>
        <v>0</v>
      </c>
      <c r="AB110" s="2">
        <f t="shared" ca="1" si="121"/>
        <v>0</v>
      </c>
      <c r="AC110" s="2">
        <f t="shared" ca="1" si="121"/>
        <v>0</v>
      </c>
      <c r="AD110" s="2">
        <f t="shared" ca="1" si="121"/>
        <v>0</v>
      </c>
      <c r="AE110" s="2">
        <f t="shared" ca="1" si="121"/>
        <v>0</v>
      </c>
      <c r="AF110" s="2">
        <f t="shared" ca="1" si="104"/>
        <v>0</v>
      </c>
      <c r="AG110" s="2">
        <f t="shared" ca="1" si="104"/>
        <v>0</v>
      </c>
      <c r="AH110" s="2">
        <f t="shared" ca="1" si="104"/>
        <v>0</v>
      </c>
      <c r="AI110" s="2">
        <f t="shared" ca="1" si="104"/>
        <v>0</v>
      </c>
      <c r="AJ110" s="2">
        <f t="shared" ca="1" si="104"/>
        <v>0</v>
      </c>
      <c r="AK110" s="2">
        <f t="shared" ca="1" si="104"/>
        <v>0</v>
      </c>
      <c r="AL110" s="55">
        <v>540</v>
      </c>
      <c r="AM110" s="55">
        <v>540</v>
      </c>
      <c r="AN110" s="55">
        <v>540</v>
      </c>
      <c r="AO110" s="55">
        <v>540</v>
      </c>
      <c r="AP110" s="55">
        <v>540</v>
      </c>
      <c r="AQ110" s="55">
        <v>540</v>
      </c>
      <c r="AR110" s="55">
        <v>540</v>
      </c>
      <c r="AS110" s="55">
        <v>540</v>
      </c>
      <c r="AT110" s="55">
        <v>540</v>
      </c>
      <c r="AU110" s="55">
        <v>540</v>
      </c>
      <c r="AV110" s="55">
        <v>540</v>
      </c>
      <c r="AW110" s="55">
        <v>540</v>
      </c>
      <c r="AX110" s="55">
        <v>540</v>
      </c>
      <c r="AY110" s="55">
        <v>540</v>
      </c>
      <c r="AZ110" s="2">
        <f t="shared" ca="1" si="124"/>
        <v>0</v>
      </c>
      <c r="BA110" s="2">
        <f t="shared" ca="1" si="122"/>
        <v>0</v>
      </c>
      <c r="BB110" s="2">
        <f t="shared" ca="1" si="122"/>
        <v>0</v>
      </c>
      <c r="BC110" s="2">
        <f t="shared" ca="1" si="122"/>
        <v>0</v>
      </c>
      <c r="BD110" s="2">
        <f t="shared" ca="1" si="122"/>
        <v>0</v>
      </c>
      <c r="BE110" s="2">
        <f t="shared" ca="1" si="122"/>
        <v>1</v>
      </c>
      <c r="BF110" s="2">
        <f t="shared" ca="1" si="122"/>
        <v>0</v>
      </c>
      <c r="BG110" s="2">
        <f t="shared" ca="1" si="122"/>
        <v>0</v>
      </c>
      <c r="BH110" s="2">
        <f t="shared" ca="1" si="105"/>
        <v>0</v>
      </c>
      <c r="BI110" s="2">
        <f t="shared" ca="1" si="105"/>
        <v>0</v>
      </c>
      <c r="BJ110" s="2">
        <f t="shared" ca="1" si="105"/>
        <v>0</v>
      </c>
      <c r="BK110" s="2">
        <f t="shared" ca="1" si="105"/>
        <v>0</v>
      </c>
      <c r="BL110" s="2">
        <f t="shared" ca="1" si="105"/>
        <v>0</v>
      </c>
      <c r="BM110" s="2">
        <f t="shared" ca="1" si="105"/>
        <v>0</v>
      </c>
      <c r="BN110" s="2" t="str">
        <f t="shared" si="88"/>
        <v>TP</v>
      </c>
      <c r="BO110" s="2">
        <f t="shared" si="126"/>
        <v>0</v>
      </c>
      <c r="BP110" s="2">
        <f t="shared" si="125"/>
        <v>1</v>
      </c>
      <c r="BR110" s="2">
        <f t="shared" si="127"/>
        <v>0</v>
      </c>
      <c r="BS110" s="2">
        <f t="shared" si="128"/>
        <v>0</v>
      </c>
      <c r="BT110" s="2">
        <f t="shared" si="129"/>
        <v>0</v>
      </c>
      <c r="BU110" s="2">
        <f t="shared" si="130"/>
        <v>0</v>
      </c>
      <c r="BV110" s="2">
        <f t="shared" si="131"/>
        <v>0</v>
      </c>
      <c r="BW110" s="2">
        <f t="shared" si="132"/>
        <v>0</v>
      </c>
      <c r="BX110" s="2">
        <f t="shared" si="133"/>
        <v>0</v>
      </c>
      <c r="BY110" s="2">
        <f t="shared" si="134"/>
        <v>0</v>
      </c>
      <c r="BZ110" s="2">
        <f t="shared" si="135"/>
        <v>0</v>
      </c>
      <c r="CA110" s="2">
        <f t="shared" si="136"/>
        <v>0</v>
      </c>
      <c r="CB110" s="2">
        <f t="shared" si="137"/>
        <v>0</v>
      </c>
      <c r="CC110" s="2">
        <f t="shared" si="138"/>
        <v>0</v>
      </c>
      <c r="CD110" s="2">
        <f t="shared" si="139"/>
        <v>0</v>
      </c>
      <c r="CE110" s="2">
        <f t="shared" si="140"/>
        <v>0</v>
      </c>
    </row>
    <row r="111" spans="1:83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ТА-4  -  Т₀</v>
      </c>
      <c r="B111" s="15" t="s">
        <v>384</v>
      </c>
      <c r="C111" s="18">
        <v>548</v>
      </c>
      <c r="D111" s="18">
        <v>540</v>
      </c>
      <c r="E111" s="22" t="s">
        <v>117</v>
      </c>
      <c r="F111" s="22">
        <v>3</v>
      </c>
      <c r="G111" s="18"/>
      <c r="H111" s="20">
        <f t="shared" ca="1" si="86"/>
        <v>0</v>
      </c>
      <c r="I111" s="16" t="str">
        <f t="shared" si="87"/>
        <v>04T002TP0D25</v>
      </c>
      <c r="J111" s="54">
        <v>544.61</v>
      </c>
      <c r="K111" s="54">
        <v>544.49</v>
      </c>
      <c r="L111" s="54">
        <v>544.66</v>
      </c>
      <c r="M111" s="54">
        <v>544.14</v>
      </c>
      <c r="N111" s="54">
        <v>544.66</v>
      </c>
      <c r="O111" s="54">
        <v>544.29</v>
      </c>
      <c r="P111" s="54">
        <v>544.76</v>
      </c>
      <c r="Q111" s="54">
        <v>545.37</v>
      </c>
      <c r="R111" s="54">
        <v>545.34</v>
      </c>
      <c r="S111" s="54">
        <v>544.36</v>
      </c>
      <c r="T111" s="54">
        <v>543.49</v>
      </c>
      <c r="U111" s="54">
        <v>543.64</v>
      </c>
      <c r="V111" s="54">
        <v>542.85</v>
      </c>
      <c r="W111" s="56">
        <v>543.54999999999995</v>
      </c>
      <c r="X111" s="2">
        <f t="shared" ca="1" si="123"/>
        <v>0</v>
      </c>
      <c r="Y111" s="2">
        <f t="shared" ca="1" si="121"/>
        <v>0</v>
      </c>
      <c r="Z111" s="2">
        <f t="shared" ca="1" si="121"/>
        <v>0</v>
      </c>
      <c r="AA111" s="2">
        <f t="shared" ca="1" si="121"/>
        <v>0</v>
      </c>
      <c r="AB111" s="2">
        <f t="shared" ca="1" si="121"/>
        <v>0</v>
      </c>
      <c r="AC111" s="2">
        <f t="shared" ca="1" si="121"/>
        <v>0</v>
      </c>
      <c r="AD111" s="2">
        <f t="shared" ca="1" si="121"/>
        <v>0</v>
      </c>
      <c r="AE111" s="2">
        <f t="shared" ca="1" si="121"/>
        <v>0</v>
      </c>
      <c r="AF111" s="2">
        <f t="shared" ca="1" si="104"/>
        <v>0</v>
      </c>
      <c r="AG111" s="2">
        <f t="shared" ca="1" si="104"/>
        <v>0</v>
      </c>
      <c r="AH111" s="2">
        <f t="shared" ca="1" si="104"/>
        <v>0</v>
      </c>
      <c r="AI111" s="2">
        <f t="shared" ca="1" si="104"/>
        <v>0</v>
      </c>
      <c r="AJ111" s="2">
        <f t="shared" ca="1" si="104"/>
        <v>0</v>
      </c>
      <c r="AK111" s="2">
        <f t="shared" ca="1" si="104"/>
        <v>0</v>
      </c>
      <c r="AL111" s="55">
        <v>540</v>
      </c>
      <c r="AM111" s="55">
        <v>540</v>
      </c>
      <c r="AN111" s="55">
        <v>540</v>
      </c>
      <c r="AO111" s="55">
        <v>540</v>
      </c>
      <c r="AP111" s="55">
        <v>540</v>
      </c>
      <c r="AQ111" s="55">
        <v>540</v>
      </c>
      <c r="AR111" s="55">
        <v>540</v>
      </c>
      <c r="AS111" s="55">
        <v>540</v>
      </c>
      <c r="AT111" s="55">
        <v>540</v>
      </c>
      <c r="AU111" s="55">
        <v>540</v>
      </c>
      <c r="AV111" s="55">
        <v>540</v>
      </c>
      <c r="AW111" s="55">
        <v>540</v>
      </c>
      <c r="AX111" s="55">
        <v>540</v>
      </c>
      <c r="AY111" s="55">
        <v>540</v>
      </c>
      <c r="AZ111" s="2">
        <f t="shared" ca="1" si="124"/>
        <v>0</v>
      </c>
      <c r="BA111" s="2">
        <f t="shared" ca="1" si="122"/>
        <v>0</v>
      </c>
      <c r="BB111" s="2">
        <f t="shared" ca="1" si="122"/>
        <v>0</v>
      </c>
      <c r="BC111" s="2">
        <f t="shared" ca="1" si="122"/>
        <v>0</v>
      </c>
      <c r="BD111" s="2">
        <f t="shared" ca="1" si="122"/>
        <v>0</v>
      </c>
      <c r="BE111" s="2">
        <f t="shared" ca="1" si="122"/>
        <v>1</v>
      </c>
      <c r="BF111" s="2">
        <f t="shared" ca="1" si="122"/>
        <v>0</v>
      </c>
      <c r="BG111" s="2">
        <f t="shared" ca="1" si="122"/>
        <v>0</v>
      </c>
      <c r="BH111" s="2">
        <f t="shared" ca="1" si="105"/>
        <v>0</v>
      </c>
      <c r="BI111" s="2">
        <f t="shared" ca="1" si="105"/>
        <v>0</v>
      </c>
      <c r="BJ111" s="2">
        <f t="shared" ca="1" si="105"/>
        <v>0</v>
      </c>
      <c r="BK111" s="2">
        <f t="shared" ca="1" si="105"/>
        <v>0</v>
      </c>
      <c r="BL111" s="2">
        <f t="shared" ca="1" si="105"/>
        <v>0</v>
      </c>
      <c r="BM111" s="2">
        <f t="shared" ca="1" si="105"/>
        <v>0</v>
      </c>
      <c r="BN111" s="2" t="str">
        <f t="shared" si="88"/>
        <v>TP</v>
      </c>
      <c r="BO111" s="2">
        <f t="shared" si="126"/>
        <v>0</v>
      </c>
      <c r="BP111" s="2">
        <f t="shared" si="125"/>
        <v>1</v>
      </c>
      <c r="BR111" s="2">
        <f t="shared" si="127"/>
        <v>0</v>
      </c>
      <c r="BS111" s="2">
        <f t="shared" si="128"/>
        <v>0</v>
      </c>
      <c r="BT111" s="2">
        <f t="shared" si="129"/>
        <v>0</v>
      </c>
      <c r="BU111" s="2">
        <f t="shared" si="130"/>
        <v>0</v>
      </c>
      <c r="BV111" s="2">
        <f t="shared" si="131"/>
        <v>0</v>
      </c>
      <c r="BW111" s="2">
        <f t="shared" si="132"/>
        <v>0</v>
      </c>
      <c r="BX111" s="2">
        <f t="shared" si="133"/>
        <v>0</v>
      </c>
      <c r="BY111" s="2">
        <f t="shared" si="134"/>
        <v>0</v>
      </c>
      <c r="BZ111" s="2">
        <f t="shared" si="135"/>
        <v>0</v>
      </c>
      <c r="CA111" s="2">
        <f t="shared" si="136"/>
        <v>0</v>
      </c>
      <c r="CB111" s="2">
        <f t="shared" si="137"/>
        <v>0</v>
      </c>
      <c r="CC111" s="2">
        <f t="shared" si="138"/>
        <v>0</v>
      </c>
      <c r="CD111" s="2">
        <f t="shared" si="139"/>
        <v>0</v>
      </c>
      <c r="CE111" s="2">
        <f t="shared" si="140"/>
        <v>0</v>
      </c>
    </row>
    <row r="112" spans="1:83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ТА-5  -  Т₀</v>
      </c>
      <c r="B112" s="15" t="s">
        <v>385</v>
      </c>
      <c r="C112" s="18">
        <v>548</v>
      </c>
      <c r="D112" s="18">
        <v>540</v>
      </c>
      <c r="E112" s="22" t="s">
        <v>117</v>
      </c>
      <c r="F112" s="22">
        <v>3</v>
      </c>
      <c r="G112" s="18"/>
      <c r="H112" s="20">
        <f t="shared" ca="1" si="86"/>
        <v>0</v>
      </c>
      <c r="I112" s="16" t="str">
        <f t="shared" si="87"/>
        <v>05T002TP0D25</v>
      </c>
      <c r="J112" s="54">
        <v>541.65</v>
      </c>
      <c r="K112" s="54">
        <v>542.5</v>
      </c>
      <c r="L112" s="54">
        <v>542.22</v>
      </c>
      <c r="M112" s="54">
        <v>543.03</v>
      </c>
      <c r="N112" s="54">
        <v>542.08000000000004</v>
      </c>
      <c r="O112" s="54">
        <v>542.6</v>
      </c>
      <c r="P112" s="54">
        <v>542.73</v>
      </c>
      <c r="Q112" s="54">
        <v>542.6</v>
      </c>
      <c r="R112" s="54">
        <v>542.22</v>
      </c>
      <c r="S112" s="54">
        <v>542.55999999999995</v>
      </c>
      <c r="T112" s="54">
        <v>541.72</v>
      </c>
      <c r="U112" s="54">
        <v>541.66</v>
      </c>
      <c r="V112" s="54">
        <v>542.70000000000005</v>
      </c>
      <c r="W112" s="56">
        <v>542.53</v>
      </c>
      <c r="X112" s="2">
        <f t="shared" ca="1" si="123"/>
        <v>0</v>
      </c>
      <c r="Y112" s="2">
        <f t="shared" ca="1" si="121"/>
        <v>0</v>
      </c>
      <c r="Z112" s="2">
        <f t="shared" ca="1" si="121"/>
        <v>0</v>
      </c>
      <c r="AA112" s="2">
        <f t="shared" ca="1" si="121"/>
        <v>0</v>
      </c>
      <c r="AB112" s="2">
        <f t="shared" ca="1" si="121"/>
        <v>0</v>
      </c>
      <c r="AC112" s="2">
        <f t="shared" ca="1" si="121"/>
        <v>0</v>
      </c>
      <c r="AD112" s="2">
        <f t="shared" ca="1" si="121"/>
        <v>0</v>
      </c>
      <c r="AE112" s="2">
        <f t="shared" ca="1" si="121"/>
        <v>0</v>
      </c>
      <c r="AF112" s="2">
        <f t="shared" ca="1" si="104"/>
        <v>0</v>
      </c>
      <c r="AG112" s="2">
        <f t="shared" ca="1" si="104"/>
        <v>0</v>
      </c>
      <c r="AH112" s="2">
        <f t="shared" ca="1" si="104"/>
        <v>0</v>
      </c>
      <c r="AI112" s="2">
        <f t="shared" ca="1" si="104"/>
        <v>0</v>
      </c>
      <c r="AJ112" s="2">
        <f t="shared" ca="1" si="104"/>
        <v>0</v>
      </c>
      <c r="AK112" s="2">
        <f t="shared" ca="1" si="104"/>
        <v>0</v>
      </c>
      <c r="AL112" s="55">
        <v>540</v>
      </c>
      <c r="AM112" s="55">
        <v>540</v>
      </c>
      <c r="AN112" s="55">
        <v>540</v>
      </c>
      <c r="AO112" s="55">
        <v>540</v>
      </c>
      <c r="AP112" s="55">
        <v>540</v>
      </c>
      <c r="AQ112" s="55">
        <v>540</v>
      </c>
      <c r="AR112" s="55">
        <v>540</v>
      </c>
      <c r="AS112" s="55">
        <v>540</v>
      </c>
      <c r="AT112" s="55">
        <v>540</v>
      </c>
      <c r="AU112" s="55">
        <v>540</v>
      </c>
      <c r="AV112" s="55">
        <v>540</v>
      </c>
      <c r="AW112" s="55">
        <v>540</v>
      </c>
      <c r="AX112" s="55">
        <v>540</v>
      </c>
      <c r="AY112" s="55">
        <v>540</v>
      </c>
      <c r="AZ112" s="2">
        <f t="shared" ca="1" si="124"/>
        <v>0</v>
      </c>
      <c r="BA112" s="2">
        <f t="shared" ca="1" si="122"/>
        <v>0</v>
      </c>
      <c r="BB112" s="2">
        <f t="shared" ca="1" si="122"/>
        <v>0</v>
      </c>
      <c r="BC112" s="2">
        <f t="shared" ca="1" si="122"/>
        <v>0</v>
      </c>
      <c r="BD112" s="2">
        <f t="shared" ca="1" si="122"/>
        <v>0</v>
      </c>
      <c r="BE112" s="2">
        <f t="shared" ca="1" si="122"/>
        <v>1</v>
      </c>
      <c r="BF112" s="2">
        <f t="shared" ca="1" si="122"/>
        <v>0</v>
      </c>
      <c r="BG112" s="2">
        <f t="shared" ca="1" si="122"/>
        <v>0</v>
      </c>
      <c r="BH112" s="2">
        <f t="shared" ca="1" si="105"/>
        <v>0</v>
      </c>
      <c r="BI112" s="2">
        <f t="shared" ca="1" si="105"/>
        <v>0</v>
      </c>
      <c r="BJ112" s="2">
        <f t="shared" ca="1" si="105"/>
        <v>0</v>
      </c>
      <c r="BK112" s="2">
        <f t="shared" ca="1" si="105"/>
        <v>0</v>
      </c>
      <c r="BL112" s="2">
        <f t="shared" ca="1" si="105"/>
        <v>0</v>
      </c>
      <c r="BM112" s="2">
        <f t="shared" ca="1" si="105"/>
        <v>0</v>
      </c>
      <c r="BN112" s="2" t="str">
        <f t="shared" si="88"/>
        <v>TP</v>
      </c>
      <c r="BO112" s="2">
        <f t="shared" si="126"/>
        <v>0</v>
      </c>
      <c r="BP112" s="2">
        <f t="shared" si="125"/>
        <v>1</v>
      </c>
      <c r="BR112" s="2">
        <f t="shared" si="127"/>
        <v>0</v>
      </c>
      <c r="BS112" s="2">
        <f t="shared" si="128"/>
        <v>0</v>
      </c>
      <c r="BT112" s="2">
        <f t="shared" si="129"/>
        <v>0</v>
      </c>
      <c r="BU112" s="2">
        <f t="shared" si="130"/>
        <v>0</v>
      </c>
      <c r="BV112" s="2">
        <f t="shared" si="131"/>
        <v>0</v>
      </c>
      <c r="BW112" s="2">
        <f t="shared" si="132"/>
        <v>0</v>
      </c>
      <c r="BX112" s="2">
        <f t="shared" si="133"/>
        <v>0</v>
      </c>
      <c r="BY112" s="2">
        <f t="shared" si="134"/>
        <v>0</v>
      </c>
      <c r="BZ112" s="2">
        <f t="shared" si="135"/>
        <v>0</v>
      </c>
      <c r="CA112" s="2">
        <f t="shared" si="136"/>
        <v>0</v>
      </c>
      <c r="CB112" s="2">
        <f t="shared" si="137"/>
        <v>0</v>
      </c>
      <c r="CC112" s="2">
        <f t="shared" si="138"/>
        <v>0</v>
      </c>
      <c r="CD112" s="2">
        <f t="shared" si="139"/>
        <v>0</v>
      </c>
      <c r="CE112" s="2">
        <f t="shared" si="140"/>
        <v>0</v>
      </c>
    </row>
    <row r="113" spans="1:83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ТА-6  -  Т₀</v>
      </c>
      <c r="B113" s="15" t="s">
        <v>386</v>
      </c>
      <c r="C113" s="18">
        <v>548</v>
      </c>
      <c r="D113" s="18">
        <v>540</v>
      </c>
      <c r="E113" s="22" t="s">
        <v>117</v>
      </c>
      <c r="F113" s="22">
        <v>3</v>
      </c>
      <c r="G113" s="18"/>
      <c r="H113" s="20">
        <f t="shared" ca="1" si="86"/>
        <v>0</v>
      </c>
      <c r="I113" s="16" t="str">
        <f t="shared" si="87"/>
        <v>06T002TP0D25</v>
      </c>
      <c r="J113" s="54">
        <v>541.61</v>
      </c>
      <c r="K113" s="54">
        <v>541.51</v>
      </c>
      <c r="L113" s="54">
        <v>541.82000000000005</v>
      </c>
      <c r="M113" s="54">
        <v>542</v>
      </c>
      <c r="N113" s="54">
        <v>541.38</v>
      </c>
      <c r="O113" s="54">
        <v>542.96</v>
      </c>
      <c r="P113" s="54">
        <v>545.16999999999996</v>
      </c>
      <c r="Q113" s="54">
        <v>541.91999999999996</v>
      </c>
      <c r="R113" s="54">
        <v>542.57000000000005</v>
      </c>
      <c r="S113" s="54">
        <v>541.13</v>
      </c>
      <c r="T113" s="54">
        <v>541.66</v>
      </c>
      <c r="U113" s="54">
        <v>541.32000000000005</v>
      </c>
      <c r="V113" s="54">
        <v>541.17999999999995</v>
      </c>
      <c r="W113" s="56">
        <v>542.53</v>
      </c>
      <c r="X113" s="2">
        <f t="shared" ca="1" si="123"/>
        <v>0</v>
      </c>
      <c r="Y113" s="2">
        <f t="shared" ca="1" si="121"/>
        <v>0</v>
      </c>
      <c r="Z113" s="2">
        <f t="shared" ca="1" si="121"/>
        <v>0</v>
      </c>
      <c r="AA113" s="2">
        <f t="shared" ca="1" si="121"/>
        <v>0</v>
      </c>
      <c r="AB113" s="2">
        <f t="shared" ca="1" si="121"/>
        <v>0</v>
      </c>
      <c r="AC113" s="2">
        <f t="shared" ca="1" si="121"/>
        <v>0</v>
      </c>
      <c r="AD113" s="2">
        <f t="shared" ca="1" si="121"/>
        <v>0</v>
      </c>
      <c r="AE113" s="2">
        <f t="shared" ca="1" si="121"/>
        <v>0</v>
      </c>
      <c r="AF113" s="2">
        <f t="shared" ca="1" si="104"/>
        <v>0</v>
      </c>
      <c r="AG113" s="2">
        <f t="shared" ca="1" si="104"/>
        <v>0</v>
      </c>
      <c r="AH113" s="2">
        <f t="shared" ca="1" si="104"/>
        <v>0</v>
      </c>
      <c r="AI113" s="2">
        <f t="shared" ca="1" si="104"/>
        <v>0</v>
      </c>
      <c r="AJ113" s="2">
        <f t="shared" ca="1" si="104"/>
        <v>0</v>
      </c>
      <c r="AK113" s="2">
        <f t="shared" ca="1" si="104"/>
        <v>0</v>
      </c>
      <c r="AL113" s="55">
        <v>540</v>
      </c>
      <c r="AM113" s="55">
        <v>540</v>
      </c>
      <c r="AN113" s="55">
        <v>540</v>
      </c>
      <c r="AO113" s="55">
        <v>540</v>
      </c>
      <c r="AP113" s="55">
        <v>540</v>
      </c>
      <c r="AQ113" s="55">
        <v>540</v>
      </c>
      <c r="AR113" s="55">
        <v>540</v>
      </c>
      <c r="AS113" s="55">
        <v>540</v>
      </c>
      <c r="AT113" s="55">
        <v>540</v>
      </c>
      <c r="AU113" s="55">
        <v>540</v>
      </c>
      <c r="AV113" s="55">
        <v>540</v>
      </c>
      <c r="AW113" s="55">
        <v>540</v>
      </c>
      <c r="AX113" s="55">
        <v>540</v>
      </c>
      <c r="AY113" s="55">
        <v>540</v>
      </c>
      <c r="AZ113" s="2">
        <f t="shared" ca="1" si="124"/>
        <v>0</v>
      </c>
      <c r="BA113" s="2">
        <f t="shared" ca="1" si="122"/>
        <v>0</v>
      </c>
      <c r="BB113" s="2">
        <f t="shared" ca="1" si="122"/>
        <v>0</v>
      </c>
      <c r="BC113" s="2">
        <f t="shared" ca="1" si="122"/>
        <v>0</v>
      </c>
      <c r="BD113" s="2">
        <f t="shared" ca="1" si="122"/>
        <v>0</v>
      </c>
      <c r="BE113" s="2">
        <f t="shared" ca="1" si="122"/>
        <v>1</v>
      </c>
      <c r="BF113" s="2">
        <f t="shared" ca="1" si="122"/>
        <v>0</v>
      </c>
      <c r="BG113" s="2">
        <f t="shared" ca="1" si="122"/>
        <v>0</v>
      </c>
      <c r="BH113" s="2">
        <f t="shared" ca="1" si="105"/>
        <v>0</v>
      </c>
      <c r="BI113" s="2">
        <f t="shared" ca="1" si="105"/>
        <v>0</v>
      </c>
      <c r="BJ113" s="2">
        <f t="shared" ca="1" si="105"/>
        <v>0</v>
      </c>
      <c r="BK113" s="2">
        <f t="shared" ca="1" si="105"/>
        <v>0</v>
      </c>
      <c r="BL113" s="2">
        <f t="shared" ca="1" si="105"/>
        <v>0</v>
      </c>
      <c r="BM113" s="2">
        <f t="shared" ca="1" si="105"/>
        <v>0</v>
      </c>
      <c r="BN113" s="2" t="str">
        <f t="shared" si="88"/>
        <v>TP</v>
      </c>
      <c r="BO113" s="2">
        <f t="shared" si="126"/>
        <v>0</v>
      </c>
      <c r="BP113" s="2">
        <f t="shared" si="125"/>
        <v>1</v>
      </c>
      <c r="BR113" s="2">
        <f t="shared" si="127"/>
        <v>0</v>
      </c>
      <c r="BS113" s="2">
        <f t="shared" si="128"/>
        <v>0</v>
      </c>
      <c r="BT113" s="2">
        <f t="shared" si="129"/>
        <v>0</v>
      </c>
      <c r="BU113" s="2">
        <f t="shared" si="130"/>
        <v>0</v>
      </c>
      <c r="BV113" s="2">
        <f t="shared" si="131"/>
        <v>0</v>
      </c>
      <c r="BW113" s="2">
        <f t="shared" si="132"/>
        <v>0</v>
      </c>
      <c r="BX113" s="2">
        <f t="shared" si="133"/>
        <v>0</v>
      </c>
      <c r="BY113" s="2">
        <f t="shared" si="134"/>
        <v>0</v>
      </c>
      <c r="BZ113" s="2">
        <f t="shared" si="135"/>
        <v>0</v>
      </c>
      <c r="CA113" s="2">
        <f t="shared" si="136"/>
        <v>0</v>
      </c>
      <c r="CB113" s="2">
        <f t="shared" si="137"/>
        <v>0</v>
      </c>
      <c r="CC113" s="2">
        <f t="shared" si="138"/>
        <v>0</v>
      </c>
      <c r="CD113" s="2">
        <f t="shared" si="139"/>
        <v>0</v>
      </c>
      <c r="CE113" s="2">
        <f t="shared" si="140"/>
        <v>0</v>
      </c>
    </row>
    <row r="114" spans="1:83" x14ac:dyDescent="0.25">
      <c r="A114" s="10" t="str">
        <f>IF(AND(MID(B114,11,2)="10",MID(B114,7,2)="SV",MID(B114,3,1)="T"),"ТА-1  -  "&amp;VLOOKUP("SVT",Справочники!$B$100:$C$115,2,FALSE),IF(MID(B114,1,2)="00",VLOOKUP(MID(B114,7,2),Справочники!$B$100:$C$115,2,FALSE),IF(MID(B114,3,1)="K","КА",IF(MID(B114,3,1)="T","ТА","-"))&amp;"-"&amp;MID(B114,1,2)*1&amp;IF(MID(B114,IF(MID(B114,11,2)="09",10,9),1)="A","А","")&amp;IF(MID(B114,IF(MID(B114,11,2)="09",10,9),1)="B","Б","")&amp;"  -  "&amp;VLOOKUP(IF(AND(MID(B114,7,2)="SV",MID(B114,3,1)="T"),"SVT",MID(B114,7,2)),Справочники!$B$100:$C$115,2,FALSE)))</f>
        <v>ТА-7  -  Т₀</v>
      </c>
      <c r="B114" s="15" t="s">
        <v>387</v>
      </c>
      <c r="C114" s="18">
        <v>548</v>
      </c>
      <c r="D114" s="18">
        <v>540</v>
      </c>
      <c r="E114" s="22" t="s">
        <v>117</v>
      </c>
      <c r="F114" s="22">
        <v>3</v>
      </c>
      <c r="G114" s="18"/>
      <c r="H114" s="20">
        <f t="shared" ca="1" si="86"/>
        <v>0</v>
      </c>
      <c r="I114" s="16" t="str">
        <f t="shared" si="87"/>
        <v>07T002TP0C25</v>
      </c>
      <c r="J114" s="54">
        <v>542.63</v>
      </c>
      <c r="K114" s="54">
        <v>543.5</v>
      </c>
      <c r="L114" s="54">
        <v>543.58000000000004</v>
      </c>
      <c r="M114" s="54">
        <v>542.79</v>
      </c>
      <c r="N114" s="54">
        <v>543.07000000000005</v>
      </c>
      <c r="O114" s="54">
        <v>543.05999999999995</v>
      </c>
      <c r="P114" s="54">
        <v>542.80999999999995</v>
      </c>
      <c r="Q114" s="54">
        <v>543.15</v>
      </c>
      <c r="R114" s="54">
        <v>543.78</v>
      </c>
      <c r="S114" s="54">
        <v>543.6</v>
      </c>
      <c r="T114" s="54">
        <v>543.91</v>
      </c>
      <c r="U114" s="54">
        <v>543.79</v>
      </c>
      <c r="V114" s="54">
        <v>543.58000000000004</v>
      </c>
      <c r="W114" s="56">
        <v>543.66999999999996</v>
      </c>
      <c r="X114" s="2">
        <f t="shared" ca="1" si="123"/>
        <v>0</v>
      </c>
      <c r="Y114" s="2">
        <f t="shared" ca="1" si="121"/>
        <v>0</v>
      </c>
      <c r="Z114" s="2">
        <f t="shared" ca="1" si="121"/>
        <v>0</v>
      </c>
      <c r="AA114" s="2">
        <f t="shared" ca="1" si="121"/>
        <v>0</v>
      </c>
      <c r="AB114" s="2">
        <f t="shared" ca="1" si="121"/>
        <v>0</v>
      </c>
      <c r="AC114" s="2">
        <f t="shared" ca="1" si="121"/>
        <v>0</v>
      </c>
      <c r="AD114" s="2">
        <f t="shared" ca="1" si="121"/>
        <v>0</v>
      </c>
      <c r="AE114" s="2">
        <f t="shared" ca="1" si="121"/>
        <v>0</v>
      </c>
      <c r="AF114" s="2">
        <f t="shared" ca="1" si="104"/>
        <v>0</v>
      </c>
      <c r="AG114" s="2">
        <f t="shared" ca="1" si="104"/>
        <v>0</v>
      </c>
      <c r="AH114" s="2">
        <f t="shared" ca="1" si="104"/>
        <v>0</v>
      </c>
      <c r="AI114" s="2">
        <f t="shared" ca="1" si="104"/>
        <v>0</v>
      </c>
      <c r="AJ114" s="2">
        <f t="shared" ca="1" si="104"/>
        <v>0</v>
      </c>
      <c r="AK114" s="2">
        <f t="shared" ca="1" si="104"/>
        <v>0</v>
      </c>
      <c r="AL114" s="55">
        <v>540</v>
      </c>
      <c r="AM114" s="55">
        <v>540</v>
      </c>
      <c r="AN114" s="55">
        <v>540</v>
      </c>
      <c r="AO114" s="55">
        <v>540</v>
      </c>
      <c r="AP114" s="55">
        <v>540</v>
      </c>
      <c r="AQ114" s="55">
        <v>540</v>
      </c>
      <c r="AR114" s="55">
        <v>540</v>
      </c>
      <c r="AS114" s="55">
        <v>540</v>
      </c>
      <c r="AT114" s="55">
        <v>540</v>
      </c>
      <c r="AU114" s="55">
        <v>540</v>
      </c>
      <c r="AV114" s="55">
        <v>540</v>
      </c>
      <c r="AW114" s="55">
        <v>540</v>
      </c>
      <c r="AX114" s="55">
        <v>540</v>
      </c>
      <c r="AY114" s="55">
        <v>540</v>
      </c>
      <c r="AZ114" s="2">
        <f t="shared" ca="1" si="124"/>
        <v>0</v>
      </c>
      <c r="BA114" s="2">
        <f t="shared" ca="1" si="122"/>
        <v>0</v>
      </c>
      <c r="BB114" s="2">
        <f t="shared" ca="1" si="122"/>
        <v>0</v>
      </c>
      <c r="BC114" s="2">
        <f t="shared" ca="1" si="122"/>
        <v>0</v>
      </c>
      <c r="BD114" s="2">
        <f t="shared" ca="1" si="122"/>
        <v>0</v>
      </c>
      <c r="BE114" s="2">
        <f t="shared" ca="1" si="122"/>
        <v>1</v>
      </c>
      <c r="BF114" s="2">
        <f t="shared" ca="1" si="122"/>
        <v>0</v>
      </c>
      <c r="BG114" s="2">
        <f t="shared" ca="1" si="122"/>
        <v>0</v>
      </c>
      <c r="BH114" s="2">
        <f t="shared" ca="1" si="105"/>
        <v>0</v>
      </c>
      <c r="BI114" s="2">
        <f t="shared" ca="1" si="105"/>
        <v>0</v>
      </c>
      <c r="BJ114" s="2">
        <f t="shared" ca="1" si="105"/>
        <v>0</v>
      </c>
      <c r="BK114" s="2">
        <f t="shared" ca="1" si="105"/>
        <v>0</v>
      </c>
      <c r="BL114" s="2">
        <f t="shared" ca="1" si="105"/>
        <v>0</v>
      </c>
      <c r="BM114" s="2">
        <f t="shared" ca="1" si="105"/>
        <v>0</v>
      </c>
      <c r="BN114" s="2" t="str">
        <f t="shared" si="88"/>
        <v>TP</v>
      </c>
      <c r="BO114" s="2">
        <f t="shared" si="126"/>
        <v>0</v>
      </c>
      <c r="BP114" s="2">
        <f t="shared" si="125"/>
        <v>1</v>
      </c>
      <c r="BR114" s="2">
        <f t="shared" si="127"/>
        <v>0</v>
      </c>
      <c r="BS114" s="2">
        <f t="shared" si="128"/>
        <v>0</v>
      </c>
      <c r="BT114" s="2">
        <f t="shared" si="129"/>
        <v>0</v>
      </c>
      <c r="BU114" s="2">
        <f t="shared" si="130"/>
        <v>0</v>
      </c>
      <c r="BV114" s="2">
        <f t="shared" si="131"/>
        <v>0</v>
      </c>
      <c r="BW114" s="2">
        <f t="shared" si="132"/>
        <v>0</v>
      </c>
      <c r="BX114" s="2">
        <f t="shared" si="133"/>
        <v>0</v>
      </c>
      <c r="BY114" s="2">
        <f t="shared" si="134"/>
        <v>0</v>
      </c>
      <c r="BZ114" s="2">
        <f t="shared" si="135"/>
        <v>0</v>
      </c>
      <c r="CA114" s="2">
        <f t="shared" si="136"/>
        <v>0</v>
      </c>
      <c r="CB114" s="2">
        <f t="shared" si="137"/>
        <v>0</v>
      </c>
      <c r="CC114" s="2">
        <f t="shared" si="138"/>
        <v>0</v>
      </c>
      <c r="CD114" s="2">
        <f t="shared" si="139"/>
        <v>0</v>
      </c>
      <c r="CE114" s="2">
        <f t="shared" si="140"/>
        <v>0</v>
      </c>
    </row>
    <row r="115" spans="1:83" x14ac:dyDescent="0.25">
      <c r="A115" s="10" t="str">
        <f>IF(AND(MID(B115,11,2)="10",MID(B115,7,2)="SV",MID(B115,3,1)="T"),"ТА-1  -  "&amp;VLOOKUP("SVT",Справочники!$B$100:$C$115,2,FALSE),IF(MID(B115,1,2)="00",VLOOKUP(MID(B115,7,2),Справочники!$B$100:$C$115,2,FALSE),IF(MID(B115,3,1)="K","КА",IF(MID(B115,3,1)="T","ТА","-"))&amp;"-"&amp;MID(B115,1,2)*1&amp;IF(MID(B115,IF(MID(B115,11,2)="09",10,9),1)="A","А","")&amp;IF(MID(B115,IF(MID(B115,11,2)="09",10,9),1)="B","Б","")&amp;"  -  "&amp;VLOOKUP(IF(AND(MID(B115,7,2)="SV",MID(B115,3,1)="T"),"SVT",MID(B115,7,2)),Справочники!$B$100:$C$115,2,FALSE)))</f>
        <v>ТА-8  -  Т₀</v>
      </c>
      <c r="B115" s="15" t="s">
        <v>388</v>
      </c>
      <c r="C115" s="18">
        <v>548</v>
      </c>
      <c r="D115" s="18">
        <v>540</v>
      </c>
      <c r="E115" s="22" t="s">
        <v>117</v>
      </c>
      <c r="F115" s="22">
        <v>3</v>
      </c>
      <c r="G115" s="18"/>
      <c r="H115" s="20">
        <f t="shared" ca="1" si="86"/>
        <v>0</v>
      </c>
      <c r="I115" s="16" t="str">
        <f t="shared" si="87"/>
        <v>08T002TP0C25</v>
      </c>
      <c r="J115" s="54">
        <v>0</v>
      </c>
      <c r="K115" s="54">
        <v>0</v>
      </c>
      <c r="L115" s="54">
        <v>0</v>
      </c>
      <c r="M115" s="54">
        <v>0</v>
      </c>
      <c r="N115" s="54">
        <v>0</v>
      </c>
      <c r="O115" s="54">
        <v>0</v>
      </c>
      <c r="P115" s="54">
        <v>0</v>
      </c>
      <c r="Q115" s="54">
        <v>0</v>
      </c>
      <c r="R115" s="54">
        <v>0</v>
      </c>
      <c r="S115" s="54">
        <v>0</v>
      </c>
      <c r="T115" s="54">
        <v>0</v>
      </c>
      <c r="U115" s="54">
        <v>0</v>
      </c>
      <c r="V115" s="54">
        <v>0</v>
      </c>
      <c r="W115" s="56">
        <v>0</v>
      </c>
      <c r="X115" s="2">
        <f t="shared" ca="1" si="123"/>
        <v>2</v>
      </c>
      <c r="Y115" s="2">
        <f t="shared" ca="1" si="121"/>
        <v>2</v>
      </c>
      <c r="Z115" s="2">
        <f t="shared" ca="1" si="121"/>
        <v>2</v>
      </c>
      <c r="AA115" s="2">
        <f t="shared" ca="1" si="121"/>
        <v>2</v>
      </c>
      <c r="AB115" s="2">
        <f t="shared" ca="1" si="121"/>
        <v>2</v>
      </c>
      <c r="AC115" s="2">
        <f t="shared" ca="1" si="121"/>
        <v>2</v>
      </c>
      <c r="AD115" s="2">
        <f t="shared" ca="1" si="121"/>
        <v>2</v>
      </c>
      <c r="AE115" s="2">
        <f t="shared" ca="1" si="121"/>
        <v>2</v>
      </c>
      <c r="AF115" s="2">
        <f t="shared" ca="1" si="104"/>
        <v>2</v>
      </c>
      <c r="AG115" s="2">
        <f t="shared" ca="1" si="104"/>
        <v>2</v>
      </c>
      <c r="AH115" s="2">
        <f t="shared" ca="1" si="104"/>
        <v>2</v>
      </c>
      <c r="AI115" s="2">
        <f t="shared" ca="1" si="104"/>
        <v>2</v>
      </c>
      <c r="AJ115" s="2">
        <f t="shared" ca="1" si="104"/>
        <v>2</v>
      </c>
      <c r="AK115" s="2">
        <f t="shared" ca="1" si="104"/>
        <v>2</v>
      </c>
      <c r="AL115" s="55">
        <v>0</v>
      </c>
      <c r="AM115" s="55">
        <v>0</v>
      </c>
      <c r="AN115" s="55">
        <v>0</v>
      </c>
      <c r="AO115" s="55">
        <v>0</v>
      </c>
      <c r="AP115" s="55">
        <v>0</v>
      </c>
      <c r="AQ115" s="55">
        <v>0</v>
      </c>
      <c r="AR115" s="55">
        <v>0</v>
      </c>
      <c r="AS115" s="55">
        <v>0</v>
      </c>
      <c r="AT115" s="55">
        <v>0</v>
      </c>
      <c r="AU115" s="55">
        <v>0</v>
      </c>
      <c r="AV115" s="55">
        <v>0</v>
      </c>
      <c r="AW115" s="55">
        <v>0</v>
      </c>
      <c r="AX115" s="55">
        <v>0</v>
      </c>
      <c r="AY115" s="55">
        <v>0</v>
      </c>
      <c r="AZ115" s="2">
        <f t="shared" ca="1" si="124"/>
        <v>0</v>
      </c>
      <c r="BA115" s="2">
        <f t="shared" ca="1" si="122"/>
        <v>0</v>
      </c>
      <c r="BB115" s="2">
        <f t="shared" ca="1" si="122"/>
        <v>0</v>
      </c>
      <c r="BC115" s="2">
        <f t="shared" ca="1" si="122"/>
        <v>0</v>
      </c>
      <c r="BD115" s="2">
        <f t="shared" ca="1" si="122"/>
        <v>0</v>
      </c>
      <c r="BE115" s="2">
        <f t="shared" ca="1" si="122"/>
        <v>1</v>
      </c>
      <c r="BF115" s="2">
        <f t="shared" ca="1" si="122"/>
        <v>0</v>
      </c>
      <c r="BG115" s="2">
        <f t="shared" ca="1" si="122"/>
        <v>0</v>
      </c>
      <c r="BH115" s="2">
        <f t="shared" ca="1" si="105"/>
        <v>0</v>
      </c>
      <c r="BI115" s="2">
        <f t="shared" ca="1" si="105"/>
        <v>0</v>
      </c>
      <c r="BJ115" s="2">
        <f t="shared" ca="1" si="105"/>
        <v>0</v>
      </c>
      <c r="BK115" s="2">
        <f t="shared" ca="1" si="105"/>
        <v>0</v>
      </c>
      <c r="BL115" s="2">
        <f t="shared" ca="1" si="105"/>
        <v>0</v>
      </c>
      <c r="BM115" s="2">
        <f t="shared" ca="1" si="105"/>
        <v>0</v>
      </c>
      <c r="BN115" s="2" t="str">
        <f t="shared" si="88"/>
        <v>TP</v>
      </c>
      <c r="BP115" s="2">
        <f t="shared" si="125"/>
        <v>0</v>
      </c>
      <c r="BR115" s="2">
        <f t="shared" si="127"/>
        <v>0</v>
      </c>
      <c r="BS115" s="2">
        <f t="shared" si="128"/>
        <v>0</v>
      </c>
      <c r="BT115" s="2">
        <f t="shared" si="129"/>
        <v>0</v>
      </c>
      <c r="BU115" s="2">
        <f t="shared" si="130"/>
        <v>0</v>
      </c>
      <c r="BV115" s="2">
        <f t="shared" si="131"/>
        <v>0</v>
      </c>
      <c r="BW115" s="2">
        <f t="shared" si="132"/>
        <v>0</v>
      </c>
      <c r="BX115" s="2">
        <f t="shared" si="133"/>
        <v>0</v>
      </c>
      <c r="BY115" s="2">
        <f t="shared" si="134"/>
        <v>0</v>
      </c>
      <c r="BZ115" s="2">
        <f t="shared" si="135"/>
        <v>0</v>
      </c>
      <c r="CA115" s="2">
        <f t="shared" si="136"/>
        <v>0</v>
      </c>
      <c r="CB115" s="2">
        <f t="shared" si="137"/>
        <v>0</v>
      </c>
      <c r="CC115" s="2">
        <f t="shared" si="138"/>
        <v>0</v>
      </c>
      <c r="CD115" s="2">
        <f t="shared" si="139"/>
        <v>0</v>
      </c>
      <c r="CE115" s="2">
        <f t="shared" si="140"/>
        <v>0</v>
      </c>
    </row>
    <row r="116" spans="1:83" x14ac:dyDescent="0.25">
      <c r="A116" s="10" t="str">
        <f>IF(AND(MID(B116,11,2)="10",MID(B116,7,2)="SV",MID(B116,3,1)="T"),"ТА-1  -  "&amp;VLOOKUP("SVT",Справочники!$B$100:$C$115,2,FALSE),IF(MID(B116,1,2)="00",VLOOKUP(MID(B116,7,2),Справочники!$B$100:$C$115,2,FALSE),IF(MID(B116,3,1)="K","КА",IF(MID(B116,3,1)="T","ТА","-"))&amp;"-"&amp;MID(B116,1,2)*1&amp;IF(MID(B116,IF(MID(B116,11,2)="09",10,9),1)="A","А","")&amp;IF(MID(B116,IF(MID(B116,11,2)="09",10,9),1)="B","Б","")&amp;"  -  "&amp;VLOOKUP(IF(AND(MID(B116,7,2)="SV",MID(B116,3,1)="T"),"SVT",MID(B116,7,2)),Справочники!$B$100:$C$115,2,FALSE)))</f>
        <v>ТА-9  -  Т₀</v>
      </c>
      <c r="B116" s="15" t="s">
        <v>389</v>
      </c>
      <c r="C116" s="18">
        <v>548</v>
      </c>
      <c r="D116" s="18">
        <v>540</v>
      </c>
      <c r="E116" s="22" t="s">
        <v>117</v>
      </c>
      <c r="F116" s="22">
        <v>3</v>
      </c>
      <c r="G116" s="18"/>
      <c r="H116" s="20">
        <f t="shared" ca="1" si="86"/>
        <v>0</v>
      </c>
      <c r="I116" s="16" t="str">
        <f t="shared" si="87"/>
        <v>09T002TP0C25</v>
      </c>
      <c r="J116" s="54">
        <v>542.62</v>
      </c>
      <c r="K116" s="54">
        <v>542.08000000000004</v>
      </c>
      <c r="L116" s="54">
        <v>543.03</v>
      </c>
      <c r="M116" s="54">
        <v>543.42999999999995</v>
      </c>
      <c r="N116" s="54">
        <v>543.54999999999995</v>
      </c>
      <c r="O116" s="54">
        <v>542.21</v>
      </c>
      <c r="P116" s="54">
        <v>543.80999999999995</v>
      </c>
      <c r="Q116" s="54">
        <v>544.27</v>
      </c>
      <c r="R116" s="54">
        <v>544.52</v>
      </c>
      <c r="S116" s="54">
        <v>543.84</v>
      </c>
      <c r="T116" s="54">
        <v>543.74</v>
      </c>
      <c r="U116" s="54">
        <v>543.35</v>
      </c>
      <c r="V116" s="54">
        <v>541.67999999999995</v>
      </c>
      <c r="W116" s="56">
        <v>543.36</v>
      </c>
      <c r="X116" s="2">
        <f t="shared" ca="1" si="123"/>
        <v>0</v>
      </c>
      <c r="Y116" s="2">
        <f t="shared" ca="1" si="121"/>
        <v>0</v>
      </c>
      <c r="Z116" s="2">
        <f t="shared" ca="1" si="121"/>
        <v>0</v>
      </c>
      <c r="AA116" s="2">
        <f t="shared" ca="1" si="121"/>
        <v>0</v>
      </c>
      <c r="AB116" s="2">
        <f t="shared" ca="1" si="121"/>
        <v>0</v>
      </c>
      <c r="AC116" s="2">
        <f t="shared" ca="1" si="121"/>
        <v>0</v>
      </c>
      <c r="AD116" s="2">
        <f t="shared" ca="1" si="121"/>
        <v>0</v>
      </c>
      <c r="AE116" s="2">
        <f t="shared" ca="1" si="121"/>
        <v>0</v>
      </c>
      <c r="AF116" s="2">
        <f t="shared" ca="1" si="104"/>
        <v>0</v>
      </c>
      <c r="AG116" s="2">
        <f t="shared" ca="1" si="104"/>
        <v>0</v>
      </c>
      <c r="AH116" s="2">
        <f t="shared" ca="1" si="104"/>
        <v>0</v>
      </c>
      <c r="AI116" s="2">
        <f t="shared" ca="1" si="104"/>
        <v>0</v>
      </c>
      <c r="AJ116" s="2">
        <f t="shared" ca="1" si="104"/>
        <v>0</v>
      </c>
      <c r="AK116" s="2">
        <f t="shared" ca="1" si="104"/>
        <v>0</v>
      </c>
      <c r="AL116" s="55">
        <v>540</v>
      </c>
      <c r="AM116" s="55">
        <v>540</v>
      </c>
      <c r="AN116" s="55">
        <v>540</v>
      </c>
      <c r="AO116" s="55">
        <v>540</v>
      </c>
      <c r="AP116" s="55">
        <v>540</v>
      </c>
      <c r="AQ116" s="55">
        <v>540</v>
      </c>
      <c r="AR116" s="55">
        <v>540</v>
      </c>
      <c r="AS116" s="55">
        <v>540</v>
      </c>
      <c r="AT116" s="55">
        <v>540</v>
      </c>
      <c r="AU116" s="55">
        <v>540</v>
      </c>
      <c r="AV116" s="55">
        <v>540</v>
      </c>
      <c r="AW116" s="55">
        <v>540</v>
      </c>
      <c r="AX116" s="55">
        <v>540</v>
      </c>
      <c r="AY116" s="55">
        <v>540</v>
      </c>
      <c r="AZ116" s="2">
        <f t="shared" ca="1" si="124"/>
        <v>0</v>
      </c>
      <c r="BA116" s="2">
        <f t="shared" ca="1" si="122"/>
        <v>0</v>
      </c>
      <c r="BB116" s="2">
        <f t="shared" ca="1" si="122"/>
        <v>0</v>
      </c>
      <c r="BC116" s="2">
        <f t="shared" ca="1" si="122"/>
        <v>0</v>
      </c>
      <c r="BD116" s="2">
        <f t="shared" ca="1" si="122"/>
        <v>0</v>
      </c>
      <c r="BE116" s="2">
        <f t="shared" ca="1" si="122"/>
        <v>1</v>
      </c>
      <c r="BF116" s="2">
        <f t="shared" ca="1" si="122"/>
        <v>0</v>
      </c>
      <c r="BG116" s="2">
        <f t="shared" ca="1" si="122"/>
        <v>0</v>
      </c>
      <c r="BH116" s="2">
        <f t="shared" ca="1" si="105"/>
        <v>0</v>
      </c>
      <c r="BI116" s="2">
        <f t="shared" ca="1" si="105"/>
        <v>0</v>
      </c>
      <c r="BJ116" s="2">
        <f t="shared" ca="1" si="105"/>
        <v>0</v>
      </c>
      <c r="BK116" s="2">
        <f t="shared" ca="1" si="105"/>
        <v>0</v>
      </c>
      <c r="BL116" s="2">
        <f t="shared" ca="1" si="105"/>
        <v>0</v>
      </c>
      <c r="BM116" s="2">
        <f t="shared" ca="1" si="105"/>
        <v>0</v>
      </c>
      <c r="BN116" s="2" t="str">
        <f t="shared" si="88"/>
        <v>TP</v>
      </c>
      <c r="BO116" s="2">
        <f t="shared" ref="BO116:BO124" si="141">IF(AND(COUNTIF(J116:W116,"&gt;0")&gt;6,COUNTIF(J116:W116,"&gt;0")=SUM(BR116:CE116)),SUM(BR116:CE116),0)</f>
        <v>0</v>
      </c>
      <c r="BP116" s="2">
        <f t="shared" si="125"/>
        <v>1</v>
      </c>
      <c r="BR116" s="2">
        <f t="shared" si="127"/>
        <v>0</v>
      </c>
      <c r="BS116" s="2">
        <f t="shared" si="128"/>
        <v>0</v>
      </c>
      <c r="BT116" s="2">
        <f t="shared" si="129"/>
        <v>0</v>
      </c>
      <c r="BU116" s="2">
        <f t="shared" si="130"/>
        <v>0</v>
      </c>
      <c r="BV116" s="2">
        <f t="shared" si="131"/>
        <v>0</v>
      </c>
      <c r="BW116" s="2">
        <f t="shared" si="132"/>
        <v>0</v>
      </c>
      <c r="BX116" s="2">
        <f t="shared" si="133"/>
        <v>0</v>
      </c>
      <c r="BY116" s="2">
        <f t="shared" si="134"/>
        <v>0</v>
      </c>
      <c r="BZ116" s="2">
        <f t="shared" si="135"/>
        <v>0</v>
      </c>
      <c r="CA116" s="2">
        <f t="shared" si="136"/>
        <v>0</v>
      </c>
      <c r="CB116" s="2">
        <f t="shared" si="137"/>
        <v>0</v>
      </c>
      <c r="CC116" s="2">
        <f t="shared" si="138"/>
        <v>0</v>
      </c>
      <c r="CD116" s="2">
        <f t="shared" si="139"/>
        <v>0</v>
      </c>
      <c r="CE116" s="2">
        <f t="shared" si="140"/>
        <v>0</v>
      </c>
    </row>
    <row r="117" spans="1:83" x14ac:dyDescent="0.25">
      <c r="A117" s="10" t="str">
        <f>IF(AND(MID(B117,11,2)="10",MID(B117,7,2)="SV",MID(B117,3,1)="T"),"ТА-1  -  "&amp;VLOOKUP("SVT",Справочники!$B$100:$C$115,2,FALSE),IF(MID(B117,1,2)="00",VLOOKUP(MID(B117,7,2),Справочники!$B$100:$C$115,2,FALSE),IF(MID(B117,3,1)="K","КА",IF(MID(B117,3,1)="T","ТА","-"))&amp;"-"&amp;MID(B117,1,2)*1&amp;IF(MID(B117,IF(MID(B117,11,2)="09",10,9),1)="A","А","")&amp;IF(MID(B117,IF(MID(B117,11,2)="09",10,9),1)="B","Б","")&amp;"  -  "&amp;VLOOKUP(IF(AND(MID(B117,7,2)="SV",MID(B117,3,1)="T"),"SVT",MID(B117,7,2)),Справочники!$B$100:$C$115,2,FALSE)))</f>
        <v>ТА-10  -  Т₀</v>
      </c>
      <c r="B117" s="15" t="s">
        <v>390</v>
      </c>
      <c r="C117" s="18">
        <v>548</v>
      </c>
      <c r="D117" s="18">
        <v>540</v>
      </c>
      <c r="E117" s="22" t="s">
        <v>117</v>
      </c>
      <c r="F117" s="22">
        <v>3</v>
      </c>
      <c r="G117" s="18"/>
      <c r="H117" s="20">
        <f t="shared" ca="1" si="86"/>
        <v>0</v>
      </c>
      <c r="I117" s="16" t="str">
        <f t="shared" si="87"/>
        <v>10T002TP0C25</v>
      </c>
      <c r="J117" s="54">
        <v>543.21</v>
      </c>
      <c r="K117" s="54">
        <v>543.29</v>
      </c>
      <c r="L117" s="54">
        <v>543.03</v>
      </c>
      <c r="M117" s="54">
        <v>543.03</v>
      </c>
      <c r="N117" s="54">
        <v>542.22</v>
      </c>
      <c r="O117" s="54">
        <v>541.82000000000005</v>
      </c>
      <c r="P117" s="54">
        <v>542.03</v>
      </c>
      <c r="Q117" s="54">
        <v>540.74</v>
      </c>
      <c r="R117" s="54">
        <v>542.72</v>
      </c>
      <c r="S117" s="54">
        <v>543.16</v>
      </c>
      <c r="T117" s="54">
        <v>543.98</v>
      </c>
      <c r="U117" s="54">
        <v>543.17999999999995</v>
      </c>
      <c r="V117" s="54">
        <v>543.29</v>
      </c>
      <c r="W117" s="56">
        <v>542.59</v>
      </c>
      <c r="X117" s="2">
        <f t="shared" ca="1" si="123"/>
        <v>0</v>
      </c>
      <c r="Y117" s="2">
        <f t="shared" ca="1" si="121"/>
        <v>0</v>
      </c>
      <c r="Z117" s="2">
        <f t="shared" ca="1" si="121"/>
        <v>0</v>
      </c>
      <c r="AA117" s="2">
        <f t="shared" ca="1" si="121"/>
        <v>0</v>
      </c>
      <c r="AB117" s="2">
        <f t="shared" ca="1" si="121"/>
        <v>0</v>
      </c>
      <c r="AC117" s="2">
        <f t="shared" ca="1" si="121"/>
        <v>0</v>
      </c>
      <c r="AD117" s="2">
        <f t="shared" ca="1" si="121"/>
        <v>0</v>
      </c>
      <c r="AE117" s="2">
        <f t="shared" ca="1" si="121"/>
        <v>0</v>
      </c>
      <c r="AF117" s="2">
        <f t="shared" ca="1" si="104"/>
        <v>0</v>
      </c>
      <c r="AG117" s="2">
        <f t="shared" ca="1" si="104"/>
        <v>0</v>
      </c>
      <c r="AH117" s="2">
        <f t="shared" ca="1" si="104"/>
        <v>0</v>
      </c>
      <c r="AI117" s="2">
        <f t="shared" ca="1" si="104"/>
        <v>0</v>
      </c>
      <c r="AJ117" s="2">
        <f t="shared" ca="1" si="104"/>
        <v>0</v>
      </c>
      <c r="AK117" s="2">
        <f t="shared" ca="1" si="104"/>
        <v>0</v>
      </c>
      <c r="AL117" s="55">
        <v>540</v>
      </c>
      <c r="AM117" s="55">
        <v>540</v>
      </c>
      <c r="AN117" s="55">
        <v>540</v>
      </c>
      <c r="AO117" s="55">
        <v>540</v>
      </c>
      <c r="AP117" s="55">
        <v>540</v>
      </c>
      <c r="AQ117" s="55">
        <v>540</v>
      </c>
      <c r="AR117" s="55">
        <v>540</v>
      </c>
      <c r="AS117" s="55">
        <v>540</v>
      </c>
      <c r="AT117" s="55">
        <v>540</v>
      </c>
      <c r="AU117" s="55">
        <v>540</v>
      </c>
      <c r="AV117" s="55">
        <v>540</v>
      </c>
      <c r="AW117" s="55">
        <v>540</v>
      </c>
      <c r="AX117" s="55">
        <v>540</v>
      </c>
      <c r="AY117" s="55">
        <v>540</v>
      </c>
      <c r="AZ117" s="2">
        <f t="shared" ca="1" si="124"/>
        <v>0</v>
      </c>
      <c r="BA117" s="2">
        <f t="shared" ca="1" si="122"/>
        <v>0</v>
      </c>
      <c r="BB117" s="2">
        <f t="shared" ca="1" si="122"/>
        <v>0</v>
      </c>
      <c r="BC117" s="2">
        <f t="shared" ca="1" si="122"/>
        <v>0</v>
      </c>
      <c r="BD117" s="2">
        <f t="shared" ca="1" si="122"/>
        <v>0</v>
      </c>
      <c r="BE117" s="2">
        <f t="shared" ca="1" si="122"/>
        <v>1</v>
      </c>
      <c r="BF117" s="2">
        <f t="shared" ca="1" si="122"/>
        <v>0</v>
      </c>
      <c r="BG117" s="2">
        <f t="shared" ca="1" si="122"/>
        <v>0</v>
      </c>
      <c r="BH117" s="2">
        <f t="shared" ca="1" si="105"/>
        <v>0</v>
      </c>
      <c r="BI117" s="2">
        <f t="shared" ca="1" si="105"/>
        <v>0</v>
      </c>
      <c r="BJ117" s="2">
        <f t="shared" ca="1" si="105"/>
        <v>0</v>
      </c>
      <c r="BK117" s="2">
        <f t="shared" ca="1" si="105"/>
        <v>0</v>
      </c>
      <c r="BL117" s="2">
        <f t="shared" ca="1" si="105"/>
        <v>0</v>
      </c>
      <c r="BM117" s="2">
        <f t="shared" ca="1" si="105"/>
        <v>0</v>
      </c>
      <c r="BN117" s="2" t="str">
        <f t="shared" si="88"/>
        <v>TP</v>
      </c>
      <c r="BO117" s="2">
        <f t="shared" si="141"/>
        <v>0</v>
      </c>
      <c r="BP117" s="2">
        <f t="shared" si="125"/>
        <v>1</v>
      </c>
      <c r="BR117" s="2">
        <f t="shared" si="127"/>
        <v>0</v>
      </c>
      <c r="BS117" s="2">
        <f t="shared" si="128"/>
        <v>0</v>
      </c>
      <c r="BT117" s="2">
        <f t="shared" si="129"/>
        <v>0</v>
      </c>
      <c r="BU117" s="2">
        <f t="shared" si="130"/>
        <v>0</v>
      </c>
      <c r="BV117" s="2">
        <f t="shared" si="131"/>
        <v>0</v>
      </c>
      <c r="BW117" s="2">
        <f t="shared" si="132"/>
        <v>0</v>
      </c>
      <c r="BX117" s="2">
        <f t="shared" si="133"/>
        <v>0</v>
      </c>
      <c r="BY117" s="2">
        <f t="shared" si="134"/>
        <v>0</v>
      </c>
      <c r="BZ117" s="2">
        <f t="shared" si="135"/>
        <v>0</v>
      </c>
      <c r="CA117" s="2">
        <f t="shared" si="136"/>
        <v>0</v>
      </c>
      <c r="CB117" s="2">
        <f t="shared" si="137"/>
        <v>0</v>
      </c>
      <c r="CC117" s="2">
        <f t="shared" si="138"/>
        <v>0</v>
      </c>
      <c r="CD117" s="2">
        <f t="shared" si="139"/>
        <v>0</v>
      </c>
      <c r="CE117" s="2">
        <f t="shared" si="140"/>
        <v>0</v>
      </c>
    </row>
    <row r="118" spans="1:83" x14ac:dyDescent="0.25">
      <c r="A118" s="10" t="str">
        <f>IF(AND(MID(B118,11,2)="10",MID(B118,7,2)="SV",MID(B118,3,1)="T"),"ТА-1  -  "&amp;VLOOKUP("SVT",Справочники!$B$100:$C$115,2,FALSE),IF(MID(B118,1,2)="00",VLOOKUP(MID(B118,7,2),Справочники!$B$100:$C$115,2,FALSE),IF(MID(B118,3,1)="K","КА",IF(MID(B118,3,1)="T","ТА","-"))&amp;"-"&amp;MID(B118,1,2)*1&amp;IF(MID(B118,IF(MID(B118,11,2)="09",10,9),1)="A","А","")&amp;IF(MID(B118,IF(MID(B118,11,2)="09",10,9),1)="B","Б","")&amp;"  -  "&amp;VLOOKUP(IF(AND(MID(B118,7,2)="SV",MID(B118,3,1)="T"),"SVT",MID(B118,7,2)),Справочники!$B$100:$C$115,2,FALSE)))</f>
        <v>ТА-1  -  δt_конд</v>
      </c>
      <c r="B118" s="15" t="s">
        <v>391</v>
      </c>
      <c r="C118" s="18">
        <v>15</v>
      </c>
      <c r="D118" s="18">
        <v>5</v>
      </c>
      <c r="E118" s="22" t="s">
        <v>608</v>
      </c>
      <c r="F118" s="22">
        <v>3</v>
      </c>
      <c r="G118" s="18"/>
      <c r="H118" s="20">
        <f t="shared" ca="1" si="86"/>
        <v>0</v>
      </c>
      <c r="I118" s="16" t="str">
        <f t="shared" si="87"/>
        <v>01T002TA0D25</v>
      </c>
      <c r="J118" s="54">
        <v>10.256009940000004</v>
      </c>
      <c r="K118" s="54">
        <v>10.327074900000015</v>
      </c>
      <c r="L118" s="54">
        <v>10.269882910000034</v>
      </c>
      <c r="M118" s="54">
        <v>10.447315890000027</v>
      </c>
      <c r="N118" s="54">
        <v>12.958355180000027</v>
      </c>
      <c r="O118" s="54">
        <v>10.334764460000001</v>
      </c>
      <c r="P118" s="54">
        <v>10.370976650000003</v>
      </c>
      <c r="Q118" s="54">
        <v>10.557364350000046</v>
      </c>
      <c r="R118" s="54">
        <v>10.557364350000046</v>
      </c>
      <c r="S118" s="54">
        <v>10.476009940000004</v>
      </c>
      <c r="T118" s="54">
        <v>10.425793249999995</v>
      </c>
      <c r="U118" s="54">
        <v>10.385793249999995</v>
      </c>
      <c r="V118" s="54">
        <v>10.74601662000001</v>
      </c>
      <c r="W118" s="56">
        <v>16.318451290000016</v>
      </c>
      <c r="X118" s="2">
        <f t="shared" ca="1" si="123"/>
        <v>0</v>
      </c>
      <c r="Y118" s="2">
        <f t="shared" ca="1" si="121"/>
        <v>0</v>
      </c>
      <c r="Z118" s="2">
        <f t="shared" ca="1" si="121"/>
        <v>0</v>
      </c>
      <c r="AA118" s="2">
        <f t="shared" ca="1" si="121"/>
        <v>0</v>
      </c>
      <c r="AB118" s="2">
        <f t="shared" ca="1" si="121"/>
        <v>0</v>
      </c>
      <c r="AC118" s="2">
        <f t="shared" ca="1" si="121"/>
        <v>0</v>
      </c>
      <c r="AD118" s="2">
        <f t="shared" ca="1" si="121"/>
        <v>0</v>
      </c>
      <c r="AE118" s="2">
        <f t="shared" ca="1" si="121"/>
        <v>0</v>
      </c>
      <c r="AF118" s="2">
        <f t="shared" ca="1" si="104"/>
        <v>0</v>
      </c>
      <c r="AG118" s="2">
        <f t="shared" ca="1" si="104"/>
        <v>0</v>
      </c>
      <c r="AH118" s="2">
        <f t="shared" ca="1" si="104"/>
        <v>0</v>
      </c>
      <c r="AI118" s="2">
        <f t="shared" ca="1" si="104"/>
        <v>0</v>
      </c>
      <c r="AJ118" s="2">
        <f t="shared" ca="1" si="104"/>
        <v>0</v>
      </c>
      <c r="AK118" s="2">
        <f t="shared" ca="1" si="104"/>
        <v>2</v>
      </c>
      <c r="AL118" s="55">
        <v>10.47917028767076</v>
      </c>
      <c r="AM118" s="55">
        <v>10.422404986980101</v>
      </c>
      <c r="AN118" s="55">
        <v>10.490643794646177</v>
      </c>
      <c r="AO118" s="55">
        <v>10.502859660012096</v>
      </c>
      <c r="AP118" s="55">
        <v>10.32983588039691</v>
      </c>
      <c r="AQ118" s="55">
        <v>10.293212843852798</v>
      </c>
      <c r="AR118" s="55">
        <v>10.22991879861285</v>
      </c>
      <c r="AS118" s="55">
        <v>10.27914527877042</v>
      </c>
      <c r="AT118" s="55">
        <v>10.174725454104724</v>
      </c>
      <c r="AU118" s="55">
        <v>10.455125767823485</v>
      </c>
      <c r="AV118" s="55">
        <v>10.737442553825119</v>
      </c>
      <c r="AW118" s="55">
        <v>10.79498482413463</v>
      </c>
      <c r="AX118" s="55">
        <v>10.642522756349187</v>
      </c>
      <c r="AY118" s="55">
        <v>8.5134547584032898</v>
      </c>
      <c r="AZ118" s="2">
        <f t="shared" ca="1" si="124"/>
        <v>0</v>
      </c>
      <c r="BA118" s="2">
        <f t="shared" ca="1" si="122"/>
        <v>0</v>
      </c>
      <c r="BB118" s="2">
        <f t="shared" ca="1" si="122"/>
        <v>0</v>
      </c>
      <c r="BC118" s="2">
        <f t="shared" ca="1" si="122"/>
        <v>0</v>
      </c>
      <c r="BD118" s="2">
        <f t="shared" ca="1" si="122"/>
        <v>0</v>
      </c>
      <c r="BE118" s="2">
        <f t="shared" ca="1" si="122"/>
        <v>1</v>
      </c>
      <c r="BF118" s="2">
        <f t="shared" ca="1" si="122"/>
        <v>0</v>
      </c>
      <c r="BG118" s="2">
        <f t="shared" ca="1" si="122"/>
        <v>0</v>
      </c>
      <c r="BH118" s="2">
        <f t="shared" ca="1" si="105"/>
        <v>0</v>
      </c>
      <c r="BI118" s="2">
        <f t="shared" ca="1" si="105"/>
        <v>0</v>
      </c>
      <c r="BJ118" s="2">
        <f t="shared" ca="1" si="105"/>
        <v>0</v>
      </c>
      <c r="BK118" s="2">
        <f t="shared" ca="1" si="105"/>
        <v>0</v>
      </c>
      <c r="BL118" s="2">
        <f t="shared" ca="1" si="105"/>
        <v>0</v>
      </c>
      <c r="BM118" s="2">
        <f t="shared" ca="1" si="105"/>
        <v>0</v>
      </c>
      <c r="BN118" s="2" t="str">
        <f t="shared" si="88"/>
        <v>TA</v>
      </c>
      <c r="BO118" s="2">
        <f t="shared" si="141"/>
        <v>0</v>
      </c>
      <c r="BP118" s="2">
        <f t="shared" si="125"/>
        <v>0</v>
      </c>
      <c r="BR118" s="2">
        <f t="shared" ref="BR118:BR127" si="142">IF(AND(J154 &gt;0,J118&gt;$C118,J118&gt;0.1),1,0)</f>
        <v>0</v>
      </c>
      <c r="BS118" s="2">
        <f t="shared" ref="BS118:BS127" si="143">IF(AND(K154 &gt;0,K118&gt;$C118,K118&gt;0.1),1,0)</f>
        <v>0</v>
      </c>
      <c r="BT118" s="2">
        <f t="shared" ref="BT118:BT127" si="144">IF(AND(L154 &gt;0,L118&gt;$C118,L118&gt;0.1),1,0)</f>
        <v>0</v>
      </c>
      <c r="BU118" s="2">
        <f t="shared" ref="BU118:BU127" si="145">IF(AND(M154 &gt;0,M118&gt;$C118,M118&gt;0.1),1,0)</f>
        <v>0</v>
      </c>
      <c r="BV118" s="2">
        <f t="shared" ref="BV118:BV127" si="146">IF(AND(N154 &gt;0,N118&gt;$C118,N118&gt;0.1),1,0)</f>
        <v>0</v>
      </c>
      <c r="BW118" s="2">
        <f t="shared" ref="BW118:BW127" si="147">IF(AND(O154 &gt;0,O118&gt;$C118,O118&gt;0.1),1,0)</f>
        <v>0</v>
      </c>
      <c r="BX118" s="2">
        <f t="shared" ref="BX118:BX127" si="148">IF(AND(P154 &gt;0,P118&gt;$C118,P118&gt;0.1),1,0)</f>
        <v>0</v>
      </c>
      <c r="BY118" s="2">
        <f t="shared" ref="BY118:BY127" si="149">IF(AND(Q154 &gt;0,Q118&gt;$C118,Q118&gt;0.1),1,0)</f>
        <v>0</v>
      </c>
      <c r="BZ118" s="2">
        <f t="shared" ref="BZ118:BZ127" si="150">IF(AND(R154 &gt;0,R118&gt;$C118,R118&gt;0.1),1,0)</f>
        <v>0</v>
      </c>
      <c r="CA118" s="2">
        <f t="shared" ref="CA118:CA127" si="151">IF(AND(S154 &gt;0,S118&gt;$C118,S118&gt;0.1),1,0)</f>
        <v>0</v>
      </c>
      <c r="CB118" s="2">
        <f t="shared" ref="CB118:CB127" si="152">IF(AND(T154 &gt;0,T118&gt;$C118,T118&gt;0.1),1,0)</f>
        <v>0</v>
      </c>
      <c r="CC118" s="2">
        <f t="shared" ref="CC118:CC127" si="153">IF(AND(U154 &gt;0,U118&gt;$C118,U118&gt;0.1),1,0)</f>
        <v>0</v>
      </c>
      <c r="CD118" s="2">
        <f t="shared" ref="CD118:CD127" si="154">IF(AND(V154 &gt;0,V118&gt;$C118,V118&gt;0.1),1,0)</f>
        <v>0</v>
      </c>
      <c r="CE118" s="2">
        <f t="shared" ref="CE118:CE127" si="155">IF(AND(W154 &gt;0,W118&gt;$C118,W118&gt;0.1),1,0)</f>
        <v>1</v>
      </c>
    </row>
    <row r="119" spans="1:83" x14ac:dyDescent="0.25">
      <c r="A119" s="10" t="str">
        <f>IF(AND(MID(B119,11,2)="10",MID(B119,7,2)="SV",MID(B119,3,1)="T"),"ТА-1  -  "&amp;VLOOKUP("SVT",Справочники!$B$100:$C$115,2,FALSE),IF(MID(B119,1,2)="00",VLOOKUP(MID(B119,7,2),Справочники!$B$100:$C$115,2,FALSE),IF(MID(B119,3,1)="K","КА",IF(MID(B119,3,1)="T","ТА","-"))&amp;"-"&amp;MID(B119,1,2)*1&amp;IF(MID(B119,IF(MID(B119,11,2)="09",10,9),1)="A","А","")&amp;IF(MID(B119,IF(MID(B119,11,2)="09",10,9),1)="B","Б","")&amp;"  -  "&amp;VLOOKUP(IF(AND(MID(B119,7,2)="SV",MID(B119,3,1)="T"),"SVT",MID(B119,7,2)),Справочники!$B$100:$C$115,2,FALSE)))</f>
        <v>ТА-2  -  δt_конд</v>
      </c>
      <c r="B119" s="15" t="s">
        <v>392</v>
      </c>
      <c r="C119" s="18">
        <v>15</v>
      </c>
      <c r="D119" s="18">
        <v>5</v>
      </c>
      <c r="E119" s="22" t="s">
        <v>608</v>
      </c>
      <c r="F119" s="22">
        <v>3</v>
      </c>
      <c r="G119" s="18"/>
      <c r="H119" s="20">
        <f t="shared" ca="1" si="86"/>
        <v>0</v>
      </c>
      <c r="I119" s="16" t="str">
        <f t="shared" si="87"/>
        <v>02T002TA0D25</v>
      </c>
      <c r="J119" s="54">
        <v>15.736568210000051</v>
      </c>
      <c r="K119" s="54">
        <v>16.208910840000037</v>
      </c>
      <c r="L119" s="54">
        <v>16.576987429999996</v>
      </c>
      <c r="M119" s="54">
        <v>16.828049660000026</v>
      </c>
      <c r="N119" s="54">
        <v>16.470700360000045</v>
      </c>
      <c r="O119" s="54">
        <v>32.20206776000002</v>
      </c>
      <c r="P119" s="54">
        <v>26.161015140000011</v>
      </c>
      <c r="Q119" s="54">
        <v>8.5050384400000141</v>
      </c>
      <c r="R119" s="54">
        <v>8.0898287400000513</v>
      </c>
      <c r="S119" s="54">
        <v>7.8261792099999958</v>
      </c>
      <c r="T119" s="54">
        <v>8.012422309999998</v>
      </c>
      <c r="U119" s="54">
        <v>7.9677305100000382</v>
      </c>
      <c r="V119" s="54">
        <v>8.3859190100000003</v>
      </c>
      <c r="W119" s="56">
        <v>8.0532007900000266</v>
      </c>
      <c r="X119" s="2">
        <f t="shared" ca="1" si="123"/>
        <v>2</v>
      </c>
      <c r="Y119" s="2">
        <f t="shared" ca="1" si="121"/>
        <v>2</v>
      </c>
      <c r="Z119" s="2">
        <f t="shared" ca="1" si="121"/>
        <v>2</v>
      </c>
      <c r="AA119" s="2">
        <f t="shared" ca="1" si="121"/>
        <v>2</v>
      </c>
      <c r="AB119" s="2">
        <f t="shared" ca="1" si="121"/>
        <v>2</v>
      </c>
      <c r="AC119" s="2">
        <f t="shared" ca="1" si="121"/>
        <v>42</v>
      </c>
      <c r="AD119" s="2">
        <f t="shared" ca="1" si="121"/>
        <v>2</v>
      </c>
      <c r="AE119" s="2">
        <f t="shared" ca="1" si="121"/>
        <v>0</v>
      </c>
      <c r="AF119" s="2">
        <f t="shared" ca="1" si="104"/>
        <v>0</v>
      </c>
      <c r="AG119" s="2">
        <f t="shared" ca="1" si="104"/>
        <v>0</v>
      </c>
      <c r="AH119" s="2">
        <f t="shared" ca="1" si="104"/>
        <v>0</v>
      </c>
      <c r="AI119" s="2">
        <f t="shared" ca="1" si="104"/>
        <v>0</v>
      </c>
      <c r="AJ119" s="2">
        <f t="shared" ca="1" si="104"/>
        <v>0</v>
      </c>
      <c r="AK119" s="2">
        <f t="shared" ca="1" si="104"/>
        <v>0</v>
      </c>
      <c r="AL119" s="55">
        <v>9.698374750851297</v>
      </c>
      <c r="AM119" s="55">
        <v>10.22478280934177</v>
      </c>
      <c r="AN119" s="55">
        <v>10.429981964898156</v>
      </c>
      <c r="AO119" s="55">
        <v>10.395741658506031</v>
      </c>
      <c r="AP119" s="55">
        <v>10.066521765851345</v>
      </c>
      <c r="AQ119" s="55">
        <v>6.0764641648527338</v>
      </c>
      <c r="AR119" s="55">
        <v>7.74976548348568</v>
      </c>
      <c r="AS119" s="55">
        <v>9.945293975689621</v>
      </c>
      <c r="AT119" s="55">
        <v>10.099404067466628</v>
      </c>
      <c r="AU119" s="55">
        <v>10.354211131083339</v>
      </c>
      <c r="AV119" s="55">
        <v>10.674173172415992</v>
      </c>
      <c r="AW119" s="55">
        <v>10.681295798888904</v>
      </c>
      <c r="AX119" s="55">
        <v>10.847602248510301</v>
      </c>
      <c r="AY119" s="55">
        <v>10.714975337575513</v>
      </c>
      <c r="AZ119" s="2">
        <f t="shared" ca="1" si="124"/>
        <v>0</v>
      </c>
      <c r="BA119" s="2">
        <f t="shared" ca="1" si="122"/>
        <v>0</v>
      </c>
      <c r="BB119" s="2">
        <f t="shared" ca="1" si="122"/>
        <v>0</v>
      </c>
      <c r="BC119" s="2">
        <f t="shared" ca="1" si="122"/>
        <v>0</v>
      </c>
      <c r="BD119" s="2">
        <f t="shared" ca="1" si="122"/>
        <v>0</v>
      </c>
      <c r="BE119" s="2">
        <f t="shared" ca="1" si="122"/>
        <v>1</v>
      </c>
      <c r="BF119" s="2">
        <f t="shared" ca="1" si="122"/>
        <v>0</v>
      </c>
      <c r="BG119" s="2">
        <f t="shared" ca="1" si="122"/>
        <v>0</v>
      </c>
      <c r="BH119" s="2">
        <f t="shared" ca="1" si="105"/>
        <v>0</v>
      </c>
      <c r="BI119" s="2">
        <f t="shared" ca="1" si="105"/>
        <v>0</v>
      </c>
      <c r="BJ119" s="2">
        <f t="shared" ca="1" si="105"/>
        <v>0</v>
      </c>
      <c r="BK119" s="2">
        <f t="shared" ca="1" si="105"/>
        <v>0</v>
      </c>
      <c r="BL119" s="2">
        <f t="shared" ca="1" si="105"/>
        <v>0</v>
      </c>
      <c r="BM119" s="2">
        <f t="shared" ca="1" si="105"/>
        <v>0</v>
      </c>
      <c r="BN119" s="2" t="str">
        <f t="shared" si="88"/>
        <v>TA</v>
      </c>
      <c r="BO119" s="2">
        <f t="shared" si="141"/>
        <v>0</v>
      </c>
      <c r="BP119" s="2">
        <f t="shared" si="125"/>
        <v>0</v>
      </c>
      <c r="BR119" s="2">
        <f t="shared" si="142"/>
        <v>1</v>
      </c>
      <c r="BS119" s="2">
        <f t="shared" si="143"/>
        <v>1</v>
      </c>
      <c r="BT119" s="2">
        <f t="shared" si="144"/>
        <v>1</v>
      </c>
      <c r="BU119" s="2">
        <f t="shared" si="145"/>
        <v>1</v>
      </c>
      <c r="BV119" s="2">
        <f t="shared" si="146"/>
        <v>1</v>
      </c>
      <c r="BW119" s="2">
        <f t="shared" si="147"/>
        <v>1</v>
      </c>
      <c r="BX119" s="2">
        <f t="shared" si="148"/>
        <v>1</v>
      </c>
      <c r="BY119" s="2">
        <f t="shared" si="149"/>
        <v>0</v>
      </c>
      <c r="BZ119" s="2">
        <f t="shared" si="150"/>
        <v>0</v>
      </c>
      <c r="CA119" s="2">
        <f t="shared" si="151"/>
        <v>0</v>
      </c>
      <c r="CB119" s="2">
        <f t="shared" si="152"/>
        <v>0</v>
      </c>
      <c r="CC119" s="2">
        <f t="shared" si="153"/>
        <v>0</v>
      </c>
      <c r="CD119" s="2">
        <f t="shared" si="154"/>
        <v>0</v>
      </c>
      <c r="CE119" s="2">
        <f t="shared" si="155"/>
        <v>0</v>
      </c>
    </row>
    <row r="120" spans="1:83" x14ac:dyDescent="0.25">
      <c r="A120" s="10" t="str">
        <f>IF(AND(MID(B120,11,2)="10",MID(B120,7,2)="SV",MID(B120,3,1)="T"),"ТА-1  -  "&amp;VLOOKUP("SVT",Справочники!$B$100:$C$115,2,FALSE),IF(MID(B120,1,2)="00",VLOOKUP(MID(B120,7,2),Справочники!$B$100:$C$115,2,FALSE),IF(MID(B120,3,1)="K","КА",IF(MID(B120,3,1)="T","ТА","-"))&amp;"-"&amp;MID(B120,1,2)*1&amp;IF(MID(B120,IF(MID(B120,11,2)="09",10,9),1)="A","А","")&amp;IF(MID(B120,IF(MID(B120,11,2)="09",10,9),1)="B","Б","")&amp;"  -  "&amp;VLOOKUP(IF(AND(MID(B120,7,2)="SV",MID(B120,3,1)="T"),"SVT",MID(B120,7,2)),Справочники!$B$100:$C$115,2,FALSE)))</f>
        <v>ТА-3  -  δt_конд</v>
      </c>
      <c r="B120" s="15" t="s">
        <v>393</v>
      </c>
      <c r="C120" s="18">
        <v>15</v>
      </c>
      <c r="D120" s="18">
        <v>5</v>
      </c>
      <c r="E120" s="22" t="s">
        <v>608</v>
      </c>
      <c r="F120" s="22">
        <v>3</v>
      </c>
      <c r="G120" s="18"/>
      <c r="H120" s="20">
        <f t="shared" ca="1" si="86"/>
        <v>0</v>
      </c>
      <c r="I120" s="16" t="str">
        <f t="shared" si="87"/>
        <v>03T002TA0D25</v>
      </c>
      <c r="J120" s="54">
        <v>7.1825986300000295</v>
      </c>
      <c r="K120" s="54">
        <v>7.2680932300000354</v>
      </c>
      <c r="L120" s="54">
        <v>7.2844374799999994</v>
      </c>
      <c r="M120" s="54">
        <v>7.2818281499999991</v>
      </c>
      <c r="N120" s="54">
        <v>7.0805023400000415</v>
      </c>
      <c r="O120" s="54">
        <v>6.7029494600000277</v>
      </c>
      <c r="P120" s="54">
        <v>6.6563520100000115</v>
      </c>
      <c r="Q120" s="54">
        <v>7.0333236700000459</v>
      </c>
      <c r="R120" s="54">
        <v>7.0848580700000419</v>
      </c>
      <c r="S120" s="54">
        <v>7.2956254399999967</v>
      </c>
      <c r="T120" s="54">
        <v>7.2727563200000169</v>
      </c>
      <c r="U120" s="54">
        <v>6.9608696200000253</v>
      </c>
      <c r="V120" s="54">
        <v>7.4406985400000067</v>
      </c>
      <c r="W120" s="56">
        <v>9.6645036300000449</v>
      </c>
      <c r="X120" s="2">
        <f t="shared" ca="1" si="123"/>
        <v>0</v>
      </c>
      <c r="Y120" s="2">
        <f t="shared" ca="1" si="121"/>
        <v>0</v>
      </c>
      <c r="Z120" s="2">
        <f t="shared" ca="1" si="121"/>
        <v>0</v>
      </c>
      <c r="AA120" s="2">
        <f t="shared" ca="1" si="121"/>
        <v>0</v>
      </c>
      <c r="AB120" s="2">
        <f t="shared" ca="1" si="121"/>
        <v>0</v>
      </c>
      <c r="AC120" s="2">
        <f t="shared" ca="1" si="121"/>
        <v>0</v>
      </c>
      <c r="AD120" s="2">
        <f t="shared" ca="1" si="121"/>
        <v>0</v>
      </c>
      <c r="AE120" s="2">
        <f t="shared" ca="1" si="121"/>
        <v>0</v>
      </c>
      <c r="AF120" s="2">
        <f t="shared" ca="1" si="104"/>
        <v>0</v>
      </c>
      <c r="AG120" s="2">
        <f t="shared" ca="1" si="104"/>
        <v>0</v>
      </c>
      <c r="AH120" s="2">
        <f t="shared" ca="1" si="104"/>
        <v>0</v>
      </c>
      <c r="AI120" s="2">
        <f t="shared" ca="1" si="104"/>
        <v>0</v>
      </c>
      <c r="AJ120" s="2">
        <f t="shared" ca="1" si="104"/>
        <v>0</v>
      </c>
      <c r="AK120" s="2">
        <f t="shared" ca="1" si="104"/>
        <v>0</v>
      </c>
      <c r="AL120" s="55">
        <v>8.450212625126424</v>
      </c>
      <c r="AM120" s="55">
        <v>8.4312227333410821</v>
      </c>
      <c r="AN120" s="55">
        <v>8.6281738916626018</v>
      </c>
      <c r="AO120" s="55">
        <v>8.5964550666375068</v>
      </c>
      <c r="AP120" s="55">
        <v>8.4498603605265021</v>
      </c>
      <c r="AQ120" s="55">
        <v>8.0645516017124201</v>
      </c>
      <c r="AR120" s="55">
        <v>7.9653528894286572</v>
      </c>
      <c r="AS120" s="55">
        <v>8.2092372364027426</v>
      </c>
      <c r="AT120" s="55">
        <v>8.2839888586662784</v>
      </c>
      <c r="AU120" s="55">
        <v>8.0579339021791778</v>
      </c>
      <c r="AV120" s="55">
        <v>8.2782589105865725</v>
      </c>
      <c r="AW120" s="55">
        <v>8.2451323573051472</v>
      </c>
      <c r="AX120" s="55">
        <v>8.1240656825154236</v>
      </c>
      <c r="AY120" s="55">
        <v>7.6829003731123384</v>
      </c>
      <c r="AZ120" s="2">
        <f t="shared" ca="1" si="124"/>
        <v>0</v>
      </c>
      <c r="BA120" s="2">
        <f t="shared" ca="1" si="122"/>
        <v>0</v>
      </c>
      <c r="BB120" s="2">
        <f t="shared" ca="1" si="122"/>
        <v>0</v>
      </c>
      <c r="BC120" s="2">
        <f t="shared" ca="1" si="122"/>
        <v>0</v>
      </c>
      <c r="BD120" s="2">
        <f t="shared" ca="1" si="122"/>
        <v>0</v>
      </c>
      <c r="BE120" s="2">
        <f t="shared" ca="1" si="122"/>
        <v>1</v>
      </c>
      <c r="BF120" s="2">
        <f t="shared" ca="1" si="122"/>
        <v>0</v>
      </c>
      <c r="BG120" s="2">
        <f t="shared" ca="1" si="122"/>
        <v>0</v>
      </c>
      <c r="BH120" s="2">
        <f t="shared" ca="1" si="105"/>
        <v>0</v>
      </c>
      <c r="BI120" s="2">
        <f t="shared" ca="1" si="105"/>
        <v>0</v>
      </c>
      <c r="BJ120" s="2">
        <f t="shared" ca="1" si="105"/>
        <v>0</v>
      </c>
      <c r="BK120" s="2">
        <f t="shared" ca="1" si="105"/>
        <v>0</v>
      </c>
      <c r="BL120" s="2">
        <f t="shared" ca="1" si="105"/>
        <v>0</v>
      </c>
      <c r="BM120" s="2">
        <f t="shared" ca="1" si="105"/>
        <v>0</v>
      </c>
      <c r="BN120" s="2" t="str">
        <f t="shared" si="88"/>
        <v>TA</v>
      </c>
      <c r="BO120" s="2">
        <f t="shared" si="141"/>
        <v>0</v>
      </c>
      <c r="BP120" s="2">
        <f t="shared" si="125"/>
        <v>1</v>
      </c>
      <c r="BR120" s="2">
        <f t="shared" si="142"/>
        <v>0</v>
      </c>
      <c r="BS120" s="2">
        <f t="shared" si="143"/>
        <v>0</v>
      </c>
      <c r="BT120" s="2">
        <f t="shared" si="144"/>
        <v>0</v>
      </c>
      <c r="BU120" s="2">
        <f t="shared" si="145"/>
        <v>0</v>
      </c>
      <c r="BV120" s="2">
        <f t="shared" si="146"/>
        <v>0</v>
      </c>
      <c r="BW120" s="2">
        <f t="shared" si="147"/>
        <v>0</v>
      </c>
      <c r="BX120" s="2">
        <f t="shared" si="148"/>
        <v>0</v>
      </c>
      <c r="BY120" s="2">
        <f t="shared" si="149"/>
        <v>0</v>
      </c>
      <c r="BZ120" s="2">
        <f t="shared" si="150"/>
        <v>0</v>
      </c>
      <c r="CA120" s="2">
        <f t="shared" si="151"/>
        <v>0</v>
      </c>
      <c r="CB120" s="2">
        <f t="shared" si="152"/>
        <v>0</v>
      </c>
      <c r="CC120" s="2">
        <f t="shared" si="153"/>
        <v>0</v>
      </c>
      <c r="CD120" s="2">
        <f t="shared" si="154"/>
        <v>0</v>
      </c>
      <c r="CE120" s="2">
        <f t="shared" si="155"/>
        <v>0</v>
      </c>
    </row>
    <row r="121" spans="1:83" x14ac:dyDescent="0.25">
      <c r="A121" s="10" t="str">
        <f>IF(AND(MID(B121,11,2)="10",MID(B121,7,2)="SV",MID(B121,3,1)="T"),"ТА-1  -  "&amp;VLOOKUP("SVT",Справочники!$B$100:$C$115,2,FALSE),IF(MID(B121,1,2)="00",VLOOKUP(MID(B121,7,2),Справочники!$B$100:$C$115,2,FALSE),IF(MID(B121,3,1)="K","КА",IF(MID(B121,3,1)="T","ТА","-"))&amp;"-"&amp;MID(B121,1,2)*1&amp;IF(MID(B121,IF(MID(B121,11,2)="09",10,9),1)="A","А","")&amp;IF(MID(B121,IF(MID(B121,11,2)="09",10,9),1)="B","Б","")&amp;"  -  "&amp;VLOOKUP(IF(AND(MID(B121,7,2)="SV",MID(B121,3,1)="T"),"SVT",MID(B121,7,2)),Справочники!$B$100:$C$115,2,FALSE)))</f>
        <v>ТА-4  -  δt_конд</v>
      </c>
      <c r="B121" s="15" t="s">
        <v>394</v>
      </c>
      <c r="C121" s="18">
        <v>15</v>
      </c>
      <c r="D121" s="18">
        <v>5</v>
      </c>
      <c r="E121" s="22" t="s">
        <v>608</v>
      </c>
      <c r="F121" s="22">
        <v>3</v>
      </c>
      <c r="G121" s="18"/>
      <c r="H121" s="20">
        <f t="shared" ca="1" si="86"/>
        <v>0</v>
      </c>
      <c r="I121" s="16" t="str">
        <f t="shared" si="87"/>
        <v>04T002TA0D25</v>
      </c>
      <c r="J121" s="54">
        <v>7.8871179000000513</v>
      </c>
      <c r="K121" s="54">
        <v>7.9456303100000341</v>
      </c>
      <c r="L121" s="54">
        <v>8.3286147300000497</v>
      </c>
      <c r="M121" s="54">
        <v>8.7336105000000384</v>
      </c>
      <c r="N121" s="54">
        <v>9.8096970600000457</v>
      </c>
      <c r="O121" s="54">
        <v>7.4616466100000274</v>
      </c>
      <c r="P121" s="54">
        <v>7.3607099600000154</v>
      </c>
      <c r="Q121" s="54">
        <v>7.9180590400000348</v>
      </c>
      <c r="R121" s="54">
        <v>7.7947981900000212</v>
      </c>
      <c r="S121" s="54">
        <v>7.2829567899999983</v>
      </c>
      <c r="T121" s="54">
        <v>8.31066189000002</v>
      </c>
      <c r="U121" s="54">
        <v>8.1266166000000482</v>
      </c>
      <c r="V121" s="54">
        <v>9.1479511700000486</v>
      </c>
      <c r="W121" s="56">
        <v>9.673499480000002</v>
      </c>
      <c r="X121" s="2">
        <f t="shared" ca="1" si="123"/>
        <v>0</v>
      </c>
      <c r="Y121" s="2">
        <f t="shared" ca="1" si="121"/>
        <v>0</v>
      </c>
      <c r="Z121" s="2">
        <f t="shared" ca="1" si="121"/>
        <v>0</v>
      </c>
      <c r="AA121" s="2">
        <f t="shared" ca="1" si="121"/>
        <v>0</v>
      </c>
      <c r="AB121" s="2">
        <f t="shared" ca="1" si="121"/>
        <v>0</v>
      </c>
      <c r="AC121" s="2">
        <f t="shared" ca="1" si="121"/>
        <v>0</v>
      </c>
      <c r="AD121" s="2">
        <f t="shared" ca="1" si="121"/>
        <v>0</v>
      </c>
      <c r="AE121" s="2">
        <f t="shared" ca="1" si="121"/>
        <v>0</v>
      </c>
      <c r="AF121" s="2">
        <f t="shared" ca="1" si="104"/>
        <v>0</v>
      </c>
      <c r="AG121" s="2">
        <f t="shared" ca="1" si="104"/>
        <v>0</v>
      </c>
      <c r="AH121" s="2">
        <f t="shared" ca="1" si="104"/>
        <v>0</v>
      </c>
      <c r="AI121" s="2">
        <f t="shared" ca="1" si="104"/>
        <v>0</v>
      </c>
      <c r="AJ121" s="2">
        <f t="shared" ca="1" si="104"/>
        <v>0</v>
      </c>
      <c r="AK121" s="2">
        <f t="shared" ca="1" si="104"/>
        <v>0</v>
      </c>
      <c r="AL121" s="55">
        <v>10.92030666095285</v>
      </c>
      <c r="AM121" s="55">
        <v>11.152936465677334</v>
      </c>
      <c r="AN121" s="55">
        <v>11.352597503224592</v>
      </c>
      <c r="AO121" s="55">
        <v>11.273279647001297</v>
      </c>
      <c r="AP121" s="55">
        <v>11.04113564616218</v>
      </c>
      <c r="AQ121" s="55">
        <v>11.067195216250916</v>
      </c>
      <c r="AR121" s="55">
        <v>10.430797826979136</v>
      </c>
      <c r="AS121" s="55">
        <v>10.795472302238004</v>
      </c>
      <c r="AT121" s="55">
        <v>11.010319950448421</v>
      </c>
      <c r="AU121" s="55">
        <v>11.49448865862939</v>
      </c>
      <c r="AV121" s="55">
        <v>11.463661689303342</v>
      </c>
      <c r="AW121" s="55">
        <v>11.610481892900754</v>
      </c>
      <c r="AX121" s="55">
        <v>10.995542643561194</v>
      </c>
      <c r="AY121" s="55">
        <v>10.884030154924323</v>
      </c>
      <c r="AZ121" s="2">
        <f t="shared" ca="1" si="124"/>
        <v>0</v>
      </c>
      <c r="BA121" s="2">
        <f t="shared" ca="1" si="122"/>
        <v>0</v>
      </c>
      <c r="BB121" s="2">
        <f t="shared" ca="1" si="122"/>
        <v>0</v>
      </c>
      <c r="BC121" s="2">
        <f t="shared" ca="1" si="122"/>
        <v>0</v>
      </c>
      <c r="BD121" s="2">
        <f t="shared" ca="1" si="122"/>
        <v>0</v>
      </c>
      <c r="BE121" s="2">
        <f t="shared" ca="1" si="122"/>
        <v>1</v>
      </c>
      <c r="BF121" s="2">
        <f t="shared" ca="1" si="122"/>
        <v>0</v>
      </c>
      <c r="BG121" s="2">
        <f t="shared" ca="1" si="122"/>
        <v>0</v>
      </c>
      <c r="BH121" s="2">
        <f t="shared" ca="1" si="105"/>
        <v>0</v>
      </c>
      <c r="BI121" s="2">
        <f t="shared" ca="1" si="105"/>
        <v>0</v>
      </c>
      <c r="BJ121" s="2">
        <f t="shared" ca="1" si="105"/>
        <v>0</v>
      </c>
      <c r="BK121" s="2">
        <f t="shared" ca="1" si="105"/>
        <v>0</v>
      </c>
      <c r="BL121" s="2">
        <f t="shared" ca="1" si="105"/>
        <v>0</v>
      </c>
      <c r="BM121" s="2">
        <f t="shared" ca="1" si="105"/>
        <v>0</v>
      </c>
      <c r="BN121" s="2" t="str">
        <f t="shared" si="88"/>
        <v>TA</v>
      </c>
      <c r="BO121" s="2">
        <f t="shared" si="141"/>
        <v>0</v>
      </c>
      <c r="BP121" s="2">
        <f t="shared" si="125"/>
        <v>1</v>
      </c>
      <c r="BR121" s="2">
        <f t="shared" si="142"/>
        <v>0</v>
      </c>
      <c r="BS121" s="2">
        <f t="shared" si="143"/>
        <v>0</v>
      </c>
      <c r="BT121" s="2">
        <f t="shared" si="144"/>
        <v>0</v>
      </c>
      <c r="BU121" s="2">
        <f t="shared" si="145"/>
        <v>0</v>
      </c>
      <c r="BV121" s="2">
        <f t="shared" si="146"/>
        <v>0</v>
      </c>
      <c r="BW121" s="2">
        <f t="shared" si="147"/>
        <v>0</v>
      </c>
      <c r="BX121" s="2">
        <f t="shared" si="148"/>
        <v>0</v>
      </c>
      <c r="BY121" s="2">
        <f t="shared" si="149"/>
        <v>0</v>
      </c>
      <c r="BZ121" s="2">
        <f t="shared" si="150"/>
        <v>0</v>
      </c>
      <c r="CA121" s="2">
        <f t="shared" si="151"/>
        <v>0</v>
      </c>
      <c r="CB121" s="2">
        <f t="shared" si="152"/>
        <v>0</v>
      </c>
      <c r="CC121" s="2">
        <f t="shared" si="153"/>
        <v>0</v>
      </c>
      <c r="CD121" s="2">
        <f t="shared" si="154"/>
        <v>0</v>
      </c>
      <c r="CE121" s="2">
        <f t="shared" si="155"/>
        <v>0</v>
      </c>
    </row>
    <row r="122" spans="1:83" x14ac:dyDescent="0.25">
      <c r="A122" s="10" t="str">
        <f>IF(AND(MID(B122,11,2)="10",MID(B122,7,2)="SV",MID(B122,3,1)="T"),"ТА-1  -  "&amp;VLOOKUP("SVT",Справочники!$B$100:$C$115,2,FALSE),IF(MID(B122,1,2)="00",VLOOKUP(MID(B122,7,2),Справочники!$B$100:$C$115,2,FALSE),IF(MID(B122,3,1)="K","КА",IF(MID(B122,3,1)="T","ТА","-"))&amp;"-"&amp;MID(B122,1,2)*1&amp;IF(MID(B122,IF(MID(B122,11,2)="09",10,9),1)="A","А","")&amp;IF(MID(B122,IF(MID(B122,11,2)="09",10,9),1)="B","Б","")&amp;"  -  "&amp;VLOOKUP(IF(AND(MID(B122,7,2)="SV",MID(B122,3,1)="T"),"SVT",MID(B122,7,2)),Справочники!$B$100:$C$115,2,FALSE)))</f>
        <v>ТА-5  -  δt_конд</v>
      </c>
      <c r="B122" s="15" t="s">
        <v>395</v>
      </c>
      <c r="C122" s="18">
        <v>15</v>
      </c>
      <c r="D122" s="18">
        <v>5</v>
      </c>
      <c r="E122" s="22" t="s">
        <v>608</v>
      </c>
      <c r="F122" s="22">
        <v>3</v>
      </c>
      <c r="G122" s="18"/>
      <c r="H122" s="20">
        <f t="shared" ca="1" si="86"/>
        <v>0</v>
      </c>
      <c r="I122" s="16" t="str">
        <f t="shared" si="87"/>
        <v>05T002TA0D25</v>
      </c>
      <c r="J122" s="54">
        <v>6.8668754200000368</v>
      </c>
      <c r="K122" s="54">
        <v>6.8007476100000321</v>
      </c>
      <c r="L122" s="54">
        <v>6.8803714200000243</v>
      </c>
      <c r="M122" s="54">
        <v>6.945362170000017</v>
      </c>
      <c r="N122" s="54">
        <v>6.9238584400000285</v>
      </c>
      <c r="O122" s="54">
        <v>6.5965631600000343</v>
      </c>
      <c r="P122" s="54">
        <v>6.6649995900000025</v>
      </c>
      <c r="Q122" s="54">
        <v>6.8446235700000013</v>
      </c>
      <c r="R122" s="54">
        <v>6.7178066300000427</v>
      </c>
      <c r="S122" s="54">
        <v>6.9884430800000352</v>
      </c>
      <c r="T122" s="54">
        <v>7.0603019200000201</v>
      </c>
      <c r="U122" s="54">
        <v>7.2801836899999941</v>
      </c>
      <c r="V122" s="54">
        <v>6.9812782400000497</v>
      </c>
      <c r="W122" s="56">
        <v>7.1731789200000193</v>
      </c>
      <c r="X122" s="2">
        <f t="shared" ca="1" si="123"/>
        <v>0</v>
      </c>
      <c r="Y122" s="2">
        <f t="shared" ca="1" si="121"/>
        <v>0</v>
      </c>
      <c r="Z122" s="2">
        <f t="shared" ca="1" si="121"/>
        <v>0</v>
      </c>
      <c r="AA122" s="2">
        <f t="shared" ca="1" si="121"/>
        <v>0</v>
      </c>
      <c r="AB122" s="2">
        <f t="shared" ca="1" si="121"/>
        <v>0</v>
      </c>
      <c r="AC122" s="2">
        <f t="shared" ca="1" si="121"/>
        <v>0</v>
      </c>
      <c r="AD122" s="2">
        <f t="shared" ca="1" si="121"/>
        <v>0</v>
      </c>
      <c r="AE122" s="2">
        <f t="shared" ca="1" si="121"/>
        <v>0</v>
      </c>
      <c r="AF122" s="2">
        <f t="shared" ca="1" si="104"/>
        <v>0</v>
      </c>
      <c r="AG122" s="2">
        <f t="shared" ca="1" si="104"/>
        <v>0</v>
      </c>
      <c r="AH122" s="2">
        <f t="shared" ca="1" si="104"/>
        <v>0</v>
      </c>
      <c r="AI122" s="2">
        <f t="shared" ca="1" si="104"/>
        <v>0</v>
      </c>
      <c r="AJ122" s="2">
        <f t="shared" ca="1" si="104"/>
        <v>0</v>
      </c>
      <c r="AK122" s="2">
        <f t="shared" ca="1" si="104"/>
        <v>0</v>
      </c>
      <c r="AL122" s="55">
        <v>10.036966254638164</v>
      </c>
      <c r="AM122" s="55">
        <v>9.827986553959013</v>
      </c>
      <c r="AN122" s="55">
        <v>10.132995046424549</v>
      </c>
      <c r="AO122" s="55">
        <v>10.153275694186132</v>
      </c>
      <c r="AP122" s="55">
        <v>10.173604588638545</v>
      </c>
      <c r="AQ122" s="55">
        <v>9.4198515824633287</v>
      </c>
      <c r="AR122" s="55">
        <v>9.7632616973052215</v>
      </c>
      <c r="AS122" s="55">
        <v>9.5362729815141165</v>
      </c>
      <c r="AT122" s="55">
        <v>9.4210209525170825</v>
      </c>
      <c r="AU122" s="55">
        <v>10.044104812602017</v>
      </c>
      <c r="AV122" s="55">
        <v>10.17370209250058</v>
      </c>
      <c r="AW122" s="55">
        <v>10.531162932364973</v>
      </c>
      <c r="AX122" s="55">
        <v>10.048907897466615</v>
      </c>
      <c r="AY122" s="55">
        <v>10.361054121755936</v>
      </c>
      <c r="AZ122" s="2">
        <f t="shared" ca="1" si="124"/>
        <v>0</v>
      </c>
      <c r="BA122" s="2">
        <f t="shared" ca="1" si="122"/>
        <v>0</v>
      </c>
      <c r="BB122" s="2">
        <f t="shared" ca="1" si="122"/>
        <v>0</v>
      </c>
      <c r="BC122" s="2">
        <f t="shared" ca="1" si="122"/>
        <v>0</v>
      </c>
      <c r="BD122" s="2">
        <f t="shared" ca="1" si="122"/>
        <v>0</v>
      </c>
      <c r="BE122" s="2">
        <f t="shared" ca="1" si="122"/>
        <v>1</v>
      </c>
      <c r="BF122" s="2">
        <f t="shared" ca="1" si="122"/>
        <v>0</v>
      </c>
      <c r="BG122" s="2">
        <f t="shared" ca="1" si="122"/>
        <v>0</v>
      </c>
      <c r="BH122" s="2">
        <f t="shared" ca="1" si="105"/>
        <v>0</v>
      </c>
      <c r="BI122" s="2">
        <f t="shared" ca="1" si="105"/>
        <v>0</v>
      </c>
      <c r="BJ122" s="2">
        <f t="shared" ca="1" si="105"/>
        <v>0</v>
      </c>
      <c r="BK122" s="2">
        <f t="shared" ca="1" si="105"/>
        <v>0</v>
      </c>
      <c r="BL122" s="2">
        <f t="shared" ca="1" si="105"/>
        <v>0</v>
      </c>
      <c r="BM122" s="2">
        <f t="shared" ca="1" si="105"/>
        <v>0</v>
      </c>
      <c r="BN122" s="2" t="str">
        <f t="shared" si="88"/>
        <v>TA</v>
      </c>
      <c r="BO122" s="2">
        <f t="shared" si="141"/>
        <v>0</v>
      </c>
      <c r="BP122" s="2">
        <f t="shared" si="125"/>
        <v>1</v>
      </c>
      <c r="BR122" s="2">
        <f t="shared" si="142"/>
        <v>0</v>
      </c>
      <c r="BS122" s="2">
        <f t="shared" si="143"/>
        <v>0</v>
      </c>
      <c r="BT122" s="2">
        <f t="shared" si="144"/>
        <v>0</v>
      </c>
      <c r="BU122" s="2">
        <f t="shared" si="145"/>
        <v>0</v>
      </c>
      <c r="BV122" s="2">
        <f t="shared" si="146"/>
        <v>0</v>
      </c>
      <c r="BW122" s="2">
        <f t="shared" si="147"/>
        <v>0</v>
      </c>
      <c r="BX122" s="2">
        <f t="shared" si="148"/>
        <v>0</v>
      </c>
      <c r="BY122" s="2">
        <f t="shared" si="149"/>
        <v>0</v>
      </c>
      <c r="BZ122" s="2">
        <f t="shared" si="150"/>
        <v>0</v>
      </c>
      <c r="CA122" s="2">
        <f t="shared" si="151"/>
        <v>0</v>
      </c>
      <c r="CB122" s="2">
        <f t="shared" si="152"/>
        <v>0</v>
      </c>
      <c r="CC122" s="2">
        <f t="shared" si="153"/>
        <v>0</v>
      </c>
      <c r="CD122" s="2">
        <f t="shared" si="154"/>
        <v>0</v>
      </c>
      <c r="CE122" s="2">
        <f t="shared" si="155"/>
        <v>0</v>
      </c>
    </row>
    <row r="123" spans="1:83" x14ac:dyDescent="0.25">
      <c r="A123" s="10" t="str">
        <f>IF(AND(MID(B123,11,2)="10",MID(B123,7,2)="SV",MID(B123,3,1)="T"),"ТА-1  -  "&amp;VLOOKUP("SVT",Справочники!$B$100:$C$115,2,FALSE),IF(MID(B123,1,2)="00",VLOOKUP(MID(B123,7,2),Справочники!$B$100:$C$115,2,FALSE),IF(MID(B123,3,1)="K","КА",IF(MID(B123,3,1)="T","ТА","-"))&amp;"-"&amp;MID(B123,1,2)*1&amp;IF(MID(B123,IF(MID(B123,11,2)="09",10,9),1)="A","А","")&amp;IF(MID(B123,IF(MID(B123,11,2)="09",10,9),1)="B","Б","")&amp;"  -  "&amp;VLOOKUP(IF(AND(MID(B123,7,2)="SV",MID(B123,3,1)="T"),"SVT",MID(B123,7,2)),Справочники!$B$100:$C$115,2,FALSE)))</f>
        <v>ТА-6  -  δt_конд</v>
      </c>
      <c r="B123" s="15" t="s">
        <v>396</v>
      </c>
      <c r="C123" s="18">
        <v>15</v>
      </c>
      <c r="D123" s="18">
        <v>5</v>
      </c>
      <c r="E123" s="22" t="s">
        <v>608</v>
      </c>
      <c r="F123" s="22">
        <v>3</v>
      </c>
      <c r="G123" s="18"/>
      <c r="H123" s="20">
        <f t="shared" ca="1" si="86"/>
        <v>0</v>
      </c>
      <c r="I123" s="16" t="str">
        <f t="shared" si="87"/>
        <v>06T002TA0D25</v>
      </c>
      <c r="J123" s="54">
        <v>12.093357620000013</v>
      </c>
      <c r="K123" s="54">
        <v>12.461243850000026</v>
      </c>
      <c r="L123" s="54">
        <v>12.209285030000025</v>
      </c>
      <c r="M123" s="54">
        <v>11.777073600000021</v>
      </c>
      <c r="N123" s="54">
        <v>11.835336550000012</v>
      </c>
      <c r="O123" s="54">
        <v>12.618086739999999</v>
      </c>
      <c r="P123" s="54">
        <v>14.230832319999996</v>
      </c>
      <c r="Q123" s="54">
        <v>13.187128150000033</v>
      </c>
      <c r="R123" s="54">
        <v>11.812222580000007</v>
      </c>
      <c r="S123" s="54">
        <v>11.961695580000024</v>
      </c>
      <c r="T123" s="54">
        <v>12.345052540000022</v>
      </c>
      <c r="U123" s="54">
        <v>12.828388740000051</v>
      </c>
      <c r="V123" s="54">
        <v>11.713197580000042</v>
      </c>
      <c r="W123" s="56">
        <v>10.914477590000047</v>
      </c>
      <c r="X123" s="2">
        <f t="shared" ca="1" si="123"/>
        <v>0</v>
      </c>
      <c r="Y123" s="2">
        <f t="shared" ca="1" si="121"/>
        <v>0</v>
      </c>
      <c r="Z123" s="2">
        <f t="shared" ca="1" si="121"/>
        <v>0</v>
      </c>
      <c r="AA123" s="2">
        <f t="shared" ca="1" si="121"/>
        <v>0</v>
      </c>
      <c r="AB123" s="2">
        <f t="shared" ca="1" si="121"/>
        <v>0</v>
      </c>
      <c r="AC123" s="2">
        <f t="shared" ca="1" si="121"/>
        <v>0</v>
      </c>
      <c r="AD123" s="2">
        <f t="shared" ca="1" si="121"/>
        <v>0</v>
      </c>
      <c r="AE123" s="2">
        <f t="shared" ca="1" si="121"/>
        <v>0</v>
      </c>
      <c r="AF123" s="2">
        <f t="shared" ca="1" si="104"/>
        <v>0</v>
      </c>
      <c r="AG123" s="2">
        <f t="shared" ca="1" si="104"/>
        <v>0</v>
      </c>
      <c r="AH123" s="2">
        <f t="shared" ca="1" si="104"/>
        <v>0</v>
      </c>
      <c r="AI123" s="2">
        <f t="shared" ca="1" si="104"/>
        <v>0</v>
      </c>
      <c r="AJ123" s="2">
        <f t="shared" ca="1" si="104"/>
        <v>0</v>
      </c>
      <c r="AK123" s="2">
        <f t="shared" ca="1" si="104"/>
        <v>0</v>
      </c>
      <c r="AL123" s="55">
        <v>11.129421642965845</v>
      </c>
      <c r="AM123" s="55">
        <v>10.665413793696453</v>
      </c>
      <c r="AN123" s="55">
        <v>11.113970410240094</v>
      </c>
      <c r="AO123" s="55">
        <v>11.047279608756661</v>
      </c>
      <c r="AP123" s="55">
        <v>11.041448228916844</v>
      </c>
      <c r="AQ123" s="55">
        <v>10.405623405166754</v>
      </c>
      <c r="AR123" s="55">
        <v>10.117367241816124</v>
      </c>
      <c r="AS123" s="55">
        <v>10.41300256577375</v>
      </c>
      <c r="AT123" s="55">
        <v>10.287878273260239</v>
      </c>
      <c r="AU123" s="55">
        <v>10.803943754899709</v>
      </c>
      <c r="AV123" s="55">
        <v>11.036840509262982</v>
      </c>
      <c r="AW123" s="55">
        <v>11.492157930420444</v>
      </c>
      <c r="AX123" s="55">
        <v>9.0898420699248259</v>
      </c>
      <c r="AY123" s="55">
        <v>8.396497931446449</v>
      </c>
      <c r="AZ123" s="2">
        <f t="shared" ca="1" si="124"/>
        <v>0</v>
      </c>
      <c r="BA123" s="2">
        <f t="shared" ca="1" si="122"/>
        <v>0</v>
      </c>
      <c r="BB123" s="2">
        <f t="shared" ca="1" si="122"/>
        <v>0</v>
      </c>
      <c r="BC123" s="2">
        <f t="shared" ca="1" si="122"/>
        <v>0</v>
      </c>
      <c r="BD123" s="2">
        <f t="shared" ca="1" si="122"/>
        <v>0</v>
      </c>
      <c r="BE123" s="2">
        <f t="shared" ca="1" si="122"/>
        <v>1</v>
      </c>
      <c r="BF123" s="2">
        <f t="shared" ca="1" si="122"/>
        <v>0</v>
      </c>
      <c r="BG123" s="2">
        <f t="shared" ca="1" si="122"/>
        <v>0</v>
      </c>
      <c r="BH123" s="2">
        <f t="shared" ca="1" si="105"/>
        <v>0</v>
      </c>
      <c r="BI123" s="2">
        <f t="shared" ca="1" si="105"/>
        <v>0</v>
      </c>
      <c r="BJ123" s="2">
        <f t="shared" ca="1" si="105"/>
        <v>0</v>
      </c>
      <c r="BK123" s="2">
        <f t="shared" ca="1" si="105"/>
        <v>0</v>
      </c>
      <c r="BL123" s="2">
        <f t="shared" ca="1" si="105"/>
        <v>0</v>
      </c>
      <c r="BM123" s="2">
        <f t="shared" ca="1" si="105"/>
        <v>0</v>
      </c>
      <c r="BN123" s="2" t="str">
        <f t="shared" si="88"/>
        <v>TA</v>
      </c>
      <c r="BO123" s="2">
        <f t="shared" si="141"/>
        <v>0</v>
      </c>
      <c r="BP123" s="2">
        <f t="shared" si="125"/>
        <v>1</v>
      </c>
      <c r="BR123" s="2">
        <f t="shared" si="142"/>
        <v>0</v>
      </c>
      <c r="BS123" s="2">
        <f t="shared" si="143"/>
        <v>0</v>
      </c>
      <c r="BT123" s="2">
        <f t="shared" si="144"/>
        <v>0</v>
      </c>
      <c r="BU123" s="2">
        <f t="shared" si="145"/>
        <v>0</v>
      </c>
      <c r="BV123" s="2">
        <f t="shared" si="146"/>
        <v>0</v>
      </c>
      <c r="BW123" s="2">
        <f t="shared" si="147"/>
        <v>0</v>
      </c>
      <c r="BX123" s="2">
        <f t="shared" si="148"/>
        <v>0</v>
      </c>
      <c r="BY123" s="2">
        <f t="shared" si="149"/>
        <v>0</v>
      </c>
      <c r="BZ123" s="2">
        <f t="shared" si="150"/>
        <v>0</v>
      </c>
      <c r="CA123" s="2">
        <f t="shared" si="151"/>
        <v>0</v>
      </c>
      <c r="CB123" s="2">
        <f t="shared" si="152"/>
        <v>0</v>
      </c>
      <c r="CC123" s="2">
        <f t="shared" si="153"/>
        <v>0</v>
      </c>
      <c r="CD123" s="2">
        <f t="shared" si="154"/>
        <v>0</v>
      </c>
      <c r="CE123" s="2">
        <f t="shared" si="155"/>
        <v>0</v>
      </c>
    </row>
    <row r="124" spans="1:83" x14ac:dyDescent="0.25">
      <c r="A124" s="10" t="str">
        <f>IF(AND(MID(B124,11,2)="10",MID(B124,7,2)="SV",MID(B124,3,1)="T"),"ТА-1  -  "&amp;VLOOKUP("SVT",Справочники!$B$100:$C$115,2,FALSE),IF(MID(B124,1,2)="00",VLOOKUP(MID(B124,7,2),Справочники!$B$100:$C$115,2,FALSE),IF(MID(B124,3,1)="K","КА",IF(MID(B124,3,1)="T","ТА","-"))&amp;"-"&amp;MID(B124,1,2)*1&amp;IF(MID(B124,IF(MID(B124,11,2)="09",10,9),1)="A","А","")&amp;IF(MID(B124,IF(MID(B124,11,2)="09",10,9),1)="B","Б","")&amp;"  -  "&amp;VLOOKUP(IF(AND(MID(B124,7,2)="SV",MID(B124,3,1)="T"),"SVT",MID(B124,7,2)),Справочники!$B$100:$C$115,2,FALSE)))</f>
        <v>ТА-7  -  δt_конд</v>
      </c>
      <c r="B124" s="15" t="s">
        <v>397</v>
      </c>
      <c r="C124" s="18">
        <v>15</v>
      </c>
      <c r="D124" s="18">
        <v>5</v>
      </c>
      <c r="E124" s="22" t="s">
        <v>608</v>
      </c>
      <c r="F124" s="22">
        <v>3</v>
      </c>
      <c r="G124" s="18"/>
      <c r="H124" s="20">
        <f t="shared" ca="1" si="86"/>
        <v>0</v>
      </c>
      <c r="I124" s="16" t="str">
        <f t="shared" si="87"/>
        <v>07T002TA0C25</v>
      </c>
      <c r="J124" s="54">
        <v>6.0280039300000272</v>
      </c>
      <c r="K124" s="54">
        <v>5.9063012899999983</v>
      </c>
      <c r="L124" s="54">
        <v>6.4318799800000281</v>
      </c>
      <c r="M124" s="54">
        <v>6.4471114000000345</v>
      </c>
      <c r="N124" s="54">
        <v>6.6839103100000212</v>
      </c>
      <c r="O124" s="54">
        <v>6.5833101000000038</v>
      </c>
      <c r="P124" s="54">
        <v>6.5574557700000042</v>
      </c>
      <c r="Q124" s="54">
        <v>6.4694590000000378</v>
      </c>
      <c r="R124" s="54">
        <v>6.4236325700000307</v>
      </c>
      <c r="S124" s="54">
        <v>6.8215574800000489</v>
      </c>
      <c r="T124" s="54">
        <v>6.9474875199999957</v>
      </c>
      <c r="U124" s="54">
        <v>7.1549345100000092</v>
      </c>
      <c r="V124" s="54">
        <v>7.070167350000041</v>
      </c>
      <c r="W124" s="56">
        <v>6.7096624500000175</v>
      </c>
      <c r="X124" s="2">
        <f t="shared" ca="1" si="123"/>
        <v>0</v>
      </c>
      <c r="Y124" s="2">
        <f t="shared" ca="1" si="121"/>
        <v>0</v>
      </c>
      <c r="Z124" s="2">
        <f t="shared" ca="1" si="121"/>
        <v>0</v>
      </c>
      <c r="AA124" s="2">
        <f t="shared" ca="1" si="121"/>
        <v>0</v>
      </c>
      <c r="AB124" s="2">
        <f t="shared" ca="1" si="121"/>
        <v>0</v>
      </c>
      <c r="AC124" s="2">
        <f t="shared" ca="1" si="121"/>
        <v>0</v>
      </c>
      <c r="AD124" s="2">
        <f t="shared" ca="1" si="121"/>
        <v>0</v>
      </c>
      <c r="AE124" s="2">
        <f t="shared" ca="1" si="121"/>
        <v>0</v>
      </c>
      <c r="AF124" s="2">
        <f t="shared" ca="1" si="104"/>
        <v>0</v>
      </c>
      <c r="AG124" s="2">
        <f t="shared" ca="1" si="104"/>
        <v>0</v>
      </c>
      <c r="AH124" s="2">
        <f t="shared" ca="1" si="104"/>
        <v>0</v>
      </c>
      <c r="AI124" s="2">
        <f t="shared" ca="1" si="104"/>
        <v>0</v>
      </c>
      <c r="AJ124" s="2">
        <f t="shared" ca="1" si="104"/>
        <v>0</v>
      </c>
      <c r="AK124" s="2">
        <f t="shared" ca="1" si="104"/>
        <v>0</v>
      </c>
      <c r="AL124" s="55">
        <v>7.3359499123826524</v>
      </c>
      <c r="AM124" s="55">
        <v>7.1634385865205354</v>
      </c>
      <c r="AN124" s="55">
        <v>7.5211193293988119</v>
      </c>
      <c r="AO124" s="55">
        <v>7.4886722777002444</v>
      </c>
      <c r="AP124" s="55">
        <v>7.9737410568621012</v>
      </c>
      <c r="AQ124" s="55">
        <v>7.8290426998353571</v>
      </c>
      <c r="AR124" s="55">
        <v>7.7931034752685502</v>
      </c>
      <c r="AS124" s="55">
        <v>7.5027786952530064</v>
      </c>
      <c r="AT124" s="55">
        <v>7.4085618267951956</v>
      </c>
      <c r="AU124" s="55">
        <v>8.0591333519843769</v>
      </c>
      <c r="AV124" s="55">
        <v>8.236845254240297</v>
      </c>
      <c r="AW124" s="55">
        <v>8.7198239934302535</v>
      </c>
      <c r="AX124" s="55">
        <v>8.737995436208724</v>
      </c>
      <c r="AY124" s="55">
        <v>8.3276476709109346</v>
      </c>
      <c r="AZ124" s="2">
        <f t="shared" ca="1" si="124"/>
        <v>0</v>
      </c>
      <c r="BA124" s="2">
        <f t="shared" ca="1" si="122"/>
        <v>0</v>
      </c>
      <c r="BB124" s="2">
        <f t="shared" ca="1" si="122"/>
        <v>0</v>
      </c>
      <c r="BC124" s="2">
        <f t="shared" ca="1" si="122"/>
        <v>0</v>
      </c>
      <c r="BD124" s="2">
        <f t="shared" ca="1" si="122"/>
        <v>0</v>
      </c>
      <c r="BE124" s="2">
        <f t="shared" ca="1" si="122"/>
        <v>1</v>
      </c>
      <c r="BF124" s="2">
        <f t="shared" ca="1" si="122"/>
        <v>0</v>
      </c>
      <c r="BG124" s="2">
        <f t="shared" ca="1" si="122"/>
        <v>0</v>
      </c>
      <c r="BH124" s="2">
        <f t="shared" ca="1" si="105"/>
        <v>0</v>
      </c>
      <c r="BI124" s="2">
        <f t="shared" ca="1" si="105"/>
        <v>0</v>
      </c>
      <c r="BJ124" s="2">
        <f t="shared" ca="1" si="105"/>
        <v>0</v>
      </c>
      <c r="BK124" s="2">
        <f t="shared" ca="1" si="105"/>
        <v>0</v>
      </c>
      <c r="BL124" s="2">
        <f t="shared" ca="1" si="105"/>
        <v>0</v>
      </c>
      <c r="BM124" s="2">
        <f t="shared" ca="1" si="105"/>
        <v>0</v>
      </c>
      <c r="BN124" s="2" t="str">
        <f t="shared" si="88"/>
        <v>TA</v>
      </c>
      <c r="BO124" s="2">
        <f t="shared" si="141"/>
        <v>0</v>
      </c>
      <c r="BP124" s="2">
        <f t="shared" si="125"/>
        <v>1</v>
      </c>
      <c r="BR124" s="2">
        <f t="shared" si="142"/>
        <v>0</v>
      </c>
      <c r="BS124" s="2">
        <f t="shared" si="143"/>
        <v>0</v>
      </c>
      <c r="BT124" s="2">
        <f t="shared" si="144"/>
        <v>0</v>
      </c>
      <c r="BU124" s="2">
        <f t="shared" si="145"/>
        <v>0</v>
      </c>
      <c r="BV124" s="2">
        <f t="shared" si="146"/>
        <v>0</v>
      </c>
      <c r="BW124" s="2">
        <f t="shared" si="147"/>
        <v>0</v>
      </c>
      <c r="BX124" s="2">
        <f t="shared" si="148"/>
        <v>0</v>
      </c>
      <c r="BY124" s="2">
        <f t="shared" si="149"/>
        <v>0</v>
      </c>
      <c r="BZ124" s="2">
        <f t="shared" si="150"/>
        <v>0</v>
      </c>
      <c r="CA124" s="2">
        <f t="shared" si="151"/>
        <v>0</v>
      </c>
      <c r="CB124" s="2">
        <f t="shared" si="152"/>
        <v>0</v>
      </c>
      <c r="CC124" s="2">
        <f t="shared" si="153"/>
        <v>0</v>
      </c>
      <c r="CD124" s="2">
        <f t="shared" si="154"/>
        <v>0</v>
      </c>
      <c r="CE124" s="2">
        <f t="shared" si="155"/>
        <v>0</v>
      </c>
    </row>
    <row r="125" spans="1:83" x14ac:dyDescent="0.25">
      <c r="A125" s="10" t="str">
        <f>IF(AND(MID(B125,11,2)="10",MID(B125,7,2)="SV",MID(B125,3,1)="T"),"ТА-1  -  "&amp;VLOOKUP("SVT",Справочники!$B$100:$C$115,2,FALSE),IF(MID(B125,1,2)="00",VLOOKUP(MID(B125,7,2),Справочники!$B$100:$C$115,2,FALSE),IF(MID(B125,3,1)="K","КА",IF(MID(B125,3,1)="T","ТА","-"))&amp;"-"&amp;MID(B125,1,2)*1&amp;IF(MID(B125,IF(MID(B125,11,2)="09",10,9),1)="A","А","")&amp;IF(MID(B125,IF(MID(B125,11,2)="09",10,9),1)="B","Б","")&amp;"  -  "&amp;VLOOKUP(IF(AND(MID(B125,7,2)="SV",MID(B125,3,1)="T"),"SVT",MID(B125,7,2)),Справочники!$B$100:$C$115,2,FALSE)))</f>
        <v>ТА-8  -  δt_конд</v>
      </c>
      <c r="B125" s="15" t="s">
        <v>398</v>
      </c>
      <c r="C125" s="18">
        <v>15</v>
      </c>
      <c r="D125" s="18">
        <v>5</v>
      </c>
      <c r="E125" s="22" t="s">
        <v>608</v>
      </c>
      <c r="F125" s="22">
        <v>3</v>
      </c>
      <c r="G125" s="18"/>
      <c r="H125" s="20">
        <f t="shared" ca="1" si="86"/>
        <v>0</v>
      </c>
      <c r="I125" s="16" t="str">
        <f t="shared" si="87"/>
        <v>08T002TA0C25</v>
      </c>
      <c r="J125" s="54">
        <v>0</v>
      </c>
      <c r="K125" s="54">
        <v>0</v>
      </c>
      <c r="L125" s="54">
        <v>0</v>
      </c>
      <c r="M125" s="54">
        <v>0</v>
      </c>
      <c r="N125" s="54">
        <v>0</v>
      </c>
      <c r="O125" s="54">
        <v>0</v>
      </c>
      <c r="P125" s="54">
        <v>0</v>
      </c>
      <c r="Q125" s="54">
        <v>0</v>
      </c>
      <c r="R125" s="54">
        <v>0</v>
      </c>
      <c r="S125" s="54">
        <v>0</v>
      </c>
      <c r="T125" s="54">
        <v>0</v>
      </c>
      <c r="U125" s="54">
        <v>0</v>
      </c>
      <c r="V125" s="54">
        <v>0</v>
      </c>
      <c r="W125" s="56">
        <v>0</v>
      </c>
      <c r="X125" s="2">
        <f t="shared" ca="1" si="123"/>
        <v>0</v>
      </c>
      <c r="Y125" s="2">
        <f t="shared" ca="1" si="121"/>
        <v>0</v>
      </c>
      <c r="Z125" s="2">
        <f t="shared" ca="1" si="121"/>
        <v>0</v>
      </c>
      <c r="AA125" s="2">
        <f t="shared" ca="1" si="121"/>
        <v>0</v>
      </c>
      <c r="AB125" s="2">
        <f t="shared" ca="1" si="121"/>
        <v>0</v>
      </c>
      <c r="AC125" s="2">
        <f t="shared" ca="1" si="121"/>
        <v>0</v>
      </c>
      <c r="AD125" s="2">
        <f t="shared" ca="1" si="121"/>
        <v>0</v>
      </c>
      <c r="AE125" s="2">
        <f t="shared" ca="1" si="121"/>
        <v>0</v>
      </c>
      <c r="AF125" s="2">
        <f t="shared" ca="1" si="104"/>
        <v>0</v>
      </c>
      <c r="AG125" s="2">
        <f t="shared" ca="1" si="104"/>
        <v>0</v>
      </c>
      <c r="AH125" s="2">
        <f t="shared" ca="1" si="104"/>
        <v>0</v>
      </c>
      <c r="AI125" s="2">
        <f t="shared" ca="1" si="104"/>
        <v>0</v>
      </c>
      <c r="AJ125" s="2">
        <f t="shared" ca="1" si="104"/>
        <v>0</v>
      </c>
      <c r="AK125" s="2">
        <f t="shared" ca="1" si="104"/>
        <v>0</v>
      </c>
      <c r="AL125" s="55">
        <v>0</v>
      </c>
      <c r="AM125" s="55">
        <v>0</v>
      </c>
      <c r="AN125" s="55">
        <v>0</v>
      </c>
      <c r="AO125" s="55">
        <v>0</v>
      </c>
      <c r="AP125" s="55">
        <v>0</v>
      </c>
      <c r="AQ125" s="55">
        <v>0</v>
      </c>
      <c r="AR125" s="55">
        <v>0</v>
      </c>
      <c r="AS125" s="55">
        <v>0</v>
      </c>
      <c r="AT125" s="55">
        <v>0</v>
      </c>
      <c r="AU125" s="55">
        <v>0</v>
      </c>
      <c r="AV125" s="55">
        <v>0</v>
      </c>
      <c r="AW125" s="55">
        <v>0</v>
      </c>
      <c r="AX125" s="55">
        <v>0</v>
      </c>
      <c r="AY125" s="55">
        <v>0</v>
      </c>
      <c r="AZ125" s="2">
        <f t="shared" ca="1" si="124"/>
        <v>0</v>
      </c>
      <c r="BA125" s="2">
        <f t="shared" ca="1" si="122"/>
        <v>0</v>
      </c>
      <c r="BB125" s="2">
        <f t="shared" ca="1" si="122"/>
        <v>0</v>
      </c>
      <c r="BC125" s="2">
        <f t="shared" ca="1" si="122"/>
        <v>0</v>
      </c>
      <c r="BD125" s="2">
        <f t="shared" ca="1" si="122"/>
        <v>0</v>
      </c>
      <c r="BE125" s="2">
        <f t="shared" ca="1" si="122"/>
        <v>1</v>
      </c>
      <c r="BF125" s="2">
        <f t="shared" ca="1" si="122"/>
        <v>0</v>
      </c>
      <c r="BG125" s="2">
        <f t="shared" ca="1" si="122"/>
        <v>0</v>
      </c>
      <c r="BH125" s="2">
        <f t="shared" ca="1" si="105"/>
        <v>0</v>
      </c>
      <c r="BI125" s="2">
        <f t="shared" ca="1" si="105"/>
        <v>0</v>
      </c>
      <c r="BJ125" s="2">
        <f t="shared" ca="1" si="105"/>
        <v>0</v>
      </c>
      <c r="BK125" s="2">
        <f t="shared" ca="1" si="105"/>
        <v>0</v>
      </c>
      <c r="BL125" s="2">
        <f t="shared" ca="1" si="105"/>
        <v>0</v>
      </c>
      <c r="BM125" s="2">
        <f t="shared" ca="1" si="105"/>
        <v>0</v>
      </c>
      <c r="BN125" s="2" t="str">
        <f t="shared" si="88"/>
        <v>TA</v>
      </c>
      <c r="BP125" s="2">
        <f t="shared" si="125"/>
        <v>0</v>
      </c>
      <c r="BR125" s="2">
        <f t="shared" si="142"/>
        <v>0</v>
      </c>
      <c r="BS125" s="2">
        <f t="shared" si="143"/>
        <v>0</v>
      </c>
      <c r="BT125" s="2">
        <f t="shared" si="144"/>
        <v>0</v>
      </c>
      <c r="BU125" s="2">
        <f t="shared" si="145"/>
        <v>0</v>
      </c>
      <c r="BV125" s="2">
        <f t="shared" si="146"/>
        <v>0</v>
      </c>
      <c r="BW125" s="2">
        <f t="shared" si="147"/>
        <v>0</v>
      </c>
      <c r="BX125" s="2">
        <f t="shared" si="148"/>
        <v>0</v>
      </c>
      <c r="BY125" s="2">
        <f t="shared" si="149"/>
        <v>0</v>
      </c>
      <c r="BZ125" s="2">
        <f t="shared" si="150"/>
        <v>0</v>
      </c>
      <c r="CA125" s="2">
        <f t="shared" si="151"/>
        <v>0</v>
      </c>
      <c r="CB125" s="2">
        <f t="shared" si="152"/>
        <v>0</v>
      </c>
      <c r="CC125" s="2">
        <f t="shared" si="153"/>
        <v>0</v>
      </c>
      <c r="CD125" s="2">
        <f t="shared" si="154"/>
        <v>0</v>
      </c>
      <c r="CE125" s="2">
        <f t="shared" si="155"/>
        <v>0</v>
      </c>
    </row>
    <row r="126" spans="1:83" x14ac:dyDescent="0.25">
      <c r="A126" s="10" t="str">
        <f>IF(AND(MID(B126,11,2)="10",MID(B126,7,2)="SV",MID(B126,3,1)="T"),"ТА-1  -  "&amp;VLOOKUP("SVT",Справочники!$B$100:$C$115,2,FALSE),IF(MID(B126,1,2)="00",VLOOKUP(MID(B126,7,2),Справочники!$B$100:$C$115,2,FALSE),IF(MID(B126,3,1)="K","КА",IF(MID(B126,3,1)="T","ТА","-"))&amp;"-"&amp;MID(B126,1,2)*1&amp;IF(MID(B126,IF(MID(B126,11,2)="09",10,9),1)="A","А","")&amp;IF(MID(B126,IF(MID(B126,11,2)="09",10,9),1)="B","Б","")&amp;"  -  "&amp;VLOOKUP(IF(AND(MID(B126,7,2)="SV",MID(B126,3,1)="T"),"SVT",MID(B126,7,2)),Справочники!$B$100:$C$115,2,FALSE)))</f>
        <v>ТА-9  -  δt_конд</v>
      </c>
      <c r="B126" s="15" t="s">
        <v>399</v>
      </c>
      <c r="C126" s="18">
        <v>15</v>
      </c>
      <c r="D126" s="18">
        <v>5</v>
      </c>
      <c r="E126" s="22" t="s">
        <v>608</v>
      </c>
      <c r="F126" s="22">
        <v>3</v>
      </c>
      <c r="G126" s="18"/>
      <c r="H126" s="20">
        <f t="shared" ca="1" si="86"/>
        <v>0</v>
      </c>
      <c r="I126" s="16" t="str">
        <f t="shared" si="87"/>
        <v>09T002TA0C25</v>
      </c>
      <c r="J126" s="54">
        <v>8.8321676400000229</v>
      </c>
      <c r="K126" s="54">
        <v>8.8427096899999995</v>
      </c>
      <c r="L126" s="54">
        <v>8.8840475000000012</v>
      </c>
      <c r="M126" s="54">
        <v>8.8182178600000505</v>
      </c>
      <c r="N126" s="54">
        <v>8.8196549199999978</v>
      </c>
      <c r="O126" s="54">
        <v>8.7027096899999989</v>
      </c>
      <c r="P126" s="54">
        <v>8.7737743700000124</v>
      </c>
      <c r="Q126" s="54">
        <v>9.3421676400000226</v>
      </c>
      <c r="R126" s="54">
        <v>9.8286642000000413</v>
      </c>
      <c r="S126" s="54">
        <v>9.7760166200000089</v>
      </c>
      <c r="T126" s="54">
        <v>10.445898460000013</v>
      </c>
      <c r="U126" s="54">
        <v>9.9913240600000375</v>
      </c>
      <c r="V126" s="54">
        <v>10.416016620000009</v>
      </c>
      <c r="W126" s="56">
        <v>10.003774370000013</v>
      </c>
      <c r="X126" s="2">
        <f t="shared" ca="1" si="123"/>
        <v>0</v>
      </c>
      <c r="Y126" s="2">
        <f t="shared" ca="1" si="121"/>
        <v>0</v>
      </c>
      <c r="Z126" s="2">
        <f t="shared" ca="1" si="121"/>
        <v>0</v>
      </c>
      <c r="AA126" s="2">
        <f t="shared" ca="1" si="121"/>
        <v>0</v>
      </c>
      <c r="AB126" s="2">
        <f t="shared" ca="1" si="121"/>
        <v>0</v>
      </c>
      <c r="AC126" s="2">
        <f t="shared" ca="1" si="121"/>
        <v>0</v>
      </c>
      <c r="AD126" s="2">
        <f t="shared" ca="1" si="121"/>
        <v>0</v>
      </c>
      <c r="AE126" s="2">
        <f t="shared" ca="1" si="121"/>
        <v>0</v>
      </c>
      <c r="AF126" s="2">
        <f t="shared" ca="1" si="104"/>
        <v>0</v>
      </c>
      <c r="AG126" s="2">
        <f t="shared" ca="1" si="104"/>
        <v>0</v>
      </c>
      <c r="AH126" s="2">
        <f t="shared" ca="1" si="104"/>
        <v>0</v>
      </c>
      <c r="AI126" s="2">
        <f t="shared" ca="1" si="104"/>
        <v>0</v>
      </c>
      <c r="AJ126" s="2">
        <f t="shared" ca="1" si="104"/>
        <v>0</v>
      </c>
      <c r="AK126" s="2">
        <f t="shared" ca="1" si="104"/>
        <v>0</v>
      </c>
      <c r="AL126" s="55">
        <v>8.8526460631892654</v>
      </c>
      <c r="AM126" s="55">
        <v>8.8448869690269643</v>
      </c>
      <c r="AN126" s="55">
        <v>8.9722400795401018</v>
      </c>
      <c r="AO126" s="55">
        <v>8.9357004029948826</v>
      </c>
      <c r="AP126" s="55">
        <v>8.7455022856151423</v>
      </c>
      <c r="AQ126" s="55">
        <v>8.2833933877814996</v>
      </c>
      <c r="AR126" s="55">
        <v>8.3411185008786628</v>
      </c>
      <c r="AS126" s="55">
        <v>7.8835804822502666</v>
      </c>
      <c r="AT126" s="55">
        <v>7.8676233812554281</v>
      </c>
      <c r="AU126" s="55">
        <v>8.5158782605777237</v>
      </c>
      <c r="AV126" s="55">
        <v>8.4837234161355468</v>
      </c>
      <c r="AW126" s="55">
        <v>9.2817816804393658</v>
      </c>
      <c r="AX126" s="55">
        <v>9.2053165357051636</v>
      </c>
      <c r="AY126" s="55">
        <v>9.2302990630226009</v>
      </c>
      <c r="AZ126" s="2">
        <f t="shared" ca="1" si="124"/>
        <v>0</v>
      </c>
      <c r="BA126" s="2">
        <f t="shared" ca="1" si="122"/>
        <v>0</v>
      </c>
      <c r="BB126" s="2">
        <f t="shared" ca="1" si="122"/>
        <v>0</v>
      </c>
      <c r="BC126" s="2">
        <f t="shared" ca="1" si="122"/>
        <v>0</v>
      </c>
      <c r="BD126" s="2">
        <f t="shared" ca="1" si="122"/>
        <v>0</v>
      </c>
      <c r="BE126" s="2">
        <f t="shared" ca="1" si="122"/>
        <v>1</v>
      </c>
      <c r="BF126" s="2">
        <f t="shared" ca="1" si="122"/>
        <v>0</v>
      </c>
      <c r="BG126" s="2">
        <f t="shared" ca="1" si="122"/>
        <v>0</v>
      </c>
      <c r="BH126" s="2">
        <f t="shared" ca="1" si="105"/>
        <v>0</v>
      </c>
      <c r="BI126" s="2">
        <f t="shared" ca="1" si="105"/>
        <v>0</v>
      </c>
      <c r="BJ126" s="2">
        <f t="shared" ca="1" si="105"/>
        <v>0</v>
      </c>
      <c r="BK126" s="2">
        <f t="shared" ca="1" si="105"/>
        <v>0</v>
      </c>
      <c r="BL126" s="2">
        <f t="shared" ca="1" si="105"/>
        <v>0</v>
      </c>
      <c r="BM126" s="2">
        <f t="shared" ca="1" si="105"/>
        <v>0</v>
      </c>
      <c r="BN126" s="2" t="str">
        <f t="shared" si="88"/>
        <v>TA</v>
      </c>
      <c r="BO126" s="2">
        <f t="shared" ref="BO126:BO134" si="156">IF(AND(COUNTIF(J126:W126,"&gt;0")&gt;6,COUNTIF(J126:W126,"&gt;0")=SUM(BR126:CE126)),SUM(BR126:CE126),0)</f>
        <v>0</v>
      </c>
      <c r="BP126" s="2">
        <f t="shared" si="125"/>
        <v>1</v>
      </c>
      <c r="BR126" s="2">
        <f t="shared" si="142"/>
        <v>0</v>
      </c>
      <c r="BS126" s="2">
        <f t="shared" si="143"/>
        <v>0</v>
      </c>
      <c r="BT126" s="2">
        <f t="shared" si="144"/>
        <v>0</v>
      </c>
      <c r="BU126" s="2">
        <f t="shared" si="145"/>
        <v>0</v>
      </c>
      <c r="BV126" s="2">
        <f t="shared" si="146"/>
        <v>0</v>
      </c>
      <c r="BW126" s="2">
        <f t="shared" si="147"/>
        <v>0</v>
      </c>
      <c r="BX126" s="2">
        <f t="shared" si="148"/>
        <v>0</v>
      </c>
      <c r="BY126" s="2">
        <f t="shared" si="149"/>
        <v>0</v>
      </c>
      <c r="BZ126" s="2">
        <f t="shared" si="150"/>
        <v>0</v>
      </c>
      <c r="CA126" s="2">
        <f t="shared" si="151"/>
        <v>0</v>
      </c>
      <c r="CB126" s="2">
        <f t="shared" si="152"/>
        <v>0</v>
      </c>
      <c r="CC126" s="2">
        <f t="shared" si="153"/>
        <v>0</v>
      </c>
      <c r="CD126" s="2">
        <f t="shared" si="154"/>
        <v>0</v>
      </c>
      <c r="CE126" s="2">
        <f t="shared" si="155"/>
        <v>0</v>
      </c>
    </row>
    <row r="127" spans="1:83" x14ac:dyDescent="0.25">
      <c r="A127" s="10" t="str">
        <f>IF(AND(MID(B127,11,2)="10",MID(B127,7,2)="SV",MID(B127,3,1)="T"),"ТА-1  -  "&amp;VLOOKUP("SVT",Справочники!$B$100:$C$115,2,FALSE),IF(MID(B127,1,2)="00",VLOOKUP(MID(B127,7,2),Справочники!$B$100:$C$115,2,FALSE),IF(MID(B127,3,1)="K","КА",IF(MID(B127,3,1)="T","ТА","-"))&amp;"-"&amp;MID(B127,1,2)*1&amp;IF(MID(B127,IF(MID(B127,11,2)="09",10,9),1)="A","А","")&amp;IF(MID(B127,IF(MID(B127,11,2)="09",10,9),1)="B","Б","")&amp;"  -  "&amp;VLOOKUP(IF(AND(MID(B127,7,2)="SV",MID(B127,3,1)="T"),"SVT",MID(B127,7,2)),Справочники!$B$100:$C$115,2,FALSE)))</f>
        <v>ТА-10  -  δt_конд</v>
      </c>
      <c r="B127" s="15" t="s">
        <v>400</v>
      </c>
      <c r="C127" s="18">
        <v>15</v>
      </c>
      <c r="D127" s="18">
        <v>5</v>
      </c>
      <c r="E127" s="22" t="s">
        <v>608</v>
      </c>
      <c r="F127" s="22">
        <v>3</v>
      </c>
      <c r="G127" s="18"/>
      <c r="H127" s="20">
        <f t="shared" ca="1" si="86"/>
        <v>0</v>
      </c>
      <c r="I127" s="16" t="str">
        <f t="shared" si="87"/>
        <v>10T002TA0C25</v>
      </c>
      <c r="J127" s="54">
        <v>8.5157932499999944</v>
      </c>
      <c r="K127" s="54">
        <v>8.1698287400000495</v>
      </c>
      <c r="L127" s="54">
        <v>8.5658984600000121</v>
      </c>
      <c r="M127" s="54">
        <v>8.4621676400000236</v>
      </c>
      <c r="N127" s="54">
        <v>8.7060166200000086</v>
      </c>
      <c r="O127" s="54">
        <v>8.2613240600000388</v>
      </c>
      <c r="P127" s="54">
        <v>8.1337743700000118</v>
      </c>
      <c r="Q127" s="54">
        <v>7.8861792099999963</v>
      </c>
      <c r="R127" s="54">
        <v>7.9261792099999955</v>
      </c>
      <c r="S127" s="54">
        <v>8.2625421800000414</v>
      </c>
      <c r="T127" s="54">
        <v>8.2116366200000037</v>
      </c>
      <c r="U127" s="54">
        <v>8.6596549199999977</v>
      </c>
      <c r="V127" s="54">
        <v>8.8096549199999981</v>
      </c>
      <c r="W127" s="56">
        <v>8.6085380699999945</v>
      </c>
      <c r="X127" s="2">
        <f t="shared" ca="1" si="123"/>
        <v>0</v>
      </c>
      <c r="Y127" s="2">
        <f t="shared" ca="1" si="121"/>
        <v>0</v>
      </c>
      <c r="Z127" s="2">
        <f t="shared" ca="1" si="121"/>
        <v>0</v>
      </c>
      <c r="AA127" s="2">
        <f t="shared" ca="1" si="121"/>
        <v>0</v>
      </c>
      <c r="AB127" s="2">
        <f t="shared" ca="1" si="121"/>
        <v>0</v>
      </c>
      <c r="AC127" s="2">
        <f t="shared" ca="1" si="121"/>
        <v>0</v>
      </c>
      <c r="AD127" s="2">
        <f t="shared" ca="1" si="121"/>
        <v>0</v>
      </c>
      <c r="AE127" s="2">
        <f t="shared" ca="1" si="121"/>
        <v>0</v>
      </c>
      <c r="AF127" s="2">
        <f t="shared" ca="1" si="104"/>
        <v>0</v>
      </c>
      <c r="AG127" s="2">
        <f t="shared" ca="1" si="104"/>
        <v>0</v>
      </c>
      <c r="AH127" s="2">
        <f t="shared" ca="1" si="104"/>
        <v>0</v>
      </c>
      <c r="AI127" s="2">
        <f t="shared" ca="1" si="104"/>
        <v>0</v>
      </c>
      <c r="AJ127" s="2">
        <f t="shared" ca="1" si="104"/>
        <v>0</v>
      </c>
      <c r="AK127" s="2">
        <f t="shared" ca="1" si="104"/>
        <v>0</v>
      </c>
      <c r="AL127" s="55">
        <v>8.6520403422471048</v>
      </c>
      <c r="AM127" s="55">
        <v>7.9864685771007959</v>
      </c>
      <c r="AN127" s="55">
        <v>8.5878719429791452</v>
      </c>
      <c r="AO127" s="55">
        <v>8.3990587210923309</v>
      </c>
      <c r="AP127" s="55">
        <v>8.6704372655043738</v>
      </c>
      <c r="AQ127" s="55">
        <v>8.0539403473271705</v>
      </c>
      <c r="AR127" s="55">
        <v>8.082399652246556</v>
      </c>
      <c r="AS127" s="55">
        <v>7.5896213139665152</v>
      </c>
      <c r="AT127" s="55">
        <v>7.6445735061315201</v>
      </c>
      <c r="AU127" s="55">
        <v>8.2353861459115176</v>
      </c>
      <c r="AV127" s="55">
        <v>8.2534259740183931</v>
      </c>
      <c r="AW127" s="55">
        <v>9.0549055461781176</v>
      </c>
      <c r="AX127" s="55">
        <v>9.1429985590860952</v>
      </c>
      <c r="AY127" s="55">
        <v>8.4768410427506815</v>
      </c>
      <c r="AZ127" s="2">
        <f t="shared" ca="1" si="124"/>
        <v>0</v>
      </c>
      <c r="BA127" s="2">
        <f t="shared" ca="1" si="122"/>
        <v>0</v>
      </c>
      <c r="BB127" s="2">
        <f t="shared" ca="1" si="122"/>
        <v>0</v>
      </c>
      <c r="BC127" s="2">
        <f t="shared" ca="1" si="122"/>
        <v>0</v>
      </c>
      <c r="BD127" s="2">
        <f t="shared" ca="1" si="122"/>
        <v>0</v>
      </c>
      <c r="BE127" s="2">
        <f t="shared" ca="1" si="122"/>
        <v>1</v>
      </c>
      <c r="BF127" s="2">
        <f t="shared" ca="1" si="122"/>
        <v>0</v>
      </c>
      <c r="BG127" s="2">
        <f t="shared" ca="1" si="122"/>
        <v>0</v>
      </c>
      <c r="BH127" s="2">
        <f t="shared" ca="1" si="105"/>
        <v>0</v>
      </c>
      <c r="BI127" s="2">
        <f t="shared" ca="1" si="105"/>
        <v>0</v>
      </c>
      <c r="BJ127" s="2">
        <f t="shared" ca="1" si="105"/>
        <v>0</v>
      </c>
      <c r="BK127" s="2">
        <f t="shared" ca="1" si="105"/>
        <v>0</v>
      </c>
      <c r="BL127" s="2">
        <f t="shared" ca="1" si="105"/>
        <v>0</v>
      </c>
      <c r="BM127" s="2">
        <f t="shared" ca="1" si="105"/>
        <v>0</v>
      </c>
      <c r="BN127" s="2" t="str">
        <f t="shared" si="88"/>
        <v>TA</v>
      </c>
      <c r="BO127" s="2">
        <f t="shared" si="156"/>
        <v>0</v>
      </c>
      <c r="BP127" s="2">
        <f t="shared" si="125"/>
        <v>1</v>
      </c>
      <c r="BR127" s="2">
        <f t="shared" si="142"/>
        <v>0</v>
      </c>
      <c r="BS127" s="2">
        <f t="shared" si="143"/>
        <v>0</v>
      </c>
      <c r="BT127" s="2">
        <f t="shared" si="144"/>
        <v>0</v>
      </c>
      <c r="BU127" s="2">
        <f t="shared" si="145"/>
        <v>0</v>
      </c>
      <c r="BV127" s="2">
        <f t="shared" si="146"/>
        <v>0</v>
      </c>
      <c r="BW127" s="2">
        <f t="shared" si="147"/>
        <v>0</v>
      </c>
      <c r="BX127" s="2">
        <f t="shared" si="148"/>
        <v>0</v>
      </c>
      <c r="BY127" s="2">
        <f t="shared" si="149"/>
        <v>0</v>
      </c>
      <c r="BZ127" s="2">
        <f t="shared" si="150"/>
        <v>0</v>
      </c>
      <c r="CA127" s="2">
        <f t="shared" si="151"/>
        <v>0</v>
      </c>
      <c r="CB127" s="2">
        <f t="shared" si="152"/>
        <v>0</v>
      </c>
      <c r="CC127" s="2">
        <f t="shared" si="153"/>
        <v>0</v>
      </c>
      <c r="CD127" s="2">
        <f t="shared" si="154"/>
        <v>0</v>
      </c>
      <c r="CE127" s="2">
        <f t="shared" si="155"/>
        <v>0</v>
      </c>
    </row>
    <row r="128" spans="1:83" x14ac:dyDescent="0.25">
      <c r="A128" s="10" t="str">
        <f>IF(AND(MID(B128,11,2)="10",MID(B128,7,2)="SV",MID(B128,3,1)="T"),"ТА-1  -  "&amp;VLOOKUP("SVT",Справочники!$B$100:$C$115,2,FALSE),IF(MID(B128,1,2)="00",VLOOKUP(MID(B128,7,2),Справочники!$B$100:$C$115,2,FALSE),IF(MID(B128,3,1)="K","КА",IF(MID(B128,3,1)="T","ТА","-"))&amp;"-"&amp;MID(B128,1,2)*1&amp;IF(MID(B128,IF(MID(B128,11,2)="09",10,9),1)="A","А","")&amp;IF(MID(B128,IF(MID(B128,11,2)="09",10,9),1)="B","Б","")&amp;"  -  "&amp;VLOOKUP(IF(AND(MID(B128,7,2)="SV",MID(B128,3,1)="T"),"SVT",MID(B128,7,2)),Справочники!$B$100:$C$115,2,FALSE)))</f>
        <v>ТА-1  -  W</v>
      </c>
      <c r="B128" s="15" t="s">
        <v>401</v>
      </c>
      <c r="C128" s="18">
        <v>99</v>
      </c>
      <c r="D128" s="18">
        <v>90</v>
      </c>
      <c r="E128" s="22" t="s">
        <v>118</v>
      </c>
      <c r="F128" s="22">
        <v>3</v>
      </c>
      <c r="G128" s="18"/>
      <c r="H128" s="20">
        <f t="shared" ca="1" si="86"/>
        <v>0</v>
      </c>
      <c r="I128" s="16" t="str">
        <f t="shared" si="87"/>
        <v>01T002KV0D25</v>
      </c>
      <c r="J128" s="54">
        <v>97.3</v>
      </c>
      <c r="K128" s="54">
        <v>97.28</v>
      </c>
      <c r="L128" s="54">
        <v>97.350000000000009</v>
      </c>
      <c r="M128" s="54">
        <v>97.27</v>
      </c>
      <c r="N128" s="54">
        <v>96.850000000000009</v>
      </c>
      <c r="O128" s="54">
        <v>97.21</v>
      </c>
      <c r="P128" s="54">
        <v>97.18</v>
      </c>
      <c r="Q128" s="54">
        <v>97.26</v>
      </c>
      <c r="R128" s="54">
        <v>97.26</v>
      </c>
      <c r="S128" s="54">
        <v>97.3</v>
      </c>
      <c r="T128" s="54">
        <v>97.41</v>
      </c>
      <c r="U128" s="54">
        <v>97.41</v>
      </c>
      <c r="V128" s="54">
        <v>97.37</v>
      </c>
      <c r="W128" s="56">
        <v>96.88</v>
      </c>
      <c r="X128" s="2">
        <f t="shared" ca="1" si="123"/>
        <v>0</v>
      </c>
      <c r="Y128" s="2">
        <f t="shared" ca="1" si="121"/>
        <v>0</v>
      </c>
      <c r="Z128" s="2">
        <f t="shared" ca="1" si="121"/>
        <v>0</v>
      </c>
      <c r="AA128" s="2">
        <f t="shared" ca="1" si="121"/>
        <v>0</v>
      </c>
      <c r="AB128" s="2">
        <f t="shared" ca="1" si="121"/>
        <v>0</v>
      </c>
      <c r="AC128" s="2">
        <f t="shared" ca="1" si="121"/>
        <v>0</v>
      </c>
      <c r="AD128" s="2">
        <f t="shared" ca="1" si="121"/>
        <v>0</v>
      </c>
      <c r="AE128" s="2">
        <f t="shared" ca="1" si="121"/>
        <v>0</v>
      </c>
      <c r="AF128" s="2">
        <f t="shared" ca="1" si="104"/>
        <v>0</v>
      </c>
      <c r="AG128" s="2">
        <f t="shared" ca="1" si="104"/>
        <v>0</v>
      </c>
      <c r="AH128" s="2">
        <f t="shared" ca="1" si="104"/>
        <v>0</v>
      </c>
      <c r="AI128" s="2">
        <f t="shared" ca="1" si="104"/>
        <v>0</v>
      </c>
      <c r="AJ128" s="2">
        <f t="shared" ca="1" si="104"/>
        <v>0</v>
      </c>
      <c r="AK128" s="2">
        <f t="shared" ca="1" si="104"/>
        <v>0</v>
      </c>
      <c r="AL128" s="55">
        <v>97.26</v>
      </c>
      <c r="AM128" s="55">
        <v>97.26</v>
      </c>
      <c r="AN128" s="55">
        <v>97.31</v>
      </c>
      <c r="AO128" s="55">
        <v>97.25</v>
      </c>
      <c r="AP128" s="55">
        <v>97.3</v>
      </c>
      <c r="AQ128" s="55">
        <v>97.21</v>
      </c>
      <c r="AR128" s="55">
        <v>97.19</v>
      </c>
      <c r="AS128" s="55">
        <v>97.29</v>
      </c>
      <c r="AT128" s="55">
        <v>97.31</v>
      </c>
      <c r="AU128" s="55">
        <v>97.3</v>
      </c>
      <c r="AV128" s="55">
        <v>97.35</v>
      </c>
      <c r="AW128" s="55">
        <v>97.34</v>
      </c>
      <c r="AX128" s="55">
        <v>97.37</v>
      </c>
      <c r="AY128" s="55">
        <v>98.05</v>
      </c>
      <c r="AZ128" s="2">
        <f t="shared" ca="1" si="124"/>
        <v>0</v>
      </c>
      <c r="BA128" s="2">
        <f t="shared" ca="1" si="122"/>
        <v>0</v>
      </c>
      <c r="BB128" s="2">
        <f t="shared" ca="1" si="122"/>
        <v>0</v>
      </c>
      <c r="BC128" s="2">
        <f t="shared" ca="1" si="122"/>
        <v>0</v>
      </c>
      <c r="BD128" s="2">
        <f t="shared" ca="1" si="122"/>
        <v>0</v>
      </c>
      <c r="BE128" s="2">
        <f t="shared" ca="1" si="122"/>
        <v>1</v>
      </c>
      <c r="BF128" s="2">
        <f t="shared" ca="1" si="122"/>
        <v>0</v>
      </c>
      <c r="BG128" s="2">
        <f t="shared" ca="1" si="122"/>
        <v>0</v>
      </c>
      <c r="BH128" s="2">
        <f t="shared" ca="1" si="105"/>
        <v>0</v>
      </c>
      <c r="BI128" s="2">
        <f t="shared" ca="1" si="105"/>
        <v>0</v>
      </c>
      <c r="BJ128" s="2">
        <f t="shared" ca="1" si="105"/>
        <v>0</v>
      </c>
      <c r="BK128" s="2">
        <f t="shared" ca="1" si="105"/>
        <v>0</v>
      </c>
      <c r="BL128" s="2">
        <f t="shared" ca="1" si="105"/>
        <v>0</v>
      </c>
      <c r="BM128" s="2">
        <f t="shared" ca="1" si="105"/>
        <v>0</v>
      </c>
      <c r="BN128" s="2" t="str">
        <f t="shared" si="88"/>
        <v>KV</v>
      </c>
      <c r="BO128" s="2">
        <f t="shared" si="156"/>
        <v>0</v>
      </c>
      <c r="BP128" s="2">
        <f t="shared" si="125"/>
        <v>1</v>
      </c>
      <c r="BR128" s="2">
        <f t="shared" ref="BR128:BR137" si="157">IF(AND(J154 &gt;0,J128 &gt;0,J128&lt;$D128),1,0)</f>
        <v>0</v>
      </c>
      <c r="BS128" s="2">
        <f t="shared" ref="BS128:BS137" si="158">IF(AND(K154 &gt;0,K128 &gt;0,K128&lt;$D128),1,0)</f>
        <v>0</v>
      </c>
      <c r="BT128" s="2">
        <f t="shared" ref="BT128:BT137" si="159">IF(AND(L154 &gt;0,L128 &gt;0,L128&lt;$D128),1,0)</f>
        <v>0</v>
      </c>
      <c r="BU128" s="2">
        <f t="shared" ref="BU128:BU137" si="160">IF(AND(M154 &gt;0,M128 &gt;0,M128&lt;$D128),1,0)</f>
        <v>0</v>
      </c>
      <c r="BV128" s="2">
        <f t="shared" ref="BV128:BV137" si="161">IF(AND(N154 &gt;0,N128 &gt;0,N128&lt;$D128),1,0)</f>
        <v>0</v>
      </c>
      <c r="BW128" s="2">
        <f t="shared" ref="BW128:BW137" si="162">IF(AND(O154 &gt;0,O128 &gt;0,O128&lt;$D128),1,0)</f>
        <v>0</v>
      </c>
      <c r="BX128" s="2">
        <f t="shared" ref="BX128:BX137" si="163">IF(AND(P154 &gt;0,P128 &gt;0,P128&lt;$D128),1,0)</f>
        <v>0</v>
      </c>
      <c r="BY128" s="2">
        <f t="shared" ref="BY128:BY137" si="164">IF(AND(Q154 &gt;0,Q128 &gt;0,Q128&lt;$D128),1,0)</f>
        <v>0</v>
      </c>
      <c r="BZ128" s="2">
        <f t="shared" ref="BZ128:BZ137" si="165">IF(AND(R154 &gt;0,R128 &gt;0,R128&lt;$D128),1,0)</f>
        <v>0</v>
      </c>
      <c r="CA128" s="2">
        <f t="shared" ref="CA128:CA137" si="166">IF(AND(S154 &gt;0,S128 &gt;0,S128&lt;$D128),1,0)</f>
        <v>0</v>
      </c>
      <c r="CB128" s="2">
        <f t="shared" ref="CB128:CB137" si="167">IF(AND(T154 &gt;0,T128 &gt;0,T128&lt;$D128),1,0)</f>
        <v>0</v>
      </c>
      <c r="CC128" s="2">
        <f t="shared" ref="CC128:CC137" si="168">IF(AND(U154 &gt;0,U128 &gt;0,U128&lt;$D128),1,0)</f>
        <v>0</v>
      </c>
      <c r="CD128" s="2">
        <f t="shared" ref="CD128:CD137" si="169">IF(AND(V154 &gt;0,V128 &gt;0,V128&lt;$D128),1,0)</f>
        <v>0</v>
      </c>
      <c r="CE128" s="2">
        <f t="shared" ref="CE128:CE137" si="170">IF(AND(W154 &gt;0,W128 &gt;0,W128&lt;$D128),1,0)</f>
        <v>0</v>
      </c>
    </row>
    <row r="129" spans="1:83" x14ac:dyDescent="0.25">
      <c r="A129" s="10" t="str">
        <f>IF(AND(MID(B129,11,2)="10",MID(B129,7,2)="SV",MID(B129,3,1)="T"),"ТА-1  -  "&amp;VLOOKUP("SVT",Справочники!$B$100:$C$115,2,FALSE),IF(MID(B129,1,2)="00",VLOOKUP(MID(B129,7,2),Справочники!$B$100:$C$115,2,FALSE),IF(MID(B129,3,1)="K","КА",IF(MID(B129,3,1)="T","ТА","-"))&amp;"-"&amp;MID(B129,1,2)*1&amp;IF(MID(B129,IF(MID(B129,11,2)="09",10,9),1)="A","А","")&amp;IF(MID(B129,IF(MID(B129,11,2)="09",10,9),1)="B","Б","")&amp;"  -  "&amp;VLOOKUP(IF(AND(MID(B129,7,2)="SV",MID(B129,3,1)="T"),"SVT",MID(B129,7,2)),Справочники!$B$100:$C$115,2,FALSE)))</f>
        <v>ТА-2  -  W</v>
      </c>
      <c r="B129" s="15" t="s">
        <v>402</v>
      </c>
      <c r="C129" s="18">
        <v>99</v>
      </c>
      <c r="D129" s="18">
        <v>90</v>
      </c>
      <c r="E129" s="22" t="s">
        <v>118</v>
      </c>
      <c r="F129" s="22">
        <v>3</v>
      </c>
      <c r="G129" s="18"/>
      <c r="H129" s="20">
        <f t="shared" ca="1" si="86"/>
        <v>0</v>
      </c>
      <c r="I129" s="16" t="str">
        <f t="shared" si="87"/>
        <v>02T002KV0D25</v>
      </c>
      <c r="J129" s="54">
        <v>96.08</v>
      </c>
      <c r="K129" s="54">
        <v>95.86</v>
      </c>
      <c r="L129" s="54">
        <v>95.81</v>
      </c>
      <c r="M129" s="54">
        <v>95.679999999999993</v>
      </c>
      <c r="N129" s="54">
        <v>95.850000000000009</v>
      </c>
      <c r="O129" s="54">
        <v>84.33</v>
      </c>
      <c r="P129" s="54">
        <v>89.58</v>
      </c>
      <c r="Q129" s="54">
        <v>97.49</v>
      </c>
      <c r="R129" s="54">
        <v>97.52</v>
      </c>
      <c r="S129" s="54">
        <v>97.59</v>
      </c>
      <c r="T129" s="54">
        <v>97.68</v>
      </c>
      <c r="U129" s="54">
        <v>97.64</v>
      </c>
      <c r="V129" s="54">
        <v>97.63</v>
      </c>
      <c r="W129" s="56">
        <v>97.71</v>
      </c>
      <c r="X129" s="2">
        <f t="shared" ca="1" si="123"/>
        <v>0</v>
      </c>
      <c r="Y129" s="2">
        <f t="shared" ca="1" si="121"/>
        <v>0</v>
      </c>
      <c r="Z129" s="2">
        <f t="shared" ca="1" si="121"/>
        <v>0</v>
      </c>
      <c r="AA129" s="2">
        <f t="shared" ca="1" si="121"/>
        <v>0</v>
      </c>
      <c r="AB129" s="2">
        <f t="shared" ca="1" si="121"/>
        <v>0</v>
      </c>
      <c r="AC129" s="2">
        <f t="shared" ca="1" si="121"/>
        <v>42</v>
      </c>
      <c r="AD129" s="2">
        <f t="shared" ca="1" si="121"/>
        <v>2</v>
      </c>
      <c r="AE129" s="2">
        <f t="shared" ca="1" si="121"/>
        <v>0</v>
      </c>
      <c r="AF129" s="2">
        <f t="shared" ca="1" si="104"/>
        <v>0</v>
      </c>
      <c r="AG129" s="2">
        <f t="shared" ca="1" si="104"/>
        <v>0</v>
      </c>
      <c r="AH129" s="2">
        <f t="shared" ca="1" si="104"/>
        <v>0</v>
      </c>
      <c r="AI129" s="2">
        <f t="shared" ca="1" si="104"/>
        <v>0</v>
      </c>
      <c r="AJ129" s="2">
        <f t="shared" ca="1" si="104"/>
        <v>0</v>
      </c>
      <c r="AK129" s="2">
        <f t="shared" ca="1" si="104"/>
        <v>0</v>
      </c>
      <c r="AL129" s="55">
        <v>97.24</v>
      </c>
      <c r="AM129" s="55">
        <v>97.05</v>
      </c>
      <c r="AN129" s="55">
        <v>97.03</v>
      </c>
      <c r="AO129" s="55">
        <v>96.99</v>
      </c>
      <c r="AP129" s="55">
        <v>97.12</v>
      </c>
      <c r="AQ129" s="55">
        <v>117.6</v>
      </c>
      <c r="AR129" s="55">
        <v>96.61</v>
      </c>
      <c r="AS129" s="55">
        <v>97.23</v>
      </c>
      <c r="AT129" s="55">
        <v>97.16</v>
      </c>
      <c r="AU129" s="55">
        <v>97.15</v>
      </c>
      <c r="AV129" s="55">
        <v>97.24</v>
      </c>
      <c r="AW129" s="55">
        <v>97.18</v>
      </c>
      <c r="AX129" s="55">
        <v>97.21</v>
      </c>
      <c r="AY129" s="55">
        <v>97.27</v>
      </c>
      <c r="AZ129" s="2">
        <f t="shared" ca="1" si="124"/>
        <v>0</v>
      </c>
      <c r="BA129" s="2">
        <f t="shared" ca="1" si="122"/>
        <v>0</v>
      </c>
      <c r="BB129" s="2">
        <f t="shared" ca="1" si="122"/>
        <v>0</v>
      </c>
      <c r="BC129" s="2">
        <f t="shared" ca="1" si="122"/>
        <v>0</v>
      </c>
      <c r="BD129" s="2">
        <f t="shared" ca="1" si="122"/>
        <v>0</v>
      </c>
      <c r="BE129" s="2">
        <f t="shared" ca="1" si="122"/>
        <v>1</v>
      </c>
      <c r="BF129" s="2">
        <f t="shared" ca="1" si="122"/>
        <v>0</v>
      </c>
      <c r="BG129" s="2">
        <f t="shared" ca="1" si="122"/>
        <v>0</v>
      </c>
      <c r="BH129" s="2">
        <f t="shared" ca="1" si="105"/>
        <v>0</v>
      </c>
      <c r="BI129" s="2">
        <f t="shared" ca="1" si="105"/>
        <v>0</v>
      </c>
      <c r="BJ129" s="2">
        <f t="shared" ca="1" si="105"/>
        <v>0</v>
      </c>
      <c r="BK129" s="2">
        <f t="shared" ca="1" si="105"/>
        <v>0</v>
      </c>
      <c r="BL129" s="2">
        <f t="shared" ca="1" si="105"/>
        <v>0</v>
      </c>
      <c r="BM129" s="2">
        <f t="shared" ca="1" si="105"/>
        <v>0</v>
      </c>
      <c r="BN129" s="2" t="str">
        <f t="shared" si="88"/>
        <v>KV</v>
      </c>
      <c r="BO129" s="2">
        <f t="shared" si="156"/>
        <v>0</v>
      </c>
      <c r="BP129" s="2">
        <f t="shared" si="125"/>
        <v>0</v>
      </c>
      <c r="BR129" s="2">
        <f t="shared" si="157"/>
        <v>0</v>
      </c>
      <c r="BS129" s="2">
        <f t="shared" si="158"/>
        <v>0</v>
      </c>
      <c r="BT129" s="2">
        <f t="shared" si="159"/>
        <v>0</v>
      </c>
      <c r="BU129" s="2">
        <f t="shared" si="160"/>
        <v>0</v>
      </c>
      <c r="BV129" s="2">
        <f t="shared" si="161"/>
        <v>0</v>
      </c>
      <c r="BW129" s="2">
        <f t="shared" si="162"/>
        <v>1</v>
      </c>
      <c r="BX129" s="2">
        <f t="shared" si="163"/>
        <v>1</v>
      </c>
      <c r="BY129" s="2">
        <f t="shared" si="164"/>
        <v>0</v>
      </c>
      <c r="BZ129" s="2">
        <f t="shared" si="165"/>
        <v>0</v>
      </c>
      <c r="CA129" s="2">
        <f t="shared" si="166"/>
        <v>0</v>
      </c>
      <c r="CB129" s="2">
        <f t="shared" si="167"/>
        <v>0</v>
      </c>
      <c r="CC129" s="2">
        <f t="shared" si="168"/>
        <v>0</v>
      </c>
      <c r="CD129" s="2">
        <f t="shared" si="169"/>
        <v>0</v>
      </c>
      <c r="CE129" s="2">
        <f t="shared" si="170"/>
        <v>0</v>
      </c>
    </row>
    <row r="130" spans="1:83" x14ac:dyDescent="0.25">
      <c r="A130" s="10" t="str">
        <f>IF(AND(MID(B130,11,2)="10",MID(B130,7,2)="SV",MID(B130,3,1)="T"),"ТА-1  -  "&amp;VLOOKUP("SVT",Справочники!$B$100:$C$115,2,FALSE),IF(MID(B130,1,2)="00",VLOOKUP(MID(B130,7,2),Справочники!$B$100:$C$115,2,FALSE),IF(MID(B130,3,1)="K","КА",IF(MID(B130,3,1)="T","ТА","-"))&amp;"-"&amp;MID(B130,1,2)*1&amp;IF(MID(B130,IF(MID(B130,11,2)="09",10,9),1)="A","А","")&amp;IF(MID(B130,IF(MID(B130,11,2)="09",10,9),1)="B","Б","")&amp;"  -  "&amp;VLOOKUP(IF(AND(MID(B130,7,2)="SV",MID(B130,3,1)="T"),"SVT",MID(B130,7,2)),Справочники!$B$100:$C$115,2,FALSE)))</f>
        <v>ТА-3  -  W</v>
      </c>
      <c r="B130" s="15" t="s">
        <v>403</v>
      </c>
      <c r="C130" s="18">
        <v>99</v>
      </c>
      <c r="D130" s="18">
        <v>90</v>
      </c>
      <c r="E130" s="22" t="s">
        <v>118</v>
      </c>
      <c r="F130" s="22">
        <v>3</v>
      </c>
      <c r="G130" s="18"/>
      <c r="H130" s="20">
        <f t="shared" ca="1" si="86"/>
        <v>0</v>
      </c>
      <c r="I130" s="16" t="str">
        <f t="shared" si="87"/>
        <v>03T002KV0D25</v>
      </c>
      <c r="J130" s="54">
        <v>97.802505381000003</v>
      </c>
      <c r="K130" s="54">
        <v>97.782417506999991</v>
      </c>
      <c r="L130" s="54">
        <v>97.821433030000009</v>
      </c>
      <c r="M130" s="54">
        <v>97.810848419999999</v>
      </c>
      <c r="N130" s="54">
        <v>97.838290088999997</v>
      </c>
      <c r="O130" s="54">
        <v>97.784515819999996</v>
      </c>
      <c r="P130" s="54">
        <v>97.785429415999999</v>
      </c>
      <c r="Q130" s="54">
        <v>97.818854137000002</v>
      </c>
      <c r="R130" s="54">
        <v>97.822740069000005</v>
      </c>
      <c r="S130" s="54">
        <v>97.865905936999994</v>
      </c>
      <c r="T130" s="54">
        <v>97.945383203000006</v>
      </c>
      <c r="U130" s="54">
        <v>97.979091800999996</v>
      </c>
      <c r="V130" s="54">
        <v>97.972715707999996</v>
      </c>
      <c r="W130" s="56">
        <v>97.860689343999994</v>
      </c>
      <c r="X130" s="2">
        <f t="shared" ca="1" si="123"/>
        <v>0</v>
      </c>
      <c r="Y130" s="2">
        <f t="shared" ca="1" si="121"/>
        <v>0</v>
      </c>
      <c r="Z130" s="2">
        <f t="shared" ca="1" si="121"/>
        <v>0</v>
      </c>
      <c r="AA130" s="2">
        <f t="shared" ca="1" si="121"/>
        <v>0</v>
      </c>
      <c r="AB130" s="2">
        <f t="shared" ca="1" si="121"/>
        <v>0</v>
      </c>
      <c r="AC130" s="2">
        <f t="shared" ca="1" si="121"/>
        <v>0</v>
      </c>
      <c r="AD130" s="2">
        <f t="shared" ca="1" si="121"/>
        <v>0</v>
      </c>
      <c r="AE130" s="2">
        <f t="shared" ca="1" si="121"/>
        <v>0</v>
      </c>
      <c r="AF130" s="2">
        <f t="shared" ca="1" si="104"/>
        <v>0</v>
      </c>
      <c r="AG130" s="2">
        <f t="shared" ca="1" si="104"/>
        <v>0</v>
      </c>
      <c r="AH130" s="2">
        <f t="shared" ca="1" si="104"/>
        <v>0</v>
      </c>
      <c r="AI130" s="2">
        <f t="shared" ca="1" si="104"/>
        <v>0</v>
      </c>
      <c r="AJ130" s="2">
        <f t="shared" ca="1" si="104"/>
        <v>0</v>
      </c>
      <c r="AK130" s="2">
        <f t="shared" ca="1" si="104"/>
        <v>0</v>
      </c>
      <c r="AL130" s="55">
        <v>97.65</v>
      </c>
      <c r="AM130" s="55">
        <v>97.64</v>
      </c>
      <c r="AN130" s="55">
        <v>97.66</v>
      </c>
      <c r="AO130" s="55">
        <v>97.65</v>
      </c>
      <c r="AP130" s="55">
        <v>97.67</v>
      </c>
      <c r="AQ130" s="55">
        <v>97.61</v>
      </c>
      <c r="AR130" s="55">
        <v>97.61</v>
      </c>
      <c r="AS130" s="55">
        <v>97.67</v>
      </c>
      <c r="AT130" s="55">
        <v>97.67</v>
      </c>
      <c r="AU130" s="55">
        <v>97.77</v>
      </c>
      <c r="AV130" s="55">
        <v>97.82</v>
      </c>
      <c r="AW130" s="55">
        <v>97.81</v>
      </c>
      <c r="AX130" s="55">
        <v>97.88</v>
      </c>
      <c r="AY130" s="55">
        <v>98.11</v>
      </c>
      <c r="AZ130" s="2">
        <f t="shared" ca="1" si="124"/>
        <v>0</v>
      </c>
      <c r="BA130" s="2">
        <f t="shared" ca="1" si="122"/>
        <v>0</v>
      </c>
      <c r="BB130" s="2">
        <f t="shared" ca="1" si="122"/>
        <v>0</v>
      </c>
      <c r="BC130" s="2">
        <f t="shared" ca="1" si="122"/>
        <v>0</v>
      </c>
      <c r="BD130" s="2">
        <f t="shared" ca="1" si="122"/>
        <v>0</v>
      </c>
      <c r="BE130" s="2">
        <f t="shared" ca="1" si="122"/>
        <v>0</v>
      </c>
      <c r="BF130" s="2">
        <f t="shared" ca="1" si="122"/>
        <v>0</v>
      </c>
      <c r="BG130" s="2">
        <f t="shared" ca="1" si="122"/>
        <v>0</v>
      </c>
      <c r="BH130" s="2">
        <f t="shared" ca="1" si="105"/>
        <v>0</v>
      </c>
      <c r="BI130" s="2">
        <f t="shared" ca="1" si="105"/>
        <v>0</v>
      </c>
      <c r="BJ130" s="2">
        <f t="shared" ca="1" si="105"/>
        <v>0</v>
      </c>
      <c r="BK130" s="2">
        <f t="shared" ca="1" si="105"/>
        <v>0</v>
      </c>
      <c r="BL130" s="2">
        <f t="shared" ca="1" si="105"/>
        <v>0</v>
      </c>
      <c r="BM130" s="2">
        <f t="shared" ca="1" si="105"/>
        <v>0</v>
      </c>
      <c r="BN130" s="2" t="str">
        <f t="shared" si="88"/>
        <v>KV</v>
      </c>
      <c r="BO130" s="2">
        <f t="shared" si="156"/>
        <v>0</v>
      </c>
      <c r="BP130" s="2">
        <f t="shared" si="125"/>
        <v>1</v>
      </c>
      <c r="BR130" s="2">
        <f t="shared" si="157"/>
        <v>0</v>
      </c>
      <c r="BS130" s="2">
        <f t="shared" si="158"/>
        <v>0</v>
      </c>
      <c r="BT130" s="2">
        <f t="shared" si="159"/>
        <v>0</v>
      </c>
      <c r="BU130" s="2">
        <f t="shared" si="160"/>
        <v>0</v>
      </c>
      <c r="BV130" s="2">
        <f t="shared" si="161"/>
        <v>0</v>
      </c>
      <c r="BW130" s="2">
        <f t="shared" si="162"/>
        <v>0</v>
      </c>
      <c r="BX130" s="2">
        <f t="shared" si="163"/>
        <v>0</v>
      </c>
      <c r="BY130" s="2">
        <f t="shared" si="164"/>
        <v>0</v>
      </c>
      <c r="BZ130" s="2">
        <f t="shared" si="165"/>
        <v>0</v>
      </c>
      <c r="CA130" s="2">
        <f t="shared" si="166"/>
        <v>0</v>
      </c>
      <c r="CB130" s="2">
        <f t="shared" si="167"/>
        <v>0</v>
      </c>
      <c r="CC130" s="2">
        <f t="shared" si="168"/>
        <v>0</v>
      </c>
      <c r="CD130" s="2">
        <f t="shared" si="169"/>
        <v>0</v>
      </c>
      <c r="CE130" s="2">
        <f t="shared" si="170"/>
        <v>0</v>
      </c>
    </row>
    <row r="131" spans="1:83" x14ac:dyDescent="0.25">
      <c r="A131" s="10" t="str">
        <f>IF(AND(MID(B131,11,2)="10",MID(B131,7,2)="SV",MID(B131,3,1)="T"),"ТА-1  -  "&amp;VLOOKUP("SVT",Справочники!$B$100:$C$115,2,FALSE),IF(MID(B131,1,2)="00",VLOOKUP(MID(B131,7,2),Справочники!$B$100:$C$115,2,FALSE),IF(MID(B131,3,1)="K","КА",IF(MID(B131,3,1)="T","ТА","-"))&amp;"-"&amp;MID(B131,1,2)*1&amp;IF(MID(B131,IF(MID(B131,11,2)="09",10,9),1)="A","А","")&amp;IF(MID(B131,IF(MID(B131,11,2)="09",10,9),1)="B","Б","")&amp;"  -  "&amp;VLOOKUP(IF(AND(MID(B131,7,2)="SV",MID(B131,3,1)="T"),"SVT",MID(B131,7,2)),Справочники!$B$100:$C$115,2,FALSE)))</f>
        <v>ТА-4  -  W</v>
      </c>
      <c r="B131" s="15" t="s">
        <v>404</v>
      </c>
      <c r="C131" s="18">
        <v>99</v>
      </c>
      <c r="D131" s="18">
        <v>90</v>
      </c>
      <c r="E131" s="22" t="s">
        <v>118</v>
      </c>
      <c r="F131" s="22">
        <v>3</v>
      </c>
      <c r="G131" s="18"/>
      <c r="H131" s="20">
        <f t="shared" ca="1" si="86"/>
        <v>0</v>
      </c>
      <c r="I131" s="16" t="str">
        <f t="shared" si="87"/>
        <v>04T002KV0D25</v>
      </c>
      <c r="J131" s="54">
        <v>97.626883586000005</v>
      </c>
      <c r="K131" s="54">
        <v>97.57962593100001</v>
      </c>
      <c r="L131" s="54">
        <v>97.550593982999999</v>
      </c>
      <c r="M131" s="54">
        <v>97.491764963000008</v>
      </c>
      <c r="N131" s="54">
        <v>97.338669013000001</v>
      </c>
      <c r="O131" s="54">
        <v>97.559195609</v>
      </c>
      <c r="P131" s="54">
        <v>97.645413665000007</v>
      </c>
      <c r="Q131" s="54">
        <v>97.613473749000008</v>
      </c>
      <c r="R131" s="54">
        <v>97.612477384999991</v>
      </c>
      <c r="S131" s="54">
        <v>97.671256116999999</v>
      </c>
      <c r="T131" s="54">
        <v>97.66289407699999</v>
      </c>
      <c r="U131" s="54">
        <v>97.653304409</v>
      </c>
      <c r="V131" s="54">
        <v>97.619396055999999</v>
      </c>
      <c r="W131" s="56">
        <v>97.555899170000004</v>
      </c>
      <c r="X131" s="2">
        <f t="shared" ca="1" si="123"/>
        <v>0</v>
      </c>
      <c r="Y131" s="2">
        <f t="shared" ca="1" si="121"/>
        <v>0</v>
      </c>
      <c r="Z131" s="2">
        <f t="shared" ca="1" si="121"/>
        <v>0</v>
      </c>
      <c r="AA131" s="2">
        <f t="shared" ca="1" si="121"/>
        <v>0</v>
      </c>
      <c r="AB131" s="2">
        <f t="shared" ca="1" si="121"/>
        <v>0</v>
      </c>
      <c r="AC131" s="2">
        <f t="shared" ca="1" si="121"/>
        <v>0</v>
      </c>
      <c r="AD131" s="2">
        <f t="shared" ca="1" si="121"/>
        <v>0</v>
      </c>
      <c r="AE131" s="2">
        <f t="shared" ca="1" si="121"/>
        <v>0</v>
      </c>
      <c r="AF131" s="2">
        <f t="shared" ca="1" si="104"/>
        <v>0</v>
      </c>
      <c r="AG131" s="2">
        <f t="shared" ca="1" si="104"/>
        <v>0</v>
      </c>
      <c r="AH131" s="2">
        <f t="shared" ca="1" si="104"/>
        <v>0</v>
      </c>
      <c r="AI131" s="2">
        <f t="shared" ca="1" si="104"/>
        <v>0</v>
      </c>
      <c r="AJ131" s="2">
        <f t="shared" ca="1" si="104"/>
        <v>0</v>
      </c>
      <c r="AK131" s="2">
        <f t="shared" ca="1" si="104"/>
        <v>0</v>
      </c>
      <c r="AL131" s="55">
        <v>97.2</v>
      </c>
      <c r="AM131" s="55">
        <v>97.18</v>
      </c>
      <c r="AN131" s="55">
        <v>97.15</v>
      </c>
      <c r="AO131" s="55">
        <v>97.17</v>
      </c>
      <c r="AP131" s="55">
        <v>97.19</v>
      </c>
      <c r="AQ131" s="55">
        <v>97.11</v>
      </c>
      <c r="AR131" s="55">
        <v>97.19</v>
      </c>
      <c r="AS131" s="55">
        <v>97.21</v>
      </c>
      <c r="AT131" s="55">
        <v>97.2</v>
      </c>
      <c r="AU131" s="55">
        <v>96.93</v>
      </c>
      <c r="AV131" s="55">
        <v>97.2</v>
      </c>
      <c r="AW131" s="55">
        <v>97.15</v>
      </c>
      <c r="AX131" s="55">
        <v>97.34</v>
      </c>
      <c r="AY131" s="55">
        <v>97.38</v>
      </c>
      <c r="AZ131" s="2">
        <f t="shared" ca="1" si="124"/>
        <v>0</v>
      </c>
      <c r="BA131" s="2">
        <f t="shared" ca="1" si="122"/>
        <v>0</v>
      </c>
      <c r="BB131" s="2">
        <f t="shared" ca="1" si="122"/>
        <v>0</v>
      </c>
      <c r="BC131" s="2">
        <f t="shared" ca="1" si="122"/>
        <v>0</v>
      </c>
      <c r="BD131" s="2">
        <f t="shared" ca="1" si="122"/>
        <v>0</v>
      </c>
      <c r="BE131" s="2">
        <f t="shared" ca="1" si="122"/>
        <v>0</v>
      </c>
      <c r="BF131" s="2">
        <f t="shared" ca="1" si="122"/>
        <v>0</v>
      </c>
      <c r="BG131" s="2">
        <f t="shared" ca="1" si="122"/>
        <v>0</v>
      </c>
      <c r="BH131" s="2">
        <f t="shared" ca="1" si="105"/>
        <v>0</v>
      </c>
      <c r="BI131" s="2">
        <f t="shared" ca="1" si="105"/>
        <v>0</v>
      </c>
      <c r="BJ131" s="2">
        <f t="shared" ca="1" si="105"/>
        <v>0</v>
      </c>
      <c r="BK131" s="2">
        <f t="shared" ca="1" si="105"/>
        <v>0</v>
      </c>
      <c r="BL131" s="2">
        <f t="shared" ca="1" si="105"/>
        <v>0</v>
      </c>
      <c r="BM131" s="2">
        <f t="shared" ca="1" si="105"/>
        <v>0</v>
      </c>
      <c r="BN131" s="2" t="str">
        <f t="shared" si="88"/>
        <v>KV</v>
      </c>
      <c r="BO131" s="2">
        <f t="shared" si="156"/>
        <v>0</v>
      </c>
      <c r="BP131" s="2">
        <f t="shared" si="125"/>
        <v>1</v>
      </c>
      <c r="BR131" s="2">
        <f t="shared" si="157"/>
        <v>0</v>
      </c>
      <c r="BS131" s="2">
        <f t="shared" si="158"/>
        <v>0</v>
      </c>
      <c r="BT131" s="2">
        <f t="shared" si="159"/>
        <v>0</v>
      </c>
      <c r="BU131" s="2">
        <f t="shared" si="160"/>
        <v>0</v>
      </c>
      <c r="BV131" s="2">
        <f t="shared" si="161"/>
        <v>0</v>
      </c>
      <c r="BW131" s="2">
        <f t="shared" si="162"/>
        <v>0</v>
      </c>
      <c r="BX131" s="2">
        <f t="shared" si="163"/>
        <v>0</v>
      </c>
      <c r="BY131" s="2">
        <f t="shared" si="164"/>
        <v>0</v>
      </c>
      <c r="BZ131" s="2">
        <f t="shared" si="165"/>
        <v>0</v>
      </c>
      <c r="CA131" s="2">
        <f t="shared" si="166"/>
        <v>0</v>
      </c>
      <c r="CB131" s="2">
        <f t="shared" si="167"/>
        <v>0</v>
      </c>
      <c r="CC131" s="2">
        <f t="shared" si="168"/>
        <v>0</v>
      </c>
      <c r="CD131" s="2">
        <f t="shared" si="169"/>
        <v>0</v>
      </c>
      <c r="CE131" s="2">
        <f t="shared" si="170"/>
        <v>0</v>
      </c>
    </row>
    <row r="132" spans="1:83" x14ac:dyDescent="0.25">
      <c r="A132" s="10" t="str">
        <f>IF(AND(MID(B132,11,2)="10",MID(B132,7,2)="SV",MID(B132,3,1)="T"),"ТА-1  -  "&amp;VLOOKUP("SVT",Справочники!$B$100:$C$115,2,FALSE),IF(MID(B132,1,2)="00",VLOOKUP(MID(B132,7,2),Справочники!$B$100:$C$115,2,FALSE),IF(MID(B132,3,1)="K","КА",IF(MID(B132,3,1)="T","ТА","-"))&amp;"-"&amp;MID(B132,1,2)*1&amp;IF(MID(B132,IF(MID(B132,11,2)="09",10,9),1)="A","А","")&amp;IF(MID(B132,IF(MID(B132,11,2)="09",10,9),1)="B","Б","")&amp;"  -  "&amp;VLOOKUP(IF(AND(MID(B132,7,2)="SV",MID(B132,3,1)="T"),"SVT",MID(B132,7,2)),Справочники!$B$100:$C$115,2,FALSE)))</f>
        <v>ТА-5  -  W</v>
      </c>
      <c r="B132" s="15" t="s">
        <v>405</v>
      </c>
      <c r="C132" s="18">
        <v>99</v>
      </c>
      <c r="D132" s="18">
        <v>90</v>
      </c>
      <c r="E132" s="22" t="s">
        <v>118</v>
      </c>
      <c r="F132" s="22">
        <v>3</v>
      </c>
      <c r="G132" s="18"/>
      <c r="H132" s="20">
        <f t="shared" ca="1" si="86"/>
        <v>0</v>
      </c>
      <c r="I132" s="16" t="str">
        <f t="shared" si="87"/>
        <v>05T002KV0D25</v>
      </c>
      <c r="J132" s="54">
        <v>97.540252370000005</v>
      </c>
      <c r="K132" s="54">
        <v>97.560838236000009</v>
      </c>
      <c r="L132" s="54">
        <v>97.568418047000009</v>
      </c>
      <c r="M132" s="54">
        <v>97.520682739999998</v>
      </c>
      <c r="N132" s="54">
        <v>97.527018952000006</v>
      </c>
      <c r="O132" s="54">
        <v>97.565984020999991</v>
      </c>
      <c r="P132" s="54">
        <v>97.499260444000001</v>
      </c>
      <c r="Q132" s="54">
        <v>97.561760785999994</v>
      </c>
      <c r="R132" s="54">
        <v>97.610553095</v>
      </c>
      <c r="S132" s="54">
        <v>97.533936100999995</v>
      </c>
      <c r="T132" s="54">
        <v>97.677420381000005</v>
      </c>
      <c r="U132" s="54">
        <v>97.524528332000003</v>
      </c>
      <c r="V132" s="54">
        <v>97.734396969000002</v>
      </c>
      <c r="W132" s="56">
        <v>97.620099867999997</v>
      </c>
      <c r="X132" s="2">
        <f t="shared" ca="1" si="123"/>
        <v>0</v>
      </c>
      <c r="Y132" s="2">
        <f t="shared" ca="1" si="121"/>
        <v>0</v>
      </c>
      <c r="Z132" s="2">
        <f t="shared" ca="1" si="121"/>
        <v>0</v>
      </c>
      <c r="AA132" s="2">
        <f t="shared" ca="1" si="121"/>
        <v>0</v>
      </c>
      <c r="AB132" s="2">
        <f t="shared" ca="1" si="121"/>
        <v>0</v>
      </c>
      <c r="AC132" s="2">
        <f t="shared" ca="1" si="121"/>
        <v>0</v>
      </c>
      <c r="AD132" s="2">
        <f t="shared" ca="1" si="121"/>
        <v>0</v>
      </c>
      <c r="AE132" s="2">
        <f t="shared" ca="1" si="121"/>
        <v>0</v>
      </c>
      <c r="AF132" s="2">
        <f t="shared" ca="1" si="104"/>
        <v>0</v>
      </c>
      <c r="AG132" s="2">
        <f t="shared" ca="1" si="104"/>
        <v>0</v>
      </c>
      <c r="AH132" s="2">
        <f t="shared" ca="1" si="104"/>
        <v>0</v>
      </c>
      <c r="AI132" s="2">
        <f t="shared" ref="AI132:AK164" ca="1" si="171">IF(U132&lt;&gt;"",IF(LEFT($E132,2)="+-",IF(OR(U132&lt;MIN($C132:$D132),U132&gt;MAX($C132:$D132)),1,0),IF(AND(1*$E132&gt;0,U132&gt;MAX($C132:$D132)),1,IF(AND(1*$E132&lt;0,U132&lt;MIN($C132:$D132)),1,0)))+10*IF(SUM(OFFSET($A$138,MATCH(MID($A132,1,SEARCH(" ",$A132)-1)&amp;"  -  ЧЧР",$A$138:$A$163,0)-1,COLUMN(U132)-1,,-($D$3+$F132)))=24*($D$3+$F132),IF(AND(IF(LEFT($E132,2)="+-",IF(OR(U132&lt;MIN($C132:$D132),U132&gt;MAX($C132:$D132)),1,0),IF(AND(1*$E132&gt;0,U132&gt;MAX($C132:$D132)),1,IF(AND(1*$E132&lt;0,U132&lt;MIN($C132:$D132)),1,0)))=1,IF(COLUMN(AE$7)-COLUMN($J$7)&gt;$D$2+$G132,IF(OR(OFFSET(AE132,,-1)=21,OFFSET(AE132,,-1)=42),1,0),0)=1),2,IF(COLUMN(U132)-COLUMN($J$7)&gt;=$D$3-1+$F132,IF(LEFT($E132,2)="+-",IF(OR(AND(U132&gt;MAX($C132:$D132),AVERAGE(OFFSET(U132,,,,-$D$3))-AVERAGE(OFFSET(U132,,-$D$3,,-$F132))&gt;1*SUBSTITUTE($E132,"+-","+")),AND(U132&lt;MIN($C132:$D132),AVERAGE(OFFSET(U132,,,,-$D$3))-AVERAGE(OFFSET(U132,,-$D$3,,-$F132))&lt;1*SUBSTITUTE($E132,"+-","-"))),2,0),IF(1*$E132&gt;0,IF(AVERAGE(OFFSET(U132,,,,-$D$3))-AVERAGE(OFFSET(U132,,-$D$3,,-$F132))&gt;1*$E132,2,0),IF(AVERAGE(OFFSET(U132,,,,-$D$3))-AVERAGE(OFFSET(U132,,-$D$3,,-$F132))&lt;1*$E132,2,0))),0)*IF($C$4="блоки",IF(OR(MID($B132,7,2)="TA",MID($B132,7,2)="KV"),IF(OFFSET($A$138,IFERROR(MATCH("КА-"&amp;MID($A132,4,2)*1&amp;"А  -  ЧЧР",$A$138:$A$163,0),MATCH("КА-"&amp;MID($A132,4,2)*1&amp;"  -  ЧЧР",$A$138:$A$163,0))-1,COLUMN(U132)-1,,)+OFFSET($A$138,IFERROR(MATCH("КА-"&amp;MID($A132,4,2)*1&amp;"Б  -  ЧЧР",$A$138:$A$163,0),MATCH("КА-"&amp;MID($A132,4,2)*1&amp;"  -  ЧЧР",$A$138:$A$163,0))-1,COLUMN(U132)-1,,)=48,1,0),1),1)),0),0)*IF($G132&gt;0,IF(COLUMN(AE$7)-COLUMN($J$7)&gt;=$D$2+$G132,IF(SUM(OFFSET(AE132,,-1,,-$G132))&gt;=$G132*21,2,1),1),2)</f>
        <v>0</v>
      </c>
      <c r="AJ132" s="2">
        <f t="shared" ca="1" si="171"/>
        <v>0</v>
      </c>
      <c r="AK132" s="2">
        <f t="shared" ca="1" si="171"/>
        <v>0</v>
      </c>
      <c r="AL132" s="55">
        <v>96.98</v>
      </c>
      <c r="AM132" s="55">
        <v>97.04</v>
      </c>
      <c r="AN132" s="55">
        <v>96.99</v>
      </c>
      <c r="AO132" s="55">
        <v>96.94</v>
      </c>
      <c r="AP132" s="55">
        <v>96.94</v>
      </c>
      <c r="AQ132" s="55">
        <v>97.09</v>
      </c>
      <c r="AR132" s="55">
        <v>96.95</v>
      </c>
      <c r="AS132" s="55">
        <v>97.1</v>
      </c>
      <c r="AT132" s="55">
        <v>97.16</v>
      </c>
      <c r="AU132" s="55">
        <v>96.99</v>
      </c>
      <c r="AV132" s="55">
        <v>97.16</v>
      </c>
      <c r="AW132" s="55">
        <v>96.93</v>
      </c>
      <c r="AX132" s="55">
        <v>97.25</v>
      </c>
      <c r="AY132" s="55">
        <v>97.07</v>
      </c>
      <c r="AZ132" s="2">
        <f t="shared" ca="1" si="124"/>
        <v>0</v>
      </c>
      <c r="BA132" s="2">
        <f t="shared" ca="1" si="122"/>
        <v>0</v>
      </c>
      <c r="BB132" s="2">
        <f t="shared" ca="1" si="122"/>
        <v>0</v>
      </c>
      <c r="BC132" s="2">
        <f t="shared" ca="1" si="122"/>
        <v>0</v>
      </c>
      <c r="BD132" s="2">
        <f t="shared" ca="1" si="122"/>
        <v>0</v>
      </c>
      <c r="BE132" s="2">
        <f t="shared" ca="1" si="122"/>
        <v>0</v>
      </c>
      <c r="BF132" s="2">
        <f t="shared" ca="1" si="122"/>
        <v>0</v>
      </c>
      <c r="BG132" s="2">
        <f t="shared" ca="1" si="122"/>
        <v>0</v>
      </c>
      <c r="BH132" s="2">
        <f t="shared" ca="1" si="105"/>
        <v>0</v>
      </c>
      <c r="BI132" s="2">
        <f t="shared" ca="1" si="105"/>
        <v>0</v>
      </c>
      <c r="BJ132" s="2">
        <f t="shared" ca="1" si="105"/>
        <v>0</v>
      </c>
      <c r="BK132" s="2">
        <f t="shared" ref="BK132:BM164" ca="1" si="172">COUNTIF(OFFSET(S132,,$D$2+2,COUNTIF(OFFSET($H132,1-ROW($H132),2+4*$D$2,164),"="&amp;OFFSET($H132,,2+4*$D$2))),"&gt;20")</f>
        <v>0</v>
      </c>
      <c r="BL132" s="2">
        <f t="shared" ca="1" si="172"/>
        <v>0</v>
      </c>
      <c r="BM132" s="2">
        <f t="shared" ca="1" si="172"/>
        <v>0</v>
      </c>
      <c r="BN132" s="2" t="str">
        <f t="shared" si="88"/>
        <v>KV</v>
      </c>
      <c r="BO132" s="2">
        <f t="shared" si="156"/>
        <v>0</v>
      </c>
      <c r="BP132" s="2">
        <f t="shared" si="125"/>
        <v>1</v>
      </c>
      <c r="BR132" s="2">
        <f t="shared" si="157"/>
        <v>0</v>
      </c>
      <c r="BS132" s="2">
        <f t="shared" si="158"/>
        <v>0</v>
      </c>
      <c r="BT132" s="2">
        <f t="shared" si="159"/>
        <v>0</v>
      </c>
      <c r="BU132" s="2">
        <f t="shared" si="160"/>
        <v>0</v>
      </c>
      <c r="BV132" s="2">
        <f t="shared" si="161"/>
        <v>0</v>
      </c>
      <c r="BW132" s="2">
        <f t="shared" si="162"/>
        <v>0</v>
      </c>
      <c r="BX132" s="2">
        <f t="shared" si="163"/>
        <v>0</v>
      </c>
      <c r="BY132" s="2">
        <f t="shared" si="164"/>
        <v>0</v>
      </c>
      <c r="BZ132" s="2">
        <f t="shared" si="165"/>
        <v>0</v>
      </c>
      <c r="CA132" s="2">
        <f t="shared" si="166"/>
        <v>0</v>
      </c>
      <c r="CB132" s="2">
        <f t="shared" si="167"/>
        <v>0</v>
      </c>
      <c r="CC132" s="2">
        <f t="shared" si="168"/>
        <v>0</v>
      </c>
      <c r="CD132" s="2">
        <f t="shared" si="169"/>
        <v>0</v>
      </c>
      <c r="CE132" s="2">
        <f t="shared" si="170"/>
        <v>0</v>
      </c>
    </row>
    <row r="133" spans="1:83" x14ac:dyDescent="0.25">
      <c r="A133" s="10" t="str">
        <f>IF(AND(MID(B133,11,2)="10",MID(B133,7,2)="SV",MID(B133,3,1)="T"),"ТА-1  -  "&amp;VLOOKUP("SVT",Справочники!$B$100:$C$115,2,FALSE),IF(MID(B133,1,2)="00",VLOOKUP(MID(B133,7,2),Справочники!$B$100:$C$115,2,FALSE),IF(MID(B133,3,1)="K","КА",IF(MID(B133,3,1)="T","ТА","-"))&amp;"-"&amp;MID(B133,1,2)*1&amp;IF(MID(B133,IF(MID(B133,11,2)="09",10,9),1)="A","А","")&amp;IF(MID(B133,IF(MID(B133,11,2)="09",10,9),1)="B","Б","")&amp;"  -  "&amp;VLOOKUP(IF(AND(MID(B133,7,2)="SV",MID(B133,3,1)="T"),"SVT",MID(B133,7,2)),Справочники!$B$100:$C$115,2,FALSE)))</f>
        <v>ТА-6  -  W</v>
      </c>
      <c r="B133" s="15" t="s">
        <v>406</v>
      </c>
      <c r="C133" s="18">
        <v>99</v>
      </c>
      <c r="D133" s="18">
        <v>90</v>
      </c>
      <c r="E133" s="22" t="s">
        <v>118</v>
      </c>
      <c r="F133" s="22">
        <v>3</v>
      </c>
      <c r="G133" s="18"/>
      <c r="H133" s="20">
        <f t="shared" ca="1" si="86"/>
        <v>0</v>
      </c>
      <c r="I133" s="16" t="str">
        <f t="shared" si="87"/>
        <v>06T002KV0D25</v>
      </c>
      <c r="J133" s="54">
        <v>96.763254435000007</v>
      </c>
      <c r="K133" s="54">
        <v>96.728778372000008</v>
      </c>
      <c r="L133" s="54">
        <v>96.783277390999999</v>
      </c>
      <c r="M133" s="54">
        <v>96.863404278000004</v>
      </c>
      <c r="N133" s="54">
        <v>96.856215251999998</v>
      </c>
      <c r="O133" s="54">
        <v>96.678434793000008</v>
      </c>
      <c r="P133" s="54">
        <v>96.119881558999992</v>
      </c>
      <c r="Q133" s="54">
        <v>96.594847877999996</v>
      </c>
      <c r="R133" s="54">
        <v>96.94043237999999</v>
      </c>
      <c r="S133" s="54">
        <v>96.834264740999998</v>
      </c>
      <c r="T133" s="54">
        <v>96.980093381999993</v>
      </c>
      <c r="U133" s="54">
        <v>96.731280507999998</v>
      </c>
      <c r="V133" s="54">
        <v>97.308684290000002</v>
      </c>
      <c r="W133" s="56">
        <v>97.627271929000003</v>
      </c>
      <c r="X133" s="2">
        <f t="shared" ca="1" si="123"/>
        <v>0</v>
      </c>
      <c r="Y133" s="2">
        <f t="shared" ca="1" si="121"/>
        <v>0</v>
      </c>
      <c r="Z133" s="2">
        <f t="shared" ca="1" si="121"/>
        <v>0</v>
      </c>
      <c r="AA133" s="2">
        <f t="shared" ca="1" si="121"/>
        <v>0</v>
      </c>
      <c r="AB133" s="2">
        <f t="shared" ca="1" si="121"/>
        <v>0</v>
      </c>
      <c r="AC133" s="2">
        <f t="shared" ca="1" si="121"/>
        <v>0</v>
      </c>
      <c r="AD133" s="2">
        <f t="shared" ca="1" si="121"/>
        <v>0</v>
      </c>
      <c r="AE133" s="2">
        <f t="shared" ca="1" si="121"/>
        <v>0</v>
      </c>
      <c r="AF133" s="2">
        <f t="shared" ca="1" si="121"/>
        <v>0</v>
      </c>
      <c r="AG133" s="2">
        <f t="shared" ca="1" si="121"/>
        <v>0</v>
      </c>
      <c r="AH133" s="2">
        <f t="shared" ca="1" si="121"/>
        <v>0</v>
      </c>
      <c r="AI133" s="2">
        <f t="shared" ca="1" si="171"/>
        <v>0</v>
      </c>
      <c r="AJ133" s="2">
        <f t="shared" ca="1" si="171"/>
        <v>0</v>
      </c>
      <c r="AK133" s="2">
        <f t="shared" ca="1" si="171"/>
        <v>0</v>
      </c>
      <c r="AL133" s="55">
        <v>96.93</v>
      </c>
      <c r="AM133" s="55">
        <v>97.02</v>
      </c>
      <c r="AN133" s="55">
        <v>96.96</v>
      </c>
      <c r="AO133" s="55">
        <v>96.97</v>
      </c>
      <c r="AP133" s="55">
        <v>96.97</v>
      </c>
      <c r="AQ133" s="55">
        <v>97.06</v>
      </c>
      <c r="AR133" s="55">
        <v>96.91</v>
      </c>
      <c r="AS133" s="55">
        <v>97.08</v>
      </c>
      <c r="AT133" s="55">
        <v>97.18</v>
      </c>
      <c r="AU133" s="55">
        <v>97.01</v>
      </c>
      <c r="AV133" s="55">
        <v>97.17</v>
      </c>
      <c r="AW133" s="55">
        <v>96.94</v>
      </c>
      <c r="AX133" s="55">
        <v>97.71</v>
      </c>
      <c r="AY133" s="55">
        <v>97.97</v>
      </c>
      <c r="AZ133" s="2">
        <f t="shared" ca="1" si="124"/>
        <v>0</v>
      </c>
      <c r="BA133" s="2">
        <f t="shared" ca="1" si="122"/>
        <v>0</v>
      </c>
      <c r="BB133" s="2">
        <f t="shared" ca="1" si="122"/>
        <v>0</v>
      </c>
      <c r="BC133" s="2">
        <f t="shared" ca="1" si="122"/>
        <v>0</v>
      </c>
      <c r="BD133" s="2">
        <f t="shared" ca="1" si="122"/>
        <v>0</v>
      </c>
      <c r="BE133" s="2">
        <f t="shared" ca="1" si="122"/>
        <v>0</v>
      </c>
      <c r="BF133" s="2">
        <f t="shared" ca="1" si="122"/>
        <v>0</v>
      </c>
      <c r="BG133" s="2">
        <f t="shared" ca="1" si="122"/>
        <v>0</v>
      </c>
      <c r="BH133" s="2">
        <f t="shared" ca="1" si="122"/>
        <v>0</v>
      </c>
      <c r="BI133" s="2">
        <f t="shared" ca="1" si="122"/>
        <v>0</v>
      </c>
      <c r="BJ133" s="2">
        <f t="shared" ca="1" si="122"/>
        <v>0</v>
      </c>
      <c r="BK133" s="2">
        <f t="shared" ca="1" si="172"/>
        <v>0</v>
      </c>
      <c r="BL133" s="2">
        <f t="shared" ca="1" si="172"/>
        <v>0</v>
      </c>
      <c r="BM133" s="2">
        <f t="shared" ca="1" si="172"/>
        <v>0</v>
      </c>
      <c r="BN133" s="2" t="str">
        <f t="shared" si="88"/>
        <v>KV</v>
      </c>
      <c r="BO133" s="2">
        <f t="shared" si="156"/>
        <v>0</v>
      </c>
      <c r="BP133" s="2">
        <f t="shared" si="125"/>
        <v>1</v>
      </c>
      <c r="BR133" s="2">
        <f t="shared" si="157"/>
        <v>0</v>
      </c>
      <c r="BS133" s="2">
        <f t="shared" si="158"/>
        <v>0</v>
      </c>
      <c r="BT133" s="2">
        <f t="shared" si="159"/>
        <v>0</v>
      </c>
      <c r="BU133" s="2">
        <f t="shared" si="160"/>
        <v>0</v>
      </c>
      <c r="BV133" s="2">
        <f t="shared" si="161"/>
        <v>0</v>
      </c>
      <c r="BW133" s="2">
        <f t="shared" si="162"/>
        <v>0</v>
      </c>
      <c r="BX133" s="2">
        <f t="shared" si="163"/>
        <v>0</v>
      </c>
      <c r="BY133" s="2">
        <f t="shared" si="164"/>
        <v>0</v>
      </c>
      <c r="BZ133" s="2">
        <f t="shared" si="165"/>
        <v>0</v>
      </c>
      <c r="CA133" s="2">
        <f t="shared" si="166"/>
        <v>0</v>
      </c>
      <c r="CB133" s="2">
        <f t="shared" si="167"/>
        <v>0</v>
      </c>
      <c r="CC133" s="2">
        <f t="shared" si="168"/>
        <v>0</v>
      </c>
      <c r="CD133" s="2">
        <f t="shared" si="169"/>
        <v>0</v>
      </c>
      <c r="CE133" s="2">
        <f t="shared" si="170"/>
        <v>0</v>
      </c>
    </row>
    <row r="134" spans="1:83" x14ac:dyDescent="0.25">
      <c r="A134" s="10" t="str">
        <f>IF(AND(MID(B134,11,2)="10",MID(B134,7,2)="SV",MID(B134,3,1)="T"),"ТА-1  -  "&amp;VLOOKUP("SVT",Справочники!$B$100:$C$115,2,FALSE),IF(MID(B134,1,2)="00",VLOOKUP(MID(B134,7,2),Справочники!$B$100:$C$115,2,FALSE),IF(MID(B134,3,1)="K","КА",IF(MID(B134,3,1)="T","ТА","-"))&amp;"-"&amp;MID(B134,1,2)*1&amp;IF(MID(B134,IF(MID(B134,11,2)="09",10,9),1)="A","А","")&amp;IF(MID(B134,IF(MID(B134,11,2)="09",10,9),1)="B","Б","")&amp;"  -  "&amp;VLOOKUP(IF(AND(MID(B134,7,2)="SV",MID(B134,3,1)="T"),"SVT",MID(B134,7,2)),Справочники!$B$100:$C$115,2,FALSE)))</f>
        <v>ТА-7  -  W</v>
      </c>
      <c r="B134" s="15" t="s">
        <v>407</v>
      </c>
      <c r="C134" s="18">
        <v>99</v>
      </c>
      <c r="D134" s="18">
        <v>90</v>
      </c>
      <c r="E134" s="22" t="s">
        <v>118</v>
      </c>
      <c r="F134" s="22">
        <v>3</v>
      </c>
      <c r="G134" s="18"/>
      <c r="H134" s="20">
        <f t="shared" ca="1" si="86"/>
        <v>0</v>
      </c>
      <c r="I134" s="16" t="str">
        <f t="shared" si="87"/>
        <v>07T002KV0C25</v>
      </c>
      <c r="J134" s="54">
        <v>98.03</v>
      </c>
      <c r="K134" s="54">
        <v>98.06</v>
      </c>
      <c r="L134" s="54">
        <v>97.97</v>
      </c>
      <c r="M134" s="54">
        <v>97.95</v>
      </c>
      <c r="N134" s="54">
        <v>97.850000000000009</v>
      </c>
      <c r="O134" s="54">
        <v>97.789999999999992</v>
      </c>
      <c r="P134" s="54">
        <v>97.77</v>
      </c>
      <c r="Q134" s="54">
        <v>97.899999999999991</v>
      </c>
      <c r="R134" s="54">
        <v>97.91</v>
      </c>
      <c r="S134" s="54">
        <v>97.83</v>
      </c>
      <c r="T134" s="54">
        <v>97.92</v>
      </c>
      <c r="U134" s="54">
        <v>97.82</v>
      </c>
      <c r="V134" s="54">
        <v>97.88</v>
      </c>
      <c r="W134" s="56">
        <v>97.960000000000008</v>
      </c>
      <c r="X134" s="2">
        <f t="shared" ca="1" si="123"/>
        <v>0</v>
      </c>
      <c r="Y134" s="2">
        <f t="shared" ca="1" si="121"/>
        <v>0</v>
      </c>
      <c r="Z134" s="2">
        <f t="shared" ca="1" si="121"/>
        <v>0</v>
      </c>
      <c r="AA134" s="2">
        <f t="shared" ca="1" si="121"/>
        <v>0</v>
      </c>
      <c r="AB134" s="2">
        <f t="shared" ca="1" si="121"/>
        <v>0</v>
      </c>
      <c r="AC134" s="2">
        <f t="shared" ca="1" si="121"/>
        <v>0</v>
      </c>
      <c r="AD134" s="2">
        <f t="shared" ca="1" si="121"/>
        <v>0</v>
      </c>
      <c r="AE134" s="2">
        <f t="shared" ca="1" si="121"/>
        <v>0</v>
      </c>
      <c r="AF134" s="2">
        <f t="shared" ca="1" si="121"/>
        <v>0</v>
      </c>
      <c r="AG134" s="2">
        <f t="shared" ca="1" si="121"/>
        <v>0</v>
      </c>
      <c r="AH134" s="2">
        <f t="shared" ca="1" si="121"/>
        <v>0</v>
      </c>
      <c r="AI134" s="2">
        <f t="shared" ca="1" si="171"/>
        <v>0</v>
      </c>
      <c r="AJ134" s="2">
        <f t="shared" ca="1" si="171"/>
        <v>0</v>
      </c>
      <c r="AK134" s="2">
        <f t="shared" ca="1" si="171"/>
        <v>0</v>
      </c>
      <c r="AL134" s="55">
        <v>97.9</v>
      </c>
      <c r="AM134" s="55">
        <v>97.94</v>
      </c>
      <c r="AN134" s="55">
        <v>97.85</v>
      </c>
      <c r="AO134" s="55">
        <v>97.84</v>
      </c>
      <c r="AP134" s="55">
        <v>97.7</v>
      </c>
      <c r="AQ134" s="55">
        <v>97.6</v>
      </c>
      <c r="AR134" s="55">
        <v>97.58</v>
      </c>
      <c r="AS134" s="55">
        <v>97.75</v>
      </c>
      <c r="AT134" s="55">
        <v>97.77</v>
      </c>
      <c r="AU134" s="55">
        <v>97.65</v>
      </c>
      <c r="AV134" s="55">
        <v>97.74</v>
      </c>
      <c r="AW134" s="55">
        <v>97.58</v>
      </c>
      <c r="AX134" s="55">
        <v>97.64</v>
      </c>
      <c r="AY134" s="55">
        <v>97.73</v>
      </c>
      <c r="AZ134" s="2">
        <f t="shared" ca="1" si="124"/>
        <v>0</v>
      </c>
      <c r="BA134" s="2">
        <f t="shared" ca="1" si="122"/>
        <v>0</v>
      </c>
      <c r="BB134" s="2">
        <f t="shared" ca="1" si="122"/>
        <v>0</v>
      </c>
      <c r="BC134" s="2">
        <f t="shared" ca="1" si="122"/>
        <v>0</v>
      </c>
      <c r="BD134" s="2">
        <f t="shared" ca="1" si="122"/>
        <v>0</v>
      </c>
      <c r="BE134" s="2">
        <f t="shared" ca="1" si="122"/>
        <v>0</v>
      </c>
      <c r="BF134" s="2">
        <f t="shared" ca="1" si="122"/>
        <v>0</v>
      </c>
      <c r="BG134" s="2">
        <f t="shared" ca="1" si="122"/>
        <v>0</v>
      </c>
      <c r="BH134" s="2">
        <f t="shared" ca="1" si="122"/>
        <v>0</v>
      </c>
      <c r="BI134" s="2">
        <f t="shared" ca="1" si="122"/>
        <v>0</v>
      </c>
      <c r="BJ134" s="2">
        <f t="shared" ca="1" si="122"/>
        <v>0</v>
      </c>
      <c r="BK134" s="2">
        <f t="shared" ca="1" si="172"/>
        <v>0</v>
      </c>
      <c r="BL134" s="2">
        <f t="shared" ca="1" si="172"/>
        <v>0</v>
      </c>
      <c r="BM134" s="2">
        <f t="shared" ca="1" si="172"/>
        <v>0</v>
      </c>
      <c r="BN134" s="2" t="str">
        <f t="shared" si="88"/>
        <v>KV</v>
      </c>
      <c r="BO134" s="2">
        <f t="shared" si="156"/>
        <v>0</v>
      </c>
      <c r="BP134" s="2">
        <f t="shared" si="125"/>
        <v>1</v>
      </c>
      <c r="BR134" s="2">
        <f t="shared" si="157"/>
        <v>0</v>
      </c>
      <c r="BS134" s="2">
        <f t="shared" si="158"/>
        <v>0</v>
      </c>
      <c r="BT134" s="2">
        <f t="shared" si="159"/>
        <v>0</v>
      </c>
      <c r="BU134" s="2">
        <f t="shared" si="160"/>
        <v>0</v>
      </c>
      <c r="BV134" s="2">
        <f t="shared" si="161"/>
        <v>0</v>
      </c>
      <c r="BW134" s="2">
        <f t="shared" si="162"/>
        <v>0</v>
      </c>
      <c r="BX134" s="2">
        <f t="shared" si="163"/>
        <v>0</v>
      </c>
      <c r="BY134" s="2">
        <f t="shared" si="164"/>
        <v>0</v>
      </c>
      <c r="BZ134" s="2">
        <f t="shared" si="165"/>
        <v>0</v>
      </c>
      <c r="CA134" s="2">
        <f t="shared" si="166"/>
        <v>0</v>
      </c>
      <c r="CB134" s="2">
        <f t="shared" si="167"/>
        <v>0</v>
      </c>
      <c r="CC134" s="2">
        <f t="shared" si="168"/>
        <v>0</v>
      </c>
      <c r="CD134" s="2">
        <f t="shared" si="169"/>
        <v>0</v>
      </c>
      <c r="CE134" s="2">
        <f t="shared" si="170"/>
        <v>0</v>
      </c>
    </row>
    <row r="135" spans="1:83" x14ac:dyDescent="0.25">
      <c r="A135" s="10" t="str">
        <f>IF(AND(MID(B135,11,2)="10",MID(B135,7,2)="SV",MID(B135,3,1)="T"),"ТА-1  -  "&amp;VLOOKUP("SVT",Справочники!$B$100:$C$115,2,FALSE),IF(MID(B135,1,2)="00",VLOOKUP(MID(B135,7,2),Справочники!$B$100:$C$115,2,FALSE),IF(MID(B135,3,1)="K","КА",IF(MID(B135,3,1)="T","ТА","-"))&amp;"-"&amp;MID(B135,1,2)*1&amp;IF(MID(B135,IF(MID(B135,11,2)="09",10,9),1)="A","А","")&amp;IF(MID(B135,IF(MID(B135,11,2)="09",10,9),1)="B","Б","")&amp;"  -  "&amp;VLOOKUP(IF(AND(MID(B135,7,2)="SV",MID(B135,3,1)="T"),"SVT",MID(B135,7,2)),Справочники!$B$100:$C$115,2,FALSE)))</f>
        <v>ТА-8  -  W</v>
      </c>
      <c r="B135" s="15" t="s">
        <v>408</v>
      </c>
      <c r="C135" s="18">
        <v>99</v>
      </c>
      <c r="D135" s="18">
        <v>90</v>
      </c>
      <c r="E135" s="22" t="s">
        <v>118</v>
      </c>
      <c r="F135" s="22">
        <v>3</v>
      </c>
      <c r="G135" s="18"/>
      <c r="H135" s="20">
        <f t="shared" ca="1" si="86"/>
        <v>0</v>
      </c>
      <c r="I135" s="16" t="str">
        <f t="shared" si="87"/>
        <v>08T002KV0C25</v>
      </c>
      <c r="J135" s="54">
        <v>0</v>
      </c>
      <c r="K135" s="54">
        <v>0</v>
      </c>
      <c r="L135" s="54">
        <v>0</v>
      </c>
      <c r="M135" s="54">
        <v>0</v>
      </c>
      <c r="N135" s="54">
        <v>0</v>
      </c>
      <c r="O135" s="54">
        <v>0</v>
      </c>
      <c r="P135" s="54">
        <v>0</v>
      </c>
      <c r="Q135" s="54">
        <v>0</v>
      </c>
      <c r="R135" s="54">
        <v>0</v>
      </c>
      <c r="S135" s="54">
        <v>0</v>
      </c>
      <c r="T135" s="54">
        <v>0</v>
      </c>
      <c r="U135" s="54">
        <v>0</v>
      </c>
      <c r="V135" s="54">
        <v>0</v>
      </c>
      <c r="W135" s="56">
        <v>0</v>
      </c>
      <c r="X135" s="2">
        <f t="shared" ca="1" si="123"/>
        <v>2</v>
      </c>
      <c r="Y135" s="2">
        <f t="shared" ca="1" si="121"/>
        <v>2</v>
      </c>
      <c r="Z135" s="2">
        <f t="shared" ca="1" si="121"/>
        <v>2</v>
      </c>
      <c r="AA135" s="2">
        <f t="shared" ca="1" si="121"/>
        <v>2</v>
      </c>
      <c r="AB135" s="2">
        <f t="shared" ca="1" si="121"/>
        <v>2</v>
      </c>
      <c r="AC135" s="2">
        <f t="shared" ref="AC135:AH164" ca="1" si="173">IF(O135&lt;&gt;"",IF(LEFT($E135,2)="+-",IF(OR(O135&lt;MIN($C135:$D135),O135&gt;MAX($C135:$D135)),1,0),IF(AND(1*$E135&gt;0,O135&gt;MAX($C135:$D135)),1,IF(AND(1*$E135&lt;0,O135&lt;MIN($C135:$D135)),1,0)))+10*IF(SUM(OFFSET($A$138,MATCH(MID($A135,1,SEARCH(" ",$A135)-1)&amp;"  -  ЧЧР",$A$138:$A$163,0)-1,COLUMN(O135)-1,,-($D$3+$F135)))=24*($D$3+$F135),IF(AND(IF(LEFT($E135,2)="+-",IF(OR(O135&lt;MIN($C135:$D135),O135&gt;MAX($C135:$D135)),1,0),IF(AND(1*$E135&gt;0,O135&gt;MAX($C135:$D135)),1,IF(AND(1*$E135&lt;0,O135&lt;MIN($C135:$D135)),1,0)))=1,IF(COLUMN(Y$7)-COLUMN($J$7)&gt;$D$2+$G135,IF(OR(OFFSET(Y135,,-1)=21,OFFSET(Y135,,-1)=42),1,0),0)=1),2,IF(COLUMN(O135)-COLUMN($J$7)&gt;=$D$3-1+$F135,IF(LEFT($E135,2)="+-",IF(OR(AND(O135&gt;MAX($C135:$D135),AVERAGE(OFFSET(O135,,,,-$D$3))-AVERAGE(OFFSET(O135,,-$D$3,,-$F135))&gt;1*SUBSTITUTE($E135,"+-","+")),AND(O135&lt;MIN($C135:$D135),AVERAGE(OFFSET(O135,,,,-$D$3))-AVERAGE(OFFSET(O135,,-$D$3,,-$F135))&lt;1*SUBSTITUTE($E135,"+-","-"))),2,0),IF(1*$E135&gt;0,IF(AVERAGE(OFFSET(O135,,,,-$D$3))-AVERAGE(OFFSET(O135,,-$D$3,,-$F135))&gt;1*$E135,2,0),IF(AVERAGE(OFFSET(O135,,,,-$D$3))-AVERAGE(OFFSET(O135,,-$D$3,,-$F135))&lt;1*$E135,2,0))),0)*IF($C$4="блоки",IF(OR(MID($B135,7,2)="TA",MID($B135,7,2)="KV"),IF(OFFSET($A$138,IFERROR(MATCH("КА-"&amp;MID($A135,4,2)*1&amp;"А  -  ЧЧР",$A$138:$A$163,0),MATCH("КА-"&amp;MID($A135,4,2)*1&amp;"  -  ЧЧР",$A$138:$A$163,0))-1,COLUMN(O135)-1,,)+OFFSET($A$138,IFERROR(MATCH("КА-"&amp;MID($A135,4,2)*1&amp;"Б  -  ЧЧР",$A$138:$A$163,0),MATCH("КА-"&amp;MID($A135,4,2)*1&amp;"  -  ЧЧР",$A$138:$A$163,0))-1,COLUMN(O135)-1,,)=48,1,0),1),1)),0),0)*IF($G135&gt;0,IF(COLUMN(Y$7)-COLUMN($J$7)&gt;=$D$2+$G135,IF(SUM(OFFSET(Y135,,-1,,-$G135))&gt;=$G135*21,2,1),1),2)</f>
        <v>2</v>
      </c>
      <c r="AD135" s="2">
        <f t="shared" ca="1" si="173"/>
        <v>2</v>
      </c>
      <c r="AE135" s="2">
        <f t="shared" ca="1" si="173"/>
        <v>2</v>
      </c>
      <c r="AF135" s="2">
        <f t="shared" ca="1" si="173"/>
        <v>2</v>
      </c>
      <c r="AG135" s="2">
        <f t="shared" ca="1" si="173"/>
        <v>2</v>
      </c>
      <c r="AH135" s="2">
        <f t="shared" ca="1" si="173"/>
        <v>2</v>
      </c>
      <c r="AI135" s="2">
        <f t="shared" ca="1" si="171"/>
        <v>2</v>
      </c>
      <c r="AJ135" s="2">
        <f t="shared" ca="1" si="171"/>
        <v>2</v>
      </c>
      <c r="AK135" s="2">
        <f t="shared" ca="1" si="171"/>
        <v>2</v>
      </c>
      <c r="AL135" s="55">
        <v>0</v>
      </c>
      <c r="AM135" s="55">
        <v>0</v>
      </c>
      <c r="AN135" s="55">
        <v>0</v>
      </c>
      <c r="AO135" s="55">
        <v>0</v>
      </c>
      <c r="AP135" s="55">
        <v>0</v>
      </c>
      <c r="AQ135" s="55">
        <v>0</v>
      </c>
      <c r="AR135" s="55">
        <v>0</v>
      </c>
      <c r="AS135" s="55">
        <v>0</v>
      </c>
      <c r="AT135" s="55">
        <v>0</v>
      </c>
      <c r="AU135" s="55">
        <v>0</v>
      </c>
      <c r="AV135" s="55">
        <v>0</v>
      </c>
      <c r="AW135" s="55">
        <v>0</v>
      </c>
      <c r="AX135" s="55">
        <v>0</v>
      </c>
      <c r="AY135" s="55">
        <v>0</v>
      </c>
      <c r="AZ135" s="2">
        <f t="shared" ca="1" si="124"/>
        <v>0</v>
      </c>
      <c r="BA135" s="2">
        <f t="shared" ca="1" si="122"/>
        <v>0</v>
      </c>
      <c r="BB135" s="2">
        <f t="shared" ca="1" si="122"/>
        <v>0</v>
      </c>
      <c r="BC135" s="2">
        <f t="shared" ca="1" si="122"/>
        <v>0</v>
      </c>
      <c r="BD135" s="2">
        <f t="shared" ca="1" si="122"/>
        <v>0</v>
      </c>
      <c r="BE135" s="2">
        <f t="shared" ref="BE135:BJ164" ca="1" si="174">COUNTIF(OFFSET(M135,,$D$2+2,COUNTIF(OFFSET($H135,1-ROW($H135),2+4*$D$2,164),"="&amp;OFFSET($H135,,2+4*$D$2))),"&gt;20")</f>
        <v>0</v>
      </c>
      <c r="BF135" s="2">
        <f t="shared" ca="1" si="174"/>
        <v>0</v>
      </c>
      <c r="BG135" s="2">
        <f t="shared" ca="1" si="174"/>
        <v>0</v>
      </c>
      <c r="BH135" s="2">
        <f t="shared" ca="1" si="174"/>
        <v>0</v>
      </c>
      <c r="BI135" s="2">
        <f t="shared" ca="1" si="174"/>
        <v>0</v>
      </c>
      <c r="BJ135" s="2">
        <f t="shared" ca="1" si="174"/>
        <v>0</v>
      </c>
      <c r="BK135" s="2">
        <f t="shared" ca="1" si="172"/>
        <v>0</v>
      </c>
      <c r="BL135" s="2">
        <f t="shared" ca="1" si="172"/>
        <v>0</v>
      </c>
      <c r="BM135" s="2">
        <f t="shared" ca="1" si="172"/>
        <v>0</v>
      </c>
      <c r="BN135" s="2" t="str">
        <f t="shared" si="88"/>
        <v>KV</v>
      </c>
      <c r="BP135" s="2">
        <f t="shared" si="125"/>
        <v>0</v>
      </c>
      <c r="BR135" s="2">
        <f t="shared" si="157"/>
        <v>0</v>
      </c>
      <c r="BS135" s="2">
        <f t="shared" si="158"/>
        <v>0</v>
      </c>
      <c r="BT135" s="2">
        <f t="shared" si="159"/>
        <v>0</v>
      </c>
      <c r="BU135" s="2">
        <f t="shared" si="160"/>
        <v>0</v>
      </c>
      <c r="BV135" s="2">
        <f t="shared" si="161"/>
        <v>0</v>
      </c>
      <c r="BW135" s="2">
        <f t="shared" si="162"/>
        <v>0</v>
      </c>
      <c r="BX135" s="2">
        <f t="shared" si="163"/>
        <v>0</v>
      </c>
      <c r="BY135" s="2">
        <f t="shared" si="164"/>
        <v>0</v>
      </c>
      <c r="BZ135" s="2">
        <f t="shared" si="165"/>
        <v>0</v>
      </c>
      <c r="CA135" s="2">
        <f t="shared" si="166"/>
        <v>0</v>
      </c>
      <c r="CB135" s="2">
        <f t="shared" si="167"/>
        <v>0</v>
      </c>
      <c r="CC135" s="2">
        <f t="shared" si="168"/>
        <v>0</v>
      </c>
      <c r="CD135" s="2">
        <f t="shared" si="169"/>
        <v>0</v>
      </c>
      <c r="CE135" s="2">
        <f t="shared" si="170"/>
        <v>0</v>
      </c>
    </row>
    <row r="136" spans="1:83" x14ac:dyDescent="0.25">
      <c r="A136" s="10" t="str">
        <f>IF(AND(MID(B136,11,2)="10",MID(B136,7,2)="SV",MID(B136,3,1)="T"),"ТА-1  -  "&amp;VLOOKUP("SVT",Справочники!$B$100:$C$115,2,FALSE),IF(MID(B136,1,2)="00",VLOOKUP(MID(B136,7,2),Справочники!$B$100:$C$115,2,FALSE),IF(MID(B136,3,1)="K","КА",IF(MID(B136,3,1)="T","ТА","-"))&amp;"-"&amp;MID(B136,1,2)*1&amp;IF(MID(B136,IF(MID(B136,11,2)="09",10,9),1)="A","А","")&amp;IF(MID(B136,IF(MID(B136,11,2)="09",10,9),1)="B","Б","")&amp;"  -  "&amp;VLOOKUP(IF(AND(MID(B136,7,2)="SV",MID(B136,3,1)="T"),"SVT",MID(B136,7,2)),Справочники!$B$100:$C$115,2,FALSE)))</f>
        <v>ТА-9  -  W</v>
      </c>
      <c r="B136" s="15" t="s">
        <v>409</v>
      </c>
      <c r="C136" s="18">
        <v>99</v>
      </c>
      <c r="D136" s="18">
        <v>90</v>
      </c>
      <c r="E136" s="22" t="s">
        <v>118</v>
      </c>
      <c r="F136" s="22">
        <v>3</v>
      </c>
      <c r="G136" s="18"/>
      <c r="H136" s="20">
        <f t="shared" ca="1" si="86"/>
        <v>0</v>
      </c>
      <c r="I136" s="16" t="str">
        <f t="shared" si="87"/>
        <v>09T002KV0C25</v>
      </c>
      <c r="J136" s="54">
        <v>97.45</v>
      </c>
      <c r="K136" s="54">
        <v>97.42</v>
      </c>
      <c r="L136" s="54">
        <v>97.47</v>
      </c>
      <c r="M136" s="54">
        <v>97.460000000000008</v>
      </c>
      <c r="N136" s="54">
        <v>97.48</v>
      </c>
      <c r="O136" s="54">
        <v>97.42</v>
      </c>
      <c r="P136" s="54">
        <v>97.38</v>
      </c>
      <c r="Q136" s="54">
        <v>97.45</v>
      </c>
      <c r="R136" s="54">
        <v>97.399999999999991</v>
      </c>
      <c r="S136" s="54">
        <v>97.37</v>
      </c>
      <c r="T136" s="54">
        <v>97.44</v>
      </c>
      <c r="U136" s="54">
        <v>97.39</v>
      </c>
      <c r="V136" s="54">
        <v>97.37</v>
      </c>
      <c r="W136" s="56">
        <v>97.38</v>
      </c>
      <c r="X136" s="2">
        <f t="shared" ca="1" si="123"/>
        <v>0</v>
      </c>
      <c r="Y136" s="2">
        <f t="shared" ca="1" si="123"/>
        <v>0</v>
      </c>
      <c r="Z136" s="2">
        <f t="shared" ca="1" si="123"/>
        <v>0</v>
      </c>
      <c r="AA136" s="2">
        <f t="shared" ca="1" si="123"/>
        <v>0</v>
      </c>
      <c r="AB136" s="2">
        <f t="shared" ca="1" si="123"/>
        <v>0</v>
      </c>
      <c r="AC136" s="2">
        <f t="shared" ca="1" si="173"/>
        <v>0</v>
      </c>
      <c r="AD136" s="2">
        <f t="shared" ca="1" si="173"/>
        <v>0</v>
      </c>
      <c r="AE136" s="2">
        <f t="shared" ca="1" si="173"/>
        <v>0</v>
      </c>
      <c r="AF136" s="2">
        <f t="shared" ca="1" si="173"/>
        <v>0</v>
      </c>
      <c r="AG136" s="2">
        <f t="shared" ca="1" si="173"/>
        <v>0</v>
      </c>
      <c r="AH136" s="2">
        <f t="shared" ca="1" si="173"/>
        <v>0</v>
      </c>
      <c r="AI136" s="2">
        <f t="shared" ca="1" si="171"/>
        <v>0</v>
      </c>
      <c r="AJ136" s="2">
        <f t="shared" ca="1" si="171"/>
        <v>0</v>
      </c>
      <c r="AK136" s="2">
        <f t="shared" ca="1" si="171"/>
        <v>0</v>
      </c>
      <c r="AL136" s="55">
        <v>97.42</v>
      </c>
      <c r="AM136" s="55">
        <v>97.39</v>
      </c>
      <c r="AN136" s="55">
        <v>97.43</v>
      </c>
      <c r="AO136" s="55">
        <v>97.41</v>
      </c>
      <c r="AP136" s="55">
        <v>97.47</v>
      </c>
      <c r="AQ136" s="55">
        <v>97.47</v>
      </c>
      <c r="AR136" s="55">
        <v>97.42</v>
      </c>
      <c r="AS136" s="55">
        <v>97.66</v>
      </c>
      <c r="AT136" s="55">
        <v>97.69</v>
      </c>
      <c r="AU136" s="55">
        <v>97.55</v>
      </c>
      <c r="AV136" s="55">
        <v>97.72</v>
      </c>
      <c r="AW136" s="55">
        <v>97.46</v>
      </c>
      <c r="AX136" s="55">
        <v>97.53</v>
      </c>
      <c r="AY136" s="55">
        <v>97.47</v>
      </c>
      <c r="AZ136" s="2">
        <f t="shared" ca="1" si="124"/>
        <v>0</v>
      </c>
      <c r="BA136" s="2">
        <f t="shared" ca="1" si="124"/>
        <v>0</v>
      </c>
      <c r="BB136" s="2">
        <f t="shared" ca="1" si="124"/>
        <v>0</v>
      </c>
      <c r="BC136" s="2">
        <f t="shared" ca="1" si="124"/>
        <v>0</v>
      </c>
      <c r="BD136" s="2">
        <f t="shared" ca="1" si="124"/>
        <v>0</v>
      </c>
      <c r="BE136" s="2">
        <f t="shared" ca="1" si="174"/>
        <v>0</v>
      </c>
      <c r="BF136" s="2">
        <f t="shared" ca="1" si="174"/>
        <v>0</v>
      </c>
      <c r="BG136" s="2">
        <f t="shared" ca="1" si="174"/>
        <v>0</v>
      </c>
      <c r="BH136" s="2">
        <f t="shared" ca="1" si="174"/>
        <v>0</v>
      </c>
      <c r="BI136" s="2">
        <f t="shared" ca="1" si="174"/>
        <v>0</v>
      </c>
      <c r="BJ136" s="2">
        <f t="shared" ca="1" si="174"/>
        <v>0</v>
      </c>
      <c r="BK136" s="2">
        <f t="shared" ca="1" si="172"/>
        <v>0</v>
      </c>
      <c r="BL136" s="2">
        <f t="shared" ca="1" si="172"/>
        <v>0</v>
      </c>
      <c r="BM136" s="2">
        <f t="shared" ca="1" si="172"/>
        <v>0</v>
      </c>
      <c r="BN136" s="2" t="str">
        <f t="shared" si="88"/>
        <v>KV</v>
      </c>
      <c r="BO136" s="2">
        <f>IF(AND(COUNTIF(J136:W136,"&gt;0")&gt;6,COUNTIF(J136:W136,"&gt;0")=SUM(BR136:CE136)),SUM(BR136:CE136),0)</f>
        <v>0</v>
      </c>
      <c r="BP136" s="2">
        <f t="shared" ref="BP136:BP163" si="175">IF(AND(COUNTIF(J136:W136,"&gt;0")&gt;6,SUM(BR136:CE136)=0),1,0)</f>
        <v>1</v>
      </c>
      <c r="BR136" s="2">
        <f t="shared" si="157"/>
        <v>0</v>
      </c>
      <c r="BS136" s="2">
        <f t="shared" si="158"/>
        <v>0</v>
      </c>
      <c r="BT136" s="2">
        <f t="shared" si="159"/>
        <v>0</v>
      </c>
      <c r="BU136" s="2">
        <f t="shared" si="160"/>
        <v>0</v>
      </c>
      <c r="BV136" s="2">
        <f t="shared" si="161"/>
        <v>0</v>
      </c>
      <c r="BW136" s="2">
        <f t="shared" si="162"/>
        <v>0</v>
      </c>
      <c r="BX136" s="2">
        <f t="shared" si="163"/>
        <v>0</v>
      </c>
      <c r="BY136" s="2">
        <f t="shared" si="164"/>
        <v>0</v>
      </c>
      <c r="BZ136" s="2">
        <f t="shared" si="165"/>
        <v>0</v>
      </c>
      <c r="CA136" s="2">
        <f t="shared" si="166"/>
        <v>0</v>
      </c>
      <c r="CB136" s="2">
        <f t="shared" si="167"/>
        <v>0</v>
      </c>
      <c r="CC136" s="2">
        <f t="shared" si="168"/>
        <v>0</v>
      </c>
      <c r="CD136" s="2">
        <f t="shared" si="169"/>
        <v>0</v>
      </c>
      <c r="CE136" s="2">
        <f t="shared" si="170"/>
        <v>0</v>
      </c>
    </row>
    <row r="137" spans="1:83" x14ac:dyDescent="0.25">
      <c r="A137" s="10" t="str">
        <f>IF(AND(MID(B137,11,2)="10",MID(B137,7,2)="SV",MID(B137,3,1)="T"),"ТА-1  -  "&amp;VLOOKUP("SVT",Справочники!$B$100:$C$115,2,FALSE),IF(MID(B137,1,2)="00",VLOOKUP(MID(B137,7,2),Справочники!$B$100:$C$115,2,FALSE),IF(MID(B137,3,1)="K","КА",IF(MID(B137,3,1)="T","ТА","-"))&amp;"-"&amp;MID(B137,1,2)*1&amp;IF(MID(B137,IF(MID(B137,11,2)="09",10,9),1)="A","А","")&amp;IF(MID(B137,IF(MID(B137,11,2)="09",10,9),1)="B","Б","")&amp;"  -  "&amp;VLOOKUP(IF(AND(MID(B137,7,2)="SV",MID(B137,3,1)="T"),"SVT",MID(B137,7,2)),Справочники!$B$100:$C$115,2,FALSE)))</f>
        <v>ТА-10  -  W</v>
      </c>
      <c r="B137" s="15" t="s">
        <v>410</v>
      </c>
      <c r="C137" s="18">
        <v>99</v>
      </c>
      <c r="D137" s="18">
        <v>90</v>
      </c>
      <c r="E137" s="22" t="s">
        <v>118</v>
      </c>
      <c r="F137" s="22">
        <v>3</v>
      </c>
      <c r="G137" s="18"/>
      <c r="H137" s="20">
        <f t="shared" ref="H137:H163" ca="1" si="176">IF(COUNTIF(OFFSET(H137,,2+$D$2+$B$3-$B$2,,$C$3-$B$3+1),"=42")+COUNTIF(OFFSET(H137,,2+$D$2+$B$3-$B$2,,$C$3-$B$3+1),"=21")&gt;0,1,0)</f>
        <v>0</v>
      </c>
      <c r="I137" s="16" t="str">
        <f t="shared" ref="I137:I164" si="177">IF(MID(B137,7,2)="MX",REPLACE(B137,5,2,"01"),IF(AND(MID(B137,11,2)="20",MID(B137,7,2)="KV"),REPLACE(B137,5,2,"12"),IF(MID(B137,7,2)="MK",IF(MID(B137,11,2)="26",REPLACE(B137,5,2,"02"),IF(MID(B137,11,2)="06",REPLACE(B137,3,4,"S002"),REPLACE(B137,6,1,"2"))),REPLACE(B137,6,1,"2"))))</f>
        <v>10T002KV0C25</v>
      </c>
      <c r="J137" s="54">
        <v>97.41</v>
      </c>
      <c r="K137" s="54">
        <v>97.52</v>
      </c>
      <c r="L137" s="54">
        <v>97.44</v>
      </c>
      <c r="M137" s="54">
        <v>97.45</v>
      </c>
      <c r="N137" s="54">
        <v>97.37</v>
      </c>
      <c r="O137" s="54">
        <v>97.39</v>
      </c>
      <c r="P137" s="54">
        <v>97.38</v>
      </c>
      <c r="Q137" s="54">
        <v>97.59</v>
      </c>
      <c r="R137" s="54">
        <v>97.59</v>
      </c>
      <c r="S137" s="54">
        <v>97.55</v>
      </c>
      <c r="T137" s="54">
        <v>97.67</v>
      </c>
      <c r="U137" s="54">
        <v>97.48</v>
      </c>
      <c r="V137" s="54">
        <v>97.48</v>
      </c>
      <c r="W137" s="56">
        <v>97.54</v>
      </c>
      <c r="X137" s="2">
        <f t="shared" ca="1" si="123"/>
        <v>0</v>
      </c>
      <c r="Y137" s="2">
        <f t="shared" ca="1" si="123"/>
        <v>0</v>
      </c>
      <c r="Z137" s="2">
        <f t="shared" ca="1" si="123"/>
        <v>0</v>
      </c>
      <c r="AA137" s="2">
        <f t="shared" ca="1" si="123"/>
        <v>0</v>
      </c>
      <c r="AB137" s="2">
        <f t="shared" ca="1" si="123"/>
        <v>0</v>
      </c>
      <c r="AC137" s="2">
        <f t="shared" ca="1" si="173"/>
        <v>0</v>
      </c>
      <c r="AD137" s="2">
        <f t="shared" ca="1" si="173"/>
        <v>0</v>
      </c>
      <c r="AE137" s="2">
        <f t="shared" ca="1" si="173"/>
        <v>0</v>
      </c>
      <c r="AF137" s="2">
        <f t="shared" ca="1" si="173"/>
        <v>0</v>
      </c>
      <c r="AG137" s="2">
        <f t="shared" ca="1" si="173"/>
        <v>0</v>
      </c>
      <c r="AH137" s="2">
        <f t="shared" ca="1" si="173"/>
        <v>0</v>
      </c>
      <c r="AI137" s="2">
        <f t="shared" ca="1" si="171"/>
        <v>0</v>
      </c>
      <c r="AJ137" s="2">
        <f t="shared" ca="1" si="171"/>
        <v>0</v>
      </c>
      <c r="AK137" s="2">
        <f t="shared" ca="1" si="171"/>
        <v>0</v>
      </c>
      <c r="AL137" s="55">
        <v>97.37</v>
      </c>
      <c r="AM137" s="55">
        <v>97.53</v>
      </c>
      <c r="AN137" s="55">
        <v>97.42</v>
      </c>
      <c r="AO137" s="55">
        <v>97.44</v>
      </c>
      <c r="AP137" s="55">
        <v>97.36</v>
      </c>
      <c r="AQ137" s="55">
        <v>97.4</v>
      </c>
      <c r="AR137" s="55">
        <v>97.37</v>
      </c>
      <c r="AS137" s="55">
        <v>97.62</v>
      </c>
      <c r="AT137" s="55">
        <v>97.62</v>
      </c>
      <c r="AU137" s="55">
        <v>97.54</v>
      </c>
      <c r="AV137" s="55">
        <v>97.65</v>
      </c>
      <c r="AW137" s="55">
        <v>97.4</v>
      </c>
      <c r="AX137" s="55">
        <v>97.41</v>
      </c>
      <c r="AY137" s="55">
        <v>97.54</v>
      </c>
      <c r="AZ137" s="2">
        <f t="shared" ca="1" si="124"/>
        <v>0</v>
      </c>
      <c r="BA137" s="2">
        <f t="shared" ca="1" si="124"/>
        <v>0</v>
      </c>
      <c r="BB137" s="2">
        <f t="shared" ca="1" si="124"/>
        <v>0</v>
      </c>
      <c r="BC137" s="2">
        <f t="shared" ca="1" si="124"/>
        <v>0</v>
      </c>
      <c r="BD137" s="2">
        <f t="shared" ca="1" si="124"/>
        <v>0</v>
      </c>
      <c r="BE137" s="2">
        <f t="shared" ca="1" si="174"/>
        <v>0</v>
      </c>
      <c r="BF137" s="2">
        <f t="shared" ca="1" si="174"/>
        <v>0</v>
      </c>
      <c r="BG137" s="2">
        <f t="shared" ca="1" si="174"/>
        <v>0</v>
      </c>
      <c r="BH137" s="2">
        <f t="shared" ca="1" si="174"/>
        <v>0</v>
      </c>
      <c r="BI137" s="2">
        <f t="shared" ca="1" si="174"/>
        <v>0</v>
      </c>
      <c r="BJ137" s="2">
        <f t="shared" ca="1" si="174"/>
        <v>0</v>
      </c>
      <c r="BK137" s="2">
        <f t="shared" ca="1" si="172"/>
        <v>0</v>
      </c>
      <c r="BL137" s="2">
        <f t="shared" ca="1" si="172"/>
        <v>0</v>
      </c>
      <c r="BM137" s="2">
        <f t="shared" ca="1" si="172"/>
        <v>0</v>
      </c>
      <c r="BN137" s="2" t="str">
        <f t="shared" ref="BN137:BN164" si="178">MID(B137,7,2)</f>
        <v>KV</v>
      </c>
      <c r="BO137" s="2">
        <f>IF(AND(COUNTIF(J137:W137,"&gt;0")&gt;6,COUNTIF(J137:W137,"&gt;0")=SUM(BR137:CE137)),SUM(BR137:CE137),0)</f>
        <v>0</v>
      </c>
      <c r="BP137" s="2">
        <f t="shared" si="175"/>
        <v>1</v>
      </c>
      <c r="BR137" s="2">
        <f t="shared" si="157"/>
        <v>0</v>
      </c>
      <c r="BS137" s="2">
        <f t="shared" si="158"/>
        <v>0</v>
      </c>
      <c r="BT137" s="2">
        <f t="shared" si="159"/>
        <v>0</v>
      </c>
      <c r="BU137" s="2">
        <f t="shared" si="160"/>
        <v>0</v>
      </c>
      <c r="BV137" s="2">
        <f t="shared" si="161"/>
        <v>0</v>
      </c>
      <c r="BW137" s="2">
        <f t="shared" si="162"/>
        <v>0</v>
      </c>
      <c r="BX137" s="2">
        <f t="shared" si="163"/>
        <v>0</v>
      </c>
      <c r="BY137" s="2">
        <f t="shared" si="164"/>
        <v>0</v>
      </c>
      <c r="BZ137" s="2">
        <f t="shared" si="165"/>
        <v>0</v>
      </c>
      <c r="CA137" s="2">
        <f t="shared" si="166"/>
        <v>0</v>
      </c>
      <c r="CB137" s="2">
        <f t="shared" si="167"/>
        <v>0</v>
      </c>
      <c r="CC137" s="2">
        <f t="shared" si="168"/>
        <v>0</v>
      </c>
      <c r="CD137" s="2">
        <f t="shared" si="169"/>
        <v>0</v>
      </c>
      <c r="CE137" s="2">
        <f t="shared" si="170"/>
        <v>0</v>
      </c>
    </row>
    <row r="138" spans="1:83" x14ac:dyDescent="0.25">
      <c r="A138" s="10" t="str">
        <f>IF(AND(MID(B138,11,2)="10",MID(B138,7,2)="SV",MID(B138,3,1)="T"),"ТА-1  -  "&amp;VLOOKUP("SVT",Справочники!$B$100:$C$115,2,FALSE),IF(MID(B138,1,2)="00",VLOOKUP(MID(B138,7,2),Справочники!$B$100:$C$115,2,FALSE),IF(MID(B138,3,1)="K","КА",IF(MID(B138,3,1)="T","ТА","-"))&amp;"-"&amp;MID(B138,1,2)*1&amp;IF(MID(B138,IF(MID(B138,11,2)="09",10,9),1)="A","А","")&amp;IF(MID(B138,IF(MID(B138,11,2)="09",10,9),1)="B","Б","")&amp;"  -  "&amp;VLOOKUP(IF(AND(MID(B138,7,2)="SV",MID(B138,3,1)="T"),"SVT",MID(B138,7,2)),Справочники!$B$100:$C$115,2,FALSE)))</f>
        <v>КА-1А  -  ЧЧР</v>
      </c>
      <c r="B138" s="15" t="s">
        <v>1192</v>
      </c>
      <c r="C138" s="18"/>
      <c r="D138" s="18"/>
      <c r="E138" s="22"/>
      <c r="F138" s="22"/>
      <c r="G138" s="18"/>
      <c r="H138" s="20">
        <f t="shared" ca="1" si="176"/>
        <v>0</v>
      </c>
      <c r="I138" s="16" t="str">
        <f t="shared" si="177"/>
        <v>01K002LHAD25</v>
      </c>
      <c r="J138" s="54">
        <v>24</v>
      </c>
      <c r="K138" s="54">
        <v>24</v>
      </c>
      <c r="L138" s="54">
        <v>24</v>
      </c>
      <c r="M138" s="54">
        <v>24</v>
      </c>
      <c r="N138" s="54">
        <v>24</v>
      </c>
      <c r="O138" s="54">
        <v>24</v>
      </c>
      <c r="P138" s="54">
        <v>24</v>
      </c>
      <c r="Q138" s="54">
        <v>24</v>
      </c>
      <c r="R138" s="54">
        <v>24</v>
      </c>
      <c r="S138" s="54">
        <v>24</v>
      </c>
      <c r="T138" s="54">
        <v>24</v>
      </c>
      <c r="U138" s="54">
        <v>24</v>
      </c>
      <c r="V138" s="54">
        <v>24</v>
      </c>
      <c r="W138" s="56">
        <v>24</v>
      </c>
      <c r="AL138" s="55"/>
      <c r="AM138" s="55"/>
      <c r="AN138" s="55"/>
      <c r="AO138" s="55"/>
      <c r="AP138" s="55"/>
      <c r="AQ138" s="55"/>
      <c r="AR138" s="55"/>
      <c r="AS138" s="55"/>
      <c r="AT138" s="55"/>
      <c r="AU138" s="55"/>
      <c r="AV138" s="55"/>
      <c r="AW138" s="55"/>
      <c r="AX138" s="55"/>
      <c r="AY138" s="55"/>
      <c r="AZ138" s="2">
        <f t="shared" ca="1" si="124"/>
        <v>0</v>
      </c>
      <c r="BA138" s="2">
        <f t="shared" ca="1" si="124"/>
        <v>0</v>
      </c>
      <c r="BB138" s="2">
        <f t="shared" ca="1" si="124"/>
        <v>0</v>
      </c>
      <c r="BC138" s="2">
        <f t="shared" ca="1" si="124"/>
        <v>0</v>
      </c>
      <c r="BD138" s="2">
        <f t="shared" ca="1" si="124"/>
        <v>0</v>
      </c>
      <c r="BE138" s="2">
        <f t="shared" ca="1" si="174"/>
        <v>0</v>
      </c>
      <c r="BF138" s="2">
        <f t="shared" ca="1" si="174"/>
        <v>0</v>
      </c>
      <c r="BG138" s="2">
        <f t="shared" ca="1" si="174"/>
        <v>0</v>
      </c>
      <c r="BH138" s="2">
        <f t="shared" ca="1" si="174"/>
        <v>0</v>
      </c>
      <c r="BI138" s="2">
        <f t="shared" ca="1" si="174"/>
        <v>0</v>
      </c>
      <c r="BJ138" s="2">
        <f t="shared" ca="1" si="174"/>
        <v>0</v>
      </c>
      <c r="BK138" s="2">
        <f t="shared" ca="1" si="172"/>
        <v>0</v>
      </c>
      <c r="BL138" s="2">
        <f t="shared" ca="1" si="172"/>
        <v>0</v>
      </c>
      <c r="BM138" s="2">
        <f t="shared" ca="1" si="172"/>
        <v>0</v>
      </c>
      <c r="BN138" s="2" t="str">
        <f t="shared" si="178"/>
        <v>LH</v>
      </c>
      <c r="BO138" s="2">
        <f>IF(AND(COUNTIF(J138:W138,"&gt;0")&gt;6,COUNTIF(J138:W138,"&gt;0")=SUM(BR138:CE138)),SUM(BR138:CE138),0)</f>
        <v>0</v>
      </c>
      <c r="BP138" s="2">
        <f t="shared" si="175"/>
        <v>0</v>
      </c>
      <c r="BR138" s="2">
        <f t="shared" ref="BR138:BR163" si="179">IF(W138=24,1,IF(AND(V138=24,W138=0),1,IF(AND(U138=24,V138=0),1,IF(AND(T138=24,U138=0),1,IF(AND(S138=24,T138=0),1,IF(AND(R138=24,S138=0),1,IF(AND(Q138=24,R138=0),1,IF(AND(P138=24,Q138=0),1,IF(AND(O138=24,P138=0),1,IF(AND(N138=24,O138=0),1,IF(AND(M138=24,N138=0),1,IF(AND(L138=24,M138=0),1,IF(AND(K138=24,L138=0),1,IF(AND(J138=24,K138=0),1,0))))))))))))))</f>
        <v>1</v>
      </c>
    </row>
    <row r="139" spans="1:83" x14ac:dyDescent="0.25">
      <c r="A139" s="10" t="str">
        <f>IF(AND(MID(B139,11,2)="10",MID(B139,7,2)="SV",MID(B139,3,1)="T"),"ТА-1  -  "&amp;VLOOKUP("SVT",Справочники!$B$100:$C$115,2,FALSE),IF(MID(B139,1,2)="00",VLOOKUP(MID(B139,7,2),Справочники!$B$100:$C$115,2,FALSE),IF(MID(B139,3,1)="K","КА",IF(MID(B139,3,1)="T","ТА","-"))&amp;"-"&amp;MID(B139,1,2)*1&amp;IF(MID(B139,IF(MID(B139,11,2)="09",10,9),1)="A","А","")&amp;IF(MID(B139,IF(MID(B139,11,2)="09",10,9),1)="B","Б","")&amp;"  -  "&amp;VLOOKUP(IF(AND(MID(B139,7,2)="SV",MID(B139,3,1)="T"),"SVT",MID(B139,7,2)),Справочники!$B$100:$C$115,2,FALSE)))</f>
        <v>КА-1Б  -  ЧЧР</v>
      </c>
      <c r="B139" s="15" t="s">
        <v>1193</v>
      </c>
      <c r="C139" s="18"/>
      <c r="D139" s="18"/>
      <c r="E139" s="22"/>
      <c r="F139" s="22"/>
      <c r="G139" s="18"/>
      <c r="H139" s="20">
        <f t="shared" ca="1" si="176"/>
        <v>0</v>
      </c>
      <c r="I139" s="16" t="str">
        <f t="shared" si="177"/>
        <v>01K002LHBD25</v>
      </c>
      <c r="J139" s="54">
        <v>24</v>
      </c>
      <c r="K139" s="54">
        <v>24</v>
      </c>
      <c r="L139" s="54">
        <v>24</v>
      </c>
      <c r="M139" s="54">
        <v>24</v>
      </c>
      <c r="N139" s="54">
        <v>24</v>
      </c>
      <c r="O139" s="54">
        <v>24</v>
      </c>
      <c r="P139" s="54">
        <v>24</v>
      </c>
      <c r="Q139" s="54">
        <v>24</v>
      </c>
      <c r="R139" s="54">
        <v>24</v>
      </c>
      <c r="S139" s="54">
        <v>24</v>
      </c>
      <c r="T139" s="54">
        <v>24</v>
      </c>
      <c r="U139" s="54">
        <v>24</v>
      </c>
      <c r="V139" s="54">
        <v>22.266666666670002</v>
      </c>
      <c r="W139" s="56">
        <v>0</v>
      </c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2">
        <f t="shared" ca="1" si="124"/>
        <v>0</v>
      </c>
      <c r="BA139" s="2">
        <f t="shared" ca="1" si="124"/>
        <v>0</v>
      </c>
      <c r="BB139" s="2">
        <f t="shared" ca="1" si="124"/>
        <v>0</v>
      </c>
      <c r="BC139" s="2">
        <f t="shared" ca="1" si="124"/>
        <v>0</v>
      </c>
      <c r="BD139" s="2">
        <f t="shared" ca="1" si="124"/>
        <v>0</v>
      </c>
      <c r="BE139" s="2">
        <f t="shared" ca="1" si="174"/>
        <v>0</v>
      </c>
      <c r="BF139" s="2">
        <f t="shared" ca="1" si="174"/>
        <v>0</v>
      </c>
      <c r="BG139" s="2">
        <f t="shared" ca="1" si="174"/>
        <v>0</v>
      </c>
      <c r="BH139" s="2">
        <f t="shared" ca="1" si="174"/>
        <v>0</v>
      </c>
      <c r="BI139" s="2">
        <f t="shared" ca="1" si="174"/>
        <v>0</v>
      </c>
      <c r="BJ139" s="2">
        <f t="shared" ca="1" si="174"/>
        <v>0</v>
      </c>
      <c r="BK139" s="2">
        <f t="shared" ca="1" si="172"/>
        <v>0</v>
      </c>
      <c r="BL139" s="2">
        <f t="shared" ca="1" si="172"/>
        <v>0</v>
      </c>
      <c r="BM139" s="2">
        <f t="shared" ca="1" si="172"/>
        <v>0</v>
      </c>
      <c r="BN139" s="2" t="str">
        <f t="shared" si="178"/>
        <v>LH</v>
      </c>
      <c r="BP139" s="2">
        <f t="shared" si="175"/>
        <v>1</v>
      </c>
      <c r="BR139" s="2">
        <f t="shared" si="179"/>
        <v>0</v>
      </c>
    </row>
    <row r="140" spans="1:83" x14ac:dyDescent="0.25">
      <c r="A140" s="10" t="str">
        <f>IF(AND(MID(B140,11,2)="10",MID(B140,7,2)="SV",MID(B140,3,1)="T"),"ТА-1  -  "&amp;VLOOKUP("SVT",Справочники!$B$100:$C$115,2,FALSE),IF(MID(B140,1,2)="00",VLOOKUP(MID(B140,7,2),Справочники!$B$100:$C$115,2,FALSE),IF(MID(B140,3,1)="K","КА",IF(MID(B140,3,1)="T","ТА","-"))&amp;"-"&amp;MID(B140,1,2)*1&amp;IF(MID(B140,IF(MID(B140,11,2)="09",10,9),1)="A","А","")&amp;IF(MID(B140,IF(MID(B140,11,2)="09",10,9),1)="B","Б","")&amp;"  -  "&amp;VLOOKUP(IF(AND(MID(B140,7,2)="SV",MID(B140,3,1)="T"),"SVT",MID(B140,7,2)),Справочники!$B$100:$C$115,2,FALSE)))</f>
        <v>КА-2А  -  ЧЧР</v>
      </c>
      <c r="B140" s="15" t="s">
        <v>1194</v>
      </c>
      <c r="C140" s="18"/>
      <c r="D140" s="18"/>
      <c r="E140" s="22"/>
      <c r="F140" s="22"/>
      <c r="G140" s="18"/>
      <c r="H140" s="20">
        <f t="shared" ca="1" si="176"/>
        <v>0</v>
      </c>
      <c r="I140" s="16" t="str">
        <f t="shared" si="177"/>
        <v>02K002LHAD25</v>
      </c>
      <c r="J140" s="54">
        <v>24</v>
      </c>
      <c r="K140" s="54">
        <v>24</v>
      </c>
      <c r="L140" s="54">
        <v>24</v>
      </c>
      <c r="M140" s="54">
        <v>24</v>
      </c>
      <c r="N140" s="54">
        <v>24</v>
      </c>
      <c r="O140" s="54">
        <v>24</v>
      </c>
      <c r="P140" s="54">
        <v>24</v>
      </c>
      <c r="Q140" s="54">
        <v>24</v>
      </c>
      <c r="R140" s="54">
        <v>24</v>
      </c>
      <c r="S140" s="54">
        <v>24</v>
      </c>
      <c r="T140" s="54">
        <v>24</v>
      </c>
      <c r="U140" s="54">
        <v>24</v>
      </c>
      <c r="V140" s="54">
        <v>24</v>
      </c>
      <c r="W140" s="56">
        <v>24</v>
      </c>
      <c r="AL140" s="55"/>
      <c r="AM140" s="55"/>
      <c r="AN140" s="55"/>
      <c r="AO140" s="55"/>
      <c r="AP140" s="55"/>
      <c r="AQ140" s="55"/>
      <c r="AR140" s="55"/>
      <c r="AS140" s="55"/>
      <c r="AT140" s="55"/>
      <c r="AU140" s="55"/>
      <c r="AV140" s="55"/>
      <c r="AW140" s="55"/>
      <c r="AX140" s="55"/>
      <c r="AY140" s="55"/>
      <c r="AZ140" s="2">
        <f t="shared" ca="1" si="124"/>
        <v>0</v>
      </c>
      <c r="BA140" s="2">
        <f t="shared" ca="1" si="124"/>
        <v>0</v>
      </c>
      <c r="BB140" s="2">
        <f t="shared" ca="1" si="124"/>
        <v>0</v>
      </c>
      <c r="BC140" s="2">
        <f t="shared" ca="1" si="124"/>
        <v>0</v>
      </c>
      <c r="BD140" s="2">
        <f t="shared" ca="1" si="124"/>
        <v>0</v>
      </c>
      <c r="BE140" s="2">
        <f t="shared" ca="1" si="174"/>
        <v>0</v>
      </c>
      <c r="BF140" s="2">
        <f t="shared" ca="1" si="174"/>
        <v>0</v>
      </c>
      <c r="BG140" s="2">
        <f t="shared" ca="1" si="174"/>
        <v>0</v>
      </c>
      <c r="BH140" s="2">
        <f t="shared" ca="1" si="174"/>
        <v>0</v>
      </c>
      <c r="BI140" s="2">
        <f t="shared" ca="1" si="174"/>
        <v>0</v>
      </c>
      <c r="BJ140" s="2">
        <f t="shared" ca="1" si="174"/>
        <v>0</v>
      </c>
      <c r="BK140" s="2">
        <f t="shared" ca="1" si="172"/>
        <v>0</v>
      </c>
      <c r="BL140" s="2">
        <f t="shared" ca="1" si="172"/>
        <v>0</v>
      </c>
      <c r="BM140" s="2">
        <f t="shared" ca="1" si="172"/>
        <v>0</v>
      </c>
      <c r="BN140" s="2" t="str">
        <f t="shared" si="178"/>
        <v>LH</v>
      </c>
      <c r="BO140" s="2">
        <f>IF(AND(COUNTIF(J140:W140,"&gt;0")&gt;6,COUNTIF(J140:W140,"&gt;0")=SUM(BR140:CE140)),SUM(BR140:CE140),0)</f>
        <v>0</v>
      </c>
      <c r="BP140" s="2">
        <f t="shared" si="175"/>
        <v>0</v>
      </c>
      <c r="BR140" s="2">
        <f t="shared" si="179"/>
        <v>1</v>
      </c>
    </row>
    <row r="141" spans="1:83" x14ac:dyDescent="0.25">
      <c r="A141" s="10" t="str">
        <f>IF(AND(MID(B141,11,2)="10",MID(B141,7,2)="SV",MID(B141,3,1)="T"),"ТА-1  -  "&amp;VLOOKUP("SVT",Справочники!$B$100:$C$115,2,FALSE),IF(MID(B141,1,2)="00",VLOOKUP(MID(B141,7,2),Справочники!$B$100:$C$115,2,FALSE),IF(MID(B141,3,1)="K","КА",IF(MID(B141,3,1)="T","ТА","-"))&amp;"-"&amp;MID(B141,1,2)*1&amp;IF(MID(B141,IF(MID(B141,11,2)="09",10,9),1)="A","А","")&amp;IF(MID(B141,IF(MID(B141,11,2)="09",10,9),1)="B","Б","")&amp;"  -  "&amp;VLOOKUP(IF(AND(MID(B141,7,2)="SV",MID(B141,3,1)="T"),"SVT",MID(B141,7,2)),Справочники!$B$100:$C$115,2,FALSE)))</f>
        <v>КА-2Б  -  ЧЧР</v>
      </c>
      <c r="B141" s="15" t="s">
        <v>1195</v>
      </c>
      <c r="C141" s="18"/>
      <c r="D141" s="18"/>
      <c r="E141" s="22"/>
      <c r="F141" s="22"/>
      <c r="G141" s="18"/>
      <c r="H141" s="20">
        <f t="shared" ca="1" si="176"/>
        <v>0</v>
      </c>
      <c r="I141" s="16" t="str">
        <f t="shared" si="177"/>
        <v>02K002LHBD25</v>
      </c>
      <c r="J141" s="54">
        <v>21.25</v>
      </c>
      <c r="K141" s="54">
        <v>24</v>
      </c>
      <c r="L141" s="54">
        <v>24</v>
      </c>
      <c r="M141" s="54">
        <v>24</v>
      </c>
      <c r="N141" s="54">
        <v>24</v>
      </c>
      <c r="O141" s="54">
        <v>24</v>
      </c>
      <c r="P141" s="54">
        <v>24</v>
      </c>
      <c r="Q141" s="54">
        <v>24</v>
      </c>
      <c r="R141" s="54">
        <v>24</v>
      </c>
      <c r="S141" s="54">
        <v>24</v>
      </c>
      <c r="T141" s="54">
        <v>24</v>
      </c>
      <c r="U141" s="54">
        <v>24</v>
      </c>
      <c r="V141" s="54">
        <v>24</v>
      </c>
      <c r="W141" s="56">
        <v>24</v>
      </c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  <c r="AX141" s="55"/>
      <c r="AY141" s="55"/>
      <c r="AZ141" s="2">
        <f t="shared" ca="1" si="124"/>
        <v>0</v>
      </c>
      <c r="BA141" s="2">
        <f t="shared" ca="1" si="124"/>
        <v>0</v>
      </c>
      <c r="BB141" s="2">
        <f t="shared" ca="1" si="124"/>
        <v>0</v>
      </c>
      <c r="BC141" s="2">
        <f t="shared" ca="1" si="124"/>
        <v>0</v>
      </c>
      <c r="BD141" s="2">
        <f t="shared" ca="1" si="124"/>
        <v>0</v>
      </c>
      <c r="BE141" s="2">
        <f t="shared" ca="1" si="174"/>
        <v>0</v>
      </c>
      <c r="BF141" s="2">
        <f t="shared" ca="1" si="174"/>
        <v>0</v>
      </c>
      <c r="BG141" s="2">
        <f t="shared" ca="1" si="174"/>
        <v>0</v>
      </c>
      <c r="BH141" s="2">
        <f t="shared" ca="1" si="174"/>
        <v>0</v>
      </c>
      <c r="BI141" s="2">
        <f t="shared" ca="1" si="174"/>
        <v>0</v>
      </c>
      <c r="BJ141" s="2">
        <f t="shared" ca="1" si="174"/>
        <v>0</v>
      </c>
      <c r="BK141" s="2">
        <f t="shared" ca="1" si="172"/>
        <v>0</v>
      </c>
      <c r="BL141" s="2">
        <f t="shared" ca="1" si="172"/>
        <v>0</v>
      </c>
      <c r="BM141" s="2">
        <f t="shared" ca="1" si="172"/>
        <v>0</v>
      </c>
      <c r="BN141" s="2" t="str">
        <f t="shared" si="178"/>
        <v>LH</v>
      </c>
      <c r="BO141" s="2">
        <f>IF(AND(COUNTIF(J141:W141,"&gt;0")&gt;6,COUNTIF(J141:W141,"&gt;0")=SUM(BR141:CE141)),SUM(BR141:CE141),0)</f>
        <v>0</v>
      </c>
      <c r="BP141" s="2">
        <f t="shared" si="175"/>
        <v>0</v>
      </c>
      <c r="BR141" s="2">
        <f t="shared" si="179"/>
        <v>1</v>
      </c>
    </row>
    <row r="142" spans="1:83" x14ac:dyDescent="0.25">
      <c r="A142" s="10" t="str">
        <f>IF(AND(MID(B142,11,2)="10",MID(B142,7,2)="SV",MID(B142,3,1)="T"),"ТА-1  -  "&amp;VLOOKUP("SVT",Справочники!$B$100:$C$115,2,FALSE),IF(MID(B142,1,2)="00",VLOOKUP(MID(B142,7,2),Справочники!$B$100:$C$115,2,FALSE),IF(MID(B142,3,1)="K","КА",IF(MID(B142,3,1)="T","ТА","-"))&amp;"-"&amp;MID(B142,1,2)*1&amp;IF(MID(B142,IF(MID(B142,11,2)="09",10,9),1)="A","А","")&amp;IF(MID(B142,IF(MID(B142,11,2)="09",10,9),1)="B","Б","")&amp;"  -  "&amp;VLOOKUP(IF(AND(MID(B142,7,2)="SV",MID(B142,3,1)="T"),"SVT",MID(B142,7,2)),Справочники!$B$100:$C$115,2,FALSE)))</f>
        <v>КА-3А  -  ЧЧР</v>
      </c>
      <c r="B142" s="15" t="s">
        <v>1196</v>
      </c>
      <c r="C142" s="18"/>
      <c r="D142" s="18"/>
      <c r="E142" s="22"/>
      <c r="F142" s="22"/>
      <c r="G142" s="18"/>
      <c r="H142" s="20">
        <f t="shared" ca="1" si="176"/>
        <v>0</v>
      </c>
      <c r="I142" s="16" t="str">
        <f t="shared" si="177"/>
        <v>03K002LHAD25</v>
      </c>
      <c r="J142" s="54">
        <v>24</v>
      </c>
      <c r="K142" s="54">
        <v>24</v>
      </c>
      <c r="L142" s="54">
        <v>24</v>
      </c>
      <c r="M142" s="54">
        <v>24</v>
      </c>
      <c r="N142" s="54">
        <v>24</v>
      </c>
      <c r="O142" s="54">
        <v>24</v>
      </c>
      <c r="P142" s="54">
        <v>24</v>
      </c>
      <c r="Q142" s="54">
        <v>24</v>
      </c>
      <c r="R142" s="54">
        <v>24</v>
      </c>
      <c r="S142" s="54">
        <v>24</v>
      </c>
      <c r="T142" s="54">
        <v>24</v>
      </c>
      <c r="U142" s="54">
        <v>24</v>
      </c>
      <c r="V142" s="54">
        <v>20.283333333329999</v>
      </c>
      <c r="W142" s="56">
        <v>0</v>
      </c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2">
        <f t="shared" ca="1" si="124"/>
        <v>0</v>
      </c>
      <c r="BA142" s="2">
        <f t="shared" ca="1" si="124"/>
        <v>0</v>
      </c>
      <c r="BB142" s="2">
        <f t="shared" ca="1" si="124"/>
        <v>0</v>
      </c>
      <c r="BC142" s="2">
        <f t="shared" ca="1" si="124"/>
        <v>0</v>
      </c>
      <c r="BD142" s="2">
        <f t="shared" ca="1" si="124"/>
        <v>0</v>
      </c>
      <c r="BE142" s="2">
        <f t="shared" ca="1" si="174"/>
        <v>0</v>
      </c>
      <c r="BF142" s="2">
        <f t="shared" ca="1" si="174"/>
        <v>0</v>
      </c>
      <c r="BG142" s="2">
        <f t="shared" ca="1" si="174"/>
        <v>0</v>
      </c>
      <c r="BH142" s="2">
        <f t="shared" ca="1" si="174"/>
        <v>0</v>
      </c>
      <c r="BI142" s="2">
        <f t="shared" ca="1" si="174"/>
        <v>0</v>
      </c>
      <c r="BJ142" s="2">
        <f t="shared" ca="1" si="174"/>
        <v>0</v>
      </c>
      <c r="BK142" s="2">
        <f t="shared" ca="1" si="172"/>
        <v>0</v>
      </c>
      <c r="BL142" s="2">
        <f t="shared" ca="1" si="172"/>
        <v>0</v>
      </c>
      <c r="BM142" s="2">
        <f t="shared" ca="1" si="172"/>
        <v>0</v>
      </c>
      <c r="BN142" s="2" t="str">
        <f t="shared" si="178"/>
        <v>LH</v>
      </c>
      <c r="BP142" s="2">
        <f t="shared" si="175"/>
        <v>1</v>
      </c>
      <c r="BR142" s="2">
        <f t="shared" si="179"/>
        <v>0</v>
      </c>
    </row>
    <row r="143" spans="1:83" x14ac:dyDescent="0.25">
      <c r="A143" s="10" t="str">
        <f>IF(AND(MID(B143,11,2)="10",MID(B143,7,2)="SV",MID(B143,3,1)="T"),"ТА-1  -  "&amp;VLOOKUP("SVT",Справочники!$B$100:$C$115,2,FALSE),IF(MID(B143,1,2)="00",VLOOKUP(MID(B143,7,2),Справочники!$B$100:$C$115,2,FALSE),IF(MID(B143,3,1)="K","КА",IF(MID(B143,3,1)="T","ТА","-"))&amp;"-"&amp;MID(B143,1,2)*1&amp;IF(MID(B143,IF(MID(B143,11,2)="09",10,9),1)="A","А","")&amp;IF(MID(B143,IF(MID(B143,11,2)="09",10,9),1)="B","Б","")&amp;"  -  "&amp;VLOOKUP(IF(AND(MID(B143,7,2)="SV",MID(B143,3,1)="T"),"SVT",MID(B143,7,2)),Справочники!$B$100:$C$115,2,FALSE)))</f>
        <v>КА-3Б  -  ЧЧР</v>
      </c>
      <c r="B143" s="15" t="s">
        <v>1197</v>
      </c>
      <c r="C143" s="18"/>
      <c r="D143" s="18"/>
      <c r="E143" s="22"/>
      <c r="F143" s="22"/>
      <c r="G143" s="18"/>
      <c r="H143" s="20">
        <f t="shared" ca="1" si="176"/>
        <v>0</v>
      </c>
      <c r="I143" s="16" t="str">
        <f t="shared" si="177"/>
        <v>03K002LHBD25</v>
      </c>
      <c r="J143" s="54">
        <v>24</v>
      </c>
      <c r="K143" s="54">
        <v>24</v>
      </c>
      <c r="L143" s="54">
        <v>24</v>
      </c>
      <c r="M143" s="54">
        <v>24</v>
      </c>
      <c r="N143" s="54">
        <v>24</v>
      </c>
      <c r="O143" s="54">
        <v>24</v>
      </c>
      <c r="P143" s="54">
        <v>24</v>
      </c>
      <c r="Q143" s="54">
        <v>24</v>
      </c>
      <c r="R143" s="54">
        <v>24</v>
      </c>
      <c r="S143" s="54">
        <v>24</v>
      </c>
      <c r="T143" s="54">
        <v>24</v>
      </c>
      <c r="U143" s="54">
        <v>24</v>
      </c>
      <c r="V143" s="54">
        <v>24</v>
      </c>
      <c r="W143" s="56">
        <v>24</v>
      </c>
      <c r="AL143" s="55"/>
      <c r="AM143" s="55"/>
      <c r="AN143" s="55"/>
      <c r="AO143" s="55"/>
      <c r="AP143" s="55"/>
      <c r="AQ143" s="55"/>
      <c r="AR143" s="55"/>
      <c r="AS143" s="55"/>
      <c r="AT143" s="55"/>
      <c r="AU143" s="55"/>
      <c r="AV143" s="55"/>
      <c r="AW143" s="55"/>
      <c r="AX143" s="55"/>
      <c r="AY143" s="55"/>
      <c r="AZ143" s="2">
        <f t="shared" ca="1" si="124"/>
        <v>0</v>
      </c>
      <c r="BA143" s="2">
        <f t="shared" ca="1" si="124"/>
        <v>0</v>
      </c>
      <c r="BB143" s="2">
        <f t="shared" ca="1" si="124"/>
        <v>0</v>
      </c>
      <c r="BC143" s="2">
        <f t="shared" ca="1" si="124"/>
        <v>0</v>
      </c>
      <c r="BD143" s="2">
        <f t="shared" ca="1" si="124"/>
        <v>0</v>
      </c>
      <c r="BE143" s="2">
        <f t="shared" ca="1" si="174"/>
        <v>0</v>
      </c>
      <c r="BF143" s="2">
        <f t="shared" ca="1" si="174"/>
        <v>0</v>
      </c>
      <c r="BG143" s="2">
        <f t="shared" ca="1" si="174"/>
        <v>0</v>
      </c>
      <c r="BH143" s="2">
        <f t="shared" ca="1" si="174"/>
        <v>0</v>
      </c>
      <c r="BI143" s="2">
        <f t="shared" ca="1" si="174"/>
        <v>0</v>
      </c>
      <c r="BJ143" s="2">
        <f t="shared" ca="1" si="174"/>
        <v>0</v>
      </c>
      <c r="BK143" s="2">
        <f t="shared" ca="1" si="172"/>
        <v>0</v>
      </c>
      <c r="BL143" s="2">
        <f t="shared" ca="1" si="172"/>
        <v>0</v>
      </c>
      <c r="BM143" s="2">
        <f t="shared" ca="1" si="172"/>
        <v>0</v>
      </c>
      <c r="BN143" s="2" t="str">
        <f t="shared" si="178"/>
        <v>LH</v>
      </c>
      <c r="BO143" s="2">
        <f>IF(AND(COUNTIF(J143:W143,"&gt;0")&gt;6,COUNTIF(J143:W143,"&gt;0")=SUM(BR143:CE143)),SUM(BR143:CE143),0)</f>
        <v>0</v>
      </c>
      <c r="BP143" s="2">
        <f t="shared" si="175"/>
        <v>0</v>
      </c>
      <c r="BR143" s="2">
        <f t="shared" si="179"/>
        <v>1</v>
      </c>
    </row>
    <row r="144" spans="1:83" x14ac:dyDescent="0.25">
      <c r="A144" s="10" t="str">
        <f>IF(AND(MID(B144,11,2)="10",MID(B144,7,2)="SV",MID(B144,3,1)="T"),"ТА-1  -  "&amp;VLOOKUP("SVT",Справочники!$B$100:$C$115,2,FALSE),IF(MID(B144,1,2)="00",VLOOKUP(MID(B144,7,2),Справочники!$B$100:$C$115,2,FALSE),IF(MID(B144,3,1)="K","КА",IF(MID(B144,3,1)="T","ТА","-"))&amp;"-"&amp;MID(B144,1,2)*1&amp;IF(MID(B144,IF(MID(B144,11,2)="09",10,9),1)="A","А","")&amp;IF(MID(B144,IF(MID(B144,11,2)="09",10,9),1)="B","Б","")&amp;"  -  "&amp;VLOOKUP(IF(AND(MID(B144,7,2)="SV",MID(B144,3,1)="T"),"SVT",MID(B144,7,2)),Справочники!$B$100:$C$115,2,FALSE)))</f>
        <v>КА-4А  -  ЧЧР</v>
      </c>
      <c r="B144" s="15" t="s">
        <v>1198</v>
      </c>
      <c r="C144" s="18"/>
      <c r="D144" s="18"/>
      <c r="E144" s="22"/>
      <c r="F144" s="22"/>
      <c r="G144" s="18"/>
      <c r="H144" s="20">
        <f t="shared" ca="1" si="176"/>
        <v>0</v>
      </c>
      <c r="I144" s="16" t="str">
        <f t="shared" si="177"/>
        <v>04K002LHAD25</v>
      </c>
      <c r="J144" s="54">
        <v>24</v>
      </c>
      <c r="K144" s="54">
        <v>24</v>
      </c>
      <c r="L144" s="54">
        <v>24</v>
      </c>
      <c r="M144" s="54">
        <v>24</v>
      </c>
      <c r="N144" s="54">
        <v>24</v>
      </c>
      <c r="O144" s="54">
        <v>24</v>
      </c>
      <c r="P144" s="54">
        <v>24</v>
      </c>
      <c r="Q144" s="54">
        <v>24</v>
      </c>
      <c r="R144" s="54">
        <v>24</v>
      </c>
      <c r="S144" s="54">
        <v>24</v>
      </c>
      <c r="T144" s="54">
        <v>24</v>
      </c>
      <c r="U144" s="54">
        <v>24</v>
      </c>
      <c r="V144" s="54">
        <v>24</v>
      </c>
      <c r="W144" s="56">
        <v>24</v>
      </c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2">
        <f t="shared" ca="1" si="124"/>
        <v>0</v>
      </c>
      <c r="BA144" s="2">
        <f t="shared" ca="1" si="124"/>
        <v>0</v>
      </c>
      <c r="BB144" s="2">
        <f t="shared" ca="1" si="124"/>
        <v>0</v>
      </c>
      <c r="BC144" s="2">
        <f t="shared" ca="1" si="124"/>
        <v>0</v>
      </c>
      <c r="BD144" s="2">
        <f t="shared" ca="1" si="124"/>
        <v>0</v>
      </c>
      <c r="BE144" s="2">
        <f t="shared" ca="1" si="174"/>
        <v>0</v>
      </c>
      <c r="BF144" s="2">
        <f t="shared" ca="1" si="174"/>
        <v>0</v>
      </c>
      <c r="BG144" s="2">
        <f t="shared" ca="1" si="174"/>
        <v>0</v>
      </c>
      <c r="BH144" s="2">
        <f t="shared" ca="1" si="174"/>
        <v>0</v>
      </c>
      <c r="BI144" s="2">
        <f t="shared" ca="1" si="174"/>
        <v>0</v>
      </c>
      <c r="BJ144" s="2">
        <f t="shared" ca="1" si="174"/>
        <v>0</v>
      </c>
      <c r="BK144" s="2">
        <f t="shared" ca="1" si="172"/>
        <v>0</v>
      </c>
      <c r="BL144" s="2">
        <f t="shared" ca="1" si="172"/>
        <v>0</v>
      </c>
      <c r="BM144" s="2">
        <f t="shared" ca="1" si="172"/>
        <v>0</v>
      </c>
      <c r="BN144" s="2" t="str">
        <f t="shared" si="178"/>
        <v>LH</v>
      </c>
      <c r="BO144" s="2">
        <f>IF(AND(COUNTIF(J144:W144,"&gt;0")&gt;6,COUNTIF(J144:W144,"&gt;0")=SUM(BR144:CE144)),SUM(BR144:CE144),0)</f>
        <v>0</v>
      </c>
      <c r="BP144" s="2">
        <f t="shared" si="175"/>
        <v>0</v>
      </c>
      <c r="BR144" s="2">
        <f t="shared" si="179"/>
        <v>1</v>
      </c>
    </row>
    <row r="145" spans="1:70" x14ac:dyDescent="0.25">
      <c r="A145" s="10" t="str">
        <f>IF(AND(MID(B145,11,2)="10",MID(B145,7,2)="SV",MID(B145,3,1)="T"),"ТА-1  -  "&amp;VLOOKUP("SVT",Справочники!$B$100:$C$115,2,FALSE),IF(MID(B145,1,2)="00",VLOOKUP(MID(B145,7,2),Справочники!$B$100:$C$115,2,FALSE),IF(MID(B145,3,1)="K","КА",IF(MID(B145,3,1)="T","ТА","-"))&amp;"-"&amp;MID(B145,1,2)*1&amp;IF(MID(B145,IF(MID(B145,11,2)="09",10,9),1)="A","А","")&amp;IF(MID(B145,IF(MID(B145,11,2)="09",10,9),1)="B","Б","")&amp;"  -  "&amp;VLOOKUP(IF(AND(MID(B145,7,2)="SV",MID(B145,3,1)="T"),"SVT",MID(B145,7,2)),Справочники!$B$100:$C$115,2,FALSE)))</f>
        <v>КА-4Б  -  ЧЧР</v>
      </c>
      <c r="B145" s="15" t="s">
        <v>1199</v>
      </c>
      <c r="C145" s="18"/>
      <c r="D145" s="18"/>
      <c r="E145" s="22"/>
      <c r="F145" s="22"/>
      <c r="G145" s="18"/>
      <c r="H145" s="20">
        <f t="shared" ca="1" si="176"/>
        <v>0</v>
      </c>
      <c r="I145" s="16" t="str">
        <f t="shared" si="177"/>
        <v>04K002LHBD25</v>
      </c>
      <c r="J145" s="54">
        <v>23.16666666667</v>
      </c>
      <c r="K145" s="54">
        <v>24</v>
      </c>
      <c r="L145" s="54">
        <v>24</v>
      </c>
      <c r="M145" s="54">
        <v>24</v>
      </c>
      <c r="N145" s="54">
        <v>24</v>
      </c>
      <c r="O145" s="54">
        <v>24</v>
      </c>
      <c r="P145" s="54">
        <v>24</v>
      </c>
      <c r="Q145" s="54">
        <v>24</v>
      </c>
      <c r="R145" s="54">
        <v>24</v>
      </c>
      <c r="S145" s="54">
        <v>24</v>
      </c>
      <c r="T145" s="54">
        <v>24</v>
      </c>
      <c r="U145" s="54">
        <v>24</v>
      </c>
      <c r="V145" s="54">
        <v>24</v>
      </c>
      <c r="W145" s="56">
        <v>24</v>
      </c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2">
        <f t="shared" ca="1" si="124"/>
        <v>0</v>
      </c>
      <c r="BA145" s="2">
        <f t="shared" ca="1" si="124"/>
        <v>0</v>
      </c>
      <c r="BB145" s="2">
        <f t="shared" ca="1" si="124"/>
        <v>0</v>
      </c>
      <c r="BC145" s="2">
        <f t="shared" ca="1" si="124"/>
        <v>0</v>
      </c>
      <c r="BD145" s="2">
        <f t="shared" ca="1" si="124"/>
        <v>0</v>
      </c>
      <c r="BE145" s="2">
        <f t="shared" ca="1" si="174"/>
        <v>0</v>
      </c>
      <c r="BF145" s="2">
        <f t="shared" ca="1" si="174"/>
        <v>0</v>
      </c>
      <c r="BG145" s="2">
        <f t="shared" ca="1" si="174"/>
        <v>0</v>
      </c>
      <c r="BH145" s="2">
        <f t="shared" ca="1" si="174"/>
        <v>0</v>
      </c>
      <c r="BI145" s="2">
        <f t="shared" ca="1" si="174"/>
        <v>0</v>
      </c>
      <c r="BJ145" s="2">
        <f t="shared" ca="1" si="174"/>
        <v>0</v>
      </c>
      <c r="BK145" s="2">
        <f t="shared" ca="1" si="172"/>
        <v>0</v>
      </c>
      <c r="BL145" s="2">
        <f t="shared" ca="1" si="172"/>
        <v>0</v>
      </c>
      <c r="BM145" s="2">
        <f t="shared" ca="1" si="172"/>
        <v>0</v>
      </c>
      <c r="BN145" s="2" t="str">
        <f t="shared" si="178"/>
        <v>LH</v>
      </c>
      <c r="BO145" s="2">
        <f>IF(AND(COUNTIF(J145:W145,"&gt;0")&gt;6,COUNTIF(J145:W145,"&gt;0")=SUM(BR145:CE145)),SUM(BR145:CE145),0)</f>
        <v>0</v>
      </c>
      <c r="BP145" s="2">
        <f t="shared" si="175"/>
        <v>0</v>
      </c>
      <c r="BR145" s="2">
        <f t="shared" si="179"/>
        <v>1</v>
      </c>
    </row>
    <row r="146" spans="1:70" x14ac:dyDescent="0.25">
      <c r="A146" s="10" t="str">
        <f>IF(AND(MID(B146,11,2)="10",MID(B146,7,2)="SV",MID(B146,3,1)="T"),"ТА-1  -  "&amp;VLOOKUP("SVT",Справочники!$B$100:$C$115,2,FALSE),IF(MID(B146,1,2)="00",VLOOKUP(MID(B146,7,2),Справочники!$B$100:$C$115,2,FALSE),IF(MID(B146,3,1)="K","КА",IF(MID(B146,3,1)="T","ТА","-"))&amp;"-"&amp;MID(B146,1,2)*1&amp;IF(MID(B146,IF(MID(B146,11,2)="09",10,9),1)="A","А","")&amp;IF(MID(B146,IF(MID(B146,11,2)="09",10,9),1)="B","Б","")&amp;"  -  "&amp;VLOOKUP(IF(AND(MID(B146,7,2)="SV",MID(B146,3,1)="T"),"SVT",MID(B146,7,2)),Справочники!$B$100:$C$115,2,FALSE)))</f>
        <v>КА-5А  -  ЧЧР</v>
      </c>
      <c r="B146" s="15" t="s">
        <v>1200</v>
      </c>
      <c r="C146" s="18"/>
      <c r="D146" s="18"/>
      <c r="E146" s="22"/>
      <c r="F146" s="22"/>
      <c r="G146" s="18"/>
      <c r="H146" s="20">
        <f t="shared" ca="1" si="176"/>
        <v>0</v>
      </c>
      <c r="I146" s="16" t="str">
        <f t="shared" si="177"/>
        <v>05K002LHAD25</v>
      </c>
      <c r="J146" s="54">
        <v>24</v>
      </c>
      <c r="K146" s="54">
        <v>24</v>
      </c>
      <c r="L146" s="54">
        <v>24</v>
      </c>
      <c r="M146" s="54">
        <v>24</v>
      </c>
      <c r="N146" s="54">
        <v>24</v>
      </c>
      <c r="O146" s="54">
        <v>24</v>
      </c>
      <c r="P146" s="54">
        <v>24</v>
      </c>
      <c r="Q146" s="54">
        <v>24</v>
      </c>
      <c r="R146" s="54">
        <v>24</v>
      </c>
      <c r="S146" s="54">
        <v>24</v>
      </c>
      <c r="T146" s="54">
        <v>24</v>
      </c>
      <c r="U146" s="54">
        <v>24</v>
      </c>
      <c r="V146" s="54">
        <v>24</v>
      </c>
      <c r="W146" s="56">
        <v>24</v>
      </c>
      <c r="AL146" s="55"/>
      <c r="AM146" s="55"/>
      <c r="AN146" s="55"/>
      <c r="AO146" s="55"/>
      <c r="AP146" s="55"/>
      <c r="AQ146" s="55"/>
      <c r="AR146" s="55"/>
      <c r="AS146" s="55"/>
      <c r="AT146" s="55"/>
      <c r="AU146" s="55"/>
      <c r="AV146" s="55"/>
      <c r="AW146" s="55"/>
      <c r="AX146" s="55"/>
      <c r="AY146" s="55"/>
      <c r="AZ146" s="2">
        <f t="shared" ca="1" si="124"/>
        <v>0</v>
      </c>
      <c r="BA146" s="2">
        <f t="shared" ca="1" si="124"/>
        <v>0</v>
      </c>
      <c r="BB146" s="2">
        <f t="shared" ca="1" si="124"/>
        <v>0</v>
      </c>
      <c r="BC146" s="2">
        <f t="shared" ca="1" si="124"/>
        <v>0</v>
      </c>
      <c r="BD146" s="2">
        <f t="shared" ca="1" si="124"/>
        <v>0</v>
      </c>
      <c r="BE146" s="2">
        <f t="shared" ca="1" si="174"/>
        <v>0</v>
      </c>
      <c r="BF146" s="2">
        <f t="shared" ca="1" si="174"/>
        <v>0</v>
      </c>
      <c r="BG146" s="2">
        <f t="shared" ca="1" si="174"/>
        <v>0</v>
      </c>
      <c r="BH146" s="2">
        <f t="shared" ca="1" si="174"/>
        <v>0</v>
      </c>
      <c r="BI146" s="2">
        <f t="shared" ca="1" si="174"/>
        <v>0</v>
      </c>
      <c r="BJ146" s="2">
        <f t="shared" ca="1" si="174"/>
        <v>0</v>
      </c>
      <c r="BK146" s="2">
        <f t="shared" ca="1" si="172"/>
        <v>0</v>
      </c>
      <c r="BL146" s="2">
        <f t="shared" ca="1" si="172"/>
        <v>0</v>
      </c>
      <c r="BM146" s="2">
        <f t="shared" ca="1" si="172"/>
        <v>0</v>
      </c>
      <c r="BN146" s="2" t="str">
        <f t="shared" si="178"/>
        <v>LH</v>
      </c>
      <c r="BO146" s="2">
        <f>IF(AND(COUNTIF(J146:W146,"&gt;0")&gt;6,COUNTIF(J146:W146,"&gt;0")=SUM(BR146:CE146)),SUM(BR146:CE146),0)</f>
        <v>0</v>
      </c>
      <c r="BP146" s="2">
        <f t="shared" si="175"/>
        <v>0</v>
      </c>
      <c r="BR146" s="2">
        <f t="shared" si="179"/>
        <v>1</v>
      </c>
    </row>
    <row r="147" spans="1:70" x14ac:dyDescent="0.25">
      <c r="A147" s="10" t="str">
        <f>IF(AND(MID(B147,11,2)="10",MID(B147,7,2)="SV",MID(B147,3,1)="T"),"ТА-1  -  "&amp;VLOOKUP("SVT",Справочники!$B$100:$C$115,2,FALSE),IF(MID(B147,1,2)="00",VLOOKUP(MID(B147,7,2),Справочники!$B$100:$C$115,2,FALSE),IF(MID(B147,3,1)="K","КА",IF(MID(B147,3,1)="T","ТА","-"))&amp;"-"&amp;MID(B147,1,2)*1&amp;IF(MID(B147,IF(MID(B147,11,2)="09",10,9),1)="A","А","")&amp;IF(MID(B147,IF(MID(B147,11,2)="09",10,9),1)="B","Б","")&amp;"  -  "&amp;VLOOKUP(IF(AND(MID(B147,7,2)="SV",MID(B147,3,1)="T"),"SVT",MID(B147,7,2)),Справочники!$B$100:$C$115,2,FALSE)))</f>
        <v>КА-5Б  -  ЧЧР</v>
      </c>
      <c r="B147" s="15" t="s">
        <v>1201</v>
      </c>
      <c r="C147" s="18"/>
      <c r="D147" s="18"/>
      <c r="E147" s="22"/>
      <c r="F147" s="22"/>
      <c r="G147" s="18"/>
      <c r="H147" s="20">
        <f t="shared" ca="1" si="176"/>
        <v>0</v>
      </c>
      <c r="I147" s="16" t="str">
        <f t="shared" si="177"/>
        <v>05K002LHBD25</v>
      </c>
      <c r="J147" s="54">
        <v>24</v>
      </c>
      <c r="K147" s="54">
        <v>24</v>
      </c>
      <c r="L147" s="54">
        <v>24</v>
      </c>
      <c r="M147" s="54">
        <v>24</v>
      </c>
      <c r="N147" s="54">
        <v>24</v>
      </c>
      <c r="O147" s="54">
        <v>24</v>
      </c>
      <c r="P147" s="54">
        <v>24</v>
      </c>
      <c r="Q147" s="54">
        <v>24</v>
      </c>
      <c r="R147" s="54">
        <v>24</v>
      </c>
      <c r="S147" s="54">
        <v>24</v>
      </c>
      <c r="T147" s="54">
        <v>24</v>
      </c>
      <c r="U147" s="54">
        <v>24</v>
      </c>
      <c r="V147" s="54">
        <v>24</v>
      </c>
      <c r="W147" s="56">
        <v>24</v>
      </c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2">
        <f t="shared" ca="1" si="124"/>
        <v>0</v>
      </c>
      <c r="BA147" s="2">
        <f t="shared" ca="1" si="124"/>
        <v>0</v>
      </c>
      <c r="BB147" s="2">
        <f t="shared" ca="1" si="124"/>
        <v>0</v>
      </c>
      <c r="BC147" s="2">
        <f t="shared" ca="1" si="124"/>
        <v>0</v>
      </c>
      <c r="BD147" s="2">
        <f t="shared" ca="1" si="124"/>
        <v>0</v>
      </c>
      <c r="BE147" s="2">
        <f t="shared" ca="1" si="174"/>
        <v>0</v>
      </c>
      <c r="BF147" s="2">
        <f t="shared" ca="1" si="174"/>
        <v>0</v>
      </c>
      <c r="BG147" s="2">
        <f t="shared" ca="1" si="174"/>
        <v>0</v>
      </c>
      <c r="BH147" s="2">
        <f t="shared" ca="1" si="174"/>
        <v>0</v>
      </c>
      <c r="BI147" s="2">
        <f t="shared" ca="1" si="174"/>
        <v>0</v>
      </c>
      <c r="BJ147" s="2">
        <f t="shared" ca="1" si="174"/>
        <v>0</v>
      </c>
      <c r="BK147" s="2">
        <f t="shared" ca="1" si="172"/>
        <v>0</v>
      </c>
      <c r="BL147" s="2">
        <f t="shared" ca="1" si="172"/>
        <v>0</v>
      </c>
      <c r="BM147" s="2">
        <f t="shared" ca="1" si="172"/>
        <v>0</v>
      </c>
      <c r="BN147" s="2" t="str">
        <f t="shared" si="178"/>
        <v>LH</v>
      </c>
      <c r="BO147" s="2">
        <f>IF(AND(COUNTIF(J147:W147,"&gt;0")&gt;6,COUNTIF(J147:W147,"&gt;0")=SUM(BR147:CE147)),SUM(BR147:CE147),0)</f>
        <v>0</v>
      </c>
      <c r="BP147" s="2">
        <f t="shared" si="175"/>
        <v>0</v>
      </c>
      <c r="BR147" s="2">
        <f t="shared" si="179"/>
        <v>1</v>
      </c>
    </row>
    <row r="148" spans="1:70" x14ac:dyDescent="0.25">
      <c r="A148" s="10" t="str">
        <f>IF(AND(MID(B148,11,2)="10",MID(B148,7,2)="SV",MID(B148,3,1)="T"),"ТА-1  -  "&amp;VLOOKUP("SVT",Справочники!$B$100:$C$115,2,FALSE),IF(MID(B148,1,2)="00",VLOOKUP(MID(B148,7,2),Справочники!$B$100:$C$115,2,FALSE),IF(MID(B148,3,1)="K","КА",IF(MID(B148,3,1)="T","ТА","-"))&amp;"-"&amp;MID(B148,1,2)*1&amp;IF(MID(B148,IF(MID(B148,11,2)="09",10,9),1)="A","А","")&amp;IF(MID(B148,IF(MID(B148,11,2)="09",10,9),1)="B","Б","")&amp;"  -  "&amp;VLOOKUP(IF(AND(MID(B148,7,2)="SV",MID(B148,3,1)="T"),"SVT",MID(B148,7,2)),Справочники!$B$100:$C$115,2,FALSE)))</f>
        <v>КА-6А  -  ЧЧР</v>
      </c>
      <c r="B148" s="15" t="s">
        <v>1202</v>
      </c>
      <c r="C148" s="18"/>
      <c r="D148" s="18"/>
      <c r="E148" s="22"/>
      <c r="F148" s="22"/>
      <c r="G148" s="18"/>
      <c r="H148" s="20">
        <f t="shared" ca="1" si="176"/>
        <v>0</v>
      </c>
      <c r="I148" s="16" t="str">
        <f t="shared" si="177"/>
        <v>06K002LHAD25</v>
      </c>
      <c r="J148" s="54">
        <v>24</v>
      </c>
      <c r="K148" s="54">
        <v>24</v>
      </c>
      <c r="L148" s="54">
        <v>24</v>
      </c>
      <c r="M148" s="54">
        <v>24</v>
      </c>
      <c r="N148" s="54">
        <v>24</v>
      </c>
      <c r="O148" s="54">
        <v>24</v>
      </c>
      <c r="P148" s="54">
        <v>24</v>
      </c>
      <c r="Q148" s="54">
        <v>24</v>
      </c>
      <c r="R148" s="54">
        <v>24</v>
      </c>
      <c r="S148" s="54">
        <v>24</v>
      </c>
      <c r="T148" s="54">
        <v>24</v>
      </c>
      <c r="U148" s="54">
        <v>24</v>
      </c>
      <c r="V148" s="54">
        <v>7.6166666666699996</v>
      </c>
      <c r="W148" s="56">
        <v>2.5</v>
      </c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2">
        <f t="shared" ca="1" si="124"/>
        <v>0</v>
      </c>
      <c r="BA148" s="2">
        <f t="shared" ca="1" si="124"/>
        <v>0</v>
      </c>
      <c r="BB148" s="2">
        <f t="shared" ca="1" si="124"/>
        <v>0</v>
      </c>
      <c r="BC148" s="2">
        <f t="shared" ca="1" si="124"/>
        <v>0</v>
      </c>
      <c r="BD148" s="2">
        <f t="shared" ca="1" si="124"/>
        <v>0</v>
      </c>
      <c r="BE148" s="2">
        <f t="shared" ca="1" si="174"/>
        <v>0</v>
      </c>
      <c r="BF148" s="2">
        <f t="shared" ca="1" si="174"/>
        <v>0</v>
      </c>
      <c r="BG148" s="2">
        <f t="shared" ca="1" si="174"/>
        <v>0</v>
      </c>
      <c r="BH148" s="2">
        <f t="shared" ca="1" si="174"/>
        <v>0</v>
      </c>
      <c r="BI148" s="2">
        <f t="shared" ca="1" si="174"/>
        <v>0</v>
      </c>
      <c r="BJ148" s="2">
        <f t="shared" ca="1" si="174"/>
        <v>0</v>
      </c>
      <c r="BK148" s="2">
        <f t="shared" ca="1" si="172"/>
        <v>0</v>
      </c>
      <c r="BL148" s="2">
        <f t="shared" ca="1" si="172"/>
        <v>0</v>
      </c>
      <c r="BM148" s="2">
        <f t="shared" ca="1" si="172"/>
        <v>0</v>
      </c>
      <c r="BN148" s="2" t="str">
        <f t="shared" si="178"/>
        <v>LH</v>
      </c>
      <c r="BP148" s="2">
        <f t="shared" si="175"/>
        <v>1</v>
      </c>
      <c r="BR148" s="2">
        <f t="shared" si="179"/>
        <v>0</v>
      </c>
    </row>
    <row r="149" spans="1:70" x14ac:dyDescent="0.25">
      <c r="A149" s="10" t="str">
        <f>IF(AND(MID(B149,11,2)="10",MID(B149,7,2)="SV",MID(B149,3,1)="T"),"ТА-1  -  "&amp;VLOOKUP("SVT",Справочники!$B$100:$C$115,2,FALSE),IF(MID(B149,1,2)="00",VLOOKUP(MID(B149,7,2),Справочники!$B$100:$C$115,2,FALSE),IF(MID(B149,3,1)="K","КА",IF(MID(B149,3,1)="T","ТА","-"))&amp;"-"&amp;MID(B149,1,2)*1&amp;IF(MID(B149,IF(MID(B149,11,2)="09",10,9),1)="A","А","")&amp;IF(MID(B149,IF(MID(B149,11,2)="09",10,9),1)="B","Б","")&amp;"  -  "&amp;VLOOKUP(IF(AND(MID(B149,7,2)="SV",MID(B149,3,1)="T"),"SVT",MID(B149,7,2)),Справочники!$B$100:$C$115,2,FALSE)))</f>
        <v>КА-6Б  -  ЧЧР</v>
      </c>
      <c r="B149" s="15" t="s">
        <v>1203</v>
      </c>
      <c r="C149" s="18"/>
      <c r="D149" s="18"/>
      <c r="E149" s="22"/>
      <c r="F149" s="22"/>
      <c r="G149" s="18"/>
      <c r="H149" s="20">
        <f t="shared" ca="1" si="176"/>
        <v>0</v>
      </c>
      <c r="I149" s="16" t="str">
        <f t="shared" si="177"/>
        <v>06K002LHBD25</v>
      </c>
      <c r="J149" s="54">
        <v>24</v>
      </c>
      <c r="K149" s="54">
        <v>24</v>
      </c>
      <c r="L149" s="54">
        <v>24</v>
      </c>
      <c r="M149" s="54">
        <v>24</v>
      </c>
      <c r="N149" s="54">
        <v>24</v>
      </c>
      <c r="O149" s="54">
        <v>24</v>
      </c>
      <c r="P149" s="54">
        <v>24</v>
      </c>
      <c r="Q149" s="54">
        <v>24</v>
      </c>
      <c r="R149" s="54">
        <v>24</v>
      </c>
      <c r="S149" s="54">
        <v>24</v>
      </c>
      <c r="T149" s="54">
        <v>24</v>
      </c>
      <c r="U149" s="54">
        <v>24</v>
      </c>
      <c r="V149" s="54">
        <v>24</v>
      </c>
      <c r="W149" s="56">
        <v>24</v>
      </c>
      <c r="AL149" s="55"/>
      <c r="AM149" s="55"/>
      <c r="AN149" s="55"/>
      <c r="AO149" s="55"/>
      <c r="AP149" s="55"/>
      <c r="AQ149" s="55"/>
      <c r="AR149" s="55"/>
      <c r="AS149" s="55"/>
      <c r="AT149" s="55"/>
      <c r="AU149" s="55"/>
      <c r="AV149" s="55"/>
      <c r="AW149" s="55"/>
      <c r="AX149" s="55"/>
      <c r="AY149" s="55"/>
      <c r="AZ149" s="2">
        <f t="shared" ca="1" si="124"/>
        <v>0</v>
      </c>
      <c r="BA149" s="2">
        <f t="shared" ca="1" si="124"/>
        <v>0</v>
      </c>
      <c r="BB149" s="2">
        <f t="shared" ca="1" si="124"/>
        <v>0</v>
      </c>
      <c r="BC149" s="2">
        <f t="shared" ca="1" si="124"/>
        <v>0</v>
      </c>
      <c r="BD149" s="2">
        <f t="shared" ca="1" si="124"/>
        <v>0</v>
      </c>
      <c r="BE149" s="2">
        <f t="shared" ca="1" si="174"/>
        <v>0</v>
      </c>
      <c r="BF149" s="2">
        <f t="shared" ca="1" si="174"/>
        <v>0</v>
      </c>
      <c r="BG149" s="2">
        <f t="shared" ca="1" si="174"/>
        <v>0</v>
      </c>
      <c r="BH149" s="2">
        <f t="shared" ca="1" si="174"/>
        <v>0</v>
      </c>
      <c r="BI149" s="2">
        <f t="shared" ca="1" si="174"/>
        <v>0</v>
      </c>
      <c r="BJ149" s="2">
        <f t="shared" ca="1" si="174"/>
        <v>0</v>
      </c>
      <c r="BK149" s="2">
        <f t="shared" ca="1" si="172"/>
        <v>0</v>
      </c>
      <c r="BL149" s="2">
        <f t="shared" ca="1" si="172"/>
        <v>0</v>
      </c>
      <c r="BM149" s="2">
        <f t="shared" ca="1" si="172"/>
        <v>0</v>
      </c>
      <c r="BN149" s="2" t="str">
        <f t="shared" si="178"/>
        <v>LH</v>
      </c>
      <c r="BO149" s="2">
        <f>IF(AND(COUNTIF(J149:W149,"&gt;0")&gt;6,COUNTIF(J149:W149,"&gt;0")=SUM(BR149:CE149)),SUM(BR149:CE149),0)</f>
        <v>0</v>
      </c>
      <c r="BP149" s="2">
        <f t="shared" si="175"/>
        <v>0</v>
      </c>
      <c r="BR149" s="2">
        <f t="shared" si="179"/>
        <v>1</v>
      </c>
    </row>
    <row r="150" spans="1:70" x14ac:dyDescent="0.25">
      <c r="A150" s="10" t="str">
        <f>IF(AND(MID(B150,11,2)="10",MID(B150,7,2)="SV",MID(B150,3,1)="T"),"ТА-1  -  "&amp;VLOOKUP("SVT",Справочники!$B$100:$C$115,2,FALSE),IF(MID(B150,1,2)="00",VLOOKUP(MID(B150,7,2),Справочники!$B$100:$C$115,2,FALSE),IF(MID(B150,3,1)="K","КА",IF(MID(B150,3,1)="T","ТА","-"))&amp;"-"&amp;MID(B150,1,2)*1&amp;IF(MID(B150,IF(MID(B150,11,2)="09",10,9),1)="A","А","")&amp;IF(MID(B150,IF(MID(B150,11,2)="09",10,9),1)="B","Б","")&amp;"  -  "&amp;VLOOKUP(IF(AND(MID(B150,7,2)="SV",MID(B150,3,1)="T"),"SVT",MID(B150,7,2)),Справочники!$B$100:$C$115,2,FALSE)))</f>
        <v>КА-7  -  ЧЧР</v>
      </c>
      <c r="B150" s="15" t="s">
        <v>1204</v>
      </c>
      <c r="C150" s="18"/>
      <c r="D150" s="18"/>
      <c r="E150" s="22"/>
      <c r="F150" s="22"/>
      <c r="G150" s="18"/>
      <c r="H150" s="20">
        <f t="shared" ca="1" si="176"/>
        <v>0</v>
      </c>
      <c r="I150" s="16" t="str">
        <f t="shared" si="177"/>
        <v>07K002LH0C25</v>
      </c>
      <c r="J150" s="54">
        <v>24</v>
      </c>
      <c r="K150" s="54">
        <v>24</v>
      </c>
      <c r="L150" s="54">
        <v>24</v>
      </c>
      <c r="M150" s="54">
        <v>24</v>
      </c>
      <c r="N150" s="54">
        <v>24</v>
      </c>
      <c r="O150" s="54">
        <v>24</v>
      </c>
      <c r="P150" s="54">
        <v>24</v>
      </c>
      <c r="Q150" s="54">
        <v>24</v>
      </c>
      <c r="R150" s="54">
        <v>24</v>
      </c>
      <c r="S150" s="54">
        <v>24</v>
      </c>
      <c r="T150" s="54">
        <v>24</v>
      </c>
      <c r="U150" s="54">
        <v>24</v>
      </c>
      <c r="V150" s="54">
        <v>24</v>
      </c>
      <c r="W150" s="56">
        <v>24</v>
      </c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2">
        <f t="shared" ca="1" si="124"/>
        <v>0</v>
      </c>
      <c r="BA150" s="2">
        <f t="shared" ca="1" si="124"/>
        <v>0</v>
      </c>
      <c r="BB150" s="2">
        <f t="shared" ca="1" si="124"/>
        <v>0</v>
      </c>
      <c r="BC150" s="2">
        <f t="shared" ca="1" si="124"/>
        <v>0</v>
      </c>
      <c r="BD150" s="2">
        <f t="shared" ca="1" si="124"/>
        <v>0</v>
      </c>
      <c r="BE150" s="2">
        <f t="shared" ca="1" si="174"/>
        <v>0</v>
      </c>
      <c r="BF150" s="2">
        <f t="shared" ca="1" si="174"/>
        <v>0</v>
      </c>
      <c r="BG150" s="2">
        <f t="shared" ca="1" si="174"/>
        <v>0</v>
      </c>
      <c r="BH150" s="2">
        <f t="shared" ca="1" si="174"/>
        <v>0</v>
      </c>
      <c r="BI150" s="2">
        <f t="shared" ca="1" si="174"/>
        <v>0</v>
      </c>
      <c r="BJ150" s="2">
        <f t="shared" ca="1" si="174"/>
        <v>0</v>
      </c>
      <c r="BK150" s="2">
        <f t="shared" ca="1" si="172"/>
        <v>0</v>
      </c>
      <c r="BL150" s="2">
        <f t="shared" ca="1" si="172"/>
        <v>0</v>
      </c>
      <c r="BM150" s="2">
        <f t="shared" ca="1" si="172"/>
        <v>0</v>
      </c>
      <c r="BN150" s="2" t="str">
        <f t="shared" si="178"/>
        <v>LH</v>
      </c>
      <c r="BO150" s="2">
        <f>IF(AND(COUNTIF(J150:W150,"&gt;0")&gt;6,COUNTIF(J150:W150,"&gt;0")=SUM(BR150:CE150)),SUM(BR150:CE150),0)</f>
        <v>0</v>
      </c>
      <c r="BP150" s="2">
        <f t="shared" si="175"/>
        <v>0</v>
      </c>
      <c r="BR150" s="2">
        <f t="shared" si="179"/>
        <v>1</v>
      </c>
    </row>
    <row r="151" spans="1:70" x14ac:dyDescent="0.25">
      <c r="A151" s="10" t="str">
        <f>IF(AND(MID(B151,11,2)="10",MID(B151,7,2)="SV",MID(B151,3,1)="T"),"ТА-1  -  "&amp;VLOOKUP("SVT",Справочники!$B$100:$C$115,2,FALSE),IF(MID(B151,1,2)="00",VLOOKUP(MID(B151,7,2),Справочники!$B$100:$C$115,2,FALSE),IF(MID(B151,3,1)="K","КА",IF(MID(B151,3,1)="T","ТА","-"))&amp;"-"&amp;MID(B151,1,2)*1&amp;IF(MID(B151,IF(MID(B151,11,2)="09",10,9),1)="A","А","")&amp;IF(MID(B151,IF(MID(B151,11,2)="09",10,9),1)="B","Б","")&amp;"  -  "&amp;VLOOKUP(IF(AND(MID(B151,7,2)="SV",MID(B151,3,1)="T"),"SVT",MID(B151,7,2)),Справочники!$B$100:$C$115,2,FALSE)))</f>
        <v>КА-8  -  ЧЧР</v>
      </c>
      <c r="B151" s="15" t="s">
        <v>1205</v>
      </c>
      <c r="C151" s="18"/>
      <c r="D151" s="18"/>
      <c r="E151" s="22"/>
      <c r="F151" s="22"/>
      <c r="G151" s="18"/>
      <c r="H151" s="20">
        <f t="shared" ca="1" si="176"/>
        <v>0</v>
      </c>
      <c r="I151" s="16" t="str">
        <f t="shared" si="177"/>
        <v>08K002LH0C25</v>
      </c>
      <c r="J151" s="54">
        <v>0</v>
      </c>
      <c r="K151" s="54">
        <v>0</v>
      </c>
      <c r="L151" s="54">
        <v>0</v>
      </c>
      <c r="M151" s="54">
        <v>0</v>
      </c>
      <c r="N151" s="54">
        <v>0</v>
      </c>
      <c r="O151" s="54">
        <v>0</v>
      </c>
      <c r="P151" s="54">
        <v>0</v>
      </c>
      <c r="Q151" s="54">
        <v>0</v>
      </c>
      <c r="R151" s="54">
        <v>0</v>
      </c>
      <c r="S151" s="54">
        <v>0</v>
      </c>
      <c r="T151" s="54">
        <v>0</v>
      </c>
      <c r="U151" s="54">
        <v>0</v>
      </c>
      <c r="V151" s="54">
        <v>0</v>
      </c>
      <c r="W151" s="56">
        <v>0</v>
      </c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2">
        <f t="shared" ca="1" si="124"/>
        <v>0</v>
      </c>
      <c r="BA151" s="2">
        <f t="shared" ca="1" si="124"/>
        <v>0</v>
      </c>
      <c r="BB151" s="2">
        <f t="shared" ca="1" si="124"/>
        <v>0</v>
      </c>
      <c r="BC151" s="2">
        <f t="shared" ca="1" si="124"/>
        <v>0</v>
      </c>
      <c r="BD151" s="2">
        <f t="shared" ca="1" si="124"/>
        <v>0</v>
      </c>
      <c r="BE151" s="2">
        <f t="shared" ca="1" si="174"/>
        <v>0</v>
      </c>
      <c r="BF151" s="2">
        <f t="shared" ca="1" si="174"/>
        <v>0</v>
      </c>
      <c r="BG151" s="2">
        <f t="shared" ca="1" si="174"/>
        <v>0</v>
      </c>
      <c r="BH151" s="2">
        <f t="shared" ca="1" si="174"/>
        <v>0</v>
      </c>
      <c r="BI151" s="2">
        <f t="shared" ca="1" si="174"/>
        <v>0</v>
      </c>
      <c r="BJ151" s="2">
        <f t="shared" ca="1" si="174"/>
        <v>0</v>
      </c>
      <c r="BK151" s="2">
        <f t="shared" ca="1" si="172"/>
        <v>0</v>
      </c>
      <c r="BL151" s="2">
        <f t="shared" ca="1" si="172"/>
        <v>0</v>
      </c>
      <c r="BM151" s="2">
        <f t="shared" ca="1" si="172"/>
        <v>0</v>
      </c>
      <c r="BN151" s="2" t="str">
        <f t="shared" si="178"/>
        <v>LH</v>
      </c>
      <c r="BP151" s="2">
        <f t="shared" si="175"/>
        <v>0</v>
      </c>
      <c r="BR151" s="2">
        <f t="shared" si="179"/>
        <v>0</v>
      </c>
    </row>
    <row r="152" spans="1:70" x14ac:dyDescent="0.25">
      <c r="A152" s="10" t="str">
        <f>IF(AND(MID(B152,11,2)="10",MID(B152,7,2)="SV",MID(B152,3,1)="T"),"ТА-1  -  "&amp;VLOOKUP("SVT",Справочники!$B$100:$C$115,2,FALSE),IF(MID(B152,1,2)="00",VLOOKUP(MID(B152,7,2),Справочники!$B$100:$C$115,2,FALSE),IF(MID(B152,3,1)="K","КА",IF(MID(B152,3,1)="T","ТА","-"))&amp;"-"&amp;MID(B152,1,2)*1&amp;IF(MID(B152,IF(MID(B152,11,2)="09",10,9),1)="A","А","")&amp;IF(MID(B152,IF(MID(B152,11,2)="09",10,9),1)="B","Б","")&amp;"  -  "&amp;VLOOKUP(IF(AND(MID(B152,7,2)="SV",MID(B152,3,1)="T"),"SVT",MID(B152,7,2)),Справочники!$B$100:$C$115,2,FALSE)))</f>
        <v>КА-9  -  ЧЧР</v>
      </c>
      <c r="B152" s="15" t="s">
        <v>1206</v>
      </c>
      <c r="C152" s="18"/>
      <c r="D152" s="18"/>
      <c r="E152" s="22"/>
      <c r="F152" s="22"/>
      <c r="G152" s="18"/>
      <c r="H152" s="20">
        <f t="shared" ca="1" si="176"/>
        <v>0</v>
      </c>
      <c r="I152" s="16" t="str">
        <f t="shared" si="177"/>
        <v>09K002LH0C25</v>
      </c>
      <c r="J152" s="54">
        <v>24</v>
      </c>
      <c r="K152" s="54">
        <v>24</v>
      </c>
      <c r="L152" s="54">
        <v>24</v>
      </c>
      <c r="M152" s="54">
        <v>24</v>
      </c>
      <c r="N152" s="54">
        <v>24</v>
      </c>
      <c r="O152" s="54">
        <v>24</v>
      </c>
      <c r="P152" s="54">
        <v>24</v>
      </c>
      <c r="Q152" s="54">
        <v>24</v>
      </c>
      <c r="R152" s="54">
        <v>24</v>
      </c>
      <c r="S152" s="54">
        <v>24</v>
      </c>
      <c r="T152" s="54">
        <v>24</v>
      </c>
      <c r="U152" s="54">
        <v>24</v>
      </c>
      <c r="V152" s="54">
        <v>24</v>
      </c>
      <c r="W152" s="56">
        <v>24</v>
      </c>
      <c r="AL152" s="55"/>
      <c r="AM152" s="55"/>
      <c r="AN152" s="55"/>
      <c r="AO152" s="55"/>
      <c r="AP152" s="55"/>
      <c r="AQ152" s="55"/>
      <c r="AR152" s="55"/>
      <c r="AS152" s="55"/>
      <c r="AT152" s="55"/>
      <c r="AU152" s="55"/>
      <c r="AV152" s="55"/>
      <c r="AW152" s="55"/>
      <c r="AX152" s="55"/>
      <c r="AY152" s="55"/>
      <c r="AZ152" s="2">
        <f t="shared" ca="1" si="124"/>
        <v>0</v>
      </c>
      <c r="BA152" s="2">
        <f t="shared" ca="1" si="124"/>
        <v>0</v>
      </c>
      <c r="BB152" s="2">
        <f t="shared" ca="1" si="124"/>
        <v>0</v>
      </c>
      <c r="BC152" s="2">
        <f t="shared" ca="1" si="124"/>
        <v>0</v>
      </c>
      <c r="BD152" s="2">
        <f t="shared" ca="1" si="124"/>
        <v>0</v>
      </c>
      <c r="BE152" s="2">
        <f t="shared" ca="1" si="174"/>
        <v>0</v>
      </c>
      <c r="BF152" s="2">
        <f t="shared" ca="1" si="174"/>
        <v>0</v>
      </c>
      <c r="BG152" s="2">
        <f t="shared" ca="1" si="174"/>
        <v>0</v>
      </c>
      <c r="BH152" s="2">
        <f t="shared" ca="1" si="174"/>
        <v>0</v>
      </c>
      <c r="BI152" s="2">
        <f t="shared" ca="1" si="174"/>
        <v>0</v>
      </c>
      <c r="BJ152" s="2">
        <f t="shared" ca="1" si="174"/>
        <v>0</v>
      </c>
      <c r="BK152" s="2">
        <f t="shared" ca="1" si="172"/>
        <v>0</v>
      </c>
      <c r="BL152" s="2">
        <f t="shared" ca="1" si="172"/>
        <v>0</v>
      </c>
      <c r="BM152" s="2">
        <f t="shared" ca="1" si="172"/>
        <v>0</v>
      </c>
      <c r="BN152" s="2" t="str">
        <f t="shared" si="178"/>
        <v>LH</v>
      </c>
      <c r="BO152" s="2">
        <f t="shared" ref="BO152:BO160" si="180">IF(AND(COUNTIF(J152:W152,"&gt;0")&gt;6,COUNTIF(J152:W152,"&gt;0")=SUM(BR152:CE152)),SUM(BR152:CE152),0)</f>
        <v>0</v>
      </c>
      <c r="BP152" s="2">
        <f t="shared" si="175"/>
        <v>0</v>
      </c>
      <c r="BR152" s="2">
        <f t="shared" si="179"/>
        <v>1</v>
      </c>
    </row>
    <row r="153" spans="1:70" x14ac:dyDescent="0.25">
      <c r="A153" s="10" t="str">
        <f>IF(AND(MID(B153,11,2)="10",MID(B153,7,2)="SV",MID(B153,3,1)="T"),"ТА-1  -  "&amp;VLOOKUP("SVT",Справочники!$B$100:$C$115,2,FALSE),IF(MID(B153,1,2)="00",VLOOKUP(MID(B153,7,2),Справочники!$B$100:$C$115,2,FALSE),IF(MID(B153,3,1)="K","КА",IF(MID(B153,3,1)="T","ТА","-"))&amp;"-"&amp;MID(B153,1,2)*1&amp;IF(MID(B153,IF(MID(B153,11,2)="09",10,9),1)="A","А","")&amp;IF(MID(B153,IF(MID(B153,11,2)="09",10,9),1)="B","Б","")&amp;"  -  "&amp;VLOOKUP(IF(AND(MID(B153,7,2)="SV",MID(B153,3,1)="T"),"SVT",MID(B153,7,2)),Справочники!$B$100:$C$115,2,FALSE)))</f>
        <v>КА-10  -  ЧЧР</v>
      </c>
      <c r="B153" s="15" t="s">
        <v>1207</v>
      </c>
      <c r="C153" s="18"/>
      <c r="D153" s="18"/>
      <c r="E153" s="22"/>
      <c r="F153" s="22"/>
      <c r="G153" s="18"/>
      <c r="H153" s="20">
        <f t="shared" ca="1" si="176"/>
        <v>0</v>
      </c>
      <c r="I153" s="16" t="str">
        <f t="shared" si="177"/>
        <v>10K002LH0C25</v>
      </c>
      <c r="J153" s="54">
        <v>24</v>
      </c>
      <c r="K153" s="54">
        <v>24</v>
      </c>
      <c r="L153" s="54">
        <v>24</v>
      </c>
      <c r="M153" s="54">
        <v>24</v>
      </c>
      <c r="N153" s="54">
        <v>24</v>
      </c>
      <c r="O153" s="54">
        <v>24</v>
      </c>
      <c r="P153" s="54">
        <v>24</v>
      </c>
      <c r="Q153" s="54">
        <v>24</v>
      </c>
      <c r="R153" s="54">
        <v>24</v>
      </c>
      <c r="S153" s="54">
        <v>24</v>
      </c>
      <c r="T153" s="54">
        <v>24</v>
      </c>
      <c r="U153" s="54">
        <v>24</v>
      </c>
      <c r="V153" s="54">
        <v>24</v>
      </c>
      <c r="W153" s="56">
        <v>24</v>
      </c>
      <c r="AL153" s="55"/>
      <c r="AM153" s="55"/>
      <c r="AN153" s="55"/>
      <c r="AO153" s="55"/>
      <c r="AP153" s="55"/>
      <c r="AQ153" s="55"/>
      <c r="AR153" s="55"/>
      <c r="AS153" s="55"/>
      <c r="AT153" s="55"/>
      <c r="AU153" s="55"/>
      <c r="AV153" s="55"/>
      <c r="AW153" s="55"/>
      <c r="AX153" s="55"/>
      <c r="AY153" s="55"/>
      <c r="AZ153" s="2">
        <f t="shared" ca="1" si="124"/>
        <v>0</v>
      </c>
      <c r="BA153" s="2">
        <f t="shared" ca="1" si="124"/>
        <v>0</v>
      </c>
      <c r="BB153" s="2">
        <f t="shared" ca="1" si="124"/>
        <v>0</v>
      </c>
      <c r="BC153" s="2">
        <f t="shared" ca="1" si="124"/>
        <v>0</v>
      </c>
      <c r="BD153" s="2">
        <f t="shared" ca="1" si="124"/>
        <v>0</v>
      </c>
      <c r="BE153" s="2">
        <f t="shared" ca="1" si="174"/>
        <v>0</v>
      </c>
      <c r="BF153" s="2">
        <f t="shared" ca="1" si="174"/>
        <v>0</v>
      </c>
      <c r="BG153" s="2">
        <f t="shared" ca="1" si="174"/>
        <v>0</v>
      </c>
      <c r="BH153" s="2">
        <f t="shared" ca="1" si="174"/>
        <v>0</v>
      </c>
      <c r="BI153" s="2">
        <f t="shared" ca="1" si="174"/>
        <v>0</v>
      </c>
      <c r="BJ153" s="2">
        <f t="shared" ca="1" si="174"/>
        <v>0</v>
      </c>
      <c r="BK153" s="2">
        <f t="shared" ca="1" si="172"/>
        <v>0</v>
      </c>
      <c r="BL153" s="2">
        <f t="shared" ca="1" si="172"/>
        <v>0</v>
      </c>
      <c r="BM153" s="2">
        <f t="shared" ca="1" si="172"/>
        <v>0</v>
      </c>
      <c r="BN153" s="2" t="str">
        <f t="shared" si="178"/>
        <v>LH</v>
      </c>
      <c r="BO153" s="2">
        <f t="shared" si="180"/>
        <v>0</v>
      </c>
      <c r="BP153" s="2">
        <f t="shared" si="175"/>
        <v>0</v>
      </c>
      <c r="BR153" s="2">
        <f t="shared" si="179"/>
        <v>1</v>
      </c>
    </row>
    <row r="154" spans="1:70" x14ac:dyDescent="0.25">
      <c r="A154" s="10" t="str">
        <f>IF(AND(MID(B154,11,2)="10",MID(B154,7,2)="SV",MID(B154,3,1)="T"),"ТА-1  -  "&amp;VLOOKUP("SVT",Справочники!$B$100:$C$115,2,FALSE),IF(MID(B154,1,2)="00",VLOOKUP(MID(B154,7,2),Справочники!$B$100:$C$115,2,FALSE),IF(MID(B154,3,1)="K","КА",IF(MID(B154,3,1)="T","ТА","-"))&amp;"-"&amp;MID(B154,1,2)*1&amp;IF(MID(B154,IF(MID(B154,11,2)="09",10,9),1)="A","А","")&amp;IF(MID(B154,IF(MID(B154,11,2)="09",10,9),1)="B","Б","")&amp;"  -  "&amp;VLOOKUP(IF(AND(MID(B154,7,2)="SV",MID(B154,3,1)="T"),"SVT",MID(B154,7,2)),Справочники!$B$100:$C$115,2,FALSE)))</f>
        <v>ТА-1  -  ЧЧР</v>
      </c>
      <c r="B154" s="15" t="s">
        <v>1208</v>
      </c>
      <c r="C154" s="18"/>
      <c r="D154" s="18"/>
      <c r="E154" s="22"/>
      <c r="F154" s="22"/>
      <c r="G154" s="18"/>
      <c r="H154" s="20">
        <f t="shared" ca="1" si="176"/>
        <v>0</v>
      </c>
      <c r="I154" s="16" t="str">
        <f t="shared" si="177"/>
        <v>01T002LH0D25</v>
      </c>
      <c r="J154" s="54">
        <v>24</v>
      </c>
      <c r="K154" s="54">
        <v>24</v>
      </c>
      <c r="L154" s="54">
        <v>24</v>
      </c>
      <c r="M154" s="54">
        <v>24</v>
      </c>
      <c r="N154" s="54">
        <v>24</v>
      </c>
      <c r="O154" s="54">
        <v>24</v>
      </c>
      <c r="P154" s="54">
        <v>24</v>
      </c>
      <c r="Q154" s="54">
        <v>24</v>
      </c>
      <c r="R154" s="54">
        <v>24</v>
      </c>
      <c r="S154" s="54">
        <v>24</v>
      </c>
      <c r="T154" s="54">
        <v>24</v>
      </c>
      <c r="U154" s="54">
        <v>24</v>
      </c>
      <c r="V154" s="54">
        <v>24</v>
      </c>
      <c r="W154" s="56">
        <v>24</v>
      </c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  <c r="AX154" s="55"/>
      <c r="AY154" s="55"/>
      <c r="AZ154" s="2">
        <f t="shared" ca="1" si="124"/>
        <v>0</v>
      </c>
      <c r="BA154" s="2">
        <f t="shared" ca="1" si="124"/>
        <v>0</v>
      </c>
      <c r="BB154" s="2">
        <f t="shared" ca="1" si="124"/>
        <v>0</v>
      </c>
      <c r="BC154" s="2">
        <f t="shared" ca="1" si="124"/>
        <v>0</v>
      </c>
      <c r="BD154" s="2">
        <f t="shared" ca="1" si="124"/>
        <v>0</v>
      </c>
      <c r="BE154" s="2">
        <f t="shared" ca="1" si="174"/>
        <v>0</v>
      </c>
      <c r="BF154" s="2">
        <f t="shared" ca="1" si="174"/>
        <v>0</v>
      </c>
      <c r="BG154" s="2">
        <f t="shared" ca="1" si="174"/>
        <v>0</v>
      </c>
      <c r="BH154" s="2">
        <f t="shared" ca="1" si="174"/>
        <v>0</v>
      </c>
      <c r="BI154" s="2">
        <f t="shared" ca="1" si="174"/>
        <v>0</v>
      </c>
      <c r="BJ154" s="2">
        <f t="shared" ca="1" si="174"/>
        <v>0</v>
      </c>
      <c r="BK154" s="2">
        <f t="shared" ca="1" si="172"/>
        <v>0</v>
      </c>
      <c r="BL154" s="2">
        <f t="shared" ca="1" si="172"/>
        <v>0</v>
      </c>
      <c r="BM154" s="2">
        <f t="shared" ca="1" si="172"/>
        <v>0</v>
      </c>
      <c r="BN154" s="2" t="str">
        <f t="shared" si="178"/>
        <v>LH</v>
      </c>
      <c r="BO154" s="2">
        <f t="shared" si="180"/>
        <v>0</v>
      </c>
      <c r="BP154" s="2">
        <f t="shared" si="175"/>
        <v>0</v>
      </c>
      <c r="BR154" s="2">
        <f t="shared" si="179"/>
        <v>1</v>
      </c>
    </row>
    <row r="155" spans="1:70" x14ac:dyDescent="0.25">
      <c r="A155" s="10" t="str">
        <f>IF(AND(MID(B155,11,2)="10",MID(B155,7,2)="SV",MID(B155,3,1)="T"),"ТА-1  -  "&amp;VLOOKUP("SVT",Справочники!$B$100:$C$115,2,FALSE),IF(MID(B155,1,2)="00",VLOOKUP(MID(B155,7,2),Справочники!$B$100:$C$115,2,FALSE),IF(MID(B155,3,1)="K","КА",IF(MID(B155,3,1)="T","ТА","-"))&amp;"-"&amp;MID(B155,1,2)*1&amp;IF(MID(B155,IF(MID(B155,11,2)="09",10,9),1)="A","А","")&amp;IF(MID(B155,IF(MID(B155,11,2)="09",10,9),1)="B","Б","")&amp;"  -  "&amp;VLOOKUP(IF(AND(MID(B155,7,2)="SV",MID(B155,3,1)="T"),"SVT",MID(B155,7,2)),Справочники!$B$100:$C$115,2,FALSE)))</f>
        <v>ТА-2  -  ЧЧР</v>
      </c>
      <c r="B155" s="15" t="s">
        <v>1209</v>
      </c>
      <c r="C155" s="18"/>
      <c r="D155" s="18"/>
      <c r="E155" s="22"/>
      <c r="F155" s="22"/>
      <c r="G155" s="18"/>
      <c r="H155" s="20">
        <f t="shared" ca="1" si="176"/>
        <v>0</v>
      </c>
      <c r="I155" s="16" t="str">
        <f t="shared" si="177"/>
        <v>02T002LH0D25</v>
      </c>
      <c r="J155" s="54">
        <v>24</v>
      </c>
      <c r="K155" s="54">
        <v>24</v>
      </c>
      <c r="L155" s="54">
        <v>24</v>
      </c>
      <c r="M155" s="54">
        <v>24</v>
      </c>
      <c r="N155" s="54">
        <v>24</v>
      </c>
      <c r="O155" s="54">
        <v>24</v>
      </c>
      <c r="P155" s="54">
        <v>24</v>
      </c>
      <c r="Q155" s="54">
        <v>24</v>
      </c>
      <c r="R155" s="54">
        <v>24</v>
      </c>
      <c r="S155" s="54">
        <v>24</v>
      </c>
      <c r="T155" s="54">
        <v>24</v>
      </c>
      <c r="U155" s="54">
        <v>24</v>
      </c>
      <c r="V155" s="54">
        <v>24</v>
      </c>
      <c r="W155" s="56">
        <v>24</v>
      </c>
      <c r="AL155" s="55"/>
      <c r="AM155" s="55"/>
      <c r="AN155" s="55"/>
      <c r="AO155" s="55"/>
      <c r="AP155" s="55"/>
      <c r="AQ155" s="55"/>
      <c r="AR155" s="55"/>
      <c r="AS155" s="55"/>
      <c r="AT155" s="55"/>
      <c r="AU155" s="55"/>
      <c r="AV155" s="55"/>
      <c r="AW155" s="55"/>
      <c r="AX155" s="55"/>
      <c r="AY155" s="55"/>
      <c r="AZ155" s="2">
        <f t="shared" ca="1" si="124"/>
        <v>0</v>
      </c>
      <c r="BA155" s="2">
        <f t="shared" ca="1" si="124"/>
        <v>0</v>
      </c>
      <c r="BB155" s="2">
        <f t="shared" ca="1" si="124"/>
        <v>0</v>
      </c>
      <c r="BC155" s="2">
        <f t="shared" ca="1" si="124"/>
        <v>0</v>
      </c>
      <c r="BD155" s="2">
        <f t="shared" ca="1" si="124"/>
        <v>0</v>
      </c>
      <c r="BE155" s="2">
        <f t="shared" ca="1" si="174"/>
        <v>0</v>
      </c>
      <c r="BF155" s="2">
        <f t="shared" ca="1" si="174"/>
        <v>0</v>
      </c>
      <c r="BG155" s="2">
        <f t="shared" ca="1" si="174"/>
        <v>0</v>
      </c>
      <c r="BH155" s="2">
        <f t="shared" ca="1" si="174"/>
        <v>0</v>
      </c>
      <c r="BI155" s="2">
        <f t="shared" ca="1" si="174"/>
        <v>0</v>
      </c>
      <c r="BJ155" s="2">
        <f t="shared" ca="1" si="174"/>
        <v>0</v>
      </c>
      <c r="BK155" s="2">
        <f t="shared" ca="1" si="172"/>
        <v>0</v>
      </c>
      <c r="BL155" s="2">
        <f t="shared" ca="1" si="172"/>
        <v>0</v>
      </c>
      <c r="BM155" s="2">
        <f t="shared" ca="1" si="172"/>
        <v>0</v>
      </c>
      <c r="BN155" s="2" t="str">
        <f t="shared" si="178"/>
        <v>LH</v>
      </c>
      <c r="BO155" s="2">
        <f t="shared" si="180"/>
        <v>0</v>
      </c>
      <c r="BP155" s="2">
        <f t="shared" si="175"/>
        <v>0</v>
      </c>
      <c r="BR155" s="2">
        <f t="shared" si="179"/>
        <v>1</v>
      </c>
    </row>
    <row r="156" spans="1:70" x14ac:dyDescent="0.25">
      <c r="A156" s="10" t="str">
        <f>IF(AND(MID(B156,11,2)="10",MID(B156,7,2)="SV",MID(B156,3,1)="T"),"ТА-1  -  "&amp;VLOOKUP("SVT",Справочники!$B$100:$C$115,2,FALSE),IF(MID(B156,1,2)="00",VLOOKUP(MID(B156,7,2),Справочники!$B$100:$C$115,2,FALSE),IF(MID(B156,3,1)="K","КА",IF(MID(B156,3,1)="T","ТА","-"))&amp;"-"&amp;MID(B156,1,2)*1&amp;IF(MID(B156,IF(MID(B156,11,2)="09",10,9),1)="A","А","")&amp;IF(MID(B156,IF(MID(B156,11,2)="09",10,9),1)="B","Б","")&amp;"  -  "&amp;VLOOKUP(IF(AND(MID(B156,7,2)="SV",MID(B156,3,1)="T"),"SVT",MID(B156,7,2)),Справочники!$B$100:$C$115,2,FALSE)))</f>
        <v>ТА-3  -  ЧЧР</v>
      </c>
      <c r="B156" s="15" t="s">
        <v>1210</v>
      </c>
      <c r="C156" s="18"/>
      <c r="D156" s="18"/>
      <c r="E156" s="22"/>
      <c r="F156" s="22"/>
      <c r="G156" s="18"/>
      <c r="H156" s="20">
        <f t="shared" ca="1" si="176"/>
        <v>0</v>
      </c>
      <c r="I156" s="16" t="str">
        <f t="shared" si="177"/>
        <v>03T002LH0D25</v>
      </c>
      <c r="J156" s="54">
        <v>24</v>
      </c>
      <c r="K156" s="54">
        <v>24</v>
      </c>
      <c r="L156" s="54">
        <v>24</v>
      </c>
      <c r="M156" s="54">
        <v>24</v>
      </c>
      <c r="N156" s="54">
        <v>24</v>
      </c>
      <c r="O156" s="54">
        <v>24</v>
      </c>
      <c r="P156" s="54">
        <v>24</v>
      </c>
      <c r="Q156" s="54">
        <v>24</v>
      </c>
      <c r="R156" s="54">
        <v>24</v>
      </c>
      <c r="S156" s="54">
        <v>24</v>
      </c>
      <c r="T156" s="54">
        <v>24</v>
      </c>
      <c r="U156" s="54">
        <v>24</v>
      </c>
      <c r="V156" s="54">
        <v>24</v>
      </c>
      <c r="W156" s="56">
        <v>24</v>
      </c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2">
        <f t="shared" ca="1" si="124"/>
        <v>0</v>
      </c>
      <c r="BA156" s="2">
        <f t="shared" ca="1" si="124"/>
        <v>0</v>
      </c>
      <c r="BB156" s="2">
        <f t="shared" ca="1" si="124"/>
        <v>0</v>
      </c>
      <c r="BC156" s="2">
        <f t="shared" ca="1" si="124"/>
        <v>0</v>
      </c>
      <c r="BD156" s="2">
        <f t="shared" ca="1" si="124"/>
        <v>0</v>
      </c>
      <c r="BE156" s="2">
        <f t="shared" ca="1" si="174"/>
        <v>0</v>
      </c>
      <c r="BF156" s="2">
        <f t="shared" ca="1" si="174"/>
        <v>0</v>
      </c>
      <c r="BG156" s="2">
        <f t="shared" ca="1" si="174"/>
        <v>0</v>
      </c>
      <c r="BH156" s="2">
        <f t="shared" ca="1" si="174"/>
        <v>0</v>
      </c>
      <c r="BI156" s="2">
        <f t="shared" ca="1" si="174"/>
        <v>0</v>
      </c>
      <c r="BJ156" s="2">
        <f t="shared" ca="1" si="174"/>
        <v>0</v>
      </c>
      <c r="BK156" s="2">
        <f t="shared" ca="1" si="172"/>
        <v>0</v>
      </c>
      <c r="BL156" s="2">
        <f t="shared" ca="1" si="172"/>
        <v>0</v>
      </c>
      <c r="BM156" s="2">
        <f t="shared" ca="1" si="172"/>
        <v>0</v>
      </c>
      <c r="BN156" s="2" t="str">
        <f t="shared" si="178"/>
        <v>LH</v>
      </c>
      <c r="BO156" s="2">
        <f t="shared" si="180"/>
        <v>0</v>
      </c>
      <c r="BP156" s="2">
        <f t="shared" si="175"/>
        <v>0</v>
      </c>
      <c r="BR156" s="2">
        <f t="shared" si="179"/>
        <v>1</v>
      </c>
    </row>
    <row r="157" spans="1:70" x14ac:dyDescent="0.25">
      <c r="A157" s="10" t="str">
        <f>IF(AND(MID(B157,11,2)="10",MID(B157,7,2)="SV",MID(B157,3,1)="T"),"ТА-1  -  "&amp;VLOOKUP("SVT",Справочники!$B$100:$C$115,2,FALSE),IF(MID(B157,1,2)="00",VLOOKUP(MID(B157,7,2),Справочники!$B$100:$C$115,2,FALSE),IF(MID(B157,3,1)="K","КА",IF(MID(B157,3,1)="T","ТА","-"))&amp;"-"&amp;MID(B157,1,2)*1&amp;IF(MID(B157,IF(MID(B157,11,2)="09",10,9),1)="A","А","")&amp;IF(MID(B157,IF(MID(B157,11,2)="09",10,9),1)="B","Б","")&amp;"  -  "&amp;VLOOKUP(IF(AND(MID(B157,7,2)="SV",MID(B157,3,1)="T"),"SVT",MID(B157,7,2)),Справочники!$B$100:$C$115,2,FALSE)))</f>
        <v>ТА-4  -  ЧЧР</v>
      </c>
      <c r="B157" s="15" t="s">
        <v>1211</v>
      </c>
      <c r="C157" s="18"/>
      <c r="D157" s="18"/>
      <c r="E157" s="22"/>
      <c r="F157" s="22"/>
      <c r="G157" s="18"/>
      <c r="H157" s="20">
        <f t="shared" ca="1" si="176"/>
        <v>0</v>
      </c>
      <c r="I157" s="16" t="str">
        <f t="shared" si="177"/>
        <v>04T002LH0D25</v>
      </c>
      <c r="J157" s="54">
        <v>24</v>
      </c>
      <c r="K157" s="54">
        <v>24</v>
      </c>
      <c r="L157" s="54">
        <v>24</v>
      </c>
      <c r="M157" s="54">
        <v>24</v>
      </c>
      <c r="N157" s="54">
        <v>24</v>
      </c>
      <c r="O157" s="54">
        <v>24</v>
      </c>
      <c r="P157" s="54">
        <v>24</v>
      </c>
      <c r="Q157" s="54">
        <v>24</v>
      </c>
      <c r="R157" s="54">
        <v>24</v>
      </c>
      <c r="S157" s="54">
        <v>24</v>
      </c>
      <c r="T157" s="54">
        <v>24</v>
      </c>
      <c r="U157" s="54">
        <v>24</v>
      </c>
      <c r="V157" s="54">
        <v>24</v>
      </c>
      <c r="W157" s="56">
        <v>24</v>
      </c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  <c r="AY157" s="55"/>
      <c r="AZ157" s="2">
        <f t="shared" ca="1" si="124"/>
        <v>0</v>
      </c>
      <c r="BA157" s="2">
        <f t="shared" ca="1" si="124"/>
        <v>0</v>
      </c>
      <c r="BB157" s="2">
        <f t="shared" ca="1" si="124"/>
        <v>0</v>
      </c>
      <c r="BC157" s="2">
        <f t="shared" ca="1" si="124"/>
        <v>0</v>
      </c>
      <c r="BD157" s="2">
        <f t="shared" ca="1" si="124"/>
        <v>0</v>
      </c>
      <c r="BE157" s="2">
        <f t="shared" ca="1" si="174"/>
        <v>0</v>
      </c>
      <c r="BF157" s="2">
        <f t="shared" ca="1" si="174"/>
        <v>0</v>
      </c>
      <c r="BG157" s="2">
        <f t="shared" ca="1" si="174"/>
        <v>0</v>
      </c>
      <c r="BH157" s="2">
        <f t="shared" ca="1" si="174"/>
        <v>0</v>
      </c>
      <c r="BI157" s="2">
        <f t="shared" ca="1" si="174"/>
        <v>0</v>
      </c>
      <c r="BJ157" s="2">
        <f t="shared" ca="1" si="174"/>
        <v>0</v>
      </c>
      <c r="BK157" s="2">
        <f t="shared" ca="1" si="172"/>
        <v>0</v>
      </c>
      <c r="BL157" s="2">
        <f t="shared" ca="1" si="172"/>
        <v>0</v>
      </c>
      <c r="BM157" s="2">
        <f t="shared" ca="1" si="172"/>
        <v>0</v>
      </c>
      <c r="BN157" s="2" t="str">
        <f t="shared" si="178"/>
        <v>LH</v>
      </c>
      <c r="BO157" s="2">
        <f t="shared" si="180"/>
        <v>0</v>
      </c>
      <c r="BP157" s="2">
        <f t="shared" si="175"/>
        <v>0</v>
      </c>
      <c r="BR157" s="2">
        <f t="shared" si="179"/>
        <v>1</v>
      </c>
    </row>
    <row r="158" spans="1:70" x14ac:dyDescent="0.25">
      <c r="A158" s="10" t="str">
        <f>IF(AND(MID(B158,11,2)="10",MID(B158,7,2)="SV",MID(B158,3,1)="T"),"ТА-1  -  "&amp;VLOOKUP("SVT",Справочники!$B$100:$C$115,2,FALSE),IF(MID(B158,1,2)="00",VLOOKUP(MID(B158,7,2),Справочники!$B$100:$C$115,2,FALSE),IF(MID(B158,3,1)="K","КА",IF(MID(B158,3,1)="T","ТА","-"))&amp;"-"&amp;MID(B158,1,2)*1&amp;IF(MID(B158,IF(MID(B158,11,2)="09",10,9),1)="A","А","")&amp;IF(MID(B158,IF(MID(B158,11,2)="09",10,9),1)="B","Б","")&amp;"  -  "&amp;VLOOKUP(IF(AND(MID(B158,7,2)="SV",MID(B158,3,1)="T"),"SVT",MID(B158,7,2)),Справочники!$B$100:$C$115,2,FALSE)))</f>
        <v>ТА-5  -  ЧЧР</v>
      </c>
      <c r="B158" s="15" t="s">
        <v>1212</v>
      </c>
      <c r="C158" s="18"/>
      <c r="D158" s="18"/>
      <c r="E158" s="22"/>
      <c r="F158" s="22"/>
      <c r="G158" s="18"/>
      <c r="H158" s="20">
        <f t="shared" ca="1" si="176"/>
        <v>0</v>
      </c>
      <c r="I158" s="16" t="str">
        <f t="shared" si="177"/>
        <v>05T002LH0D25</v>
      </c>
      <c r="J158" s="54">
        <v>24</v>
      </c>
      <c r="K158" s="54">
        <v>24</v>
      </c>
      <c r="L158" s="54">
        <v>24</v>
      </c>
      <c r="M158" s="54">
        <v>24</v>
      </c>
      <c r="N158" s="54">
        <v>24</v>
      </c>
      <c r="O158" s="54">
        <v>24</v>
      </c>
      <c r="P158" s="54">
        <v>24</v>
      </c>
      <c r="Q158" s="54">
        <v>24</v>
      </c>
      <c r="R158" s="54">
        <v>24</v>
      </c>
      <c r="S158" s="54">
        <v>24</v>
      </c>
      <c r="T158" s="54">
        <v>24</v>
      </c>
      <c r="U158" s="54">
        <v>24</v>
      </c>
      <c r="V158" s="54">
        <v>24</v>
      </c>
      <c r="W158" s="56">
        <v>24</v>
      </c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2">
        <f t="shared" ca="1" si="124"/>
        <v>0</v>
      </c>
      <c r="BA158" s="2">
        <f t="shared" ca="1" si="124"/>
        <v>0</v>
      </c>
      <c r="BB158" s="2">
        <f t="shared" ca="1" si="124"/>
        <v>0</v>
      </c>
      <c r="BC158" s="2">
        <f t="shared" ca="1" si="124"/>
        <v>0</v>
      </c>
      <c r="BD158" s="2">
        <f t="shared" ca="1" si="124"/>
        <v>0</v>
      </c>
      <c r="BE158" s="2">
        <f t="shared" ca="1" si="174"/>
        <v>0</v>
      </c>
      <c r="BF158" s="2">
        <f t="shared" ca="1" si="174"/>
        <v>0</v>
      </c>
      <c r="BG158" s="2">
        <f t="shared" ca="1" si="174"/>
        <v>0</v>
      </c>
      <c r="BH158" s="2">
        <f t="shared" ca="1" si="174"/>
        <v>0</v>
      </c>
      <c r="BI158" s="2">
        <f t="shared" ca="1" si="174"/>
        <v>0</v>
      </c>
      <c r="BJ158" s="2">
        <f t="shared" ca="1" si="174"/>
        <v>0</v>
      </c>
      <c r="BK158" s="2">
        <f t="shared" ca="1" si="172"/>
        <v>0</v>
      </c>
      <c r="BL158" s="2">
        <f t="shared" ca="1" si="172"/>
        <v>0</v>
      </c>
      <c r="BM158" s="2">
        <f t="shared" ca="1" si="172"/>
        <v>0</v>
      </c>
      <c r="BN158" s="2" t="str">
        <f t="shared" si="178"/>
        <v>LH</v>
      </c>
      <c r="BO158" s="2">
        <f t="shared" si="180"/>
        <v>0</v>
      </c>
      <c r="BP158" s="2">
        <f t="shared" si="175"/>
        <v>0</v>
      </c>
      <c r="BR158" s="2">
        <f t="shared" si="179"/>
        <v>1</v>
      </c>
    </row>
    <row r="159" spans="1:70" x14ac:dyDescent="0.25">
      <c r="A159" s="10" t="str">
        <f>IF(AND(MID(B159,11,2)="10",MID(B159,7,2)="SV",MID(B159,3,1)="T"),"ТА-1  -  "&amp;VLOOKUP("SVT",Справочники!$B$100:$C$115,2,FALSE),IF(MID(B159,1,2)="00",VLOOKUP(MID(B159,7,2),Справочники!$B$100:$C$115,2,FALSE),IF(MID(B159,3,1)="K","КА",IF(MID(B159,3,1)="T","ТА","-"))&amp;"-"&amp;MID(B159,1,2)*1&amp;IF(MID(B159,IF(MID(B159,11,2)="09",10,9),1)="A","А","")&amp;IF(MID(B159,IF(MID(B159,11,2)="09",10,9),1)="B","Б","")&amp;"  -  "&amp;VLOOKUP(IF(AND(MID(B159,7,2)="SV",MID(B159,3,1)="T"),"SVT",MID(B159,7,2)),Справочники!$B$100:$C$115,2,FALSE)))</f>
        <v>ТА-6  -  ЧЧР</v>
      </c>
      <c r="B159" s="15" t="s">
        <v>1213</v>
      </c>
      <c r="C159" s="18"/>
      <c r="D159" s="18"/>
      <c r="E159" s="22"/>
      <c r="F159" s="22"/>
      <c r="G159" s="18"/>
      <c r="H159" s="20">
        <f t="shared" ca="1" si="176"/>
        <v>0</v>
      </c>
      <c r="I159" s="16" t="str">
        <f t="shared" si="177"/>
        <v>06T002LH0D25</v>
      </c>
      <c r="J159" s="54">
        <v>24</v>
      </c>
      <c r="K159" s="54">
        <v>24</v>
      </c>
      <c r="L159" s="54">
        <v>24</v>
      </c>
      <c r="M159" s="54">
        <v>24</v>
      </c>
      <c r="N159" s="54">
        <v>24</v>
      </c>
      <c r="O159" s="54">
        <v>24</v>
      </c>
      <c r="P159" s="54">
        <v>24</v>
      </c>
      <c r="Q159" s="54">
        <v>24</v>
      </c>
      <c r="R159" s="54">
        <v>24</v>
      </c>
      <c r="S159" s="54">
        <v>24</v>
      </c>
      <c r="T159" s="54">
        <v>24</v>
      </c>
      <c r="U159" s="54">
        <v>24</v>
      </c>
      <c r="V159" s="54">
        <v>24</v>
      </c>
      <c r="W159" s="56">
        <v>24</v>
      </c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2">
        <f t="shared" ca="1" si="124"/>
        <v>0</v>
      </c>
      <c r="BA159" s="2">
        <f t="shared" ca="1" si="124"/>
        <v>0</v>
      </c>
      <c r="BB159" s="2">
        <f t="shared" ca="1" si="124"/>
        <v>0</v>
      </c>
      <c r="BC159" s="2">
        <f t="shared" ca="1" si="124"/>
        <v>0</v>
      </c>
      <c r="BD159" s="2">
        <f t="shared" ca="1" si="124"/>
        <v>0</v>
      </c>
      <c r="BE159" s="2">
        <f t="shared" ca="1" si="174"/>
        <v>0</v>
      </c>
      <c r="BF159" s="2">
        <f t="shared" ca="1" si="174"/>
        <v>0</v>
      </c>
      <c r="BG159" s="2">
        <f t="shared" ca="1" si="174"/>
        <v>0</v>
      </c>
      <c r="BH159" s="2">
        <f t="shared" ca="1" si="174"/>
        <v>0</v>
      </c>
      <c r="BI159" s="2">
        <f t="shared" ca="1" si="174"/>
        <v>0</v>
      </c>
      <c r="BJ159" s="2">
        <f t="shared" ca="1" si="174"/>
        <v>0</v>
      </c>
      <c r="BK159" s="2">
        <f t="shared" ca="1" si="172"/>
        <v>0</v>
      </c>
      <c r="BL159" s="2">
        <f t="shared" ca="1" si="172"/>
        <v>0</v>
      </c>
      <c r="BM159" s="2">
        <f t="shared" ca="1" si="172"/>
        <v>0</v>
      </c>
      <c r="BN159" s="2" t="str">
        <f t="shared" si="178"/>
        <v>LH</v>
      </c>
      <c r="BO159" s="2">
        <f t="shared" si="180"/>
        <v>0</v>
      </c>
      <c r="BP159" s="2">
        <f t="shared" si="175"/>
        <v>0</v>
      </c>
      <c r="BR159" s="2">
        <f t="shared" si="179"/>
        <v>1</v>
      </c>
    </row>
    <row r="160" spans="1:70" x14ac:dyDescent="0.25">
      <c r="A160" s="10" t="str">
        <f>IF(AND(MID(B160,11,2)="10",MID(B160,7,2)="SV",MID(B160,3,1)="T"),"ТА-1  -  "&amp;VLOOKUP("SVT",Справочники!$B$100:$C$115,2,FALSE),IF(MID(B160,1,2)="00",VLOOKUP(MID(B160,7,2),Справочники!$B$100:$C$115,2,FALSE),IF(MID(B160,3,1)="K","КА",IF(MID(B160,3,1)="T","ТА","-"))&amp;"-"&amp;MID(B160,1,2)*1&amp;IF(MID(B160,IF(MID(B160,11,2)="09",10,9),1)="A","А","")&amp;IF(MID(B160,IF(MID(B160,11,2)="09",10,9),1)="B","Б","")&amp;"  -  "&amp;VLOOKUP(IF(AND(MID(B160,7,2)="SV",MID(B160,3,1)="T"),"SVT",MID(B160,7,2)),Справочники!$B$100:$C$115,2,FALSE)))</f>
        <v>ТА-7  -  ЧЧР</v>
      </c>
      <c r="B160" s="15" t="s">
        <v>1214</v>
      </c>
      <c r="C160" s="18"/>
      <c r="D160" s="18"/>
      <c r="E160" s="22"/>
      <c r="F160" s="22"/>
      <c r="G160" s="18"/>
      <c r="H160" s="20">
        <f t="shared" ca="1" si="176"/>
        <v>0</v>
      </c>
      <c r="I160" s="16" t="str">
        <f t="shared" si="177"/>
        <v>07T002LH0C25</v>
      </c>
      <c r="J160" s="54">
        <v>24</v>
      </c>
      <c r="K160" s="54">
        <v>24</v>
      </c>
      <c r="L160" s="54">
        <v>24</v>
      </c>
      <c r="M160" s="54">
        <v>24</v>
      </c>
      <c r="N160" s="54">
        <v>24</v>
      </c>
      <c r="O160" s="54">
        <v>24</v>
      </c>
      <c r="P160" s="54">
        <v>24</v>
      </c>
      <c r="Q160" s="54">
        <v>24</v>
      </c>
      <c r="R160" s="54">
        <v>24</v>
      </c>
      <c r="S160" s="54">
        <v>24</v>
      </c>
      <c r="T160" s="54">
        <v>24</v>
      </c>
      <c r="U160" s="54">
        <v>24</v>
      </c>
      <c r="V160" s="54">
        <v>24</v>
      </c>
      <c r="W160" s="56">
        <v>24</v>
      </c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2">
        <f t="shared" ca="1" si="124"/>
        <v>0</v>
      </c>
      <c r="BA160" s="2">
        <f t="shared" ca="1" si="124"/>
        <v>0</v>
      </c>
      <c r="BB160" s="2">
        <f t="shared" ca="1" si="124"/>
        <v>0</v>
      </c>
      <c r="BC160" s="2">
        <f t="shared" ca="1" si="124"/>
        <v>0</v>
      </c>
      <c r="BD160" s="2">
        <f t="shared" ca="1" si="124"/>
        <v>0</v>
      </c>
      <c r="BE160" s="2">
        <f t="shared" ca="1" si="174"/>
        <v>0</v>
      </c>
      <c r="BF160" s="2">
        <f t="shared" ca="1" si="174"/>
        <v>0</v>
      </c>
      <c r="BG160" s="2">
        <f t="shared" ca="1" si="174"/>
        <v>0</v>
      </c>
      <c r="BH160" s="2">
        <f t="shared" ca="1" si="174"/>
        <v>0</v>
      </c>
      <c r="BI160" s="2">
        <f t="shared" ca="1" si="174"/>
        <v>0</v>
      </c>
      <c r="BJ160" s="2">
        <f t="shared" ca="1" si="174"/>
        <v>0</v>
      </c>
      <c r="BK160" s="2">
        <f t="shared" ca="1" si="172"/>
        <v>0</v>
      </c>
      <c r="BL160" s="2">
        <f t="shared" ca="1" si="172"/>
        <v>0</v>
      </c>
      <c r="BM160" s="2">
        <f t="shared" ca="1" si="172"/>
        <v>0</v>
      </c>
      <c r="BN160" s="2" t="str">
        <f t="shared" si="178"/>
        <v>LH</v>
      </c>
      <c r="BO160" s="2">
        <f t="shared" si="180"/>
        <v>0</v>
      </c>
      <c r="BP160" s="2">
        <f t="shared" si="175"/>
        <v>0</v>
      </c>
      <c r="BR160" s="2">
        <f t="shared" si="179"/>
        <v>1</v>
      </c>
    </row>
    <row r="161" spans="1:70" x14ac:dyDescent="0.25">
      <c r="A161" s="10" t="str">
        <f>IF(AND(MID(B161,11,2)="10",MID(B161,7,2)="SV",MID(B161,3,1)="T"),"ТА-1  -  "&amp;VLOOKUP("SVT",Справочники!$B$100:$C$115,2,FALSE),IF(MID(B161,1,2)="00",VLOOKUP(MID(B161,7,2),Справочники!$B$100:$C$115,2,FALSE),IF(MID(B161,3,1)="K","КА",IF(MID(B161,3,1)="T","ТА","-"))&amp;"-"&amp;MID(B161,1,2)*1&amp;IF(MID(B161,IF(MID(B161,11,2)="09",10,9),1)="A","А","")&amp;IF(MID(B161,IF(MID(B161,11,2)="09",10,9),1)="B","Б","")&amp;"  -  "&amp;VLOOKUP(IF(AND(MID(B161,7,2)="SV",MID(B161,3,1)="T"),"SVT",MID(B161,7,2)),Справочники!$B$100:$C$115,2,FALSE)))</f>
        <v>ТА-8  -  ЧЧР</v>
      </c>
      <c r="B161" s="15" t="s">
        <v>1215</v>
      </c>
      <c r="C161" s="18"/>
      <c r="D161" s="18"/>
      <c r="E161" s="22"/>
      <c r="F161" s="22"/>
      <c r="G161" s="18"/>
      <c r="H161" s="20">
        <f t="shared" ca="1" si="176"/>
        <v>0</v>
      </c>
      <c r="I161" s="16" t="str">
        <f t="shared" si="177"/>
        <v>08T002LH0C25</v>
      </c>
      <c r="J161" s="54">
        <v>0</v>
      </c>
      <c r="K161" s="54">
        <v>0</v>
      </c>
      <c r="L161" s="54">
        <v>0</v>
      </c>
      <c r="M161" s="54">
        <v>0</v>
      </c>
      <c r="N161" s="54">
        <v>0</v>
      </c>
      <c r="O161" s="54">
        <v>0</v>
      </c>
      <c r="P161" s="54">
        <v>0</v>
      </c>
      <c r="Q161" s="54">
        <v>0</v>
      </c>
      <c r="R161" s="54">
        <v>0</v>
      </c>
      <c r="S161" s="54">
        <v>0</v>
      </c>
      <c r="T161" s="54">
        <v>0</v>
      </c>
      <c r="U161" s="54">
        <v>0</v>
      </c>
      <c r="V161" s="54">
        <v>0</v>
      </c>
      <c r="W161" s="56">
        <v>0</v>
      </c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2">
        <f t="shared" ca="1" si="124"/>
        <v>0</v>
      </c>
      <c r="BA161" s="2">
        <f t="shared" ca="1" si="124"/>
        <v>0</v>
      </c>
      <c r="BB161" s="2">
        <f t="shared" ca="1" si="124"/>
        <v>0</v>
      </c>
      <c r="BC161" s="2">
        <f t="shared" ca="1" si="124"/>
        <v>0</v>
      </c>
      <c r="BD161" s="2">
        <f t="shared" ca="1" si="124"/>
        <v>0</v>
      </c>
      <c r="BE161" s="2">
        <f t="shared" ca="1" si="174"/>
        <v>0</v>
      </c>
      <c r="BF161" s="2">
        <f t="shared" ca="1" si="174"/>
        <v>0</v>
      </c>
      <c r="BG161" s="2">
        <f t="shared" ca="1" si="174"/>
        <v>0</v>
      </c>
      <c r="BH161" s="2">
        <f t="shared" ca="1" si="174"/>
        <v>0</v>
      </c>
      <c r="BI161" s="2">
        <f t="shared" ca="1" si="174"/>
        <v>0</v>
      </c>
      <c r="BJ161" s="2">
        <f t="shared" ca="1" si="174"/>
        <v>0</v>
      </c>
      <c r="BK161" s="2">
        <f t="shared" ca="1" si="172"/>
        <v>0</v>
      </c>
      <c r="BL161" s="2">
        <f t="shared" ca="1" si="172"/>
        <v>0</v>
      </c>
      <c r="BM161" s="2">
        <f t="shared" ca="1" si="172"/>
        <v>0</v>
      </c>
      <c r="BN161" s="2" t="str">
        <f t="shared" si="178"/>
        <v>LH</v>
      </c>
      <c r="BP161" s="2">
        <f t="shared" si="175"/>
        <v>0</v>
      </c>
      <c r="BR161" s="2">
        <f t="shared" si="179"/>
        <v>0</v>
      </c>
    </row>
    <row r="162" spans="1:70" x14ac:dyDescent="0.25">
      <c r="A162" s="10" t="str">
        <f>IF(AND(MID(B162,11,2)="10",MID(B162,7,2)="SV",MID(B162,3,1)="T"),"ТА-1  -  "&amp;VLOOKUP("SVT",Справочники!$B$100:$C$115,2,FALSE),IF(MID(B162,1,2)="00",VLOOKUP(MID(B162,7,2),Справочники!$B$100:$C$115,2,FALSE),IF(MID(B162,3,1)="K","КА",IF(MID(B162,3,1)="T","ТА","-"))&amp;"-"&amp;MID(B162,1,2)*1&amp;IF(MID(B162,IF(MID(B162,11,2)="09",10,9),1)="A","А","")&amp;IF(MID(B162,IF(MID(B162,11,2)="09",10,9),1)="B","Б","")&amp;"  -  "&amp;VLOOKUP(IF(AND(MID(B162,7,2)="SV",MID(B162,3,1)="T"),"SVT",MID(B162,7,2)),Справочники!$B$100:$C$115,2,FALSE)))</f>
        <v>ТА-9  -  ЧЧР</v>
      </c>
      <c r="B162" s="15" t="s">
        <v>1216</v>
      </c>
      <c r="C162" s="18"/>
      <c r="D162" s="18"/>
      <c r="E162" s="22"/>
      <c r="F162" s="22"/>
      <c r="G162" s="18"/>
      <c r="H162" s="20">
        <f t="shared" ca="1" si="176"/>
        <v>0</v>
      </c>
      <c r="I162" s="16" t="str">
        <f t="shared" si="177"/>
        <v>09T002LH0C25</v>
      </c>
      <c r="J162" s="54">
        <v>24</v>
      </c>
      <c r="K162" s="54">
        <v>24</v>
      </c>
      <c r="L162" s="54">
        <v>24</v>
      </c>
      <c r="M162" s="54">
        <v>24</v>
      </c>
      <c r="N162" s="54">
        <v>24</v>
      </c>
      <c r="O162" s="54">
        <v>24</v>
      </c>
      <c r="P162" s="54">
        <v>24</v>
      </c>
      <c r="Q162" s="54">
        <v>24</v>
      </c>
      <c r="R162" s="54">
        <v>24</v>
      </c>
      <c r="S162" s="54">
        <v>24</v>
      </c>
      <c r="T162" s="54">
        <v>24</v>
      </c>
      <c r="U162" s="54">
        <v>24</v>
      </c>
      <c r="V162" s="54">
        <v>24</v>
      </c>
      <c r="W162" s="56">
        <v>24</v>
      </c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2">
        <f t="shared" ca="1" si="124"/>
        <v>0</v>
      </c>
      <c r="BA162" s="2">
        <f t="shared" ca="1" si="124"/>
        <v>0</v>
      </c>
      <c r="BB162" s="2">
        <f t="shared" ca="1" si="124"/>
        <v>0</v>
      </c>
      <c r="BC162" s="2">
        <f t="shared" ca="1" si="124"/>
        <v>0</v>
      </c>
      <c r="BD162" s="2">
        <f t="shared" ca="1" si="124"/>
        <v>0</v>
      </c>
      <c r="BE162" s="2">
        <f t="shared" ca="1" si="174"/>
        <v>0</v>
      </c>
      <c r="BF162" s="2">
        <f t="shared" ca="1" si="174"/>
        <v>0</v>
      </c>
      <c r="BG162" s="2">
        <f t="shared" ca="1" si="174"/>
        <v>0</v>
      </c>
      <c r="BH162" s="2">
        <f t="shared" ca="1" si="174"/>
        <v>0</v>
      </c>
      <c r="BI162" s="2">
        <f t="shared" ca="1" si="174"/>
        <v>0</v>
      </c>
      <c r="BJ162" s="2">
        <f t="shared" ca="1" si="174"/>
        <v>0</v>
      </c>
      <c r="BK162" s="2">
        <f t="shared" ca="1" si="172"/>
        <v>0</v>
      </c>
      <c r="BL162" s="2">
        <f t="shared" ca="1" si="172"/>
        <v>0</v>
      </c>
      <c r="BM162" s="2">
        <f t="shared" ca="1" si="172"/>
        <v>0</v>
      </c>
      <c r="BN162" s="2" t="str">
        <f t="shared" si="178"/>
        <v>LH</v>
      </c>
      <c r="BO162" s="2">
        <f>IF(AND(COUNTIF(J162:W162,"&gt;0")&gt;6,COUNTIF(J162:W162,"&gt;0")=SUM(BR162:CE162)),SUM(BR162:CE162),0)</f>
        <v>0</v>
      </c>
      <c r="BP162" s="2">
        <f t="shared" si="175"/>
        <v>0</v>
      </c>
      <c r="BR162" s="2">
        <f t="shared" si="179"/>
        <v>1</v>
      </c>
    </row>
    <row r="163" spans="1:70" x14ac:dyDescent="0.25">
      <c r="A163" s="10" t="str">
        <f>IF(AND(MID(B163,11,2)="10",MID(B163,7,2)="SV",MID(B163,3,1)="T"),"ТА-1  -  "&amp;VLOOKUP("SVT",Справочники!$B$100:$C$115,2,FALSE),IF(MID(B163,1,2)="00",VLOOKUP(MID(B163,7,2),Справочники!$B$100:$C$115,2,FALSE),IF(MID(B163,3,1)="K","КА",IF(MID(B163,3,1)="T","ТА","-"))&amp;"-"&amp;MID(B163,1,2)*1&amp;IF(MID(B163,IF(MID(B163,11,2)="09",10,9),1)="A","А","")&amp;IF(MID(B163,IF(MID(B163,11,2)="09",10,9),1)="B","Б","")&amp;"  -  "&amp;VLOOKUP(IF(AND(MID(B163,7,2)="SV",MID(B163,3,1)="T"),"SVT",MID(B163,7,2)),Справочники!$B$100:$C$115,2,FALSE)))</f>
        <v>ТА-10  -  ЧЧР</v>
      </c>
      <c r="B163" s="15" t="s">
        <v>1217</v>
      </c>
      <c r="C163" s="18"/>
      <c r="D163" s="18"/>
      <c r="E163" s="22"/>
      <c r="F163" s="22"/>
      <c r="G163" s="18"/>
      <c r="H163" s="20">
        <f t="shared" ca="1" si="176"/>
        <v>0</v>
      </c>
      <c r="I163" s="16" t="str">
        <f t="shared" si="177"/>
        <v>10T002LH0C25</v>
      </c>
      <c r="J163" s="54">
        <v>24</v>
      </c>
      <c r="K163" s="54">
        <v>24</v>
      </c>
      <c r="L163" s="54">
        <v>24</v>
      </c>
      <c r="M163" s="54">
        <v>24</v>
      </c>
      <c r="N163" s="54">
        <v>24</v>
      </c>
      <c r="O163" s="54">
        <v>24</v>
      </c>
      <c r="P163" s="54">
        <v>24</v>
      </c>
      <c r="Q163" s="54">
        <v>24</v>
      </c>
      <c r="R163" s="54">
        <v>24</v>
      </c>
      <c r="S163" s="54">
        <v>24</v>
      </c>
      <c r="T163" s="54">
        <v>24</v>
      </c>
      <c r="U163" s="54">
        <v>24</v>
      </c>
      <c r="V163" s="54">
        <v>24</v>
      </c>
      <c r="W163" s="56">
        <v>24</v>
      </c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2">
        <f t="shared" ca="1" si="124"/>
        <v>0</v>
      </c>
      <c r="BA163" s="2">
        <f t="shared" ca="1" si="124"/>
        <v>0</v>
      </c>
      <c r="BB163" s="2">
        <f t="shared" ca="1" si="124"/>
        <v>0</v>
      </c>
      <c r="BC163" s="2">
        <f t="shared" ca="1" si="124"/>
        <v>0</v>
      </c>
      <c r="BD163" s="2">
        <f t="shared" ca="1" si="124"/>
        <v>0</v>
      </c>
      <c r="BE163" s="2">
        <f t="shared" ca="1" si="174"/>
        <v>0</v>
      </c>
      <c r="BF163" s="2">
        <f t="shared" ca="1" si="174"/>
        <v>0</v>
      </c>
      <c r="BG163" s="2">
        <f t="shared" ca="1" si="174"/>
        <v>0</v>
      </c>
      <c r="BH163" s="2">
        <f t="shared" ca="1" si="174"/>
        <v>0</v>
      </c>
      <c r="BI163" s="2">
        <f t="shared" ca="1" si="174"/>
        <v>0</v>
      </c>
      <c r="BJ163" s="2">
        <f t="shared" ca="1" si="174"/>
        <v>0</v>
      </c>
      <c r="BK163" s="2">
        <f t="shared" ca="1" si="172"/>
        <v>0</v>
      </c>
      <c r="BL163" s="2">
        <f t="shared" ca="1" si="172"/>
        <v>0</v>
      </c>
      <c r="BM163" s="2">
        <f t="shared" ca="1" si="172"/>
        <v>0</v>
      </c>
      <c r="BN163" s="2" t="str">
        <f t="shared" si="178"/>
        <v>LH</v>
      </c>
      <c r="BO163" s="2">
        <f>IF(AND(COUNTIF(J163:W163,"&gt;0")&gt;6,COUNTIF(J163:W163,"&gt;0")=SUM(BR163:CE163)),SUM(BR163:CE163),0)</f>
        <v>0</v>
      </c>
      <c r="BP163" s="2">
        <f t="shared" si="175"/>
        <v>0</v>
      </c>
      <c r="BR163" s="2">
        <f t="shared" si="179"/>
        <v>1</v>
      </c>
    </row>
    <row r="164" spans="1:70" x14ac:dyDescent="0.25">
      <c r="A164" s="10" t="str">
        <f>IF(AND(MID(B164,11,2)="10",MID(B164,7,2)="SV",MID(B164,3,1)="T"),"ТА-1  -  "&amp;VLOOKUP("SVT",Справочники!$B$100:$C$115,2,FALSE),IF(MID(B164,1,2)="00",VLOOKUP(MID(B164,7,2),Справочники!$B$100:$C$115,2,FALSE),IF(MID(B164,3,1)="K","КА",IF(MID(B164,3,1)="T","ТА","-"))&amp;"-"&amp;MID(B164,1,2)*1&amp;IF(MID(B164,IF(MID(B164,11,2)="09",10,9),1)="A","А","")&amp;IF(MID(B164,IF(MID(B164,11,2)="09",10,9),1)="B","Б","")&amp;"  -  "&amp;VLOOKUP(IF(AND(MID(B164,7,2)="SV",MID(B164,3,1)="T"),"SVT",MID(B164,7,2)),Справочники!$B$100:$C$115,2,FALSE)))</f>
        <v>Потери пара и конденсата</v>
      </c>
      <c r="B164" s="15" t="s">
        <v>1454</v>
      </c>
      <c r="C164" s="22">
        <v>50</v>
      </c>
      <c r="D164" s="110" t="s">
        <v>2985</v>
      </c>
      <c r="E164" s="22">
        <v>51</v>
      </c>
      <c r="F164" s="110" t="s">
        <v>3009</v>
      </c>
      <c r="G164" s="18"/>
      <c r="H164" s="20">
        <f>IFERROR(IF(AND(MID(D164,1,1)*MID(F164,1,1)=1,RIGHT(F164,LEN(F164)-1)-RIGHT(D164,LEN(D164)-1)&gt;1),1,0),"-")</f>
        <v>0</v>
      </c>
      <c r="I164" s="16" t="str">
        <f t="shared" si="177"/>
        <v>00S102MK0025</v>
      </c>
      <c r="J164" s="54">
        <v>2.1924324536408717</v>
      </c>
      <c r="K164" s="54">
        <v>2.0941861339762431</v>
      </c>
      <c r="L164" s="54">
        <v>2.3563801591558216</v>
      </c>
      <c r="M164" s="54">
        <v>2.1885978658711891</v>
      </c>
      <c r="N164" s="54">
        <v>2.031118519978643</v>
      </c>
      <c r="O164" s="54">
        <v>2.0434636939872082</v>
      </c>
      <c r="P164" s="54">
        <v>2.040619700963604</v>
      </c>
      <c r="Q164" s="54">
        <v>2.3854870785429036</v>
      </c>
      <c r="R164" s="54">
        <v>2.383959982105635</v>
      </c>
      <c r="S164" s="54">
        <v>2.2890539148455864</v>
      </c>
      <c r="T164" s="54">
        <v>2.3279730903724731</v>
      </c>
      <c r="U164" s="54">
        <v>2.2108616418356122</v>
      </c>
      <c r="V164" s="54">
        <v>2.3927146620123496</v>
      </c>
      <c r="W164" s="56">
        <v>2.5580917169145767</v>
      </c>
      <c r="X164" s="2" t="e">
        <f t="shared" ca="1" si="123"/>
        <v>#N/A</v>
      </c>
      <c r="Y164" s="2" t="e">
        <f t="shared" ca="1" si="123"/>
        <v>#N/A</v>
      </c>
      <c r="Z164" s="2" t="e">
        <f t="shared" ca="1" si="123"/>
        <v>#N/A</v>
      </c>
      <c r="AA164" s="2" t="e">
        <f t="shared" ca="1" si="123"/>
        <v>#N/A</v>
      </c>
      <c r="AB164" s="2" t="e">
        <f t="shared" ca="1" si="123"/>
        <v>#N/A</v>
      </c>
      <c r="AC164" s="2" t="e">
        <f t="shared" ca="1" si="173"/>
        <v>#N/A</v>
      </c>
      <c r="AD164" s="2" t="e">
        <f t="shared" ca="1" si="173"/>
        <v>#N/A</v>
      </c>
      <c r="AE164" s="2" t="e">
        <f t="shared" ca="1" si="173"/>
        <v>#N/A</v>
      </c>
      <c r="AF164" s="2" t="e">
        <f t="shared" ca="1" si="173"/>
        <v>#N/A</v>
      </c>
      <c r="AG164" s="2" t="e">
        <f t="shared" ca="1" si="173"/>
        <v>#N/A</v>
      </c>
      <c r="AH164" s="2" t="e">
        <f t="shared" ca="1" si="173"/>
        <v>#N/A</v>
      </c>
      <c r="AI164" s="2" t="e">
        <f t="shared" ca="1" si="171"/>
        <v>#N/A</v>
      </c>
      <c r="AJ164" s="2" t="e">
        <f t="shared" ca="1" si="171"/>
        <v>#N/A</v>
      </c>
      <c r="AK164" s="2" t="e">
        <f t="shared" ca="1" si="171"/>
        <v>#N/A</v>
      </c>
      <c r="AL164" s="55">
        <v>3.7476923529772215</v>
      </c>
      <c r="AM164" s="55">
        <v>2.2763775945306368</v>
      </c>
      <c r="AN164" s="55">
        <v>2.2742646480581028</v>
      </c>
      <c r="AO164" s="55">
        <v>2.2766531227927391</v>
      </c>
      <c r="AP164" s="55">
        <v>2.2764048833870851</v>
      </c>
      <c r="AQ164" s="55">
        <v>2.2756545713971792</v>
      </c>
      <c r="AR164" s="55">
        <v>2.2757068907483147</v>
      </c>
      <c r="AS164" s="55">
        <v>2.2788360608404621</v>
      </c>
      <c r="AT164" s="55">
        <v>2.2790268685631885</v>
      </c>
      <c r="AU164" s="55">
        <v>2.275510682243906</v>
      </c>
      <c r="AV164" s="55">
        <v>2.2802235952021328</v>
      </c>
      <c r="AW164" s="55">
        <v>2.2749292376645323</v>
      </c>
      <c r="AX164" s="55">
        <v>2.2791398572700801</v>
      </c>
      <c r="AY164" s="55">
        <v>3.1041609135212567</v>
      </c>
      <c r="AZ164" s="2">
        <f t="shared" ca="1" si="124"/>
        <v>0</v>
      </c>
      <c r="BA164" s="2">
        <f t="shared" ca="1" si="124"/>
        <v>0</v>
      </c>
      <c r="BB164" s="2">
        <f t="shared" ca="1" si="124"/>
        <v>0</v>
      </c>
      <c r="BC164" s="2">
        <f t="shared" ca="1" si="124"/>
        <v>0</v>
      </c>
      <c r="BD164" s="2">
        <f t="shared" ca="1" si="124"/>
        <v>0</v>
      </c>
      <c r="BE164" s="2">
        <f t="shared" ca="1" si="174"/>
        <v>0</v>
      </c>
      <c r="BF164" s="2">
        <f t="shared" ca="1" si="174"/>
        <v>0</v>
      </c>
      <c r="BG164" s="2">
        <f t="shared" ca="1" si="174"/>
        <v>0</v>
      </c>
      <c r="BH164" s="2">
        <f t="shared" ca="1" si="174"/>
        <v>0</v>
      </c>
      <c r="BI164" s="2">
        <f t="shared" ca="1" si="174"/>
        <v>0</v>
      </c>
      <c r="BJ164" s="2">
        <f t="shared" ca="1" si="174"/>
        <v>0</v>
      </c>
      <c r="BK164" s="2">
        <f t="shared" ca="1" si="172"/>
        <v>0</v>
      </c>
      <c r="BL164" s="2">
        <f t="shared" ca="1" si="172"/>
        <v>0</v>
      </c>
      <c r="BM164" s="2">
        <f t="shared" ca="1" si="172"/>
        <v>0</v>
      </c>
      <c r="BN164" s="2" t="str">
        <f t="shared" si="178"/>
        <v>MK</v>
      </c>
    </row>
    <row r="165" spans="1:70" x14ac:dyDescent="0.25">
      <c r="A165"/>
      <c r="B165"/>
      <c r="C165"/>
      <c r="D165"/>
    </row>
    <row r="166" spans="1:70" x14ac:dyDescent="0.25">
      <c r="A166" s="98"/>
      <c r="B166"/>
      <c r="C166"/>
      <c r="D166"/>
    </row>
    <row r="167" spans="1:70" x14ac:dyDescent="0.25">
      <c r="A167" s="98"/>
      <c r="B167"/>
      <c r="C167"/>
      <c r="D167"/>
    </row>
    <row r="168" spans="1:70" x14ac:dyDescent="0.25">
      <c r="A168" s="98"/>
      <c r="B168"/>
      <c r="C168"/>
      <c r="D168"/>
    </row>
    <row r="169" spans="1:70" x14ac:dyDescent="0.25">
      <c r="A169" s="98"/>
    </row>
    <row r="170" spans="1:70" x14ac:dyDescent="0.25">
      <c r="A170" s="98"/>
    </row>
    <row r="171" spans="1:70" x14ac:dyDescent="0.25">
      <c r="A171" s="98"/>
    </row>
    <row r="172" spans="1:70" x14ac:dyDescent="0.25">
      <c r="A172" s="98"/>
    </row>
    <row r="173" spans="1:70" x14ac:dyDescent="0.25">
      <c r="A173" s="98"/>
    </row>
    <row r="174" spans="1:70" x14ac:dyDescent="0.25">
      <c r="A174" s="98"/>
    </row>
    <row r="175" spans="1:70" x14ac:dyDescent="0.25">
      <c r="A175" s="98"/>
    </row>
    <row r="176" spans="1:70" x14ac:dyDescent="0.25">
      <c r="A176" s="98"/>
    </row>
    <row r="177" spans="1:1" x14ac:dyDescent="0.25">
      <c r="A177" s="98"/>
    </row>
    <row r="178" spans="1:1" x14ac:dyDescent="0.25">
      <c r="A178" s="98"/>
    </row>
    <row r="179" spans="1:1" x14ac:dyDescent="0.25">
      <c r="A179" s="98"/>
    </row>
  </sheetData>
  <mergeCells count="5">
    <mergeCell ref="E3:F3"/>
    <mergeCell ref="E4:F4"/>
    <mergeCell ref="C6:F6"/>
    <mergeCell ref="G6:G7"/>
    <mergeCell ref="C7:D7"/>
  </mergeCells>
  <conditionalFormatting sqref="H8:W164">
    <cfRule type="expression" dxfId="17" priority="2" stopIfTrue="1">
      <formula>H8=0</formula>
    </cfRule>
  </conditionalFormatting>
  <conditionalFormatting sqref="I8:W164">
    <cfRule type="expression" dxfId="16" priority="6" stopIfTrue="1">
      <formula>OFFSET(I8,,$D$2)=42</formula>
    </cfRule>
    <cfRule type="expression" dxfId="15" priority="7">
      <formula>OR(OFFSET(I8,,$D$2)=1,OFFSET(I8,,$D$2)=2,MOD(OFFSET(I8,,$D$2),10)=1,MOD(OFFSET(I8,,$D$2),10)=2)</formula>
    </cfRule>
  </conditionalFormatting>
  <conditionalFormatting sqref="H4">
    <cfRule type="expression" dxfId="14" priority="4">
      <formula>$H$4="НА СТАНЦИИ"</formula>
    </cfRule>
    <cfRule type="expression" dxfId="13" priority="5">
      <formula>$H$4="ОФИЦИАЛЬНО"</formula>
    </cfRule>
  </conditionalFormatting>
  <conditionalFormatting sqref="AL8:AY164">
    <cfRule type="expression" dxfId="12" priority="8" stopIfTrue="1">
      <formula>AL8=0</formula>
    </cfRule>
  </conditionalFormatting>
  <conditionalFormatting sqref="J8:W164">
    <cfRule type="expression" dxfId="11" priority="1" stopIfTrue="1">
      <formula>AND(OFFSET(J8,MATCH(MID($A8,1,SEARCH(" ",$A8)-1)&amp;"  -  ЧЧР",$A:$A,0)-ROW(J8),)*1&gt;0,OR(J8="",J8=0))</formula>
    </cfRule>
    <cfRule type="expression" dxfId="10" priority="3">
      <formula>OFFSET(J8,MATCH(MID($A8,1,SEARCH(" ",$A8)-1)&amp;"  -  ЧЧР",$A:$A,0)-ROW(J8),)&lt;&gt;24</formula>
    </cfRule>
  </conditionalFormatting>
  <conditionalFormatting sqref="X8:AK164">
    <cfRule type="expression" dxfId="9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9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50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51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52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53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54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55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56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/>
  <dimension ref="A1:CW155"/>
  <sheetViews>
    <sheetView zoomScale="60" zoomScaleNormal="60" workbookViewId="0">
      <pane xSplit="8" ySplit="7" topLeftCell="J80" activePane="bottomRight" state="frozen"/>
      <selection pane="topRight" activeCell="H1" sqref="H1"/>
      <selection pane="bottomLeft" activeCell="A8" sqref="A8"/>
      <selection pane="bottomRight" activeCell="AO126" sqref="AO126"/>
    </sheetView>
  </sheetViews>
  <sheetFormatPr defaultColWidth="9.140625" defaultRowHeight="15" x14ac:dyDescent="0.25"/>
  <cols>
    <col min="1" max="1" width="18.7109375" style="4" customWidth="1"/>
    <col min="2" max="2" width="24.7109375" style="144" bestFit="1" customWidth="1"/>
    <col min="3" max="3" width="11.5703125" style="8" customWidth="1"/>
    <col min="4" max="4" width="13.85546875" style="8" customWidth="1"/>
    <col min="5" max="5" width="16.7109375" style="8" customWidth="1"/>
    <col min="6" max="6" width="16.42578125" style="8" customWidth="1"/>
    <col min="7" max="7" width="13.7109375" style="11" customWidth="1"/>
    <col min="8" max="8" width="13.85546875" style="8" customWidth="1"/>
    <col min="9" max="9" width="9" style="11" hidden="1" customWidth="1"/>
    <col min="10" max="23" width="9" style="11" customWidth="1"/>
    <col min="24" max="37" width="0" style="2" hidden="1" customWidth="1"/>
    <col min="38" max="68" width="9.140625" style="2"/>
    <col min="69" max="69" width="18.28515625" style="2" bestFit="1" customWidth="1"/>
    <col min="70" max="16384" width="9.140625" style="2"/>
  </cols>
  <sheetData>
    <row r="1" spans="1:101" ht="45.75" thickBot="1" x14ac:dyDescent="0.3">
      <c r="A1" s="7"/>
      <c r="B1" s="77" t="s">
        <v>0</v>
      </c>
      <c r="C1" s="143" t="s">
        <v>1</v>
      </c>
      <c r="D1" s="81" t="s">
        <v>11</v>
      </c>
      <c r="H1" s="19" t="s">
        <v>110</v>
      </c>
    </row>
    <row r="2" spans="1:101" ht="20.100000000000001" customHeight="1" thickBot="1" x14ac:dyDescent="0.3">
      <c r="A2" s="78" t="s">
        <v>1277</v>
      </c>
      <c r="B2" s="1">
        <f ca="1">C2-(D2-1)</f>
        <v>46048</v>
      </c>
      <c r="C2" s="76">
        <f ca="1">TODAY()-WEEKDAY(TODAY(),2)</f>
        <v>46061</v>
      </c>
      <c r="D2" s="83">
        <v>14</v>
      </c>
      <c r="E2" s="80"/>
      <c r="F2" s="79"/>
      <c r="G2" s="21"/>
      <c r="H2" s="114" t="s">
        <v>1304</v>
      </c>
    </row>
    <row r="3" spans="1:101" ht="33" customHeight="1" thickBot="1" x14ac:dyDescent="0.3">
      <c r="A3" s="73" t="s">
        <v>1278</v>
      </c>
      <c r="B3" s="74">
        <f ca="1">C3-6</f>
        <v>46055</v>
      </c>
      <c r="C3" s="75">
        <f ca="1">C2</f>
        <v>46061</v>
      </c>
      <c r="D3" s="85">
        <v>1</v>
      </c>
      <c r="E3" s="173" t="s">
        <v>119</v>
      </c>
      <c r="F3" s="174"/>
      <c r="G3" s="97"/>
    </row>
    <row r="4" spans="1:101" ht="33.6" customHeight="1" thickBot="1" x14ac:dyDescent="0.3">
      <c r="A4" s="86" t="s">
        <v>2</v>
      </c>
      <c r="B4" s="87" t="s">
        <v>9</v>
      </c>
      <c r="C4" s="82" t="str">
        <f>VLOOKUP(B4,Справочники!B2:C25,2,FALSE)</f>
        <v>блоки</v>
      </c>
      <c r="D4" s="84">
        <v>21</v>
      </c>
      <c r="E4" s="175" t="s">
        <v>168</v>
      </c>
      <c r="F4" s="176"/>
      <c r="G4" s="105"/>
      <c r="H4" s="113" t="str">
        <f>Данные!H4</f>
        <v>НА СТАНЦИИ</v>
      </c>
    </row>
    <row r="5" spans="1:101" ht="20.100000000000001" customHeight="1" x14ac:dyDescent="0.25">
      <c r="A5" s="5"/>
      <c r="B5" s="11"/>
      <c r="C5" s="11"/>
      <c r="D5" s="17"/>
      <c r="E5" s="17"/>
      <c r="F5" s="17"/>
      <c r="G5" s="11">
        <f ca="1">SUM(H:H)</f>
        <v>5</v>
      </c>
    </row>
    <row r="6" spans="1:101" ht="20.100000000000001" customHeight="1" x14ac:dyDescent="0.25">
      <c r="A6" s="6" t="s">
        <v>4</v>
      </c>
      <c r="B6" s="11"/>
      <c r="C6" s="170" t="s">
        <v>111</v>
      </c>
      <c r="D6" s="171"/>
      <c r="E6" s="171"/>
      <c r="F6" s="172"/>
      <c r="G6" s="177" t="s">
        <v>1303</v>
      </c>
    </row>
    <row r="7" spans="1:101" s="3" customFormat="1" ht="30" x14ac:dyDescent="0.25">
      <c r="A7" s="142" t="s">
        <v>6</v>
      </c>
      <c r="B7" s="142" t="s">
        <v>5</v>
      </c>
      <c r="C7" s="169" t="s">
        <v>112</v>
      </c>
      <c r="D7" s="169"/>
      <c r="E7" s="19" t="s">
        <v>120</v>
      </c>
      <c r="F7" s="19" t="s">
        <v>115</v>
      </c>
      <c r="G7" s="178"/>
      <c r="H7" s="23"/>
      <c r="I7" s="9"/>
      <c r="J7" s="9">
        <v>46048</v>
      </c>
      <c r="K7" s="9">
        <v>46049</v>
      </c>
      <c r="L7" s="9">
        <v>46050</v>
      </c>
      <c r="M7" s="9">
        <v>46051</v>
      </c>
      <c r="N7" s="9">
        <v>46052</v>
      </c>
      <c r="O7" s="9">
        <v>46053</v>
      </c>
      <c r="P7" s="9">
        <v>46054</v>
      </c>
      <c r="Q7" s="9">
        <v>46055</v>
      </c>
      <c r="R7" s="9">
        <v>46056</v>
      </c>
      <c r="S7" s="9">
        <v>46057</v>
      </c>
      <c r="T7" s="9">
        <v>46058</v>
      </c>
      <c r="U7" s="9">
        <v>46059</v>
      </c>
      <c r="V7" s="9">
        <v>46060</v>
      </c>
      <c r="W7" s="53">
        <v>46061</v>
      </c>
      <c r="X7" s="9">
        <v>46048</v>
      </c>
      <c r="Y7" s="9">
        <v>46049</v>
      </c>
      <c r="Z7" s="9">
        <v>46050</v>
      </c>
      <c r="AA7" s="9">
        <v>46051</v>
      </c>
      <c r="AB7" s="9">
        <v>46052</v>
      </c>
      <c r="AC7" s="9">
        <v>46053</v>
      </c>
      <c r="AD7" s="9">
        <v>46054</v>
      </c>
      <c r="AE7" s="9">
        <v>46055</v>
      </c>
      <c r="AF7" s="9">
        <v>46056</v>
      </c>
      <c r="AG7" s="9">
        <v>46057</v>
      </c>
      <c r="AH7" s="9">
        <v>46058</v>
      </c>
      <c r="AI7" s="9">
        <v>46059</v>
      </c>
      <c r="AJ7" s="9">
        <v>46060</v>
      </c>
      <c r="AK7" s="9">
        <v>46061</v>
      </c>
      <c r="AL7" s="9">
        <v>46048</v>
      </c>
      <c r="AM7" s="9">
        <v>46049</v>
      </c>
      <c r="AN7" s="9">
        <v>46050</v>
      </c>
      <c r="AO7" s="9">
        <v>46051</v>
      </c>
      <c r="AP7" s="9">
        <v>46052</v>
      </c>
      <c r="AQ7" s="9">
        <v>46053</v>
      </c>
      <c r="AR7" s="9">
        <v>46054</v>
      </c>
      <c r="AS7" s="9">
        <v>46055</v>
      </c>
      <c r="AT7" s="9">
        <v>46056</v>
      </c>
      <c r="AU7" s="9">
        <v>46057</v>
      </c>
      <c r="AV7" s="9">
        <v>46058</v>
      </c>
      <c r="AW7" s="9">
        <v>46059</v>
      </c>
      <c r="AX7" s="9">
        <v>46060</v>
      </c>
      <c r="AY7" s="9">
        <v>46061</v>
      </c>
      <c r="AZ7" s="9">
        <v>46048</v>
      </c>
      <c r="BA7" s="9">
        <v>46049</v>
      </c>
      <c r="BB7" s="9">
        <v>46050</v>
      </c>
      <c r="BC7" s="9">
        <v>46051</v>
      </c>
      <c r="BD7" s="9">
        <v>46052</v>
      </c>
      <c r="BE7" s="9">
        <v>46053</v>
      </c>
      <c r="BF7" s="9">
        <v>46054</v>
      </c>
      <c r="BG7" s="9">
        <v>46055</v>
      </c>
      <c r="BH7" s="9">
        <v>46056</v>
      </c>
      <c r="BI7" s="9">
        <v>46057</v>
      </c>
      <c r="BJ7" s="9">
        <v>46058</v>
      </c>
      <c r="BK7" s="9">
        <v>46059</v>
      </c>
      <c r="BL7" s="9">
        <v>46060</v>
      </c>
      <c r="BM7" s="9">
        <v>46061</v>
      </c>
      <c r="BO7" s="3" t="s">
        <v>3013</v>
      </c>
      <c r="BP7" s="3" t="s">
        <v>3014</v>
      </c>
      <c r="BR7" s="126">
        <f>$J7</f>
        <v>46048</v>
      </c>
      <c r="BS7" s="126">
        <f>$K7</f>
        <v>46049</v>
      </c>
      <c r="BT7" s="126">
        <f>$L7</f>
        <v>46050</v>
      </c>
      <c r="BU7" s="126">
        <f>$M7</f>
        <v>46051</v>
      </c>
      <c r="BV7" s="126">
        <f>$N7</f>
        <v>46052</v>
      </c>
      <c r="BW7" s="126">
        <f>$O7</f>
        <v>46053</v>
      </c>
      <c r="BX7" s="126">
        <f>$P7</f>
        <v>46054</v>
      </c>
      <c r="BY7" s="126">
        <f>$Q7</f>
        <v>46055</v>
      </c>
      <c r="BZ7" s="126">
        <f>$R7</f>
        <v>46056</v>
      </c>
      <c r="CA7" s="126">
        <f>$S7</f>
        <v>46057</v>
      </c>
      <c r="CB7" s="126">
        <f>$T7</f>
        <v>46058</v>
      </c>
      <c r="CC7" s="126">
        <f>$U7</f>
        <v>46059</v>
      </c>
      <c r="CD7" s="126">
        <f>$V7</f>
        <v>46060</v>
      </c>
      <c r="CE7" s="126">
        <f>$W7</f>
        <v>46061</v>
      </c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</row>
    <row r="8" spans="1:101" x14ac:dyDescent="0.25">
      <c r="A8" s="10" t="str">
        <f>IF(AND(MID(B8,11,2)="10",MID(B8,7,2)="SV",MID(B8,3,1)="T"),"ТА-1  -  "&amp;VLOOKUP("SVT",Справочники!$B$100:$C$115,2,FALSE),IF(MID(B8,1,2)="00",VLOOKUP(MID(B8,7,2),Справочники!$B$100:$C$115,2,FALSE),IF(MID(B8,3,1)="K","КА",IF(MID(B8,3,1)="T","ТА","-"))&amp;"-"&amp;MID(B8,1,2)*1&amp;IF(MID(B8,IF(MID(B8,11,2)="09",10,9),1)="A","А","")&amp;IF(MID(B8,IF(MID(B8,11,2)="09",10,9),1)="B","Б","")&amp;"  -  "&amp;VLOOKUP(IF(AND(MID(B8,7,2)="SV",MID(B8,3,1)="T"),"SVT",MID(B8,7,2)),Справочники!$B$100:$C$115,2,FALSE)))</f>
        <v>КА-1А  -  Тух</v>
      </c>
      <c r="B8" s="10" t="s">
        <v>411</v>
      </c>
      <c r="C8" s="18">
        <v>190</v>
      </c>
      <c r="D8" s="18">
        <v>130</v>
      </c>
      <c r="E8" s="22" t="s">
        <v>114</v>
      </c>
      <c r="F8" s="22">
        <v>3</v>
      </c>
      <c r="G8" s="22"/>
      <c r="H8" s="20">
        <f ca="1">IF(COUNTIF(OFFSET(H8,,2+$D$2+$B$3-$B$2,,$C$3-$B$3+1),"=42")+COUNTIF(OFFSET(H8,,2+$D$2+$B$3-$B$2,,$C$3-$B$3+1),"=21")&gt;0,1,0)</f>
        <v>0</v>
      </c>
      <c r="I8" s="16" t="str">
        <f>IF(MID(B8,7,2)="MX",REPLACE(B8,5,2,"01"),IF(AND(MID(B8,11,2)="20",MID(B8,7,2)="KV"),REPLACE(B8,5,2,"12"),IF(MID(B8,7,2)="MK",IF(MID(B8,11,2)="26",REPLACE(B8,5,2,"02"),IF(MID(B8,11,2)="06",REPLACE(B8,3,4,"S002"),REPLACE(B8,6,1,"2"))),REPLACE(B8,6,1,"2"))))</f>
        <v>01K002TUAN26</v>
      </c>
      <c r="J8" s="54">
        <v>190.91738544559502</v>
      </c>
      <c r="K8" s="54">
        <v>191.46185683998499</v>
      </c>
      <c r="L8" s="54">
        <v>193.37348616200501</v>
      </c>
      <c r="M8" s="54">
        <v>195.83498973845499</v>
      </c>
      <c r="N8" s="54">
        <v>196.25650700108</v>
      </c>
      <c r="O8" s="54">
        <v>204.00957886447</v>
      </c>
      <c r="P8" s="54">
        <v>202.067278120255</v>
      </c>
      <c r="Q8" s="54">
        <v>200.94523478379</v>
      </c>
      <c r="R8" s="54">
        <v>201.12051847211501</v>
      </c>
      <c r="S8" s="54">
        <v>201.60217651060498</v>
      </c>
      <c r="T8" s="54">
        <v>198.886422705775</v>
      </c>
      <c r="U8" s="54">
        <v>198.80031184566002</v>
      </c>
      <c r="V8" s="54">
        <v>200.17625472458499</v>
      </c>
      <c r="W8" s="56">
        <v>198.80866082040001</v>
      </c>
      <c r="X8" s="2">
        <f ca="1">IF(J8&lt;&gt;"",IF(LEFT($E8,2)="+-",IF(OR(J8&lt;MIN($C8:$D8),J8&gt;MAX($C8:$D8)),1,0),IF(AND(1*$E8&gt;0,J8&gt;MAX($C8:$D8)),1,IF(AND(1*$E8&lt;0,J8&lt;MIN($C8:$D8)),1,0)))+10*IF(SUM(OFFSET($A$118,MATCH(MID($A8,1,SEARCH(" ",$A8)-1)&amp;"  -  ЧЧР",$A$118:$A$139,0)-1,COLUMN(J8)-1,,-($D$3+$F8)))=24*($D$3+$F8),IF(AND(IF(LEFT($E8,2)="+-",IF(OR(J8&lt;MIN($C8:$D8),J8&gt;MAX($C8:$D8)),1,0),IF(AND(1*$E8&gt;0,J8&gt;MAX($C8:$D8)),1,IF(AND(1*$E8&lt;0,J8&lt;MIN($C8:$D8)),1,0)))=1,IF(COLUMN(T$7)-COLUMN($J$7)&gt;$D$2+$G8,IF(OR(OFFSET(T8,,-1)=21,OFFSET(T8,,-1)=42),1,0),0)=1),2,IF(COLUMN(J8)-COLUMN($J$7)&gt;=$D$3-1+$F8,IF(LEFT($E8,2)="+-",IF(OR(AND(J8&gt;MAX($C8:$D8),AVERAGE(OFFSET(J8,,,,-$D$3))-AVERAGE(OFFSET(J8,,-$D$3,,-$F8))&gt;1*SUBSTITUTE($E8,"+-","+")),AND(J8&lt;MIN($C8:$D8),AVERAGE(OFFSET(J8,,,,-$D$3))-AVERAGE(OFFSET(J8,,-$D$3,,-$F8))&lt;1*SUBSTITUTE($E8,"+-","-"))),2,0),IF(1*$E8&gt;0,IF(AVERAGE(OFFSET(J8,,,,-$D$3))-AVERAGE(OFFSET(J8,,-$D$3,,-$F8))&gt;1*$E8,2,0),IF(AVERAGE(OFFSET(J8,,,,-$D$3))-AVERAGE(OFFSET(J8,,-$D$3,,-$F8))&lt;1*$E8,2,0))),0)*IF($C$4="блоки",IF(OR(MID($B8,7,2)="TA",MID($B8,7,2)="KV"),IF(OFFSET($A$118,IFERROR(MATCH("КА-"&amp;MID($A8,4,2)*1&amp;"А  -  ЧЧР",$A$118:$A$139,0),MATCH("КА-"&amp;MID($A8,4,2)*1&amp;"  -  ЧЧР",$A$118:$A$139,0))-1,COLUMN(J8)-1,,)+OFFSET($A$118,IFERROR(MATCH("КА-"&amp;MID($A8,4,2)*1&amp;"Б  -  ЧЧР",$A$118:$A$139,0),MATCH("КА-"&amp;MID($A8,4,2)*1&amp;"  -  ЧЧР",$A$118:$A$139,0))-1,COLUMN(J8)-1,,)=48,1,0),1),1)),0),0)*IF($G8&gt;0,IF(COLUMN(T$7)-COLUMN($J$7)&gt;=$D$2+$G8,IF(SUM(OFFSET(T8,,-1,,-$G8))&gt;=$G8*21,2,1),1),2)</f>
        <v>2</v>
      </c>
      <c r="Y8" s="2">
        <f t="shared" ref="Y8:AK23" ca="1" si="0">IF(K8&lt;&gt;"",IF(LEFT($E8,2)="+-",IF(OR(K8&lt;MIN($C8:$D8),K8&gt;MAX($C8:$D8)),1,0),IF(AND(1*$E8&gt;0,K8&gt;MAX($C8:$D8)),1,IF(AND(1*$E8&lt;0,K8&lt;MIN($C8:$D8)),1,0)))+10*IF(SUM(OFFSET($A$118,MATCH(MID($A8,1,SEARCH(" ",$A8)-1)&amp;"  -  ЧЧР",$A$118:$A$139,0)-1,COLUMN(K8)-1,,-($D$3+$F8)))=24*($D$3+$F8),IF(AND(IF(LEFT($E8,2)="+-",IF(OR(K8&lt;MIN($C8:$D8),K8&gt;MAX($C8:$D8)),1,0),IF(AND(1*$E8&gt;0,K8&gt;MAX($C8:$D8)),1,IF(AND(1*$E8&lt;0,K8&lt;MIN($C8:$D8)),1,0)))=1,IF(COLUMN(U$7)-COLUMN($J$7)&gt;$D$2+$G8,IF(OR(OFFSET(U8,,-1)=21,OFFSET(U8,,-1)=42),1,0),0)=1),2,IF(COLUMN(K8)-COLUMN($J$7)&gt;=$D$3-1+$F8,IF(LEFT($E8,2)="+-",IF(OR(AND(K8&gt;MAX($C8:$D8),AVERAGE(OFFSET(K8,,,,-$D$3))-AVERAGE(OFFSET(K8,,-$D$3,,-$F8))&gt;1*SUBSTITUTE($E8,"+-","+")),AND(K8&lt;MIN($C8:$D8),AVERAGE(OFFSET(K8,,,,-$D$3))-AVERAGE(OFFSET(K8,,-$D$3,,-$F8))&lt;1*SUBSTITUTE($E8,"+-","-"))),2,0),IF(1*$E8&gt;0,IF(AVERAGE(OFFSET(K8,,,,-$D$3))-AVERAGE(OFFSET(K8,,-$D$3,,-$F8))&gt;1*$E8,2,0),IF(AVERAGE(OFFSET(K8,,,,-$D$3))-AVERAGE(OFFSET(K8,,-$D$3,,-$F8))&lt;1*$E8,2,0))),0)*IF($C$4="блоки",IF(OR(MID($B8,7,2)="TA",MID($B8,7,2)="KV"),IF(OFFSET($A$118,IFERROR(MATCH("КА-"&amp;MID($A8,4,2)*1&amp;"А  -  ЧЧР",$A$118:$A$139,0),MATCH("КА-"&amp;MID($A8,4,2)*1&amp;"  -  ЧЧР",$A$118:$A$139,0))-1,COLUMN(K8)-1,,)+OFFSET($A$118,IFERROR(MATCH("КА-"&amp;MID($A8,4,2)*1&amp;"Б  -  ЧЧР",$A$118:$A$139,0),MATCH("КА-"&amp;MID($A8,4,2)*1&amp;"  -  ЧЧР",$A$118:$A$139,0))-1,COLUMN(K8)-1,,)=48,1,0),1),1)),0),0)*IF($G8&gt;0,IF(COLUMN(U$7)-COLUMN($J$7)&gt;=$D$2+$G8,IF(SUM(OFFSET(U8,,-1,,-$G8))&gt;=$G8*21,2,1),1),2)</f>
        <v>2</v>
      </c>
      <c r="Z8" s="2">
        <f t="shared" ca="1" si="0"/>
        <v>2</v>
      </c>
      <c r="AA8" s="2">
        <f t="shared" ca="1" si="0"/>
        <v>2</v>
      </c>
      <c r="AB8" s="2">
        <f t="shared" ca="1" si="0"/>
        <v>2</v>
      </c>
      <c r="AC8" s="2">
        <f t="shared" ca="1" si="0"/>
        <v>2</v>
      </c>
      <c r="AD8" s="2">
        <f t="shared" ca="1" si="0"/>
        <v>2</v>
      </c>
      <c r="AE8" s="2">
        <f t="shared" ca="1" si="0"/>
        <v>2</v>
      </c>
      <c r="AF8" s="2">
        <f t="shared" ca="1" si="0"/>
        <v>2</v>
      </c>
      <c r="AG8" s="2">
        <f t="shared" ca="1" si="0"/>
        <v>2</v>
      </c>
      <c r="AH8" s="2">
        <f t="shared" ca="1" si="0"/>
        <v>2</v>
      </c>
      <c r="AI8" s="2">
        <f t="shared" ca="1" si="0"/>
        <v>2</v>
      </c>
      <c r="AJ8" s="2">
        <f t="shared" ca="1" si="0"/>
        <v>2</v>
      </c>
      <c r="AK8" s="2">
        <f t="shared" ca="1" si="0"/>
        <v>2</v>
      </c>
      <c r="AL8" s="55">
        <v>198.46139186082891</v>
      </c>
      <c r="AM8" s="55">
        <v>201.68122105144565</v>
      </c>
      <c r="AN8" s="55">
        <v>199.19252160037564</v>
      </c>
      <c r="AO8" s="55">
        <v>202.02855657897632</v>
      </c>
      <c r="AP8" s="55">
        <v>199.8697626768755</v>
      </c>
      <c r="AQ8" s="55">
        <v>195.39599032649247</v>
      </c>
      <c r="AR8" s="55">
        <v>165.07895351800741</v>
      </c>
      <c r="AS8" s="55">
        <v>201.27008185216297</v>
      </c>
      <c r="AT8" s="55">
        <v>200.79992246736717</v>
      </c>
      <c r="AU8" s="55">
        <v>201.9932446343723</v>
      </c>
      <c r="AV8" s="55">
        <v>199.82374238435395</v>
      </c>
      <c r="AW8" s="55">
        <v>200.41507830991227</v>
      </c>
      <c r="AX8" s="55">
        <v>197.59446802346446</v>
      </c>
      <c r="AY8" s="55">
        <v>198.79985594922852</v>
      </c>
      <c r="AZ8" s="2">
        <f ca="1">COUNTIF(OFFSET(H8,,$D$2+2,COUNTIF(OFFSET($H8,1-ROW($H8),2+4*$D$2,140),"="&amp;OFFSET($H8,,2+4*$D$2))),"&gt;20")</f>
        <v>0</v>
      </c>
      <c r="BA8" s="2">
        <f t="shared" ref="BA8:BM23" ca="1" si="1">COUNTIF(OFFSET(I8,,$D$2+2,COUNTIF(OFFSET($H8,1-ROW($H8),2+4*$D$2,140),"="&amp;OFFSET($H8,,2+4*$D$2))),"&gt;20")</f>
        <v>0</v>
      </c>
      <c r="BB8" s="2">
        <f t="shared" ca="1" si="1"/>
        <v>0</v>
      </c>
      <c r="BC8" s="2">
        <f t="shared" ca="1" si="1"/>
        <v>1</v>
      </c>
      <c r="BD8" s="2">
        <f t="shared" ca="1" si="1"/>
        <v>1</v>
      </c>
      <c r="BE8" s="2">
        <f t="shared" ca="1" si="1"/>
        <v>0</v>
      </c>
      <c r="BF8" s="2">
        <f t="shared" ca="1" si="1"/>
        <v>0</v>
      </c>
      <c r="BG8" s="2">
        <f t="shared" ca="1" si="1"/>
        <v>0</v>
      </c>
      <c r="BH8" s="2">
        <f t="shared" ca="1" si="1"/>
        <v>1</v>
      </c>
      <c r="BI8" s="2">
        <f t="shared" ca="1" si="1"/>
        <v>0</v>
      </c>
      <c r="BJ8" s="2">
        <f t="shared" ca="1" si="1"/>
        <v>0</v>
      </c>
      <c r="BK8" s="2">
        <f t="shared" ca="1" si="1"/>
        <v>0</v>
      </c>
      <c r="BL8" s="2">
        <f t="shared" ca="1" si="1"/>
        <v>0</v>
      </c>
      <c r="BM8" s="2">
        <f t="shared" ca="1" si="1"/>
        <v>1</v>
      </c>
      <c r="BN8" s="2" t="str">
        <f>MID(B8,7,2)</f>
        <v>TU</v>
      </c>
      <c r="BO8" s="2">
        <f>IF(AND(COUNTIF(J8:W8,"&gt;0")&gt;6,COUNTIF(J8:W8,"&gt;0")=SUM(BR8:CE8)),SUM(BR8:CE8),0)</f>
        <v>14</v>
      </c>
      <c r="BP8" s="2">
        <f t="shared" ref="BP8:BP39" si="2">IF(AND(COUNTIF(J8:W8,"&gt;0")&gt;6,SUM(BR8:CE8)=0),1,0)</f>
        <v>0</v>
      </c>
      <c r="BQ8" s="127">
        <v>46035</v>
      </c>
      <c r="BR8" s="2">
        <f t="shared" ref="BR8:BR20" si="3">IF(AND(J118 &gt;0,J8&gt;$C8,J8 &gt;20),1,0)</f>
        <v>1</v>
      </c>
      <c r="BS8" s="2">
        <f t="shared" ref="BS8:BS20" si="4">IF(AND(K118 &gt;0,K8&gt;$C8,K8 &gt;20),1,0)</f>
        <v>1</v>
      </c>
      <c r="BT8" s="2">
        <f t="shared" ref="BT8:BT20" si="5">IF(AND(L118 &gt;0,L8&gt;$C8,L8 &gt;20),1,0)</f>
        <v>1</v>
      </c>
      <c r="BU8" s="2">
        <f t="shared" ref="BU8:BU20" si="6">IF(AND(M118 &gt;0,M8&gt;$C8,M8 &gt;20),1,0)</f>
        <v>1</v>
      </c>
      <c r="BV8" s="2">
        <f t="shared" ref="BV8:BV20" si="7">IF(AND(N118 &gt;0,N8&gt;$C8,N8 &gt;20),1,0)</f>
        <v>1</v>
      </c>
      <c r="BW8" s="2">
        <f t="shared" ref="BW8:BW20" si="8">IF(AND(O118 &gt;0,O8&gt;$C8,O8 &gt;20),1,0)</f>
        <v>1</v>
      </c>
      <c r="BX8" s="2">
        <f t="shared" ref="BX8:BX20" si="9">IF(AND(P118 &gt;0,P8&gt;$C8,P8 &gt;20),1,0)</f>
        <v>1</v>
      </c>
      <c r="BY8" s="2">
        <f t="shared" ref="BY8:BY20" si="10">IF(AND(Q118 &gt;0,Q8&gt;$C8,Q8 &gt;20),1,0)</f>
        <v>1</v>
      </c>
      <c r="BZ8" s="2">
        <f t="shared" ref="BZ8:BZ20" si="11">IF(AND(R118 &gt;0,R8&gt;$C8,R8 &gt;20),1,0)</f>
        <v>1</v>
      </c>
      <c r="CA8" s="2">
        <f t="shared" ref="CA8:CA20" si="12">IF(AND(S118 &gt;0,S8&gt;$C8,S8 &gt;20),1,0)</f>
        <v>1</v>
      </c>
      <c r="CB8" s="2">
        <f t="shared" ref="CB8:CB20" si="13">IF(AND(T118 &gt;0,T8&gt;$C8,T8 &gt;20),1,0)</f>
        <v>1</v>
      </c>
      <c r="CC8" s="2">
        <f t="shared" ref="CC8:CC20" si="14">IF(AND(U118 &gt;0,U8&gt;$C8,U8 &gt;20),1,0)</f>
        <v>1</v>
      </c>
      <c r="CD8" s="2">
        <f t="shared" ref="CD8:CD20" si="15">IF(AND(V118 &gt;0,V8&gt;$C8,V8 &gt;20),1,0)</f>
        <v>1</v>
      </c>
      <c r="CE8" s="2">
        <f t="shared" ref="CE8:CE20" si="16">IF(AND(W118 &gt;0,W8&gt;$C8,W8 &gt;20),1,0)</f>
        <v>1</v>
      </c>
    </row>
    <row r="9" spans="1:101" x14ac:dyDescent="0.25">
      <c r="A9" s="10" t="str">
        <f>IF(AND(MID(B9,11,2)="10",MID(B9,7,2)="SV",MID(B9,3,1)="T"),"ТА-1  -  "&amp;VLOOKUP("SVT",Справочники!$B$100:$C$115,2,FALSE),IF(MID(B9,1,2)="00",VLOOKUP(MID(B9,7,2),Справочники!$B$100:$C$115,2,FALSE),IF(MID(B9,3,1)="K","КА",IF(MID(B9,3,1)="T","ТА","-"))&amp;"-"&amp;MID(B9,1,2)*1&amp;IF(MID(B9,IF(MID(B9,11,2)="09",10,9),1)="A","А","")&amp;IF(MID(B9,IF(MID(B9,11,2)="09",10,9),1)="B","Б","")&amp;"  -  "&amp;VLOOKUP(IF(AND(MID(B9,7,2)="SV",MID(B9,3,1)="T"),"SVT",MID(B9,7,2)),Справочники!$B$100:$C$115,2,FALSE)))</f>
        <v>КА-1Б  -  Тух</v>
      </c>
      <c r="B9" s="10" t="s">
        <v>412</v>
      </c>
      <c r="C9" s="18">
        <v>190</v>
      </c>
      <c r="D9" s="18">
        <v>130</v>
      </c>
      <c r="E9" s="22" t="s">
        <v>114</v>
      </c>
      <c r="F9" s="22">
        <v>3</v>
      </c>
      <c r="G9" s="22"/>
      <c r="H9" s="20">
        <f t="shared" ref="H9:H72" ca="1" si="17">IF(COUNTIF(OFFSET(H9,,2+$D$2+$B$3-$B$2,,$C$3-$B$3+1),"=42")+COUNTIF(OFFSET(H9,,2+$D$2+$B$3-$B$2,,$C$3-$B$3+1),"=21")&gt;0,1,0)</f>
        <v>0</v>
      </c>
      <c r="I9" s="16" t="str">
        <f t="shared" ref="I9:I72" si="18">IF(MID(B9,7,2)="MX",REPLACE(B9,5,2,"01"),IF(AND(MID(B9,11,2)="20",MID(B9,7,2)="KV"),REPLACE(B9,5,2,"12"),IF(MID(B9,7,2)="MK",IF(MID(B9,11,2)="26",REPLACE(B9,5,2,"02"),IF(MID(B9,11,2)="06",REPLACE(B9,3,4,"S002"),REPLACE(B9,6,1,"2"))),REPLACE(B9,6,1,"2"))))</f>
        <v>01K002TUBN26</v>
      </c>
      <c r="J9" s="54">
        <v>203.74778945418501</v>
      </c>
      <c r="K9" s="54">
        <v>205.72841592253002</v>
      </c>
      <c r="L9" s="54">
        <v>204.80980107184502</v>
      </c>
      <c r="M9" s="54">
        <v>207.94890558284999</v>
      </c>
      <c r="N9" s="54">
        <v>204.545741048195</v>
      </c>
      <c r="O9" s="54">
        <v>207.26149014432499</v>
      </c>
      <c r="P9" s="54">
        <v>211.23559866809001</v>
      </c>
      <c r="Q9" s="54">
        <v>213.57513739730001</v>
      </c>
      <c r="R9" s="54">
        <v>212.42669285400001</v>
      </c>
      <c r="S9" s="54">
        <v>210.37602011269001</v>
      </c>
      <c r="T9" s="54">
        <v>210.51822207147001</v>
      </c>
      <c r="U9" s="54">
        <v>210.74035468424501</v>
      </c>
      <c r="V9" s="54">
        <v>208.93408743088</v>
      </c>
      <c r="W9" s="56">
        <v>210.278920395885</v>
      </c>
      <c r="X9" s="2">
        <f t="shared" ref="X9:AK41" ca="1" si="19">IF(J9&lt;&gt;"",IF(LEFT($E9,2)="+-",IF(OR(J9&lt;MIN($C9:$D9),J9&gt;MAX($C9:$D9)),1,0),IF(AND(1*$E9&gt;0,J9&gt;MAX($C9:$D9)),1,IF(AND(1*$E9&lt;0,J9&lt;MIN($C9:$D9)),1,0)))+10*IF(SUM(OFFSET($A$118,MATCH(MID($A9,1,SEARCH(" ",$A9)-1)&amp;"  -  ЧЧР",$A$118:$A$139,0)-1,COLUMN(J9)-1,,-($D$3+$F9)))=24*($D$3+$F9),IF(AND(IF(LEFT($E9,2)="+-",IF(OR(J9&lt;MIN($C9:$D9),J9&gt;MAX($C9:$D9)),1,0),IF(AND(1*$E9&gt;0,J9&gt;MAX($C9:$D9)),1,IF(AND(1*$E9&lt;0,J9&lt;MIN($C9:$D9)),1,0)))=1,IF(COLUMN(T$7)-COLUMN($J$7)&gt;$D$2+$G9,IF(OR(OFFSET(T9,,-1)=21,OFFSET(T9,,-1)=42),1,0),0)=1),2,IF(COLUMN(J9)-COLUMN($J$7)&gt;=$D$3-1+$F9,IF(LEFT($E9,2)="+-",IF(OR(AND(J9&gt;MAX($C9:$D9),AVERAGE(OFFSET(J9,,,,-$D$3))-AVERAGE(OFFSET(J9,,-$D$3,,-$F9))&gt;1*SUBSTITUTE($E9,"+-","+")),AND(J9&lt;MIN($C9:$D9),AVERAGE(OFFSET(J9,,,,-$D$3))-AVERAGE(OFFSET(J9,,-$D$3,,-$F9))&lt;1*SUBSTITUTE($E9,"+-","-"))),2,0),IF(1*$E9&gt;0,IF(AVERAGE(OFFSET(J9,,,,-$D$3))-AVERAGE(OFFSET(J9,,-$D$3,,-$F9))&gt;1*$E9,2,0),IF(AVERAGE(OFFSET(J9,,,,-$D$3))-AVERAGE(OFFSET(J9,,-$D$3,,-$F9))&lt;1*$E9,2,0))),0)*IF($C$4="блоки",IF(OR(MID($B9,7,2)="TA",MID($B9,7,2)="KV"),IF(OFFSET($A$118,IFERROR(MATCH("КА-"&amp;MID($A9,4,2)*1&amp;"А  -  ЧЧР",$A$118:$A$139,0),MATCH("КА-"&amp;MID($A9,4,2)*1&amp;"  -  ЧЧР",$A$118:$A$139,0))-1,COLUMN(J9)-1,,)+OFFSET($A$118,IFERROR(MATCH("КА-"&amp;MID($A9,4,2)*1&amp;"Б  -  ЧЧР",$A$118:$A$139,0),MATCH("КА-"&amp;MID($A9,4,2)*1&amp;"  -  ЧЧР",$A$118:$A$139,0))-1,COLUMN(J9)-1,,)=48,1,0),1),1)),0),0)*IF($G9&gt;0,IF(COLUMN(T$7)-COLUMN($J$7)&gt;=$D$2+$G9,IF(SUM(OFFSET(T9,,-1,,-$G9))&gt;=$G9*21,2,1),1),2)</f>
        <v>2</v>
      </c>
      <c r="Y9" s="2">
        <f t="shared" ca="1" si="0"/>
        <v>2</v>
      </c>
      <c r="Z9" s="2">
        <f t="shared" ca="1" si="0"/>
        <v>2</v>
      </c>
      <c r="AA9" s="2">
        <f t="shared" ca="1" si="0"/>
        <v>2</v>
      </c>
      <c r="AB9" s="2">
        <f t="shared" ca="1" si="0"/>
        <v>2</v>
      </c>
      <c r="AC9" s="2">
        <f t="shared" ca="1" si="0"/>
        <v>2</v>
      </c>
      <c r="AD9" s="2">
        <f t="shared" ca="1" si="0"/>
        <v>2</v>
      </c>
      <c r="AE9" s="2">
        <f t="shared" ca="1" si="0"/>
        <v>2</v>
      </c>
      <c r="AF9" s="2">
        <f t="shared" ca="1" si="0"/>
        <v>2</v>
      </c>
      <c r="AG9" s="2">
        <f t="shared" ca="1" si="0"/>
        <v>2</v>
      </c>
      <c r="AH9" s="2">
        <f t="shared" ca="1" si="0"/>
        <v>2</v>
      </c>
      <c r="AI9" s="2">
        <f t="shared" ca="1" si="0"/>
        <v>2</v>
      </c>
      <c r="AJ9" s="2">
        <f t="shared" ca="1" si="0"/>
        <v>2</v>
      </c>
      <c r="AK9" s="2">
        <f t="shared" ca="1" si="0"/>
        <v>2</v>
      </c>
      <c r="AL9" s="55">
        <v>192.48684208945042</v>
      </c>
      <c r="AM9" s="55">
        <v>191.55678717802419</v>
      </c>
      <c r="AN9" s="55">
        <v>192.1023625594087</v>
      </c>
      <c r="AO9" s="55">
        <v>193.13782105777602</v>
      </c>
      <c r="AP9" s="55">
        <v>192.07658090517097</v>
      </c>
      <c r="AQ9" s="55">
        <v>193.09295395611116</v>
      </c>
      <c r="AR9" s="55">
        <v>162.28171539121831</v>
      </c>
      <c r="AS9" s="55">
        <v>197.77318312007245</v>
      </c>
      <c r="AT9" s="55">
        <v>196.69803366087078</v>
      </c>
      <c r="AU9" s="55">
        <v>194.69854074360936</v>
      </c>
      <c r="AV9" s="55">
        <v>195.27798497971614</v>
      </c>
      <c r="AW9" s="55">
        <v>194.21423600942234</v>
      </c>
      <c r="AX9" s="55">
        <v>192.30937862665209</v>
      </c>
      <c r="AY9" s="55">
        <v>193.64605558504206</v>
      </c>
      <c r="AZ9" s="2">
        <f t="shared" ref="AZ9:BM41" ca="1" si="20">COUNTIF(OFFSET(H9,,$D$2+2,COUNTIF(OFFSET($H9,1-ROW($H9),2+4*$D$2,140),"="&amp;OFFSET($H9,,2+4*$D$2))),"&gt;20")</f>
        <v>0</v>
      </c>
      <c r="BA9" s="2">
        <f t="shared" ca="1" si="1"/>
        <v>0</v>
      </c>
      <c r="BB9" s="2">
        <f t="shared" ca="1" si="1"/>
        <v>0</v>
      </c>
      <c r="BC9" s="2">
        <f t="shared" ca="1" si="1"/>
        <v>1</v>
      </c>
      <c r="BD9" s="2">
        <f t="shared" ca="1" si="1"/>
        <v>1</v>
      </c>
      <c r="BE9" s="2">
        <f t="shared" ca="1" si="1"/>
        <v>0</v>
      </c>
      <c r="BF9" s="2">
        <f t="shared" ca="1" si="1"/>
        <v>0</v>
      </c>
      <c r="BG9" s="2">
        <f t="shared" ca="1" si="1"/>
        <v>0</v>
      </c>
      <c r="BH9" s="2">
        <f t="shared" ca="1" si="1"/>
        <v>1</v>
      </c>
      <c r="BI9" s="2">
        <f t="shared" ca="1" si="1"/>
        <v>0</v>
      </c>
      <c r="BJ9" s="2">
        <f t="shared" ca="1" si="1"/>
        <v>0</v>
      </c>
      <c r="BK9" s="2">
        <f t="shared" ca="1" si="1"/>
        <v>0</v>
      </c>
      <c r="BL9" s="2">
        <f t="shared" ca="1" si="1"/>
        <v>0</v>
      </c>
      <c r="BM9" s="2">
        <f t="shared" ca="1" si="1"/>
        <v>1</v>
      </c>
      <c r="BN9" s="2" t="str">
        <f t="shared" ref="BN9:BN72" si="21">MID(B9,7,2)</f>
        <v>TU</v>
      </c>
      <c r="BO9" s="2">
        <f>IF(AND(COUNTIF(J9:W9,"&gt;0")&gt;6,COUNTIF(J9:W9,"&gt;0")=SUM(BR9:CE9)),SUM(BR9:CE9),0)</f>
        <v>14</v>
      </c>
      <c r="BP9" s="2">
        <f t="shared" si="2"/>
        <v>0</v>
      </c>
      <c r="BQ9" s="127">
        <v>46033</v>
      </c>
      <c r="BR9" s="2">
        <f t="shared" si="3"/>
        <v>1</v>
      </c>
      <c r="BS9" s="2">
        <f t="shared" si="4"/>
        <v>1</v>
      </c>
      <c r="BT9" s="2">
        <f t="shared" si="5"/>
        <v>1</v>
      </c>
      <c r="BU9" s="2">
        <f t="shared" si="6"/>
        <v>1</v>
      </c>
      <c r="BV9" s="2">
        <f t="shared" si="7"/>
        <v>1</v>
      </c>
      <c r="BW9" s="2">
        <f t="shared" si="8"/>
        <v>1</v>
      </c>
      <c r="BX9" s="2">
        <f t="shared" si="9"/>
        <v>1</v>
      </c>
      <c r="BY9" s="2">
        <f t="shared" si="10"/>
        <v>1</v>
      </c>
      <c r="BZ9" s="2">
        <f t="shared" si="11"/>
        <v>1</v>
      </c>
      <c r="CA9" s="2">
        <f t="shared" si="12"/>
        <v>1</v>
      </c>
      <c r="CB9" s="2">
        <f t="shared" si="13"/>
        <v>1</v>
      </c>
      <c r="CC9" s="2">
        <f t="shared" si="14"/>
        <v>1</v>
      </c>
      <c r="CD9" s="2">
        <f t="shared" si="15"/>
        <v>1</v>
      </c>
      <c r="CE9" s="2">
        <f t="shared" si="16"/>
        <v>1</v>
      </c>
    </row>
    <row r="10" spans="1:101" x14ac:dyDescent="0.25">
      <c r="A10" s="10" t="str">
        <f>IF(AND(MID(B10,11,2)="10",MID(B10,7,2)="SV",MID(B10,3,1)="T"),"ТА-1  -  "&amp;VLOOKUP("SVT",Справочники!$B$100:$C$115,2,FALSE),IF(MID(B10,1,2)="00",VLOOKUP(MID(B10,7,2),Справочники!$B$100:$C$115,2,FALSE),IF(MID(B10,3,1)="K","КА",IF(MID(B10,3,1)="T","ТА","-"))&amp;"-"&amp;MID(B10,1,2)*1&amp;IF(MID(B10,IF(MID(B10,11,2)="09",10,9),1)="A","А","")&amp;IF(MID(B10,IF(MID(B10,11,2)="09",10,9),1)="B","Б","")&amp;"  -  "&amp;VLOOKUP(IF(AND(MID(B10,7,2)="SV",MID(B10,3,1)="T"),"SVT",MID(B10,7,2)),Справочники!$B$100:$C$115,2,FALSE)))</f>
        <v>КА-2А  -  Тух</v>
      </c>
      <c r="B10" s="10" t="s">
        <v>413</v>
      </c>
      <c r="C10" s="18">
        <v>190</v>
      </c>
      <c r="D10" s="18">
        <v>130</v>
      </c>
      <c r="E10" s="22" t="s">
        <v>114</v>
      </c>
      <c r="F10" s="22">
        <v>3</v>
      </c>
      <c r="G10" s="22"/>
      <c r="H10" s="20">
        <f t="shared" ca="1" si="17"/>
        <v>0</v>
      </c>
      <c r="I10" s="16" t="str">
        <f t="shared" si="18"/>
        <v>02K002TUAN26</v>
      </c>
      <c r="J10" s="54">
        <v>0</v>
      </c>
      <c r="K10" s="54">
        <v>0</v>
      </c>
      <c r="L10" s="54">
        <v>155</v>
      </c>
      <c r="M10" s="54">
        <v>183</v>
      </c>
      <c r="N10" s="54">
        <v>193</v>
      </c>
      <c r="O10" s="54">
        <v>202</v>
      </c>
      <c r="P10" s="54">
        <v>200</v>
      </c>
      <c r="Q10" s="54">
        <v>205</v>
      </c>
      <c r="R10" s="54">
        <v>202</v>
      </c>
      <c r="S10" s="54">
        <v>200</v>
      </c>
      <c r="T10" s="54">
        <v>200</v>
      </c>
      <c r="U10" s="54">
        <v>202</v>
      </c>
      <c r="V10" s="54">
        <v>202</v>
      </c>
      <c r="W10" s="56">
        <v>203</v>
      </c>
      <c r="X10" s="2">
        <f t="shared" ca="1" si="19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0</v>
      </c>
      <c r="AB10" s="2">
        <f t="shared" ca="1" si="0"/>
        <v>2</v>
      </c>
      <c r="AC10" s="2">
        <f t="shared" ca="1" si="0"/>
        <v>2</v>
      </c>
      <c r="AD10" s="2">
        <f t="shared" ca="1" si="0"/>
        <v>2</v>
      </c>
      <c r="AE10" s="2">
        <f t="shared" ca="1" si="0"/>
        <v>2</v>
      </c>
      <c r="AF10" s="2">
        <f t="shared" ca="1" si="0"/>
        <v>2</v>
      </c>
      <c r="AG10" s="2">
        <f t="shared" ca="1" si="0"/>
        <v>2</v>
      </c>
      <c r="AH10" s="2">
        <f t="shared" ca="1" si="0"/>
        <v>2</v>
      </c>
      <c r="AI10" s="2">
        <f t="shared" ca="1" si="0"/>
        <v>2</v>
      </c>
      <c r="AJ10" s="2">
        <f t="shared" ca="1" si="0"/>
        <v>2</v>
      </c>
      <c r="AK10" s="2">
        <f t="shared" ca="1" si="0"/>
        <v>2</v>
      </c>
      <c r="AL10" s="55">
        <v>0</v>
      </c>
      <c r="AM10" s="55">
        <v>0</v>
      </c>
      <c r="AN10" s="55">
        <v>144.83840154066826</v>
      </c>
      <c r="AO10" s="55">
        <v>145.96621671781259</v>
      </c>
      <c r="AP10" s="55">
        <v>145.71981240521413</v>
      </c>
      <c r="AQ10" s="55">
        <v>143.20340724567922</v>
      </c>
      <c r="AR10" s="55">
        <v>143.72202951756762</v>
      </c>
      <c r="AS10" s="55">
        <v>143.74924832675438</v>
      </c>
      <c r="AT10" s="55">
        <v>145.79150462673684</v>
      </c>
      <c r="AU10" s="55">
        <v>145.15911244666356</v>
      </c>
      <c r="AV10" s="55">
        <v>143.92676305984264</v>
      </c>
      <c r="AW10" s="55">
        <v>143.60870868978063</v>
      </c>
      <c r="AX10" s="55">
        <v>139.93152709561551</v>
      </c>
      <c r="AY10" s="55">
        <v>141.331911297218</v>
      </c>
      <c r="AZ10" s="2">
        <f t="shared" ca="1" si="20"/>
        <v>0</v>
      </c>
      <c r="BA10" s="2">
        <f t="shared" ca="1" si="1"/>
        <v>0</v>
      </c>
      <c r="BB10" s="2">
        <f t="shared" ca="1" si="1"/>
        <v>0</v>
      </c>
      <c r="BC10" s="2">
        <f t="shared" ca="1" si="1"/>
        <v>1</v>
      </c>
      <c r="BD10" s="2">
        <f t="shared" ca="1" si="1"/>
        <v>1</v>
      </c>
      <c r="BE10" s="2">
        <f t="shared" ca="1" si="1"/>
        <v>0</v>
      </c>
      <c r="BF10" s="2">
        <f t="shared" ca="1" si="1"/>
        <v>0</v>
      </c>
      <c r="BG10" s="2">
        <f t="shared" ca="1" si="1"/>
        <v>0</v>
      </c>
      <c r="BH10" s="2">
        <f t="shared" ca="1" si="1"/>
        <v>1</v>
      </c>
      <c r="BI10" s="2">
        <f t="shared" ca="1" si="1"/>
        <v>0</v>
      </c>
      <c r="BJ10" s="2">
        <f t="shared" ca="1" si="1"/>
        <v>0</v>
      </c>
      <c r="BK10" s="2">
        <f t="shared" ca="1" si="1"/>
        <v>0</v>
      </c>
      <c r="BL10" s="2">
        <f t="shared" ca="1" si="1"/>
        <v>0</v>
      </c>
      <c r="BM10" s="2">
        <f t="shared" ca="1" si="1"/>
        <v>1</v>
      </c>
      <c r="BN10" s="2" t="str">
        <f t="shared" si="21"/>
        <v>TU</v>
      </c>
      <c r="BO10" s="2">
        <f>IF(AND(COUNTIF(J10:W10,"&gt;0")&gt;6,COUNTIF(J10:W10,"&gt;0")=SUM(BR10:CE10)),SUM(BR10:CE10),0)</f>
        <v>0</v>
      </c>
      <c r="BP10" s="2">
        <f t="shared" si="2"/>
        <v>0</v>
      </c>
      <c r="BR10" s="2">
        <f t="shared" si="3"/>
        <v>0</v>
      </c>
      <c r="BS10" s="2">
        <f t="shared" si="4"/>
        <v>0</v>
      </c>
      <c r="BT10" s="2">
        <f t="shared" si="5"/>
        <v>0</v>
      </c>
      <c r="BU10" s="2">
        <f t="shared" si="6"/>
        <v>0</v>
      </c>
      <c r="BV10" s="2">
        <f t="shared" si="7"/>
        <v>1</v>
      </c>
      <c r="BW10" s="2">
        <f t="shared" si="8"/>
        <v>1</v>
      </c>
      <c r="BX10" s="2">
        <f t="shared" si="9"/>
        <v>1</v>
      </c>
      <c r="BY10" s="2">
        <f t="shared" si="10"/>
        <v>1</v>
      </c>
      <c r="BZ10" s="2">
        <f t="shared" si="11"/>
        <v>1</v>
      </c>
      <c r="CA10" s="2">
        <f t="shared" si="12"/>
        <v>1</v>
      </c>
      <c r="CB10" s="2">
        <f t="shared" si="13"/>
        <v>1</v>
      </c>
      <c r="CC10" s="2">
        <f t="shared" si="14"/>
        <v>1</v>
      </c>
      <c r="CD10" s="2">
        <f t="shared" si="15"/>
        <v>1</v>
      </c>
      <c r="CE10" s="2">
        <f t="shared" si="16"/>
        <v>1</v>
      </c>
    </row>
    <row r="11" spans="1:101" x14ac:dyDescent="0.25">
      <c r="A11" s="10" t="str">
        <f>IF(AND(MID(B11,11,2)="10",MID(B11,7,2)="SV",MID(B11,3,1)="T"),"ТА-1  -  "&amp;VLOOKUP("SVT",Справочники!$B$100:$C$115,2,FALSE),IF(MID(B11,1,2)="00",VLOOKUP(MID(B11,7,2),Справочники!$B$100:$C$115,2,FALSE),IF(MID(B11,3,1)="K","КА",IF(MID(B11,3,1)="T","ТА","-"))&amp;"-"&amp;MID(B11,1,2)*1&amp;IF(MID(B11,IF(MID(B11,11,2)="09",10,9),1)="A","А","")&amp;IF(MID(B11,IF(MID(B11,11,2)="09",10,9),1)="B","Б","")&amp;"  -  "&amp;VLOOKUP(IF(AND(MID(B11,7,2)="SV",MID(B11,3,1)="T"),"SVT",MID(B11,7,2)),Справочники!$B$100:$C$115,2,FALSE)))</f>
        <v>КА-2Б  -  Тух</v>
      </c>
      <c r="B11" s="10" t="s">
        <v>414</v>
      </c>
      <c r="C11" s="18">
        <v>190</v>
      </c>
      <c r="D11" s="18">
        <v>130</v>
      </c>
      <c r="E11" s="22" t="s">
        <v>114</v>
      </c>
      <c r="F11" s="22">
        <v>3</v>
      </c>
      <c r="G11" s="22"/>
      <c r="H11" s="20">
        <f t="shared" ca="1" si="17"/>
        <v>0</v>
      </c>
      <c r="I11" s="16" t="str">
        <f t="shared" si="18"/>
        <v>02K002TUBN26</v>
      </c>
      <c r="J11" s="54">
        <v>152.99999999999997</v>
      </c>
      <c r="K11" s="54">
        <v>154</v>
      </c>
      <c r="L11" s="54">
        <v>187.99999999999997</v>
      </c>
      <c r="M11" s="54">
        <v>185</v>
      </c>
      <c r="N11" s="54">
        <v>186</v>
      </c>
      <c r="O11" s="54">
        <v>185.00000000000003</v>
      </c>
      <c r="P11" s="54">
        <v>187</v>
      </c>
      <c r="Q11" s="54">
        <v>187</v>
      </c>
      <c r="R11" s="54">
        <v>185</v>
      </c>
      <c r="S11" s="54">
        <v>187.00000000000003</v>
      </c>
      <c r="T11" s="54">
        <v>183</v>
      </c>
      <c r="U11" s="54">
        <v>185</v>
      </c>
      <c r="V11" s="54">
        <v>184.99999999999997</v>
      </c>
      <c r="W11" s="56">
        <v>184.00000000000003</v>
      </c>
      <c r="X11" s="2">
        <f t="shared" ca="1" si="19"/>
        <v>0</v>
      </c>
      <c r="Y11" s="2">
        <f t="shared" ca="1" si="0"/>
        <v>0</v>
      </c>
      <c r="Z11" s="2">
        <f t="shared" ca="1" si="0"/>
        <v>0</v>
      </c>
      <c r="AA11" s="2">
        <f t="shared" ca="1" si="0"/>
        <v>40</v>
      </c>
      <c r="AB11" s="2">
        <f t="shared" ca="1" si="0"/>
        <v>40</v>
      </c>
      <c r="AC11" s="2">
        <f t="shared" ca="1" si="0"/>
        <v>0</v>
      </c>
      <c r="AD11" s="2">
        <f t="shared" ca="1" si="0"/>
        <v>0</v>
      </c>
      <c r="AE11" s="2">
        <f t="shared" ca="1" si="0"/>
        <v>0</v>
      </c>
      <c r="AF11" s="2">
        <f t="shared" ca="1" si="0"/>
        <v>0</v>
      </c>
      <c r="AG11" s="2">
        <f t="shared" ca="1" si="0"/>
        <v>0</v>
      </c>
      <c r="AH11" s="2">
        <f t="shared" ca="1" si="0"/>
        <v>0</v>
      </c>
      <c r="AI11" s="2">
        <f t="shared" ca="1" si="0"/>
        <v>0</v>
      </c>
      <c r="AJ11" s="2">
        <f t="shared" ca="1" si="0"/>
        <v>0</v>
      </c>
      <c r="AK11" s="2">
        <f t="shared" ca="1" si="0"/>
        <v>0</v>
      </c>
      <c r="AL11" s="55">
        <v>135.07081949894453</v>
      </c>
      <c r="AM11" s="55">
        <v>137.28903425522157</v>
      </c>
      <c r="AN11" s="55">
        <v>138.07545085653061</v>
      </c>
      <c r="AO11" s="55">
        <v>146.22163949045145</v>
      </c>
      <c r="AP11" s="55">
        <v>144.53773502400469</v>
      </c>
      <c r="AQ11" s="55">
        <v>142.55040567170133</v>
      </c>
      <c r="AR11" s="55">
        <v>141.92304043446734</v>
      </c>
      <c r="AS11" s="55">
        <v>141.28096230916063</v>
      </c>
      <c r="AT11" s="55">
        <v>143.04820608119098</v>
      </c>
      <c r="AU11" s="55">
        <v>142.37877385980048</v>
      </c>
      <c r="AV11" s="55">
        <v>139.59306240259465</v>
      </c>
      <c r="AW11" s="55">
        <v>141.54090435956002</v>
      </c>
      <c r="AX11" s="55">
        <v>137.99743880252868</v>
      </c>
      <c r="AY11" s="55">
        <v>139.49185691169325</v>
      </c>
      <c r="AZ11" s="2">
        <f t="shared" ca="1" si="20"/>
        <v>0</v>
      </c>
      <c r="BA11" s="2">
        <f t="shared" ca="1" si="1"/>
        <v>0</v>
      </c>
      <c r="BB11" s="2">
        <f t="shared" ca="1" si="1"/>
        <v>0</v>
      </c>
      <c r="BC11" s="2">
        <f t="shared" ca="1" si="1"/>
        <v>1</v>
      </c>
      <c r="BD11" s="2">
        <f t="shared" ca="1" si="1"/>
        <v>1</v>
      </c>
      <c r="BE11" s="2">
        <f t="shared" ca="1" si="1"/>
        <v>0</v>
      </c>
      <c r="BF11" s="2">
        <f t="shared" ca="1" si="1"/>
        <v>0</v>
      </c>
      <c r="BG11" s="2">
        <f t="shared" ca="1" si="1"/>
        <v>0</v>
      </c>
      <c r="BH11" s="2">
        <f t="shared" ca="1" si="1"/>
        <v>1</v>
      </c>
      <c r="BI11" s="2">
        <f t="shared" ca="1" si="1"/>
        <v>0</v>
      </c>
      <c r="BJ11" s="2">
        <f t="shared" ca="1" si="1"/>
        <v>0</v>
      </c>
      <c r="BK11" s="2">
        <f t="shared" ca="1" si="1"/>
        <v>0</v>
      </c>
      <c r="BL11" s="2">
        <f t="shared" ca="1" si="1"/>
        <v>0</v>
      </c>
      <c r="BM11" s="2">
        <f t="shared" ca="1" si="1"/>
        <v>1</v>
      </c>
      <c r="BN11" s="2" t="str">
        <f t="shared" si="21"/>
        <v>TU</v>
      </c>
      <c r="BO11" s="2">
        <f>IF(AND(COUNTIF(J11:W11,"&gt;0")&gt;6,COUNTIF(J11:W11,"&gt;0")=SUM(BR11:CE11)),SUM(BR11:CE11),0)</f>
        <v>0</v>
      </c>
      <c r="BP11" s="2">
        <f t="shared" si="2"/>
        <v>1</v>
      </c>
      <c r="BR11" s="2">
        <f t="shared" si="3"/>
        <v>0</v>
      </c>
      <c r="BS11" s="2">
        <f t="shared" si="4"/>
        <v>0</v>
      </c>
      <c r="BT11" s="2">
        <f t="shared" si="5"/>
        <v>0</v>
      </c>
      <c r="BU11" s="2">
        <f t="shared" si="6"/>
        <v>0</v>
      </c>
      <c r="BV11" s="2">
        <f t="shared" si="7"/>
        <v>0</v>
      </c>
      <c r="BW11" s="2">
        <f t="shared" si="8"/>
        <v>0</v>
      </c>
      <c r="BX11" s="2">
        <f t="shared" si="9"/>
        <v>0</v>
      </c>
      <c r="BY11" s="2">
        <f t="shared" si="10"/>
        <v>0</v>
      </c>
      <c r="BZ11" s="2">
        <f t="shared" si="11"/>
        <v>0</v>
      </c>
      <c r="CA11" s="2">
        <f t="shared" si="12"/>
        <v>0</v>
      </c>
      <c r="CB11" s="2">
        <f t="shared" si="13"/>
        <v>0</v>
      </c>
      <c r="CC11" s="2">
        <f t="shared" si="14"/>
        <v>0</v>
      </c>
      <c r="CD11" s="2">
        <f t="shared" si="15"/>
        <v>0</v>
      </c>
      <c r="CE11" s="2">
        <f t="shared" si="16"/>
        <v>0</v>
      </c>
    </row>
    <row r="12" spans="1:101" x14ac:dyDescent="0.25">
      <c r="A12" s="10" t="str">
        <f>IF(AND(MID(B12,11,2)="10",MID(B12,7,2)="SV",MID(B12,3,1)="T"),"ТА-1  -  "&amp;VLOOKUP("SVT",Справочники!$B$100:$C$115,2,FALSE),IF(MID(B12,1,2)="00",VLOOKUP(MID(B12,7,2),Справочники!$B$100:$C$115,2,FALSE),IF(MID(B12,3,1)="K","КА",IF(MID(B12,3,1)="T","ТА","-"))&amp;"-"&amp;MID(B12,1,2)*1&amp;IF(MID(B12,IF(MID(B12,11,2)="09",10,9),1)="A","А","")&amp;IF(MID(B12,IF(MID(B12,11,2)="09",10,9),1)="B","Б","")&amp;"  -  "&amp;VLOOKUP(IF(AND(MID(B12,7,2)="SV",MID(B12,3,1)="T"),"SVT",MID(B12,7,2)),Справочники!$B$100:$C$115,2,FALSE)))</f>
        <v>КА-3А  -  Тух</v>
      </c>
      <c r="B12" s="10" t="s">
        <v>415</v>
      </c>
      <c r="C12" s="18">
        <v>190</v>
      </c>
      <c r="D12" s="18">
        <v>130</v>
      </c>
      <c r="E12" s="22" t="s">
        <v>114</v>
      </c>
      <c r="F12" s="22">
        <v>3</v>
      </c>
      <c r="G12" s="22"/>
      <c r="H12" s="20">
        <f t="shared" ca="1" si="17"/>
        <v>0</v>
      </c>
      <c r="I12" s="16" t="str">
        <f t="shared" si="18"/>
        <v>03K002TUAN26</v>
      </c>
      <c r="J12" s="54">
        <v>201.69255680678</v>
      </c>
      <c r="K12" s="54">
        <v>198.98499941943001</v>
      </c>
      <c r="L12" s="54">
        <v>208.66298892744999</v>
      </c>
      <c r="M12" s="54">
        <v>205.02899157528</v>
      </c>
      <c r="N12" s="54">
        <v>198.76565120774001</v>
      </c>
      <c r="O12" s="54">
        <v>206.33174618381</v>
      </c>
      <c r="P12" s="54">
        <v>202.00299013927</v>
      </c>
      <c r="Q12" s="54">
        <v>203.05260800636</v>
      </c>
      <c r="R12" s="54">
        <v>205.25569518698001</v>
      </c>
      <c r="S12" s="54">
        <v>204.44192505151</v>
      </c>
      <c r="T12" s="54">
        <v>207.47101781347999</v>
      </c>
      <c r="U12" s="54">
        <v>205.47552748485001</v>
      </c>
      <c r="V12" s="54">
        <v>204.83619461247</v>
      </c>
      <c r="W12" s="56">
        <v>0</v>
      </c>
      <c r="X12" s="2">
        <f t="shared" ca="1" si="19"/>
        <v>2</v>
      </c>
      <c r="Y12" s="2">
        <f t="shared" ca="1" si="0"/>
        <v>2</v>
      </c>
      <c r="Z12" s="2">
        <f t="shared" ca="1" si="0"/>
        <v>2</v>
      </c>
      <c r="AA12" s="2">
        <f t="shared" ca="1" si="0"/>
        <v>2</v>
      </c>
      <c r="AB12" s="2">
        <f t="shared" ca="1" si="0"/>
        <v>2</v>
      </c>
      <c r="AC12" s="2">
        <f t="shared" ca="1" si="0"/>
        <v>2</v>
      </c>
      <c r="AD12" s="2">
        <f t="shared" ca="1" si="0"/>
        <v>2</v>
      </c>
      <c r="AE12" s="2">
        <f t="shared" ca="1" si="0"/>
        <v>2</v>
      </c>
      <c r="AF12" s="2">
        <f t="shared" ca="1" si="0"/>
        <v>2</v>
      </c>
      <c r="AG12" s="2">
        <f t="shared" ca="1" si="0"/>
        <v>2</v>
      </c>
      <c r="AH12" s="2">
        <f t="shared" ca="1" si="0"/>
        <v>2</v>
      </c>
      <c r="AI12" s="2">
        <f t="shared" ca="1" si="0"/>
        <v>2</v>
      </c>
      <c r="AJ12" s="2">
        <f t="shared" ca="1" si="0"/>
        <v>2</v>
      </c>
      <c r="AK12" s="2">
        <f t="shared" ca="1" si="0"/>
        <v>0</v>
      </c>
      <c r="AL12" s="55">
        <v>148.5194405279982</v>
      </c>
      <c r="AM12" s="55">
        <v>160.04978979070256</v>
      </c>
      <c r="AN12" s="55">
        <v>153.07696575933346</v>
      </c>
      <c r="AO12" s="55">
        <v>153.92502877518641</v>
      </c>
      <c r="AP12" s="55">
        <v>155.73107945133577</v>
      </c>
      <c r="AQ12" s="55">
        <v>154.66156159338234</v>
      </c>
      <c r="AR12" s="55">
        <v>154.41021171453843</v>
      </c>
      <c r="AS12" s="55">
        <v>155.49507382848867</v>
      </c>
      <c r="AT12" s="55">
        <v>153.51670306990059</v>
      </c>
      <c r="AU12" s="55">
        <v>153.03528404605248</v>
      </c>
      <c r="AV12" s="55">
        <v>154.04239785141502</v>
      </c>
      <c r="AW12" s="55">
        <v>154.23358329527966</v>
      </c>
      <c r="AX12" s="55">
        <v>143.49575814492374</v>
      </c>
      <c r="AY12" s="55">
        <v>0</v>
      </c>
      <c r="AZ12" s="2">
        <f t="shared" ca="1" si="20"/>
        <v>0</v>
      </c>
      <c r="BA12" s="2">
        <f t="shared" ca="1" si="1"/>
        <v>0</v>
      </c>
      <c r="BB12" s="2">
        <f t="shared" ca="1" si="1"/>
        <v>0</v>
      </c>
      <c r="BC12" s="2">
        <f t="shared" ca="1" si="1"/>
        <v>0</v>
      </c>
      <c r="BD12" s="2">
        <f t="shared" ca="1" si="1"/>
        <v>0</v>
      </c>
      <c r="BE12" s="2">
        <f t="shared" ca="1" si="1"/>
        <v>0</v>
      </c>
      <c r="BF12" s="2">
        <f t="shared" ca="1" si="1"/>
        <v>0</v>
      </c>
      <c r="BG12" s="2">
        <f t="shared" ca="1" si="1"/>
        <v>0</v>
      </c>
      <c r="BH12" s="2">
        <f t="shared" ca="1" si="1"/>
        <v>1</v>
      </c>
      <c r="BI12" s="2">
        <f t="shared" ca="1" si="1"/>
        <v>0</v>
      </c>
      <c r="BJ12" s="2">
        <f t="shared" ca="1" si="1"/>
        <v>0</v>
      </c>
      <c r="BK12" s="2">
        <f t="shared" ca="1" si="1"/>
        <v>0</v>
      </c>
      <c r="BL12" s="2">
        <f t="shared" ca="1" si="1"/>
        <v>0</v>
      </c>
      <c r="BM12" s="2">
        <f t="shared" ca="1" si="1"/>
        <v>1</v>
      </c>
      <c r="BN12" s="2" t="str">
        <f t="shared" si="21"/>
        <v>TU</v>
      </c>
      <c r="BP12" s="2">
        <f t="shared" si="2"/>
        <v>0</v>
      </c>
      <c r="BQ12" s="127"/>
      <c r="BR12" s="2">
        <f t="shared" si="3"/>
        <v>1</v>
      </c>
      <c r="BS12" s="2">
        <f t="shared" si="4"/>
        <v>1</v>
      </c>
      <c r="BT12" s="2">
        <f t="shared" si="5"/>
        <v>1</v>
      </c>
      <c r="BU12" s="2">
        <f t="shared" si="6"/>
        <v>1</v>
      </c>
      <c r="BV12" s="2">
        <f t="shared" si="7"/>
        <v>1</v>
      </c>
      <c r="BW12" s="2">
        <f t="shared" si="8"/>
        <v>1</v>
      </c>
      <c r="BX12" s="2">
        <f t="shared" si="9"/>
        <v>1</v>
      </c>
      <c r="BY12" s="2">
        <f t="shared" si="10"/>
        <v>1</v>
      </c>
      <c r="BZ12" s="2">
        <f t="shared" si="11"/>
        <v>1</v>
      </c>
      <c r="CA12" s="2">
        <f t="shared" si="12"/>
        <v>1</v>
      </c>
      <c r="CB12" s="2">
        <f t="shared" si="13"/>
        <v>1</v>
      </c>
      <c r="CC12" s="2">
        <f t="shared" si="14"/>
        <v>1</v>
      </c>
      <c r="CD12" s="2">
        <f t="shared" si="15"/>
        <v>1</v>
      </c>
      <c r="CE12" s="2">
        <f t="shared" si="16"/>
        <v>0</v>
      </c>
    </row>
    <row r="13" spans="1:101" x14ac:dyDescent="0.25">
      <c r="A13" s="10" t="str">
        <f>IF(AND(MID(B13,11,2)="10",MID(B13,7,2)="SV",MID(B13,3,1)="T"),"ТА-1  -  "&amp;VLOOKUP("SVT",Справочники!$B$100:$C$115,2,FALSE),IF(MID(B13,1,2)="00",VLOOKUP(MID(B13,7,2),Справочники!$B$100:$C$115,2,FALSE),IF(MID(B13,3,1)="K","КА",IF(MID(B13,3,1)="T","ТА","-"))&amp;"-"&amp;MID(B13,1,2)*1&amp;IF(MID(B13,IF(MID(B13,11,2)="09",10,9),1)="A","А","")&amp;IF(MID(B13,IF(MID(B13,11,2)="09",10,9),1)="B","Б","")&amp;"  -  "&amp;VLOOKUP(IF(AND(MID(B13,7,2)="SV",MID(B13,3,1)="T"),"SVT",MID(B13,7,2)),Справочники!$B$100:$C$115,2,FALSE)))</f>
        <v>КА-3Б  -  Тух</v>
      </c>
      <c r="B13" s="10" t="s">
        <v>416</v>
      </c>
      <c r="C13" s="18">
        <v>190</v>
      </c>
      <c r="D13" s="18">
        <v>130</v>
      </c>
      <c r="E13" s="22" t="s">
        <v>114</v>
      </c>
      <c r="F13" s="22">
        <v>3</v>
      </c>
      <c r="G13" s="22"/>
      <c r="H13" s="20">
        <f t="shared" ca="1" si="17"/>
        <v>0</v>
      </c>
      <c r="I13" s="16" t="str">
        <f t="shared" si="18"/>
        <v>03K002TUBN26</v>
      </c>
      <c r="J13" s="54">
        <v>174.26837469807001</v>
      </c>
      <c r="K13" s="54">
        <v>175.03999151171001</v>
      </c>
      <c r="L13" s="54">
        <v>177.22518388128</v>
      </c>
      <c r="M13" s="54">
        <v>174.67640177518999</v>
      </c>
      <c r="N13" s="54">
        <v>175.39272326220001</v>
      </c>
      <c r="O13" s="54">
        <v>177.92831237413</v>
      </c>
      <c r="P13" s="54">
        <v>173.14372164375001</v>
      </c>
      <c r="Q13" s="54">
        <v>172.09119355332001</v>
      </c>
      <c r="R13" s="54">
        <v>178.09129828728999</v>
      </c>
      <c r="S13" s="54">
        <v>174.78549046966</v>
      </c>
      <c r="T13" s="54">
        <v>172.88614730323999</v>
      </c>
      <c r="U13" s="54">
        <v>175.01674096831999</v>
      </c>
      <c r="V13" s="54">
        <v>174.31615024142999</v>
      </c>
      <c r="W13" s="56">
        <v>0</v>
      </c>
      <c r="X13" s="2">
        <f t="shared" ca="1" si="19"/>
        <v>0</v>
      </c>
      <c r="Y13" s="2">
        <f t="shared" ca="1" si="0"/>
        <v>0</v>
      </c>
      <c r="Z13" s="2">
        <f t="shared" ca="1" si="0"/>
        <v>0</v>
      </c>
      <c r="AA13" s="2">
        <f t="shared" ca="1" si="0"/>
        <v>0</v>
      </c>
      <c r="AB13" s="2">
        <f t="shared" ca="1" si="0"/>
        <v>0</v>
      </c>
      <c r="AC13" s="2">
        <f t="shared" ca="1" si="0"/>
        <v>0</v>
      </c>
      <c r="AD13" s="2">
        <f t="shared" ca="1" si="0"/>
        <v>0</v>
      </c>
      <c r="AE13" s="2">
        <f t="shared" ca="1" si="0"/>
        <v>0</v>
      </c>
      <c r="AF13" s="2">
        <f t="shared" ca="1" si="0"/>
        <v>0</v>
      </c>
      <c r="AG13" s="2">
        <f t="shared" ca="1" si="0"/>
        <v>0</v>
      </c>
      <c r="AH13" s="2">
        <f t="shared" ca="1" si="0"/>
        <v>0</v>
      </c>
      <c r="AI13" s="2">
        <f t="shared" ca="1" si="0"/>
        <v>0</v>
      </c>
      <c r="AJ13" s="2">
        <f t="shared" ca="1" si="0"/>
        <v>0</v>
      </c>
      <c r="AK13" s="2">
        <f t="shared" ca="1" si="0"/>
        <v>0</v>
      </c>
      <c r="AL13" s="55">
        <v>154.49079369619878</v>
      </c>
      <c r="AM13" s="55">
        <v>166.11367705914924</v>
      </c>
      <c r="AN13" s="55">
        <v>159.82960602073931</v>
      </c>
      <c r="AO13" s="55">
        <v>159.50826362284164</v>
      </c>
      <c r="AP13" s="55">
        <v>161.79844116439642</v>
      </c>
      <c r="AQ13" s="55">
        <v>161.85551131357411</v>
      </c>
      <c r="AR13" s="55">
        <v>161.29053685711287</v>
      </c>
      <c r="AS13" s="55">
        <v>162.60017416876735</v>
      </c>
      <c r="AT13" s="55">
        <v>159.88072966914689</v>
      </c>
      <c r="AU13" s="55">
        <v>160.06340519117842</v>
      </c>
      <c r="AV13" s="55">
        <v>160.61750062046619</v>
      </c>
      <c r="AW13" s="55">
        <v>158.77728865028772</v>
      </c>
      <c r="AX13" s="55">
        <v>155.8924671698033</v>
      </c>
      <c r="AY13" s="55">
        <v>0</v>
      </c>
      <c r="AZ13" s="2">
        <f t="shared" ca="1" si="20"/>
        <v>0</v>
      </c>
      <c r="BA13" s="2">
        <f t="shared" ca="1" si="1"/>
        <v>0</v>
      </c>
      <c r="BB13" s="2">
        <f t="shared" ca="1" si="1"/>
        <v>0</v>
      </c>
      <c r="BC13" s="2">
        <f t="shared" ca="1" si="1"/>
        <v>0</v>
      </c>
      <c r="BD13" s="2">
        <f t="shared" ca="1" si="1"/>
        <v>0</v>
      </c>
      <c r="BE13" s="2">
        <f t="shared" ca="1" si="1"/>
        <v>0</v>
      </c>
      <c r="BF13" s="2">
        <f t="shared" ca="1" si="1"/>
        <v>0</v>
      </c>
      <c r="BG13" s="2">
        <f t="shared" ca="1" si="1"/>
        <v>0</v>
      </c>
      <c r="BH13" s="2">
        <f t="shared" ca="1" si="1"/>
        <v>1</v>
      </c>
      <c r="BI13" s="2">
        <f t="shared" ca="1" si="1"/>
        <v>0</v>
      </c>
      <c r="BJ13" s="2">
        <f t="shared" ca="1" si="1"/>
        <v>0</v>
      </c>
      <c r="BK13" s="2">
        <f t="shared" ca="1" si="1"/>
        <v>0</v>
      </c>
      <c r="BL13" s="2">
        <f t="shared" ca="1" si="1"/>
        <v>0</v>
      </c>
      <c r="BM13" s="2">
        <f t="shared" ca="1" si="1"/>
        <v>1</v>
      </c>
      <c r="BN13" s="2" t="str">
        <f t="shared" si="21"/>
        <v>TU</v>
      </c>
      <c r="BP13" s="2">
        <f t="shared" si="2"/>
        <v>1</v>
      </c>
      <c r="BR13" s="2">
        <f t="shared" si="3"/>
        <v>0</v>
      </c>
      <c r="BS13" s="2">
        <f t="shared" si="4"/>
        <v>0</v>
      </c>
      <c r="BT13" s="2">
        <f t="shared" si="5"/>
        <v>0</v>
      </c>
      <c r="BU13" s="2">
        <f t="shared" si="6"/>
        <v>0</v>
      </c>
      <c r="BV13" s="2">
        <f t="shared" si="7"/>
        <v>0</v>
      </c>
      <c r="BW13" s="2">
        <f t="shared" si="8"/>
        <v>0</v>
      </c>
      <c r="BX13" s="2">
        <f t="shared" si="9"/>
        <v>0</v>
      </c>
      <c r="BY13" s="2">
        <f t="shared" si="10"/>
        <v>0</v>
      </c>
      <c r="BZ13" s="2">
        <f t="shared" si="11"/>
        <v>0</v>
      </c>
      <c r="CA13" s="2">
        <f t="shared" si="12"/>
        <v>0</v>
      </c>
      <c r="CB13" s="2">
        <f t="shared" si="13"/>
        <v>0</v>
      </c>
      <c r="CC13" s="2">
        <f t="shared" si="14"/>
        <v>0</v>
      </c>
      <c r="CD13" s="2">
        <f t="shared" si="15"/>
        <v>0</v>
      </c>
      <c r="CE13" s="2">
        <f t="shared" si="16"/>
        <v>0</v>
      </c>
    </row>
    <row r="14" spans="1:101" x14ac:dyDescent="0.25">
      <c r="A14" s="10" t="str">
        <f>IF(AND(MID(B14,11,2)="10",MID(B14,7,2)="SV",MID(B14,3,1)="T"),"ТА-1  -  "&amp;VLOOKUP("SVT",Справочники!$B$100:$C$115,2,FALSE),IF(MID(B14,1,2)="00",VLOOKUP(MID(B14,7,2),Справочники!$B$100:$C$115,2,FALSE),IF(MID(B14,3,1)="K","КА",IF(MID(B14,3,1)="T","ТА","-"))&amp;"-"&amp;MID(B14,1,2)*1&amp;IF(MID(B14,IF(MID(B14,11,2)="09",10,9),1)="A","А","")&amp;IF(MID(B14,IF(MID(B14,11,2)="09",10,9),1)="B","Б","")&amp;"  -  "&amp;VLOOKUP(IF(AND(MID(B14,7,2)="SV",MID(B14,3,1)="T"),"SVT",MID(B14,7,2)),Справочники!$B$100:$C$115,2,FALSE)))</f>
        <v>КА-4А  -  Тух</v>
      </c>
      <c r="B14" s="10" t="s">
        <v>417</v>
      </c>
      <c r="C14" s="18">
        <v>190</v>
      </c>
      <c r="D14" s="18">
        <v>130</v>
      </c>
      <c r="E14" s="22" t="s">
        <v>114</v>
      </c>
      <c r="F14" s="22">
        <v>3</v>
      </c>
      <c r="G14" s="22"/>
      <c r="H14" s="20">
        <f t="shared" ca="1" si="17"/>
        <v>1</v>
      </c>
      <c r="I14" s="16" t="str">
        <f t="shared" si="18"/>
        <v>04K002TUAN26</v>
      </c>
      <c r="J14" s="54">
        <v>195</v>
      </c>
      <c r="K14" s="54">
        <v>197</v>
      </c>
      <c r="L14" s="54">
        <v>195</v>
      </c>
      <c r="M14" s="54">
        <v>193</v>
      </c>
      <c r="N14" s="54">
        <v>195</v>
      </c>
      <c r="O14" s="54">
        <v>194</v>
      </c>
      <c r="P14" s="54">
        <v>195</v>
      </c>
      <c r="Q14" s="54">
        <v>195</v>
      </c>
      <c r="R14" s="54">
        <v>205</v>
      </c>
      <c r="S14" s="54">
        <v>203</v>
      </c>
      <c r="T14" s="54">
        <v>204</v>
      </c>
      <c r="U14" s="54">
        <v>198</v>
      </c>
      <c r="V14" s="54">
        <v>200</v>
      </c>
      <c r="W14" s="56">
        <v>200</v>
      </c>
      <c r="X14" s="2">
        <f t="shared" ca="1" si="19"/>
        <v>2</v>
      </c>
      <c r="Y14" s="2">
        <f t="shared" ca="1" si="0"/>
        <v>2</v>
      </c>
      <c r="Z14" s="2">
        <f t="shared" ca="1" si="0"/>
        <v>2</v>
      </c>
      <c r="AA14" s="2">
        <f t="shared" ca="1" si="0"/>
        <v>2</v>
      </c>
      <c r="AB14" s="2">
        <f t="shared" ca="1" si="0"/>
        <v>2</v>
      </c>
      <c r="AC14" s="2">
        <f t="shared" ca="1" si="0"/>
        <v>2</v>
      </c>
      <c r="AD14" s="2">
        <f t="shared" ca="1" si="0"/>
        <v>2</v>
      </c>
      <c r="AE14" s="2">
        <f t="shared" ca="1" si="0"/>
        <v>2</v>
      </c>
      <c r="AF14" s="2">
        <f t="shared" ca="1" si="0"/>
        <v>42</v>
      </c>
      <c r="AG14" s="2">
        <f t="shared" ca="1" si="0"/>
        <v>2</v>
      </c>
      <c r="AH14" s="2">
        <f t="shared" ca="1" si="0"/>
        <v>2</v>
      </c>
      <c r="AI14" s="2">
        <f t="shared" ca="1" si="0"/>
        <v>2</v>
      </c>
      <c r="AJ14" s="2">
        <f t="shared" ca="1" si="0"/>
        <v>2</v>
      </c>
      <c r="AK14" s="2">
        <f t="shared" ca="1" si="0"/>
        <v>42</v>
      </c>
      <c r="AL14" s="55">
        <v>152.33341403235923</v>
      </c>
      <c r="AM14" s="55">
        <v>154.09429735508644</v>
      </c>
      <c r="AN14" s="55">
        <v>154.90977015299026</v>
      </c>
      <c r="AO14" s="55">
        <v>153.51614648522983</v>
      </c>
      <c r="AP14" s="55">
        <v>153.93705693209375</v>
      </c>
      <c r="AQ14" s="55">
        <v>154.54951483891682</v>
      </c>
      <c r="AR14" s="55">
        <v>153.02937589170631</v>
      </c>
      <c r="AS14" s="55">
        <v>154.7757654817589</v>
      </c>
      <c r="AT14" s="55">
        <v>153.42665410343108</v>
      </c>
      <c r="AU14" s="55">
        <v>152.61909195464489</v>
      </c>
      <c r="AV14" s="55">
        <v>152.90956577695457</v>
      </c>
      <c r="AW14" s="55">
        <v>154.90400158923532</v>
      </c>
      <c r="AX14" s="55">
        <v>152.42272284252854</v>
      </c>
      <c r="AY14" s="55">
        <v>154.17326053326113</v>
      </c>
      <c r="AZ14" s="2">
        <f t="shared" ca="1" si="20"/>
        <v>0</v>
      </c>
      <c r="BA14" s="2">
        <f t="shared" ca="1" si="1"/>
        <v>0</v>
      </c>
      <c r="BB14" s="2">
        <f t="shared" ca="1" si="1"/>
        <v>0</v>
      </c>
      <c r="BC14" s="2">
        <f t="shared" ca="1" si="1"/>
        <v>0</v>
      </c>
      <c r="BD14" s="2">
        <f t="shared" ca="1" si="1"/>
        <v>0</v>
      </c>
      <c r="BE14" s="2">
        <f t="shared" ca="1" si="1"/>
        <v>0</v>
      </c>
      <c r="BF14" s="2">
        <f t="shared" ca="1" si="1"/>
        <v>0</v>
      </c>
      <c r="BG14" s="2">
        <f t="shared" ca="1" si="1"/>
        <v>0</v>
      </c>
      <c r="BH14" s="2">
        <f t="shared" ca="1" si="1"/>
        <v>1</v>
      </c>
      <c r="BI14" s="2">
        <f t="shared" ca="1" si="1"/>
        <v>0</v>
      </c>
      <c r="BJ14" s="2">
        <f t="shared" ca="1" si="1"/>
        <v>0</v>
      </c>
      <c r="BK14" s="2">
        <f t="shared" ca="1" si="1"/>
        <v>0</v>
      </c>
      <c r="BL14" s="2">
        <f t="shared" ca="1" si="1"/>
        <v>0</v>
      </c>
      <c r="BM14" s="2">
        <f t="shared" ca="1" si="1"/>
        <v>1</v>
      </c>
      <c r="BN14" s="2" t="str">
        <f t="shared" si="21"/>
        <v>TU</v>
      </c>
      <c r="BO14" s="2">
        <f>IF(AND(COUNTIF(J14:W14,"&gt;0")&gt;6,COUNTIF(J14:W14,"&gt;0")=SUM(BR14:CE14)),SUM(BR14:CE14),0)</f>
        <v>14</v>
      </c>
      <c r="BP14" s="2">
        <f t="shared" si="2"/>
        <v>0</v>
      </c>
      <c r="BQ14" s="127">
        <v>45999</v>
      </c>
      <c r="BR14" s="2">
        <f t="shared" si="3"/>
        <v>1</v>
      </c>
      <c r="BS14" s="2">
        <f t="shared" si="4"/>
        <v>1</v>
      </c>
      <c r="BT14" s="2">
        <f t="shared" si="5"/>
        <v>1</v>
      </c>
      <c r="BU14" s="2">
        <f t="shared" si="6"/>
        <v>1</v>
      </c>
      <c r="BV14" s="2">
        <f t="shared" si="7"/>
        <v>1</v>
      </c>
      <c r="BW14" s="2">
        <f t="shared" si="8"/>
        <v>1</v>
      </c>
      <c r="BX14" s="2">
        <f t="shared" si="9"/>
        <v>1</v>
      </c>
      <c r="BY14" s="2">
        <f t="shared" si="10"/>
        <v>1</v>
      </c>
      <c r="BZ14" s="2">
        <f t="shared" si="11"/>
        <v>1</v>
      </c>
      <c r="CA14" s="2">
        <f t="shared" si="12"/>
        <v>1</v>
      </c>
      <c r="CB14" s="2">
        <f t="shared" si="13"/>
        <v>1</v>
      </c>
      <c r="CC14" s="2">
        <f t="shared" si="14"/>
        <v>1</v>
      </c>
      <c r="CD14" s="2">
        <f t="shared" si="15"/>
        <v>1</v>
      </c>
      <c r="CE14" s="2">
        <f t="shared" si="16"/>
        <v>1</v>
      </c>
    </row>
    <row r="15" spans="1:101" x14ac:dyDescent="0.25">
      <c r="A15" s="10" t="str">
        <f>IF(AND(MID(B15,11,2)="10",MID(B15,7,2)="SV",MID(B15,3,1)="T"),"ТА-1  -  "&amp;VLOOKUP("SVT",Справочники!$B$100:$C$115,2,FALSE),IF(MID(B15,1,2)="00",VLOOKUP(MID(B15,7,2),Справочники!$B$100:$C$115,2,FALSE),IF(MID(B15,3,1)="K","КА",IF(MID(B15,3,1)="T","ТА","-"))&amp;"-"&amp;MID(B15,1,2)*1&amp;IF(MID(B15,IF(MID(B15,11,2)="09",10,9),1)="A","А","")&amp;IF(MID(B15,IF(MID(B15,11,2)="09",10,9),1)="B","Б","")&amp;"  -  "&amp;VLOOKUP(IF(AND(MID(B15,7,2)="SV",MID(B15,3,1)="T"),"SVT",MID(B15,7,2)),Справочники!$B$100:$C$115,2,FALSE)))</f>
        <v>КА-4Б  -  Тух</v>
      </c>
      <c r="B15" s="10" t="s">
        <v>418</v>
      </c>
      <c r="C15" s="18">
        <v>190</v>
      </c>
      <c r="D15" s="18">
        <v>130</v>
      </c>
      <c r="E15" s="22" t="s">
        <v>114</v>
      </c>
      <c r="F15" s="22">
        <v>3</v>
      </c>
      <c r="G15" s="22"/>
      <c r="H15" s="20">
        <f t="shared" ca="1" si="17"/>
        <v>0</v>
      </c>
      <c r="I15" s="16" t="str">
        <f t="shared" si="18"/>
        <v>04K002TUBN26</v>
      </c>
      <c r="J15" s="54">
        <v>190</v>
      </c>
      <c r="K15" s="54">
        <v>188</v>
      </c>
      <c r="L15" s="54">
        <v>185</v>
      </c>
      <c r="M15" s="54">
        <v>188</v>
      </c>
      <c r="N15" s="54">
        <v>191</v>
      </c>
      <c r="O15" s="54">
        <v>188</v>
      </c>
      <c r="P15" s="54">
        <v>189</v>
      </c>
      <c r="Q15" s="54">
        <v>190</v>
      </c>
      <c r="R15" s="54">
        <v>193</v>
      </c>
      <c r="S15" s="54">
        <v>188</v>
      </c>
      <c r="T15" s="54">
        <v>186</v>
      </c>
      <c r="U15" s="54">
        <v>185</v>
      </c>
      <c r="V15" s="54">
        <v>182</v>
      </c>
      <c r="W15" s="56">
        <v>180</v>
      </c>
      <c r="X15" s="2">
        <f t="shared" ca="1" si="19"/>
        <v>0</v>
      </c>
      <c r="Y15" s="2">
        <f t="shared" ca="1" si="0"/>
        <v>0</v>
      </c>
      <c r="Z15" s="2">
        <f t="shared" ca="1" si="0"/>
        <v>0</v>
      </c>
      <c r="AA15" s="2">
        <f t="shared" ca="1" si="0"/>
        <v>0</v>
      </c>
      <c r="AB15" s="2">
        <f t="shared" ca="1" si="0"/>
        <v>2</v>
      </c>
      <c r="AC15" s="2">
        <f t="shared" ca="1" si="0"/>
        <v>0</v>
      </c>
      <c r="AD15" s="2">
        <f t="shared" ca="1" si="0"/>
        <v>0</v>
      </c>
      <c r="AE15" s="2">
        <f t="shared" ca="1" si="0"/>
        <v>0</v>
      </c>
      <c r="AF15" s="2">
        <f t="shared" ca="1" si="0"/>
        <v>2</v>
      </c>
      <c r="AG15" s="2">
        <f t="shared" ca="1" si="0"/>
        <v>0</v>
      </c>
      <c r="AH15" s="2">
        <f t="shared" ca="1" si="0"/>
        <v>0</v>
      </c>
      <c r="AI15" s="2">
        <f t="shared" ca="1" si="0"/>
        <v>0</v>
      </c>
      <c r="AJ15" s="2">
        <f t="shared" ca="1" si="0"/>
        <v>0</v>
      </c>
      <c r="AK15" s="2">
        <f t="shared" ca="1" si="0"/>
        <v>0</v>
      </c>
      <c r="AL15" s="55">
        <v>155.7999823775925</v>
      </c>
      <c r="AM15" s="55">
        <v>158.16217669858412</v>
      </c>
      <c r="AN15" s="55">
        <v>157.21389186056982</v>
      </c>
      <c r="AO15" s="55">
        <v>155.42493483664052</v>
      </c>
      <c r="AP15" s="55">
        <v>155.93594316253746</v>
      </c>
      <c r="AQ15" s="55">
        <v>155.53182427193769</v>
      </c>
      <c r="AR15" s="55">
        <v>154.73084287304667</v>
      </c>
      <c r="AS15" s="55">
        <v>156.14280341794392</v>
      </c>
      <c r="AT15" s="55">
        <v>155.3397462226051</v>
      </c>
      <c r="AU15" s="55">
        <v>156.62372953904659</v>
      </c>
      <c r="AV15" s="55">
        <v>155.79055355702022</v>
      </c>
      <c r="AW15" s="55">
        <v>156.60342090410356</v>
      </c>
      <c r="AX15" s="55">
        <v>153.4183225934039</v>
      </c>
      <c r="AY15" s="55">
        <v>156.10948372002409</v>
      </c>
      <c r="AZ15" s="2">
        <f t="shared" ca="1" si="20"/>
        <v>0</v>
      </c>
      <c r="BA15" s="2">
        <f t="shared" ca="1" si="1"/>
        <v>0</v>
      </c>
      <c r="BB15" s="2">
        <f t="shared" ca="1" si="1"/>
        <v>0</v>
      </c>
      <c r="BC15" s="2">
        <f t="shared" ca="1" si="1"/>
        <v>0</v>
      </c>
      <c r="BD15" s="2">
        <f t="shared" ca="1" si="1"/>
        <v>0</v>
      </c>
      <c r="BE15" s="2">
        <f t="shared" ca="1" si="1"/>
        <v>0</v>
      </c>
      <c r="BF15" s="2">
        <f t="shared" ca="1" si="1"/>
        <v>0</v>
      </c>
      <c r="BG15" s="2">
        <f t="shared" ca="1" si="1"/>
        <v>0</v>
      </c>
      <c r="BH15" s="2">
        <f t="shared" ca="1" si="1"/>
        <v>0</v>
      </c>
      <c r="BI15" s="2">
        <f t="shared" ca="1" si="1"/>
        <v>0</v>
      </c>
      <c r="BJ15" s="2">
        <f t="shared" ca="1" si="1"/>
        <v>0</v>
      </c>
      <c r="BK15" s="2">
        <f t="shared" ca="1" si="1"/>
        <v>0</v>
      </c>
      <c r="BL15" s="2">
        <f t="shared" ca="1" si="1"/>
        <v>0</v>
      </c>
      <c r="BM15" s="2">
        <f t="shared" ca="1" si="1"/>
        <v>0</v>
      </c>
      <c r="BN15" s="2" t="str">
        <f t="shared" si="21"/>
        <v>TU</v>
      </c>
      <c r="BO15" s="2">
        <f>IF(AND(COUNTIF(J15:W15,"&gt;0")&gt;6,COUNTIF(J15:W15,"&gt;0")=SUM(BR15:CE15)),SUM(BR15:CE15),0)</f>
        <v>0</v>
      </c>
      <c r="BP15" s="2">
        <f t="shared" si="2"/>
        <v>0</v>
      </c>
      <c r="BR15" s="2">
        <f t="shared" si="3"/>
        <v>0</v>
      </c>
      <c r="BS15" s="2">
        <f t="shared" si="4"/>
        <v>0</v>
      </c>
      <c r="BT15" s="2">
        <f t="shared" si="5"/>
        <v>0</v>
      </c>
      <c r="BU15" s="2">
        <f t="shared" si="6"/>
        <v>0</v>
      </c>
      <c r="BV15" s="2">
        <f t="shared" si="7"/>
        <v>1</v>
      </c>
      <c r="BW15" s="2">
        <f t="shared" si="8"/>
        <v>0</v>
      </c>
      <c r="BX15" s="2">
        <f t="shared" si="9"/>
        <v>0</v>
      </c>
      <c r="BY15" s="2">
        <f t="shared" si="10"/>
        <v>0</v>
      </c>
      <c r="BZ15" s="2">
        <f t="shared" si="11"/>
        <v>1</v>
      </c>
      <c r="CA15" s="2">
        <f t="shared" si="12"/>
        <v>0</v>
      </c>
      <c r="CB15" s="2">
        <f t="shared" si="13"/>
        <v>0</v>
      </c>
      <c r="CC15" s="2">
        <f t="shared" si="14"/>
        <v>0</v>
      </c>
      <c r="CD15" s="2">
        <f t="shared" si="15"/>
        <v>0</v>
      </c>
      <c r="CE15" s="2">
        <f t="shared" si="16"/>
        <v>0</v>
      </c>
    </row>
    <row r="16" spans="1:101" x14ac:dyDescent="0.25">
      <c r="A16" s="10" t="str">
        <f>IF(AND(MID(B16,11,2)="10",MID(B16,7,2)="SV",MID(B16,3,1)="T"),"ТА-1  -  "&amp;VLOOKUP("SVT",Справочники!$B$100:$C$115,2,FALSE),IF(MID(B16,1,2)="00",VLOOKUP(MID(B16,7,2),Справочники!$B$100:$C$115,2,FALSE),IF(MID(B16,3,1)="K","КА",IF(MID(B16,3,1)="T","ТА","-"))&amp;"-"&amp;MID(B16,1,2)*1&amp;IF(MID(B16,IF(MID(B16,11,2)="09",10,9),1)="A","А","")&amp;IF(MID(B16,IF(MID(B16,11,2)="09",10,9),1)="B","Б","")&amp;"  -  "&amp;VLOOKUP(IF(AND(MID(B16,7,2)="SV",MID(B16,3,1)="T"),"SVT",MID(B16,7,2)),Справочники!$B$100:$C$115,2,FALSE)))</f>
        <v>КА-5  -  Тух</v>
      </c>
      <c r="B16" s="10" t="s">
        <v>419</v>
      </c>
      <c r="C16" s="18">
        <v>190</v>
      </c>
      <c r="D16" s="18">
        <v>130</v>
      </c>
      <c r="E16" s="22" t="s">
        <v>114</v>
      </c>
      <c r="F16" s="22">
        <v>3</v>
      </c>
      <c r="G16" s="22"/>
      <c r="H16" s="20">
        <f t="shared" ca="1" si="17"/>
        <v>0</v>
      </c>
      <c r="I16" s="16" t="str">
        <f t="shared" si="18"/>
        <v>05K002TU0L26</v>
      </c>
      <c r="J16" s="54">
        <v>0</v>
      </c>
      <c r="K16" s="54">
        <v>0</v>
      </c>
      <c r="L16" s="54">
        <v>0</v>
      </c>
      <c r="M16" s="54">
        <v>184.86954604166499</v>
      </c>
      <c r="N16" s="54">
        <v>192.44267937500001</v>
      </c>
      <c r="O16" s="54">
        <v>187.80059333333497</v>
      </c>
      <c r="P16" s="54">
        <v>184.81584208333499</v>
      </c>
      <c r="Q16" s="54">
        <v>184.86749114583</v>
      </c>
      <c r="R16" s="54">
        <v>180.91600124999999</v>
      </c>
      <c r="S16" s="54">
        <v>173.117404791665</v>
      </c>
      <c r="T16" s="54">
        <v>173.30280739583</v>
      </c>
      <c r="U16" s="54">
        <v>170.22324885416998</v>
      </c>
      <c r="V16" s="54">
        <v>173.51639177083001</v>
      </c>
      <c r="W16" s="56">
        <v>172.91380229166501</v>
      </c>
      <c r="X16" s="2">
        <f t="shared" ca="1" si="19"/>
        <v>0</v>
      </c>
      <c r="Y16" s="2">
        <f t="shared" ca="1" si="0"/>
        <v>0</v>
      </c>
      <c r="Z16" s="2">
        <f t="shared" ca="1" si="0"/>
        <v>0</v>
      </c>
      <c r="AA16" s="2">
        <f t="shared" ca="1" si="0"/>
        <v>0</v>
      </c>
      <c r="AB16" s="2">
        <f t="shared" ca="1" si="0"/>
        <v>2</v>
      </c>
      <c r="AC16" s="2">
        <f t="shared" ca="1" si="0"/>
        <v>0</v>
      </c>
      <c r="AD16" s="2">
        <f t="shared" ca="1" si="0"/>
        <v>0</v>
      </c>
      <c r="AE16" s="2">
        <f t="shared" ca="1" si="0"/>
        <v>0</v>
      </c>
      <c r="AF16" s="2">
        <f t="shared" ca="1" si="0"/>
        <v>0</v>
      </c>
      <c r="AG16" s="2">
        <f t="shared" ca="1" si="0"/>
        <v>0</v>
      </c>
      <c r="AH16" s="2">
        <f t="shared" ca="1" si="0"/>
        <v>0</v>
      </c>
      <c r="AI16" s="2">
        <f t="shared" ca="1" si="0"/>
        <v>0</v>
      </c>
      <c r="AJ16" s="2">
        <f t="shared" ca="1" si="0"/>
        <v>0</v>
      </c>
      <c r="AK16" s="2">
        <f t="shared" ca="1" si="0"/>
        <v>0</v>
      </c>
      <c r="AL16" s="55">
        <v>0</v>
      </c>
      <c r="AM16" s="55">
        <v>0</v>
      </c>
      <c r="AN16" s="55">
        <v>0</v>
      </c>
      <c r="AO16" s="55">
        <v>146.64353034998342</v>
      </c>
      <c r="AP16" s="55">
        <v>144.46365998729442</v>
      </c>
      <c r="AQ16" s="55">
        <v>158.99142492336514</v>
      </c>
      <c r="AR16" s="55">
        <v>164.8057135817711</v>
      </c>
      <c r="AS16" s="55">
        <v>164.72878389384366</v>
      </c>
      <c r="AT16" s="55">
        <v>165.00005548449548</v>
      </c>
      <c r="AU16" s="55">
        <v>165.92910380965839</v>
      </c>
      <c r="AV16" s="55">
        <v>165.14783905360619</v>
      </c>
      <c r="AW16" s="55">
        <v>165.74012296419627</v>
      </c>
      <c r="AX16" s="55">
        <v>161.5509377378317</v>
      </c>
      <c r="AY16" s="55">
        <v>164.87406154020255</v>
      </c>
      <c r="AZ16" s="2">
        <f t="shared" ca="1" si="20"/>
        <v>0</v>
      </c>
      <c r="BA16" s="2">
        <f t="shared" ca="1" si="1"/>
        <v>0</v>
      </c>
      <c r="BB16" s="2">
        <f t="shared" ca="1" si="1"/>
        <v>0</v>
      </c>
      <c r="BC16" s="2">
        <f t="shared" ca="1" si="1"/>
        <v>0</v>
      </c>
      <c r="BD16" s="2">
        <f t="shared" ca="1" si="1"/>
        <v>0</v>
      </c>
      <c r="BE16" s="2">
        <f t="shared" ca="1" si="1"/>
        <v>0</v>
      </c>
      <c r="BF16" s="2">
        <f t="shared" ca="1" si="1"/>
        <v>0</v>
      </c>
      <c r="BG16" s="2">
        <f t="shared" ca="1" si="1"/>
        <v>0</v>
      </c>
      <c r="BH16" s="2">
        <f t="shared" ca="1" si="1"/>
        <v>0</v>
      </c>
      <c r="BI16" s="2">
        <f t="shared" ca="1" si="1"/>
        <v>0</v>
      </c>
      <c r="BJ16" s="2">
        <f t="shared" ca="1" si="1"/>
        <v>0</v>
      </c>
      <c r="BK16" s="2">
        <f t="shared" ca="1" si="1"/>
        <v>0</v>
      </c>
      <c r="BL16" s="2">
        <f t="shared" ca="1" si="1"/>
        <v>0</v>
      </c>
      <c r="BM16" s="2">
        <f t="shared" ca="1" si="1"/>
        <v>0</v>
      </c>
      <c r="BN16" s="2" t="str">
        <f t="shared" si="21"/>
        <v>TU</v>
      </c>
      <c r="BO16" s="2">
        <f>IF(AND(COUNTIF(J16:W16,"&gt;0")&gt;6,COUNTIF(J16:W16,"&gt;0")=SUM(BR16:CE16)),SUM(BR16:CE16),0)</f>
        <v>0</v>
      </c>
      <c r="BP16" s="2">
        <f t="shared" si="2"/>
        <v>0</v>
      </c>
      <c r="BR16" s="2">
        <f t="shared" si="3"/>
        <v>0</v>
      </c>
      <c r="BS16" s="2">
        <f t="shared" si="4"/>
        <v>0</v>
      </c>
      <c r="BT16" s="2">
        <f t="shared" si="5"/>
        <v>0</v>
      </c>
      <c r="BU16" s="2">
        <f t="shared" si="6"/>
        <v>0</v>
      </c>
      <c r="BV16" s="2">
        <f t="shared" si="7"/>
        <v>1</v>
      </c>
      <c r="BW16" s="2">
        <f t="shared" si="8"/>
        <v>0</v>
      </c>
      <c r="BX16" s="2">
        <f t="shared" si="9"/>
        <v>0</v>
      </c>
      <c r="BY16" s="2">
        <f t="shared" si="10"/>
        <v>0</v>
      </c>
      <c r="BZ16" s="2">
        <f t="shared" si="11"/>
        <v>0</v>
      </c>
      <c r="CA16" s="2">
        <f t="shared" si="12"/>
        <v>0</v>
      </c>
      <c r="CB16" s="2">
        <f t="shared" si="13"/>
        <v>0</v>
      </c>
      <c r="CC16" s="2">
        <f t="shared" si="14"/>
        <v>0</v>
      </c>
      <c r="CD16" s="2">
        <f t="shared" si="15"/>
        <v>0</v>
      </c>
      <c r="CE16" s="2">
        <f t="shared" si="16"/>
        <v>0</v>
      </c>
    </row>
    <row r="17" spans="1:83" x14ac:dyDescent="0.25">
      <c r="A17" s="10" t="str">
        <f>IF(AND(MID(B17,11,2)="10",MID(B17,7,2)="SV",MID(B17,3,1)="T"),"ТА-1  -  "&amp;VLOOKUP("SVT",Справочники!$B$100:$C$115,2,FALSE),IF(MID(B17,1,2)="00",VLOOKUP(MID(B17,7,2),Справочники!$B$100:$C$115,2,FALSE),IF(MID(B17,3,1)="K","КА",IF(MID(B17,3,1)="T","ТА","-"))&amp;"-"&amp;MID(B17,1,2)*1&amp;IF(MID(B17,IF(MID(B17,11,2)="09",10,9),1)="A","А","")&amp;IF(MID(B17,IF(MID(B17,11,2)="09",10,9),1)="B","Б","")&amp;"  -  "&amp;VLOOKUP(IF(AND(MID(B17,7,2)="SV",MID(B17,3,1)="T"),"SVT",MID(B17,7,2)),Справочники!$B$100:$C$115,2,FALSE)))</f>
        <v>КА-6  -  Тух</v>
      </c>
      <c r="B17" s="10" t="s">
        <v>420</v>
      </c>
      <c r="C17" s="18">
        <v>175</v>
      </c>
      <c r="D17" s="18">
        <v>130</v>
      </c>
      <c r="E17" s="22" t="s">
        <v>114</v>
      </c>
      <c r="F17" s="22">
        <v>3</v>
      </c>
      <c r="G17" s="22"/>
      <c r="H17" s="20">
        <f t="shared" ca="1" si="17"/>
        <v>0</v>
      </c>
      <c r="I17" s="16" t="str">
        <f t="shared" si="18"/>
        <v>06K002TU0L26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6">
        <v>0</v>
      </c>
      <c r="X17" s="2">
        <f t="shared" ca="1" si="19"/>
        <v>0</v>
      </c>
      <c r="Y17" s="2">
        <f t="shared" ca="1" si="0"/>
        <v>0</v>
      </c>
      <c r="Z17" s="2">
        <f t="shared" ca="1" si="0"/>
        <v>0</v>
      </c>
      <c r="AA17" s="2">
        <f t="shared" ca="1" si="0"/>
        <v>0</v>
      </c>
      <c r="AB17" s="2">
        <f t="shared" ca="1" si="0"/>
        <v>0</v>
      </c>
      <c r="AC17" s="2">
        <f t="shared" ca="1" si="0"/>
        <v>0</v>
      </c>
      <c r="AD17" s="2">
        <f t="shared" ca="1" si="0"/>
        <v>0</v>
      </c>
      <c r="AE17" s="2">
        <f t="shared" ca="1" si="0"/>
        <v>0</v>
      </c>
      <c r="AF17" s="2">
        <f t="shared" ca="1" si="0"/>
        <v>0</v>
      </c>
      <c r="AG17" s="2">
        <f t="shared" ca="1" si="0"/>
        <v>0</v>
      </c>
      <c r="AH17" s="2">
        <f t="shared" ca="1" si="0"/>
        <v>0</v>
      </c>
      <c r="AI17" s="2">
        <f t="shared" ca="1" si="0"/>
        <v>0</v>
      </c>
      <c r="AJ17" s="2">
        <f t="shared" ca="1" si="0"/>
        <v>0</v>
      </c>
      <c r="AK17" s="2">
        <f t="shared" ca="1" si="0"/>
        <v>0</v>
      </c>
      <c r="AL17" s="55">
        <v>0</v>
      </c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5">
        <v>0</v>
      </c>
      <c r="AX17" s="55">
        <v>0</v>
      </c>
      <c r="AY17" s="55">
        <v>0</v>
      </c>
      <c r="AZ17" s="2">
        <f t="shared" ca="1" si="20"/>
        <v>0</v>
      </c>
      <c r="BA17" s="2">
        <f t="shared" ca="1" si="1"/>
        <v>0</v>
      </c>
      <c r="BB17" s="2">
        <f t="shared" ca="1" si="1"/>
        <v>0</v>
      </c>
      <c r="BC17" s="2">
        <f t="shared" ca="1" si="1"/>
        <v>0</v>
      </c>
      <c r="BD17" s="2">
        <f t="shared" ca="1" si="1"/>
        <v>0</v>
      </c>
      <c r="BE17" s="2">
        <f t="shared" ca="1" si="1"/>
        <v>0</v>
      </c>
      <c r="BF17" s="2">
        <f t="shared" ca="1" si="1"/>
        <v>0</v>
      </c>
      <c r="BG17" s="2">
        <f t="shared" ca="1" si="1"/>
        <v>0</v>
      </c>
      <c r="BH17" s="2">
        <f t="shared" ca="1" si="1"/>
        <v>0</v>
      </c>
      <c r="BI17" s="2">
        <f t="shared" ca="1" si="1"/>
        <v>0</v>
      </c>
      <c r="BJ17" s="2">
        <f t="shared" ca="1" si="1"/>
        <v>0</v>
      </c>
      <c r="BK17" s="2">
        <f t="shared" ca="1" si="1"/>
        <v>0</v>
      </c>
      <c r="BL17" s="2">
        <f t="shared" ca="1" si="1"/>
        <v>0</v>
      </c>
      <c r="BM17" s="2">
        <f t="shared" ca="1" si="1"/>
        <v>0</v>
      </c>
      <c r="BN17" s="2" t="str">
        <f t="shared" si="21"/>
        <v>TU</v>
      </c>
      <c r="BP17" s="2">
        <f t="shared" si="2"/>
        <v>0</v>
      </c>
      <c r="BR17" s="2">
        <f t="shared" si="3"/>
        <v>0</v>
      </c>
      <c r="BS17" s="2">
        <f t="shared" si="4"/>
        <v>0</v>
      </c>
      <c r="BT17" s="2">
        <f t="shared" si="5"/>
        <v>0</v>
      </c>
      <c r="BU17" s="2">
        <f t="shared" si="6"/>
        <v>0</v>
      </c>
      <c r="BV17" s="2">
        <f t="shared" si="7"/>
        <v>0</v>
      </c>
      <c r="BW17" s="2">
        <f t="shared" si="8"/>
        <v>0</v>
      </c>
      <c r="BX17" s="2">
        <f t="shared" si="9"/>
        <v>0</v>
      </c>
      <c r="BY17" s="2">
        <f t="shared" si="10"/>
        <v>0</v>
      </c>
      <c r="BZ17" s="2">
        <f t="shared" si="11"/>
        <v>0</v>
      </c>
      <c r="CA17" s="2">
        <f t="shared" si="12"/>
        <v>0</v>
      </c>
      <c r="CB17" s="2">
        <f t="shared" si="13"/>
        <v>0</v>
      </c>
      <c r="CC17" s="2">
        <f t="shared" si="14"/>
        <v>0</v>
      </c>
      <c r="CD17" s="2">
        <f t="shared" si="15"/>
        <v>0</v>
      </c>
      <c r="CE17" s="2">
        <f t="shared" si="16"/>
        <v>0</v>
      </c>
    </row>
    <row r="18" spans="1:83" x14ac:dyDescent="0.25">
      <c r="A18" s="10" t="str">
        <f>IF(AND(MID(B18,11,2)="10",MID(B18,7,2)="SV",MID(B18,3,1)="T"),"ТА-1  -  "&amp;VLOOKUP("SVT",Справочники!$B$100:$C$115,2,FALSE),IF(MID(B18,1,2)="00",VLOOKUP(MID(B18,7,2),Справочники!$B$100:$C$115,2,FALSE),IF(MID(B18,3,1)="K","КА",IF(MID(B18,3,1)="T","ТА","-"))&amp;"-"&amp;MID(B18,1,2)*1&amp;IF(MID(B18,IF(MID(B18,11,2)="09",10,9),1)="A","А","")&amp;IF(MID(B18,IF(MID(B18,11,2)="09",10,9),1)="B","Б","")&amp;"  -  "&amp;VLOOKUP(IF(AND(MID(B18,7,2)="SV",MID(B18,3,1)="T"),"SVT",MID(B18,7,2)),Справочники!$B$100:$C$115,2,FALSE)))</f>
        <v>КА-7  -  Тух</v>
      </c>
      <c r="B18" s="10" t="s">
        <v>421</v>
      </c>
      <c r="C18" s="18">
        <v>175</v>
      </c>
      <c r="D18" s="18">
        <v>130</v>
      </c>
      <c r="E18" s="22" t="s">
        <v>114</v>
      </c>
      <c r="F18" s="22">
        <v>3</v>
      </c>
      <c r="G18" s="22"/>
      <c r="H18" s="20">
        <f t="shared" ca="1" si="17"/>
        <v>0</v>
      </c>
      <c r="I18" s="16" t="str">
        <f t="shared" si="18"/>
        <v>07K002TU0L26</v>
      </c>
      <c r="J18" s="54">
        <v>145.998956875</v>
      </c>
      <c r="K18" s="54">
        <v>146.94704999999999</v>
      </c>
      <c r="L18" s="54">
        <v>145.70694395832999</v>
      </c>
      <c r="M18" s="54">
        <v>149.00520979166998</v>
      </c>
      <c r="N18" s="54">
        <v>150.05885458333501</v>
      </c>
      <c r="O18" s="54">
        <v>151.26301958332999</v>
      </c>
      <c r="P18" s="54">
        <v>151.00694333333502</v>
      </c>
      <c r="Q18" s="54">
        <v>150.59982562499999</v>
      </c>
      <c r="R18" s="54">
        <v>151.45225708333498</v>
      </c>
      <c r="S18" s="54">
        <v>149.08437458333501</v>
      </c>
      <c r="T18" s="54">
        <v>145.07812354166498</v>
      </c>
      <c r="U18" s="54">
        <v>141.97083333333001</v>
      </c>
      <c r="V18" s="54">
        <v>139.06649291667</v>
      </c>
      <c r="W18" s="56">
        <v>142.838541875</v>
      </c>
      <c r="X18" s="2">
        <f t="shared" ca="1" si="19"/>
        <v>0</v>
      </c>
      <c r="Y18" s="2">
        <f t="shared" ca="1" si="0"/>
        <v>0</v>
      </c>
      <c r="Z18" s="2">
        <f t="shared" ca="1" si="0"/>
        <v>0</v>
      </c>
      <c r="AA18" s="2">
        <f t="shared" ca="1" si="0"/>
        <v>0</v>
      </c>
      <c r="AB18" s="2">
        <f t="shared" ca="1" si="0"/>
        <v>0</v>
      </c>
      <c r="AC18" s="2">
        <f t="shared" ca="1" si="0"/>
        <v>0</v>
      </c>
      <c r="AD18" s="2">
        <f t="shared" ca="1" si="0"/>
        <v>0</v>
      </c>
      <c r="AE18" s="2">
        <f t="shared" ca="1" si="0"/>
        <v>0</v>
      </c>
      <c r="AF18" s="2">
        <f t="shared" ca="1" si="0"/>
        <v>0</v>
      </c>
      <c r="AG18" s="2">
        <f t="shared" ca="1" si="0"/>
        <v>0</v>
      </c>
      <c r="AH18" s="2">
        <f t="shared" ca="1" si="0"/>
        <v>0</v>
      </c>
      <c r="AI18" s="2">
        <f t="shared" ca="1" si="0"/>
        <v>0</v>
      </c>
      <c r="AJ18" s="2">
        <f t="shared" ca="1" si="0"/>
        <v>0</v>
      </c>
      <c r="AK18" s="2">
        <f t="shared" ca="1" si="0"/>
        <v>0</v>
      </c>
      <c r="AL18" s="55">
        <v>148.11094244074721</v>
      </c>
      <c r="AM18" s="55">
        <v>150.29039363294527</v>
      </c>
      <c r="AN18" s="55">
        <v>150.24461924696703</v>
      </c>
      <c r="AO18" s="55">
        <v>151.24159351249705</v>
      </c>
      <c r="AP18" s="55">
        <v>143.42460943176252</v>
      </c>
      <c r="AQ18" s="55">
        <v>147.26634441660858</v>
      </c>
      <c r="AR18" s="55">
        <v>146.58421142894917</v>
      </c>
      <c r="AS18" s="55">
        <v>146.7210748453482</v>
      </c>
      <c r="AT18" s="55">
        <v>147.60249068948505</v>
      </c>
      <c r="AU18" s="55">
        <v>149.02331557698614</v>
      </c>
      <c r="AV18" s="55">
        <v>146.4777979191756</v>
      </c>
      <c r="AW18" s="55">
        <v>145.4362277748142</v>
      </c>
      <c r="AX18" s="55">
        <v>143.1304973968071</v>
      </c>
      <c r="AY18" s="55">
        <v>144.69802692797174</v>
      </c>
      <c r="AZ18" s="2">
        <f t="shared" ca="1" si="20"/>
        <v>0</v>
      </c>
      <c r="BA18" s="2">
        <f t="shared" ca="1" si="1"/>
        <v>0</v>
      </c>
      <c r="BB18" s="2">
        <f t="shared" ca="1" si="1"/>
        <v>0</v>
      </c>
      <c r="BC18" s="2">
        <f t="shared" ca="1" si="1"/>
        <v>0</v>
      </c>
      <c r="BD18" s="2">
        <f t="shared" ca="1" si="1"/>
        <v>0</v>
      </c>
      <c r="BE18" s="2">
        <f t="shared" ca="1" si="1"/>
        <v>0</v>
      </c>
      <c r="BF18" s="2">
        <f t="shared" ca="1" si="1"/>
        <v>0</v>
      </c>
      <c r="BG18" s="2">
        <f t="shared" ca="1" si="1"/>
        <v>0</v>
      </c>
      <c r="BH18" s="2">
        <f t="shared" ca="1" si="1"/>
        <v>0</v>
      </c>
      <c r="BI18" s="2">
        <f t="shared" ca="1" si="1"/>
        <v>0</v>
      </c>
      <c r="BJ18" s="2">
        <f t="shared" ca="1" si="1"/>
        <v>0</v>
      </c>
      <c r="BK18" s="2">
        <f t="shared" ca="1" si="1"/>
        <v>0</v>
      </c>
      <c r="BL18" s="2">
        <f t="shared" ca="1" si="1"/>
        <v>0</v>
      </c>
      <c r="BM18" s="2">
        <f t="shared" ca="1" si="1"/>
        <v>0</v>
      </c>
      <c r="BN18" s="2" t="str">
        <f t="shared" si="21"/>
        <v>TU</v>
      </c>
      <c r="BO18" s="2">
        <f>IF(AND(COUNTIF(J18:W18,"&gt;0")&gt;6,COUNTIF(J18:W18,"&gt;0")=SUM(BR18:CE18)),SUM(BR18:CE18),0)</f>
        <v>0</v>
      </c>
      <c r="BP18" s="2">
        <f t="shared" si="2"/>
        <v>1</v>
      </c>
      <c r="BR18" s="2">
        <f t="shared" si="3"/>
        <v>0</v>
      </c>
      <c r="BS18" s="2">
        <f t="shared" si="4"/>
        <v>0</v>
      </c>
      <c r="BT18" s="2">
        <f t="shared" si="5"/>
        <v>0</v>
      </c>
      <c r="BU18" s="2">
        <f t="shared" si="6"/>
        <v>0</v>
      </c>
      <c r="BV18" s="2">
        <f t="shared" si="7"/>
        <v>0</v>
      </c>
      <c r="BW18" s="2">
        <f t="shared" si="8"/>
        <v>0</v>
      </c>
      <c r="BX18" s="2">
        <f t="shared" si="9"/>
        <v>0</v>
      </c>
      <c r="BY18" s="2">
        <f t="shared" si="10"/>
        <v>0</v>
      </c>
      <c r="BZ18" s="2">
        <f t="shared" si="11"/>
        <v>0</v>
      </c>
      <c r="CA18" s="2">
        <f t="shared" si="12"/>
        <v>0</v>
      </c>
      <c r="CB18" s="2">
        <f t="shared" si="13"/>
        <v>0</v>
      </c>
      <c r="CC18" s="2">
        <f t="shared" si="14"/>
        <v>0</v>
      </c>
      <c r="CD18" s="2">
        <f t="shared" si="15"/>
        <v>0</v>
      </c>
      <c r="CE18" s="2">
        <f t="shared" si="16"/>
        <v>0</v>
      </c>
    </row>
    <row r="19" spans="1:83" x14ac:dyDescent="0.25">
      <c r="A19" s="10" t="str">
        <f>IF(AND(MID(B19,11,2)="10",MID(B19,7,2)="SV",MID(B19,3,1)="T"),"ТА-1  -  "&amp;VLOOKUP("SVT",Справочники!$B$100:$C$115,2,FALSE),IF(MID(B19,1,2)="00",VLOOKUP(MID(B19,7,2),Справочники!$B$100:$C$115,2,FALSE),IF(MID(B19,3,1)="K","КА",IF(MID(B19,3,1)="T","ТА","-"))&amp;"-"&amp;MID(B19,1,2)*1&amp;IF(MID(B19,IF(MID(B19,11,2)="09",10,9),1)="A","А","")&amp;IF(MID(B19,IF(MID(B19,11,2)="09",10,9),1)="B","Б","")&amp;"  -  "&amp;VLOOKUP(IF(AND(MID(B19,7,2)="SV",MID(B19,3,1)="T"),"SVT",MID(B19,7,2)),Справочники!$B$100:$C$115,2,FALSE)))</f>
        <v>КА-8  -  Тух</v>
      </c>
      <c r="B19" s="10" t="s">
        <v>422</v>
      </c>
      <c r="C19" s="18">
        <v>175</v>
      </c>
      <c r="D19" s="18">
        <v>130</v>
      </c>
      <c r="E19" s="22" t="s">
        <v>114</v>
      </c>
      <c r="F19" s="22">
        <v>3</v>
      </c>
      <c r="G19" s="22"/>
      <c r="H19" s="20">
        <f t="shared" ca="1" si="17"/>
        <v>0</v>
      </c>
      <c r="I19" s="16" t="str">
        <f t="shared" si="18"/>
        <v>08K002TU0L26</v>
      </c>
      <c r="J19" s="54">
        <v>161.879412708335</v>
      </c>
      <c r="K19" s="54">
        <v>163.23648739583001</v>
      </c>
      <c r="L19" s="54">
        <v>161.31757822917001</v>
      </c>
      <c r="M19" s="54">
        <v>162.26633416666999</v>
      </c>
      <c r="N19" s="54">
        <v>163.19847666666999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6">
        <v>0</v>
      </c>
      <c r="X19" s="2">
        <f t="shared" ca="1" si="19"/>
        <v>0</v>
      </c>
      <c r="Y19" s="2">
        <f t="shared" ca="1" si="0"/>
        <v>0</v>
      </c>
      <c r="Z19" s="2">
        <f t="shared" ca="1" si="0"/>
        <v>0</v>
      </c>
      <c r="AA19" s="2">
        <f t="shared" ca="1" si="0"/>
        <v>0</v>
      </c>
      <c r="AB19" s="2">
        <f t="shared" ca="1" si="0"/>
        <v>0</v>
      </c>
      <c r="AC19" s="2">
        <f t="shared" ca="1" si="0"/>
        <v>0</v>
      </c>
      <c r="AD19" s="2">
        <f t="shared" ca="1" si="0"/>
        <v>0</v>
      </c>
      <c r="AE19" s="2">
        <f t="shared" ca="1" si="0"/>
        <v>0</v>
      </c>
      <c r="AF19" s="2">
        <f t="shared" ca="1" si="0"/>
        <v>0</v>
      </c>
      <c r="AG19" s="2">
        <f t="shared" ca="1" si="0"/>
        <v>0</v>
      </c>
      <c r="AH19" s="2">
        <f t="shared" ca="1" si="0"/>
        <v>0</v>
      </c>
      <c r="AI19" s="2">
        <f t="shared" ca="1" si="0"/>
        <v>0</v>
      </c>
      <c r="AJ19" s="2">
        <f t="shared" ca="1" si="0"/>
        <v>0</v>
      </c>
      <c r="AK19" s="2">
        <f t="shared" ca="1" si="0"/>
        <v>0</v>
      </c>
      <c r="AL19" s="55">
        <v>168.17753113927247</v>
      </c>
      <c r="AM19" s="55">
        <v>167.68917624930845</v>
      </c>
      <c r="AN19" s="55">
        <v>166.84945076609225</v>
      </c>
      <c r="AO19" s="55">
        <v>168.79858329084075</v>
      </c>
      <c r="AP19" s="55">
        <v>167.98729166208003</v>
      </c>
      <c r="AQ19" s="55">
        <v>0</v>
      </c>
      <c r="AR19" s="55">
        <v>0</v>
      </c>
      <c r="AS19" s="55">
        <v>0</v>
      </c>
      <c r="AT19" s="55">
        <v>0</v>
      </c>
      <c r="AU19" s="55">
        <v>0</v>
      </c>
      <c r="AV19" s="55">
        <v>0</v>
      </c>
      <c r="AW19" s="55">
        <v>0</v>
      </c>
      <c r="AX19" s="55">
        <v>0</v>
      </c>
      <c r="AY19" s="55">
        <v>0</v>
      </c>
      <c r="AZ19" s="2">
        <f t="shared" ca="1" si="20"/>
        <v>0</v>
      </c>
      <c r="BA19" s="2">
        <f t="shared" ca="1" si="1"/>
        <v>0</v>
      </c>
      <c r="BB19" s="2">
        <f t="shared" ca="1" si="1"/>
        <v>0</v>
      </c>
      <c r="BC19" s="2">
        <f t="shared" ca="1" si="1"/>
        <v>0</v>
      </c>
      <c r="BD19" s="2">
        <f t="shared" ca="1" si="1"/>
        <v>0</v>
      </c>
      <c r="BE19" s="2">
        <f t="shared" ca="1" si="1"/>
        <v>0</v>
      </c>
      <c r="BF19" s="2">
        <f t="shared" ca="1" si="1"/>
        <v>0</v>
      </c>
      <c r="BG19" s="2">
        <f t="shared" ca="1" si="1"/>
        <v>0</v>
      </c>
      <c r="BH19" s="2">
        <f t="shared" ca="1" si="1"/>
        <v>0</v>
      </c>
      <c r="BI19" s="2">
        <f t="shared" ca="1" si="1"/>
        <v>0</v>
      </c>
      <c r="BJ19" s="2">
        <f t="shared" ca="1" si="1"/>
        <v>0</v>
      </c>
      <c r="BK19" s="2">
        <f t="shared" ca="1" si="1"/>
        <v>0</v>
      </c>
      <c r="BL19" s="2">
        <f t="shared" ca="1" si="1"/>
        <v>0</v>
      </c>
      <c r="BM19" s="2">
        <f t="shared" ca="1" si="1"/>
        <v>0</v>
      </c>
      <c r="BN19" s="2" t="str">
        <f t="shared" si="21"/>
        <v>TU</v>
      </c>
      <c r="BP19" s="2">
        <f t="shared" si="2"/>
        <v>0</v>
      </c>
      <c r="BR19" s="2">
        <f t="shared" si="3"/>
        <v>0</v>
      </c>
      <c r="BS19" s="2">
        <f t="shared" si="4"/>
        <v>0</v>
      </c>
      <c r="BT19" s="2">
        <f t="shared" si="5"/>
        <v>0</v>
      </c>
      <c r="BU19" s="2">
        <f t="shared" si="6"/>
        <v>0</v>
      </c>
      <c r="BV19" s="2">
        <f t="shared" si="7"/>
        <v>0</v>
      </c>
      <c r="BW19" s="2">
        <f t="shared" si="8"/>
        <v>0</v>
      </c>
      <c r="BX19" s="2">
        <f t="shared" si="9"/>
        <v>0</v>
      </c>
      <c r="BY19" s="2">
        <f t="shared" si="10"/>
        <v>0</v>
      </c>
      <c r="BZ19" s="2">
        <f t="shared" si="11"/>
        <v>0</v>
      </c>
      <c r="CA19" s="2">
        <f t="shared" si="12"/>
        <v>0</v>
      </c>
      <c r="CB19" s="2">
        <f t="shared" si="13"/>
        <v>0</v>
      </c>
      <c r="CC19" s="2">
        <f t="shared" si="14"/>
        <v>0</v>
      </c>
      <c r="CD19" s="2">
        <f t="shared" si="15"/>
        <v>0</v>
      </c>
      <c r="CE19" s="2">
        <f t="shared" si="16"/>
        <v>0</v>
      </c>
    </row>
    <row r="20" spans="1:83" x14ac:dyDescent="0.25">
      <c r="A20" s="10" t="str">
        <f>IF(AND(MID(B20,11,2)="10",MID(B20,7,2)="SV",MID(B20,3,1)="T"),"ТА-1  -  "&amp;VLOOKUP("SVT",Справочники!$B$100:$C$115,2,FALSE),IF(MID(B20,1,2)="00",VLOOKUP(MID(B20,7,2),Справочники!$B$100:$C$115,2,FALSE),IF(MID(B20,3,1)="K","КА",IF(MID(B20,3,1)="T","ТА","-"))&amp;"-"&amp;MID(B20,1,2)*1&amp;IF(MID(B20,IF(MID(B20,11,2)="09",10,9),1)="A","А","")&amp;IF(MID(B20,IF(MID(B20,11,2)="09",10,9),1)="B","Б","")&amp;"  -  "&amp;VLOOKUP(IF(AND(MID(B20,7,2)="SV",MID(B20,3,1)="T"),"SVT",MID(B20,7,2)),Справочники!$B$100:$C$115,2,FALSE)))</f>
        <v>КА-9  -  Тух</v>
      </c>
      <c r="B20" s="10" t="s">
        <v>423</v>
      </c>
      <c r="C20" s="18">
        <v>175</v>
      </c>
      <c r="D20" s="18">
        <v>130</v>
      </c>
      <c r="E20" s="22" t="s">
        <v>114</v>
      </c>
      <c r="F20" s="22">
        <v>3</v>
      </c>
      <c r="G20" s="22"/>
      <c r="H20" s="20">
        <f t="shared" ca="1" si="17"/>
        <v>0</v>
      </c>
      <c r="I20" s="16" t="str">
        <f t="shared" si="18"/>
        <v>09K002TU0L26</v>
      </c>
      <c r="J20" s="54">
        <v>146.6166096310929</v>
      </c>
      <c r="K20" s="54">
        <v>150.95514507997035</v>
      </c>
      <c r="L20" s="54">
        <v>149.91576756388073</v>
      </c>
      <c r="M20" s="54">
        <v>146.03822970024379</v>
      </c>
      <c r="N20" s="54">
        <v>149.84379151663916</v>
      </c>
      <c r="O20" s="54">
        <v>154.68106940865459</v>
      </c>
      <c r="P20" s="54">
        <v>155.81264913343341</v>
      </c>
      <c r="Q20" s="54">
        <v>156.91673306996293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6">
        <v>0</v>
      </c>
      <c r="X20" s="2">
        <f t="shared" ca="1" si="19"/>
        <v>0</v>
      </c>
      <c r="Y20" s="2">
        <f t="shared" ca="1" si="0"/>
        <v>0</v>
      </c>
      <c r="Z20" s="2">
        <f t="shared" ca="1" si="0"/>
        <v>0</v>
      </c>
      <c r="AA20" s="2">
        <f t="shared" ca="1" si="0"/>
        <v>0</v>
      </c>
      <c r="AB20" s="2">
        <f t="shared" ca="1" si="0"/>
        <v>0</v>
      </c>
      <c r="AC20" s="2">
        <f t="shared" ca="1" si="0"/>
        <v>0</v>
      </c>
      <c r="AD20" s="2">
        <f t="shared" ca="1" si="0"/>
        <v>0</v>
      </c>
      <c r="AE20" s="2">
        <f t="shared" ca="1" si="0"/>
        <v>0</v>
      </c>
      <c r="AF20" s="2">
        <f t="shared" ca="1" si="0"/>
        <v>0</v>
      </c>
      <c r="AG20" s="2">
        <f t="shared" ca="1" si="0"/>
        <v>0</v>
      </c>
      <c r="AH20" s="2">
        <f t="shared" ca="1" si="0"/>
        <v>0</v>
      </c>
      <c r="AI20" s="2">
        <f t="shared" ca="1" si="0"/>
        <v>0</v>
      </c>
      <c r="AJ20" s="2">
        <f t="shared" ca="1" si="0"/>
        <v>0</v>
      </c>
      <c r="AK20" s="2">
        <f t="shared" ca="1" si="0"/>
        <v>0</v>
      </c>
      <c r="AL20" s="55">
        <v>157.11455350042289</v>
      </c>
      <c r="AM20" s="55">
        <v>157.8210581666317</v>
      </c>
      <c r="AN20" s="55">
        <v>157.77066724489896</v>
      </c>
      <c r="AO20" s="55">
        <v>157.92926932431877</v>
      </c>
      <c r="AP20" s="55">
        <v>158.40788266456619</v>
      </c>
      <c r="AQ20" s="55">
        <v>158.84441281111404</v>
      </c>
      <c r="AR20" s="55">
        <v>158.82434299103318</v>
      </c>
      <c r="AS20" s="55">
        <v>158.46203473788577</v>
      </c>
      <c r="AT20" s="55">
        <v>0</v>
      </c>
      <c r="AU20" s="55">
        <v>0</v>
      </c>
      <c r="AV20" s="55">
        <v>0</v>
      </c>
      <c r="AW20" s="55">
        <v>0</v>
      </c>
      <c r="AX20" s="55">
        <v>0</v>
      </c>
      <c r="AY20" s="55">
        <v>0</v>
      </c>
      <c r="AZ20" s="2">
        <f t="shared" ca="1" si="20"/>
        <v>0</v>
      </c>
      <c r="BA20" s="2">
        <f t="shared" ca="1" si="1"/>
        <v>0</v>
      </c>
      <c r="BB20" s="2">
        <f t="shared" ca="1" si="1"/>
        <v>0</v>
      </c>
      <c r="BC20" s="2">
        <f t="shared" ca="1" si="1"/>
        <v>0</v>
      </c>
      <c r="BD20" s="2">
        <f t="shared" ca="1" si="1"/>
        <v>0</v>
      </c>
      <c r="BE20" s="2">
        <f t="shared" ca="1" si="1"/>
        <v>0</v>
      </c>
      <c r="BF20" s="2">
        <f t="shared" ca="1" si="1"/>
        <v>0</v>
      </c>
      <c r="BG20" s="2">
        <f t="shared" ca="1" si="1"/>
        <v>0</v>
      </c>
      <c r="BH20" s="2">
        <f t="shared" ca="1" si="1"/>
        <v>0</v>
      </c>
      <c r="BI20" s="2">
        <f t="shared" ca="1" si="1"/>
        <v>0</v>
      </c>
      <c r="BJ20" s="2">
        <f t="shared" ca="1" si="1"/>
        <v>0</v>
      </c>
      <c r="BK20" s="2">
        <f t="shared" ca="1" si="1"/>
        <v>0</v>
      </c>
      <c r="BL20" s="2">
        <f t="shared" ca="1" si="1"/>
        <v>0</v>
      </c>
      <c r="BM20" s="2">
        <f t="shared" ca="1" si="1"/>
        <v>0</v>
      </c>
      <c r="BN20" s="2" t="str">
        <f t="shared" si="21"/>
        <v>TU</v>
      </c>
      <c r="BP20" s="2">
        <f t="shared" si="2"/>
        <v>1</v>
      </c>
      <c r="BR20" s="2">
        <f t="shared" si="3"/>
        <v>0</v>
      </c>
      <c r="BS20" s="2">
        <f t="shared" si="4"/>
        <v>0</v>
      </c>
      <c r="BT20" s="2">
        <f t="shared" si="5"/>
        <v>0</v>
      </c>
      <c r="BU20" s="2">
        <f t="shared" si="6"/>
        <v>0</v>
      </c>
      <c r="BV20" s="2">
        <f t="shared" si="7"/>
        <v>0</v>
      </c>
      <c r="BW20" s="2">
        <f t="shared" si="8"/>
        <v>0</v>
      </c>
      <c r="BX20" s="2">
        <f t="shared" si="9"/>
        <v>0</v>
      </c>
      <c r="BY20" s="2">
        <f t="shared" si="10"/>
        <v>0</v>
      </c>
      <c r="BZ20" s="2">
        <f t="shared" si="11"/>
        <v>0</v>
      </c>
      <c r="CA20" s="2">
        <f t="shared" si="12"/>
        <v>0</v>
      </c>
      <c r="CB20" s="2">
        <f t="shared" si="13"/>
        <v>0</v>
      </c>
      <c r="CC20" s="2">
        <f t="shared" si="14"/>
        <v>0</v>
      </c>
      <c r="CD20" s="2">
        <f t="shared" si="15"/>
        <v>0</v>
      </c>
      <c r="CE20" s="2">
        <f t="shared" si="16"/>
        <v>0</v>
      </c>
    </row>
    <row r="21" spans="1:83" x14ac:dyDescent="0.25">
      <c r="A21" s="10" t="str">
        <f>IF(AND(MID(B21,11,2)="10",MID(B21,7,2)="SV",MID(B21,3,1)="T"),"ТА-1  -  "&amp;VLOOKUP("SVT",Справочники!$B$100:$C$115,2,FALSE),IF(MID(B21,1,2)="00",VLOOKUP(MID(B21,7,2),Справочники!$B$100:$C$115,2,FALSE),IF(MID(B21,3,1)="K","КА",IF(MID(B21,3,1)="T","ТА","-"))&amp;"-"&amp;MID(B21,1,2)*1&amp;IF(MID(B21,IF(MID(B21,11,2)="09",10,9),1)="A","А","")&amp;IF(MID(B21,IF(MID(B21,11,2)="09",10,9),1)="B","Б","")&amp;"  -  "&amp;VLOOKUP(IF(AND(MID(B21,7,2)="SV",MID(B21,3,1)="T"),"SVT",MID(B21,7,2)),Справочники!$B$100:$C$115,2,FALSE)))</f>
        <v>КА-1А  -  α_рс</v>
      </c>
      <c r="B21" s="10" t="s">
        <v>424</v>
      </c>
      <c r="C21" s="18">
        <v>1.65</v>
      </c>
      <c r="D21" s="18">
        <v>1.1499999999999999</v>
      </c>
      <c r="E21" s="22" t="s">
        <v>116</v>
      </c>
      <c r="F21" s="22">
        <v>3</v>
      </c>
      <c r="G21" s="22"/>
      <c r="H21" s="20">
        <f t="shared" ca="1" si="17"/>
        <v>0</v>
      </c>
      <c r="I21" s="16" t="str">
        <f t="shared" si="18"/>
        <v>01K002KIAN26</v>
      </c>
      <c r="J21" s="54">
        <v>1.3352084121582266</v>
      </c>
      <c r="K21" s="54">
        <v>1.2829672398015108</v>
      </c>
      <c r="L21" s="54">
        <v>1.2312233361016063</v>
      </c>
      <c r="M21" s="54">
        <v>1.2565794232414402</v>
      </c>
      <c r="N21" s="54">
        <v>1.2859418138013414</v>
      </c>
      <c r="O21" s="54">
        <v>1.2802787176049104</v>
      </c>
      <c r="P21" s="54">
        <v>1.2689681641023471</v>
      </c>
      <c r="Q21" s="54">
        <v>1.294356342005369</v>
      </c>
      <c r="R21" s="54">
        <v>1.2709277090558921</v>
      </c>
      <c r="S21" s="54">
        <v>1.2410082609729838</v>
      </c>
      <c r="T21" s="54">
        <v>1.2465407233363617</v>
      </c>
      <c r="U21" s="54">
        <v>1.2658610683559042</v>
      </c>
      <c r="V21" s="54">
        <v>1.2484565295613625</v>
      </c>
      <c r="W21" s="56">
        <v>1.2775875447453457</v>
      </c>
      <c r="X21" s="2">
        <f t="shared" ca="1" si="19"/>
        <v>0</v>
      </c>
      <c r="Y21" s="2">
        <f t="shared" ca="1" si="0"/>
        <v>0</v>
      </c>
      <c r="Z21" s="2">
        <f t="shared" ca="1" si="0"/>
        <v>0</v>
      </c>
      <c r="AA21" s="2">
        <f t="shared" ca="1" si="0"/>
        <v>0</v>
      </c>
      <c r="AB21" s="2">
        <f t="shared" ca="1" si="0"/>
        <v>0</v>
      </c>
      <c r="AC21" s="2">
        <f t="shared" ca="1" si="0"/>
        <v>0</v>
      </c>
      <c r="AD21" s="2">
        <f t="shared" ca="1" si="0"/>
        <v>0</v>
      </c>
      <c r="AE21" s="2">
        <f t="shared" ca="1" si="0"/>
        <v>0</v>
      </c>
      <c r="AF21" s="2">
        <f t="shared" ca="1" si="0"/>
        <v>0</v>
      </c>
      <c r="AG21" s="2">
        <f t="shared" ca="1" si="0"/>
        <v>0</v>
      </c>
      <c r="AH21" s="2">
        <f t="shared" ca="1" si="0"/>
        <v>0</v>
      </c>
      <c r="AI21" s="2">
        <f t="shared" ca="1" si="0"/>
        <v>0</v>
      </c>
      <c r="AJ21" s="2">
        <f t="shared" ca="1" si="0"/>
        <v>0</v>
      </c>
      <c r="AK21" s="2">
        <f t="shared" ca="1" si="0"/>
        <v>0</v>
      </c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2">
        <f t="shared" ca="1" si="20"/>
        <v>0</v>
      </c>
      <c r="BA21" s="2">
        <f t="shared" ca="1" si="1"/>
        <v>0</v>
      </c>
      <c r="BB21" s="2">
        <f t="shared" ca="1" si="1"/>
        <v>0</v>
      </c>
      <c r="BC21" s="2">
        <f t="shared" ca="1" si="1"/>
        <v>0</v>
      </c>
      <c r="BD21" s="2">
        <f t="shared" ca="1" si="1"/>
        <v>0</v>
      </c>
      <c r="BE21" s="2">
        <f t="shared" ca="1" si="1"/>
        <v>0</v>
      </c>
      <c r="BF21" s="2">
        <f t="shared" ca="1" si="1"/>
        <v>0</v>
      </c>
      <c r="BG21" s="2">
        <f t="shared" ca="1" si="1"/>
        <v>0</v>
      </c>
      <c r="BH21" s="2">
        <f t="shared" ca="1" si="1"/>
        <v>0</v>
      </c>
      <c r="BI21" s="2">
        <f t="shared" ca="1" si="1"/>
        <v>0</v>
      </c>
      <c r="BJ21" s="2">
        <f t="shared" ca="1" si="1"/>
        <v>0</v>
      </c>
      <c r="BK21" s="2">
        <f t="shared" ca="1" si="1"/>
        <v>0</v>
      </c>
      <c r="BL21" s="2">
        <f t="shared" ca="1" si="1"/>
        <v>0</v>
      </c>
      <c r="BM21" s="2">
        <f t="shared" ca="1" si="1"/>
        <v>0</v>
      </c>
      <c r="BN21" s="2" t="str">
        <f t="shared" si="21"/>
        <v>KI</v>
      </c>
      <c r="BO21" s="2">
        <f>IF(AND(COUNTIF(J21:W21,"&gt;0")&gt;6,COUNTIF(J21:W21,"&gt;0")=SUM(BR21:CE21)),SUM(BR21:CE21),0)</f>
        <v>0</v>
      </c>
      <c r="BP21" s="2">
        <f t="shared" si="2"/>
        <v>1</v>
      </c>
      <c r="BR21" s="2">
        <f t="shared" ref="BR21:BR33" si="22">IF(AND(J118 &gt;0,J21&gt;$C21,J21 &gt;0.5),1,0)</f>
        <v>0</v>
      </c>
      <c r="BS21" s="2">
        <f t="shared" ref="BS21:BS33" si="23">IF(AND(K118 &gt;0,K21&gt;$C21,K21 &gt;0.5),1,0)</f>
        <v>0</v>
      </c>
      <c r="BT21" s="2">
        <f t="shared" ref="BT21:BT33" si="24">IF(AND(L118 &gt;0,L21&gt;$C21,L21 &gt;0.5),1,0)</f>
        <v>0</v>
      </c>
      <c r="BU21" s="2">
        <f t="shared" ref="BU21:BU33" si="25">IF(AND(M118 &gt;0,M21&gt;$C21,M21 &gt;0.5),1,0)</f>
        <v>0</v>
      </c>
      <c r="BV21" s="2">
        <f t="shared" ref="BV21:BV33" si="26">IF(AND(N118 &gt;0,N21&gt;$C21,N21 &gt;0.5),1,0)</f>
        <v>0</v>
      </c>
      <c r="BW21" s="2">
        <f t="shared" ref="BW21:BW33" si="27">IF(AND(O118 &gt;0,O21&gt;$C21,O21 &gt;0.5),1,0)</f>
        <v>0</v>
      </c>
      <c r="BX21" s="2">
        <f t="shared" ref="BX21:BX33" si="28">IF(AND(P118 &gt;0,P21&gt;$C21,P21 &gt;0.5),1,0)</f>
        <v>0</v>
      </c>
      <c r="BY21" s="2">
        <f t="shared" ref="BY21:BY33" si="29">IF(AND(Q118 &gt;0,Q21&gt;$C21,Q21 &gt;0.5),1,0)</f>
        <v>0</v>
      </c>
      <c r="BZ21" s="2">
        <f t="shared" ref="BZ21:BZ33" si="30">IF(AND(R118 &gt;0,R21&gt;$C21,R21 &gt;0.5),1,0)</f>
        <v>0</v>
      </c>
      <c r="CA21" s="2">
        <f t="shared" ref="CA21:CA33" si="31">IF(AND(S118 &gt;0,S21&gt;$C21,S21 &gt;0.5),1,0)</f>
        <v>0</v>
      </c>
      <c r="CB21" s="2">
        <f t="shared" ref="CB21:CB33" si="32">IF(AND(T118 &gt;0,T21&gt;$C21,T21 &gt;0.5),1,0)</f>
        <v>0</v>
      </c>
      <c r="CC21" s="2">
        <f t="shared" ref="CC21:CC33" si="33">IF(AND(U118 &gt;0,U21&gt;$C21,U21 &gt;0.5),1,0)</f>
        <v>0</v>
      </c>
      <c r="CD21" s="2">
        <f t="shared" ref="CD21:CD33" si="34">IF(AND(V118 &gt;0,V21&gt;$C21,V21 &gt;0.5),1,0)</f>
        <v>0</v>
      </c>
      <c r="CE21" s="2">
        <f t="shared" ref="CE21:CE33" si="35">IF(AND(W118 &gt;0,W21&gt;$C21,W21 &gt;0.5),1,0)</f>
        <v>0</v>
      </c>
    </row>
    <row r="22" spans="1:83" x14ac:dyDescent="0.25">
      <c r="A22" s="10" t="str">
        <f>IF(AND(MID(B22,11,2)="10",MID(B22,7,2)="SV",MID(B22,3,1)="T"),"ТА-1  -  "&amp;VLOOKUP("SVT",Справочники!$B$100:$C$115,2,FALSE),IF(MID(B22,1,2)="00",VLOOKUP(MID(B22,7,2),Справочники!$B$100:$C$115,2,FALSE),IF(MID(B22,3,1)="K","КА",IF(MID(B22,3,1)="T","ТА","-"))&amp;"-"&amp;MID(B22,1,2)*1&amp;IF(MID(B22,IF(MID(B22,11,2)="09",10,9),1)="A","А","")&amp;IF(MID(B22,IF(MID(B22,11,2)="09",10,9),1)="B","Б","")&amp;"  -  "&amp;VLOOKUP(IF(AND(MID(B22,7,2)="SV",MID(B22,3,1)="T"),"SVT",MID(B22,7,2)),Справочники!$B$100:$C$115,2,FALSE)))</f>
        <v>КА-1Б  -  α_рс</v>
      </c>
      <c r="B22" s="10" t="s">
        <v>425</v>
      </c>
      <c r="C22" s="18">
        <v>1.65</v>
      </c>
      <c r="D22" s="18">
        <v>1.1499999999999999</v>
      </c>
      <c r="E22" s="22" t="s">
        <v>116</v>
      </c>
      <c r="F22" s="22">
        <v>3</v>
      </c>
      <c r="G22" s="22"/>
      <c r="H22" s="20">
        <f t="shared" ca="1" si="17"/>
        <v>0</v>
      </c>
      <c r="I22" s="16" t="str">
        <f t="shared" si="18"/>
        <v>01K002KIBN26</v>
      </c>
      <c r="J22" s="54">
        <v>1.358570593221808</v>
      </c>
      <c r="K22" s="54">
        <v>1.3776927843962723</v>
      </c>
      <c r="L22" s="54">
        <v>1.3560096126956496</v>
      </c>
      <c r="M22" s="54">
        <v>1.3700589367017504</v>
      </c>
      <c r="N22" s="54">
        <v>1.366717618649923</v>
      </c>
      <c r="O22" s="54">
        <v>1.2663387233682428</v>
      </c>
      <c r="P22" s="54">
        <v>1.2215850686003284</v>
      </c>
      <c r="Q22" s="54">
        <v>1.2769400347620035</v>
      </c>
      <c r="R22" s="54">
        <v>1.2932211913854756</v>
      </c>
      <c r="S22" s="54">
        <v>1.2464878482715318</v>
      </c>
      <c r="T22" s="54">
        <v>1.235228420863987</v>
      </c>
      <c r="U22" s="54">
        <v>1.2787714902736769</v>
      </c>
      <c r="V22" s="54">
        <v>1.2486968644782059</v>
      </c>
      <c r="W22" s="56">
        <v>1.2514195894447209</v>
      </c>
      <c r="X22" s="2">
        <f t="shared" ca="1" si="19"/>
        <v>0</v>
      </c>
      <c r="Y22" s="2">
        <f t="shared" ca="1" si="0"/>
        <v>0</v>
      </c>
      <c r="Z22" s="2">
        <f t="shared" ca="1" si="0"/>
        <v>0</v>
      </c>
      <c r="AA22" s="2">
        <f t="shared" ca="1" si="0"/>
        <v>0</v>
      </c>
      <c r="AB22" s="2">
        <f t="shared" ca="1" si="0"/>
        <v>0</v>
      </c>
      <c r="AC22" s="2">
        <f t="shared" ca="1" si="0"/>
        <v>0</v>
      </c>
      <c r="AD22" s="2">
        <f t="shared" ca="1" si="0"/>
        <v>0</v>
      </c>
      <c r="AE22" s="2">
        <f t="shared" ca="1" si="0"/>
        <v>0</v>
      </c>
      <c r="AF22" s="2">
        <f t="shared" ca="1" si="0"/>
        <v>0</v>
      </c>
      <c r="AG22" s="2">
        <f t="shared" ca="1" si="0"/>
        <v>0</v>
      </c>
      <c r="AH22" s="2">
        <f t="shared" ca="1" si="0"/>
        <v>0</v>
      </c>
      <c r="AI22" s="2">
        <f t="shared" ca="1" si="0"/>
        <v>0</v>
      </c>
      <c r="AJ22" s="2">
        <f t="shared" ca="1" si="0"/>
        <v>0</v>
      </c>
      <c r="AK22" s="2">
        <f t="shared" ca="1" si="0"/>
        <v>0</v>
      </c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2">
        <f t="shared" ca="1" si="20"/>
        <v>0</v>
      </c>
      <c r="BA22" s="2">
        <f t="shared" ca="1" si="1"/>
        <v>0</v>
      </c>
      <c r="BB22" s="2">
        <f t="shared" ca="1" si="1"/>
        <v>0</v>
      </c>
      <c r="BC22" s="2">
        <f t="shared" ca="1" si="1"/>
        <v>0</v>
      </c>
      <c r="BD22" s="2">
        <f t="shared" ca="1" si="1"/>
        <v>0</v>
      </c>
      <c r="BE22" s="2">
        <f t="shared" ca="1" si="1"/>
        <v>0</v>
      </c>
      <c r="BF22" s="2">
        <f t="shared" ca="1" si="1"/>
        <v>0</v>
      </c>
      <c r="BG22" s="2">
        <f t="shared" ca="1" si="1"/>
        <v>0</v>
      </c>
      <c r="BH22" s="2">
        <f t="shared" ca="1" si="1"/>
        <v>0</v>
      </c>
      <c r="BI22" s="2">
        <f t="shared" ca="1" si="1"/>
        <v>0</v>
      </c>
      <c r="BJ22" s="2">
        <f t="shared" ca="1" si="1"/>
        <v>0</v>
      </c>
      <c r="BK22" s="2">
        <f t="shared" ca="1" si="1"/>
        <v>0</v>
      </c>
      <c r="BL22" s="2">
        <f t="shared" ca="1" si="1"/>
        <v>0</v>
      </c>
      <c r="BM22" s="2">
        <f t="shared" ca="1" si="1"/>
        <v>0</v>
      </c>
      <c r="BN22" s="2" t="str">
        <f t="shared" si="21"/>
        <v>KI</v>
      </c>
      <c r="BO22" s="2">
        <f>IF(AND(COUNTIF(J22:W22,"&gt;0")&gt;6,COUNTIF(J22:W22,"&gt;0")=SUM(BR22:CE22)),SUM(BR22:CE22),0)</f>
        <v>0</v>
      </c>
      <c r="BP22" s="2">
        <f t="shared" si="2"/>
        <v>1</v>
      </c>
      <c r="BR22" s="2">
        <f t="shared" si="22"/>
        <v>0</v>
      </c>
      <c r="BS22" s="2">
        <f t="shared" si="23"/>
        <v>0</v>
      </c>
      <c r="BT22" s="2">
        <f t="shared" si="24"/>
        <v>0</v>
      </c>
      <c r="BU22" s="2">
        <f t="shared" si="25"/>
        <v>0</v>
      </c>
      <c r="BV22" s="2">
        <f t="shared" si="26"/>
        <v>0</v>
      </c>
      <c r="BW22" s="2">
        <f t="shared" si="27"/>
        <v>0</v>
      </c>
      <c r="BX22" s="2">
        <f t="shared" si="28"/>
        <v>0</v>
      </c>
      <c r="BY22" s="2">
        <f t="shared" si="29"/>
        <v>0</v>
      </c>
      <c r="BZ22" s="2">
        <f t="shared" si="30"/>
        <v>0</v>
      </c>
      <c r="CA22" s="2">
        <f t="shared" si="31"/>
        <v>0</v>
      </c>
      <c r="CB22" s="2">
        <f t="shared" si="32"/>
        <v>0</v>
      </c>
      <c r="CC22" s="2">
        <f t="shared" si="33"/>
        <v>0</v>
      </c>
      <c r="CD22" s="2">
        <f t="shared" si="34"/>
        <v>0</v>
      </c>
      <c r="CE22" s="2">
        <f t="shared" si="35"/>
        <v>0</v>
      </c>
    </row>
    <row r="23" spans="1:83" x14ac:dyDescent="0.25">
      <c r="A23" s="10" t="str">
        <f>IF(AND(MID(B23,11,2)="10",MID(B23,7,2)="SV",MID(B23,3,1)="T"),"ТА-1  -  "&amp;VLOOKUP("SVT",Справочники!$B$100:$C$115,2,FALSE),IF(MID(B23,1,2)="00",VLOOKUP(MID(B23,7,2),Справочники!$B$100:$C$115,2,FALSE),IF(MID(B23,3,1)="K","КА",IF(MID(B23,3,1)="T","ТА","-"))&amp;"-"&amp;MID(B23,1,2)*1&amp;IF(MID(B23,IF(MID(B23,11,2)="09",10,9),1)="A","А","")&amp;IF(MID(B23,IF(MID(B23,11,2)="09",10,9),1)="B","Б","")&amp;"  -  "&amp;VLOOKUP(IF(AND(MID(B23,7,2)="SV",MID(B23,3,1)="T"),"SVT",MID(B23,7,2)),Справочники!$B$100:$C$115,2,FALSE)))</f>
        <v>КА-2А  -  α_рс</v>
      </c>
      <c r="B23" s="10" t="s">
        <v>426</v>
      </c>
      <c r="C23" s="18">
        <v>1.65</v>
      </c>
      <c r="D23" s="18">
        <v>1.1499999999999999</v>
      </c>
      <c r="E23" s="22" t="s">
        <v>116</v>
      </c>
      <c r="F23" s="22">
        <v>3</v>
      </c>
      <c r="G23" s="22"/>
      <c r="H23" s="20">
        <f t="shared" ca="1" si="17"/>
        <v>0</v>
      </c>
      <c r="I23" s="16" t="str">
        <f t="shared" si="18"/>
        <v>02K002KIAN26</v>
      </c>
      <c r="J23" s="54">
        <v>0</v>
      </c>
      <c r="K23" s="54">
        <v>0</v>
      </c>
      <c r="L23" s="54">
        <v>1.5582876555376328</v>
      </c>
      <c r="M23" s="54">
        <v>1.481019850880918</v>
      </c>
      <c r="N23" s="54">
        <v>1.467861988316012</v>
      </c>
      <c r="O23" s="54">
        <v>1.4557571727607115</v>
      </c>
      <c r="P23" s="54">
        <v>1.4989947306000211</v>
      </c>
      <c r="Q23" s="54">
        <v>1.447012147531717</v>
      </c>
      <c r="R23" s="54">
        <v>1.4473735459762629</v>
      </c>
      <c r="S23" s="54">
        <v>1.3919898455711313</v>
      </c>
      <c r="T23" s="54">
        <v>1.337757387274132</v>
      </c>
      <c r="U23" s="54">
        <v>1.4488038024914323</v>
      </c>
      <c r="V23" s="54">
        <v>1.4193907712342435</v>
      </c>
      <c r="W23" s="56">
        <v>1.4363723910320263</v>
      </c>
      <c r="X23" s="2">
        <f t="shared" ca="1" si="19"/>
        <v>0</v>
      </c>
      <c r="Y23" s="2">
        <f t="shared" ca="1" si="0"/>
        <v>0</v>
      </c>
      <c r="Z23" s="2">
        <f t="shared" ca="1" si="0"/>
        <v>0</v>
      </c>
      <c r="AA23" s="2">
        <f t="shared" ca="1" si="0"/>
        <v>0</v>
      </c>
      <c r="AB23" s="2">
        <f t="shared" ca="1" si="0"/>
        <v>0</v>
      </c>
      <c r="AC23" s="2">
        <f t="shared" ca="1" si="0"/>
        <v>0</v>
      </c>
      <c r="AD23" s="2">
        <f t="shared" ca="1" si="0"/>
        <v>0</v>
      </c>
      <c r="AE23" s="2">
        <f t="shared" ca="1" si="0"/>
        <v>0</v>
      </c>
      <c r="AF23" s="2">
        <f t="shared" ca="1" si="0"/>
        <v>0</v>
      </c>
      <c r="AG23" s="2">
        <f t="shared" ca="1" si="0"/>
        <v>0</v>
      </c>
      <c r="AH23" s="2">
        <f t="shared" ca="1" si="0"/>
        <v>0</v>
      </c>
      <c r="AI23" s="2">
        <f t="shared" ca="1" si="0"/>
        <v>0</v>
      </c>
      <c r="AJ23" s="2">
        <f t="shared" ca="1" si="0"/>
        <v>0</v>
      </c>
      <c r="AK23" s="2">
        <f t="shared" ca="1" si="0"/>
        <v>0</v>
      </c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2">
        <f t="shared" ca="1" si="20"/>
        <v>0</v>
      </c>
      <c r="BA23" s="2">
        <f t="shared" ca="1" si="1"/>
        <v>0</v>
      </c>
      <c r="BB23" s="2">
        <f t="shared" ca="1" si="1"/>
        <v>0</v>
      </c>
      <c r="BC23" s="2">
        <f t="shared" ca="1" si="1"/>
        <v>0</v>
      </c>
      <c r="BD23" s="2">
        <f t="shared" ca="1" si="1"/>
        <v>0</v>
      </c>
      <c r="BE23" s="2">
        <f t="shared" ca="1" si="1"/>
        <v>0</v>
      </c>
      <c r="BF23" s="2">
        <f t="shared" ca="1" si="1"/>
        <v>0</v>
      </c>
      <c r="BG23" s="2">
        <f t="shared" ca="1" si="1"/>
        <v>0</v>
      </c>
      <c r="BH23" s="2">
        <f t="shared" ca="1" si="1"/>
        <v>0</v>
      </c>
      <c r="BI23" s="2">
        <f t="shared" ca="1" si="1"/>
        <v>0</v>
      </c>
      <c r="BJ23" s="2">
        <f t="shared" ca="1" si="1"/>
        <v>0</v>
      </c>
      <c r="BK23" s="2">
        <f t="shared" ca="1" si="1"/>
        <v>0</v>
      </c>
      <c r="BL23" s="2">
        <f t="shared" ca="1" si="1"/>
        <v>0</v>
      </c>
      <c r="BM23" s="2">
        <f t="shared" ca="1" si="1"/>
        <v>0</v>
      </c>
      <c r="BN23" s="2" t="str">
        <f t="shared" si="21"/>
        <v>KI</v>
      </c>
      <c r="BO23" s="2">
        <f>IF(AND(COUNTIF(J23:W23,"&gt;0")&gt;6,COUNTIF(J23:W23,"&gt;0")=SUM(BR23:CE23)),SUM(BR23:CE23),0)</f>
        <v>0</v>
      </c>
      <c r="BP23" s="2">
        <f t="shared" si="2"/>
        <v>1</v>
      </c>
      <c r="BR23" s="2">
        <f t="shared" si="22"/>
        <v>0</v>
      </c>
      <c r="BS23" s="2">
        <f t="shared" si="23"/>
        <v>0</v>
      </c>
      <c r="BT23" s="2">
        <f t="shared" si="24"/>
        <v>0</v>
      </c>
      <c r="BU23" s="2">
        <f t="shared" si="25"/>
        <v>0</v>
      </c>
      <c r="BV23" s="2">
        <f t="shared" si="26"/>
        <v>0</v>
      </c>
      <c r="BW23" s="2">
        <f t="shared" si="27"/>
        <v>0</v>
      </c>
      <c r="BX23" s="2">
        <f t="shared" si="28"/>
        <v>0</v>
      </c>
      <c r="BY23" s="2">
        <f t="shared" si="29"/>
        <v>0</v>
      </c>
      <c r="BZ23" s="2">
        <f t="shared" si="30"/>
        <v>0</v>
      </c>
      <c r="CA23" s="2">
        <f t="shared" si="31"/>
        <v>0</v>
      </c>
      <c r="CB23" s="2">
        <f t="shared" si="32"/>
        <v>0</v>
      </c>
      <c r="CC23" s="2">
        <f t="shared" si="33"/>
        <v>0</v>
      </c>
      <c r="CD23" s="2">
        <f t="shared" si="34"/>
        <v>0</v>
      </c>
      <c r="CE23" s="2">
        <f t="shared" si="35"/>
        <v>0</v>
      </c>
    </row>
    <row r="24" spans="1:83" x14ac:dyDescent="0.25">
      <c r="A24" s="10" t="str">
        <f>IF(AND(MID(B24,11,2)="10",MID(B24,7,2)="SV",MID(B24,3,1)="T"),"ТА-1  -  "&amp;VLOOKUP("SVT",Справочники!$B$100:$C$115,2,FALSE),IF(MID(B24,1,2)="00",VLOOKUP(MID(B24,7,2),Справочники!$B$100:$C$115,2,FALSE),IF(MID(B24,3,1)="K","КА",IF(MID(B24,3,1)="T","ТА","-"))&amp;"-"&amp;MID(B24,1,2)*1&amp;IF(MID(B24,IF(MID(B24,11,2)="09",10,9),1)="A","А","")&amp;IF(MID(B24,IF(MID(B24,11,2)="09",10,9),1)="B","Б","")&amp;"  -  "&amp;VLOOKUP(IF(AND(MID(B24,7,2)="SV",MID(B24,3,1)="T"),"SVT",MID(B24,7,2)),Справочники!$B$100:$C$115,2,FALSE)))</f>
        <v>КА-2Б  -  α_рс</v>
      </c>
      <c r="B24" s="10" t="s">
        <v>427</v>
      </c>
      <c r="C24" s="18">
        <v>1.65</v>
      </c>
      <c r="D24" s="18">
        <v>1.1499999999999999</v>
      </c>
      <c r="E24" s="22" t="s">
        <v>116</v>
      </c>
      <c r="F24" s="22">
        <v>3</v>
      </c>
      <c r="G24" s="22"/>
      <c r="H24" s="20">
        <f t="shared" ca="1" si="17"/>
        <v>0</v>
      </c>
      <c r="I24" s="16" t="str">
        <f t="shared" si="18"/>
        <v>02K002KIBN26</v>
      </c>
      <c r="J24" s="54">
        <v>1.3166368367061196</v>
      </c>
      <c r="K24" s="54">
        <v>1.3782957648029133</v>
      </c>
      <c r="L24" s="54">
        <v>1.3547875315913844</v>
      </c>
      <c r="M24" s="54">
        <v>1.3918448375180037</v>
      </c>
      <c r="N24" s="54">
        <v>1.3957443711600721</v>
      </c>
      <c r="O24" s="54">
        <v>1.3763011442890369</v>
      </c>
      <c r="P24" s="54">
        <v>1.41930876771388</v>
      </c>
      <c r="Q24" s="54">
        <v>1.4408695249042387</v>
      </c>
      <c r="R24" s="54">
        <v>1.4016710058461859</v>
      </c>
      <c r="S24" s="54">
        <v>1.4371111915921901</v>
      </c>
      <c r="T24" s="54">
        <v>1.4848446013466692</v>
      </c>
      <c r="U24" s="54">
        <v>1.4074496889595298</v>
      </c>
      <c r="V24" s="54">
        <v>1.518032390367237</v>
      </c>
      <c r="W24" s="56">
        <v>1.5012469208936043</v>
      </c>
      <c r="X24" s="2">
        <f t="shared" ca="1" si="19"/>
        <v>0</v>
      </c>
      <c r="Y24" s="2">
        <f t="shared" ca="1" si="19"/>
        <v>0</v>
      </c>
      <c r="Z24" s="2">
        <f t="shared" ca="1" si="19"/>
        <v>0</v>
      </c>
      <c r="AA24" s="2">
        <f t="shared" ca="1" si="19"/>
        <v>0</v>
      </c>
      <c r="AB24" s="2">
        <f t="shared" ca="1" si="19"/>
        <v>0</v>
      </c>
      <c r="AC24" s="2">
        <f t="shared" ca="1" si="19"/>
        <v>0</v>
      </c>
      <c r="AD24" s="2">
        <f t="shared" ca="1" si="19"/>
        <v>0</v>
      </c>
      <c r="AE24" s="2">
        <f t="shared" ca="1" si="19"/>
        <v>0</v>
      </c>
      <c r="AF24" s="2">
        <f t="shared" ca="1" si="19"/>
        <v>0</v>
      </c>
      <c r="AG24" s="2">
        <f t="shared" ca="1" si="19"/>
        <v>0</v>
      </c>
      <c r="AH24" s="2">
        <f t="shared" ca="1" si="19"/>
        <v>0</v>
      </c>
      <c r="AI24" s="2">
        <f t="shared" ca="1" si="19"/>
        <v>0</v>
      </c>
      <c r="AJ24" s="2">
        <f t="shared" ca="1" si="19"/>
        <v>0</v>
      </c>
      <c r="AK24" s="2">
        <f t="shared" ca="1" si="19"/>
        <v>0</v>
      </c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2">
        <f t="shared" ca="1" si="20"/>
        <v>0</v>
      </c>
      <c r="BA24" s="2">
        <f t="shared" ca="1" si="20"/>
        <v>0</v>
      </c>
      <c r="BB24" s="2">
        <f t="shared" ca="1" si="20"/>
        <v>0</v>
      </c>
      <c r="BC24" s="2">
        <f t="shared" ca="1" si="20"/>
        <v>0</v>
      </c>
      <c r="BD24" s="2">
        <f t="shared" ca="1" si="20"/>
        <v>0</v>
      </c>
      <c r="BE24" s="2">
        <f t="shared" ca="1" si="20"/>
        <v>0</v>
      </c>
      <c r="BF24" s="2">
        <f t="shared" ca="1" si="20"/>
        <v>0</v>
      </c>
      <c r="BG24" s="2">
        <f t="shared" ca="1" si="20"/>
        <v>0</v>
      </c>
      <c r="BH24" s="2">
        <f t="shared" ca="1" si="20"/>
        <v>0</v>
      </c>
      <c r="BI24" s="2">
        <f t="shared" ca="1" si="20"/>
        <v>0</v>
      </c>
      <c r="BJ24" s="2">
        <f t="shared" ca="1" si="20"/>
        <v>0</v>
      </c>
      <c r="BK24" s="2">
        <f t="shared" ca="1" si="20"/>
        <v>0</v>
      </c>
      <c r="BL24" s="2">
        <f t="shared" ca="1" si="20"/>
        <v>0</v>
      </c>
      <c r="BM24" s="2">
        <f t="shared" ca="1" si="20"/>
        <v>0</v>
      </c>
      <c r="BN24" s="2" t="str">
        <f t="shared" si="21"/>
        <v>KI</v>
      </c>
      <c r="BO24" s="2">
        <f>IF(AND(COUNTIF(J24:W24,"&gt;0")&gt;6,COUNTIF(J24:W24,"&gt;0")=SUM(BR24:CE24)),SUM(BR24:CE24),0)</f>
        <v>0</v>
      </c>
      <c r="BP24" s="2">
        <f t="shared" si="2"/>
        <v>1</v>
      </c>
      <c r="BR24" s="2">
        <f t="shared" si="22"/>
        <v>0</v>
      </c>
      <c r="BS24" s="2">
        <f t="shared" si="23"/>
        <v>0</v>
      </c>
      <c r="BT24" s="2">
        <f t="shared" si="24"/>
        <v>0</v>
      </c>
      <c r="BU24" s="2">
        <f t="shared" si="25"/>
        <v>0</v>
      </c>
      <c r="BV24" s="2">
        <f t="shared" si="26"/>
        <v>0</v>
      </c>
      <c r="BW24" s="2">
        <f t="shared" si="27"/>
        <v>0</v>
      </c>
      <c r="BX24" s="2">
        <f t="shared" si="28"/>
        <v>0</v>
      </c>
      <c r="BY24" s="2">
        <f t="shared" si="29"/>
        <v>0</v>
      </c>
      <c r="BZ24" s="2">
        <f t="shared" si="30"/>
        <v>0</v>
      </c>
      <c r="CA24" s="2">
        <f t="shared" si="31"/>
        <v>0</v>
      </c>
      <c r="CB24" s="2">
        <f t="shared" si="32"/>
        <v>0</v>
      </c>
      <c r="CC24" s="2">
        <f t="shared" si="33"/>
        <v>0</v>
      </c>
      <c r="CD24" s="2">
        <f t="shared" si="34"/>
        <v>0</v>
      </c>
      <c r="CE24" s="2">
        <f t="shared" si="35"/>
        <v>0</v>
      </c>
    </row>
    <row r="25" spans="1:83" x14ac:dyDescent="0.25">
      <c r="A25" s="10" t="str">
        <f>IF(AND(MID(B25,11,2)="10",MID(B25,7,2)="SV",MID(B25,3,1)="T"),"ТА-1  -  "&amp;VLOOKUP("SVT",Справочники!$B$100:$C$115,2,FALSE),IF(MID(B25,1,2)="00",VLOOKUP(MID(B25,7,2),Справочники!$B$100:$C$115,2,FALSE),IF(MID(B25,3,1)="K","КА",IF(MID(B25,3,1)="T","ТА","-"))&amp;"-"&amp;MID(B25,1,2)*1&amp;IF(MID(B25,IF(MID(B25,11,2)="09",10,9),1)="A","А","")&amp;IF(MID(B25,IF(MID(B25,11,2)="09",10,9),1)="B","Б","")&amp;"  -  "&amp;VLOOKUP(IF(AND(MID(B25,7,2)="SV",MID(B25,3,1)="T"),"SVT",MID(B25,7,2)),Справочники!$B$100:$C$115,2,FALSE)))</f>
        <v>КА-3А  -  α_рс</v>
      </c>
      <c r="B25" s="10" t="s">
        <v>428</v>
      </c>
      <c r="C25" s="18">
        <v>1.65</v>
      </c>
      <c r="D25" s="18">
        <v>1.1499999999999999</v>
      </c>
      <c r="E25" s="22" t="s">
        <v>116</v>
      </c>
      <c r="F25" s="22">
        <v>3</v>
      </c>
      <c r="G25" s="22"/>
      <c r="H25" s="20">
        <f t="shared" ca="1" si="17"/>
        <v>0</v>
      </c>
      <c r="I25" s="16" t="str">
        <f t="shared" si="18"/>
        <v>03K002KIAN26</v>
      </c>
      <c r="J25" s="54">
        <v>1.1701989192976956</v>
      </c>
      <c r="K25" s="54">
        <v>1.1475602534841087</v>
      </c>
      <c r="L25" s="54">
        <v>1.1493554372516004</v>
      </c>
      <c r="M25" s="54">
        <v>1.1855454702359316</v>
      </c>
      <c r="N25" s="54">
        <v>1.196270995068178</v>
      </c>
      <c r="O25" s="54">
        <v>1.167842646146996</v>
      </c>
      <c r="P25" s="54">
        <v>1.1929136108882676</v>
      </c>
      <c r="Q25" s="54">
        <v>1.1646191213132466</v>
      </c>
      <c r="R25" s="54">
        <v>1.1269621710187328</v>
      </c>
      <c r="S25" s="54">
        <v>1.172580056700514</v>
      </c>
      <c r="T25" s="54">
        <v>1.1656053701267863</v>
      </c>
      <c r="U25" s="54">
        <v>1.1773492159294197</v>
      </c>
      <c r="V25" s="54">
        <v>1.2256657364389052</v>
      </c>
      <c r="W25" s="56">
        <v>0</v>
      </c>
      <c r="X25" s="2">
        <f t="shared" ca="1" si="19"/>
        <v>0</v>
      </c>
      <c r="Y25" s="2">
        <f t="shared" ca="1" si="19"/>
        <v>0</v>
      </c>
      <c r="Z25" s="2">
        <f t="shared" ca="1" si="19"/>
        <v>0</v>
      </c>
      <c r="AA25" s="2">
        <f t="shared" ca="1" si="19"/>
        <v>0</v>
      </c>
      <c r="AB25" s="2">
        <f t="shared" ca="1" si="19"/>
        <v>0</v>
      </c>
      <c r="AC25" s="2">
        <f t="shared" ca="1" si="19"/>
        <v>0</v>
      </c>
      <c r="AD25" s="2">
        <f t="shared" ca="1" si="19"/>
        <v>0</v>
      </c>
      <c r="AE25" s="2">
        <f t="shared" ca="1" si="19"/>
        <v>0</v>
      </c>
      <c r="AF25" s="2">
        <f t="shared" ca="1" si="19"/>
        <v>0</v>
      </c>
      <c r="AG25" s="2">
        <f t="shared" ca="1" si="19"/>
        <v>0</v>
      </c>
      <c r="AH25" s="2">
        <f t="shared" ca="1" si="19"/>
        <v>0</v>
      </c>
      <c r="AI25" s="2">
        <f t="shared" ca="1" si="19"/>
        <v>0</v>
      </c>
      <c r="AJ25" s="2">
        <f t="shared" ca="1" si="19"/>
        <v>0</v>
      </c>
      <c r="AK25" s="2">
        <f t="shared" ca="1" si="19"/>
        <v>0</v>
      </c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2">
        <f t="shared" ca="1" si="20"/>
        <v>0</v>
      </c>
      <c r="BA25" s="2">
        <f t="shared" ca="1" si="20"/>
        <v>0</v>
      </c>
      <c r="BB25" s="2">
        <f t="shared" ca="1" si="20"/>
        <v>0</v>
      </c>
      <c r="BC25" s="2">
        <f t="shared" ca="1" si="20"/>
        <v>0</v>
      </c>
      <c r="BD25" s="2">
        <f t="shared" ca="1" si="20"/>
        <v>0</v>
      </c>
      <c r="BE25" s="2">
        <f t="shared" ca="1" si="20"/>
        <v>0</v>
      </c>
      <c r="BF25" s="2">
        <f t="shared" ca="1" si="20"/>
        <v>0</v>
      </c>
      <c r="BG25" s="2">
        <f t="shared" ca="1" si="20"/>
        <v>0</v>
      </c>
      <c r="BH25" s="2">
        <f t="shared" ca="1" si="20"/>
        <v>0</v>
      </c>
      <c r="BI25" s="2">
        <f t="shared" ca="1" si="20"/>
        <v>0</v>
      </c>
      <c r="BJ25" s="2">
        <f t="shared" ca="1" si="20"/>
        <v>0</v>
      </c>
      <c r="BK25" s="2">
        <f t="shared" ca="1" si="20"/>
        <v>0</v>
      </c>
      <c r="BL25" s="2">
        <f t="shared" ca="1" si="20"/>
        <v>0</v>
      </c>
      <c r="BM25" s="2">
        <f t="shared" ca="1" si="20"/>
        <v>0</v>
      </c>
      <c r="BN25" s="2" t="str">
        <f t="shared" si="21"/>
        <v>KI</v>
      </c>
      <c r="BP25" s="2">
        <f t="shared" si="2"/>
        <v>1</v>
      </c>
      <c r="BR25" s="2">
        <f t="shared" si="22"/>
        <v>0</v>
      </c>
      <c r="BS25" s="2">
        <f t="shared" si="23"/>
        <v>0</v>
      </c>
      <c r="BT25" s="2">
        <f t="shared" si="24"/>
        <v>0</v>
      </c>
      <c r="BU25" s="2">
        <f t="shared" si="25"/>
        <v>0</v>
      </c>
      <c r="BV25" s="2">
        <f t="shared" si="26"/>
        <v>0</v>
      </c>
      <c r="BW25" s="2">
        <f t="shared" si="27"/>
        <v>0</v>
      </c>
      <c r="BX25" s="2">
        <f t="shared" si="28"/>
        <v>0</v>
      </c>
      <c r="BY25" s="2">
        <f t="shared" si="29"/>
        <v>0</v>
      </c>
      <c r="BZ25" s="2">
        <f t="shared" si="30"/>
        <v>0</v>
      </c>
      <c r="CA25" s="2">
        <f t="shared" si="31"/>
        <v>0</v>
      </c>
      <c r="CB25" s="2">
        <f t="shared" si="32"/>
        <v>0</v>
      </c>
      <c r="CC25" s="2">
        <f t="shared" si="33"/>
        <v>0</v>
      </c>
      <c r="CD25" s="2">
        <f t="shared" si="34"/>
        <v>0</v>
      </c>
      <c r="CE25" s="2">
        <f t="shared" si="35"/>
        <v>0</v>
      </c>
    </row>
    <row r="26" spans="1:83" x14ac:dyDescent="0.25">
      <c r="A26" s="10" t="str">
        <f>IF(AND(MID(B26,11,2)="10",MID(B26,7,2)="SV",MID(B26,3,1)="T"),"ТА-1  -  "&amp;VLOOKUP("SVT",Справочники!$B$100:$C$115,2,FALSE),IF(MID(B26,1,2)="00",VLOOKUP(MID(B26,7,2),Справочники!$B$100:$C$115,2,FALSE),IF(MID(B26,3,1)="K","КА",IF(MID(B26,3,1)="T","ТА","-"))&amp;"-"&amp;MID(B26,1,2)*1&amp;IF(MID(B26,IF(MID(B26,11,2)="09",10,9),1)="A","А","")&amp;IF(MID(B26,IF(MID(B26,11,2)="09",10,9),1)="B","Б","")&amp;"  -  "&amp;VLOOKUP(IF(AND(MID(B26,7,2)="SV",MID(B26,3,1)="T"),"SVT",MID(B26,7,2)),Справочники!$B$100:$C$115,2,FALSE)))</f>
        <v>КА-3Б  -  α_рс</v>
      </c>
      <c r="B26" s="10" t="s">
        <v>429</v>
      </c>
      <c r="C26" s="18">
        <v>1.65</v>
      </c>
      <c r="D26" s="18">
        <v>1.1499999999999999</v>
      </c>
      <c r="E26" s="22" t="s">
        <v>116</v>
      </c>
      <c r="F26" s="22">
        <v>3</v>
      </c>
      <c r="G26" s="22"/>
      <c r="H26" s="20">
        <f t="shared" ca="1" si="17"/>
        <v>0</v>
      </c>
      <c r="I26" s="16" t="str">
        <f t="shared" si="18"/>
        <v>03K002KIBN26</v>
      </c>
      <c r="J26" s="54">
        <v>1.1761557342084399</v>
      </c>
      <c r="K26" s="54">
        <v>1.1833574862357417</v>
      </c>
      <c r="L26" s="54">
        <v>1.1432003195900775</v>
      </c>
      <c r="M26" s="54">
        <v>1.1768424450915491</v>
      </c>
      <c r="N26" s="54">
        <v>1.2106794496478142</v>
      </c>
      <c r="O26" s="54">
        <v>1.1896314017681384</v>
      </c>
      <c r="P26" s="54">
        <v>1.1497411768706696</v>
      </c>
      <c r="Q26" s="54">
        <v>1.1462043349558499</v>
      </c>
      <c r="R26" s="54">
        <v>1.1153436983378369</v>
      </c>
      <c r="S26" s="54">
        <v>1.1374118892194045</v>
      </c>
      <c r="T26" s="54">
        <v>1.1332084913477167</v>
      </c>
      <c r="U26" s="54">
        <v>1.127813764684888</v>
      </c>
      <c r="V26" s="54">
        <v>1.1206221720754617</v>
      </c>
      <c r="W26" s="56">
        <v>0</v>
      </c>
      <c r="X26" s="2">
        <f t="shared" ca="1" si="19"/>
        <v>0</v>
      </c>
      <c r="Y26" s="2">
        <f t="shared" ca="1" si="19"/>
        <v>0</v>
      </c>
      <c r="Z26" s="2">
        <f t="shared" ca="1" si="19"/>
        <v>0</v>
      </c>
      <c r="AA26" s="2">
        <f t="shared" ca="1" si="19"/>
        <v>0</v>
      </c>
      <c r="AB26" s="2">
        <f t="shared" ca="1" si="19"/>
        <v>0</v>
      </c>
      <c r="AC26" s="2">
        <f t="shared" ca="1" si="19"/>
        <v>0</v>
      </c>
      <c r="AD26" s="2">
        <f t="shared" ca="1" si="19"/>
        <v>0</v>
      </c>
      <c r="AE26" s="2">
        <f t="shared" ca="1" si="19"/>
        <v>0</v>
      </c>
      <c r="AF26" s="2">
        <f t="shared" ca="1" si="19"/>
        <v>0</v>
      </c>
      <c r="AG26" s="2">
        <f t="shared" ca="1" si="19"/>
        <v>0</v>
      </c>
      <c r="AH26" s="2">
        <f t="shared" ca="1" si="19"/>
        <v>0</v>
      </c>
      <c r="AI26" s="2">
        <f t="shared" ca="1" si="19"/>
        <v>0</v>
      </c>
      <c r="AJ26" s="2">
        <f t="shared" ca="1" si="19"/>
        <v>0</v>
      </c>
      <c r="AK26" s="2">
        <f t="shared" ca="1" si="19"/>
        <v>0</v>
      </c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2">
        <f t="shared" ca="1" si="20"/>
        <v>0</v>
      </c>
      <c r="BA26" s="2">
        <f t="shared" ca="1" si="20"/>
        <v>0</v>
      </c>
      <c r="BB26" s="2">
        <f t="shared" ca="1" si="20"/>
        <v>0</v>
      </c>
      <c r="BC26" s="2">
        <f t="shared" ca="1" si="20"/>
        <v>0</v>
      </c>
      <c r="BD26" s="2">
        <f t="shared" ca="1" si="20"/>
        <v>0</v>
      </c>
      <c r="BE26" s="2">
        <f t="shared" ca="1" si="20"/>
        <v>0</v>
      </c>
      <c r="BF26" s="2">
        <f t="shared" ca="1" si="20"/>
        <v>0</v>
      </c>
      <c r="BG26" s="2">
        <f t="shared" ca="1" si="20"/>
        <v>0</v>
      </c>
      <c r="BH26" s="2">
        <f t="shared" ca="1" si="20"/>
        <v>0</v>
      </c>
      <c r="BI26" s="2">
        <f t="shared" ca="1" si="20"/>
        <v>0</v>
      </c>
      <c r="BJ26" s="2">
        <f t="shared" ca="1" si="20"/>
        <v>0</v>
      </c>
      <c r="BK26" s="2">
        <f t="shared" ca="1" si="20"/>
        <v>0</v>
      </c>
      <c r="BL26" s="2">
        <f t="shared" ca="1" si="20"/>
        <v>0</v>
      </c>
      <c r="BM26" s="2">
        <f t="shared" ca="1" si="20"/>
        <v>0</v>
      </c>
      <c r="BN26" s="2" t="str">
        <f t="shared" si="21"/>
        <v>KI</v>
      </c>
      <c r="BP26" s="2">
        <f t="shared" si="2"/>
        <v>1</v>
      </c>
      <c r="BR26" s="2">
        <f t="shared" si="22"/>
        <v>0</v>
      </c>
      <c r="BS26" s="2">
        <f t="shared" si="23"/>
        <v>0</v>
      </c>
      <c r="BT26" s="2">
        <f t="shared" si="24"/>
        <v>0</v>
      </c>
      <c r="BU26" s="2">
        <f t="shared" si="25"/>
        <v>0</v>
      </c>
      <c r="BV26" s="2">
        <f t="shared" si="26"/>
        <v>0</v>
      </c>
      <c r="BW26" s="2">
        <f t="shared" si="27"/>
        <v>0</v>
      </c>
      <c r="BX26" s="2">
        <f t="shared" si="28"/>
        <v>0</v>
      </c>
      <c r="BY26" s="2">
        <f t="shared" si="29"/>
        <v>0</v>
      </c>
      <c r="BZ26" s="2">
        <f t="shared" si="30"/>
        <v>0</v>
      </c>
      <c r="CA26" s="2">
        <f t="shared" si="31"/>
        <v>0</v>
      </c>
      <c r="CB26" s="2">
        <f t="shared" si="32"/>
        <v>0</v>
      </c>
      <c r="CC26" s="2">
        <f t="shared" si="33"/>
        <v>0</v>
      </c>
      <c r="CD26" s="2">
        <f t="shared" si="34"/>
        <v>0</v>
      </c>
      <c r="CE26" s="2">
        <f t="shared" si="35"/>
        <v>0</v>
      </c>
    </row>
    <row r="27" spans="1:83" x14ac:dyDescent="0.25">
      <c r="A27" s="10" t="str">
        <f>IF(AND(MID(B27,11,2)="10",MID(B27,7,2)="SV",MID(B27,3,1)="T"),"ТА-1  -  "&amp;VLOOKUP("SVT",Справочники!$B$100:$C$115,2,FALSE),IF(MID(B27,1,2)="00",VLOOKUP(MID(B27,7,2),Справочники!$B$100:$C$115,2,FALSE),IF(MID(B27,3,1)="K","КА",IF(MID(B27,3,1)="T","ТА","-"))&amp;"-"&amp;MID(B27,1,2)*1&amp;IF(MID(B27,IF(MID(B27,11,2)="09",10,9),1)="A","А","")&amp;IF(MID(B27,IF(MID(B27,11,2)="09",10,9),1)="B","Б","")&amp;"  -  "&amp;VLOOKUP(IF(AND(MID(B27,7,2)="SV",MID(B27,3,1)="T"),"SVT",MID(B27,7,2)),Справочники!$B$100:$C$115,2,FALSE)))</f>
        <v>КА-4А  -  α_рс</v>
      </c>
      <c r="B27" s="10" t="s">
        <v>430</v>
      </c>
      <c r="C27" s="18">
        <v>1.65</v>
      </c>
      <c r="D27" s="18">
        <v>1.1499999999999999</v>
      </c>
      <c r="E27" s="22" t="s">
        <v>116</v>
      </c>
      <c r="F27" s="22">
        <v>3</v>
      </c>
      <c r="G27" s="22"/>
      <c r="H27" s="20">
        <f t="shared" ca="1" si="17"/>
        <v>0</v>
      </c>
      <c r="I27" s="16" t="str">
        <f t="shared" si="18"/>
        <v>04K002KIAN26</v>
      </c>
      <c r="J27" s="54">
        <v>1.254839505237112</v>
      </c>
      <c r="K27" s="54">
        <v>1.2574695788085533</v>
      </c>
      <c r="L27" s="54">
        <v>1.2674873126933126</v>
      </c>
      <c r="M27" s="54">
        <v>1.2153957007818104</v>
      </c>
      <c r="N27" s="54">
        <v>1.2201460521632532</v>
      </c>
      <c r="O27" s="54">
        <v>1.1935995388809779</v>
      </c>
      <c r="P27" s="54">
        <v>1.1958238696286445</v>
      </c>
      <c r="Q27" s="54">
        <v>1.2096418920105603</v>
      </c>
      <c r="R27" s="54">
        <v>1.2230605579864677</v>
      </c>
      <c r="S27" s="54">
        <v>1.2342740941124677</v>
      </c>
      <c r="T27" s="54">
        <v>1.2280315067583214</v>
      </c>
      <c r="U27" s="54">
        <v>1.1694905093214094</v>
      </c>
      <c r="V27" s="54">
        <v>1.1778423922598902</v>
      </c>
      <c r="W27" s="56">
        <v>1.1694971974381705</v>
      </c>
      <c r="X27" s="2">
        <f t="shared" ca="1" si="19"/>
        <v>0</v>
      </c>
      <c r="Y27" s="2">
        <f t="shared" ca="1" si="19"/>
        <v>0</v>
      </c>
      <c r="Z27" s="2">
        <f t="shared" ca="1" si="19"/>
        <v>0</v>
      </c>
      <c r="AA27" s="2">
        <f t="shared" ca="1" si="19"/>
        <v>0</v>
      </c>
      <c r="AB27" s="2">
        <f t="shared" ca="1" si="19"/>
        <v>0</v>
      </c>
      <c r="AC27" s="2">
        <f t="shared" ca="1" si="19"/>
        <v>0</v>
      </c>
      <c r="AD27" s="2">
        <f t="shared" ca="1" si="19"/>
        <v>0</v>
      </c>
      <c r="AE27" s="2">
        <f t="shared" ca="1" si="19"/>
        <v>0</v>
      </c>
      <c r="AF27" s="2">
        <f t="shared" ca="1" si="19"/>
        <v>0</v>
      </c>
      <c r="AG27" s="2">
        <f t="shared" ca="1" si="19"/>
        <v>0</v>
      </c>
      <c r="AH27" s="2">
        <f t="shared" ca="1" si="19"/>
        <v>0</v>
      </c>
      <c r="AI27" s="2">
        <f t="shared" ca="1" si="19"/>
        <v>0</v>
      </c>
      <c r="AJ27" s="2">
        <f t="shared" ca="1" si="19"/>
        <v>0</v>
      </c>
      <c r="AK27" s="2">
        <f t="shared" ca="1" si="19"/>
        <v>0</v>
      </c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2">
        <f t="shared" ca="1" si="20"/>
        <v>0</v>
      </c>
      <c r="BA27" s="2">
        <f t="shared" ca="1" si="20"/>
        <v>0</v>
      </c>
      <c r="BB27" s="2">
        <f t="shared" ca="1" si="20"/>
        <v>0</v>
      </c>
      <c r="BC27" s="2">
        <f t="shared" ca="1" si="20"/>
        <v>0</v>
      </c>
      <c r="BD27" s="2">
        <f t="shared" ca="1" si="20"/>
        <v>0</v>
      </c>
      <c r="BE27" s="2">
        <f t="shared" ca="1" si="20"/>
        <v>0</v>
      </c>
      <c r="BF27" s="2">
        <f t="shared" ca="1" si="20"/>
        <v>0</v>
      </c>
      <c r="BG27" s="2">
        <f t="shared" ca="1" si="20"/>
        <v>0</v>
      </c>
      <c r="BH27" s="2">
        <f t="shared" ca="1" si="20"/>
        <v>0</v>
      </c>
      <c r="BI27" s="2">
        <f t="shared" ca="1" si="20"/>
        <v>0</v>
      </c>
      <c r="BJ27" s="2">
        <f t="shared" ca="1" si="20"/>
        <v>0</v>
      </c>
      <c r="BK27" s="2">
        <f t="shared" ca="1" si="20"/>
        <v>0</v>
      </c>
      <c r="BL27" s="2">
        <f t="shared" ca="1" si="20"/>
        <v>0</v>
      </c>
      <c r="BM27" s="2">
        <f t="shared" ca="1" si="20"/>
        <v>0</v>
      </c>
      <c r="BN27" s="2" t="str">
        <f t="shared" si="21"/>
        <v>KI</v>
      </c>
      <c r="BO27" s="2">
        <f>IF(AND(COUNTIF(J27:W27,"&gt;0")&gt;6,COUNTIF(J27:W27,"&gt;0")=SUM(BR27:CE27)),SUM(BR27:CE27),0)</f>
        <v>0</v>
      </c>
      <c r="BP27" s="2">
        <f t="shared" si="2"/>
        <v>1</v>
      </c>
      <c r="BR27" s="2">
        <f t="shared" si="22"/>
        <v>0</v>
      </c>
      <c r="BS27" s="2">
        <f t="shared" si="23"/>
        <v>0</v>
      </c>
      <c r="BT27" s="2">
        <f t="shared" si="24"/>
        <v>0</v>
      </c>
      <c r="BU27" s="2">
        <f t="shared" si="25"/>
        <v>0</v>
      </c>
      <c r="BV27" s="2">
        <f t="shared" si="26"/>
        <v>0</v>
      </c>
      <c r="BW27" s="2">
        <f t="shared" si="27"/>
        <v>0</v>
      </c>
      <c r="BX27" s="2">
        <f t="shared" si="28"/>
        <v>0</v>
      </c>
      <c r="BY27" s="2">
        <f t="shared" si="29"/>
        <v>0</v>
      </c>
      <c r="BZ27" s="2">
        <f t="shared" si="30"/>
        <v>0</v>
      </c>
      <c r="CA27" s="2">
        <f t="shared" si="31"/>
        <v>0</v>
      </c>
      <c r="CB27" s="2">
        <f t="shared" si="32"/>
        <v>0</v>
      </c>
      <c r="CC27" s="2">
        <f t="shared" si="33"/>
        <v>0</v>
      </c>
      <c r="CD27" s="2">
        <f t="shared" si="34"/>
        <v>0</v>
      </c>
      <c r="CE27" s="2">
        <f t="shared" si="35"/>
        <v>0</v>
      </c>
    </row>
    <row r="28" spans="1:83" x14ac:dyDescent="0.25">
      <c r="A28" s="10" t="str">
        <f>IF(AND(MID(B28,11,2)="10",MID(B28,7,2)="SV",MID(B28,3,1)="T"),"ТА-1  -  "&amp;VLOOKUP("SVT",Справочники!$B$100:$C$115,2,FALSE),IF(MID(B28,1,2)="00",VLOOKUP(MID(B28,7,2),Справочники!$B$100:$C$115,2,FALSE),IF(MID(B28,3,1)="K","КА",IF(MID(B28,3,1)="T","ТА","-"))&amp;"-"&amp;MID(B28,1,2)*1&amp;IF(MID(B28,IF(MID(B28,11,2)="09",10,9),1)="A","А","")&amp;IF(MID(B28,IF(MID(B28,11,2)="09",10,9),1)="B","Б","")&amp;"  -  "&amp;VLOOKUP(IF(AND(MID(B28,7,2)="SV",MID(B28,3,1)="T"),"SVT",MID(B28,7,2)),Справочники!$B$100:$C$115,2,FALSE)))</f>
        <v>КА-4Б  -  α_рс</v>
      </c>
      <c r="B28" s="10" t="s">
        <v>431</v>
      </c>
      <c r="C28" s="18">
        <v>1.65</v>
      </c>
      <c r="D28" s="18">
        <v>1.1499999999999999</v>
      </c>
      <c r="E28" s="22" t="s">
        <v>116</v>
      </c>
      <c r="F28" s="22">
        <v>3</v>
      </c>
      <c r="G28" s="22"/>
      <c r="H28" s="20">
        <f t="shared" ca="1" si="17"/>
        <v>0</v>
      </c>
      <c r="I28" s="16" t="str">
        <f t="shared" si="18"/>
        <v>04K002KIBN26</v>
      </c>
      <c r="J28" s="54">
        <v>1.1742470206039226</v>
      </c>
      <c r="K28" s="54">
        <v>1.1733116215015145</v>
      </c>
      <c r="L28" s="54">
        <v>1.1687968568301572</v>
      </c>
      <c r="M28" s="54">
        <v>1.1688969122170592</v>
      </c>
      <c r="N28" s="54">
        <v>1.1582602104487916</v>
      </c>
      <c r="O28" s="54">
        <v>1.1598172456903253</v>
      </c>
      <c r="P28" s="54">
        <v>1.2246610042823225</v>
      </c>
      <c r="Q28" s="54">
        <v>1.2013201245940426</v>
      </c>
      <c r="R28" s="54">
        <v>1.1704687992966438</v>
      </c>
      <c r="S28" s="54">
        <v>1.1874393760981015</v>
      </c>
      <c r="T28" s="54">
        <v>1.1952662618949088</v>
      </c>
      <c r="U28" s="54">
        <v>1.2195173888574686</v>
      </c>
      <c r="V28" s="54">
        <v>1.2188685964734083</v>
      </c>
      <c r="W28" s="56">
        <v>1.1975760304872405</v>
      </c>
      <c r="X28" s="2">
        <f t="shared" ca="1" si="19"/>
        <v>0</v>
      </c>
      <c r="Y28" s="2">
        <f t="shared" ca="1" si="19"/>
        <v>0</v>
      </c>
      <c r="Z28" s="2">
        <f t="shared" ca="1" si="19"/>
        <v>0</v>
      </c>
      <c r="AA28" s="2">
        <f t="shared" ca="1" si="19"/>
        <v>0</v>
      </c>
      <c r="AB28" s="2">
        <f t="shared" ca="1" si="19"/>
        <v>0</v>
      </c>
      <c r="AC28" s="2">
        <f t="shared" ca="1" si="19"/>
        <v>0</v>
      </c>
      <c r="AD28" s="2">
        <f t="shared" ca="1" si="19"/>
        <v>0</v>
      </c>
      <c r="AE28" s="2">
        <f t="shared" ca="1" si="19"/>
        <v>0</v>
      </c>
      <c r="AF28" s="2">
        <f t="shared" ca="1" si="19"/>
        <v>0</v>
      </c>
      <c r="AG28" s="2">
        <f t="shared" ca="1" si="19"/>
        <v>0</v>
      </c>
      <c r="AH28" s="2">
        <f t="shared" ca="1" si="19"/>
        <v>0</v>
      </c>
      <c r="AI28" s="2">
        <f t="shared" ca="1" si="19"/>
        <v>0</v>
      </c>
      <c r="AJ28" s="2">
        <f t="shared" ca="1" si="19"/>
        <v>0</v>
      </c>
      <c r="AK28" s="2">
        <f t="shared" ca="1" si="19"/>
        <v>0</v>
      </c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2">
        <f t="shared" ca="1" si="20"/>
        <v>0</v>
      </c>
      <c r="BA28" s="2">
        <f t="shared" ca="1" si="20"/>
        <v>0</v>
      </c>
      <c r="BB28" s="2">
        <f t="shared" ca="1" si="20"/>
        <v>0</v>
      </c>
      <c r="BC28" s="2">
        <f t="shared" ca="1" si="20"/>
        <v>0</v>
      </c>
      <c r="BD28" s="2">
        <f t="shared" ca="1" si="20"/>
        <v>0</v>
      </c>
      <c r="BE28" s="2">
        <f t="shared" ca="1" si="20"/>
        <v>0</v>
      </c>
      <c r="BF28" s="2">
        <f t="shared" ca="1" si="20"/>
        <v>0</v>
      </c>
      <c r="BG28" s="2">
        <f t="shared" ca="1" si="20"/>
        <v>0</v>
      </c>
      <c r="BH28" s="2">
        <f t="shared" ca="1" si="20"/>
        <v>0</v>
      </c>
      <c r="BI28" s="2">
        <f t="shared" ca="1" si="20"/>
        <v>0</v>
      </c>
      <c r="BJ28" s="2">
        <f t="shared" ca="1" si="20"/>
        <v>0</v>
      </c>
      <c r="BK28" s="2">
        <f t="shared" ca="1" si="20"/>
        <v>0</v>
      </c>
      <c r="BL28" s="2">
        <f t="shared" ca="1" si="20"/>
        <v>0</v>
      </c>
      <c r="BM28" s="2">
        <f t="shared" ca="1" si="20"/>
        <v>0</v>
      </c>
      <c r="BN28" s="2" t="str">
        <f t="shared" si="21"/>
        <v>KI</v>
      </c>
      <c r="BO28" s="2">
        <f>IF(AND(COUNTIF(J28:W28,"&gt;0")&gt;6,COUNTIF(J28:W28,"&gt;0")=SUM(BR28:CE28)),SUM(BR28:CE28),0)</f>
        <v>0</v>
      </c>
      <c r="BP28" s="2">
        <f t="shared" si="2"/>
        <v>1</v>
      </c>
      <c r="BR28" s="2">
        <f t="shared" si="22"/>
        <v>0</v>
      </c>
      <c r="BS28" s="2">
        <f t="shared" si="23"/>
        <v>0</v>
      </c>
      <c r="BT28" s="2">
        <f t="shared" si="24"/>
        <v>0</v>
      </c>
      <c r="BU28" s="2">
        <f t="shared" si="25"/>
        <v>0</v>
      </c>
      <c r="BV28" s="2">
        <f t="shared" si="26"/>
        <v>0</v>
      </c>
      <c r="BW28" s="2">
        <f t="shared" si="27"/>
        <v>0</v>
      </c>
      <c r="BX28" s="2">
        <f t="shared" si="28"/>
        <v>0</v>
      </c>
      <c r="BY28" s="2">
        <f t="shared" si="29"/>
        <v>0</v>
      </c>
      <c r="BZ28" s="2">
        <f t="shared" si="30"/>
        <v>0</v>
      </c>
      <c r="CA28" s="2">
        <f t="shared" si="31"/>
        <v>0</v>
      </c>
      <c r="CB28" s="2">
        <f t="shared" si="32"/>
        <v>0</v>
      </c>
      <c r="CC28" s="2">
        <f t="shared" si="33"/>
        <v>0</v>
      </c>
      <c r="CD28" s="2">
        <f t="shared" si="34"/>
        <v>0</v>
      </c>
      <c r="CE28" s="2">
        <f t="shared" si="35"/>
        <v>0</v>
      </c>
    </row>
    <row r="29" spans="1:83" x14ac:dyDescent="0.25">
      <c r="A29" s="10" t="str">
        <f>IF(AND(MID(B29,11,2)="10",MID(B29,7,2)="SV",MID(B29,3,1)="T"),"ТА-1  -  "&amp;VLOOKUP("SVT",Справочники!$B$100:$C$115,2,FALSE),IF(MID(B29,1,2)="00",VLOOKUP(MID(B29,7,2),Справочники!$B$100:$C$115,2,FALSE),IF(MID(B29,3,1)="K","КА",IF(MID(B29,3,1)="T","ТА","-"))&amp;"-"&amp;MID(B29,1,2)*1&amp;IF(MID(B29,IF(MID(B29,11,2)="09",10,9),1)="A","А","")&amp;IF(MID(B29,IF(MID(B29,11,2)="09",10,9),1)="B","Б","")&amp;"  -  "&amp;VLOOKUP(IF(AND(MID(B29,7,2)="SV",MID(B29,3,1)="T"),"SVT",MID(B29,7,2)),Справочники!$B$100:$C$115,2,FALSE)))</f>
        <v>КА-5  -  α_рс</v>
      </c>
      <c r="B29" s="10" t="s">
        <v>432</v>
      </c>
      <c r="C29" s="18">
        <v>1.65</v>
      </c>
      <c r="D29" s="18">
        <v>1.1499999999999999</v>
      </c>
      <c r="E29" s="22" t="s">
        <v>116</v>
      </c>
      <c r="F29" s="22">
        <v>3</v>
      </c>
      <c r="G29" s="22"/>
      <c r="H29" s="20">
        <f t="shared" ca="1" si="17"/>
        <v>0</v>
      </c>
      <c r="I29" s="16" t="str">
        <f t="shared" si="18"/>
        <v>05K002KI0L26</v>
      </c>
      <c r="J29" s="54">
        <v>0</v>
      </c>
      <c r="K29" s="54">
        <v>0</v>
      </c>
      <c r="L29" s="54">
        <v>0</v>
      </c>
      <c r="M29" s="54">
        <v>1.308950798537307</v>
      </c>
      <c r="N29" s="54">
        <v>1.2731524953039777</v>
      </c>
      <c r="O29" s="54">
        <v>1.2480157231543796</v>
      </c>
      <c r="P29" s="54">
        <v>1.2711658252931923</v>
      </c>
      <c r="Q29" s="54">
        <v>1.3005886175904018</v>
      </c>
      <c r="R29" s="54">
        <v>1.2818742981897802</v>
      </c>
      <c r="S29" s="54">
        <v>1.2280934932969767</v>
      </c>
      <c r="T29" s="54">
        <v>1.2895044262049395</v>
      </c>
      <c r="U29" s="54">
        <v>1.2881198490333516</v>
      </c>
      <c r="V29" s="54">
        <v>1.3040630627931362</v>
      </c>
      <c r="W29" s="56">
        <v>1.3123086651990301</v>
      </c>
      <c r="X29" s="2">
        <f t="shared" ca="1" si="19"/>
        <v>0</v>
      </c>
      <c r="Y29" s="2">
        <f t="shared" ca="1" si="19"/>
        <v>0</v>
      </c>
      <c r="Z29" s="2">
        <f t="shared" ca="1" si="19"/>
        <v>0</v>
      </c>
      <c r="AA29" s="2">
        <f t="shared" ca="1" si="19"/>
        <v>0</v>
      </c>
      <c r="AB29" s="2">
        <f t="shared" ca="1" si="19"/>
        <v>0</v>
      </c>
      <c r="AC29" s="2">
        <f t="shared" ca="1" si="19"/>
        <v>0</v>
      </c>
      <c r="AD29" s="2">
        <f t="shared" ca="1" si="19"/>
        <v>0</v>
      </c>
      <c r="AE29" s="2">
        <f t="shared" ca="1" si="19"/>
        <v>0</v>
      </c>
      <c r="AF29" s="2">
        <f t="shared" ca="1" si="19"/>
        <v>0</v>
      </c>
      <c r="AG29" s="2">
        <f t="shared" ca="1" si="19"/>
        <v>0</v>
      </c>
      <c r="AH29" s="2">
        <f t="shared" ca="1" si="19"/>
        <v>0</v>
      </c>
      <c r="AI29" s="2">
        <f t="shared" ca="1" si="19"/>
        <v>0</v>
      </c>
      <c r="AJ29" s="2">
        <f t="shared" ca="1" si="19"/>
        <v>0</v>
      </c>
      <c r="AK29" s="2">
        <f t="shared" ca="1" si="19"/>
        <v>0</v>
      </c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2">
        <f t="shared" ca="1" si="20"/>
        <v>0</v>
      </c>
      <c r="BA29" s="2">
        <f t="shared" ca="1" si="20"/>
        <v>0</v>
      </c>
      <c r="BB29" s="2">
        <f t="shared" ca="1" si="20"/>
        <v>0</v>
      </c>
      <c r="BC29" s="2">
        <f t="shared" ca="1" si="20"/>
        <v>0</v>
      </c>
      <c r="BD29" s="2">
        <f t="shared" ca="1" si="20"/>
        <v>0</v>
      </c>
      <c r="BE29" s="2">
        <f t="shared" ca="1" si="20"/>
        <v>0</v>
      </c>
      <c r="BF29" s="2">
        <f t="shared" ca="1" si="20"/>
        <v>0</v>
      </c>
      <c r="BG29" s="2">
        <f t="shared" ca="1" si="20"/>
        <v>0</v>
      </c>
      <c r="BH29" s="2">
        <f t="shared" ca="1" si="20"/>
        <v>0</v>
      </c>
      <c r="BI29" s="2">
        <f t="shared" ca="1" si="20"/>
        <v>0</v>
      </c>
      <c r="BJ29" s="2">
        <f t="shared" ca="1" si="20"/>
        <v>0</v>
      </c>
      <c r="BK29" s="2">
        <f t="shared" ca="1" si="20"/>
        <v>0</v>
      </c>
      <c r="BL29" s="2">
        <f t="shared" ca="1" si="20"/>
        <v>0</v>
      </c>
      <c r="BM29" s="2">
        <f t="shared" ca="1" si="20"/>
        <v>0</v>
      </c>
      <c r="BN29" s="2" t="str">
        <f t="shared" si="21"/>
        <v>KI</v>
      </c>
      <c r="BO29" s="2">
        <f>IF(AND(COUNTIF(J29:W29,"&gt;0")&gt;6,COUNTIF(J29:W29,"&gt;0")=SUM(BR29:CE29)),SUM(BR29:CE29),0)</f>
        <v>0</v>
      </c>
      <c r="BP29" s="2">
        <f t="shared" si="2"/>
        <v>1</v>
      </c>
      <c r="BR29" s="2">
        <f t="shared" si="22"/>
        <v>0</v>
      </c>
      <c r="BS29" s="2">
        <f t="shared" si="23"/>
        <v>0</v>
      </c>
      <c r="BT29" s="2">
        <f t="shared" si="24"/>
        <v>0</v>
      </c>
      <c r="BU29" s="2">
        <f t="shared" si="25"/>
        <v>0</v>
      </c>
      <c r="BV29" s="2">
        <f t="shared" si="26"/>
        <v>0</v>
      </c>
      <c r="BW29" s="2">
        <f t="shared" si="27"/>
        <v>0</v>
      </c>
      <c r="BX29" s="2">
        <f t="shared" si="28"/>
        <v>0</v>
      </c>
      <c r="BY29" s="2">
        <f t="shared" si="29"/>
        <v>0</v>
      </c>
      <c r="BZ29" s="2">
        <f t="shared" si="30"/>
        <v>0</v>
      </c>
      <c r="CA29" s="2">
        <f t="shared" si="31"/>
        <v>0</v>
      </c>
      <c r="CB29" s="2">
        <f t="shared" si="32"/>
        <v>0</v>
      </c>
      <c r="CC29" s="2">
        <f t="shared" si="33"/>
        <v>0</v>
      </c>
      <c r="CD29" s="2">
        <f t="shared" si="34"/>
        <v>0</v>
      </c>
      <c r="CE29" s="2">
        <f t="shared" si="35"/>
        <v>0</v>
      </c>
    </row>
    <row r="30" spans="1:83" x14ac:dyDescent="0.25">
      <c r="A30" s="10" t="str">
        <f>IF(AND(MID(B30,11,2)="10",MID(B30,7,2)="SV",MID(B30,3,1)="T"),"ТА-1  -  "&amp;VLOOKUP("SVT",Справочники!$B$100:$C$115,2,FALSE),IF(MID(B30,1,2)="00",VLOOKUP(MID(B30,7,2),Справочники!$B$100:$C$115,2,FALSE),IF(MID(B30,3,1)="K","КА",IF(MID(B30,3,1)="T","ТА","-"))&amp;"-"&amp;MID(B30,1,2)*1&amp;IF(MID(B30,IF(MID(B30,11,2)="09",10,9),1)="A","А","")&amp;IF(MID(B30,IF(MID(B30,11,2)="09",10,9),1)="B","Б","")&amp;"  -  "&amp;VLOOKUP(IF(AND(MID(B30,7,2)="SV",MID(B30,3,1)="T"),"SVT",MID(B30,7,2)),Справочники!$B$100:$C$115,2,FALSE)))</f>
        <v>КА-6  -  α_рс</v>
      </c>
      <c r="B30" s="10" t="s">
        <v>433</v>
      </c>
      <c r="C30" s="18">
        <v>1.65</v>
      </c>
      <c r="D30" s="18">
        <v>1.1499999999999999</v>
      </c>
      <c r="E30" s="22" t="s">
        <v>116</v>
      </c>
      <c r="F30" s="22">
        <v>3</v>
      </c>
      <c r="G30" s="22"/>
      <c r="H30" s="20">
        <f t="shared" ca="1" si="17"/>
        <v>0</v>
      </c>
      <c r="I30" s="16" t="str">
        <f t="shared" si="18"/>
        <v>06K002KI0L26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6">
        <v>0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2">
        <f t="shared" ca="1" si="20"/>
        <v>0</v>
      </c>
      <c r="BA30" s="2">
        <f t="shared" ca="1" si="20"/>
        <v>0</v>
      </c>
      <c r="BB30" s="2">
        <f t="shared" ca="1" si="20"/>
        <v>0</v>
      </c>
      <c r="BC30" s="2">
        <f t="shared" ca="1" si="20"/>
        <v>0</v>
      </c>
      <c r="BD30" s="2">
        <f t="shared" ca="1" si="20"/>
        <v>0</v>
      </c>
      <c r="BE30" s="2">
        <f t="shared" ca="1" si="20"/>
        <v>0</v>
      </c>
      <c r="BF30" s="2">
        <f t="shared" ca="1" si="20"/>
        <v>0</v>
      </c>
      <c r="BG30" s="2">
        <f t="shared" ca="1" si="20"/>
        <v>0</v>
      </c>
      <c r="BH30" s="2">
        <f t="shared" ca="1" si="20"/>
        <v>0</v>
      </c>
      <c r="BI30" s="2">
        <f t="shared" ca="1" si="20"/>
        <v>0</v>
      </c>
      <c r="BJ30" s="2">
        <f t="shared" ca="1" si="20"/>
        <v>0</v>
      </c>
      <c r="BK30" s="2">
        <f t="shared" ca="1" si="20"/>
        <v>0</v>
      </c>
      <c r="BL30" s="2">
        <f t="shared" ca="1" si="20"/>
        <v>0</v>
      </c>
      <c r="BM30" s="2">
        <f t="shared" ca="1" si="20"/>
        <v>0</v>
      </c>
      <c r="BN30" s="2" t="str">
        <f t="shared" si="21"/>
        <v>KI</v>
      </c>
      <c r="BP30" s="2">
        <f t="shared" si="2"/>
        <v>0</v>
      </c>
      <c r="BR30" s="2">
        <f t="shared" si="22"/>
        <v>0</v>
      </c>
      <c r="BS30" s="2">
        <f t="shared" si="23"/>
        <v>0</v>
      </c>
      <c r="BT30" s="2">
        <f t="shared" si="24"/>
        <v>0</v>
      </c>
      <c r="BU30" s="2">
        <f t="shared" si="25"/>
        <v>0</v>
      </c>
      <c r="BV30" s="2">
        <f t="shared" si="26"/>
        <v>0</v>
      </c>
      <c r="BW30" s="2">
        <f t="shared" si="27"/>
        <v>0</v>
      </c>
      <c r="BX30" s="2">
        <f t="shared" si="28"/>
        <v>0</v>
      </c>
      <c r="BY30" s="2">
        <f t="shared" si="29"/>
        <v>0</v>
      </c>
      <c r="BZ30" s="2">
        <f t="shared" si="30"/>
        <v>0</v>
      </c>
      <c r="CA30" s="2">
        <f t="shared" si="31"/>
        <v>0</v>
      </c>
      <c r="CB30" s="2">
        <f t="shared" si="32"/>
        <v>0</v>
      </c>
      <c r="CC30" s="2">
        <f t="shared" si="33"/>
        <v>0</v>
      </c>
      <c r="CD30" s="2">
        <f t="shared" si="34"/>
        <v>0</v>
      </c>
      <c r="CE30" s="2">
        <f t="shared" si="35"/>
        <v>0</v>
      </c>
    </row>
    <row r="31" spans="1:83" x14ac:dyDescent="0.25">
      <c r="A31" s="10" t="str">
        <f>IF(AND(MID(B31,11,2)="10",MID(B31,7,2)="SV",MID(B31,3,1)="T"),"ТА-1  -  "&amp;VLOOKUP("SVT",Справочники!$B$100:$C$115,2,FALSE),IF(MID(B31,1,2)="00",VLOOKUP(MID(B31,7,2),Справочники!$B$100:$C$115,2,FALSE),IF(MID(B31,3,1)="K","КА",IF(MID(B31,3,1)="T","ТА","-"))&amp;"-"&amp;MID(B31,1,2)*1&amp;IF(MID(B31,IF(MID(B31,11,2)="09",10,9),1)="A","А","")&amp;IF(MID(B31,IF(MID(B31,11,2)="09",10,9),1)="B","Б","")&amp;"  -  "&amp;VLOOKUP(IF(AND(MID(B31,7,2)="SV",MID(B31,3,1)="T"),"SVT",MID(B31,7,2)),Справочники!$B$100:$C$115,2,FALSE)))</f>
        <v>КА-7  -  α_рс</v>
      </c>
      <c r="B31" s="10" t="s">
        <v>434</v>
      </c>
      <c r="C31" s="18">
        <v>1.65</v>
      </c>
      <c r="D31" s="18">
        <v>1.1499999999999999</v>
      </c>
      <c r="E31" s="22" t="s">
        <v>116</v>
      </c>
      <c r="F31" s="22">
        <v>3</v>
      </c>
      <c r="G31" s="22"/>
      <c r="H31" s="20">
        <f t="shared" ca="1" si="17"/>
        <v>0</v>
      </c>
      <c r="I31" s="16" t="str">
        <f t="shared" si="18"/>
        <v>07K002KI0L26</v>
      </c>
      <c r="J31" s="54">
        <v>1.2253828404671734</v>
      </c>
      <c r="K31" s="54">
        <v>1.2016286642119676</v>
      </c>
      <c r="L31" s="54">
        <v>1.2103863818378617</v>
      </c>
      <c r="M31" s="54">
        <v>1.1876211782108732</v>
      </c>
      <c r="N31" s="54">
        <v>1.2320268792518305</v>
      </c>
      <c r="O31" s="54">
        <v>1.1764374915010483</v>
      </c>
      <c r="P31" s="54">
        <v>1.1720690895611061</v>
      </c>
      <c r="Q31" s="54">
        <v>1.1336077419387534</v>
      </c>
      <c r="R31" s="54">
        <v>1.1134880185196807</v>
      </c>
      <c r="S31" s="54">
        <v>1.0786639079328213</v>
      </c>
      <c r="T31" s="54">
        <v>1.0648455658071825</v>
      </c>
      <c r="U31" s="54">
        <v>1.1446085479069787</v>
      </c>
      <c r="V31" s="54">
        <v>1.1360147601126525</v>
      </c>
      <c r="W31" s="56">
        <v>1.1227266779010983</v>
      </c>
      <c r="X31" s="2">
        <f t="shared" ca="1" si="19"/>
        <v>0</v>
      </c>
      <c r="Y31" s="2">
        <f t="shared" ca="1" si="19"/>
        <v>0</v>
      </c>
      <c r="Z31" s="2">
        <f t="shared" ca="1" si="19"/>
        <v>0</v>
      </c>
      <c r="AA31" s="2">
        <f t="shared" ca="1" si="19"/>
        <v>0</v>
      </c>
      <c r="AB31" s="2">
        <f t="shared" ca="1" si="19"/>
        <v>0</v>
      </c>
      <c r="AC31" s="2">
        <f t="shared" ca="1" si="19"/>
        <v>0</v>
      </c>
      <c r="AD31" s="2">
        <f t="shared" ca="1" si="19"/>
        <v>0</v>
      </c>
      <c r="AE31" s="2">
        <f t="shared" ca="1" si="19"/>
        <v>0</v>
      </c>
      <c r="AF31" s="2">
        <f t="shared" ca="1" si="19"/>
        <v>0</v>
      </c>
      <c r="AG31" s="2">
        <f t="shared" ca="1" si="19"/>
        <v>0</v>
      </c>
      <c r="AH31" s="2">
        <f t="shared" ca="1" si="19"/>
        <v>0</v>
      </c>
      <c r="AI31" s="2">
        <f t="shared" ca="1" si="19"/>
        <v>0</v>
      </c>
      <c r="AJ31" s="2">
        <f t="shared" ca="1" si="19"/>
        <v>0</v>
      </c>
      <c r="AK31" s="2">
        <f t="shared" ca="1" si="19"/>
        <v>0</v>
      </c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2">
        <f t="shared" ca="1" si="20"/>
        <v>0</v>
      </c>
      <c r="BA31" s="2">
        <f t="shared" ca="1" si="20"/>
        <v>0</v>
      </c>
      <c r="BB31" s="2">
        <f t="shared" ca="1" si="20"/>
        <v>0</v>
      </c>
      <c r="BC31" s="2">
        <f t="shared" ca="1" si="20"/>
        <v>0</v>
      </c>
      <c r="BD31" s="2">
        <f t="shared" ca="1" si="20"/>
        <v>0</v>
      </c>
      <c r="BE31" s="2">
        <f t="shared" ca="1" si="20"/>
        <v>0</v>
      </c>
      <c r="BF31" s="2">
        <f t="shared" ca="1" si="20"/>
        <v>0</v>
      </c>
      <c r="BG31" s="2">
        <f t="shared" ca="1" si="20"/>
        <v>0</v>
      </c>
      <c r="BH31" s="2">
        <f t="shared" ca="1" si="20"/>
        <v>0</v>
      </c>
      <c r="BI31" s="2">
        <f t="shared" ca="1" si="20"/>
        <v>0</v>
      </c>
      <c r="BJ31" s="2">
        <f t="shared" ca="1" si="20"/>
        <v>0</v>
      </c>
      <c r="BK31" s="2">
        <f t="shared" ca="1" si="20"/>
        <v>0</v>
      </c>
      <c r="BL31" s="2">
        <f t="shared" ca="1" si="20"/>
        <v>0</v>
      </c>
      <c r="BM31" s="2">
        <f t="shared" ca="1" si="20"/>
        <v>0</v>
      </c>
      <c r="BN31" s="2" t="str">
        <f t="shared" si="21"/>
        <v>KI</v>
      </c>
      <c r="BO31" s="2">
        <f>IF(AND(COUNTIF(J31:W31,"&gt;0")&gt;6,COUNTIF(J31:W31,"&gt;0")=SUM(BR31:CE31)),SUM(BR31:CE31),0)</f>
        <v>0</v>
      </c>
      <c r="BP31" s="2">
        <f t="shared" si="2"/>
        <v>1</v>
      </c>
      <c r="BR31" s="2">
        <f t="shared" si="22"/>
        <v>0</v>
      </c>
      <c r="BS31" s="2">
        <f t="shared" si="23"/>
        <v>0</v>
      </c>
      <c r="BT31" s="2">
        <f t="shared" si="24"/>
        <v>0</v>
      </c>
      <c r="BU31" s="2">
        <f t="shared" si="25"/>
        <v>0</v>
      </c>
      <c r="BV31" s="2">
        <f t="shared" si="26"/>
        <v>0</v>
      </c>
      <c r="BW31" s="2">
        <f t="shared" si="27"/>
        <v>0</v>
      </c>
      <c r="BX31" s="2">
        <f t="shared" si="28"/>
        <v>0</v>
      </c>
      <c r="BY31" s="2">
        <f t="shared" si="29"/>
        <v>0</v>
      </c>
      <c r="BZ31" s="2">
        <f t="shared" si="30"/>
        <v>0</v>
      </c>
      <c r="CA31" s="2">
        <f t="shared" si="31"/>
        <v>0</v>
      </c>
      <c r="CB31" s="2">
        <f t="shared" si="32"/>
        <v>0</v>
      </c>
      <c r="CC31" s="2">
        <f t="shared" si="33"/>
        <v>0</v>
      </c>
      <c r="CD31" s="2">
        <f t="shared" si="34"/>
        <v>0</v>
      </c>
      <c r="CE31" s="2">
        <f t="shared" si="35"/>
        <v>0</v>
      </c>
    </row>
    <row r="32" spans="1:83" x14ac:dyDescent="0.25">
      <c r="A32" s="10" t="str">
        <f>IF(AND(MID(B32,11,2)="10",MID(B32,7,2)="SV",MID(B32,3,1)="T"),"ТА-1  -  "&amp;VLOOKUP("SVT",Справочники!$B$100:$C$115,2,FALSE),IF(MID(B32,1,2)="00",VLOOKUP(MID(B32,7,2),Справочники!$B$100:$C$115,2,FALSE),IF(MID(B32,3,1)="K","КА",IF(MID(B32,3,1)="T","ТА","-"))&amp;"-"&amp;MID(B32,1,2)*1&amp;IF(MID(B32,IF(MID(B32,11,2)="09",10,9),1)="A","А","")&amp;IF(MID(B32,IF(MID(B32,11,2)="09",10,9),1)="B","Б","")&amp;"  -  "&amp;VLOOKUP(IF(AND(MID(B32,7,2)="SV",MID(B32,3,1)="T"),"SVT",MID(B32,7,2)),Справочники!$B$100:$C$115,2,FALSE)))</f>
        <v>КА-8  -  α_рс</v>
      </c>
      <c r="B32" s="10" t="s">
        <v>435</v>
      </c>
      <c r="C32" s="18">
        <v>1.65</v>
      </c>
      <c r="D32" s="18">
        <v>1.1499999999999999</v>
      </c>
      <c r="E32" s="22" t="s">
        <v>116</v>
      </c>
      <c r="F32" s="22">
        <v>3</v>
      </c>
      <c r="G32" s="22"/>
      <c r="H32" s="20">
        <f t="shared" ca="1" si="17"/>
        <v>0</v>
      </c>
      <c r="I32" s="16" t="str">
        <f t="shared" si="18"/>
        <v>08K002KI0L26</v>
      </c>
      <c r="J32" s="54">
        <v>1.2077253376169628</v>
      </c>
      <c r="K32" s="54">
        <v>1.2241590473546144</v>
      </c>
      <c r="L32" s="54">
        <v>1.220484867744434</v>
      </c>
      <c r="M32" s="54">
        <v>1.1823207758248564</v>
      </c>
      <c r="N32" s="54">
        <v>1.1725457701760964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6">
        <v>0</v>
      </c>
      <c r="X32" s="2">
        <f t="shared" ca="1" si="19"/>
        <v>0</v>
      </c>
      <c r="Y32" s="2">
        <f t="shared" ca="1" si="19"/>
        <v>0</v>
      </c>
      <c r="Z32" s="2">
        <f t="shared" ca="1" si="19"/>
        <v>0</v>
      </c>
      <c r="AA32" s="2">
        <f t="shared" ca="1" si="19"/>
        <v>0</v>
      </c>
      <c r="AB32" s="2">
        <f t="shared" ca="1" si="19"/>
        <v>0</v>
      </c>
      <c r="AC32" s="2">
        <f t="shared" ca="1" si="19"/>
        <v>0</v>
      </c>
      <c r="AD32" s="2">
        <f t="shared" ca="1" si="19"/>
        <v>0</v>
      </c>
      <c r="AE32" s="2">
        <f t="shared" ca="1" si="19"/>
        <v>0</v>
      </c>
      <c r="AF32" s="2">
        <f t="shared" ca="1" si="19"/>
        <v>0</v>
      </c>
      <c r="AG32" s="2">
        <f t="shared" ca="1" si="19"/>
        <v>0</v>
      </c>
      <c r="AH32" s="2">
        <f t="shared" ca="1" si="19"/>
        <v>0</v>
      </c>
      <c r="AI32" s="2">
        <f t="shared" ca="1" si="19"/>
        <v>0</v>
      </c>
      <c r="AJ32" s="2">
        <f t="shared" ca="1" si="19"/>
        <v>0</v>
      </c>
      <c r="AK32" s="2">
        <f t="shared" ca="1" si="19"/>
        <v>0</v>
      </c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2">
        <f t="shared" ca="1" si="20"/>
        <v>0</v>
      </c>
      <c r="BA32" s="2">
        <f t="shared" ca="1" si="20"/>
        <v>0</v>
      </c>
      <c r="BB32" s="2">
        <f t="shared" ca="1" si="20"/>
        <v>0</v>
      </c>
      <c r="BC32" s="2">
        <f t="shared" ca="1" si="20"/>
        <v>0</v>
      </c>
      <c r="BD32" s="2">
        <f t="shared" ca="1" si="20"/>
        <v>0</v>
      </c>
      <c r="BE32" s="2">
        <f t="shared" ca="1" si="20"/>
        <v>0</v>
      </c>
      <c r="BF32" s="2">
        <f t="shared" ca="1" si="20"/>
        <v>0</v>
      </c>
      <c r="BG32" s="2">
        <f t="shared" ca="1" si="20"/>
        <v>0</v>
      </c>
      <c r="BH32" s="2">
        <f t="shared" ca="1" si="20"/>
        <v>0</v>
      </c>
      <c r="BI32" s="2">
        <f t="shared" ca="1" si="20"/>
        <v>0</v>
      </c>
      <c r="BJ32" s="2">
        <f t="shared" ca="1" si="20"/>
        <v>0</v>
      </c>
      <c r="BK32" s="2">
        <f t="shared" ca="1" si="20"/>
        <v>0</v>
      </c>
      <c r="BL32" s="2">
        <f t="shared" ca="1" si="20"/>
        <v>0</v>
      </c>
      <c r="BM32" s="2">
        <f t="shared" ca="1" si="20"/>
        <v>0</v>
      </c>
      <c r="BN32" s="2" t="str">
        <f t="shared" si="21"/>
        <v>KI</v>
      </c>
      <c r="BP32" s="2">
        <f t="shared" si="2"/>
        <v>0</v>
      </c>
      <c r="BR32" s="2">
        <f t="shared" si="22"/>
        <v>0</v>
      </c>
      <c r="BS32" s="2">
        <f t="shared" si="23"/>
        <v>0</v>
      </c>
      <c r="BT32" s="2">
        <f t="shared" si="24"/>
        <v>0</v>
      </c>
      <c r="BU32" s="2">
        <f t="shared" si="25"/>
        <v>0</v>
      </c>
      <c r="BV32" s="2">
        <f t="shared" si="26"/>
        <v>0</v>
      </c>
      <c r="BW32" s="2">
        <f t="shared" si="27"/>
        <v>0</v>
      </c>
      <c r="BX32" s="2">
        <f t="shared" si="28"/>
        <v>0</v>
      </c>
      <c r="BY32" s="2">
        <f t="shared" si="29"/>
        <v>0</v>
      </c>
      <c r="BZ32" s="2">
        <f t="shared" si="30"/>
        <v>0</v>
      </c>
      <c r="CA32" s="2">
        <f t="shared" si="31"/>
        <v>0</v>
      </c>
      <c r="CB32" s="2">
        <f t="shared" si="32"/>
        <v>0</v>
      </c>
      <c r="CC32" s="2">
        <f t="shared" si="33"/>
        <v>0</v>
      </c>
      <c r="CD32" s="2">
        <f t="shared" si="34"/>
        <v>0</v>
      </c>
      <c r="CE32" s="2">
        <f t="shared" si="35"/>
        <v>0</v>
      </c>
    </row>
    <row r="33" spans="1:83" x14ac:dyDescent="0.25">
      <c r="A33" s="10" t="str">
        <f>IF(AND(MID(B33,11,2)="10",MID(B33,7,2)="SV",MID(B33,3,1)="T"),"ТА-1  -  "&amp;VLOOKUP("SVT",Справочники!$B$100:$C$115,2,FALSE),IF(MID(B33,1,2)="00",VLOOKUP(MID(B33,7,2),Справочники!$B$100:$C$115,2,FALSE),IF(MID(B33,3,1)="K","КА",IF(MID(B33,3,1)="T","ТА","-"))&amp;"-"&amp;MID(B33,1,2)*1&amp;IF(MID(B33,IF(MID(B33,11,2)="09",10,9),1)="A","А","")&amp;IF(MID(B33,IF(MID(B33,11,2)="09",10,9),1)="B","Б","")&amp;"  -  "&amp;VLOOKUP(IF(AND(MID(B33,7,2)="SV",MID(B33,3,1)="T"),"SVT",MID(B33,7,2)),Справочники!$B$100:$C$115,2,FALSE)))</f>
        <v>КА-9  -  α_рс</v>
      </c>
      <c r="B33" s="10" t="s">
        <v>436</v>
      </c>
      <c r="C33" s="18">
        <v>1.65</v>
      </c>
      <c r="D33" s="18">
        <v>1.1499999999999999</v>
      </c>
      <c r="E33" s="22" t="s">
        <v>116</v>
      </c>
      <c r="F33" s="22">
        <v>3</v>
      </c>
      <c r="G33" s="22"/>
      <c r="H33" s="20">
        <f t="shared" ca="1" si="17"/>
        <v>0</v>
      </c>
      <c r="I33" s="16" t="str">
        <f t="shared" si="18"/>
        <v>09K002KI0L26</v>
      </c>
      <c r="J33" s="54">
        <v>1.4473037630012264</v>
      </c>
      <c r="K33" s="54">
        <v>1.4567045076447951</v>
      </c>
      <c r="L33" s="54">
        <v>1.4613906384448663</v>
      </c>
      <c r="M33" s="54">
        <v>1.4202131870912973</v>
      </c>
      <c r="N33" s="54">
        <v>1.414137186567773</v>
      </c>
      <c r="O33" s="54">
        <v>1.4180493141917496</v>
      </c>
      <c r="P33" s="54">
        <v>1.4643972951794308</v>
      </c>
      <c r="Q33" s="54">
        <v>1.5173247898971465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6">
        <v>0</v>
      </c>
      <c r="X33" s="2">
        <f t="shared" ca="1" si="19"/>
        <v>0</v>
      </c>
      <c r="Y33" s="2">
        <f t="shared" ca="1" si="19"/>
        <v>0</v>
      </c>
      <c r="Z33" s="2">
        <f t="shared" ca="1" si="19"/>
        <v>0</v>
      </c>
      <c r="AA33" s="2">
        <f t="shared" ca="1" si="19"/>
        <v>0</v>
      </c>
      <c r="AB33" s="2">
        <f t="shared" ca="1" si="19"/>
        <v>0</v>
      </c>
      <c r="AC33" s="2">
        <f t="shared" ca="1" si="19"/>
        <v>0</v>
      </c>
      <c r="AD33" s="2">
        <f t="shared" ca="1" si="19"/>
        <v>0</v>
      </c>
      <c r="AE33" s="2">
        <f t="shared" ca="1" si="19"/>
        <v>0</v>
      </c>
      <c r="AF33" s="2">
        <f t="shared" ca="1" si="19"/>
        <v>0</v>
      </c>
      <c r="AG33" s="2">
        <f t="shared" ca="1" si="19"/>
        <v>0</v>
      </c>
      <c r="AH33" s="2">
        <f t="shared" ca="1" si="19"/>
        <v>0</v>
      </c>
      <c r="AI33" s="2">
        <f t="shared" ca="1" si="19"/>
        <v>0</v>
      </c>
      <c r="AJ33" s="2">
        <f t="shared" ca="1" si="19"/>
        <v>0</v>
      </c>
      <c r="AK33" s="2">
        <f t="shared" ca="1" si="19"/>
        <v>0</v>
      </c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2">
        <f t="shared" ca="1" si="20"/>
        <v>0</v>
      </c>
      <c r="BA33" s="2">
        <f t="shared" ca="1" si="20"/>
        <v>0</v>
      </c>
      <c r="BB33" s="2">
        <f t="shared" ca="1" si="20"/>
        <v>0</v>
      </c>
      <c r="BC33" s="2">
        <f t="shared" ca="1" si="20"/>
        <v>0</v>
      </c>
      <c r="BD33" s="2">
        <f t="shared" ca="1" si="20"/>
        <v>0</v>
      </c>
      <c r="BE33" s="2">
        <f t="shared" ca="1" si="20"/>
        <v>0</v>
      </c>
      <c r="BF33" s="2">
        <f t="shared" ca="1" si="20"/>
        <v>0</v>
      </c>
      <c r="BG33" s="2">
        <f t="shared" ca="1" si="20"/>
        <v>0</v>
      </c>
      <c r="BH33" s="2">
        <f t="shared" ca="1" si="20"/>
        <v>0</v>
      </c>
      <c r="BI33" s="2">
        <f t="shared" ca="1" si="20"/>
        <v>0</v>
      </c>
      <c r="BJ33" s="2">
        <f t="shared" ca="1" si="20"/>
        <v>0</v>
      </c>
      <c r="BK33" s="2">
        <f t="shared" ca="1" si="20"/>
        <v>0</v>
      </c>
      <c r="BL33" s="2">
        <f t="shared" ca="1" si="20"/>
        <v>0</v>
      </c>
      <c r="BM33" s="2">
        <f t="shared" ca="1" si="20"/>
        <v>0</v>
      </c>
      <c r="BN33" s="2" t="str">
        <f t="shared" si="21"/>
        <v>KI</v>
      </c>
      <c r="BP33" s="2">
        <f t="shared" si="2"/>
        <v>1</v>
      </c>
      <c r="BR33" s="2">
        <f t="shared" si="22"/>
        <v>0</v>
      </c>
      <c r="BS33" s="2">
        <f t="shared" si="23"/>
        <v>0</v>
      </c>
      <c r="BT33" s="2">
        <f t="shared" si="24"/>
        <v>0</v>
      </c>
      <c r="BU33" s="2">
        <f t="shared" si="25"/>
        <v>0</v>
      </c>
      <c r="BV33" s="2">
        <f t="shared" si="26"/>
        <v>0</v>
      </c>
      <c r="BW33" s="2">
        <f t="shared" si="27"/>
        <v>0</v>
      </c>
      <c r="BX33" s="2">
        <f t="shared" si="28"/>
        <v>0</v>
      </c>
      <c r="BY33" s="2">
        <f t="shared" si="29"/>
        <v>0</v>
      </c>
      <c r="BZ33" s="2">
        <f t="shared" si="30"/>
        <v>0</v>
      </c>
      <c r="CA33" s="2">
        <f t="shared" si="31"/>
        <v>0</v>
      </c>
      <c r="CB33" s="2">
        <f t="shared" si="32"/>
        <v>0</v>
      </c>
      <c r="CC33" s="2">
        <f t="shared" si="33"/>
        <v>0</v>
      </c>
      <c r="CD33" s="2">
        <f t="shared" si="34"/>
        <v>0</v>
      </c>
      <c r="CE33" s="2">
        <f t="shared" si="35"/>
        <v>0</v>
      </c>
    </row>
    <row r="34" spans="1:83" x14ac:dyDescent="0.25">
      <c r="A34" s="10" t="str">
        <f>IF(AND(MID(B34,11,2)="10",MID(B34,7,2)="SV",MID(B34,3,1)="T"),"ТА-1  -  "&amp;VLOOKUP("SVT",Справочники!$B$100:$C$115,2,FALSE),IF(MID(B34,1,2)="00",VLOOKUP(MID(B34,7,2),Справочники!$B$100:$C$115,2,FALSE),IF(MID(B34,3,1)="K","КА",IF(MID(B34,3,1)="T","ТА","-"))&amp;"-"&amp;MID(B34,1,2)*1&amp;IF(MID(B34,IF(MID(B34,11,2)="09",10,9),1)="A","А","")&amp;IF(MID(B34,IF(MID(B34,11,2)="09",10,9),1)="B","Б","")&amp;"  -  "&amp;VLOOKUP(IF(AND(MID(B34,7,2)="SV",MID(B34,3,1)="T"),"SVT",MID(B34,7,2)),Справочники!$B$100:$C$115,2,FALSE)))</f>
        <v>КА-1А  -  Гшл</v>
      </c>
      <c r="B34" s="10" t="s">
        <v>437</v>
      </c>
      <c r="C34" s="18">
        <v>50</v>
      </c>
      <c r="D34" s="18">
        <v>25</v>
      </c>
      <c r="E34" s="22" t="s">
        <v>608</v>
      </c>
      <c r="F34" s="22">
        <v>1</v>
      </c>
      <c r="G34" s="22">
        <v>1</v>
      </c>
      <c r="H34" s="20">
        <f t="shared" ca="1" si="17"/>
        <v>0</v>
      </c>
      <c r="I34" s="16" t="str">
        <f t="shared" si="18"/>
        <v>01K002SHAN26</v>
      </c>
      <c r="J34" s="54">
        <v>49.6</v>
      </c>
      <c r="K34" s="54">
        <v>48.8</v>
      </c>
      <c r="L34" s="54">
        <v>49.3</v>
      </c>
      <c r="M34" s="54">
        <v>47.8</v>
      </c>
      <c r="N34" s="54">
        <v>43.6</v>
      </c>
      <c r="O34" s="54">
        <v>40.36</v>
      </c>
      <c r="P34" s="54">
        <v>46.8</v>
      </c>
      <c r="Q34" s="54">
        <v>47.1</v>
      </c>
      <c r="R34" s="54">
        <v>48.4</v>
      </c>
      <c r="S34" s="54">
        <v>42.5</v>
      </c>
      <c r="T34" s="54">
        <v>46.3</v>
      </c>
      <c r="U34" s="54">
        <v>45.9</v>
      </c>
      <c r="V34" s="54">
        <v>43.7</v>
      </c>
      <c r="W34" s="56">
        <v>39.799999999999997</v>
      </c>
      <c r="X34" s="2">
        <f t="shared" ca="1" si="19"/>
        <v>0</v>
      </c>
      <c r="Y34" s="2">
        <f t="shared" ca="1" si="19"/>
        <v>0</v>
      </c>
      <c r="Z34" s="2">
        <f t="shared" ca="1" si="19"/>
        <v>0</v>
      </c>
      <c r="AA34" s="2">
        <f t="shared" ca="1" si="19"/>
        <v>0</v>
      </c>
      <c r="AB34" s="2">
        <f t="shared" ca="1" si="19"/>
        <v>0</v>
      </c>
      <c r="AC34" s="2">
        <f t="shared" ca="1" si="19"/>
        <v>0</v>
      </c>
      <c r="AD34" s="2">
        <f t="shared" ca="1" si="19"/>
        <v>20</v>
      </c>
      <c r="AE34" s="2">
        <f t="shared" ca="1" si="19"/>
        <v>0</v>
      </c>
      <c r="AF34" s="2">
        <f t="shared" ca="1" si="19"/>
        <v>0</v>
      </c>
      <c r="AG34" s="2">
        <f t="shared" ca="1" si="19"/>
        <v>0</v>
      </c>
      <c r="AH34" s="2">
        <f t="shared" ca="1" si="19"/>
        <v>0</v>
      </c>
      <c r="AI34" s="2">
        <f t="shared" ca="1" si="19"/>
        <v>0</v>
      </c>
      <c r="AJ34" s="2">
        <f t="shared" ca="1" si="19"/>
        <v>0</v>
      </c>
      <c r="AK34" s="2">
        <f t="shared" ca="1" si="19"/>
        <v>0</v>
      </c>
      <c r="AL34" s="55">
        <v>30.086235032578255</v>
      </c>
      <c r="AM34" s="55">
        <v>33.0594296216996</v>
      </c>
      <c r="AN34" s="55">
        <v>30.901151024699509</v>
      </c>
      <c r="AO34" s="55">
        <v>32.990489672666996</v>
      </c>
      <c r="AP34" s="55">
        <v>30.674342672063208</v>
      </c>
      <c r="AQ34" s="55">
        <v>26.841366840972892</v>
      </c>
      <c r="AR34" s="55">
        <v>26.342016638389637</v>
      </c>
      <c r="AS34" s="55">
        <v>32.266689488777111</v>
      </c>
      <c r="AT34" s="55">
        <v>31.486121256029207</v>
      </c>
      <c r="AU34" s="55">
        <v>33.348613252507903</v>
      </c>
      <c r="AV34" s="55">
        <v>32.087116680812883</v>
      </c>
      <c r="AW34" s="55">
        <v>33.74469309621432</v>
      </c>
      <c r="AX34" s="55">
        <v>34.116423265339641</v>
      </c>
      <c r="AY34" s="55">
        <v>34.693429167675433</v>
      </c>
      <c r="AZ34" s="2">
        <f t="shared" ca="1" si="20"/>
        <v>0</v>
      </c>
      <c r="BA34" s="2">
        <f t="shared" ca="1" si="20"/>
        <v>0</v>
      </c>
      <c r="BB34" s="2">
        <f t="shared" ca="1" si="20"/>
        <v>0</v>
      </c>
      <c r="BC34" s="2">
        <f t="shared" ca="1" si="20"/>
        <v>0</v>
      </c>
      <c r="BD34" s="2">
        <f t="shared" ca="1" si="20"/>
        <v>0</v>
      </c>
      <c r="BE34" s="2">
        <f t="shared" ca="1" si="20"/>
        <v>0</v>
      </c>
      <c r="BF34" s="2">
        <f t="shared" ca="1" si="20"/>
        <v>0</v>
      </c>
      <c r="BG34" s="2">
        <f t="shared" ca="1" si="20"/>
        <v>0</v>
      </c>
      <c r="BH34" s="2">
        <f t="shared" ca="1" si="20"/>
        <v>0</v>
      </c>
      <c r="BI34" s="2">
        <f t="shared" ca="1" si="20"/>
        <v>0</v>
      </c>
      <c r="BJ34" s="2">
        <f t="shared" ca="1" si="20"/>
        <v>0</v>
      </c>
      <c r="BK34" s="2">
        <f t="shared" ca="1" si="20"/>
        <v>0</v>
      </c>
      <c r="BL34" s="2">
        <f t="shared" ca="1" si="20"/>
        <v>0</v>
      </c>
      <c r="BM34" s="2">
        <f t="shared" ca="1" si="20"/>
        <v>0</v>
      </c>
      <c r="BN34" s="2" t="str">
        <f t="shared" si="21"/>
        <v>SH</v>
      </c>
      <c r="BO34" s="2">
        <f>IF(AND(COUNTIF(J34:W34,"&gt;0")&gt;6,COUNTIF(J34:W34,"&gt;0")=SUM(BR34:CE34)),SUM(BR34:CE34),0)</f>
        <v>0</v>
      </c>
      <c r="BP34" s="2">
        <f t="shared" si="2"/>
        <v>1</v>
      </c>
      <c r="BR34" s="2">
        <f t="shared" ref="BR34:BR46" si="36">IF(AND(J118 &gt;0,J34&gt;$C34,J34 &gt;0.1),1,0)</f>
        <v>0</v>
      </c>
      <c r="BS34" s="2">
        <f t="shared" ref="BS34:BS46" si="37">IF(AND(K118 &gt;0,K34&gt;$C34,K34 &gt;0.1),1,0)</f>
        <v>0</v>
      </c>
      <c r="BT34" s="2">
        <f t="shared" ref="BT34:BT46" si="38">IF(AND(L118 &gt;0,L34&gt;$C34,L34 &gt;0.1),1,0)</f>
        <v>0</v>
      </c>
      <c r="BU34" s="2">
        <f t="shared" ref="BU34:BU46" si="39">IF(AND(M118 &gt;0,M34&gt;$C34,M34 &gt;0.1),1,0)</f>
        <v>0</v>
      </c>
      <c r="BV34" s="2">
        <f t="shared" ref="BV34:BV46" si="40">IF(AND(N118 &gt;0,N34&gt;$C34,N34 &gt;0.1),1,0)</f>
        <v>0</v>
      </c>
      <c r="BW34" s="2">
        <f t="shared" ref="BW34:BW46" si="41">IF(AND(O118 &gt;0,O34&gt;$C34,O34 &gt;0.1),1,0)</f>
        <v>0</v>
      </c>
      <c r="BX34" s="2">
        <f t="shared" ref="BX34:BX46" si="42">IF(AND(P118 &gt;0,P34&gt;$C34,P34 &gt;0.1),1,0)</f>
        <v>0</v>
      </c>
      <c r="BY34" s="2">
        <f t="shared" ref="BY34:BY46" si="43">IF(AND(Q118 &gt;0,Q34&gt;$C34,Q34 &gt;0.1),1,0)</f>
        <v>0</v>
      </c>
      <c r="BZ34" s="2">
        <f t="shared" ref="BZ34:BZ46" si="44">IF(AND(R118 &gt;0,R34&gt;$C34,R34 &gt;0.1),1,0)</f>
        <v>0</v>
      </c>
      <c r="CA34" s="2">
        <f t="shared" ref="CA34:CA46" si="45">IF(AND(S118 &gt;0,S34&gt;$C34,S34 &gt;0.1),1,0)</f>
        <v>0</v>
      </c>
      <c r="CB34" s="2">
        <f t="shared" ref="CB34:CB46" si="46">IF(AND(T118 &gt;0,T34&gt;$C34,T34 &gt;0.1),1,0)</f>
        <v>0</v>
      </c>
      <c r="CC34" s="2">
        <f t="shared" ref="CC34:CC46" si="47">IF(AND(U118 &gt;0,U34&gt;$C34,U34 &gt;0.1),1,0)</f>
        <v>0</v>
      </c>
      <c r="CD34" s="2">
        <f t="shared" ref="CD34:CD46" si="48">IF(AND(V118 &gt;0,V34&gt;$C34,V34 &gt;0.1),1,0)</f>
        <v>0</v>
      </c>
      <c r="CE34" s="2">
        <f t="shared" ref="CE34:CE46" si="49">IF(AND(W118 &gt;0,W34&gt;$C34,W34 &gt;0.1),1,0)</f>
        <v>0</v>
      </c>
    </row>
    <row r="35" spans="1:83" x14ac:dyDescent="0.25">
      <c r="A35" s="10" t="str">
        <f>IF(AND(MID(B35,11,2)="10",MID(B35,7,2)="SV",MID(B35,3,1)="T"),"ТА-1  -  "&amp;VLOOKUP("SVT",Справочники!$B$100:$C$115,2,FALSE),IF(MID(B35,1,2)="00",VLOOKUP(MID(B35,7,2),Справочники!$B$100:$C$115,2,FALSE),IF(MID(B35,3,1)="K","КА",IF(MID(B35,3,1)="T","ТА","-"))&amp;"-"&amp;MID(B35,1,2)*1&amp;IF(MID(B35,IF(MID(B35,11,2)="09",10,9),1)="A","А","")&amp;IF(MID(B35,IF(MID(B35,11,2)="09",10,9),1)="B","Б","")&amp;"  -  "&amp;VLOOKUP(IF(AND(MID(B35,7,2)="SV",MID(B35,3,1)="T"),"SVT",MID(B35,7,2)),Справочники!$B$100:$C$115,2,FALSE)))</f>
        <v>КА-1Б  -  Гшл</v>
      </c>
      <c r="B35" s="10" t="s">
        <v>438</v>
      </c>
      <c r="C35" s="18">
        <v>50</v>
      </c>
      <c r="D35" s="18">
        <v>25</v>
      </c>
      <c r="E35" s="22" t="s">
        <v>608</v>
      </c>
      <c r="F35" s="22">
        <v>1</v>
      </c>
      <c r="G35" s="22">
        <v>1</v>
      </c>
      <c r="H35" s="20">
        <f t="shared" ca="1" si="17"/>
        <v>0</v>
      </c>
      <c r="I35" s="16" t="str">
        <f t="shared" si="18"/>
        <v>01K002SHBN26</v>
      </c>
      <c r="J35" s="54">
        <v>48.4</v>
      </c>
      <c r="K35" s="54">
        <v>49</v>
      </c>
      <c r="L35" s="54">
        <v>48.1</v>
      </c>
      <c r="M35" s="54">
        <v>49.3</v>
      </c>
      <c r="N35" s="54">
        <v>46.4</v>
      </c>
      <c r="O35" s="54">
        <v>44.3</v>
      </c>
      <c r="P35" s="54">
        <v>47.3</v>
      </c>
      <c r="Q35" s="54">
        <v>47.7</v>
      </c>
      <c r="R35" s="54">
        <v>45.8</v>
      </c>
      <c r="S35" s="54">
        <v>43.7</v>
      </c>
      <c r="T35" s="54">
        <v>47.1</v>
      </c>
      <c r="U35" s="54">
        <v>46.4</v>
      </c>
      <c r="V35" s="54">
        <v>44.3</v>
      </c>
      <c r="W35" s="56">
        <v>42.3</v>
      </c>
      <c r="X35" s="2">
        <f t="shared" ca="1" si="19"/>
        <v>0</v>
      </c>
      <c r="Y35" s="2">
        <f t="shared" ca="1" si="19"/>
        <v>0</v>
      </c>
      <c r="Z35" s="2">
        <f t="shared" ca="1" si="19"/>
        <v>0</v>
      </c>
      <c r="AA35" s="2">
        <f t="shared" ca="1" si="19"/>
        <v>0</v>
      </c>
      <c r="AB35" s="2">
        <f t="shared" ca="1" si="19"/>
        <v>0</v>
      </c>
      <c r="AC35" s="2">
        <f t="shared" ca="1" si="19"/>
        <v>0</v>
      </c>
      <c r="AD35" s="2">
        <f t="shared" ca="1" si="19"/>
        <v>0</v>
      </c>
      <c r="AE35" s="2">
        <f t="shared" ca="1" si="19"/>
        <v>0</v>
      </c>
      <c r="AF35" s="2">
        <f t="shared" ca="1" si="19"/>
        <v>0</v>
      </c>
      <c r="AG35" s="2">
        <f t="shared" ca="1" si="19"/>
        <v>0</v>
      </c>
      <c r="AH35" s="2">
        <f t="shared" ca="1" si="19"/>
        <v>0</v>
      </c>
      <c r="AI35" s="2">
        <f t="shared" ca="1" si="19"/>
        <v>0</v>
      </c>
      <c r="AJ35" s="2">
        <f t="shared" ca="1" si="19"/>
        <v>0</v>
      </c>
      <c r="AK35" s="2">
        <f t="shared" ca="1" si="19"/>
        <v>0</v>
      </c>
      <c r="AL35" s="55">
        <v>20.401455648314133</v>
      </c>
      <c r="AM35" s="55">
        <v>18.501344714476584</v>
      </c>
      <c r="AN35" s="55">
        <v>18.600506481040849</v>
      </c>
      <c r="AO35" s="55">
        <v>18.155070450445074</v>
      </c>
      <c r="AP35" s="55">
        <v>16.920376780992367</v>
      </c>
      <c r="AQ35" s="55">
        <v>19.326913285783974</v>
      </c>
      <c r="AR35" s="55">
        <v>20.663399362333713</v>
      </c>
      <c r="AS35" s="55">
        <v>24.961351694580738</v>
      </c>
      <c r="AT35" s="55">
        <v>23.313398350528072</v>
      </c>
      <c r="AU35" s="55">
        <v>21.31927918908703</v>
      </c>
      <c r="AV35" s="55">
        <v>23.692778072243144</v>
      </c>
      <c r="AW35" s="55">
        <v>23.503334836863257</v>
      </c>
      <c r="AX35" s="55">
        <v>24.809717394067889</v>
      </c>
      <c r="AY35" s="55">
        <v>25.379883604624801</v>
      </c>
      <c r="AZ35" s="2">
        <f t="shared" ca="1" si="20"/>
        <v>0</v>
      </c>
      <c r="BA35" s="2">
        <f t="shared" ca="1" si="20"/>
        <v>0</v>
      </c>
      <c r="BB35" s="2">
        <f t="shared" ca="1" si="20"/>
        <v>0</v>
      </c>
      <c r="BC35" s="2">
        <f t="shared" ca="1" si="20"/>
        <v>0</v>
      </c>
      <c r="BD35" s="2">
        <f t="shared" ca="1" si="20"/>
        <v>0</v>
      </c>
      <c r="BE35" s="2">
        <f t="shared" ca="1" si="20"/>
        <v>0</v>
      </c>
      <c r="BF35" s="2">
        <f t="shared" ca="1" si="20"/>
        <v>0</v>
      </c>
      <c r="BG35" s="2">
        <f t="shared" ca="1" si="20"/>
        <v>0</v>
      </c>
      <c r="BH35" s="2">
        <f t="shared" ca="1" si="20"/>
        <v>0</v>
      </c>
      <c r="BI35" s="2">
        <f t="shared" ca="1" si="20"/>
        <v>0</v>
      </c>
      <c r="BJ35" s="2">
        <f t="shared" ca="1" si="20"/>
        <v>0</v>
      </c>
      <c r="BK35" s="2">
        <f t="shared" ca="1" si="20"/>
        <v>0</v>
      </c>
      <c r="BL35" s="2">
        <f t="shared" ca="1" si="20"/>
        <v>0</v>
      </c>
      <c r="BM35" s="2">
        <f t="shared" ca="1" si="20"/>
        <v>0</v>
      </c>
      <c r="BN35" s="2" t="str">
        <f t="shared" si="21"/>
        <v>SH</v>
      </c>
      <c r="BO35" s="2">
        <f>IF(AND(COUNTIF(J35:W35,"&gt;0")&gt;6,COUNTIF(J35:W35,"&gt;0")=SUM(BR35:CE35)),SUM(BR35:CE35),0)</f>
        <v>0</v>
      </c>
      <c r="BP35" s="2">
        <f t="shared" si="2"/>
        <v>1</v>
      </c>
      <c r="BR35" s="2">
        <f t="shared" si="36"/>
        <v>0</v>
      </c>
      <c r="BS35" s="2">
        <f t="shared" si="37"/>
        <v>0</v>
      </c>
      <c r="BT35" s="2">
        <f t="shared" si="38"/>
        <v>0</v>
      </c>
      <c r="BU35" s="2">
        <f t="shared" si="39"/>
        <v>0</v>
      </c>
      <c r="BV35" s="2">
        <f t="shared" si="40"/>
        <v>0</v>
      </c>
      <c r="BW35" s="2">
        <f t="shared" si="41"/>
        <v>0</v>
      </c>
      <c r="BX35" s="2">
        <f t="shared" si="42"/>
        <v>0</v>
      </c>
      <c r="BY35" s="2">
        <f t="shared" si="43"/>
        <v>0</v>
      </c>
      <c r="BZ35" s="2">
        <f t="shared" si="44"/>
        <v>0</v>
      </c>
      <c r="CA35" s="2">
        <f t="shared" si="45"/>
        <v>0</v>
      </c>
      <c r="CB35" s="2">
        <f t="shared" si="46"/>
        <v>0</v>
      </c>
      <c r="CC35" s="2">
        <f t="shared" si="47"/>
        <v>0</v>
      </c>
      <c r="CD35" s="2">
        <f t="shared" si="48"/>
        <v>0</v>
      </c>
      <c r="CE35" s="2">
        <f t="shared" si="49"/>
        <v>0</v>
      </c>
    </row>
    <row r="36" spans="1:83" x14ac:dyDescent="0.25">
      <c r="A36" s="10" t="str">
        <f>IF(AND(MID(B36,11,2)="10",MID(B36,7,2)="SV",MID(B36,3,1)="T"),"ТА-1  -  "&amp;VLOOKUP("SVT",Справочники!$B$100:$C$115,2,FALSE),IF(MID(B36,1,2)="00",VLOOKUP(MID(B36,7,2),Справочники!$B$100:$C$115,2,FALSE),IF(MID(B36,3,1)="K","КА",IF(MID(B36,3,1)="T","ТА","-"))&amp;"-"&amp;MID(B36,1,2)*1&amp;IF(MID(B36,IF(MID(B36,11,2)="09",10,9),1)="A","А","")&amp;IF(MID(B36,IF(MID(B36,11,2)="09",10,9),1)="B","Б","")&amp;"  -  "&amp;VLOOKUP(IF(AND(MID(B36,7,2)="SV",MID(B36,3,1)="T"),"SVT",MID(B36,7,2)),Справочники!$B$100:$C$115,2,FALSE)))</f>
        <v>КА-2А  -  Гшл</v>
      </c>
      <c r="B36" s="10" t="s">
        <v>439</v>
      </c>
      <c r="C36" s="18">
        <v>50</v>
      </c>
      <c r="D36" s="18">
        <v>25</v>
      </c>
      <c r="E36" s="22" t="s">
        <v>608</v>
      </c>
      <c r="F36" s="22">
        <v>1</v>
      </c>
      <c r="G36" s="22">
        <v>1</v>
      </c>
      <c r="H36" s="20">
        <f t="shared" ca="1" si="17"/>
        <v>0</v>
      </c>
      <c r="I36" s="16" t="str">
        <f t="shared" si="18"/>
        <v>02K002SHAN26</v>
      </c>
      <c r="J36" s="54">
        <v>0</v>
      </c>
      <c r="K36" s="54">
        <v>0</v>
      </c>
      <c r="L36" s="54">
        <v>38.200000000000003</v>
      </c>
      <c r="M36" s="54">
        <v>39.1</v>
      </c>
      <c r="N36" s="54">
        <v>42.3</v>
      </c>
      <c r="O36" s="54">
        <v>39.6</v>
      </c>
      <c r="P36" s="54">
        <v>41.9</v>
      </c>
      <c r="Q36" s="54">
        <v>39.799999999999997</v>
      </c>
      <c r="R36" s="54">
        <v>42.8</v>
      </c>
      <c r="S36" s="54">
        <v>46.1</v>
      </c>
      <c r="T36" s="54">
        <v>44.9</v>
      </c>
      <c r="U36" s="54">
        <v>44.5</v>
      </c>
      <c r="V36" s="54">
        <v>41.4</v>
      </c>
      <c r="W36" s="56">
        <v>40.9</v>
      </c>
      <c r="X36" s="2">
        <f t="shared" ca="1" si="19"/>
        <v>0</v>
      </c>
      <c r="Y36" s="2">
        <f t="shared" ca="1" si="19"/>
        <v>0</v>
      </c>
      <c r="Z36" s="2">
        <f t="shared" ca="1" si="19"/>
        <v>0</v>
      </c>
      <c r="AA36" s="2">
        <f t="shared" ca="1" si="19"/>
        <v>0</v>
      </c>
      <c r="AB36" s="2">
        <f t="shared" ca="1" si="19"/>
        <v>0</v>
      </c>
      <c r="AC36" s="2">
        <f t="shared" ca="1" si="19"/>
        <v>0</v>
      </c>
      <c r="AD36" s="2">
        <f t="shared" ca="1" si="19"/>
        <v>0</v>
      </c>
      <c r="AE36" s="2">
        <f t="shared" ca="1" si="19"/>
        <v>0</v>
      </c>
      <c r="AF36" s="2">
        <f t="shared" ca="1" si="19"/>
        <v>0</v>
      </c>
      <c r="AG36" s="2">
        <f t="shared" ca="1" si="19"/>
        <v>0</v>
      </c>
      <c r="AH36" s="2">
        <f t="shared" ca="1" si="19"/>
        <v>0</v>
      </c>
      <c r="AI36" s="2">
        <f t="shared" ca="1" si="19"/>
        <v>0</v>
      </c>
      <c r="AJ36" s="2">
        <f t="shared" ca="1" si="19"/>
        <v>0</v>
      </c>
      <c r="AK36" s="2">
        <f t="shared" ca="1" si="19"/>
        <v>0</v>
      </c>
      <c r="AL36" s="55">
        <v>0</v>
      </c>
      <c r="AM36" s="55">
        <v>0</v>
      </c>
      <c r="AN36" s="55">
        <v>31.045239615994838</v>
      </c>
      <c r="AO36" s="55">
        <v>31.346601458198467</v>
      </c>
      <c r="AP36" s="55">
        <v>30.83362284866071</v>
      </c>
      <c r="AQ36" s="55">
        <v>30.705854225362852</v>
      </c>
      <c r="AR36" s="55">
        <v>30.975681044910182</v>
      </c>
      <c r="AS36" s="55">
        <v>29.747428368088524</v>
      </c>
      <c r="AT36" s="55">
        <v>30.425113266962402</v>
      </c>
      <c r="AU36" s="55">
        <v>30.677937748587027</v>
      </c>
      <c r="AV36" s="55">
        <v>29.549414530605581</v>
      </c>
      <c r="AW36" s="55">
        <v>30.020656233848957</v>
      </c>
      <c r="AX36" s="55">
        <v>31.370691255741921</v>
      </c>
      <c r="AY36" s="55">
        <v>30.54117138146642</v>
      </c>
      <c r="AZ36" s="2">
        <f t="shared" ca="1" si="20"/>
        <v>0</v>
      </c>
      <c r="BA36" s="2">
        <f t="shared" ca="1" si="20"/>
        <v>0</v>
      </c>
      <c r="BB36" s="2">
        <f t="shared" ca="1" si="20"/>
        <v>0</v>
      </c>
      <c r="BC36" s="2">
        <f t="shared" ca="1" si="20"/>
        <v>0</v>
      </c>
      <c r="BD36" s="2">
        <f t="shared" ca="1" si="20"/>
        <v>0</v>
      </c>
      <c r="BE36" s="2">
        <f t="shared" ca="1" si="20"/>
        <v>0</v>
      </c>
      <c r="BF36" s="2">
        <f t="shared" ca="1" si="20"/>
        <v>0</v>
      </c>
      <c r="BG36" s="2">
        <f t="shared" ca="1" si="20"/>
        <v>0</v>
      </c>
      <c r="BH36" s="2">
        <f t="shared" ca="1" si="20"/>
        <v>0</v>
      </c>
      <c r="BI36" s="2">
        <f t="shared" ca="1" si="20"/>
        <v>0</v>
      </c>
      <c r="BJ36" s="2">
        <f t="shared" ca="1" si="20"/>
        <v>0</v>
      </c>
      <c r="BK36" s="2">
        <f t="shared" ca="1" si="20"/>
        <v>0</v>
      </c>
      <c r="BL36" s="2">
        <f t="shared" ca="1" si="20"/>
        <v>0</v>
      </c>
      <c r="BM36" s="2">
        <f t="shared" ca="1" si="20"/>
        <v>0</v>
      </c>
      <c r="BN36" s="2" t="str">
        <f t="shared" si="21"/>
        <v>SH</v>
      </c>
      <c r="BO36" s="2">
        <f>IF(AND(COUNTIF(J36:W36,"&gt;0")&gt;6,COUNTIF(J36:W36,"&gt;0")=SUM(BR36:CE36)),SUM(BR36:CE36),0)</f>
        <v>0</v>
      </c>
      <c r="BP36" s="2">
        <f t="shared" si="2"/>
        <v>1</v>
      </c>
      <c r="BR36" s="2">
        <f t="shared" si="36"/>
        <v>0</v>
      </c>
      <c r="BS36" s="2">
        <f t="shared" si="37"/>
        <v>0</v>
      </c>
      <c r="BT36" s="2">
        <f t="shared" si="38"/>
        <v>0</v>
      </c>
      <c r="BU36" s="2">
        <f t="shared" si="39"/>
        <v>0</v>
      </c>
      <c r="BV36" s="2">
        <f t="shared" si="40"/>
        <v>0</v>
      </c>
      <c r="BW36" s="2">
        <f t="shared" si="41"/>
        <v>0</v>
      </c>
      <c r="BX36" s="2">
        <f t="shared" si="42"/>
        <v>0</v>
      </c>
      <c r="BY36" s="2">
        <f t="shared" si="43"/>
        <v>0</v>
      </c>
      <c r="BZ36" s="2">
        <f t="shared" si="44"/>
        <v>0</v>
      </c>
      <c r="CA36" s="2">
        <f t="shared" si="45"/>
        <v>0</v>
      </c>
      <c r="CB36" s="2">
        <f t="shared" si="46"/>
        <v>0</v>
      </c>
      <c r="CC36" s="2">
        <f t="shared" si="47"/>
        <v>0</v>
      </c>
      <c r="CD36" s="2">
        <f t="shared" si="48"/>
        <v>0</v>
      </c>
      <c r="CE36" s="2">
        <f t="shared" si="49"/>
        <v>0</v>
      </c>
    </row>
    <row r="37" spans="1:83" x14ac:dyDescent="0.25">
      <c r="A37" s="10" t="str">
        <f>IF(AND(MID(B37,11,2)="10",MID(B37,7,2)="SV",MID(B37,3,1)="T"),"ТА-1  -  "&amp;VLOOKUP("SVT",Справочники!$B$100:$C$115,2,FALSE),IF(MID(B37,1,2)="00",VLOOKUP(MID(B37,7,2),Справочники!$B$100:$C$115,2,FALSE),IF(MID(B37,3,1)="K","КА",IF(MID(B37,3,1)="T","ТА","-"))&amp;"-"&amp;MID(B37,1,2)*1&amp;IF(MID(B37,IF(MID(B37,11,2)="09",10,9),1)="A","А","")&amp;IF(MID(B37,IF(MID(B37,11,2)="09",10,9),1)="B","Б","")&amp;"  -  "&amp;VLOOKUP(IF(AND(MID(B37,7,2)="SV",MID(B37,3,1)="T"),"SVT",MID(B37,7,2)),Справочники!$B$100:$C$115,2,FALSE)))</f>
        <v>КА-2Б  -  Гшл</v>
      </c>
      <c r="B37" s="10" t="s">
        <v>440</v>
      </c>
      <c r="C37" s="18">
        <v>50</v>
      </c>
      <c r="D37" s="18">
        <v>25</v>
      </c>
      <c r="E37" s="22" t="s">
        <v>608</v>
      </c>
      <c r="F37" s="22">
        <v>1</v>
      </c>
      <c r="G37" s="22">
        <v>1</v>
      </c>
      <c r="H37" s="20">
        <f t="shared" ca="1" si="17"/>
        <v>0</v>
      </c>
      <c r="I37" s="16" t="str">
        <f t="shared" si="18"/>
        <v>02K002SHBN26</v>
      </c>
      <c r="J37" s="54">
        <v>36.200000000000003</v>
      </c>
      <c r="K37" s="54">
        <v>37.1</v>
      </c>
      <c r="L37" s="54">
        <v>39.5</v>
      </c>
      <c r="M37" s="54">
        <v>40.700000000000003</v>
      </c>
      <c r="N37" s="54">
        <v>36.799999999999997</v>
      </c>
      <c r="O37" s="54">
        <v>33.4</v>
      </c>
      <c r="P37" s="54">
        <v>39.4</v>
      </c>
      <c r="Q37" s="54">
        <v>40.299999999999997</v>
      </c>
      <c r="R37" s="54">
        <v>43.3</v>
      </c>
      <c r="S37" s="54">
        <v>44.6</v>
      </c>
      <c r="T37" s="54">
        <v>46.1</v>
      </c>
      <c r="U37" s="54">
        <v>43.6</v>
      </c>
      <c r="V37" s="54">
        <v>39.799999999999997</v>
      </c>
      <c r="W37" s="56">
        <v>36.799999999999997</v>
      </c>
      <c r="X37" s="2">
        <f t="shared" ca="1" si="19"/>
        <v>0</v>
      </c>
      <c r="Y37" s="2">
        <f t="shared" ca="1" si="19"/>
        <v>0</v>
      </c>
      <c r="Z37" s="2">
        <f t="shared" ca="1" si="19"/>
        <v>0</v>
      </c>
      <c r="AA37" s="2">
        <f t="shared" ca="1" si="19"/>
        <v>0</v>
      </c>
      <c r="AB37" s="2">
        <f t="shared" ca="1" si="19"/>
        <v>0</v>
      </c>
      <c r="AC37" s="2">
        <f t="shared" ca="1" si="19"/>
        <v>0</v>
      </c>
      <c r="AD37" s="2">
        <f t="shared" ca="1" si="19"/>
        <v>20</v>
      </c>
      <c r="AE37" s="2">
        <f t="shared" ca="1" si="19"/>
        <v>0</v>
      </c>
      <c r="AF37" s="2">
        <f t="shared" ca="1" si="19"/>
        <v>0</v>
      </c>
      <c r="AG37" s="2">
        <f t="shared" ca="1" si="19"/>
        <v>0</v>
      </c>
      <c r="AH37" s="2">
        <f t="shared" ca="1" si="19"/>
        <v>0</v>
      </c>
      <c r="AI37" s="2">
        <f t="shared" ca="1" si="19"/>
        <v>0</v>
      </c>
      <c r="AJ37" s="2">
        <f t="shared" ca="1" si="19"/>
        <v>0</v>
      </c>
      <c r="AK37" s="2">
        <f t="shared" ca="1" si="19"/>
        <v>0</v>
      </c>
      <c r="AL37" s="55">
        <v>32.485770529912337</v>
      </c>
      <c r="AM37" s="55">
        <v>33.48341910066226</v>
      </c>
      <c r="AN37" s="55">
        <v>33.454576709498781</v>
      </c>
      <c r="AO37" s="55">
        <v>30.149318654283899</v>
      </c>
      <c r="AP37" s="55">
        <v>31.734063752414585</v>
      </c>
      <c r="AQ37" s="55">
        <v>30.93014755497877</v>
      </c>
      <c r="AR37" s="55">
        <v>32.447618516270921</v>
      </c>
      <c r="AS37" s="55">
        <v>32.08636539589871</v>
      </c>
      <c r="AT37" s="55">
        <v>32.477660145655449</v>
      </c>
      <c r="AU37" s="55">
        <v>32.523197575722932</v>
      </c>
      <c r="AV37" s="55">
        <v>32.905891734134833</v>
      </c>
      <c r="AW37" s="55">
        <v>31.731951188238884</v>
      </c>
      <c r="AX37" s="55">
        <v>33.429817953981889</v>
      </c>
      <c r="AY37" s="55">
        <v>32.296317372004935</v>
      </c>
      <c r="AZ37" s="2">
        <f t="shared" ca="1" si="20"/>
        <v>0</v>
      </c>
      <c r="BA37" s="2">
        <f t="shared" ca="1" si="20"/>
        <v>0</v>
      </c>
      <c r="BB37" s="2">
        <f t="shared" ca="1" si="20"/>
        <v>0</v>
      </c>
      <c r="BC37" s="2">
        <f t="shared" ca="1" si="20"/>
        <v>0</v>
      </c>
      <c r="BD37" s="2">
        <f t="shared" ca="1" si="20"/>
        <v>0</v>
      </c>
      <c r="BE37" s="2">
        <f t="shared" ca="1" si="20"/>
        <v>0</v>
      </c>
      <c r="BF37" s="2">
        <f t="shared" ca="1" si="20"/>
        <v>0</v>
      </c>
      <c r="BG37" s="2">
        <f t="shared" ca="1" si="20"/>
        <v>0</v>
      </c>
      <c r="BH37" s="2">
        <f t="shared" ca="1" si="20"/>
        <v>0</v>
      </c>
      <c r="BI37" s="2">
        <f t="shared" ca="1" si="20"/>
        <v>0</v>
      </c>
      <c r="BJ37" s="2">
        <f t="shared" ca="1" si="20"/>
        <v>0</v>
      </c>
      <c r="BK37" s="2">
        <f t="shared" ca="1" si="20"/>
        <v>0</v>
      </c>
      <c r="BL37" s="2">
        <f t="shared" ca="1" si="20"/>
        <v>0</v>
      </c>
      <c r="BM37" s="2">
        <f t="shared" ca="1" si="20"/>
        <v>0</v>
      </c>
      <c r="BN37" s="2" t="str">
        <f t="shared" si="21"/>
        <v>SH</v>
      </c>
      <c r="BO37" s="2">
        <f>IF(AND(COUNTIF(J37:W37,"&gt;0")&gt;6,COUNTIF(J37:W37,"&gt;0")=SUM(BR37:CE37)),SUM(BR37:CE37),0)</f>
        <v>0</v>
      </c>
      <c r="BP37" s="2">
        <f t="shared" si="2"/>
        <v>1</v>
      </c>
      <c r="BR37" s="2">
        <f t="shared" si="36"/>
        <v>0</v>
      </c>
      <c r="BS37" s="2">
        <f t="shared" si="37"/>
        <v>0</v>
      </c>
      <c r="BT37" s="2">
        <f t="shared" si="38"/>
        <v>0</v>
      </c>
      <c r="BU37" s="2">
        <f t="shared" si="39"/>
        <v>0</v>
      </c>
      <c r="BV37" s="2">
        <f t="shared" si="40"/>
        <v>0</v>
      </c>
      <c r="BW37" s="2">
        <f t="shared" si="41"/>
        <v>0</v>
      </c>
      <c r="BX37" s="2">
        <f t="shared" si="42"/>
        <v>0</v>
      </c>
      <c r="BY37" s="2">
        <f t="shared" si="43"/>
        <v>0</v>
      </c>
      <c r="BZ37" s="2">
        <f t="shared" si="44"/>
        <v>0</v>
      </c>
      <c r="CA37" s="2">
        <f t="shared" si="45"/>
        <v>0</v>
      </c>
      <c r="CB37" s="2">
        <f t="shared" si="46"/>
        <v>0</v>
      </c>
      <c r="CC37" s="2">
        <f t="shared" si="47"/>
        <v>0</v>
      </c>
      <c r="CD37" s="2">
        <f t="shared" si="48"/>
        <v>0</v>
      </c>
      <c r="CE37" s="2">
        <f t="shared" si="49"/>
        <v>0</v>
      </c>
    </row>
    <row r="38" spans="1:83" x14ac:dyDescent="0.25">
      <c r="A38" s="10" t="str">
        <f>IF(AND(MID(B38,11,2)="10",MID(B38,7,2)="SV",MID(B38,3,1)="T"),"ТА-1  -  "&amp;VLOOKUP("SVT",Справочники!$B$100:$C$115,2,FALSE),IF(MID(B38,1,2)="00",VLOOKUP(MID(B38,7,2),Справочники!$B$100:$C$115,2,FALSE),IF(MID(B38,3,1)="K","КА",IF(MID(B38,3,1)="T","ТА","-"))&amp;"-"&amp;MID(B38,1,2)*1&amp;IF(MID(B38,IF(MID(B38,11,2)="09",10,9),1)="A","А","")&amp;IF(MID(B38,IF(MID(B38,11,2)="09",10,9),1)="B","Б","")&amp;"  -  "&amp;VLOOKUP(IF(AND(MID(B38,7,2)="SV",MID(B38,3,1)="T"),"SVT",MID(B38,7,2)),Справочники!$B$100:$C$115,2,FALSE)))</f>
        <v>КА-3А  -  Гшл</v>
      </c>
      <c r="B38" s="10" t="s">
        <v>441</v>
      </c>
      <c r="C38" s="18">
        <v>50</v>
      </c>
      <c r="D38" s="18">
        <v>25</v>
      </c>
      <c r="E38" s="22" t="s">
        <v>608</v>
      </c>
      <c r="F38" s="22">
        <v>1</v>
      </c>
      <c r="G38" s="22">
        <v>1</v>
      </c>
      <c r="H38" s="20">
        <f t="shared" ca="1" si="17"/>
        <v>0</v>
      </c>
      <c r="I38" s="16" t="str">
        <f t="shared" si="18"/>
        <v>03K002SHAN26</v>
      </c>
      <c r="J38" s="54">
        <v>44.7</v>
      </c>
      <c r="K38" s="54">
        <v>43.1</v>
      </c>
      <c r="L38" s="54">
        <v>42.7</v>
      </c>
      <c r="M38" s="54">
        <v>43.6</v>
      </c>
      <c r="N38" s="54">
        <v>40.6</v>
      </c>
      <c r="O38" s="54">
        <v>35.700000000000003</v>
      </c>
      <c r="P38" s="54">
        <v>40.299999999999997</v>
      </c>
      <c r="Q38" s="54">
        <v>42.7</v>
      </c>
      <c r="R38" s="54">
        <v>43.5</v>
      </c>
      <c r="S38" s="54">
        <v>37.299999999999997</v>
      </c>
      <c r="T38" s="54">
        <v>40.299999999999997</v>
      </c>
      <c r="U38" s="54">
        <v>38.200000000000003</v>
      </c>
      <c r="V38" s="54">
        <v>40.299999999999997</v>
      </c>
      <c r="W38" s="56">
        <v>0</v>
      </c>
      <c r="X38" s="2">
        <f t="shared" ca="1" si="19"/>
        <v>0</v>
      </c>
      <c r="Y38" s="2">
        <f t="shared" ca="1" si="19"/>
        <v>0</v>
      </c>
      <c r="Z38" s="2">
        <f t="shared" ca="1" si="19"/>
        <v>0</v>
      </c>
      <c r="AA38" s="2">
        <f t="shared" ca="1" si="19"/>
        <v>0</v>
      </c>
      <c r="AB38" s="2">
        <f t="shared" ca="1" si="19"/>
        <v>0</v>
      </c>
      <c r="AC38" s="2">
        <f t="shared" ca="1" si="19"/>
        <v>0</v>
      </c>
      <c r="AD38" s="2">
        <f t="shared" ca="1" si="19"/>
        <v>0</v>
      </c>
      <c r="AE38" s="2">
        <f t="shared" ca="1" si="19"/>
        <v>0</v>
      </c>
      <c r="AF38" s="2">
        <f t="shared" ca="1" si="19"/>
        <v>0</v>
      </c>
      <c r="AG38" s="2">
        <f t="shared" ca="1" si="19"/>
        <v>0</v>
      </c>
      <c r="AH38" s="2">
        <f t="shared" ca="1" si="19"/>
        <v>0</v>
      </c>
      <c r="AI38" s="2">
        <f t="shared" ca="1" si="19"/>
        <v>0</v>
      </c>
      <c r="AJ38" s="2">
        <f t="shared" ca="1" si="19"/>
        <v>0</v>
      </c>
      <c r="AK38" s="2">
        <f t="shared" ca="1" si="19"/>
        <v>0</v>
      </c>
      <c r="AL38" s="55">
        <v>29.022729124215981</v>
      </c>
      <c r="AM38" s="55">
        <v>30.731645420796045</v>
      </c>
      <c r="AN38" s="55">
        <v>28.316681730580203</v>
      </c>
      <c r="AO38" s="55">
        <v>28.786146219869828</v>
      </c>
      <c r="AP38" s="55">
        <v>30.783223220879769</v>
      </c>
      <c r="AQ38" s="55">
        <v>31.201740351982931</v>
      </c>
      <c r="AR38" s="55">
        <v>31.923300806086861</v>
      </c>
      <c r="AS38" s="55">
        <v>31.559792296153365</v>
      </c>
      <c r="AT38" s="55">
        <v>31.492794209189846</v>
      </c>
      <c r="AU38" s="55">
        <v>31.371826998258346</v>
      </c>
      <c r="AV38" s="55">
        <v>31.35353694916591</v>
      </c>
      <c r="AW38" s="55">
        <v>29.510104559745955</v>
      </c>
      <c r="AX38" s="55">
        <v>28.782375460604939</v>
      </c>
      <c r="AY38" s="55">
        <v>0</v>
      </c>
      <c r="AZ38" s="2">
        <f t="shared" ca="1" si="20"/>
        <v>0</v>
      </c>
      <c r="BA38" s="2">
        <f t="shared" ca="1" si="20"/>
        <v>0</v>
      </c>
      <c r="BB38" s="2">
        <f t="shared" ca="1" si="20"/>
        <v>0</v>
      </c>
      <c r="BC38" s="2">
        <f t="shared" ca="1" si="20"/>
        <v>0</v>
      </c>
      <c r="BD38" s="2">
        <f t="shared" ca="1" si="20"/>
        <v>0</v>
      </c>
      <c r="BE38" s="2">
        <f t="shared" ca="1" si="20"/>
        <v>0</v>
      </c>
      <c r="BF38" s="2">
        <f t="shared" ca="1" si="20"/>
        <v>0</v>
      </c>
      <c r="BG38" s="2">
        <f t="shared" ca="1" si="20"/>
        <v>0</v>
      </c>
      <c r="BH38" s="2">
        <f t="shared" ca="1" si="20"/>
        <v>0</v>
      </c>
      <c r="BI38" s="2">
        <f t="shared" ca="1" si="20"/>
        <v>0</v>
      </c>
      <c r="BJ38" s="2">
        <f t="shared" ca="1" si="20"/>
        <v>0</v>
      </c>
      <c r="BK38" s="2">
        <f t="shared" ca="1" si="20"/>
        <v>0</v>
      </c>
      <c r="BL38" s="2">
        <f t="shared" ca="1" si="20"/>
        <v>0</v>
      </c>
      <c r="BM38" s="2">
        <f t="shared" ca="1" si="20"/>
        <v>0</v>
      </c>
      <c r="BN38" s="2" t="str">
        <f t="shared" si="21"/>
        <v>SH</v>
      </c>
      <c r="BP38" s="2">
        <f t="shared" si="2"/>
        <v>1</v>
      </c>
      <c r="BR38" s="2">
        <f t="shared" si="36"/>
        <v>0</v>
      </c>
      <c r="BS38" s="2">
        <f t="shared" si="37"/>
        <v>0</v>
      </c>
      <c r="BT38" s="2">
        <f t="shared" si="38"/>
        <v>0</v>
      </c>
      <c r="BU38" s="2">
        <f t="shared" si="39"/>
        <v>0</v>
      </c>
      <c r="BV38" s="2">
        <f t="shared" si="40"/>
        <v>0</v>
      </c>
      <c r="BW38" s="2">
        <f t="shared" si="41"/>
        <v>0</v>
      </c>
      <c r="BX38" s="2">
        <f t="shared" si="42"/>
        <v>0</v>
      </c>
      <c r="BY38" s="2">
        <f t="shared" si="43"/>
        <v>0</v>
      </c>
      <c r="BZ38" s="2">
        <f t="shared" si="44"/>
        <v>0</v>
      </c>
      <c r="CA38" s="2">
        <f t="shared" si="45"/>
        <v>0</v>
      </c>
      <c r="CB38" s="2">
        <f t="shared" si="46"/>
        <v>0</v>
      </c>
      <c r="CC38" s="2">
        <f t="shared" si="47"/>
        <v>0</v>
      </c>
      <c r="CD38" s="2">
        <f t="shared" si="48"/>
        <v>0</v>
      </c>
      <c r="CE38" s="2">
        <f t="shared" si="49"/>
        <v>0</v>
      </c>
    </row>
    <row r="39" spans="1:83" x14ac:dyDescent="0.25">
      <c r="A39" s="10" t="str">
        <f>IF(AND(MID(B39,11,2)="10",MID(B39,7,2)="SV",MID(B39,3,1)="T"),"ТА-1  -  "&amp;VLOOKUP("SVT",Справочники!$B$100:$C$115,2,FALSE),IF(MID(B39,1,2)="00",VLOOKUP(MID(B39,7,2),Справочники!$B$100:$C$115,2,FALSE),IF(MID(B39,3,1)="K","КА",IF(MID(B39,3,1)="T","ТА","-"))&amp;"-"&amp;MID(B39,1,2)*1&amp;IF(MID(B39,IF(MID(B39,11,2)="09",10,9),1)="A","А","")&amp;IF(MID(B39,IF(MID(B39,11,2)="09",10,9),1)="B","Б","")&amp;"  -  "&amp;VLOOKUP(IF(AND(MID(B39,7,2)="SV",MID(B39,3,1)="T"),"SVT",MID(B39,7,2)),Справочники!$B$100:$C$115,2,FALSE)))</f>
        <v>КА-3Б  -  Гшл</v>
      </c>
      <c r="B39" s="10" t="s">
        <v>442</v>
      </c>
      <c r="C39" s="18">
        <v>50</v>
      </c>
      <c r="D39" s="18">
        <v>25</v>
      </c>
      <c r="E39" s="22" t="s">
        <v>608</v>
      </c>
      <c r="F39" s="22">
        <v>1</v>
      </c>
      <c r="G39" s="22">
        <v>1</v>
      </c>
      <c r="H39" s="20">
        <f t="shared" ca="1" si="17"/>
        <v>0</v>
      </c>
      <c r="I39" s="16" t="str">
        <f t="shared" si="18"/>
        <v>03K002SHBN26</v>
      </c>
      <c r="J39" s="54">
        <v>46.1</v>
      </c>
      <c r="K39" s="54">
        <v>45.4</v>
      </c>
      <c r="L39" s="54">
        <v>44.5</v>
      </c>
      <c r="M39" s="54">
        <v>44.5</v>
      </c>
      <c r="N39" s="54">
        <v>42.5</v>
      </c>
      <c r="O39" s="54">
        <v>41.2</v>
      </c>
      <c r="P39" s="54">
        <v>42.7</v>
      </c>
      <c r="Q39" s="54">
        <v>43.9</v>
      </c>
      <c r="R39" s="54">
        <v>41.3</v>
      </c>
      <c r="S39" s="54">
        <v>39.4</v>
      </c>
      <c r="T39" s="54">
        <v>41.2</v>
      </c>
      <c r="U39" s="54">
        <v>39.1</v>
      </c>
      <c r="V39" s="54">
        <v>37.4</v>
      </c>
      <c r="W39" s="56">
        <v>0</v>
      </c>
      <c r="X39" s="2">
        <f t="shared" ca="1" si="19"/>
        <v>0</v>
      </c>
      <c r="Y39" s="2">
        <f t="shared" ca="1" si="19"/>
        <v>0</v>
      </c>
      <c r="Z39" s="2">
        <f t="shared" ca="1" si="19"/>
        <v>0</v>
      </c>
      <c r="AA39" s="2">
        <f t="shared" ca="1" si="19"/>
        <v>0</v>
      </c>
      <c r="AB39" s="2">
        <f t="shared" ca="1" si="19"/>
        <v>0</v>
      </c>
      <c r="AC39" s="2">
        <f t="shared" ca="1" si="19"/>
        <v>0</v>
      </c>
      <c r="AD39" s="2">
        <f t="shared" ca="1" si="19"/>
        <v>0</v>
      </c>
      <c r="AE39" s="2">
        <f t="shared" ca="1" si="19"/>
        <v>0</v>
      </c>
      <c r="AF39" s="2">
        <f t="shared" ca="1" si="19"/>
        <v>0</v>
      </c>
      <c r="AG39" s="2">
        <f t="shared" ca="1" si="19"/>
        <v>0</v>
      </c>
      <c r="AH39" s="2">
        <f t="shared" ca="1" si="19"/>
        <v>0</v>
      </c>
      <c r="AI39" s="2">
        <f t="shared" ca="1" si="19"/>
        <v>0</v>
      </c>
      <c r="AJ39" s="2">
        <f t="shared" ca="1" si="19"/>
        <v>0</v>
      </c>
      <c r="AK39" s="2">
        <f t="shared" ca="1" si="19"/>
        <v>0</v>
      </c>
      <c r="AL39" s="55">
        <v>27.108489933200634</v>
      </c>
      <c r="AM39" s="55">
        <v>27.542503338320756</v>
      </c>
      <c r="AN39" s="55">
        <v>24.665666509970961</v>
      </c>
      <c r="AO39" s="55">
        <v>26.035616911059279</v>
      </c>
      <c r="AP39" s="55">
        <v>28.569151776076879</v>
      </c>
      <c r="AQ39" s="55">
        <v>27.091036681392904</v>
      </c>
      <c r="AR39" s="55">
        <v>28.759568485458153</v>
      </c>
      <c r="AS39" s="55">
        <v>28.110370318416049</v>
      </c>
      <c r="AT39" s="55">
        <v>27.567021527728222</v>
      </c>
      <c r="AU39" s="55">
        <v>26.614920697648813</v>
      </c>
      <c r="AV39" s="55">
        <v>27.911043555471966</v>
      </c>
      <c r="AW39" s="55">
        <v>28.231638659969228</v>
      </c>
      <c r="AX39" s="55">
        <v>23.854965217183523</v>
      </c>
      <c r="AY39" s="55">
        <v>0</v>
      </c>
      <c r="AZ39" s="2">
        <f t="shared" ca="1" si="20"/>
        <v>0</v>
      </c>
      <c r="BA39" s="2">
        <f t="shared" ca="1" si="20"/>
        <v>0</v>
      </c>
      <c r="BB39" s="2">
        <f t="shared" ca="1" si="20"/>
        <v>0</v>
      </c>
      <c r="BC39" s="2">
        <f t="shared" ca="1" si="20"/>
        <v>0</v>
      </c>
      <c r="BD39" s="2">
        <f t="shared" ca="1" si="20"/>
        <v>0</v>
      </c>
      <c r="BE39" s="2">
        <f t="shared" ca="1" si="20"/>
        <v>0</v>
      </c>
      <c r="BF39" s="2">
        <f t="shared" ca="1" si="20"/>
        <v>0</v>
      </c>
      <c r="BG39" s="2">
        <f t="shared" ca="1" si="20"/>
        <v>0</v>
      </c>
      <c r="BH39" s="2">
        <f t="shared" ca="1" si="20"/>
        <v>0</v>
      </c>
      <c r="BI39" s="2">
        <f t="shared" ca="1" si="20"/>
        <v>0</v>
      </c>
      <c r="BJ39" s="2">
        <f t="shared" ca="1" si="20"/>
        <v>0</v>
      </c>
      <c r="BK39" s="2">
        <f t="shared" ca="1" si="20"/>
        <v>0</v>
      </c>
      <c r="BL39" s="2">
        <f t="shared" ca="1" si="20"/>
        <v>0</v>
      </c>
      <c r="BM39" s="2">
        <f t="shared" ca="1" si="20"/>
        <v>0</v>
      </c>
      <c r="BN39" s="2" t="str">
        <f t="shared" si="21"/>
        <v>SH</v>
      </c>
      <c r="BP39" s="2">
        <f t="shared" si="2"/>
        <v>1</v>
      </c>
      <c r="BR39" s="2">
        <f t="shared" si="36"/>
        <v>0</v>
      </c>
      <c r="BS39" s="2">
        <f t="shared" si="37"/>
        <v>0</v>
      </c>
      <c r="BT39" s="2">
        <f t="shared" si="38"/>
        <v>0</v>
      </c>
      <c r="BU39" s="2">
        <f t="shared" si="39"/>
        <v>0</v>
      </c>
      <c r="BV39" s="2">
        <f t="shared" si="40"/>
        <v>0</v>
      </c>
      <c r="BW39" s="2">
        <f t="shared" si="41"/>
        <v>0</v>
      </c>
      <c r="BX39" s="2">
        <f t="shared" si="42"/>
        <v>0</v>
      </c>
      <c r="BY39" s="2">
        <f t="shared" si="43"/>
        <v>0</v>
      </c>
      <c r="BZ39" s="2">
        <f t="shared" si="44"/>
        <v>0</v>
      </c>
      <c r="CA39" s="2">
        <f t="shared" si="45"/>
        <v>0</v>
      </c>
      <c r="CB39" s="2">
        <f t="shared" si="46"/>
        <v>0</v>
      </c>
      <c r="CC39" s="2">
        <f t="shared" si="47"/>
        <v>0</v>
      </c>
      <c r="CD39" s="2">
        <f t="shared" si="48"/>
        <v>0</v>
      </c>
      <c r="CE39" s="2">
        <f t="shared" si="49"/>
        <v>0</v>
      </c>
    </row>
    <row r="40" spans="1:83" x14ac:dyDescent="0.25">
      <c r="A40" s="10" t="str">
        <f>IF(AND(MID(B40,11,2)="10",MID(B40,7,2)="SV",MID(B40,3,1)="T"),"ТА-1  -  "&amp;VLOOKUP("SVT",Справочники!$B$100:$C$115,2,FALSE),IF(MID(B40,1,2)="00",VLOOKUP(MID(B40,7,2),Справочники!$B$100:$C$115,2,FALSE),IF(MID(B40,3,1)="K","КА",IF(MID(B40,3,1)="T","ТА","-"))&amp;"-"&amp;MID(B40,1,2)*1&amp;IF(MID(B40,IF(MID(B40,11,2)="09",10,9),1)="A","А","")&amp;IF(MID(B40,IF(MID(B40,11,2)="09",10,9),1)="B","Б","")&amp;"  -  "&amp;VLOOKUP(IF(AND(MID(B40,7,2)="SV",MID(B40,3,1)="T"),"SVT",MID(B40,7,2)),Справочники!$B$100:$C$115,2,FALSE)))</f>
        <v>КА-4А  -  Гшл</v>
      </c>
      <c r="B40" s="10" t="s">
        <v>443</v>
      </c>
      <c r="C40" s="18">
        <v>50</v>
      </c>
      <c r="D40" s="18">
        <v>25</v>
      </c>
      <c r="E40" s="22" t="s">
        <v>608</v>
      </c>
      <c r="F40" s="22">
        <v>1</v>
      </c>
      <c r="G40" s="22">
        <v>1</v>
      </c>
      <c r="H40" s="20">
        <f t="shared" ca="1" si="17"/>
        <v>0</v>
      </c>
      <c r="I40" s="16" t="str">
        <f t="shared" si="18"/>
        <v>04K002SHAN26</v>
      </c>
      <c r="J40" s="54">
        <v>37.200000000000003</v>
      </c>
      <c r="K40" s="54">
        <v>36.5</v>
      </c>
      <c r="L40" s="54">
        <v>34.6</v>
      </c>
      <c r="M40" s="54">
        <v>36.4</v>
      </c>
      <c r="N40" s="54">
        <v>33.200000000000003</v>
      </c>
      <c r="O40" s="54">
        <v>30.1</v>
      </c>
      <c r="P40" s="54">
        <v>35.299999999999997</v>
      </c>
      <c r="Q40" s="54">
        <v>34.799999999999997</v>
      </c>
      <c r="R40" s="54">
        <v>34.200000000000003</v>
      </c>
      <c r="S40" s="54">
        <v>34.799999999999997</v>
      </c>
      <c r="T40" s="54">
        <v>39.5</v>
      </c>
      <c r="U40" s="54">
        <v>37.299999999999997</v>
      </c>
      <c r="V40" s="54">
        <v>33.200000000000003</v>
      </c>
      <c r="W40" s="56">
        <v>30.5</v>
      </c>
      <c r="X40" s="2">
        <f t="shared" ca="1" si="19"/>
        <v>0</v>
      </c>
      <c r="Y40" s="2">
        <f t="shared" ca="1" si="19"/>
        <v>0</v>
      </c>
      <c r="Z40" s="2">
        <f t="shared" ca="1" si="19"/>
        <v>0</v>
      </c>
      <c r="AA40" s="2">
        <f t="shared" ca="1" si="19"/>
        <v>0</v>
      </c>
      <c r="AB40" s="2">
        <f t="shared" ca="1" si="19"/>
        <v>0</v>
      </c>
      <c r="AC40" s="2">
        <f t="shared" ca="1" si="19"/>
        <v>0</v>
      </c>
      <c r="AD40" s="2">
        <f t="shared" ca="1" si="19"/>
        <v>20</v>
      </c>
      <c r="AE40" s="2">
        <f t="shared" ca="1" si="19"/>
        <v>0</v>
      </c>
      <c r="AF40" s="2">
        <f t="shared" ca="1" si="19"/>
        <v>0</v>
      </c>
      <c r="AG40" s="2">
        <f t="shared" ca="1" si="19"/>
        <v>0</v>
      </c>
      <c r="AH40" s="2">
        <f t="shared" ca="1" si="19"/>
        <v>0</v>
      </c>
      <c r="AI40" s="2">
        <f t="shared" ca="1" si="19"/>
        <v>0</v>
      </c>
      <c r="AJ40" s="2">
        <f t="shared" ca="1" si="19"/>
        <v>0</v>
      </c>
      <c r="AK40" s="2">
        <f t="shared" ca="1" si="19"/>
        <v>0</v>
      </c>
      <c r="AL40" s="55">
        <v>32.240975481601943</v>
      </c>
      <c r="AM40" s="55">
        <v>31.558329834461027</v>
      </c>
      <c r="AN40" s="55">
        <v>30.158808400461542</v>
      </c>
      <c r="AO40" s="55">
        <v>30.189862947882006</v>
      </c>
      <c r="AP40" s="55">
        <v>30.764808628935338</v>
      </c>
      <c r="AQ40" s="55">
        <v>30.068469772232923</v>
      </c>
      <c r="AR40" s="55">
        <v>31.591112291217673</v>
      </c>
      <c r="AS40" s="55">
        <v>31.361473311035404</v>
      </c>
      <c r="AT40" s="55">
        <v>31.311517688970721</v>
      </c>
      <c r="AU40" s="55">
        <v>31.59053091287808</v>
      </c>
      <c r="AV40" s="55">
        <v>31.468452767909518</v>
      </c>
      <c r="AW40" s="55">
        <v>29.296002146457578</v>
      </c>
      <c r="AX40" s="55">
        <v>32.307597123323553</v>
      </c>
      <c r="AY40" s="55">
        <v>30.917410485163082</v>
      </c>
      <c r="AZ40" s="2">
        <f t="shared" ca="1" si="20"/>
        <v>0</v>
      </c>
      <c r="BA40" s="2">
        <f t="shared" ca="1" si="20"/>
        <v>0</v>
      </c>
      <c r="BB40" s="2">
        <f t="shared" ca="1" si="20"/>
        <v>0</v>
      </c>
      <c r="BC40" s="2">
        <f t="shared" ca="1" si="20"/>
        <v>0</v>
      </c>
      <c r="BD40" s="2">
        <f t="shared" ca="1" si="20"/>
        <v>0</v>
      </c>
      <c r="BE40" s="2">
        <f t="shared" ca="1" si="20"/>
        <v>0</v>
      </c>
      <c r="BF40" s="2">
        <f t="shared" ca="1" si="20"/>
        <v>0</v>
      </c>
      <c r="BG40" s="2">
        <f t="shared" ca="1" si="20"/>
        <v>0</v>
      </c>
      <c r="BH40" s="2">
        <f t="shared" ca="1" si="20"/>
        <v>0</v>
      </c>
      <c r="BI40" s="2">
        <f t="shared" ca="1" si="20"/>
        <v>0</v>
      </c>
      <c r="BJ40" s="2">
        <f t="shared" ca="1" si="20"/>
        <v>0</v>
      </c>
      <c r="BK40" s="2">
        <f t="shared" ca="1" si="20"/>
        <v>0</v>
      </c>
      <c r="BL40" s="2">
        <f t="shared" ca="1" si="20"/>
        <v>0</v>
      </c>
      <c r="BM40" s="2">
        <f t="shared" ca="1" si="20"/>
        <v>0</v>
      </c>
      <c r="BN40" s="2" t="str">
        <f t="shared" si="21"/>
        <v>SH</v>
      </c>
      <c r="BO40" s="2">
        <f>IF(AND(COUNTIF(J40:W40,"&gt;0")&gt;6,COUNTIF(J40:W40,"&gt;0")=SUM(BR40:CE40)),SUM(BR40:CE40),0)</f>
        <v>0</v>
      </c>
      <c r="BP40" s="2">
        <f t="shared" ref="BP40:BP71" si="50">IF(AND(COUNTIF(J40:W40,"&gt;0")&gt;6,SUM(BR40:CE40)=0),1,0)</f>
        <v>1</v>
      </c>
      <c r="BR40" s="2">
        <f t="shared" si="36"/>
        <v>0</v>
      </c>
      <c r="BS40" s="2">
        <f t="shared" si="37"/>
        <v>0</v>
      </c>
      <c r="BT40" s="2">
        <f t="shared" si="38"/>
        <v>0</v>
      </c>
      <c r="BU40" s="2">
        <f t="shared" si="39"/>
        <v>0</v>
      </c>
      <c r="BV40" s="2">
        <f t="shared" si="40"/>
        <v>0</v>
      </c>
      <c r="BW40" s="2">
        <f t="shared" si="41"/>
        <v>0</v>
      </c>
      <c r="BX40" s="2">
        <f t="shared" si="42"/>
        <v>0</v>
      </c>
      <c r="BY40" s="2">
        <f t="shared" si="43"/>
        <v>0</v>
      </c>
      <c r="BZ40" s="2">
        <f t="shared" si="44"/>
        <v>0</v>
      </c>
      <c r="CA40" s="2">
        <f t="shared" si="45"/>
        <v>0</v>
      </c>
      <c r="CB40" s="2">
        <f t="shared" si="46"/>
        <v>0</v>
      </c>
      <c r="CC40" s="2">
        <f t="shared" si="47"/>
        <v>0</v>
      </c>
      <c r="CD40" s="2">
        <f t="shared" si="48"/>
        <v>0</v>
      </c>
      <c r="CE40" s="2">
        <f t="shared" si="49"/>
        <v>0</v>
      </c>
    </row>
    <row r="41" spans="1:83" x14ac:dyDescent="0.25">
      <c r="A41" s="10" t="str">
        <f>IF(AND(MID(B41,11,2)="10",MID(B41,7,2)="SV",MID(B41,3,1)="T"),"ТА-1  -  "&amp;VLOOKUP("SVT",Справочники!$B$100:$C$115,2,FALSE),IF(MID(B41,1,2)="00",VLOOKUP(MID(B41,7,2),Справочники!$B$100:$C$115,2,FALSE),IF(MID(B41,3,1)="K","КА",IF(MID(B41,3,1)="T","ТА","-"))&amp;"-"&amp;MID(B41,1,2)*1&amp;IF(MID(B41,IF(MID(B41,11,2)="09",10,9),1)="A","А","")&amp;IF(MID(B41,IF(MID(B41,11,2)="09",10,9),1)="B","Б","")&amp;"  -  "&amp;VLOOKUP(IF(AND(MID(B41,7,2)="SV",MID(B41,3,1)="T"),"SVT",MID(B41,7,2)),Справочники!$B$100:$C$115,2,FALSE)))</f>
        <v>КА-4Б  -  Гшл</v>
      </c>
      <c r="B41" s="10" t="s">
        <v>444</v>
      </c>
      <c r="C41" s="18">
        <v>50</v>
      </c>
      <c r="D41" s="18">
        <v>25</v>
      </c>
      <c r="E41" s="22" t="s">
        <v>608</v>
      </c>
      <c r="F41" s="22">
        <v>1</v>
      </c>
      <c r="G41" s="22">
        <v>1</v>
      </c>
      <c r="H41" s="20">
        <f t="shared" ca="1" si="17"/>
        <v>0</v>
      </c>
      <c r="I41" s="16" t="str">
        <f t="shared" si="18"/>
        <v>04K002SHBN26</v>
      </c>
      <c r="J41" s="54">
        <v>38.1</v>
      </c>
      <c r="K41" s="54">
        <v>38.700000000000003</v>
      </c>
      <c r="L41" s="54">
        <v>37.299999999999997</v>
      </c>
      <c r="M41" s="54">
        <v>38.200000000000003</v>
      </c>
      <c r="N41" s="54">
        <v>40.200000000000003</v>
      </c>
      <c r="O41" s="54">
        <v>38.200000000000003</v>
      </c>
      <c r="P41" s="54">
        <v>37.9</v>
      </c>
      <c r="Q41" s="54">
        <v>35.9</v>
      </c>
      <c r="R41" s="54">
        <v>39.6</v>
      </c>
      <c r="S41" s="54">
        <v>39.1</v>
      </c>
      <c r="T41" s="54">
        <v>35.799999999999997</v>
      </c>
      <c r="U41" s="54">
        <v>36.5</v>
      </c>
      <c r="V41" s="54">
        <v>40.1</v>
      </c>
      <c r="W41" s="56">
        <v>38.700000000000003</v>
      </c>
      <c r="X41" s="2">
        <f t="shared" ca="1" si="19"/>
        <v>0</v>
      </c>
      <c r="Y41" s="2">
        <f t="shared" ca="1" si="19"/>
        <v>0</v>
      </c>
      <c r="Z41" s="2">
        <f t="shared" ref="Z41:AK62" ca="1" si="51">IF(L41&lt;&gt;"",IF(LEFT($E41,2)="+-",IF(OR(L41&lt;MIN($C41:$D41),L41&gt;MAX($C41:$D41)),1,0),IF(AND(1*$E41&gt;0,L41&gt;MAX($C41:$D41)),1,IF(AND(1*$E41&lt;0,L41&lt;MIN($C41:$D41)),1,0)))+10*IF(SUM(OFFSET($A$118,MATCH(MID($A41,1,SEARCH(" ",$A41)-1)&amp;"  -  ЧЧР",$A$118:$A$139,0)-1,COLUMN(L41)-1,,-($D$3+$F41)))=24*($D$3+$F41),IF(AND(IF(LEFT($E41,2)="+-",IF(OR(L41&lt;MIN($C41:$D41),L41&gt;MAX($C41:$D41)),1,0),IF(AND(1*$E41&gt;0,L41&gt;MAX($C41:$D41)),1,IF(AND(1*$E41&lt;0,L41&lt;MIN($C41:$D41)),1,0)))=1,IF(COLUMN(V$7)-COLUMN($J$7)&gt;$D$2+$G41,IF(OR(OFFSET(V41,,-1)=21,OFFSET(V41,,-1)=42),1,0),0)=1),2,IF(COLUMN(L41)-COLUMN($J$7)&gt;=$D$3-1+$F41,IF(LEFT($E41,2)="+-",IF(OR(AND(L41&gt;MAX($C41:$D41),AVERAGE(OFFSET(L41,,,,-$D$3))-AVERAGE(OFFSET(L41,,-$D$3,,-$F41))&gt;1*SUBSTITUTE($E41,"+-","+")),AND(L41&lt;MIN($C41:$D41),AVERAGE(OFFSET(L41,,,,-$D$3))-AVERAGE(OFFSET(L41,,-$D$3,,-$F41))&lt;1*SUBSTITUTE($E41,"+-","-"))),2,0),IF(1*$E41&gt;0,IF(AVERAGE(OFFSET(L41,,,,-$D$3))-AVERAGE(OFFSET(L41,,-$D$3,,-$F41))&gt;1*$E41,2,0),IF(AVERAGE(OFFSET(L41,,,,-$D$3))-AVERAGE(OFFSET(L41,,-$D$3,,-$F41))&lt;1*$E41,2,0))),0)*IF($C$4="блоки",IF(OR(MID($B41,7,2)="TA",MID($B41,7,2)="KV"),IF(OFFSET($A$118,IFERROR(MATCH("КА-"&amp;MID($A41,4,2)*1&amp;"А  -  ЧЧР",$A$118:$A$139,0),MATCH("КА-"&amp;MID($A41,4,2)*1&amp;"  -  ЧЧР",$A$118:$A$139,0))-1,COLUMN(L41)-1,,)+OFFSET($A$118,IFERROR(MATCH("КА-"&amp;MID($A41,4,2)*1&amp;"Б  -  ЧЧР",$A$118:$A$139,0),MATCH("КА-"&amp;MID($A41,4,2)*1&amp;"  -  ЧЧР",$A$118:$A$139,0))-1,COLUMN(L41)-1,,)=48,1,0),1),1)),0),0)*IF($G41&gt;0,IF(COLUMN(V$7)-COLUMN($J$7)&gt;=$D$2+$G41,IF(SUM(OFFSET(V41,,-1,,-$G41))&gt;=$G41*21,2,1),1),2)</f>
        <v>0</v>
      </c>
      <c r="AA41" s="2">
        <f t="shared" ca="1" si="51"/>
        <v>0</v>
      </c>
      <c r="AB41" s="2">
        <f t="shared" ca="1" si="51"/>
        <v>0</v>
      </c>
      <c r="AC41" s="2">
        <f t="shared" ca="1" si="51"/>
        <v>0</v>
      </c>
      <c r="AD41" s="2">
        <f t="shared" ca="1" si="51"/>
        <v>0</v>
      </c>
      <c r="AE41" s="2">
        <f t="shared" ca="1" si="51"/>
        <v>0</v>
      </c>
      <c r="AF41" s="2">
        <f t="shared" ca="1" si="51"/>
        <v>0</v>
      </c>
      <c r="AG41" s="2">
        <f t="shared" ca="1" si="51"/>
        <v>0</v>
      </c>
      <c r="AH41" s="2">
        <f t="shared" ca="1" si="51"/>
        <v>0</v>
      </c>
      <c r="AI41" s="2">
        <f t="shared" ca="1" si="51"/>
        <v>0</v>
      </c>
      <c r="AJ41" s="2">
        <f t="shared" ca="1" si="51"/>
        <v>0</v>
      </c>
      <c r="AK41" s="2">
        <f t="shared" ca="1" si="51"/>
        <v>0</v>
      </c>
      <c r="AL41" s="55">
        <v>25.798927820385998</v>
      </c>
      <c r="AM41" s="55">
        <v>26.74071965133848</v>
      </c>
      <c r="AN41" s="55">
        <v>26.558348446124576</v>
      </c>
      <c r="AO41" s="55">
        <v>26.375778198521537</v>
      </c>
      <c r="AP41" s="55">
        <v>27.272544934355668</v>
      </c>
      <c r="AQ41" s="55">
        <v>26.952183176909418</v>
      </c>
      <c r="AR41" s="55">
        <v>27.690596357288676</v>
      </c>
      <c r="AS41" s="55">
        <v>26.993457155469848</v>
      </c>
      <c r="AT41" s="55">
        <v>27.602885914243753</v>
      </c>
      <c r="AU41" s="55">
        <v>28.066357074498065</v>
      </c>
      <c r="AV41" s="55">
        <v>27.220186098692352</v>
      </c>
      <c r="AW41" s="55">
        <v>27.776724952816725</v>
      </c>
      <c r="AX41" s="55">
        <v>29.419387759156272</v>
      </c>
      <c r="AY41" s="55">
        <v>27.480939976605814</v>
      </c>
      <c r="AZ41" s="2">
        <f t="shared" ca="1" si="20"/>
        <v>0</v>
      </c>
      <c r="BA41" s="2">
        <f t="shared" ca="1" si="20"/>
        <v>0</v>
      </c>
      <c r="BB41" s="2">
        <f t="shared" ref="BB41:BM62" ca="1" si="52">COUNTIF(OFFSET(J41,,$D$2+2,COUNTIF(OFFSET($H41,1-ROW($H41),2+4*$D$2,140),"="&amp;OFFSET($H41,,2+4*$D$2))),"&gt;20")</f>
        <v>0</v>
      </c>
      <c r="BC41" s="2">
        <f t="shared" ca="1" si="52"/>
        <v>0</v>
      </c>
      <c r="BD41" s="2">
        <f t="shared" ca="1" si="52"/>
        <v>0</v>
      </c>
      <c r="BE41" s="2">
        <f t="shared" ca="1" si="52"/>
        <v>0</v>
      </c>
      <c r="BF41" s="2">
        <f t="shared" ca="1" si="52"/>
        <v>0</v>
      </c>
      <c r="BG41" s="2">
        <f t="shared" ca="1" si="52"/>
        <v>0</v>
      </c>
      <c r="BH41" s="2">
        <f t="shared" ca="1" si="52"/>
        <v>0</v>
      </c>
      <c r="BI41" s="2">
        <f t="shared" ca="1" si="52"/>
        <v>0</v>
      </c>
      <c r="BJ41" s="2">
        <f t="shared" ca="1" si="52"/>
        <v>0</v>
      </c>
      <c r="BK41" s="2">
        <f t="shared" ca="1" si="52"/>
        <v>0</v>
      </c>
      <c r="BL41" s="2">
        <f t="shared" ca="1" si="52"/>
        <v>0</v>
      </c>
      <c r="BM41" s="2">
        <f t="shared" ca="1" si="52"/>
        <v>0</v>
      </c>
      <c r="BN41" s="2" t="str">
        <f t="shared" si="21"/>
        <v>SH</v>
      </c>
      <c r="BO41" s="2">
        <f>IF(AND(COUNTIF(J41:W41,"&gt;0")&gt;6,COUNTIF(J41:W41,"&gt;0")=SUM(BR41:CE41)),SUM(BR41:CE41),0)</f>
        <v>0</v>
      </c>
      <c r="BP41" s="2">
        <f t="shared" si="50"/>
        <v>1</v>
      </c>
      <c r="BR41" s="2">
        <f t="shared" si="36"/>
        <v>0</v>
      </c>
      <c r="BS41" s="2">
        <f t="shared" si="37"/>
        <v>0</v>
      </c>
      <c r="BT41" s="2">
        <f t="shared" si="38"/>
        <v>0</v>
      </c>
      <c r="BU41" s="2">
        <f t="shared" si="39"/>
        <v>0</v>
      </c>
      <c r="BV41" s="2">
        <f t="shared" si="40"/>
        <v>0</v>
      </c>
      <c r="BW41" s="2">
        <f t="shared" si="41"/>
        <v>0</v>
      </c>
      <c r="BX41" s="2">
        <f t="shared" si="42"/>
        <v>0</v>
      </c>
      <c r="BY41" s="2">
        <f t="shared" si="43"/>
        <v>0</v>
      </c>
      <c r="BZ41" s="2">
        <f t="shared" si="44"/>
        <v>0</v>
      </c>
      <c r="CA41" s="2">
        <f t="shared" si="45"/>
        <v>0</v>
      </c>
      <c r="CB41" s="2">
        <f t="shared" si="46"/>
        <v>0</v>
      </c>
      <c r="CC41" s="2">
        <f t="shared" si="47"/>
        <v>0</v>
      </c>
      <c r="CD41" s="2">
        <f t="shared" si="48"/>
        <v>0</v>
      </c>
      <c r="CE41" s="2">
        <f t="shared" si="49"/>
        <v>0</v>
      </c>
    </row>
    <row r="42" spans="1:83" x14ac:dyDescent="0.25">
      <c r="A42" s="10" t="str">
        <f>IF(AND(MID(B42,11,2)="10",MID(B42,7,2)="SV",MID(B42,3,1)="T"),"ТА-1  -  "&amp;VLOOKUP("SVT",Справочники!$B$100:$C$115,2,FALSE),IF(MID(B42,1,2)="00",VLOOKUP(MID(B42,7,2),Справочники!$B$100:$C$115,2,FALSE),IF(MID(B42,3,1)="K","КА",IF(MID(B42,3,1)="T","ТА","-"))&amp;"-"&amp;MID(B42,1,2)*1&amp;IF(MID(B42,IF(MID(B42,11,2)="09",10,9),1)="A","А","")&amp;IF(MID(B42,IF(MID(B42,11,2)="09",10,9),1)="B","Б","")&amp;"  -  "&amp;VLOOKUP(IF(AND(MID(B42,7,2)="SV",MID(B42,3,1)="T"),"SVT",MID(B42,7,2)),Справочники!$B$100:$C$115,2,FALSE)))</f>
        <v>КА-5  -  Гшл</v>
      </c>
      <c r="B42" s="10" t="s">
        <v>445</v>
      </c>
      <c r="C42" s="18">
        <v>50</v>
      </c>
      <c r="D42" s="18">
        <v>25</v>
      </c>
      <c r="E42" s="22" t="s">
        <v>608</v>
      </c>
      <c r="F42" s="22">
        <v>1</v>
      </c>
      <c r="G42" s="22">
        <v>1</v>
      </c>
      <c r="H42" s="20">
        <f t="shared" ca="1" si="17"/>
        <v>0</v>
      </c>
      <c r="I42" s="16" t="str">
        <f t="shared" si="18"/>
        <v>05K002SH0L26</v>
      </c>
      <c r="J42" s="54">
        <v>0</v>
      </c>
      <c r="K42" s="54">
        <v>0</v>
      </c>
      <c r="L42" s="54">
        <v>0</v>
      </c>
      <c r="M42" s="54">
        <v>39.1</v>
      </c>
      <c r="N42" s="54">
        <v>41.3</v>
      </c>
      <c r="O42" s="54">
        <v>43.1</v>
      </c>
      <c r="P42" s="54">
        <v>40.299999999999997</v>
      </c>
      <c r="Q42" s="54">
        <v>39.4</v>
      </c>
      <c r="R42" s="54">
        <v>38.700000000000003</v>
      </c>
      <c r="S42" s="54">
        <v>40.4</v>
      </c>
      <c r="T42" s="54">
        <v>38.1</v>
      </c>
      <c r="U42" s="54">
        <v>38.1</v>
      </c>
      <c r="V42" s="54">
        <v>42.4</v>
      </c>
      <c r="W42" s="56">
        <v>40.6</v>
      </c>
      <c r="X42" s="2">
        <f t="shared" ref="X42:AE100" ca="1" si="53">IF(J42&lt;&gt;"",IF(LEFT($E42,2)="+-",IF(OR(J42&lt;MIN($C42:$D42),J42&gt;MAX($C42:$D42)),1,0),IF(AND(1*$E42&gt;0,J42&gt;MAX($C42:$D42)),1,IF(AND(1*$E42&lt;0,J42&lt;MIN($C42:$D42)),1,0)))+10*IF(SUM(OFFSET($A$118,MATCH(MID($A42,1,SEARCH(" ",$A42)-1)&amp;"  -  ЧЧР",$A$118:$A$139,0)-1,COLUMN(J42)-1,,-($D$3+$F42)))=24*($D$3+$F42),IF(AND(IF(LEFT($E42,2)="+-",IF(OR(J42&lt;MIN($C42:$D42),J42&gt;MAX($C42:$D42)),1,0),IF(AND(1*$E42&gt;0,J42&gt;MAX($C42:$D42)),1,IF(AND(1*$E42&lt;0,J42&lt;MIN($C42:$D42)),1,0)))=1,IF(COLUMN(T$7)-COLUMN($J$7)&gt;$D$2+$G42,IF(OR(OFFSET(T42,,-1)=21,OFFSET(T42,,-1)=42),1,0),0)=1),2,IF(COLUMN(J42)-COLUMN($J$7)&gt;=$D$3-1+$F42,IF(LEFT($E42,2)="+-",IF(OR(AND(J42&gt;MAX($C42:$D42),AVERAGE(OFFSET(J42,,,,-$D$3))-AVERAGE(OFFSET(J42,,-$D$3,,-$F42))&gt;1*SUBSTITUTE($E42,"+-","+")),AND(J42&lt;MIN($C42:$D42),AVERAGE(OFFSET(J42,,,,-$D$3))-AVERAGE(OFFSET(J42,,-$D$3,,-$F42))&lt;1*SUBSTITUTE($E42,"+-","-"))),2,0),IF(1*$E42&gt;0,IF(AVERAGE(OFFSET(J42,,,,-$D$3))-AVERAGE(OFFSET(J42,,-$D$3,,-$F42))&gt;1*$E42,2,0),IF(AVERAGE(OFFSET(J42,,,,-$D$3))-AVERAGE(OFFSET(J42,,-$D$3,,-$F42))&lt;1*$E42,2,0))),0)*IF($C$4="блоки",IF(OR(MID($B42,7,2)="TA",MID($B42,7,2)="KV"),IF(OFFSET($A$118,IFERROR(MATCH("КА-"&amp;MID($A42,4,2)*1&amp;"А  -  ЧЧР",$A$118:$A$139,0),MATCH("КА-"&amp;MID($A42,4,2)*1&amp;"  -  ЧЧР",$A$118:$A$139,0))-1,COLUMN(J42)-1,,)+OFFSET($A$118,IFERROR(MATCH("КА-"&amp;MID($A42,4,2)*1&amp;"Б  -  ЧЧР",$A$118:$A$139,0),MATCH("КА-"&amp;MID($A42,4,2)*1&amp;"  -  ЧЧР",$A$118:$A$139,0))-1,COLUMN(J42)-1,,)=48,1,0),1),1)),0),0)*IF($G42&gt;0,IF(COLUMN(T$7)-COLUMN($J$7)&gt;=$D$2+$G42,IF(SUM(OFFSET(T42,,-1,,-$G42))&gt;=$G42*21,2,1),1),2)</f>
        <v>0</v>
      </c>
      <c r="Y42" s="2">
        <f t="shared" ca="1" si="53"/>
        <v>0</v>
      </c>
      <c r="Z42" s="2">
        <f t="shared" ca="1" si="51"/>
        <v>0</v>
      </c>
      <c r="AA42" s="2">
        <f t="shared" ca="1" si="51"/>
        <v>0</v>
      </c>
      <c r="AB42" s="2">
        <f t="shared" ca="1" si="51"/>
        <v>0</v>
      </c>
      <c r="AC42" s="2">
        <f t="shared" ca="1" si="51"/>
        <v>0</v>
      </c>
      <c r="AD42" s="2">
        <f t="shared" ca="1" si="51"/>
        <v>0</v>
      </c>
      <c r="AE42" s="2">
        <f t="shared" ca="1" si="51"/>
        <v>0</v>
      </c>
      <c r="AF42" s="2">
        <f t="shared" ca="1" si="51"/>
        <v>0</v>
      </c>
      <c r="AG42" s="2">
        <f t="shared" ca="1" si="51"/>
        <v>0</v>
      </c>
      <c r="AH42" s="2">
        <f t="shared" ca="1" si="51"/>
        <v>0</v>
      </c>
      <c r="AI42" s="2">
        <f t="shared" ca="1" si="51"/>
        <v>0</v>
      </c>
      <c r="AJ42" s="2">
        <f t="shared" ca="1" si="51"/>
        <v>0</v>
      </c>
      <c r="AK42" s="2">
        <f t="shared" ca="1" si="51"/>
        <v>0</v>
      </c>
      <c r="AL42" s="55">
        <v>0</v>
      </c>
      <c r="AM42" s="55">
        <v>0</v>
      </c>
      <c r="AN42" s="55">
        <v>0</v>
      </c>
      <c r="AO42" s="55">
        <v>29.25093803663491</v>
      </c>
      <c r="AP42" s="55">
        <v>28.417766084863317</v>
      </c>
      <c r="AQ42" s="55">
        <v>24.856506717721448</v>
      </c>
      <c r="AR42" s="55">
        <v>25.878965090496234</v>
      </c>
      <c r="AS42" s="55">
        <v>25.803408560322815</v>
      </c>
      <c r="AT42" s="55">
        <v>25.96939130585147</v>
      </c>
      <c r="AU42" s="55">
        <v>26.083914379977855</v>
      </c>
      <c r="AV42" s="55">
        <v>25.909832420205966</v>
      </c>
      <c r="AW42" s="55">
        <v>26.229788482467409</v>
      </c>
      <c r="AX42" s="55">
        <v>25.074752381946666</v>
      </c>
      <c r="AY42" s="55">
        <v>25.818539264770781</v>
      </c>
      <c r="AZ42" s="2">
        <f t="shared" ref="AZ42:BG100" ca="1" si="54">COUNTIF(OFFSET(H42,,$D$2+2,COUNTIF(OFFSET($H42,1-ROW($H42),2+4*$D$2,140),"="&amp;OFFSET($H42,,2+4*$D$2))),"&gt;20")</f>
        <v>0</v>
      </c>
      <c r="BA42" s="2">
        <f t="shared" ca="1" si="54"/>
        <v>0</v>
      </c>
      <c r="BB42" s="2">
        <f t="shared" ca="1" si="52"/>
        <v>0</v>
      </c>
      <c r="BC42" s="2">
        <f t="shared" ca="1" si="52"/>
        <v>0</v>
      </c>
      <c r="BD42" s="2">
        <f t="shared" ca="1" si="52"/>
        <v>0</v>
      </c>
      <c r="BE42" s="2">
        <f t="shared" ca="1" si="52"/>
        <v>0</v>
      </c>
      <c r="BF42" s="2">
        <f t="shared" ca="1" si="52"/>
        <v>0</v>
      </c>
      <c r="BG42" s="2">
        <f t="shared" ca="1" si="52"/>
        <v>0</v>
      </c>
      <c r="BH42" s="2">
        <f t="shared" ca="1" si="52"/>
        <v>0</v>
      </c>
      <c r="BI42" s="2">
        <f t="shared" ca="1" si="52"/>
        <v>0</v>
      </c>
      <c r="BJ42" s="2">
        <f t="shared" ca="1" si="52"/>
        <v>0</v>
      </c>
      <c r="BK42" s="2">
        <f t="shared" ca="1" si="52"/>
        <v>0</v>
      </c>
      <c r="BL42" s="2">
        <f t="shared" ca="1" si="52"/>
        <v>0</v>
      </c>
      <c r="BM42" s="2">
        <f t="shared" ca="1" si="52"/>
        <v>0</v>
      </c>
      <c r="BN42" s="2" t="str">
        <f t="shared" si="21"/>
        <v>SH</v>
      </c>
      <c r="BO42" s="2">
        <f>IF(AND(COUNTIF(J42:W42,"&gt;0")&gt;6,COUNTIF(J42:W42,"&gt;0")=SUM(BR42:CE42)),SUM(BR42:CE42),0)</f>
        <v>0</v>
      </c>
      <c r="BP42" s="2">
        <f t="shared" si="50"/>
        <v>1</v>
      </c>
      <c r="BR42" s="2">
        <f t="shared" si="36"/>
        <v>0</v>
      </c>
      <c r="BS42" s="2">
        <f t="shared" si="37"/>
        <v>0</v>
      </c>
      <c r="BT42" s="2">
        <f t="shared" si="38"/>
        <v>0</v>
      </c>
      <c r="BU42" s="2">
        <f t="shared" si="39"/>
        <v>0</v>
      </c>
      <c r="BV42" s="2">
        <f t="shared" si="40"/>
        <v>0</v>
      </c>
      <c r="BW42" s="2">
        <f t="shared" si="41"/>
        <v>0</v>
      </c>
      <c r="BX42" s="2">
        <f t="shared" si="42"/>
        <v>0</v>
      </c>
      <c r="BY42" s="2">
        <f t="shared" si="43"/>
        <v>0</v>
      </c>
      <c r="BZ42" s="2">
        <f t="shared" si="44"/>
        <v>0</v>
      </c>
      <c r="CA42" s="2">
        <f t="shared" si="45"/>
        <v>0</v>
      </c>
      <c r="CB42" s="2">
        <f t="shared" si="46"/>
        <v>0</v>
      </c>
      <c r="CC42" s="2">
        <f t="shared" si="47"/>
        <v>0</v>
      </c>
      <c r="CD42" s="2">
        <f t="shared" si="48"/>
        <v>0</v>
      </c>
      <c r="CE42" s="2">
        <f t="shared" si="49"/>
        <v>0</v>
      </c>
    </row>
    <row r="43" spans="1:83" x14ac:dyDescent="0.25">
      <c r="A43" s="10" t="str">
        <f>IF(AND(MID(B43,11,2)="10",MID(B43,7,2)="SV",MID(B43,3,1)="T"),"ТА-1  -  "&amp;VLOOKUP("SVT",Справочники!$B$100:$C$115,2,FALSE),IF(MID(B43,1,2)="00",VLOOKUP(MID(B43,7,2),Справочники!$B$100:$C$115,2,FALSE),IF(MID(B43,3,1)="K","КА",IF(MID(B43,3,1)="T","ТА","-"))&amp;"-"&amp;MID(B43,1,2)*1&amp;IF(MID(B43,IF(MID(B43,11,2)="09",10,9),1)="A","А","")&amp;IF(MID(B43,IF(MID(B43,11,2)="09",10,9),1)="B","Б","")&amp;"  -  "&amp;VLOOKUP(IF(AND(MID(B43,7,2)="SV",MID(B43,3,1)="T"),"SVT",MID(B43,7,2)),Справочники!$B$100:$C$115,2,FALSE)))</f>
        <v>КА-6  -  Гшл</v>
      </c>
      <c r="B43" s="10" t="s">
        <v>446</v>
      </c>
      <c r="C43" s="18">
        <v>50</v>
      </c>
      <c r="D43" s="18">
        <v>25</v>
      </c>
      <c r="E43" s="22" t="s">
        <v>608</v>
      </c>
      <c r="F43" s="22">
        <v>1</v>
      </c>
      <c r="G43" s="22">
        <v>1</v>
      </c>
      <c r="H43" s="20">
        <f t="shared" ca="1" si="17"/>
        <v>0</v>
      </c>
      <c r="I43" s="16" t="str">
        <f t="shared" si="18"/>
        <v>06K002SH0L26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6">
        <v>0</v>
      </c>
      <c r="X43" s="2">
        <f t="shared" ca="1" si="53"/>
        <v>0</v>
      </c>
      <c r="Y43" s="2">
        <f t="shared" ca="1" si="53"/>
        <v>0</v>
      </c>
      <c r="Z43" s="2">
        <f t="shared" ca="1" si="51"/>
        <v>0</v>
      </c>
      <c r="AA43" s="2">
        <f t="shared" ca="1" si="51"/>
        <v>0</v>
      </c>
      <c r="AB43" s="2">
        <f t="shared" ca="1" si="51"/>
        <v>0</v>
      </c>
      <c r="AC43" s="2">
        <f t="shared" ca="1" si="51"/>
        <v>0</v>
      </c>
      <c r="AD43" s="2">
        <f t="shared" ca="1" si="51"/>
        <v>0</v>
      </c>
      <c r="AE43" s="2">
        <f t="shared" ca="1" si="51"/>
        <v>0</v>
      </c>
      <c r="AF43" s="2">
        <f t="shared" ca="1" si="51"/>
        <v>0</v>
      </c>
      <c r="AG43" s="2">
        <f t="shared" ca="1" si="51"/>
        <v>0</v>
      </c>
      <c r="AH43" s="2">
        <f t="shared" ca="1" si="51"/>
        <v>0</v>
      </c>
      <c r="AI43" s="2">
        <f t="shared" ca="1" si="51"/>
        <v>0</v>
      </c>
      <c r="AJ43" s="2">
        <f t="shared" ca="1" si="51"/>
        <v>0</v>
      </c>
      <c r="AK43" s="2">
        <f t="shared" ca="1" si="51"/>
        <v>0</v>
      </c>
      <c r="AL43" s="55">
        <v>0</v>
      </c>
      <c r="AM43" s="55">
        <v>0</v>
      </c>
      <c r="AN43" s="55">
        <v>0</v>
      </c>
      <c r="AO43" s="55">
        <v>0</v>
      </c>
      <c r="AP43" s="55">
        <v>0</v>
      </c>
      <c r="AQ43" s="55">
        <v>0</v>
      </c>
      <c r="AR43" s="55">
        <v>0</v>
      </c>
      <c r="AS43" s="55">
        <v>0</v>
      </c>
      <c r="AT43" s="55">
        <v>0</v>
      </c>
      <c r="AU43" s="55">
        <v>0</v>
      </c>
      <c r="AV43" s="55">
        <v>0</v>
      </c>
      <c r="AW43" s="55">
        <v>0</v>
      </c>
      <c r="AX43" s="55">
        <v>0</v>
      </c>
      <c r="AY43" s="55">
        <v>0</v>
      </c>
      <c r="AZ43" s="2">
        <f t="shared" ca="1" si="54"/>
        <v>0</v>
      </c>
      <c r="BA43" s="2">
        <f t="shared" ca="1" si="54"/>
        <v>0</v>
      </c>
      <c r="BB43" s="2">
        <f t="shared" ca="1" si="52"/>
        <v>0</v>
      </c>
      <c r="BC43" s="2">
        <f t="shared" ca="1" si="52"/>
        <v>0</v>
      </c>
      <c r="BD43" s="2">
        <f t="shared" ca="1" si="52"/>
        <v>0</v>
      </c>
      <c r="BE43" s="2">
        <f t="shared" ca="1" si="52"/>
        <v>0</v>
      </c>
      <c r="BF43" s="2">
        <f t="shared" ca="1" si="52"/>
        <v>0</v>
      </c>
      <c r="BG43" s="2">
        <f t="shared" ca="1" si="52"/>
        <v>0</v>
      </c>
      <c r="BH43" s="2">
        <f t="shared" ca="1" si="52"/>
        <v>0</v>
      </c>
      <c r="BI43" s="2">
        <f t="shared" ca="1" si="52"/>
        <v>0</v>
      </c>
      <c r="BJ43" s="2">
        <f t="shared" ca="1" si="52"/>
        <v>0</v>
      </c>
      <c r="BK43" s="2">
        <f t="shared" ca="1" si="52"/>
        <v>0</v>
      </c>
      <c r="BL43" s="2">
        <f t="shared" ca="1" si="52"/>
        <v>0</v>
      </c>
      <c r="BM43" s="2">
        <f t="shared" ca="1" si="52"/>
        <v>0</v>
      </c>
      <c r="BN43" s="2" t="str">
        <f t="shared" si="21"/>
        <v>SH</v>
      </c>
      <c r="BP43" s="2">
        <f t="shared" si="50"/>
        <v>0</v>
      </c>
      <c r="BR43" s="2">
        <f t="shared" si="36"/>
        <v>0</v>
      </c>
      <c r="BS43" s="2">
        <f t="shared" si="37"/>
        <v>0</v>
      </c>
      <c r="BT43" s="2">
        <f t="shared" si="38"/>
        <v>0</v>
      </c>
      <c r="BU43" s="2">
        <f t="shared" si="39"/>
        <v>0</v>
      </c>
      <c r="BV43" s="2">
        <f t="shared" si="40"/>
        <v>0</v>
      </c>
      <c r="BW43" s="2">
        <f t="shared" si="41"/>
        <v>0</v>
      </c>
      <c r="BX43" s="2">
        <f t="shared" si="42"/>
        <v>0</v>
      </c>
      <c r="BY43" s="2">
        <f t="shared" si="43"/>
        <v>0</v>
      </c>
      <c r="BZ43" s="2">
        <f t="shared" si="44"/>
        <v>0</v>
      </c>
      <c r="CA43" s="2">
        <f t="shared" si="45"/>
        <v>0</v>
      </c>
      <c r="CB43" s="2">
        <f t="shared" si="46"/>
        <v>0</v>
      </c>
      <c r="CC43" s="2">
        <f t="shared" si="47"/>
        <v>0</v>
      </c>
      <c r="CD43" s="2">
        <f t="shared" si="48"/>
        <v>0</v>
      </c>
      <c r="CE43" s="2">
        <f t="shared" si="49"/>
        <v>0</v>
      </c>
    </row>
    <row r="44" spans="1:83" x14ac:dyDescent="0.25">
      <c r="A44" s="10" t="str">
        <f>IF(AND(MID(B44,11,2)="10",MID(B44,7,2)="SV",MID(B44,3,1)="T"),"ТА-1  -  "&amp;VLOOKUP("SVT",Справочники!$B$100:$C$115,2,FALSE),IF(MID(B44,1,2)="00",VLOOKUP(MID(B44,7,2),Справочники!$B$100:$C$115,2,FALSE),IF(MID(B44,3,1)="K","КА",IF(MID(B44,3,1)="T","ТА","-"))&amp;"-"&amp;MID(B44,1,2)*1&amp;IF(MID(B44,IF(MID(B44,11,2)="09",10,9),1)="A","А","")&amp;IF(MID(B44,IF(MID(B44,11,2)="09",10,9),1)="B","Б","")&amp;"  -  "&amp;VLOOKUP(IF(AND(MID(B44,7,2)="SV",MID(B44,3,1)="T"),"SVT",MID(B44,7,2)),Справочники!$B$100:$C$115,2,FALSE)))</f>
        <v>КА-7  -  Гшл</v>
      </c>
      <c r="B44" s="10" t="s">
        <v>447</v>
      </c>
      <c r="C44" s="18">
        <v>50</v>
      </c>
      <c r="D44" s="18">
        <v>25</v>
      </c>
      <c r="E44" s="22" t="s">
        <v>608</v>
      </c>
      <c r="F44" s="22">
        <v>1</v>
      </c>
      <c r="G44" s="22">
        <v>1</v>
      </c>
      <c r="H44" s="20">
        <f t="shared" ca="1" si="17"/>
        <v>0</v>
      </c>
      <c r="I44" s="16" t="str">
        <f t="shared" si="18"/>
        <v>07K002SH0L26</v>
      </c>
      <c r="J44" s="54">
        <v>35.299999999999997</v>
      </c>
      <c r="K44" s="54">
        <v>33.9</v>
      </c>
      <c r="L44" s="54">
        <v>34.6</v>
      </c>
      <c r="M44" s="54">
        <v>32.6</v>
      </c>
      <c r="N44" s="54">
        <v>30.1</v>
      </c>
      <c r="O44" s="54">
        <v>36.299999999999997</v>
      </c>
      <c r="P44" s="54">
        <v>34.6</v>
      </c>
      <c r="Q44" s="54">
        <v>35.1</v>
      </c>
      <c r="R44" s="54">
        <v>29.8</v>
      </c>
      <c r="S44" s="54">
        <v>32.5</v>
      </c>
      <c r="T44" s="54">
        <v>35.299999999999997</v>
      </c>
      <c r="U44" s="54">
        <v>34.6</v>
      </c>
      <c r="V44" s="54">
        <v>33.1</v>
      </c>
      <c r="W44" s="56">
        <v>31.6</v>
      </c>
      <c r="X44" s="2">
        <f t="shared" ca="1" si="53"/>
        <v>0</v>
      </c>
      <c r="Y44" s="2">
        <f t="shared" ca="1" si="53"/>
        <v>0</v>
      </c>
      <c r="Z44" s="2">
        <f t="shared" ca="1" si="51"/>
        <v>0</v>
      </c>
      <c r="AA44" s="2">
        <f t="shared" ca="1" si="51"/>
        <v>0</v>
      </c>
      <c r="AB44" s="2">
        <f t="shared" ca="1" si="51"/>
        <v>0</v>
      </c>
      <c r="AC44" s="2">
        <f t="shared" ca="1" si="51"/>
        <v>20</v>
      </c>
      <c r="AD44" s="2">
        <f t="shared" ca="1" si="51"/>
        <v>0</v>
      </c>
      <c r="AE44" s="2">
        <f t="shared" ca="1" si="51"/>
        <v>0</v>
      </c>
      <c r="AF44" s="2">
        <f t="shared" ca="1" si="51"/>
        <v>0</v>
      </c>
      <c r="AG44" s="2">
        <f t="shared" ca="1" si="51"/>
        <v>0</v>
      </c>
      <c r="AH44" s="2">
        <f t="shared" ca="1" si="51"/>
        <v>0</v>
      </c>
      <c r="AI44" s="2">
        <f t="shared" ca="1" si="51"/>
        <v>0</v>
      </c>
      <c r="AJ44" s="2">
        <f t="shared" ca="1" si="51"/>
        <v>0</v>
      </c>
      <c r="AK44" s="2">
        <f t="shared" ca="1" si="51"/>
        <v>0</v>
      </c>
      <c r="AL44" s="55">
        <v>28.521452866323934</v>
      </c>
      <c r="AM44" s="55">
        <v>28.741111511564394</v>
      </c>
      <c r="AN44" s="55">
        <v>28.742710192434245</v>
      </c>
      <c r="AO44" s="55">
        <v>29.156307960168661</v>
      </c>
      <c r="AP44" s="55">
        <v>27.596676353320451</v>
      </c>
      <c r="AQ44" s="55">
        <v>28.182094762709799</v>
      </c>
      <c r="AR44" s="55">
        <v>28.188431112454325</v>
      </c>
      <c r="AS44" s="55">
        <v>28.084475782471461</v>
      </c>
      <c r="AT44" s="55">
        <v>28.11895902545178</v>
      </c>
      <c r="AU44" s="55">
        <v>28.669339006043842</v>
      </c>
      <c r="AV44" s="55">
        <v>28.140454856645032</v>
      </c>
      <c r="AW44" s="55">
        <v>28.178050463653346</v>
      </c>
      <c r="AX44" s="55">
        <v>27.823247856018227</v>
      </c>
      <c r="AY44" s="55">
        <v>28.015143374995368</v>
      </c>
      <c r="AZ44" s="2">
        <f t="shared" ca="1" si="54"/>
        <v>0</v>
      </c>
      <c r="BA44" s="2">
        <f t="shared" ca="1" si="54"/>
        <v>0</v>
      </c>
      <c r="BB44" s="2">
        <f t="shared" ca="1" si="52"/>
        <v>0</v>
      </c>
      <c r="BC44" s="2">
        <f t="shared" ca="1" si="52"/>
        <v>0</v>
      </c>
      <c r="BD44" s="2">
        <f t="shared" ca="1" si="52"/>
        <v>0</v>
      </c>
      <c r="BE44" s="2">
        <f t="shared" ca="1" si="52"/>
        <v>0</v>
      </c>
      <c r="BF44" s="2">
        <f t="shared" ca="1" si="52"/>
        <v>0</v>
      </c>
      <c r="BG44" s="2">
        <f t="shared" ca="1" si="52"/>
        <v>0</v>
      </c>
      <c r="BH44" s="2">
        <f t="shared" ca="1" si="52"/>
        <v>0</v>
      </c>
      <c r="BI44" s="2">
        <f t="shared" ca="1" si="52"/>
        <v>0</v>
      </c>
      <c r="BJ44" s="2">
        <f t="shared" ca="1" si="52"/>
        <v>0</v>
      </c>
      <c r="BK44" s="2">
        <f t="shared" ca="1" si="52"/>
        <v>0</v>
      </c>
      <c r="BL44" s="2">
        <f t="shared" ca="1" si="52"/>
        <v>0</v>
      </c>
      <c r="BM44" s="2">
        <f t="shared" ca="1" si="52"/>
        <v>0</v>
      </c>
      <c r="BN44" s="2" t="str">
        <f t="shared" si="21"/>
        <v>SH</v>
      </c>
      <c r="BO44" s="2">
        <f>IF(AND(COUNTIF(J44:W44,"&gt;0")&gt;6,COUNTIF(J44:W44,"&gt;0")=SUM(BR44:CE44)),SUM(BR44:CE44),0)</f>
        <v>0</v>
      </c>
      <c r="BP44" s="2">
        <f t="shared" si="50"/>
        <v>1</v>
      </c>
      <c r="BR44" s="2">
        <f t="shared" si="36"/>
        <v>0</v>
      </c>
      <c r="BS44" s="2">
        <f t="shared" si="37"/>
        <v>0</v>
      </c>
      <c r="BT44" s="2">
        <f t="shared" si="38"/>
        <v>0</v>
      </c>
      <c r="BU44" s="2">
        <f t="shared" si="39"/>
        <v>0</v>
      </c>
      <c r="BV44" s="2">
        <f t="shared" si="40"/>
        <v>0</v>
      </c>
      <c r="BW44" s="2">
        <f t="shared" si="41"/>
        <v>0</v>
      </c>
      <c r="BX44" s="2">
        <f t="shared" si="42"/>
        <v>0</v>
      </c>
      <c r="BY44" s="2">
        <f t="shared" si="43"/>
        <v>0</v>
      </c>
      <c r="BZ44" s="2">
        <f t="shared" si="44"/>
        <v>0</v>
      </c>
      <c r="CA44" s="2">
        <f t="shared" si="45"/>
        <v>0</v>
      </c>
      <c r="CB44" s="2">
        <f t="shared" si="46"/>
        <v>0</v>
      </c>
      <c r="CC44" s="2">
        <f t="shared" si="47"/>
        <v>0</v>
      </c>
      <c r="CD44" s="2">
        <f t="shared" si="48"/>
        <v>0</v>
      </c>
      <c r="CE44" s="2">
        <f t="shared" si="49"/>
        <v>0</v>
      </c>
    </row>
    <row r="45" spans="1:83" x14ac:dyDescent="0.25">
      <c r="A45" s="10" t="str">
        <f>IF(AND(MID(B45,11,2)="10",MID(B45,7,2)="SV",MID(B45,3,1)="T"),"ТА-1  -  "&amp;VLOOKUP("SVT",Справочники!$B$100:$C$115,2,FALSE),IF(MID(B45,1,2)="00",VLOOKUP(MID(B45,7,2),Справочники!$B$100:$C$115,2,FALSE),IF(MID(B45,3,1)="K","КА",IF(MID(B45,3,1)="T","ТА","-"))&amp;"-"&amp;MID(B45,1,2)*1&amp;IF(MID(B45,IF(MID(B45,11,2)="09",10,9),1)="A","А","")&amp;IF(MID(B45,IF(MID(B45,11,2)="09",10,9),1)="B","Б","")&amp;"  -  "&amp;VLOOKUP(IF(AND(MID(B45,7,2)="SV",MID(B45,3,1)="T"),"SVT",MID(B45,7,2)),Справочники!$B$100:$C$115,2,FALSE)))</f>
        <v>КА-8  -  Гшл</v>
      </c>
      <c r="B45" s="10" t="s">
        <v>448</v>
      </c>
      <c r="C45" s="18">
        <v>50</v>
      </c>
      <c r="D45" s="18">
        <v>25</v>
      </c>
      <c r="E45" s="22" t="s">
        <v>608</v>
      </c>
      <c r="F45" s="22">
        <v>1</v>
      </c>
      <c r="G45" s="22">
        <v>1</v>
      </c>
      <c r="H45" s="20">
        <f t="shared" ca="1" si="17"/>
        <v>0</v>
      </c>
      <c r="I45" s="16" t="str">
        <f t="shared" si="18"/>
        <v>08K002SH0L26</v>
      </c>
      <c r="J45" s="54">
        <v>31.9</v>
      </c>
      <c r="K45" s="54">
        <v>29.6</v>
      </c>
      <c r="L45" s="54">
        <v>30.1</v>
      </c>
      <c r="M45" s="54">
        <v>28.3</v>
      </c>
      <c r="N45" s="54">
        <v>28.3</v>
      </c>
      <c r="O45" s="54">
        <v>0</v>
      </c>
      <c r="P45" s="54">
        <v>0</v>
      </c>
      <c r="Q45" s="54">
        <v>0</v>
      </c>
      <c r="R45" s="54">
        <v>0</v>
      </c>
      <c r="S45" s="54">
        <v>0</v>
      </c>
      <c r="T45" s="54">
        <v>0</v>
      </c>
      <c r="U45" s="54">
        <v>0</v>
      </c>
      <c r="V45" s="54">
        <v>0</v>
      </c>
      <c r="W45" s="56">
        <v>0</v>
      </c>
      <c r="X45" s="2">
        <f t="shared" ca="1" si="53"/>
        <v>0</v>
      </c>
      <c r="Y45" s="2">
        <f t="shared" ca="1" si="53"/>
        <v>0</v>
      </c>
      <c r="Z45" s="2">
        <f t="shared" ca="1" si="51"/>
        <v>0</v>
      </c>
      <c r="AA45" s="2">
        <f t="shared" ca="1" si="51"/>
        <v>0</v>
      </c>
      <c r="AB45" s="2">
        <f t="shared" ca="1" si="51"/>
        <v>0</v>
      </c>
      <c r="AC45" s="2">
        <f t="shared" ca="1" si="51"/>
        <v>0</v>
      </c>
      <c r="AD45" s="2">
        <f t="shared" ca="1" si="51"/>
        <v>0</v>
      </c>
      <c r="AE45" s="2">
        <f t="shared" ca="1" si="51"/>
        <v>0</v>
      </c>
      <c r="AF45" s="2">
        <f t="shared" ca="1" si="51"/>
        <v>0</v>
      </c>
      <c r="AG45" s="2">
        <f t="shared" ca="1" si="51"/>
        <v>0</v>
      </c>
      <c r="AH45" s="2">
        <f t="shared" ca="1" si="51"/>
        <v>0</v>
      </c>
      <c r="AI45" s="2">
        <f t="shared" ca="1" si="51"/>
        <v>0</v>
      </c>
      <c r="AJ45" s="2">
        <f t="shared" ca="1" si="51"/>
        <v>0</v>
      </c>
      <c r="AK45" s="2">
        <f t="shared" ca="1" si="51"/>
        <v>0</v>
      </c>
      <c r="AL45" s="55">
        <v>33.429921972438784</v>
      </c>
      <c r="AM45" s="55">
        <v>33.401488512023676</v>
      </c>
      <c r="AN45" s="55">
        <v>33.436183887695691</v>
      </c>
      <c r="AO45" s="55">
        <v>33.567275825763623</v>
      </c>
      <c r="AP45" s="55">
        <v>33.506825569360103</v>
      </c>
      <c r="AQ45" s="55">
        <v>0</v>
      </c>
      <c r="AR45" s="55">
        <v>0</v>
      </c>
      <c r="AS45" s="55">
        <v>0</v>
      </c>
      <c r="AT45" s="55">
        <v>0</v>
      </c>
      <c r="AU45" s="55">
        <v>0</v>
      </c>
      <c r="AV45" s="55">
        <v>0</v>
      </c>
      <c r="AW45" s="55">
        <v>0</v>
      </c>
      <c r="AX45" s="55">
        <v>0</v>
      </c>
      <c r="AY45" s="55">
        <v>0</v>
      </c>
      <c r="AZ45" s="2">
        <f t="shared" ca="1" si="54"/>
        <v>0</v>
      </c>
      <c r="BA45" s="2">
        <f t="shared" ca="1" si="54"/>
        <v>0</v>
      </c>
      <c r="BB45" s="2">
        <f t="shared" ca="1" si="52"/>
        <v>0</v>
      </c>
      <c r="BC45" s="2">
        <f t="shared" ca="1" si="52"/>
        <v>0</v>
      </c>
      <c r="BD45" s="2">
        <f t="shared" ca="1" si="52"/>
        <v>0</v>
      </c>
      <c r="BE45" s="2">
        <f t="shared" ca="1" si="52"/>
        <v>0</v>
      </c>
      <c r="BF45" s="2">
        <f t="shared" ca="1" si="52"/>
        <v>0</v>
      </c>
      <c r="BG45" s="2">
        <f t="shared" ca="1" si="52"/>
        <v>0</v>
      </c>
      <c r="BH45" s="2">
        <f t="shared" ca="1" si="52"/>
        <v>0</v>
      </c>
      <c r="BI45" s="2">
        <f t="shared" ca="1" si="52"/>
        <v>0</v>
      </c>
      <c r="BJ45" s="2">
        <f t="shared" ca="1" si="52"/>
        <v>0</v>
      </c>
      <c r="BK45" s="2">
        <f t="shared" ca="1" si="52"/>
        <v>0</v>
      </c>
      <c r="BL45" s="2">
        <f t="shared" ca="1" si="52"/>
        <v>0</v>
      </c>
      <c r="BM45" s="2">
        <f t="shared" ca="1" si="52"/>
        <v>0</v>
      </c>
      <c r="BN45" s="2" t="str">
        <f t="shared" si="21"/>
        <v>SH</v>
      </c>
      <c r="BP45" s="2">
        <f t="shared" si="50"/>
        <v>0</v>
      </c>
      <c r="BR45" s="2">
        <f t="shared" si="36"/>
        <v>0</v>
      </c>
      <c r="BS45" s="2">
        <f t="shared" si="37"/>
        <v>0</v>
      </c>
      <c r="BT45" s="2">
        <f t="shared" si="38"/>
        <v>0</v>
      </c>
      <c r="BU45" s="2">
        <f t="shared" si="39"/>
        <v>0</v>
      </c>
      <c r="BV45" s="2">
        <f t="shared" si="40"/>
        <v>0</v>
      </c>
      <c r="BW45" s="2">
        <f t="shared" si="41"/>
        <v>0</v>
      </c>
      <c r="BX45" s="2">
        <f t="shared" si="42"/>
        <v>0</v>
      </c>
      <c r="BY45" s="2">
        <f t="shared" si="43"/>
        <v>0</v>
      </c>
      <c r="BZ45" s="2">
        <f t="shared" si="44"/>
        <v>0</v>
      </c>
      <c r="CA45" s="2">
        <f t="shared" si="45"/>
        <v>0</v>
      </c>
      <c r="CB45" s="2">
        <f t="shared" si="46"/>
        <v>0</v>
      </c>
      <c r="CC45" s="2">
        <f t="shared" si="47"/>
        <v>0</v>
      </c>
      <c r="CD45" s="2">
        <f t="shared" si="48"/>
        <v>0</v>
      </c>
      <c r="CE45" s="2">
        <f t="shared" si="49"/>
        <v>0</v>
      </c>
    </row>
    <row r="46" spans="1:83" x14ac:dyDescent="0.25">
      <c r="A46" s="10" t="str">
        <f>IF(AND(MID(B46,11,2)="10",MID(B46,7,2)="SV",MID(B46,3,1)="T"),"ТА-1  -  "&amp;VLOOKUP("SVT",Справочники!$B$100:$C$115,2,FALSE),IF(MID(B46,1,2)="00",VLOOKUP(MID(B46,7,2),Справочники!$B$100:$C$115,2,FALSE),IF(MID(B46,3,1)="K","КА",IF(MID(B46,3,1)="T","ТА","-"))&amp;"-"&amp;MID(B46,1,2)*1&amp;IF(MID(B46,IF(MID(B46,11,2)="09",10,9),1)="A","А","")&amp;IF(MID(B46,IF(MID(B46,11,2)="09",10,9),1)="B","Б","")&amp;"  -  "&amp;VLOOKUP(IF(AND(MID(B46,7,2)="SV",MID(B46,3,1)="T"),"SVT",MID(B46,7,2)),Справочники!$B$100:$C$115,2,FALSE)))</f>
        <v>КА-9  -  Гшл</v>
      </c>
      <c r="B46" s="10" t="s">
        <v>449</v>
      </c>
      <c r="C46" s="18">
        <v>50</v>
      </c>
      <c r="D46" s="18">
        <v>25</v>
      </c>
      <c r="E46" s="22" t="s">
        <v>608</v>
      </c>
      <c r="F46" s="22">
        <v>1</v>
      </c>
      <c r="G46" s="22">
        <v>1</v>
      </c>
      <c r="H46" s="20">
        <f t="shared" ca="1" si="17"/>
        <v>0</v>
      </c>
      <c r="I46" s="16" t="str">
        <f t="shared" si="18"/>
        <v>09K002SH0L26</v>
      </c>
      <c r="J46" s="54">
        <v>28.4</v>
      </c>
      <c r="K46" s="54">
        <v>30</v>
      </c>
      <c r="L46" s="54">
        <v>27.4</v>
      </c>
      <c r="M46" s="54">
        <v>26.5</v>
      </c>
      <c r="N46" s="54">
        <v>29.9</v>
      </c>
      <c r="O46" s="54">
        <v>31.1</v>
      </c>
      <c r="P46" s="54">
        <v>27.4</v>
      </c>
      <c r="Q46" s="54">
        <v>29.1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6">
        <v>0</v>
      </c>
      <c r="X46" s="2">
        <f t="shared" ca="1" si="53"/>
        <v>0</v>
      </c>
      <c r="Y46" s="2">
        <f t="shared" ca="1" si="53"/>
        <v>0</v>
      </c>
      <c r="Z46" s="2">
        <f t="shared" ca="1" si="51"/>
        <v>0</v>
      </c>
      <c r="AA46" s="2">
        <f t="shared" ca="1" si="51"/>
        <v>0</v>
      </c>
      <c r="AB46" s="2">
        <f t="shared" ca="1" si="51"/>
        <v>0</v>
      </c>
      <c r="AC46" s="2">
        <f t="shared" ca="1" si="51"/>
        <v>0</v>
      </c>
      <c r="AD46" s="2">
        <f t="shared" ca="1" si="51"/>
        <v>0</v>
      </c>
      <c r="AE46" s="2">
        <f t="shared" ca="1" si="51"/>
        <v>0</v>
      </c>
      <c r="AF46" s="2">
        <f t="shared" ca="1" si="51"/>
        <v>0</v>
      </c>
      <c r="AG46" s="2">
        <f t="shared" ca="1" si="51"/>
        <v>0</v>
      </c>
      <c r="AH46" s="2">
        <f t="shared" ca="1" si="51"/>
        <v>0</v>
      </c>
      <c r="AI46" s="2">
        <f t="shared" ca="1" si="51"/>
        <v>0</v>
      </c>
      <c r="AJ46" s="2">
        <f t="shared" ca="1" si="51"/>
        <v>0</v>
      </c>
      <c r="AK46" s="2">
        <f t="shared" ca="1" si="51"/>
        <v>0</v>
      </c>
      <c r="AL46" s="55">
        <v>23.750578028141494</v>
      </c>
      <c r="AM46" s="55">
        <v>23.721592111747796</v>
      </c>
      <c r="AN46" s="55">
        <v>23.693096229131157</v>
      </c>
      <c r="AO46" s="55">
        <v>23.701322423136233</v>
      </c>
      <c r="AP46" s="55">
        <v>23.722608017759889</v>
      </c>
      <c r="AQ46" s="55">
        <v>23.692798882168432</v>
      </c>
      <c r="AR46" s="55">
        <v>23.685851008073602</v>
      </c>
      <c r="AS46" s="55">
        <v>23.71431571733002</v>
      </c>
      <c r="AT46" s="55">
        <v>0</v>
      </c>
      <c r="AU46" s="55">
        <v>0</v>
      </c>
      <c r="AV46" s="55">
        <v>0</v>
      </c>
      <c r="AW46" s="55">
        <v>0</v>
      </c>
      <c r="AX46" s="55">
        <v>0</v>
      </c>
      <c r="AY46" s="55">
        <v>0</v>
      </c>
      <c r="AZ46" s="2">
        <f t="shared" ca="1" si="54"/>
        <v>0</v>
      </c>
      <c r="BA46" s="2">
        <f t="shared" ca="1" si="54"/>
        <v>0</v>
      </c>
      <c r="BB46" s="2">
        <f t="shared" ca="1" si="52"/>
        <v>0</v>
      </c>
      <c r="BC46" s="2">
        <f t="shared" ca="1" si="52"/>
        <v>0</v>
      </c>
      <c r="BD46" s="2">
        <f t="shared" ca="1" si="52"/>
        <v>0</v>
      </c>
      <c r="BE46" s="2">
        <f t="shared" ca="1" si="52"/>
        <v>0</v>
      </c>
      <c r="BF46" s="2">
        <f t="shared" ca="1" si="52"/>
        <v>0</v>
      </c>
      <c r="BG46" s="2">
        <f t="shared" ca="1" si="52"/>
        <v>0</v>
      </c>
      <c r="BH46" s="2">
        <f t="shared" ca="1" si="52"/>
        <v>0</v>
      </c>
      <c r="BI46" s="2">
        <f t="shared" ca="1" si="52"/>
        <v>0</v>
      </c>
      <c r="BJ46" s="2">
        <f t="shared" ca="1" si="52"/>
        <v>0</v>
      </c>
      <c r="BK46" s="2">
        <f t="shared" ca="1" si="52"/>
        <v>0</v>
      </c>
      <c r="BL46" s="2">
        <f t="shared" ca="1" si="52"/>
        <v>0</v>
      </c>
      <c r="BM46" s="2">
        <f t="shared" ca="1" si="52"/>
        <v>0</v>
      </c>
      <c r="BN46" s="2" t="str">
        <f t="shared" si="21"/>
        <v>SH</v>
      </c>
      <c r="BP46" s="2">
        <f t="shared" si="50"/>
        <v>1</v>
      </c>
      <c r="BR46" s="2">
        <f t="shared" si="36"/>
        <v>0</v>
      </c>
      <c r="BS46" s="2">
        <f t="shared" si="37"/>
        <v>0</v>
      </c>
      <c r="BT46" s="2">
        <f t="shared" si="38"/>
        <v>0</v>
      </c>
      <c r="BU46" s="2">
        <f t="shared" si="39"/>
        <v>0</v>
      </c>
      <c r="BV46" s="2">
        <f t="shared" si="40"/>
        <v>0</v>
      </c>
      <c r="BW46" s="2">
        <f t="shared" si="41"/>
        <v>0</v>
      </c>
      <c r="BX46" s="2">
        <f t="shared" si="42"/>
        <v>0</v>
      </c>
      <c r="BY46" s="2">
        <f t="shared" si="43"/>
        <v>0</v>
      </c>
      <c r="BZ46" s="2">
        <f t="shared" si="44"/>
        <v>0</v>
      </c>
      <c r="CA46" s="2">
        <f t="shared" si="45"/>
        <v>0</v>
      </c>
      <c r="CB46" s="2">
        <f t="shared" si="46"/>
        <v>0</v>
      </c>
      <c r="CC46" s="2">
        <f t="shared" si="47"/>
        <v>0</v>
      </c>
      <c r="CD46" s="2">
        <f t="shared" si="48"/>
        <v>0</v>
      </c>
      <c r="CE46" s="2">
        <f t="shared" si="49"/>
        <v>0</v>
      </c>
    </row>
    <row r="47" spans="1:83" x14ac:dyDescent="0.25">
      <c r="A47" s="10" t="str">
        <f>IF(AND(MID(B47,11,2)="10",MID(B47,7,2)="SV",MID(B47,3,1)="T"),"ТА-1  -  "&amp;VLOOKUP("SVT",Справочники!$B$100:$C$115,2,FALSE),IF(MID(B47,1,2)="00",VLOOKUP(MID(B47,7,2),Справочники!$B$100:$C$115,2,FALSE),IF(MID(B47,3,1)="K","КА",IF(MID(B47,3,1)="T","ТА","-"))&amp;"-"&amp;MID(B47,1,2)*1&amp;IF(MID(B47,IF(MID(B47,11,2)="09",10,9),1)="A","А","")&amp;IF(MID(B47,IF(MID(B47,11,2)="09",10,9),1)="B","Б","")&amp;"  -  "&amp;VLOOKUP(IF(AND(MID(B47,7,2)="SV",MID(B47,3,1)="T"),"SVT",MID(B47,7,2)),Справочники!$B$100:$C$115,2,FALSE)))</f>
        <v>КА-1А  -  Гун</v>
      </c>
      <c r="B47" s="10" t="s">
        <v>450</v>
      </c>
      <c r="C47" s="18">
        <v>5</v>
      </c>
      <c r="D47" s="18">
        <v>1.8</v>
      </c>
      <c r="E47" s="22" t="s">
        <v>726</v>
      </c>
      <c r="F47" s="22">
        <v>1</v>
      </c>
      <c r="G47" s="22">
        <v>1</v>
      </c>
      <c r="H47" s="20">
        <f t="shared" ca="1" si="17"/>
        <v>0</v>
      </c>
      <c r="I47" s="16" t="str">
        <f t="shared" si="18"/>
        <v>01K002SGAN26</v>
      </c>
      <c r="J47" s="54">
        <v>4.3</v>
      </c>
      <c r="K47" s="54">
        <v>4.5999999999999996</v>
      </c>
      <c r="L47" s="54">
        <v>4.3</v>
      </c>
      <c r="M47" s="54">
        <v>4.5</v>
      </c>
      <c r="N47" s="54">
        <v>4.0999999999999996</v>
      </c>
      <c r="O47" s="54">
        <v>3.8</v>
      </c>
      <c r="P47" s="54">
        <v>4.3</v>
      </c>
      <c r="Q47" s="54">
        <v>4.0999999999999996</v>
      </c>
      <c r="R47" s="54">
        <v>2.7</v>
      </c>
      <c r="S47" s="54">
        <v>3.4</v>
      </c>
      <c r="T47" s="54">
        <v>3.9</v>
      </c>
      <c r="U47" s="54">
        <v>3.6</v>
      </c>
      <c r="V47" s="54">
        <v>3.8</v>
      </c>
      <c r="W47" s="56">
        <v>4</v>
      </c>
      <c r="X47" s="2">
        <f t="shared" ca="1" si="53"/>
        <v>0</v>
      </c>
      <c r="Y47" s="2">
        <f t="shared" ca="1" si="53"/>
        <v>0</v>
      </c>
      <c r="Z47" s="2">
        <f t="shared" ca="1" si="51"/>
        <v>0</v>
      </c>
      <c r="AA47" s="2">
        <f t="shared" ca="1" si="51"/>
        <v>0</v>
      </c>
      <c r="AB47" s="2">
        <f t="shared" ca="1" si="51"/>
        <v>0</v>
      </c>
      <c r="AC47" s="2">
        <f t="shared" ca="1" si="51"/>
        <v>0</v>
      </c>
      <c r="AD47" s="2">
        <f t="shared" ca="1" si="51"/>
        <v>0</v>
      </c>
      <c r="AE47" s="2">
        <f t="shared" ca="1" si="51"/>
        <v>0</v>
      </c>
      <c r="AF47" s="2">
        <f t="shared" ca="1" si="51"/>
        <v>0</v>
      </c>
      <c r="AG47" s="2">
        <f t="shared" ca="1" si="51"/>
        <v>0</v>
      </c>
      <c r="AH47" s="2">
        <f t="shared" ca="1" si="51"/>
        <v>0</v>
      </c>
      <c r="AI47" s="2">
        <f t="shared" ca="1" si="51"/>
        <v>0</v>
      </c>
      <c r="AJ47" s="2">
        <f t="shared" ca="1" si="51"/>
        <v>0</v>
      </c>
      <c r="AK47" s="2">
        <f t="shared" ca="1" si="51"/>
        <v>0</v>
      </c>
      <c r="AL47" s="55">
        <v>1.7607586222937812</v>
      </c>
      <c r="AM47" s="55">
        <v>1.6104930456119846</v>
      </c>
      <c r="AN47" s="55">
        <v>1.7262009805880432</v>
      </c>
      <c r="AO47" s="55">
        <v>1.6243994331511264</v>
      </c>
      <c r="AP47" s="55">
        <v>1.7433197960721423</v>
      </c>
      <c r="AQ47" s="55">
        <v>1.9260688944584905</v>
      </c>
      <c r="AR47" s="55">
        <v>1.3861069478811301</v>
      </c>
      <c r="AS47" s="55">
        <v>1.6545301007877644</v>
      </c>
      <c r="AT47" s="55">
        <v>1.6919832998256388</v>
      </c>
      <c r="AU47" s="55">
        <v>1.5785137436863925</v>
      </c>
      <c r="AV47" s="55">
        <v>1.6363909537593666</v>
      </c>
      <c r="AW47" s="55">
        <v>1.5440236004122563</v>
      </c>
      <c r="AX47" s="55">
        <v>1.4918129927455062</v>
      </c>
      <c r="AY47" s="55">
        <v>1.4751215284166765</v>
      </c>
      <c r="AZ47" s="2">
        <f t="shared" ca="1" si="54"/>
        <v>0</v>
      </c>
      <c r="BA47" s="2">
        <f t="shared" ca="1" si="54"/>
        <v>0</v>
      </c>
      <c r="BB47" s="2">
        <f t="shared" ca="1" si="52"/>
        <v>0</v>
      </c>
      <c r="BC47" s="2">
        <f t="shared" ca="1" si="52"/>
        <v>0</v>
      </c>
      <c r="BD47" s="2">
        <f t="shared" ca="1" si="52"/>
        <v>0</v>
      </c>
      <c r="BE47" s="2">
        <f t="shared" ca="1" si="52"/>
        <v>0</v>
      </c>
      <c r="BF47" s="2">
        <f t="shared" ca="1" si="52"/>
        <v>0</v>
      </c>
      <c r="BG47" s="2">
        <f t="shared" ca="1" si="52"/>
        <v>0</v>
      </c>
      <c r="BH47" s="2">
        <f t="shared" ca="1" si="52"/>
        <v>0</v>
      </c>
      <c r="BI47" s="2">
        <f t="shared" ca="1" si="52"/>
        <v>0</v>
      </c>
      <c r="BJ47" s="2">
        <f t="shared" ca="1" si="52"/>
        <v>0</v>
      </c>
      <c r="BK47" s="2">
        <f t="shared" ca="1" si="52"/>
        <v>0</v>
      </c>
      <c r="BL47" s="2">
        <f t="shared" ca="1" si="52"/>
        <v>0</v>
      </c>
      <c r="BM47" s="2">
        <f t="shared" ca="1" si="52"/>
        <v>0</v>
      </c>
      <c r="BN47" s="2" t="str">
        <f t="shared" si="21"/>
        <v>SG</v>
      </c>
      <c r="BO47" s="2">
        <f>IF(AND(COUNTIF(J47:W47,"&gt;0")&gt;6,COUNTIF(J47:W47,"&gt;0")=SUM(BR47:CE47)),SUM(BR47:CE47),0)</f>
        <v>0</v>
      </c>
      <c r="BP47" s="2">
        <f t="shared" si="50"/>
        <v>1</v>
      </c>
      <c r="BR47" s="2">
        <f t="shared" ref="BR47:BR59" si="55">IF(AND(J118 &gt;0,J47&gt;$C47,J47 &gt;0.1),1,0)</f>
        <v>0</v>
      </c>
      <c r="BS47" s="2">
        <f t="shared" ref="BS47:BS59" si="56">IF(AND(K118 &gt;0,K47&gt;$C47,K47 &gt;0.1),1,0)</f>
        <v>0</v>
      </c>
      <c r="BT47" s="2">
        <f t="shared" ref="BT47:BT59" si="57">IF(AND(L118 &gt;0,L47&gt;$C47,L47 &gt;0.1),1,0)</f>
        <v>0</v>
      </c>
      <c r="BU47" s="2">
        <f t="shared" ref="BU47:BU59" si="58">IF(AND(M118 &gt;0,M47&gt;$C47,M47 &gt;0.1),1,0)</f>
        <v>0</v>
      </c>
      <c r="BV47" s="2">
        <f t="shared" ref="BV47:BV59" si="59">IF(AND(N118 &gt;0,N47&gt;$C47,N47 &gt;0.1),1,0)</f>
        <v>0</v>
      </c>
      <c r="BW47" s="2">
        <f t="shared" ref="BW47:BW59" si="60">IF(AND(O118 &gt;0,O47&gt;$C47,O47 &gt;0.1),1,0)</f>
        <v>0</v>
      </c>
      <c r="BX47" s="2">
        <f t="shared" ref="BX47:BX59" si="61">IF(AND(P118 &gt;0,P47&gt;$C47,P47 &gt;0.1),1,0)</f>
        <v>0</v>
      </c>
      <c r="BY47" s="2">
        <f t="shared" ref="BY47:BY59" si="62">IF(AND(Q118 &gt;0,Q47&gt;$C47,Q47 &gt;0.1),1,0)</f>
        <v>0</v>
      </c>
      <c r="BZ47" s="2">
        <f t="shared" ref="BZ47:BZ59" si="63">IF(AND(R118 &gt;0,R47&gt;$C47,R47 &gt;0.1),1,0)</f>
        <v>0</v>
      </c>
      <c r="CA47" s="2">
        <f t="shared" ref="CA47:CA59" si="64">IF(AND(S118 &gt;0,S47&gt;$C47,S47 &gt;0.1),1,0)</f>
        <v>0</v>
      </c>
      <c r="CB47" s="2">
        <f t="shared" ref="CB47:CB59" si="65">IF(AND(T118 &gt;0,T47&gt;$C47,T47 &gt;0.1),1,0)</f>
        <v>0</v>
      </c>
      <c r="CC47" s="2">
        <f t="shared" ref="CC47:CC59" si="66">IF(AND(U118 &gt;0,U47&gt;$C47,U47 &gt;0.1),1,0)</f>
        <v>0</v>
      </c>
      <c r="CD47" s="2">
        <f t="shared" ref="CD47:CD59" si="67">IF(AND(V118 &gt;0,V47&gt;$C47,V47 &gt;0.1),1,0)</f>
        <v>0</v>
      </c>
      <c r="CE47" s="2">
        <f t="shared" ref="CE47:CE59" si="68">IF(AND(W118 &gt;0,W47&gt;$C47,W47 &gt;0.1),1,0)</f>
        <v>0</v>
      </c>
    </row>
    <row r="48" spans="1:83" x14ac:dyDescent="0.25">
      <c r="A48" s="10" t="str">
        <f>IF(AND(MID(B48,11,2)="10",MID(B48,7,2)="SV",MID(B48,3,1)="T"),"ТА-1  -  "&amp;VLOOKUP("SVT",Справочники!$B$100:$C$115,2,FALSE),IF(MID(B48,1,2)="00",VLOOKUP(MID(B48,7,2),Справочники!$B$100:$C$115,2,FALSE),IF(MID(B48,3,1)="K","КА",IF(MID(B48,3,1)="T","ТА","-"))&amp;"-"&amp;MID(B48,1,2)*1&amp;IF(MID(B48,IF(MID(B48,11,2)="09",10,9),1)="A","А","")&amp;IF(MID(B48,IF(MID(B48,11,2)="09",10,9),1)="B","Б","")&amp;"  -  "&amp;VLOOKUP(IF(AND(MID(B48,7,2)="SV",MID(B48,3,1)="T"),"SVT",MID(B48,7,2)),Справочники!$B$100:$C$115,2,FALSE)))</f>
        <v>КА-1Б  -  Гун</v>
      </c>
      <c r="B48" s="10" t="s">
        <v>451</v>
      </c>
      <c r="C48" s="18">
        <v>5</v>
      </c>
      <c r="D48" s="18">
        <v>1.8</v>
      </c>
      <c r="E48" s="22" t="s">
        <v>726</v>
      </c>
      <c r="F48" s="22">
        <v>1</v>
      </c>
      <c r="G48" s="22">
        <v>1</v>
      </c>
      <c r="H48" s="20">
        <f t="shared" ca="1" si="17"/>
        <v>0</v>
      </c>
      <c r="I48" s="16" t="str">
        <f t="shared" si="18"/>
        <v>01K002SGBN26</v>
      </c>
      <c r="J48" s="54">
        <v>4.5999999999999996</v>
      </c>
      <c r="K48" s="54">
        <v>4.4000000000000004</v>
      </c>
      <c r="L48" s="54">
        <v>4.0999999999999996</v>
      </c>
      <c r="M48" s="54">
        <v>3.9</v>
      </c>
      <c r="N48" s="54">
        <v>3.7</v>
      </c>
      <c r="O48" s="54">
        <v>4</v>
      </c>
      <c r="P48" s="54">
        <v>3.9</v>
      </c>
      <c r="Q48" s="54">
        <v>3.7</v>
      </c>
      <c r="R48" s="54">
        <v>3.7</v>
      </c>
      <c r="S48" s="54">
        <v>3</v>
      </c>
      <c r="T48" s="54">
        <v>3.7</v>
      </c>
      <c r="U48" s="54">
        <v>3.5</v>
      </c>
      <c r="V48" s="54">
        <v>3.2</v>
      </c>
      <c r="W48" s="56">
        <v>3.6</v>
      </c>
      <c r="X48" s="2">
        <f t="shared" ca="1" si="53"/>
        <v>0</v>
      </c>
      <c r="Y48" s="2">
        <f t="shared" ca="1" si="53"/>
        <v>0</v>
      </c>
      <c r="Z48" s="2">
        <f t="shared" ca="1" si="51"/>
        <v>0</v>
      </c>
      <c r="AA48" s="2">
        <f t="shared" ca="1" si="51"/>
        <v>0</v>
      </c>
      <c r="AB48" s="2">
        <f t="shared" ca="1" si="51"/>
        <v>0</v>
      </c>
      <c r="AC48" s="2">
        <f t="shared" ca="1" si="51"/>
        <v>0</v>
      </c>
      <c r="AD48" s="2">
        <f t="shared" ca="1" si="51"/>
        <v>0</v>
      </c>
      <c r="AE48" s="2">
        <f t="shared" ca="1" si="51"/>
        <v>0</v>
      </c>
      <c r="AF48" s="2">
        <f t="shared" ca="1" si="51"/>
        <v>0</v>
      </c>
      <c r="AG48" s="2">
        <f t="shared" ca="1" si="51"/>
        <v>0</v>
      </c>
      <c r="AH48" s="2">
        <f t="shared" ca="1" si="51"/>
        <v>0</v>
      </c>
      <c r="AI48" s="2">
        <f t="shared" ca="1" si="51"/>
        <v>0</v>
      </c>
      <c r="AJ48" s="2">
        <f t="shared" ca="1" si="51"/>
        <v>0</v>
      </c>
      <c r="AK48" s="2">
        <f t="shared" ca="1" si="51"/>
        <v>0</v>
      </c>
      <c r="AL48" s="55">
        <v>2.2765376715769716</v>
      </c>
      <c r="AM48" s="55">
        <v>2.3858080935759847</v>
      </c>
      <c r="AN48" s="55">
        <v>2.3812922838145445</v>
      </c>
      <c r="AO48" s="55">
        <v>2.4144843817652295</v>
      </c>
      <c r="AP48" s="55">
        <v>2.4758101471374787</v>
      </c>
      <c r="AQ48" s="55">
        <v>2.3262636285662595</v>
      </c>
      <c r="AR48" s="55">
        <v>1.6885311646522632</v>
      </c>
      <c r="AS48" s="55">
        <v>2.0435880269089757</v>
      </c>
      <c r="AT48" s="55">
        <v>2.1272352640679477</v>
      </c>
      <c r="AU48" s="55">
        <v>2.2191559556114506</v>
      </c>
      <c r="AV48" s="55">
        <v>2.083445431213355</v>
      </c>
      <c r="AW48" s="55">
        <v>2.08944418427805</v>
      </c>
      <c r="AX48" s="55">
        <v>1.987457107679333</v>
      </c>
      <c r="AY48" s="55">
        <v>1.971129902522875</v>
      </c>
      <c r="AZ48" s="2">
        <f t="shared" ca="1" si="54"/>
        <v>0</v>
      </c>
      <c r="BA48" s="2">
        <f t="shared" ca="1" si="54"/>
        <v>0</v>
      </c>
      <c r="BB48" s="2">
        <f t="shared" ca="1" si="52"/>
        <v>0</v>
      </c>
      <c r="BC48" s="2">
        <f t="shared" ca="1" si="52"/>
        <v>0</v>
      </c>
      <c r="BD48" s="2">
        <f t="shared" ca="1" si="52"/>
        <v>0</v>
      </c>
      <c r="BE48" s="2">
        <f t="shared" ca="1" si="52"/>
        <v>0</v>
      </c>
      <c r="BF48" s="2">
        <f t="shared" ca="1" si="52"/>
        <v>0</v>
      </c>
      <c r="BG48" s="2">
        <f t="shared" ca="1" si="52"/>
        <v>0</v>
      </c>
      <c r="BH48" s="2">
        <f t="shared" ca="1" si="52"/>
        <v>0</v>
      </c>
      <c r="BI48" s="2">
        <f t="shared" ca="1" si="52"/>
        <v>0</v>
      </c>
      <c r="BJ48" s="2">
        <f t="shared" ca="1" si="52"/>
        <v>0</v>
      </c>
      <c r="BK48" s="2">
        <f t="shared" ca="1" si="52"/>
        <v>0</v>
      </c>
      <c r="BL48" s="2">
        <f t="shared" ca="1" si="52"/>
        <v>0</v>
      </c>
      <c r="BM48" s="2">
        <f t="shared" ca="1" si="52"/>
        <v>0</v>
      </c>
      <c r="BN48" s="2" t="str">
        <f t="shared" si="21"/>
        <v>SG</v>
      </c>
      <c r="BO48" s="2">
        <f>IF(AND(COUNTIF(J48:W48,"&gt;0")&gt;6,COUNTIF(J48:W48,"&gt;0")=SUM(BR48:CE48)),SUM(BR48:CE48),0)</f>
        <v>0</v>
      </c>
      <c r="BP48" s="2">
        <f t="shared" si="50"/>
        <v>1</v>
      </c>
      <c r="BR48" s="2">
        <f t="shared" si="55"/>
        <v>0</v>
      </c>
      <c r="BS48" s="2">
        <f t="shared" si="56"/>
        <v>0</v>
      </c>
      <c r="BT48" s="2">
        <f t="shared" si="57"/>
        <v>0</v>
      </c>
      <c r="BU48" s="2">
        <f t="shared" si="58"/>
        <v>0</v>
      </c>
      <c r="BV48" s="2">
        <f t="shared" si="59"/>
        <v>0</v>
      </c>
      <c r="BW48" s="2">
        <f t="shared" si="60"/>
        <v>0</v>
      </c>
      <c r="BX48" s="2">
        <f t="shared" si="61"/>
        <v>0</v>
      </c>
      <c r="BY48" s="2">
        <f t="shared" si="62"/>
        <v>0</v>
      </c>
      <c r="BZ48" s="2">
        <f t="shared" si="63"/>
        <v>0</v>
      </c>
      <c r="CA48" s="2">
        <f t="shared" si="64"/>
        <v>0</v>
      </c>
      <c r="CB48" s="2">
        <f t="shared" si="65"/>
        <v>0</v>
      </c>
      <c r="CC48" s="2">
        <f t="shared" si="66"/>
        <v>0</v>
      </c>
      <c r="CD48" s="2">
        <f t="shared" si="67"/>
        <v>0</v>
      </c>
      <c r="CE48" s="2">
        <f t="shared" si="68"/>
        <v>0</v>
      </c>
    </row>
    <row r="49" spans="1:83" x14ac:dyDescent="0.25">
      <c r="A49" s="10" t="str">
        <f>IF(AND(MID(B49,11,2)="10",MID(B49,7,2)="SV",MID(B49,3,1)="T"),"ТА-1  -  "&amp;VLOOKUP("SVT",Справочники!$B$100:$C$115,2,FALSE),IF(MID(B49,1,2)="00",VLOOKUP(MID(B49,7,2),Справочники!$B$100:$C$115,2,FALSE),IF(MID(B49,3,1)="K","КА",IF(MID(B49,3,1)="T","ТА","-"))&amp;"-"&amp;MID(B49,1,2)*1&amp;IF(MID(B49,IF(MID(B49,11,2)="09",10,9),1)="A","А","")&amp;IF(MID(B49,IF(MID(B49,11,2)="09",10,9),1)="B","Б","")&amp;"  -  "&amp;VLOOKUP(IF(AND(MID(B49,7,2)="SV",MID(B49,3,1)="T"),"SVT",MID(B49,7,2)),Справочники!$B$100:$C$115,2,FALSE)))</f>
        <v>КА-2А  -  Гун</v>
      </c>
      <c r="B49" s="12" t="s">
        <v>452</v>
      </c>
      <c r="C49" s="18">
        <v>5</v>
      </c>
      <c r="D49" s="18">
        <v>1.8</v>
      </c>
      <c r="E49" s="22" t="s">
        <v>726</v>
      </c>
      <c r="F49" s="22">
        <v>1</v>
      </c>
      <c r="G49" s="22">
        <v>1</v>
      </c>
      <c r="H49" s="20">
        <f t="shared" ca="1" si="17"/>
        <v>0</v>
      </c>
      <c r="I49" s="16" t="str">
        <f t="shared" si="18"/>
        <v>02K002SGAN26</v>
      </c>
      <c r="J49" s="54">
        <v>0</v>
      </c>
      <c r="K49" s="54">
        <v>0</v>
      </c>
      <c r="L49" s="54">
        <v>3.5</v>
      </c>
      <c r="M49" s="54">
        <v>3.7</v>
      </c>
      <c r="N49" s="54">
        <v>4</v>
      </c>
      <c r="O49" s="54">
        <v>3.8</v>
      </c>
      <c r="P49" s="54">
        <v>3.5</v>
      </c>
      <c r="Q49" s="54">
        <v>3.9</v>
      </c>
      <c r="R49" s="54">
        <v>2.6</v>
      </c>
      <c r="S49" s="54">
        <v>3.9</v>
      </c>
      <c r="T49" s="54">
        <v>3.8</v>
      </c>
      <c r="U49" s="54">
        <v>3.7</v>
      </c>
      <c r="V49" s="54">
        <v>4</v>
      </c>
      <c r="W49" s="56">
        <v>4.2</v>
      </c>
      <c r="X49" s="2">
        <f t="shared" ca="1" si="53"/>
        <v>0</v>
      </c>
      <c r="Y49" s="2">
        <f t="shared" ca="1" si="53"/>
        <v>0</v>
      </c>
      <c r="Z49" s="2">
        <f t="shared" ca="1" si="51"/>
        <v>0</v>
      </c>
      <c r="AA49" s="2">
        <f t="shared" ca="1" si="51"/>
        <v>0</v>
      </c>
      <c r="AB49" s="2">
        <f t="shared" ca="1" si="51"/>
        <v>0</v>
      </c>
      <c r="AC49" s="2">
        <f t="shared" ca="1" si="51"/>
        <v>0</v>
      </c>
      <c r="AD49" s="2">
        <f t="shared" ca="1" si="51"/>
        <v>0</v>
      </c>
      <c r="AE49" s="2">
        <f t="shared" ca="1" si="51"/>
        <v>0</v>
      </c>
      <c r="AF49" s="2">
        <f t="shared" ca="1" si="51"/>
        <v>0</v>
      </c>
      <c r="AG49" s="2">
        <f t="shared" ca="1" si="51"/>
        <v>20</v>
      </c>
      <c r="AH49" s="2">
        <f t="shared" ca="1" si="51"/>
        <v>0</v>
      </c>
      <c r="AI49" s="2">
        <f t="shared" ca="1" si="51"/>
        <v>0</v>
      </c>
      <c r="AJ49" s="2">
        <f t="shared" ca="1" si="51"/>
        <v>0</v>
      </c>
      <c r="AK49" s="2">
        <f t="shared" ca="1" si="51"/>
        <v>0</v>
      </c>
      <c r="AL49" s="55">
        <v>0</v>
      </c>
      <c r="AM49" s="55">
        <v>0</v>
      </c>
      <c r="AN49" s="55">
        <v>2.1291099285123902</v>
      </c>
      <c r="AO49" s="55">
        <v>2.0372997805036137</v>
      </c>
      <c r="AP49" s="55">
        <v>1.9860601753865841</v>
      </c>
      <c r="AQ49" s="55">
        <v>2.0914804665276749</v>
      </c>
      <c r="AR49" s="55">
        <v>1.7867258092638492</v>
      </c>
      <c r="AS49" s="55">
        <v>1.9032878722047331</v>
      </c>
      <c r="AT49" s="55">
        <v>1.9566548543281841</v>
      </c>
      <c r="AU49" s="55">
        <v>2.003274945931782</v>
      </c>
      <c r="AV49" s="55">
        <v>1.9995233228009845</v>
      </c>
      <c r="AW49" s="55">
        <v>2.1228941696985437</v>
      </c>
      <c r="AX49" s="55">
        <v>1.5952942202400404</v>
      </c>
      <c r="AY49" s="55">
        <v>1.8350711569127425</v>
      </c>
      <c r="AZ49" s="2">
        <f t="shared" ca="1" si="54"/>
        <v>0</v>
      </c>
      <c r="BA49" s="2">
        <f t="shared" ca="1" si="54"/>
        <v>0</v>
      </c>
      <c r="BB49" s="2">
        <f t="shared" ca="1" si="52"/>
        <v>0</v>
      </c>
      <c r="BC49" s="2">
        <f t="shared" ca="1" si="52"/>
        <v>0</v>
      </c>
      <c r="BD49" s="2">
        <f t="shared" ca="1" si="52"/>
        <v>0</v>
      </c>
      <c r="BE49" s="2">
        <f t="shared" ca="1" si="52"/>
        <v>0</v>
      </c>
      <c r="BF49" s="2">
        <f t="shared" ca="1" si="52"/>
        <v>0</v>
      </c>
      <c r="BG49" s="2">
        <f t="shared" ca="1" si="52"/>
        <v>0</v>
      </c>
      <c r="BH49" s="2">
        <f t="shared" ca="1" si="52"/>
        <v>0</v>
      </c>
      <c r="BI49" s="2">
        <f t="shared" ca="1" si="52"/>
        <v>0</v>
      </c>
      <c r="BJ49" s="2">
        <f t="shared" ca="1" si="52"/>
        <v>0</v>
      </c>
      <c r="BK49" s="2">
        <f t="shared" ca="1" si="52"/>
        <v>0</v>
      </c>
      <c r="BL49" s="2">
        <f t="shared" ca="1" si="52"/>
        <v>0</v>
      </c>
      <c r="BM49" s="2">
        <f t="shared" ca="1" si="52"/>
        <v>0</v>
      </c>
      <c r="BN49" s="2" t="str">
        <f t="shared" si="21"/>
        <v>SG</v>
      </c>
      <c r="BO49" s="2">
        <f>IF(AND(COUNTIF(J49:W49,"&gt;0")&gt;6,COUNTIF(J49:W49,"&gt;0")=SUM(BR49:CE49)),SUM(BR49:CE49),0)</f>
        <v>0</v>
      </c>
      <c r="BP49" s="2">
        <f t="shared" si="50"/>
        <v>1</v>
      </c>
      <c r="BR49" s="2">
        <f t="shared" si="55"/>
        <v>0</v>
      </c>
      <c r="BS49" s="2">
        <f t="shared" si="56"/>
        <v>0</v>
      </c>
      <c r="BT49" s="2">
        <f t="shared" si="57"/>
        <v>0</v>
      </c>
      <c r="BU49" s="2">
        <f t="shared" si="58"/>
        <v>0</v>
      </c>
      <c r="BV49" s="2">
        <f t="shared" si="59"/>
        <v>0</v>
      </c>
      <c r="BW49" s="2">
        <f t="shared" si="60"/>
        <v>0</v>
      </c>
      <c r="BX49" s="2">
        <f t="shared" si="61"/>
        <v>0</v>
      </c>
      <c r="BY49" s="2">
        <f t="shared" si="62"/>
        <v>0</v>
      </c>
      <c r="BZ49" s="2">
        <f t="shared" si="63"/>
        <v>0</v>
      </c>
      <c r="CA49" s="2">
        <f t="shared" si="64"/>
        <v>0</v>
      </c>
      <c r="CB49" s="2">
        <f t="shared" si="65"/>
        <v>0</v>
      </c>
      <c r="CC49" s="2">
        <f t="shared" si="66"/>
        <v>0</v>
      </c>
      <c r="CD49" s="2">
        <f t="shared" si="67"/>
        <v>0</v>
      </c>
      <c r="CE49" s="2">
        <f t="shared" si="68"/>
        <v>0</v>
      </c>
    </row>
    <row r="50" spans="1:83" x14ac:dyDescent="0.25">
      <c r="A50" s="10" t="str">
        <f>IF(AND(MID(B50,11,2)="10",MID(B50,7,2)="SV",MID(B50,3,1)="T"),"ТА-1  -  "&amp;VLOOKUP("SVT",Справочники!$B$100:$C$115,2,FALSE),IF(MID(B50,1,2)="00",VLOOKUP(MID(B50,7,2),Справочники!$B$100:$C$115,2,FALSE),IF(MID(B50,3,1)="K","КА",IF(MID(B50,3,1)="T","ТА","-"))&amp;"-"&amp;MID(B50,1,2)*1&amp;IF(MID(B50,IF(MID(B50,11,2)="09",10,9),1)="A","А","")&amp;IF(MID(B50,IF(MID(B50,11,2)="09",10,9),1)="B","Б","")&amp;"  -  "&amp;VLOOKUP(IF(AND(MID(B50,7,2)="SV",MID(B50,3,1)="T"),"SVT",MID(B50,7,2)),Справочники!$B$100:$C$115,2,FALSE)))</f>
        <v>КА-2Б  -  Гун</v>
      </c>
      <c r="B50" s="10" t="s">
        <v>453</v>
      </c>
      <c r="C50" s="18">
        <v>5</v>
      </c>
      <c r="D50" s="18">
        <v>1.8</v>
      </c>
      <c r="E50" s="22" t="s">
        <v>726</v>
      </c>
      <c r="F50" s="22">
        <v>1</v>
      </c>
      <c r="G50" s="22">
        <v>1</v>
      </c>
      <c r="H50" s="20">
        <f t="shared" ca="1" si="17"/>
        <v>0</v>
      </c>
      <c r="I50" s="16" t="str">
        <f t="shared" si="18"/>
        <v>02K002SGBN26</v>
      </c>
      <c r="J50" s="54">
        <v>3.6</v>
      </c>
      <c r="K50" s="54">
        <v>3.8</v>
      </c>
      <c r="L50" s="54">
        <v>3.4</v>
      </c>
      <c r="M50" s="54">
        <v>3.7</v>
      </c>
      <c r="N50" s="54">
        <v>3.9</v>
      </c>
      <c r="O50" s="54">
        <v>3.8</v>
      </c>
      <c r="P50" s="54">
        <v>3.7</v>
      </c>
      <c r="Q50" s="54">
        <v>3.4</v>
      </c>
      <c r="R50" s="54">
        <v>2.8</v>
      </c>
      <c r="S50" s="54">
        <v>3.6</v>
      </c>
      <c r="T50" s="54">
        <v>3.5</v>
      </c>
      <c r="U50" s="54">
        <v>3.1</v>
      </c>
      <c r="V50" s="54">
        <v>3.4</v>
      </c>
      <c r="W50" s="56">
        <v>4</v>
      </c>
      <c r="X50" s="2">
        <f t="shared" ca="1" si="53"/>
        <v>0</v>
      </c>
      <c r="Y50" s="2">
        <f t="shared" ca="1" si="53"/>
        <v>0</v>
      </c>
      <c r="Z50" s="2">
        <f t="shared" ca="1" si="51"/>
        <v>0</v>
      </c>
      <c r="AA50" s="2">
        <f t="shared" ca="1" si="51"/>
        <v>0</v>
      </c>
      <c r="AB50" s="2">
        <f t="shared" ca="1" si="51"/>
        <v>0</v>
      </c>
      <c r="AC50" s="2">
        <f t="shared" ca="1" si="51"/>
        <v>0</v>
      </c>
      <c r="AD50" s="2">
        <f t="shared" ca="1" si="51"/>
        <v>0</v>
      </c>
      <c r="AE50" s="2">
        <f t="shared" ca="1" si="51"/>
        <v>0</v>
      </c>
      <c r="AF50" s="2">
        <f t="shared" ca="1" si="51"/>
        <v>0</v>
      </c>
      <c r="AG50" s="2">
        <f t="shared" ca="1" si="51"/>
        <v>0</v>
      </c>
      <c r="AH50" s="2">
        <f t="shared" ca="1" si="51"/>
        <v>0</v>
      </c>
      <c r="AI50" s="2">
        <f t="shared" ca="1" si="51"/>
        <v>0</v>
      </c>
      <c r="AJ50" s="2">
        <f t="shared" ca="1" si="51"/>
        <v>0</v>
      </c>
      <c r="AK50" s="2">
        <f t="shared" ca="1" si="51"/>
        <v>0</v>
      </c>
      <c r="AL50" s="55">
        <v>2.8637937827015296</v>
      </c>
      <c r="AM50" s="55">
        <v>3.0343857046436105</v>
      </c>
      <c r="AN50" s="55">
        <v>2.2929544867520222</v>
      </c>
      <c r="AO50" s="55">
        <v>2.125322943890096</v>
      </c>
      <c r="AP50" s="55">
        <v>1.9178233069464226</v>
      </c>
      <c r="AQ50" s="55">
        <v>2.0773651446596317</v>
      </c>
      <c r="AR50" s="55">
        <v>1.6907573361025241</v>
      </c>
      <c r="AS50" s="55">
        <v>1.7334610330640041</v>
      </c>
      <c r="AT50" s="55">
        <v>1.7867896578703439</v>
      </c>
      <c r="AU50" s="55">
        <v>1.8317004435741309</v>
      </c>
      <c r="AV50" s="55">
        <v>1.7117282102070241</v>
      </c>
      <c r="AW50" s="55">
        <v>1.9920273697966826</v>
      </c>
      <c r="AX50" s="55">
        <v>1.4937668690254378</v>
      </c>
      <c r="AY50" s="55">
        <v>1.7144408389495178</v>
      </c>
      <c r="AZ50" s="2">
        <f t="shared" ca="1" si="54"/>
        <v>0</v>
      </c>
      <c r="BA50" s="2">
        <f t="shared" ca="1" si="54"/>
        <v>0</v>
      </c>
      <c r="BB50" s="2">
        <f t="shared" ca="1" si="52"/>
        <v>0</v>
      </c>
      <c r="BC50" s="2">
        <f t="shared" ca="1" si="52"/>
        <v>0</v>
      </c>
      <c r="BD50" s="2">
        <f t="shared" ca="1" si="52"/>
        <v>0</v>
      </c>
      <c r="BE50" s="2">
        <f t="shared" ca="1" si="52"/>
        <v>0</v>
      </c>
      <c r="BF50" s="2">
        <f t="shared" ca="1" si="52"/>
        <v>0</v>
      </c>
      <c r="BG50" s="2">
        <f t="shared" ca="1" si="52"/>
        <v>0</v>
      </c>
      <c r="BH50" s="2">
        <f t="shared" ca="1" si="52"/>
        <v>0</v>
      </c>
      <c r="BI50" s="2">
        <f t="shared" ca="1" si="52"/>
        <v>0</v>
      </c>
      <c r="BJ50" s="2">
        <f t="shared" ca="1" si="52"/>
        <v>0</v>
      </c>
      <c r="BK50" s="2">
        <f t="shared" ca="1" si="52"/>
        <v>0</v>
      </c>
      <c r="BL50" s="2">
        <f t="shared" ca="1" si="52"/>
        <v>0</v>
      </c>
      <c r="BM50" s="2">
        <f t="shared" ca="1" si="52"/>
        <v>0</v>
      </c>
      <c r="BN50" s="2" t="str">
        <f t="shared" si="21"/>
        <v>SG</v>
      </c>
      <c r="BO50" s="2">
        <f>IF(AND(COUNTIF(J50:W50,"&gt;0")&gt;6,COUNTIF(J50:W50,"&gt;0")=SUM(BR50:CE50)),SUM(BR50:CE50),0)</f>
        <v>0</v>
      </c>
      <c r="BP50" s="2">
        <f t="shared" si="50"/>
        <v>1</v>
      </c>
      <c r="BR50" s="2">
        <f t="shared" si="55"/>
        <v>0</v>
      </c>
      <c r="BS50" s="2">
        <f t="shared" si="56"/>
        <v>0</v>
      </c>
      <c r="BT50" s="2">
        <f t="shared" si="57"/>
        <v>0</v>
      </c>
      <c r="BU50" s="2">
        <f t="shared" si="58"/>
        <v>0</v>
      </c>
      <c r="BV50" s="2">
        <f t="shared" si="59"/>
        <v>0</v>
      </c>
      <c r="BW50" s="2">
        <f t="shared" si="60"/>
        <v>0</v>
      </c>
      <c r="BX50" s="2">
        <f t="shared" si="61"/>
        <v>0</v>
      </c>
      <c r="BY50" s="2">
        <f t="shared" si="62"/>
        <v>0</v>
      </c>
      <c r="BZ50" s="2">
        <f t="shared" si="63"/>
        <v>0</v>
      </c>
      <c r="CA50" s="2">
        <f t="shared" si="64"/>
        <v>0</v>
      </c>
      <c r="CB50" s="2">
        <f t="shared" si="65"/>
        <v>0</v>
      </c>
      <c r="CC50" s="2">
        <f t="shared" si="66"/>
        <v>0</v>
      </c>
      <c r="CD50" s="2">
        <f t="shared" si="67"/>
        <v>0</v>
      </c>
      <c r="CE50" s="2">
        <f t="shared" si="68"/>
        <v>0</v>
      </c>
    </row>
    <row r="51" spans="1:83" x14ac:dyDescent="0.25">
      <c r="A51" s="10" t="str">
        <f>IF(AND(MID(B51,11,2)="10",MID(B51,7,2)="SV",MID(B51,3,1)="T"),"ТА-1  -  "&amp;VLOOKUP("SVT",Справочники!$B$100:$C$115,2,FALSE),IF(MID(B51,1,2)="00",VLOOKUP(MID(B51,7,2),Справочники!$B$100:$C$115,2,FALSE),IF(MID(B51,3,1)="K","КА",IF(MID(B51,3,1)="T","ТА","-"))&amp;"-"&amp;MID(B51,1,2)*1&amp;IF(MID(B51,IF(MID(B51,11,2)="09",10,9),1)="A","А","")&amp;IF(MID(B51,IF(MID(B51,11,2)="09",10,9),1)="B","Б","")&amp;"  -  "&amp;VLOOKUP(IF(AND(MID(B51,7,2)="SV",MID(B51,3,1)="T"),"SVT",MID(B51,7,2)),Справочники!$B$100:$C$115,2,FALSE)))</f>
        <v>КА-3А  -  Гун</v>
      </c>
      <c r="B51" s="10" t="s">
        <v>454</v>
      </c>
      <c r="C51" s="18">
        <v>5</v>
      </c>
      <c r="D51" s="18">
        <v>1.8</v>
      </c>
      <c r="E51" s="22" t="s">
        <v>726</v>
      </c>
      <c r="F51" s="22">
        <v>1</v>
      </c>
      <c r="G51" s="22">
        <v>1</v>
      </c>
      <c r="H51" s="20">
        <f t="shared" ca="1" si="17"/>
        <v>0</v>
      </c>
      <c r="I51" s="16" t="str">
        <f t="shared" si="18"/>
        <v>03K002SGAN26</v>
      </c>
      <c r="J51" s="54">
        <v>3.9</v>
      </c>
      <c r="K51" s="54">
        <v>3.6</v>
      </c>
      <c r="L51" s="54">
        <v>3.7</v>
      </c>
      <c r="M51" s="54">
        <v>3.9</v>
      </c>
      <c r="N51" s="54">
        <v>3.6</v>
      </c>
      <c r="O51" s="54">
        <v>3.4</v>
      </c>
      <c r="P51" s="54">
        <v>3.4</v>
      </c>
      <c r="Q51" s="54">
        <v>3.1</v>
      </c>
      <c r="R51" s="54">
        <v>3.6</v>
      </c>
      <c r="S51" s="54">
        <v>3.3</v>
      </c>
      <c r="T51" s="54">
        <v>3.4</v>
      </c>
      <c r="U51" s="54">
        <v>2.8</v>
      </c>
      <c r="V51" s="54">
        <v>3</v>
      </c>
      <c r="W51" s="56">
        <v>0</v>
      </c>
      <c r="X51" s="2">
        <f t="shared" ca="1" si="53"/>
        <v>0</v>
      </c>
      <c r="Y51" s="2">
        <f t="shared" ca="1" si="53"/>
        <v>0</v>
      </c>
      <c r="Z51" s="2">
        <f t="shared" ca="1" si="51"/>
        <v>0</v>
      </c>
      <c r="AA51" s="2">
        <f t="shared" ca="1" si="51"/>
        <v>0</v>
      </c>
      <c r="AB51" s="2">
        <f t="shared" ca="1" si="51"/>
        <v>0</v>
      </c>
      <c r="AC51" s="2">
        <f t="shared" ca="1" si="51"/>
        <v>0</v>
      </c>
      <c r="AD51" s="2">
        <f t="shared" ca="1" si="51"/>
        <v>0</v>
      </c>
      <c r="AE51" s="2">
        <f t="shared" ca="1" si="51"/>
        <v>0</v>
      </c>
      <c r="AF51" s="2">
        <f t="shared" ca="1" si="51"/>
        <v>0</v>
      </c>
      <c r="AG51" s="2">
        <f t="shared" ca="1" si="51"/>
        <v>0</v>
      </c>
      <c r="AH51" s="2">
        <f t="shared" ca="1" si="51"/>
        <v>0</v>
      </c>
      <c r="AI51" s="2">
        <f t="shared" ca="1" si="51"/>
        <v>0</v>
      </c>
      <c r="AJ51" s="2">
        <f t="shared" ca="1" si="51"/>
        <v>0</v>
      </c>
      <c r="AK51" s="2">
        <f t="shared" ca="1" si="51"/>
        <v>0</v>
      </c>
      <c r="AL51" s="55">
        <v>1.8685828967550464</v>
      </c>
      <c r="AM51" s="55">
        <v>2.3548826438156687</v>
      </c>
      <c r="AN51" s="55">
        <v>2.3737931471479721</v>
      </c>
      <c r="AO51" s="55">
        <v>2.2894447725420188</v>
      </c>
      <c r="AP51" s="55">
        <v>2.2267127217095748</v>
      </c>
      <c r="AQ51" s="55">
        <v>2.2641282310044164</v>
      </c>
      <c r="AR51" s="55">
        <v>1.9090671454251638</v>
      </c>
      <c r="AS51" s="55">
        <v>1.9832484684920615</v>
      </c>
      <c r="AT51" s="55">
        <v>2.0351208860944752</v>
      </c>
      <c r="AU51" s="55">
        <v>2.1053659783629963</v>
      </c>
      <c r="AV51" s="55">
        <v>2.0387817818785692</v>
      </c>
      <c r="AW51" s="55">
        <v>2.2772814115440885</v>
      </c>
      <c r="AX51" s="55">
        <v>1.7301052072741703</v>
      </c>
      <c r="AY51" s="55">
        <v>0</v>
      </c>
      <c r="AZ51" s="2">
        <f t="shared" ca="1" si="54"/>
        <v>0</v>
      </c>
      <c r="BA51" s="2">
        <f t="shared" ca="1" si="54"/>
        <v>0</v>
      </c>
      <c r="BB51" s="2">
        <f t="shared" ca="1" si="52"/>
        <v>0</v>
      </c>
      <c r="BC51" s="2">
        <f t="shared" ca="1" si="52"/>
        <v>0</v>
      </c>
      <c r="BD51" s="2">
        <f t="shared" ca="1" si="52"/>
        <v>0</v>
      </c>
      <c r="BE51" s="2">
        <f t="shared" ca="1" si="52"/>
        <v>0</v>
      </c>
      <c r="BF51" s="2">
        <f t="shared" ca="1" si="52"/>
        <v>0</v>
      </c>
      <c r="BG51" s="2">
        <f t="shared" ca="1" si="52"/>
        <v>0</v>
      </c>
      <c r="BH51" s="2">
        <f t="shared" ca="1" si="52"/>
        <v>0</v>
      </c>
      <c r="BI51" s="2">
        <f t="shared" ca="1" si="52"/>
        <v>0</v>
      </c>
      <c r="BJ51" s="2">
        <f t="shared" ca="1" si="52"/>
        <v>0</v>
      </c>
      <c r="BK51" s="2">
        <f t="shared" ca="1" si="52"/>
        <v>0</v>
      </c>
      <c r="BL51" s="2">
        <f t="shared" ca="1" si="52"/>
        <v>0</v>
      </c>
      <c r="BM51" s="2">
        <f t="shared" ca="1" si="52"/>
        <v>0</v>
      </c>
      <c r="BN51" s="2" t="str">
        <f t="shared" si="21"/>
        <v>SG</v>
      </c>
      <c r="BP51" s="2">
        <f t="shared" si="50"/>
        <v>1</v>
      </c>
      <c r="BR51" s="2">
        <f t="shared" si="55"/>
        <v>0</v>
      </c>
      <c r="BS51" s="2">
        <f t="shared" si="56"/>
        <v>0</v>
      </c>
      <c r="BT51" s="2">
        <f t="shared" si="57"/>
        <v>0</v>
      </c>
      <c r="BU51" s="2">
        <f t="shared" si="58"/>
        <v>0</v>
      </c>
      <c r="BV51" s="2">
        <f t="shared" si="59"/>
        <v>0</v>
      </c>
      <c r="BW51" s="2">
        <f t="shared" si="60"/>
        <v>0</v>
      </c>
      <c r="BX51" s="2">
        <f t="shared" si="61"/>
        <v>0</v>
      </c>
      <c r="BY51" s="2">
        <f t="shared" si="62"/>
        <v>0</v>
      </c>
      <c r="BZ51" s="2">
        <f t="shared" si="63"/>
        <v>0</v>
      </c>
      <c r="CA51" s="2">
        <f t="shared" si="64"/>
        <v>0</v>
      </c>
      <c r="CB51" s="2">
        <f t="shared" si="65"/>
        <v>0</v>
      </c>
      <c r="CC51" s="2">
        <f t="shared" si="66"/>
        <v>0</v>
      </c>
      <c r="CD51" s="2">
        <f t="shared" si="67"/>
        <v>0</v>
      </c>
      <c r="CE51" s="2">
        <f t="shared" si="68"/>
        <v>0</v>
      </c>
    </row>
    <row r="52" spans="1:83" x14ac:dyDescent="0.25">
      <c r="A52" s="10" t="str">
        <f>IF(AND(MID(B52,11,2)="10",MID(B52,7,2)="SV",MID(B52,3,1)="T"),"ТА-1  -  "&amp;VLOOKUP("SVT",Справочники!$B$100:$C$115,2,FALSE),IF(MID(B52,1,2)="00",VLOOKUP(MID(B52,7,2),Справочники!$B$100:$C$115,2,FALSE),IF(MID(B52,3,1)="K","КА",IF(MID(B52,3,1)="T","ТА","-"))&amp;"-"&amp;MID(B52,1,2)*1&amp;IF(MID(B52,IF(MID(B52,11,2)="09",10,9),1)="A","А","")&amp;IF(MID(B52,IF(MID(B52,11,2)="09",10,9),1)="B","Б","")&amp;"  -  "&amp;VLOOKUP(IF(AND(MID(B52,7,2)="SV",MID(B52,3,1)="T"),"SVT",MID(B52,7,2)),Справочники!$B$100:$C$115,2,FALSE)))</f>
        <v>КА-3Б  -  Гун</v>
      </c>
      <c r="B52" s="12" t="s">
        <v>455</v>
      </c>
      <c r="C52" s="18">
        <v>5</v>
      </c>
      <c r="D52" s="18">
        <v>1.8</v>
      </c>
      <c r="E52" s="22" t="s">
        <v>726</v>
      </c>
      <c r="F52" s="22">
        <v>1</v>
      </c>
      <c r="G52" s="22">
        <v>1</v>
      </c>
      <c r="H52" s="20">
        <f t="shared" ca="1" si="17"/>
        <v>0</v>
      </c>
      <c r="I52" s="16" t="str">
        <f t="shared" si="18"/>
        <v>03K002SGBN26</v>
      </c>
      <c r="J52" s="54">
        <v>4.4000000000000004</v>
      </c>
      <c r="K52" s="54">
        <v>4</v>
      </c>
      <c r="L52" s="54">
        <v>4.3</v>
      </c>
      <c r="M52" s="54">
        <v>3.5</v>
      </c>
      <c r="N52" s="54">
        <v>3.1</v>
      </c>
      <c r="O52" s="54">
        <v>2.7</v>
      </c>
      <c r="P52" s="54">
        <v>3.1</v>
      </c>
      <c r="Q52" s="54">
        <v>2.9</v>
      </c>
      <c r="R52" s="54">
        <v>3.1</v>
      </c>
      <c r="S52" s="54">
        <v>3.2</v>
      </c>
      <c r="T52" s="54">
        <v>2.9</v>
      </c>
      <c r="U52" s="54">
        <v>3</v>
      </c>
      <c r="V52" s="54">
        <v>3.4</v>
      </c>
      <c r="W52" s="56">
        <v>0</v>
      </c>
      <c r="X52" s="2">
        <f t="shared" ca="1" si="53"/>
        <v>0</v>
      </c>
      <c r="Y52" s="2">
        <f t="shared" ca="1" si="53"/>
        <v>0</v>
      </c>
      <c r="Z52" s="2">
        <f t="shared" ca="1" si="51"/>
        <v>0</v>
      </c>
      <c r="AA52" s="2">
        <f t="shared" ca="1" si="51"/>
        <v>0</v>
      </c>
      <c r="AB52" s="2">
        <f t="shared" ca="1" si="51"/>
        <v>0</v>
      </c>
      <c r="AC52" s="2">
        <f t="shared" ca="1" si="51"/>
        <v>0</v>
      </c>
      <c r="AD52" s="2">
        <f t="shared" ca="1" si="51"/>
        <v>0</v>
      </c>
      <c r="AE52" s="2">
        <f t="shared" ca="1" si="51"/>
        <v>0</v>
      </c>
      <c r="AF52" s="2">
        <f t="shared" ca="1" si="51"/>
        <v>0</v>
      </c>
      <c r="AG52" s="2">
        <f t="shared" ca="1" si="51"/>
        <v>0</v>
      </c>
      <c r="AH52" s="2">
        <f t="shared" ca="1" si="51"/>
        <v>0</v>
      </c>
      <c r="AI52" s="2">
        <f t="shared" ca="1" si="51"/>
        <v>0</v>
      </c>
      <c r="AJ52" s="2">
        <f t="shared" ca="1" si="51"/>
        <v>0</v>
      </c>
      <c r="AK52" s="2">
        <f t="shared" ca="1" si="51"/>
        <v>0</v>
      </c>
      <c r="AL52" s="55">
        <v>2.0004011904154781</v>
      </c>
      <c r="AM52" s="55">
        <v>2.4816084117903046</v>
      </c>
      <c r="AN52" s="55">
        <v>2.5271332949723577</v>
      </c>
      <c r="AO52" s="55">
        <v>2.3983115956407031</v>
      </c>
      <c r="AP52" s="55">
        <v>2.3328280533798509</v>
      </c>
      <c r="AQ52" s="55">
        <v>2.4368837130582737</v>
      </c>
      <c r="AR52" s="55">
        <v>2.1453851394318737</v>
      </c>
      <c r="AS52" s="55">
        <v>2.2266542449846805</v>
      </c>
      <c r="AT52" s="55">
        <v>2.2768548813863121</v>
      </c>
      <c r="AU52" s="55">
        <v>2.3480120396401842</v>
      </c>
      <c r="AV52" s="55">
        <v>2.2618155598988983</v>
      </c>
      <c r="AW52" s="55">
        <v>2.3286249752894892</v>
      </c>
      <c r="AX52" s="55">
        <v>2.0075493149228172</v>
      </c>
      <c r="AY52" s="55">
        <v>0</v>
      </c>
      <c r="AZ52" s="2">
        <f t="shared" ca="1" si="54"/>
        <v>0</v>
      </c>
      <c r="BA52" s="2">
        <f t="shared" ca="1" si="54"/>
        <v>0</v>
      </c>
      <c r="BB52" s="2">
        <f t="shared" ca="1" si="52"/>
        <v>0</v>
      </c>
      <c r="BC52" s="2">
        <f t="shared" ca="1" si="52"/>
        <v>0</v>
      </c>
      <c r="BD52" s="2">
        <f t="shared" ca="1" si="52"/>
        <v>0</v>
      </c>
      <c r="BE52" s="2">
        <f t="shared" ca="1" si="52"/>
        <v>0</v>
      </c>
      <c r="BF52" s="2">
        <f t="shared" ca="1" si="52"/>
        <v>0</v>
      </c>
      <c r="BG52" s="2">
        <f t="shared" ca="1" si="52"/>
        <v>0</v>
      </c>
      <c r="BH52" s="2">
        <f t="shared" ca="1" si="52"/>
        <v>0</v>
      </c>
      <c r="BI52" s="2">
        <f t="shared" ca="1" si="52"/>
        <v>0</v>
      </c>
      <c r="BJ52" s="2">
        <f t="shared" ca="1" si="52"/>
        <v>0</v>
      </c>
      <c r="BK52" s="2">
        <f t="shared" ca="1" si="52"/>
        <v>0</v>
      </c>
      <c r="BL52" s="2">
        <f t="shared" ca="1" si="52"/>
        <v>0</v>
      </c>
      <c r="BM52" s="2">
        <f t="shared" ca="1" si="52"/>
        <v>0</v>
      </c>
      <c r="BN52" s="2" t="str">
        <f t="shared" si="21"/>
        <v>SG</v>
      </c>
      <c r="BP52" s="2">
        <f t="shared" si="50"/>
        <v>1</v>
      </c>
      <c r="BR52" s="2">
        <f t="shared" si="55"/>
        <v>0</v>
      </c>
      <c r="BS52" s="2">
        <f t="shared" si="56"/>
        <v>0</v>
      </c>
      <c r="BT52" s="2">
        <f t="shared" si="57"/>
        <v>0</v>
      </c>
      <c r="BU52" s="2">
        <f t="shared" si="58"/>
        <v>0</v>
      </c>
      <c r="BV52" s="2">
        <f t="shared" si="59"/>
        <v>0</v>
      </c>
      <c r="BW52" s="2">
        <f t="shared" si="60"/>
        <v>0</v>
      </c>
      <c r="BX52" s="2">
        <f t="shared" si="61"/>
        <v>0</v>
      </c>
      <c r="BY52" s="2">
        <f t="shared" si="62"/>
        <v>0</v>
      </c>
      <c r="BZ52" s="2">
        <f t="shared" si="63"/>
        <v>0</v>
      </c>
      <c r="CA52" s="2">
        <f t="shared" si="64"/>
        <v>0</v>
      </c>
      <c r="CB52" s="2">
        <f t="shared" si="65"/>
        <v>0</v>
      </c>
      <c r="CC52" s="2">
        <f t="shared" si="66"/>
        <v>0</v>
      </c>
      <c r="CD52" s="2">
        <f t="shared" si="67"/>
        <v>0</v>
      </c>
      <c r="CE52" s="2">
        <f t="shared" si="68"/>
        <v>0</v>
      </c>
    </row>
    <row r="53" spans="1:83" x14ac:dyDescent="0.25">
      <c r="A53" s="10" t="str">
        <f>IF(AND(MID(B53,11,2)="10",MID(B53,7,2)="SV",MID(B53,3,1)="T"),"ТА-1  -  "&amp;VLOOKUP("SVT",Справочники!$B$100:$C$115,2,FALSE),IF(MID(B53,1,2)="00",VLOOKUP(MID(B53,7,2),Справочники!$B$100:$C$115,2,FALSE),IF(MID(B53,3,1)="K","КА",IF(MID(B53,3,1)="T","ТА","-"))&amp;"-"&amp;MID(B53,1,2)*1&amp;IF(MID(B53,IF(MID(B53,11,2)="09",10,9),1)="A","А","")&amp;IF(MID(B53,IF(MID(B53,11,2)="09",10,9),1)="B","Б","")&amp;"  -  "&amp;VLOOKUP(IF(AND(MID(B53,7,2)="SV",MID(B53,3,1)="T"),"SVT",MID(B53,7,2)),Справочники!$B$100:$C$115,2,FALSE)))</f>
        <v>КА-4А  -  Гун</v>
      </c>
      <c r="B53" s="10" t="s">
        <v>456</v>
      </c>
      <c r="C53" s="18">
        <v>5</v>
      </c>
      <c r="D53" s="18">
        <v>1.8</v>
      </c>
      <c r="E53" s="22" t="s">
        <v>726</v>
      </c>
      <c r="F53" s="22">
        <v>1</v>
      </c>
      <c r="G53" s="22">
        <v>1</v>
      </c>
      <c r="H53" s="20">
        <f t="shared" ca="1" si="17"/>
        <v>0</v>
      </c>
      <c r="I53" s="16" t="str">
        <f t="shared" si="18"/>
        <v>04K002SGAN26</v>
      </c>
      <c r="J53" s="54">
        <v>3.3</v>
      </c>
      <c r="K53" s="54">
        <v>3.1</v>
      </c>
      <c r="L53" s="54">
        <v>3.4</v>
      </c>
      <c r="M53" s="54">
        <v>3.1</v>
      </c>
      <c r="N53" s="54">
        <v>2.8</v>
      </c>
      <c r="O53" s="54">
        <v>3</v>
      </c>
      <c r="P53" s="54">
        <v>3.2</v>
      </c>
      <c r="Q53" s="54">
        <v>3.5</v>
      </c>
      <c r="R53" s="54">
        <v>3.5</v>
      </c>
      <c r="S53" s="54">
        <v>2.2000000000000002</v>
      </c>
      <c r="T53" s="54">
        <v>3.1</v>
      </c>
      <c r="U53" s="54">
        <v>2.7</v>
      </c>
      <c r="V53" s="54">
        <v>3</v>
      </c>
      <c r="W53" s="56">
        <v>3.3</v>
      </c>
      <c r="X53" s="2">
        <f t="shared" ca="1" si="53"/>
        <v>0</v>
      </c>
      <c r="Y53" s="2">
        <f t="shared" ca="1" si="53"/>
        <v>0</v>
      </c>
      <c r="Z53" s="2">
        <f t="shared" ca="1" si="51"/>
        <v>0</v>
      </c>
      <c r="AA53" s="2">
        <f t="shared" ca="1" si="51"/>
        <v>0</v>
      </c>
      <c r="AB53" s="2">
        <f t="shared" ca="1" si="51"/>
        <v>0</v>
      </c>
      <c r="AC53" s="2">
        <f t="shared" ca="1" si="51"/>
        <v>0</v>
      </c>
      <c r="AD53" s="2">
        <f t="shared" ca="1" si="51"/>
        <v>0</v>
      </c>
      <c r="AE53" s="2">
        <f t="shared" ca="1" si="51"/>
        <v>0</v>
      </c>
      <c r="AF53" s="2">
        <f t="shared" ca="1" si="51"/>
        <v>0</v>
      </c>
      <c r="AG53" s="2">
        <f t="shared" ca="1" si="51"/>
        <v>0</v>
      </c>
      <c r="AH53" s="2">
        <f t="shared" ca="1" si="51"/>
        <v>0</v>
      </c>
      <c r="AI53" s="2">
        <f t="shared" ca="1" si="51"/>
        <v>0</v>
      </c>
      <c r="AJ53" s="2">
        <f t="shared" ca="1" si="51"/>
        <v>0</v>
      </c>
      <c r="AK53" s="2">
        <f t="shared" ca="1" si="51"/>
        <v>0</v>
      </c>
      <c r="AL53" s="55">
        <v>1.7917224553587066</v>
      </c>
      <c r="AM53" s="55">
        <v>2.214096922658741</v>
      </c>
      <c r="AN53" s="55">
        <v>2.3409187693141584</v>
      </c>
      <c r="AO53" s="55">
        <v>2.2289886440616482</v>
      </c>
      <c r="AP53" s="55">
        <v>2.138360063636402</v>
      </c>
      <c r="AQ53" s="55">
        <v>2.2577285149321487</v>
      </c>
      <c r="AR53" s="55">
        <v>1.8772320891788463</v>
      </c>
      <c r="AS53" s="55">
        <v>1.952316794958241</v>
      </c>
      <c r="AT53" s="55">
        <v>2.0447215434311174</v>
      </c>
      <c r="AU53" s="55">
        <v>2.1213076563029882</v>
      </c>
      <c r="AV53" s="55">
        <v>2.0299469172525852</v>
      </c>
      <c r="AW53" s="55">
        <v>2.3115058939281554</v>
      </c>
      <c r="AX53" s="55">
        <v>1.6901576761996275</v>
      </c>
      <c r="AY53" s="55">
        <v>2.0233447048862052</v>
      </c>
      <c r="AZ53" s="2">
        <f t="shared" ca="1" si="54"/>
        <v>0</v>
      </c>
      <c r="BA53" s="2">
        <f t="shared" ca="1" si="54"/>
        <v>0</v>
      </c>
      <c r="BB53" s="2">
        <f t="shared" ca="1" si="52"/>
        <v>0</v>
      </c>
      <c r="BC53" s="2">
        <f t="shared" ca="1" si="52"/>
        <v>0</v>
      </c>
      <c r="BD53" s="2">
        <f t="shared" ca="1" si="52"/>
        <v>0</v>
      </c>
      <c r="BE53" s="2">
        <f t="shared" ca="1" si="52"/>
        <v>0</v>
      </c>
      <c r="BF53" s="2">
        <f t="shared" ca="1" si="52"/>
        <v>0</v>
      </c>
      <c r="BG53" s="2">
        <f t="shared" ca="1" si="52"/>
        <v>0</v>
      </c>
      <c r="BH53" s="2">
        <f t="shared" ca="1" si="52"/>
        <v>0</v>
      </c>
      <c r="BI53" s="2">
        <f t="shared" ca="1" si="52"/>
        <v>0</v>
      </c>
      <c r="BJ53" s="2">
        <f t="shared" ca="1" si="52"/>
        <v>0</v>
      </c>
      <c r="BK53" s="2">
        <f t="shared" ca="1" si="52"/>
        <v>0</v>
      </c>
      <c r="BL53" s="2">
        <f t="shared" ca="1" si="52"/>
        <v>0</v>
      </c>
      <c r="BM53" s="2">
        <f t="shared" ca="1" si="52"/>
        <v>0</v>
      </c>
      <c r="BN53" s="2" t="str">
        <f t="shared" si="21"/>
        <v>SG</v>
      </c>
      <c r="BO53" s="2">
        <f>IF(AND(COUNTIF(J53:W53,"&gt;0")&gt;6,COUNTIF(J53:W53,"&gt;0")=SUM(BR53:CE53)),SUM(BR53:CE53),0)</f>
        <v>0</v>
      </c>
      <c r="BP53" s="2">
        <f t="shared" si="50"/>
        <v>1</v>
      </c>
      <c r="BR53" s="2">
        <f t="shared" si="55"/>
        <v>0</v>
      </c>
      <c r="BS53" s="2">
        <f t="shared" si="56"/>
        <v>0</v>
      </c>
      <c r="BT53" s="2">
        <f t="shared" si="57"/>
        <v>0</v>
      </c>
      <c r="BU53" s="2">
        <f t="shared" si="58"/>
        <v>0</v>
      </c>
      <c r="BV53" s="2">
        <f t="shared" si="59"/>
        <v>0</v>
      </c>
      <c r="BW53" s="2">
        <f t="shared" si="60"/>
        <v>0</v>
      </c>
      <c r="BX53" s="2">
        <f t="shared" si="61"/>
        <v>0</v>
      </c>
      <c r="BY53" s="2">
        <f t="shared" si="62"/>
        <v>0</v>
      </c>
      <c r="BZ53" s="2">
        <f t="shared" si="63"/>
        <v>0</v>
      </c>
      <c r="CA53" s="2">
        <f t="shared" si="64"/>
        <v>0</v>
      </c>
      <c r="CB53" s="2">
        <f t="shared" si="65"/>
        <v>0</v>
      </c>
      <c r="CC53" s="2">
        <f t="shared" si="66"/>
        <v>0</v>
      </c>
      <c r="CD53" s="2">
        <f t="shared" si="67"/>
        <v>0</v>
      </c>
      <c r="CE53" s="2">
        <f t="shared" si="68"/>
        <v>0</v>
      </c>
    </row>
    <row r="54" spans="1:83" x14ac:dyDescent="0.25">
      <c r="A54" s="10" t="str">
        <f>IF(AND(MID(B54,11,2)="10",MID(B54,7,2)="SV",MID(B54,3,1)="T"),"ТА-1  -  "&amp;VLOOKUP("SVT",Справочники!$B$100:$C$115,2,FALSE),IF(MID(B54,1,2)="00",VLOOKUP(MID(B54,7,2),Справочники!$B$100:$C$115,2,FALSE),IF(MID(B54,3,1)="K","КА",IF(MID(B54,3,1)="T","ТА","-"))&amp;"-"&amp;MID(B54,1,2)*1&amp;IF(MID(B54,IF(MID(B54,11,2)="09",10,9),1)="A","А","")&amp;IF(MID(B54,IF(MID(B54,11,2)="09",10,9),1)="B","Б","")&amp;"  -  "&amp;VLOOKUP(IF(AND(MID(B54,7,2)="SV",MID(B54,3,1)="T"),"SVT",MID(B54,7,2)),Справочники!$B$100:$C$115,2,FALSE)))</f>
        <v>КА-4Б  -  Гун</v>
      </c>
      <c r="B54" s="10" t="s">
        <v>457</v>
      </c>
      <c r="C54" s="18">
        <v>5</v>
      </c>
      <c r="D54" s="18">
        <v>1.8</v>
      </c>
      <c r="E54" s="22" t="s">
        <v>726</v>
      </c>
      <c r="F54" s="22">
        <v>1</v>
      </c>
      <c r="G54" s="22">
        <v>1</v>
      </c>
      <c r="H54" s="20">
        <f t="shared" ca="1" si="17"/>
        <v>0</v>
      </c>
      <c r="I54" s="16" t="str">
        <f t="shared" si="18"/>
        <v>04K002SGBN26</v>
      </c>
      <c r="J54" s="54">
        <v>3.7</v>
      </c>
      <c r="K54" s="54">
        <v>3.5</v>
      </c>
      <c r="L54" s="54">
        <v>3.1</v>
      </c>
      <c r="M54" s="54">
        <v>3.6</v>
      </c>
      <c r="N54" s="54">
        <v>3</v>
      </c>
      <c r="O54" s="54">
        <v>2.9</v>
      </c>
      <c r="P54" s="54">
        <v>2.7</v>
      </c>
      <c r="Q54" s="54">
        <v>3.1</v>
      </c>
      <c r="R54" s="54">
        <v>3</v>
      </c>
      <c r="S54" s="54">
        <v>2.7</v>
      </c>
      <c r="T54" s="54">
        <v>3.5</v>
      </c>
      <c r="U54" s="54">
        <v>3.1</v>
      </c>
      <c r="V54" s="54">
        <v>3.4</v>
      </c>
      <c r="W54" s="56">
        <v>3</v>
      </c>
      <c r="X54" s="2">
        <f t="shared" ca="1" si="53"/>
        <v>0</v>
      </c>
      <c r="Y54" s="2">
        <f t="shared" ca="1" si="53"/>
        <v>0</v>
      </c>
      <c r="Z54" s="2">
        <f t="shared" ca="1" si="51"/>
        <v>0</v>
      </c>
      <c r="AA54" s="2">
        <f t="shared" ca="1" si="51"/>
        <v>0</v>
      </c>
      <c r="AB54" s="2">
        <f t="shared" ca="1" si="51"/>
        <v>0</v>
      </c>
      <c r="AC54" s="2">
        <f t="shared" ca="1" si="51"/>
        <v>0</v>
      </c>
      <c r="AD54" s="2">
        <f t="shared" ca="1" si="51"/>
        <v>0</v>
      </c>
      <c r="AE54" s="2">
        <f t="shared" ca="1" si="51"/>
        <v>0</v>
      </c>
      <c r="AF54" s="2">
        <f t="shared" ca="1" si="51"/>
        <v>0</v>
      </c>
      <c r="AG54" s="2">
        <f t="shared" ca="1" si="51"/>
        <v>0</v>
      </c>
      <c r="AH54" s="2">
        <f t="shared" ca="1" si="51"/>
        <v>0</v>
      </c>
      <c r="AI54" s="2">
        <f t="shared" ca="1" si="51"/>
        <v>0</v>
      </c>
      <c r="AJ54" s="2">
        <f t="shared" ca="1" si="51"/>
        <v>0</v>
      </c>
      <c r="AK54" s="2">
        <f t="shared" ca="1" si="51"/>
        <v>0</v>
      </c>
      <c r="AL54" s="55">
        <v>1.9009934526765542</v>
      </c>
      <c r="AM54" s="55">
        <v>2.3182483485598513</v>
      </c>
      <c r="AN54" s="55">
        <v>2.3950311207017125</v>
      </c>
      <c r="AO54" s="55">
        <v>2.270932781323705</v>
      </c>
      <c r="AP54" s="55">
        <v>2.1787303526974022</v>
      </c>
      <c r="AQ54" s="55">
        <v>2.2822519683068823</v>
      </c>
      <c r="AR54" s="55">
        <v>1.891644145008498</v>
      </c>
      <c r="AS54" s="55">
        <v>1.9865588694384939</v>
      </c>
      <c r="AT54" s="55">
        <v>2.0982333095993675</v>
      </c>
      <c r="AU54" s="55">
        <v>2.18060011987447</v>
      </c>
      <c r="AV54" s="55">
        <v>2.1006410720923538</v>
      </c>
      <c r="AW54" s="55">
        <v>2.2705266455831152</v>
      </c>
      <c r="AX54" s="55">
        <v>1.6181846685233199</v>
      </c>
      <c r="AY54" s="55">
        <v>1.9983196624083233</v>
      </c>
      <c r="AZ54" s="2">
        <f t="shared" ca="1" si="54"/>
        <v>0</v>
      </c>
      <c r="BA54" s="2">
        <f t="shared" ca="1" si="54"/>
        <v>0</v>
      </c>
      <c r="BB54" s="2">
        <f t="shared" ca="1" si="52"/>
        <v>0</v>
      </c>
      <c r="BC54" s="2">
        <f t="shared" ca="1" si="52"/>
        <v>0</v>
      </c>
      <c r="BD54" s="2">
        <f t="shared" ca="1" si="52"/>
        <v>0</v>
      </c>
      <c r="BE54" s="2">
        <f t="shared" ca="1" si="52"/>
        <v>0</v>
      </c>
      <c r="BF54" s="2">
        <f t="shared" ca="1" si="52"/>
        <v>0</v>
      </c>
      <c r="BG54" s="2">
        <f t="shared" ca="1" si="52"/>
        <v>0</v>
      </c>
      <c r="BH54" s="2">
        <f t="shared" ca="1" si="52"/>
        <v>0</v>
      </c>
      <c r="BI54" s="2">
        <f t="shared" ca="1" si="52"/>
        <v>0</v>
      </c>
      <c r="BJ54" s="2">
        <f t="shared" ca="1" si="52"/>
        <v>0</v>
      </c>
      <c r="BK54" s="2">
        <f t="shared" ca="1" si="52"/>
        <v>0</v>
      </c>
      <c r="BL54" s="2">
        <f t="shared" ca="1" si="52"/>
        <v>0</v>
      </c>
      <c r="BM54" s="2">
        <f t="shared" ca="1" si="52"/>
        <v>0</v>
      </c>
      <c r="BN54" s="2" t="str">
        <f t="shared" si="21"/>
        <v>SG</v>
      </c>
      <c r="BO54" s="2">
        <f>IF(AND(COUNTIF(J54:W54,"&gt;0")&gt;6,COUNTIF(J54:W54,"&gt;0")=SUM(BR54:CE54)),SUM(BR54:CE54),0)</f>
        <v>0</v>
      </c>
      <c r="BP54" s="2">
        <f t="shared" si="50"/>
        <v>1</v>
      </c>
      <c r="BR54" s="2">
        <f t="shared" si="55"/>
        <v>0</v>
      </c>
      <c r="BS54" s="2">
        <f t="shared" si="56"/>
        <v>0</v>
      </c>
      <c r="BT54" s="2">
        <f t="shared" si="57"/>
        <v>0</v>
      </c>
      <c r="BU54" s="2">
        <f t="shared" si="58"/>
        <v>0</v>
      </c>
      <c r="BV54" s="2">
        <f t="shared" si="59"/>
        <v>0</v>
      </c>
      <c r="BW54" s="2">
        <f t="shared" si="60"/>
        <v>0</v>
      </c>
      <c r="BX54" s="2">
        <f t="shared" si="61"/>
        <v>0</v>
      </c>
      <c r="BY54" s="2">
        <f t="shared" si="62"/>
        <v>0</v>
      </c>
      <c r="BZ54" s="2">
        <f t="shared" si="63"/>
        <v>0</v>
      </c>
      <c r="CA54" s="2">
        <f t="shared" si="64"/>
        <v>0</v>
      </c>
      <c r="CB54" s="2">
        <f t="shared" si="65"/>
        <v>0</v>
      </c>
      <c r="CC54" s="2">
        <f t="shared" si="66"/>
        <v>0</v>
      </c>
      <c r="CD54" s="2">
        <f t="shared" si="67"/>
        <v>0</v>
      </c>
      <c r="CE54" s="2">
        <f t="shared" si="68"/>
        <v>0</v>
      </c>
    </row>
    <row r="55" spans="1:83" x14ac:dyDescent="0.25">
      <c r="A55" s="10" t="str">
        <f>IF(AND(MID(B55,11,2)="10",MID(B55,7,2)="SV",MID(B55,3,1)="T"),"ТА-1  -  "&amp;VLOOKUP("SVT",Справочники!$B$100:$C$115,2,FALSE),IF(MID(B55,1,2)="00",VLOOKUP(MID(B55,7,2),Справочники!$B$100:$C$115,2,FALSE),IF(MID(B55,3,1)="K","КА",IF(MID(B55,3,1)="T","ТА","-"))&amp;"-"&amp;MID(B55,1,2)*1&amp;IF(MID(B55,IF(MID(B55,11,2)="09",10,9),1)="A","А","")&amp;IF(MID(B55,IF(MID(B55,11,2)="09",10,9),1)="B","Б","")&amp;"  -  "&amp;VLOOKUP(IF(AND(MID(B55,7,2)="SV",MID(B55,3,1)="T"),"SVT",MID(B55,7,2)),Справочники!$B$100:$C$115,2,FALSE)))</f>
        <v>КА-5  -  Гун</v>
      </c>
      <c r="B55" s="10" t="s">
        <v>458</v>
      </c>
      <c r="C55" s="18">
        <v>5</v>
      </c>
      <c r="D55" s="18">
        <v>1.8</v>
      </c>
      <c r="E55" s="22" t="s">
        <v>726</v>
      </c>
      <c r="F55" s="22">
        <v>1</v>
      </c>
      <c r="G55" s="22">
        <v>1</v>
      </c>
      <c r="H55" s="20">
        <f t="shared" ca="1" si="17"/>
        <v>0</v>
      </c>
      <c r="I55" s="16" t="str">
        <f t="shared" si="18"/>
        <v>05K002SG0L26</v>
      </c>
      <c r="J55" s="54">
        <v>0</v>
      </c>
      <c r="K55" s="54">
        <v>0</v>
      </c>
      <c r="L55" s="54">
        <v>0</v>
      </c>
      <c r="M55" s="54">
        <v>2.9</v>
      </c>
      <c r="N55" s="54">
        <v>3.6</v>
      </c>
      <c r="O55" s="54">
        <v>3.5</v>
      </c>
      <c r="P55" s="54">
        <v>2.9</v>
      </c>
      <c r="Q55" s="54">
        <v>2.8</v>
      </c>
      <c r="R55" s="54">
        <v>0</v>
      </c>
      <c r="S55" s="54">
        <v>2.4</v>
      </c>
      <c r="T55" s="54">
        <v>2.9</v>
      </c>
      <c r="U55" s="54">
        <v>2.7</v>
      </c>
      <c r="V55" s="54">
        <v>3.1</v>
      </c>
      <c r="W55" s="56">
        <v>2.9</v>
      </c>
      <c r="X55" s="2">
        <f t="shared" ca="1" si="53"/>
        <v>0</v>
      </c>
      <c r="Y55" s="2">
        <f t="shared" ca="1" si="53"/>
        <v>0</v>
      </c>
      <c r="Z55" s="2">
        <f t="shared" ca="1" si="51"/>
        <v>0</v>
      </c>
      <c r="AA55" s="2">
        <f t="shared" ca="1" si="51"/>
        <v>0</v>
      </c>
      <c r="AB55" s="2">
        <f t="shared" ca="1" si="51"/>
        <v>0</v>
      </c>
      <c r="AC55" s="2">
        <f t="shared" ca="1" si="51"/>
        <v>0</v>
      </c>
      <c r="AD55" s="2">
        <f t="shared" ca="1" si="51"/>
        <v>0</v>
      </c>
      <c r="AE55" s="2">
        <f t="shared" ca="1" si="51"/>
        <v>0</v>
      </c>
      <c r="AF55" s="2">
        <f t="shared" ca="1" si="51"/>
        <v>0</v>
      </c>
      <c r="AG55" s="2">
        <f t="shared" ca="1" si="51"/>
        <v>20</v>
      </c>
      <c r="AH55" s="2">
        <f t="shared" ca="1" si="51"/>
        <v>0</v>
      </c>
      <c r="AI55" s="2">
        <f t="shared" ca="1" si="51"/>
        <v>0</v>
      </c>
      <c r="AJ55" s="2">
        <f t="shared" ca="1" si="51"/>
        <v>0</v>
      </c>
      <c r="AK55" s="2">
        <f t="shared" ca="1" si="51"/>
        <v>0</v>
      </c>
      <c r="AL55" s="55">
        <v>0</v>
      </c>
      <c r="AM55" s="55">
        <v>0</v>
      </c>
      <c r="AN55" s="55">
        <v>0</v>
      </c>
      <c r="AO55" s="55">
        <v>2.2648514358526817</v>
      </c>
      <c r="AP55" s="55">
        <v>2.2337616856201432</v>
      </c>
      <c r="AQ55" s="55">
        <v>2.1846874476436557</v>
      </c>
      <c r="AR55" s="55">
        <v>2.3883914535742461</v>
      </c>
      <c r="AS55" s="55">
        <v>2.3867537878571983</v>
      </c>
      <c r="AT55" s="55">
        <v>2.319807989117713</v>
      </c>
      <c r="AU55" s="55">
        <v>2.308923100650996</v>
      </c>
      <c r="AV55" s="55">
        <v>2.3440196431591755</v>
      </c>
      <c r="AW55" s="55">
        <v>2.2550594450103425</v>
      </c>
      <c r="AX55" s="55">
        <v>2.4696917997751298</v>
      </c>
      <c r="AY55" s="55">
        <v>2.3770595350481676</v>
      </c>
      <c r="AZ55" s="2">
        <f t="shared" ca="1" si="54"/>
        <v>0</v>
      </c>
      <c r="BA55" s="2">
        <f t="shared" ca="1" si="54"/>
        <v>0</v>
      </c>
      <c r="BB55" s="2">
        <f t="shared" ca="1" si="52"/>
        <v>0</v>
      </c>
      <c r="BC55" s="2">
        <f t="shared" ca="1" si="52"/>
        <v>0</v>
      </c>
      <c r="BD55" s="2">
        <f t="shared" ca="1" si="52"/>
        <v>0</v>
      </c>
      <c r="BE55" s="2">
        <f t="shared" ca="1" si="52"/>
        <v>0</v>
      </c>
      <c r="BF55" s="2">
        <f t="shared" ca="1" si="52"/>
        <v>0</v>
      </c>
      <c r="BG55" s="2">
        <f t="shared" ca="1" si="52"/>
        <v>0</v>
      </c>
      <c r="BH55" s="2">
        <f t="shared" ca="1" si="52"/>
        <v>0</v>
      </c>
      <c r="BI55" s="2">
        <f t="shared" ca="1" si="52"/>
        <v>0</v>
      </c>
      <c r="BJ55" s="2">
        <f t="shared" ca="1" si="52"/>
        <v>0</v>
      </c>
      <c r="BK55" s="2">
        <f t="shared" ca="1" si="52"/>
        <v>0</v>
      </c>
      <c r="BL55" s="2">
        <f t="shared" ca="1" si="52"/>
        <v>0</v>
      </c>
      <c r="BM55" s="2">
        <f t="shared" ca="1" si="52"/>
        <v>0</v>
      </c>
      <c r="BN55" s="2" t="str">
        <f t="shared" si="21"/>
        <v>SG</v>
      </c>
      <c r="BO55" s="2">
        <f>IF(AND(COUNTIF(J55:W55,"&gt;0")&gt;6,COUNTIF(J55:W55,"&gt;0")=SUM(BR55:CE55)),SUM(BR55:CE55),0)</f>
        <v>0</v>
      </c>
      <c r="BP55" s="2">
        <f t="shared" si="50"/>
        <v>1</v>
      </c>
      <c r="BR55" s="2">
        <f t="shared" si="55"/>
        <v>0</v>
      </c>
      <c r="BS55" s="2">
        <f t="shared" si="56"/>
        <v>0</v>
      </c>
      <c r="BT55" s="2">
        <f t="shared" si="57"/>
        <v>0</v>
      </c>
      <c r="BU55" s="2">
        <f t="shared" si="58"/>
        <v>0</v>
      </c>
      <c r="BV55" s="2">
        <f t="shared" si="59"/>
        <v>0</v>
      </c>
      <c r="BW55" s="2">
        <f t="shared" si="60"/>
        <v>0</v>
      </c>
      <c r="BX55" s="2">
        <f t="shared" si="61"/>
        <v>0</v>
      </c>
      <c r="BY55" s="2">
        <f t="shared" si="62"/>
        <v>0</v>
      </c>
      <c r="BZ55" s="2">
        <f t="shared" si="63"/>
        <v>0</v>
      </c>
      <c r="CA55" s="2">
        <f t="shared" si="64"/>
        <v>0</v>
      </c>
      <c r="CB55" s="2">
        <f t="shared" si="65"/>
        <v>0</v>
      </c>
      <c r="CC55" s="2">
        <f t="shared" si="66"/>
        <v>0</v>
      </c>
      <c r="CD55" s="2">
        <f t="shared" si="67"/>
        <v>0</v>
      </c>
      <c r="CE55" s="2">
        <f t="shared" si="68"/>
        <v>0</v>
      </c>
    </row>
    <row r="56" spans="1:83" x14ac:dyDescent="0.25">
      <c r="A56" s="10" t="str">
        <f>IF(AND(MID(B56,11,2)="10",MID(B56,7,2)="SV",MID(B56,3,1)="T"),"ТА-1  -  "&amp;VLOOKUP("SVT",Справочники!$B$100:$C$115,2,FALSE),IF(MID(B56,1,2)="00",VLOOKUP(MID(B56,7,2),Справочники!$B$100:$C$115,2,FALSE),IF(MID(B56,3,1)="K","КА",IF(MID(B56,3,1)="T","ТА","-"))&amp;"-"&amp;MID(B56,1,2)*1&amp;IF(MID(B56,IF(MID(B56,11,2)="09",10,9),1)="A","А","")&amp;IF(MID(B56,IF(MID(B56,11,2)="09",10,9),1)="B","Б","")&amp;"  -  "&amp;VLOOKUP(IF(AND(MID(B56,7,2)="SV",MID(B56,3,1)="T"),"SVT",MID(B56,7,2)),Справочники!$B$100:$C$115,2,FALSE)))</f>
        <v>КА-6  -  Гун</v>
      </c>
      <c r="B56" s="10" t="s">
        <v>459</v>
      </c>
      <c r="C56" s="18">
        <v>5</v>
      </c>
      <c r="D56" s="18">
        <v>1.8</v>
      </c>
      <c r="E56" s="22" t="s">
        <v>726</v>
      </c>
      <c r="F56" s="22">
        <v>1</v>
      </c>
      <c r="G56" s="22">
        <v>1</v>
      </c>
      <c r="H56" s="20">
        <f t="shared" ca="1" si="17"/>
        <v>0</v>
      </c>
      <c r="I56" s="16" t="str">
        <f t="shared" si="18"/>
        <v>06K002SG0L26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6">
        <v>0</v>
      </c>
      <c r="X56" s="2">
        <f t="shared" ca="1" si="53"/>
        <v>0</v>
      </c>
      <c r="Y56" s="2">
        <f t="shared" ca="1" si="53"/>
        <v>0</v>
      </c>
      <c r="Z56" s="2">
        <f t="shared" ca="1" si="51"/>
        <v>0</v>
      </c>
      <c r="AA56" s="2">
        <f t="shared" ca="1" si="51"/>
        <v>0</v>
      </c>
      <c r="AB56" s="2">
        <f t="shared" ca="1" si="51"/>
        <v>0</v>
      </c>
      <c r="AC56" s="2">
        <f t="shared" ca="1" si="51"/>
        <v>0</v>
      </c>
      <c r="AD56" s="2">
        <f t="shared" ca="1" si="51"/>
        <v>0</v>
      </c>
      <c r="AE56" s="2">
        <f t="shared" ca="1" si="51"/>
        <v>0</v>
      </c>
      <c r="AF56" s="2">
        <f t="shared" ca="1" si="51"/>
        <v>0</v>
      </c>
      <c r="AG56" s="2">
        <f t="shared" ca="1" si="51"/>
        <v>0</v>
      </c>
      <c r="AH56" s="2">
        <f t="shared" ca="1" si="51"/>
        <v>0</v>
      </c>
      <c r="AI56" s="2">
        <f t="shared" ca="1" si="51"/>
        <v>0</v>
      </c>
      <c r="AJ56" s="2">
        <f t="shared" ca="1" si="51"/>
        <v>0</v>
      </c>
      <c r="AK56" s="2">
        <f t="shared" ca="1" si="51"/>
        <v>0</v>
      </c>
      <c r="AL56" s="55">
        <v>0</v>
      </c>
      <c r="AM56" s="55">
        <v>0</v>
      </c>
      <c r="AN56" s="55">
        <v>0</v>
      </c>
      <c r="AO56" s="55">
        <v>0</v>
      </c>
      <c r="AP56" s="55">
        <v>0</v>
      </c>
      <c r="AQ56" s="55">
        <v>0</v>
      </c>
      <c r="AR56" s="55">
        <v>0</v>
      </c>
      <c r="AS56" s="55">
        <v>0</v>
      </c>
      <c r="AT56" s="55">
        <v>0</v>
      </c>
      <c r="AU56" s="55">
        <v>0</v>
      </c>
      <c r="AV56" s="55">
        <v>0</v>
      </c>
      <c r="AW56" s="55">
        <v>0</v>
      </c>
      <c r="AX56" s="55">
        <v>0</v>
      </c>
      <c r="AY56" s="55">
        <v>0</v>
      </c>
      <c r="AZ56" s="2">
        <f t="shared" ca="1" si="54"/>
        <v>0</v>
      </c>
      <c r="BA56" s="2">
        <f t="shared" ca="1" si="54"/>
        <v>0</v>
      </c>
      <c r="BB56" s="2">
        <f t="shared" ca="1" si="52"/>
        <v>0</v>
      </c>
      <c r="BC56" s="2">
        <f t="shared" ca="1" si="52"/>
        <v>0</v>
      </c>
      <c r="BD56" s="2">
        <f t="shared" ca="1" si="52"/>
        <v>0</v>
      </c>
      <c r="BE56" s="2">
        <f t="shared" ca="1" si="52"/>
        <v>0</v>
      </c>
      <c r="BF56" s="2">
        <f t="shared" ca="1" si="52"/>
        <v>0</v>
      </c>
      <c r="BG56" s="2">
        <f t="shared" ca="1" si="52"/>
        <v>0</v>
      </c>
      <c r="BH56" s="2">
        <f t="shared" ca="1" si="52"/>
        <v>0</v>
      </c>
      <c r="BI56" s="2">
        <f t="shared" ca="1" si="52"/>
        <v>0</v>
      </c>
      <c r="BJ56" s="2">
        <f t="shared" ca="1" si="52"/>
        <v>0</v>
      </c>
      <c r="BK56" s="2">
        <f t="shared" ca="1" si="52"/>
        <v>0</v>
      </c>
      <c r="BL56" s="2">
        <f t="shared" ca="1" si="52"/>
        <v>0</v>
      </c>
      <c r="BM56" s="2">
        <f t="shared" ca="1" si="52"/>
        <v>0</v>
      </c>
      <c r="BN56" s="2" t="str">
        <f t="shared" si="21"/>
        <v>SG</v>
      </c>
      <c r="BP56" s="2">
        <f t="shared" si="50"/>
        <v>0</v>
      </c>
      <c r="BR56" s="2">
        <f t="shared" si="55"/>
        <v>0</v>
      </c>
      <c r="BS56" s="2">
        <f t="shared" si="56"/>
        <v>0</v>
      </c>
      <c r="BT56" s="2">
        <f t="shared" si="57"/>
        <v>0</v>
      </c>
      <c r="BU56" s="2">
        <f t="shared" si="58"/>
        <v>0</v>
      </c>
      <c r="BV56" s="2">
        <f t="shared" si="59"/>
        <v>0</v>
      </c>
      <c r="BW56" s="2">
        <f t="shared" si="60"/>
        <v>0</v>
      </c>
      <c r="BX56" s="2">
        <f t="shared" si="61"/>
        <v>0</v>
      </c>
      <c r="BY56" s="2">
        <f t="shared" si="62"/>
        <v>0</v>
      </c>
      <c r="BZ56" s="2">
        <f t="shared" si="63"/>
        <v>0</v>
      </c>
      <c r="CA56" s="2">
        <f t="shared" si="64"/>
        <v>0</v>
      </c>
      <c r="CB56" s="2">
        <f t="shared" si="65"/>
        <v>0</v>
      </c>
      <c r="CC56" s="2">
        <f t="shared" si="66"/>
        <v>0</v>
      </c>
      <c r="CD56" s="2">
        <f t="shared" si="67"/>
        <v>0</v>
      </c>
      <c r="CE56" s="2">
        <f t="shared" si="68"/>
        <v>0</v>
      </c>
    </row>
    <row r="57" spans="1:83" x14ac:dyDescent="0.25">
      <c r="A57" s="10" t="str">
        <f>IF(AND(MID(B57,11,2)="10",MID(B57,7,2)="SV",MID(B57,3,1)="T"),"ТА-1  -  "&amp;VLOOKUP("SVT",Справочники!$B$100:$C$115,2,FALSE),IF(MID(B57,1,2)="00",VLOOKUP(MID(B57,7,2),Справочники!$B$100:$C$115,2,FALSE),IF(MID(B57,3,1)="K","КА",IF(MID(B57,3,1)="T","ТА","-"))&amp;"-"&amp;MID(B57,1,2)*1&amp;IF(MID(B57,IF(MID(B57,11,2)="09",10,9),1)="A","А","")&amp;IF(MID(B57,IF(MID(B57,11,2)="09",10,9),1)="B","Б","")&amp;"  -  "&amp;VLOOKUP(IF(AND(MID(B57,7,2)="SV",MID(B57,3,1)="T"),"SVT",MID(B57,7,2)),Справочники!$B$100:$C$115,2,FALSE)))</f>
        <v>КА-7  -  Гун</v>
      </c>
      <c r="B57" s="10" t="s">
        <v>460</v>
      </c>
      <c r="C57" s="18">
        <v>5</v>
      </c>
      <c r="D57" s="18">
        <v>1.8</v>
      </c>
      <c r="E57" s="22" t="s">
        <v>726</v>
      </c>
      <c r="F57" s="22">
        <v>1</v>
      </c>
      <c r="G57" s="22">
        <v>1</v>
      </c>
      <c r="H57" s="20">
        <f t="shared" ca="1" si="17"/>
        <v>0</v>
      </c>
      <c r="I57" s="16" t="str">
        <f t="shared" si="18"/>
        <v>07K002SG0L26</v>
      </c>
      <c r="J57" s="54">
        <v>3.8</v>
      </c>
      <c r="K57" s="54">
        <v>3.3</v>
      </c>
      <c r="L57" s="54">
        <v>2.9</v>
      </c>
      <c r="M57" s="54">
        <v>3.2</v>
      </c>
      <c r="N57" s="54">
        <v>3.5</v>
      </c>
      <c r="O57" s="54">
        <v>4.0999999999999996</v>
      </c>
      <c r="P57" s="54">
        <v>3.2</v>
      </c>
      <c r="Q57" s="54">
        <v>3.4</v>
      </c>
      <c r="R57" s="54">
        <v>2.2999999999999998</v>
      </c>
      <c r="S57" s="54">
        <v>2.6</v>
      </c>
      <c r="T57" s="54">
        <v>3.1</v>
      </c>
      <c r="U57" s="54">
        <v>3.7</v>
      </c>
      <c r="V57" s="54">
        <v>4</v>
      </c>
      <c r="W57" s="56">
        <v>3.8</v>
      </c>
      <c r="X57" s="2">
        <f t="shared" ca="1" si="53"/>
        <v>0</v>
      </c>
      <c r="Y57" s="2">
        <f t="shared" ca="1" si="53"/>
        <v>0</v>
      </c>
      <c r="Z57" s="2">
        <f t="shared" ca="1" si="51"/>
        <v>0</v>
      </c>
      <c r="AA57" s="2">
        <f t="shared" ca="1" si="51"/>
        <v>0</v>
      </c>
      <c r="AB57" s="2">
        <f t="shared" ca="1" si="51"/>
        <v>0</v>
      </c>
      <c r="AC57" s="2">
        <f t="shared" ca="1" si="51"/>
        <v>0</v>
      </c>
      <c r="AD57" s="2">
        <f t="shared" ca="1" si="51"/>
        <v>0</v>
      </c>
      <c r="AE57" s="2">
        <f t="shared" ca="1" si="51"/>
        <v>0</v>
      </c>
      <c r="AF57" s="2">
        <f t="shared" ca="1" si="51"/>
        <v>0</v>
      </c>
      <c r="AG57" s="2">
        <f t="shared" ca="1" si="51"/>
        <v>0</v>
      </c>
      <c r="AH57" s="2">
        <f t="shared" ca="1" si="51"/>
        <v>0</v>
      </c>
      <c r="AI57" s="2">
        <f t="shared" ca="1" si="51"/>
        <v>0</v>
      </c>
      <c r="AJ57" s="2">
        <f t="shared" ca="1" si="51"/>
        <v>0</v>
      </c>
      <c r="AK57" s="2">
        <f t="shared" ca="1" si="51"/>
        <v>0</v>
      </c>
      <c r="AL57" s="55">
        <v>2.3890315093728551</v>
      </c>
      <c r="AM57" s="55">
        <v>2.2394844179234044</v>
      </c>
      <c r="AN57" s="55">
        <v>2.1866833032419546</v>
      </c>
      <c r="AO57" s="55">
        <v>2.2662605754194893</v>
      </c>
      <c r="AP57" s="55">
        <v>2.1758929424437241</v>
      </c>
      <c r="AQ57" s="55">
        <v>2.179040210518548</v>
      </c>
      <c r="AR57" s="55">
        <v>2.3232800983394868</v>
      </c>
      <c r="AS57" s="55">
        <v>2.3024669580015069</v>
      </c>
      <c r="AT57" s="55">
        <v>2.2475774260677484</v>
      </c>
      <c r="AU57" s="55">
        <v>2.2569810526638592</v>
      </c>
      <c r="AV57" s="55">
        <v>2.260342416407163</v>
      </c>
      <c r="AW57" s="55">
        <v>2.1868685302501034</v>
      </c>
      <c r="AX57" s="55">
        <v>2.4113147959575141</v>
      </c>
      <c r="AY57" s="55">
        <v>2.2869480775089399</v>
      </c>
      <c r="AZ57" s="2">
        <f t="shared" ca="1" si="54"/>
        <v>0</v>
      </c>
      <c r="BA57" s="2">
        <f t="shared" ca="1" si="54"/>
        <v>0</v>
      </c>
      <c r="BB57" s="2">
        <f t="shared" ca="1" si="52"/>
        <v>0</v>
      </c>
      <c r="BC57" s="2">
        <f t="shared" ca="1" si="52"/>
        <v>0</v>
      </c>
      <c r="BD57" s="2">
        <f t="shared" ca="1" si="52"/>
        <v>0</v>
      </c>
      <c r="BE57" s="2">
        <f t="shared" ca="1" si="52"/>
        <v>0</v>
      </c>
      <c r="BF57" s="2">
        <f t="shared" ca="1" si="52"/>
        <v>0</v>
      </c>
      <c r="BG57" s="2">
        <f t="shared" ca="1" si="52"/>
        <v>0</v>
      </c>
      <c r="BH57" s="2">
        <f t="shared" ca="1" si="52"/>
        <v>0</v>
      </c>
      <c r="BI57" s="2">
        <f t="shared" ca="1" si="52"/>
        <v>0</v>
      </c>
      <c r="BJ57" s="2">
        <f t="shared" ca="1" si="52"/>
        <v>0</v>
      </c>
      <c r="BK57" s="2">
        <f t="shared" ca="1" si="52"/>
        <v>0</v>
      </c>
      <c r="BL57" s="2">
        <f t="shared" ca="1" si="52"/>
        <v>0</v>
      </c>
      <c r="BM57" s="2">
        <f t="shared" ca="1" si="52"/>
        <v>0</v>
      </c>
      <c r="BN57" s="2" t="str">
        <f t="shared" si="21"/>
        <v>SG</v>
      </c>
      <c r="BO57" s="2">
        <f>IF(AND(COUNTIF(J57:W57,"&gt;0")&gt;6,COUNTIF(J57:W57,"&gt;0")=SUM(BR57:CE57)),SUM(BR57:CE57),0)</f>
        <v>0</v>
      </c>
      <c r="BP57" s="2">
        <f t="shared" si="50"/>
        <v>1</v>
      </c>
      <c r="BR57" s="2">
        <f t="shared" si="55"/>
        <v>0</v>
      </c>
      <c r="BS57" s="2">
        <f t="shared" si="56"/>
        <v>0</v>
      </c>
      <c r="BT57" s="2">
        <f t="shared" si="57"/>
        <v>0</v>
      </c>
      <c r="BU57" s="2">
        <f t="shared" si="58"/>
        <v>0</v>
      </c>
      <c r="BV57" s="2">
        <f t="shared" si="59"/>
        <v>0</v>
      </c>
      <c r="BW57" s="2">
        <f t="shared" si="60"/>
        <v>0</v>
      </c>
      <c r="BX57" s="2">
        <f t="shared" si="61"/>
        <v>0</v>
      </c>
      <c r="BY57" s="2">
        <f t="shared" si="62"/>
        <v>0</v>
      </c>
      <c r="BZ57" s="2">
        <f t="shared" si="63"/>
        <v>0</v>
      </c>
      <c r="CA57" s="2">
        <f t="shared" si="64"/>
        <v>0</v>
      </c>
      <c r="CB57" s="2">
        <f t="shared" si="65"/>
        <v>0</v>
      </c>
      <c r="CC57" s="2">
        <f t="shared" si="66"/>
        <v>0</v>
      </c>
      <c r="CD57" s="2">
        <f t="shared" si="67"/>
        <v>0</v>
      </c>
      <c r="CE57" s="2">
        <f t="shared" si="68"/>
        <v>0</v>
      </c>
    </row>
    <row r="58" spans="1:83" x14ac:dyDescent="0.25">
      <c r="A58" s="10" t="str">
        <f>IF(AND(MID(B58,11,2)="10",MID(B58,7,2)="SV",MID(B58,3,1)="T"),"ТА-1  -  "&amp;VLOOKUP("SVT",Справочники!$B$100:$C$115,2,FALSE),IF(MID(B58,1,2)="00",VLOOKUP(MID(B58,7,2),Справочники!$B$100:$C$115,2,FALSE),IF(MID(B58,3,1)="K","КА",IF(MID(B58,3,1)="T","ТА","-"))&amp;"-"&amp;MID(B58,1,2)*1&amp;IF(MID(B58,IF(MID(B58,11,2)="09",10,9),1)="A","А","")&amp;IF(MID(B58,IF(MID(B58,11,2)="09",10,9),1)="B","Б","")&amp;"  -  "&amp;VLOOKUP(IF(AND(MID(B58,7,2)="SV",MID(B58,3,1)="T"),"SVT",MID(B58,7,2)),Справочники!$B$100:$C$115,2,FALSE)))</f>
        <v>КА-8  -  Гун</v>
      </c>
      <c r="B58" s="10" t="s">
        <v>461</v>
      </c>
      <c r="C58" s="18">
        <v>5</v>
      </c>
      <c r="D58" s="18">
        <v>1.8</v>
      </c>
      <c r="E58" s="22" t="s">
        <v>726</v>
      </c>
      <c r="F58" s="22">
        <v>1</v>
      </c>
      <c r="G58" s="22">
        <v>1</v>
      </c>
      <c r="H58" s="20">
        <f t="shared" ca="1" si="17"/>
        <v>0</v>
      </c>
      <c r="I58" s="16" t="str">
        <f t="shared" si="18"/>
        <v>08K002SG0L26</v>
      </c>
      <c r="J58" s="54">
        <v>2.2000000000000002</v>
      </c>
      <c r="K58" s="54">
        <v>3</v>
      </c>
      <c r="L58" s="54">
        <v>2.5</v>
      </c>
      <c r="M58" s="54">
        <v>2.7</v>
      </c>
      <c r="N58" s="54">
        <v>2.7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6">
        <v>0</v>
      </c>
      <c r="X58" s="2">
        <f t="shared" ca="1" si="53"/>
        <v>0</v>
      </c>
      <c r="Y58" s="2">
        <f t="shared" ca="1" si="53"/>
        <v>0</v>
      </c>
      <c r="Z58" s="2">
        <f t="shared" ca="1" si="51"/>
        <v>0</v>
      </c>
      <c r="AA58" s="2">
        <f t="shared" ca="1" si="51"/>
        <v>0</v>
      </c>
      <c r="AB58" s="2">
        <f t="shared" ca="1" si="51"/>
        <v>0</v>
      </c>
      <c r="AC58" s="2">
        <f t="shared" ca="1" si="51"/>
        <v>0</v>
      </c>
      <c r="AD58" s="2">
        <f t="shared" ca="1" si="51"/>
        <v>0</v>
      </c>
      <c r="AE58" s="2">
        <f t="shared" ca="1" si="51"/>
        <v>0</v>
      </c>
      <c r="AF58" s="2">
        <f t="shared" ca="1" si="51"/>
        <v>0</v>
      </c>
      <c r="AG58" s="2">
        <f t="shared" ca="1" si="51"/>
        <v>0</v>
      </c>
      <c r="AH58" s="2">
        <f t="shared" ca="1" si="51"/>
        <v>0</v>
      </c>
      <c r="AI58" s="2">
        <f t="shared" ca="1" si="51"/>
        <v>0</v>
      </c>
      <c r="AJ58" s="2">
        <f t="shared" ca="1" si="51"/>
        <v>0</v>
      </c>
      <c r="AK58" s="2">
        <f t="shared" ca="1" si="51"/>
        <v>0</v>
      </c>
      <c r="AL58" s="55">
        <v>2.1587144967943512</v>
      </c>
      <c r="AM58" s="55">
        <v>2.1584210660999847</v>
      </c>
      <c r="AN58" s="55">
        <v>2.168379664694382</v>
      </c>
      <c r="AO58" s="55">
        <v>2.1860402623298416</v>
      </c>
      <c r="AP58" s="55">
        <v>2.1791533601763104</v>
      </c>
      <c r="AQ58" s="55">
        <v>0</v>
      </c>
      <c r="AR58" s="55">
        <v>0</v>
      </c>
      <c r="AS58" s="55">
        <v>0</v>
      </c>
      <c r="AT58" s="55">
        <v>0</v>
      </c>
      <c r="AU58" s="55">
        <v>0</v>
      </c>
      <c r="AV58" s="55">
        <v>0</v>
      </c>
      <c r="AW58" s="55">
        <v>0</v>
      </c>
      <c r="AX58" s="55">
        <v>0</v>
      </c>
      <c r="AY58" s="55">
        <v>0</v>
      </c>
      <c r="AZ58" s="2">
        <f t="shared" ca="1" si="54"/>
        <v>0</v>
      </c>
      <c r="BA58" s="2">
        <f t="shared" ca="1" si="54"/>
        <v>0</v>
      </c>
      <c r="BB58" s="2">
        <f t="shared" ca="1" si="52"/>
        <v>0</v>
      </c>
      <c r="BC58" s="2">
        <f t="shared" ca="1" si="52"/>
        <v>0</v>
      </c>
      <c r="BD58" s="2">
        <f t="shared" ca="1" si="52"/>
        <v>0</v>
      </c>
      <c r="BE58" s="2">
        <f t="shared" ca="1" si="52"/>
        <v>0</v>
      </c>
      <c r="BF58" s="2">
        <f t="shared" ca="1" si="52"/>
        <v>0</v>
      </c>
      <c r="BG58" s="2">
        <f t="shared" ca="1" si="52"/>
        <v>0</v>
      </c>
      <c r="BH58" s="2">
        <f t="shared" ca="1" si="52"/>
        <v>0</v>
      </c>
      <c r="BI58" s="2">
        <f t="shared" ca="1" si="52"/>
        <v>0</v>
      </c>
      <c r="BJ58" s="2">
        <f t="shared" ca="1" si="52"/>
        <v>0</v>
      </c>
      <c r="BK58" s="2">
        <f t="shared" ca="1" si="52"/>
        <v>0</v>
      </c>
      <c r="BL58" s="2">
        <f t="shared" ca="1" si="52"/>
        <v>0</v>
      </c>
      <c r="BM58" s="2">
        <f t="shared" ca="1" si="52"/>
        <v>0</v>
      </c>
      <c r="BN58" s="2" t="str">
        <f t="shared" si="21"/>
        <v>SG</v>
      </c>
      <c r="BP58" s="2">
        <f t="shared" si="50"/>
        <v>0</v>
      </c>
      <c r="BR58" s="2">
        <f t="shared" si="55"/>
        <v>0</v>
      </c>
      <c r="BS58" s="2">
        <f t="shared" si="56"/>
        <v>0</v>
      </c>
      <c r="BT58" s="2">
        <f t="shared" si="57"/>
        <v>0</v>
      </c>
      <c r="BU58" s="2">
        <f t="shared" si="58"/>
        <v>0</v>
      </c>
      <c r="BV58" s="2">
        <f t="shared" si="59"/>
        <v>0</v>
      </c>
      <c r="BW58" s="2">
        <f t="shared" si="60"/>
        <v>0</v>
      </c>
      <c r="BX58" s="2">
        <f t="shared" si="61"/>
        <v>0</v>
      </c>
      <c r="BY58" s="2">
        <f t="shared" si="62"/>
        <v>0</v>
      </c>
      <c r="BZ58" s="2">
        <f t="shared" si="63"/>
        <v>0</v>
      </c>
      <c r="CA58" s="2">
        <f t="shared" si="64"/>
        <v>0</v>
      </c>
      <c r="CB58" s="2">
        <f t="shared" si="65"/>
        <v>0</v>
      </c>
      <c r="CC58" s="2">
        <f t="shared" si="66"/>
        <v>0</v>
      </c>
      <c r="CD58" s="2">
        <f t="shared" si="67"/>
        <v>0</v>
      </c>
      <c r="CE58" s="2">
        <f t="shared" si="68"/>
        <v>0</v>
      </c>
    </row>
    <row r="59" spans="1:83" x14ac:dyDescent="0.25">
      <c r="A59" s="10" t="str">
        <f>IF(AND(MID(B59,11,2)="10",MID(B59,7,2)="SV",MID(B59,3,1)="T"),"ТА-1  -  "&amp;VLOOKUP("SVT",Справочники!$B$100:$C$115,2,FALSE),IF(MID(B59,1,2)="00",VLOOKUP(MID(B59,7,2),Справочники!$B$100:$C$115,2,FALSE),IF(MID(B59,3,1)="K","КА",IF(MID(B59,3,1)="T","ТА","-"))&amp;"-"&amp;MID(B59,1,2)*1&amp;IF(MID(B59,IF(MID(B59,11,2)="09",10,9),1)="A","А","")&amp;IF(MID(B59,IF(MID(B59,11,2)="09",10,9),1)="B","Б","")&amp;"  -  "&amp;VLOOKUP(IF(AND(MID(B59,7,2)="SV",MID(B59,3,1)="T"),"SVT",MID(B59,7,2)),Справочники!$B$100:$C$115,2,FALSE)))</f>
        <v>КА-9  -  Гун</v>
      </c>
      <c r="B59" s="10" t="s">
        <v>462</v>
      </c>
      <c r="C59" s="18">
        <v>5</v>
      </c>
      <c r="D59" s="18">
        <v>1.8</v>
      </c>
      <c r="E59" s="22" t="s">
        <v>726</v>
      </c>
      <c r="F59" s="22">
        <v>1</v>
      </c>
      <c r="G59" s="22">
        <v>1</v>
      </c>
      <c r="H59" s="20">
        <f t="shared" ca="1" si="17"/>
        <v>0</v>
      </c>
      <c r="I59" s="16" t="str">
        <f t="shared" si="18"/>
        <v>09K002SG0L26</v>
      </c>
      <c r="J59" s="54">
        <v>1.9</v>
      </c>
      <c r="K59" s="54">
        <v>2.2000000000000002</v>
      </c>
      <c r="L59" s="54">
        <v>1.8</v>
      </c>
      <c r="M59" s="54">
        <v>1.9</v>
      </c>
      <c r="N59" s="54">
        <v>2.1</v>
      </c>
      <c r="O59" s="54">
        <v>2.6</v>
      </c>
      <c r="P59" s="54">
        <v>2.1</v>
      </c>
      <c r="Q59" s="54">
        <v>1.9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6">
        <v>0</v>
      </c>
      <c r="X59" s="2">
        <f t="shared" ca="1" si="53"/>
        <v>0</v>
      </c>
      <c r="Y59" s="2">
        <f t="shared" ca="1" si="53"/>
        <v>0</v>
      </c>
      <c r="Z59" s="2">
        <f t="shared" ca="1" si="51"/>
        <v>0</v>
      </c>
      <c r="AA59" s="2">
        <f t="shared" ca="1" si="51"/>
        <v>0</v>
      </c>
      <c r="AB59" s="2">
        <f t="shared" ca="1" si="51"/>
        <v>0</v>
      </c>
      <c r="AC59" s="2">
        <f t="shared" ca="1" si="51"/>
        <v>0</v>
      </c>
      <c r="AD59" s="2">
        <f t="shared" ca="1" si="51"/>
        <v>0</v>
      </c>
      <c r="AE59" s="2">
        <f t="shared" ca="1" si="51"/>
        <v>0</v>
      </c>
      <c r="AF59" s="2">
        <f t="shared" ca="1" si="51"/>
        <v>0</v>
      </c>
      <c r="AG59" s="2">
        <f t="shared" ca="1" si="51"/>
        <v>0</v>
      </c>
      <c r="AH59" s="2">
        <f t="shared" ca="1" si="51"/>
        <v>0</v>
      </c>
      <c r="AI59" s="2">
        <f t="shared" ca="1" si="51"/>
        <v>0</v>
      </c>
      <c r="AJ59" s="2">
        <f t="shared" ca="1" si="51"/>
        <v>0</v>
      </c>
      <c r="AK59" s="2">
        <f t="shared" ca="1" si="51"/>
        <v>0</v>
      </c>
      <c r="AL59" s="55">
        <v>3</v>
      </c>
      <c r="AM59" s="55">
        <v>3</v>
      </c>
      <c r="AN59" s="55">
        <v>3</v>
      </c>
      <c r="AO59" s="55">
        <v>3</v>
      </c>
      <c r="AP59" s="55">
        <v>3</v>
      </c>
      <c r="AQ59" s="55">
        <v>3</v>
      </c>
      <c r="AR59" s="55">
        <v>3</v>
      </c>
      <c r="AS59" s="55">
        <v>3</v>
      </c>
      <c r="AT59" s="55">
        <v>0</v>
      </c>
      <c r="AU59" s="55">
        <v>0</v>
      </c>
      <c r="AV59" s="55">
        <v>0</v>
      </c>
      <c r="AW59" s="55">
        <v>0</v>
      </c>
      <c r="AX59" s="55">
        <v>0</v>
      </c>
      <c r="AY59" s="55">
        <v>0</v>
      </c>
      <c r="AZ59" s="2">
        <f t="shared" ca="1" si="54"/>
        <v>0</v>
      </c>
      <c r="BA59" s="2">
        <f t="shared" ca="1" si="54"/>
        <v>0</v>
      </c>
      <c r="BB59" s="2">
        <f t="shared" ca="1" si="52"/>
        <v>0</v>
      </c>
      <c r="BC59" s="2">
        <f t="shared" ca="1" si="52"/>
        <v>0</v>
      </c>
      <c r="BD59" s="2">
        <f t="shared" ca="1" si="52"/>
        <v>0</v>
      </c>
      <c r="BE59" s="2">
        <f t="shared" ca="1" si="52"/>
        <v>0</v>
      </c>
      <c r="BF59" s="2">
        <f t="shared" ca="1" si="52"/>
        <v>0</v>
      </c>
      <c r="BG59" s="2">
        <f t="shared" ca="1" si="52"/>
        <v>0</v>
      </c>
      <c r="BH59" s="2">
        <f t="shared" ca="1" si="52"/>
        <v>0</v>
      </c>
      <c r="BI59" s="2">
        <f t="shared" ca="1" si="52"/>
        <v>0</v>
      </c>
      <c r="BJ59" s="2">
        <f t="shared" ca="1" si="52"/>
        <v>0</v>
      </c>
      <c r="BK59" s="2">
        <f t="shared" ca="1" si="52"/>
        <v>0</v>
      </c>
      <c r="BL59" s="2">
        <f t="shared" ca="1" si="52"/>
        <v>0</v>
      </c>
      <c r="BM59" s="2">
        <f t="shared" ca="1" si="52"/>
        <v>0</v>
      </c>
      <c r="BN59" s="2" t="str">
        <f t="shared" si="21"/>
        <v>SG</v>
      </c>
      <c r="BP59" s="2">
        <f t="shared" si="50"/>
        <v>1</v>
      </c>
      <c r="BR59" s="2">
        <f t="shared" si="55"/>
        <v>0</v>
      </c>
      <c r="BS59" s="2">
        <f t="shared" si="56"/>
        <v>0</v>
      </c>
      <c r="BT59" s="2">
        <f t="shared" si="57"/>
        <v>0</v>
      </c>
      <c r="BU59" s="2">
        <f t="shared" si="58"/>
        <v>0</v>
      </c>
      <c r="BV59" s="2">
        <f t="shared" si="59"/>
        <v>0</v>
      </c>
      <c r="BW59" s="2">
        <f t="shared" si="60"/>
        <v>0</v>
      </c>
      <c r="BX59" s="2">
        <f t="shared" si="61"/>
        <v>0</v>
      </c>
      <c r="BY59" s="2">
        <f t="shared" si="62"/>
        <v>0</v>
      </c>
      <c r="BZ59" s="2">
        <f t="shared" si="63"/>
        <v>0</v>
      </c>
      <c r="CA59" s="2">
        <f t="shared" si="64"/>
        <v>0</v>
      </c>
      <c r="CB59" s="2">
        <f t="shared" si="65"/>
        <v>0</v>
      </c>
      <c r="CC59" s="2">
        <f t="shared" si="66"/>
        <v>0</v>
      </c>
      <c r="CD59" s="2">
        <f t="shared" si="67"/>
        <v>0</v>
      </c>
      <c r="CE59" s="2">
        <f t="shared" si="68"/>
        <v>0</v>
      </c>
    </row>
    <row r="60" spans="1:83" x14ac:dyDescent="0.25">
      <c r="A60" s="10" t="str">
        <f>IF(AND(MID(B60,11,2)="10",MID(B60,7,2)="SV",MID(B60,3,1)="T"),"ТА-1  -  "&amp;VLOOKUP("SVT",Справочники!$B$100:$C$115,2,FALSE),IF(MID(B60,1,2)="00",VLOOKUP(MID(B60,7,2),Справочники!$B$100:$C$115,2,FALSE),IF(MID(B60,3,1)="K","КА",IF(MID(B60,3,1)="T","ТА","-"))&amp;"-"&amp;MID(B60,1,2)*1&amp;IF(MID(B60,IF(MID(B60,11,2)="09",10,9),1)="A","А","")&amp;IF(MID(B60,IF(MID(B60,11,2)="09",10,9),1)="B","Б","")&amp;"  -  "&amp;VLOOKUP(IF(AND(MID(B60,7,2)="SV",MID(B60,3,1)="T"),"SVT",MID(B60,7,2)),Справочники!$B$100:$C$115,2,FALSE)))</f>
        <v>КА-1А  -  Δα_рс</v>
      </c>
      <c r="B60" s="10" t="s">
        <v>1417</v>
      </c>
      <c r="C60" s="18">
        <v>45</v>
      </c>
      <c r="D60" s="18">
        <v>5</v>
      </c>
      <c r="E60" s="22" t="s">
        <v>114</v>
      </c>
      <c r="F60" s="22">
        <v>1</v>
      </c>
      <c r="G60" s="22"/>
      <c r="H60" s="20">
        <f t="shared" ca="1" si="17"/>
        <v>0</v>
      </c>
      <c r="I60" s="16" t="str">
        <f t="shared" si="18"/>
        <v>01K102SVAN26</v>
      </c>
      <c r="J60" s="54">
        <v>29.2</v>
      </c>
      <c r="K60" s="54">
        <v>29.2</v>
      </c>
      <c r="L60" s="54">
        <v>29.2</v>
      </c>
      <c r="M60" s="54">
        <v>29.2</v>
      </c>
      <c r="N60" s="54">
        <v>29.2</v>
      </c>
      <c r="O60" s="54">
        <v>29.2</v>
      </c>
      <c r="P60" s="54">
        <v>29.2</v>
      </c>
      <c r="Q60" s="54">
        <v>29.2</v>
      </c>
      <c r="R60" s="54">
        <v>29.2</v>
      </c>
      <c r="S60" s="54">
        <v>29.2</v>
      </c>
      <c r="T60" s="54">
        <v>29.2</v>
      </c>
      <c r="U60" s="54">
        <v>29.2</v>
      </c>
      <c r="V60" s="54">
        <v>29.2</v>
      </c>
      <c r="W60" s="56">
        <v>29.2</v>
      </c>
      <c r="X60" s="2">
        <f t="shared" ca="1" si="53"/>
        <v>0</v>
      </c>
      <c r="Y60" s="2">
        <f t="shared" ca="1" si="53"/>
        <v>0</v>
      </c>
      <c r="Z60" s="2">
        <f t="shared" ca="1" si="51"/>
        <v>0</v>
      </c>
      <c r="AA60" s="2">
        <f t="shared" ca="1" si="51"/>
        <v>0</v>
      </c>
      <c r="AB60" s="2">
        <f t="shared" ca="1" si="51"/>
        <v>0</v>
      </c>
      <c r="AC60" s="2">
        <f t="shared" ca="1" si="51"/>
        <v>0</v>
      </c>
      <c r="AD60" s="2">
        <f t="shared" ca="1" si="51"/>
        <v>0</v>
      </c>
      <c r="AE60" s="2">
        <f t="shared" ca="1" si="51"/>
        <v>0</v>
      </c>
      <c r="AF60" s="2">
        <f t="shared" ca="1" si="51"/>
        <v>0</v>
      </c>
      <c r="AG60" s="2">
        <f t="shared" ca="1" si="51"/>
        <v>0</v>
      </c>
      <c r="AH60" s="2">
        <f t="shared" ca="1" si="51"/>
        <v>0</v>
      </c>
      <c r="AI60" s="2">
        <f t="shared" ca="1" si="51"/>
        <v>0</v>
      </c>
      <c r="AJ60" s="2">
        <f t="shared" ca="1" si="51"/>
        <v>0</v>
      </c>
      <c r="AK60" s="2">
        <f t="shared" ca="1" si="51"/>
        <v>0</v>
      </c>
      <c r="AL60" s="55">
        <v>10.243322783381403</v>
      </c>
      <c r="AM60" s="55">
        <v>10.117027147488399</v>
      </c>
      <c r="AN60" s="55">
        <v>10.231979909570969</v>
      </c>
      <c r="AO60" s="55">
        <v>10.156549719838289</v>
      </c>
      <c r="AP60" s="55">
        <v>10.261473206761313</v>
      </c>
      <c r="AQ60" s="55">
        <v>10.583146702090099</v>
      </c>
      <c r="AR60" s="55">
        <v>8.4224648157166708</v>
      </c>
      <c r="AS60" s="55">
        <v>10.164647260112906</v>
      </c>
      <c r="AT60" s="55">
        <v>10.190793157780176</v>
      </c>
      <c r="AU60" s="55">
        <v>10.043775174315902</v>
      </c>
      <c r="AV60" s="55">
        <v>10.076719003472183</v>
      </c>
      <c r="AW60" s="55">
        <v>9.9761357701605569</v>
      </c>
      <c r="AX60" s="55">
        <v>9.8429898401843356</v>
      </c>
      <c r="AY60" s="55">
        <v>9.8622659042091669</v>
      </c>
      <c r="AZ60" s="2">
        <f t="shared" ca="1" si="54"/>
        <v>0</v>
      </c>
      <c r="BA60" s="2">
        <f t="shared" ca="1" si="54"/>
        <v>0</v>
      </c>
      <c r="BB60" s="2">
        <f t="shared" ca="1" si="52"/>
        <v>0</v>
      </c>
      <c r="BC60" s="2">
        <f t="shared" ca="1" si="52"/>
        <v>0</v>
      </c>
      <c r="BD60" s="2">
        <f t="shared" ca="1" si="52"/>
        <v>0</v>
      </c>
      <c r="BE60" s="2">
        <f t="shared" ca="1" si="52"/>
        <v>0</v>
      </c>
      <c r="BF60" s="2">
        <f t="shared" ca="1" si="52"/>
        <v>0</v>
      </c>
      <c r="BG60" s="2">
        <f t="shared" ca="1" si="52"/>
        <v>0</v>
      </c>
      <c r="BH60" s="2">
        <f t="shared" ca="1" si="52"/>
        <v>0</v>
      </c>
      <c r="BI60" s="2">
        <f t="shared" ca="1" si="52"/>
        <v>0</v>
      </c>
      <c r="BJ60" s="2">
        <f t="shared" ca="1" si="52"/>
        <v>0</v>
      </c>
      <c r="BK60" s="2">
        <f t="shared" ca="1" si="52"/>
        <v>0</v>
      </c>
      <c r="BL60" s="2">
        <f t="shared" ca="1" si="52"/>
        <v>0</v>
      </c>
      <c r="BM60" s="2">
        <f t="shared" ca="1" si="52"/>
        <v>0</v>
      </c>
      <c r="BN60" s="2" t="str">
        <f t="shared" si="21"/>
        <v>SV</v>
      </c>
      <c r="BO60" s="2">
        <f>IF(AND(COUNTIF(J60:W60,"&gt;0")&gt;6,COUNTIF(J60:W60,"&gt;0")=SUM(BR60:CE60)),SUM(BR60:CE60),0)</f>
        <v>0</v>
      </c>
      <c r="BP60" s="2">
        <f t="shared" si="50"/>
        <v>1</v>
      </c>
      <c r="BR60" s="2">
        <f t="shared" ref="BR60:BR72" si="69">IF(AND(J118 &gt;0,J60&gt;$C60,J60 &gt;1),1,0)</f>
        <v>0</v>
      </c>
      <c r="BS60" s="2">
        <f t="shared" ref="BS60:BS72" si="70">IF(AND(K118 &gt;0,K60&gt;$C60,K60 &gt;1),1,0)</f>
        <v>0</v>
      </c>
      <c r="BT60" s="2">
        <f t="shared" ref="BT60:BT72" si="71">IF(AND(L118 &gt;0,L60&gt;$C60,L60 &gt;1),1,0)</f>
        <v>0</v>
      </c>
      <c r="BU60" s="2">
        <f t="shared" ref="BU60:BU72" si="72">IF(AND(M118 &gt;0,M60&gt;$C60,M60 &gt;1),1,0)</f>
        <v>0</v>
      </c>
      <c r="BV60" s="2">
        <f t="shared" ref="BV60:BV72" si="73">IF(AND(N118 &gt;0,N60&gt;$C60,N60 &gt;1),1,0)</f>
        <v>0</v>
      </c>
      <c r="BW60" s="2">
        <f t="shared" ref="BW60:BW72" si="74">IF(AND(O118 &gt;0,O60&gt;$C60,O60 &gt;1),1,0)</f>
        <v>0</v>
      </c>
      <c r="BX60" s="2">
        <f t="shared" ref="BX60:BX72" si="75">IF(AND(P118 &gt;0,P60&gt;$C60,P60 &gt;1),1,0)</f>
        <v>0</v>
      </c>
      <c r="BY60" s="2">
        <f t="shared" ref="BY60:BY72" si="76">IF(AND(Q118 &gt;0,Q60&gt;$C60,Q60 &gt;1),1,0)</f>
        <v>0</v>
      </c>
      <c r="BZ60" s="2">
        <f t="shared" ref="BZ60:BZ72" si="77">IF(AND(R118 &gt;0,R60&gt;$C60,R60 &gt;1),1,0)</f>
        <v>0</v>
      </c>
      <c r="CA60" s="2">
        <f t="shared" ref="CA60:CA72" si="78">IF(AND(S118 &gt;0,S60&gt;$C60,S60 &gt;1),1,0)</f>
        <v>0</v>
      </c>
      <c r="CB60" s="2">
        <f t="shared" ref="CB60:CB72" si="79">IF(AND(T118 &gt;0,T60&gt;$C60,T60 &gt;1),1,0)</f>
        <v>0</v>
      </c>
      <c r="CC60" s="2">
        <f t="shared" ref="CC60:CC72" si="80">IF(AND(U118 &gt;0,U60&gt;$C60,U60 &gt;1),1,0)</f>
        <v>0</v>
      </c>
      <c r="CD60" s="2">
        <f t="shared" ref="CD60:CD72" si="81">IF(AND(V118 &gt;0,V60&gt;$C60,V60 &gt;1),1,0)</f>
        <v>0</v>
      </c>
      <c r="CE60" s="2">
        <f t="shared" ref="CE60:CE72" si="82">IF(AND(W118 &gt;0,W60&gt;$C60,W60 &gt;1),1,0)</f>
        <v>0</v>
      </c>
    </row>
    <row r="61" spans="1:83" x14ac:dyDescent="0.25">
      <c r="A61" s="10" t="str">
        <f>IF(AND(MID(B61,11,2)="10",MID(B61,7,2)="SV",MID(B61,3,1)="T"),"ТА-1  -  "&amp;VLOOKUP("SVT",Справочники!$B$100:$C$115,2,FALSE),IF(MID(B61,1,2)="00",VLOOKUP(MID(B61,7,2),Справочники!$B$100:$C$115,2,FALSE),IF(MID(B61,3,1)="K","КА",IF(MID(B61,3,1)="T","ТА","-"))&amp;"-"&amp;MID(B61,1,2)*1&amp;IF(MID(B61,IF(MID(B61,11,2)="09",10,9),1)="A","А","")&amp;IF(MID(B61,IF(MID(B61,11,2)="09",10,9),1)="B","Б","")&amp;"  -  "&amp;VLOOKUP(IF(AND(MID(B61,7,2)="SV",MID(B61,3,1)="T"),"SVT",MID(B61,7,2)),Справочники!$B$100:$C$115,2,FALSE)))</f>
        <v>КА-1Б  -  Δα_рс</v>
      </c>
      <c r="B61" s="10" t="s">
        <v>1418</v>
      </c>
      <c r="C61" s="18">
        <v>45</v>
      </c>
      <c r="D61" s="18">
        <v>5</v>
      </c>
      <c r="E61" s="22" t="s">
        <v>114</v>
      </c>
      <c r="F61" s="22">
        <v>1</v>
      </c>
      <c r="G61" s="22"/>
      <c r="H61" s="20">
        <f t="shared" ca="1" si="17"/>
        <v>0</v>
      </c>
      <c r="I61" s="16" t="str">
        <f t="shared" si="18"/>
        <v>01K102SVBN26</v>
      </c>
      <c r="J61" s="54">
        <v>21.9</v>
      </c>
      <c r="K61" s="54">
        <v>21.9</v>
      </c>
      <c r="L61" s="54">
        <v>21.9</v>
      </c>
      <c r="M61" s="54">
        <v>21.9</v>
      </c>
      <c r="N61" s="54">
        <v>21.9</v>
      </c>
      <c r="O61" s="54">
        <v>21.9</v>
      </c>
      <c r="P61" s="54">
        <v>21.9</v>
      </c>
      <c r="Q61" s="54">
        <v>21.9</v>
      </c>
      <c r="R61" s="54">
        <v>21.9</v>
      </c>
      <c r="S61" s="54">
        <v>21.9</v>
      </c>
      <c r="T61" s="54">
        <v>21.9</v>
      </c>
      <c r="U61" s="54">
        <v>21.9</v>
      </c>
      <c r="V61" s="54">
        <v>21.9</v>
      </c>
      <c r="W61" s="56">
        <v>21.9</v>
      </c>
      <c r="X61" s="2">
        <f t="shared" ca="1" si="53"/>
        <v>0</v>
      </c>
      <c r="Y61" s="2">
        <f t="shared" ca="1" si="53"/>
        <v>0</v>
      </c>
      <c r="Z61" s="2">
        <f t="shared" ca="1" si="51"/>
        <v>0</v>
      </c>
      <c r="AA61" s="2">
        <f t="shared" ca="1" si="51"/>
        <v>0</v>
      </c>
      <c r="AB61" s="2">
        <f t="shared" ca="1" si="51"/>
        <v>0</v>
      </c>
      <c r="AC61" s="2">
        <f t="shared" ca="1" si="51"/>
        <v>0</v>
      </c>
      <c r="AD61" s="2">
        <f t="shared" ca="1" si="51"/>
        <v>0</v>
      </c>
      <c r="AE61" s="2">
        <f t="shared" ca="1" si="51"/>
        <v>0</v>
      </c>
      <c r="AF61" s="2">
        <f t="shared" ca="1" si="51"/>
        <v>0</v>
      </c>
      <c r="AG61" s="2">
        <f t="shared" ca="1" si="51"/>
        <v>0</v>
      </c>
      <c r="AH61" s="2">
        <f t="shared" ca="1" si="51"/>
        <v>0</v>
      </c>
      <c r="AI61" s="2">
        <f t="shared" ca="1" si="51"/>
        <v>0</v>
      </c>
      <c r="AJ61" s="2">
        <f t="shared" ca="1" si="51"/>
        <v>0</v>
      </c>
      <c r="AK61" s="2">
        <f t="shared" ca="1" si="51"/>
        <v>0</v>
      </c>
      <c r="AL61" s="55">
        <v>11.690851718650174</v>
      </c>
      <c r="AM61" s="55">
        <v>12.080597065422401</v>
      </c>
      <c r="AN61" s="55">
        <v>12.065718486098067</v>
      </c>
      <c r="AO61" s="55">
        <v>12.194819329722497</v>
      </c>
      <c r="AP61" s="55">
        <v>12.459868646348337</v>
      </c>
      <c r="AQ61" s="55">
        <v>11.85572215754069</v>
      </c>
      <c r="AR61" s="55">
        <v>9.0225619723004176</v>
      </c>
      <c r="AS61" s="55">
        <v>10.915595697136503</v>
      </c>
      <c r="AT61" s="55">
        <v>11.177113762326945</v>
      </c>
      <c r="AU61" s="55">
        <v>11.481421217934164</v>
      </c>
      <c r="AV61" s="55">
        <v>10.998180113684963</v>
      </c>
      <c r="AW61" s="55">
        <v>11.014508909057909</v>
      </c>
      <c r="AX61" s="55">
        <v>10.663333306070106</v>
      </c>
      <c r="AY61" s="55">
        <v>10.644661669522867</v>
      </c>
      <c r="AZ61" s="2">
        <f t="shared" ca="1" si="54"/>
        <v>0</v>
      </c>
      <c r="BA61" s="2">
        <f t="shared" ca="1" si="54"/>
        <v>0</v>
      </c>
      <c r="BB61" s="2">
        <f t="shared" ca="1" si="52"/>
        <v>0</v>
      </c>
      <c r="BC61" s="2">
        <f t="shared" ca="1" si="52"/>
        <v>0</v>
      </c>
      <c r="BD61" s="2">
        <f t="shared" ca="1" si="52"/>
        <v>0</v>
      </c>
      <c r="BE61" s="2">
        <f t="shared" ca="1" si="52"/>
        <v>0</v>
      </c>
      <c r="BF61" s="2">
        <f t="shared" ca="1" si="52"/>
        <v>0</v>
      </c>
      <c r="BG61" s="2">
        <f t="shared" ca="1" si="52"/>
        <v>0</v>
      </c>
      <c r="BH61" s="2">
        <f t="shared" ca="1" si="52"/>
        <v>0</v>
      </c>
      <c r="BI61" s="2">
        <f t="shared" ca="1" si="52"/>
        <v>0</v>
      </c>
      <c r="BJ61" s="2">
        <f t="shared" ca="1" si="52"/>
        <v>0</v>
      </c>
      <c r="BK61" s="2">
        <f t="shared" ca="1" si="52"/>
        <v>0</v>
      </c>
      <c r="BL61" s="2">
        <f t="shared" ca="1" si="52"/>
        <v>0</v>
      </c>
      <c r="BM61" s="2">
        <f t="shared" ca="1" si="52"/>
        <v>0</v>
      </c>
      <c r="BN61" s="2" t="str">
        <f t="shared" si="21"/>
        <v>SV</v>
      </c>
      <c r="BO61" s="2">
        <f>IF(AND(COUNTIF(J61:W61,"&gt;0")&gt;6,COUNTIF(J61:W61,"&gt;0")=SUM(BR61:CE61)),SUM(BR61:CE61),0)</f>
        <v>0</v>
      </c>
      <c r="BP61" s="2">
        <f t="shared" si="50"/>
        <v>1</v>
      </c>
      <c r="BR61" s="2">
        <f t="shared" si="69"/>
        <v>0</v>
      </c>
      <c r="BS61" s="2">
        <f t="shared" si="70"/>
        <v>0</v>
      </c>
      <c r="BT61" s="2">
        <f t="shared" si="71"/>
        <v>0</v>
      </c>
      <c r="BU61" s="2">
        <f t="shared" si="72"/>
        <v>0</v>
      </c>
      <c r="BV61" s="2">
        <f t="shared" si="73"/>
        <v>0</v>
      </c>
      <c r="BW61" s="2">
        <f t="shared" si="74"/>
        <v>0</v>
      </c>
      <c r="BX61" s="2">
        <f t="shared" si="75"/>
        <v>0</v>
      </c>
      <c r="BY61" s="2">
        <f t="shared" si="76"/>
        <v>0</v>
      </c>
      <c r="BZ61" s="2">
        <f t="shared" si="77"/>
        <v>0</v>
      </c>
      <c r="CA61" s="2">
        <f t="shared" si="78"/>
        <v>0</v>
      </c>
      <c r="CB61" s="2">
        <f t="shared" si="79"/>
        <v>0</v>
      </c>
      <c r="CC61" s="2">
        <f t="shared" si="80"/>
        <v>0</v>
      </c>
      <c r="CD61" s="2">
        <f t="shared" si="81"/>
        <v>0</v>
      </c>
      <c r="CE61" s="2">
        <f t="shared" si="82"/>
        <v>0</v>
      </c>
    </row>
    <row r="62" spans="1:83" x14ac:dyDescent="0.25">
      <c r="A62" s="10" t="str">
        <f>IF(AND(MID(B62,11,2)="10",MID(B62,7,2)="SV",MID(B62,3,1)="T"),"ТА-1  -  "&amp;VLOOKUP("SVT",Справочники!$B$100:$C$115,2,FALSE),IF(MID(B62,1,2)="00",VLOOKUP(MID(B62,7,2),Справочники!$B$100:$C$115,2,FALSE),IF(MID(B62,3,1)="K","КА",IF(MID(B62,3,1)="T","ТА","-"))&amp;"-"&amp;MID(B62,1,2)*1&amp;IF(MID(B62,IF(MID(B62,11,2)="09",10,9),1)="A","А","")&amp;IF(MID(B62,IF(MID(B62,11,2)="09",10,9),1)="B","Б","")&amp;"  -  "&amp;VLOOKUP(IF(AND(MID(B62,7,2)="SV",MID(B62,3,1)="T"),"SVT",MID(B62,7,2)),Справочники!$B$100:$C$115,2,FALSE)))</f>
        <v>КА-2А  -  Δα_рс</v>
      </c>
      <c r="B62" s="10" t="s">
        <v>1419</v>
      </c>
      <c r="C62" s="18">
        <v>45</v>
      </c>
      <c r="D62" s="18">
        <v>5</v>
      </c>
      <c r="E62" s="22" t="s">
        <v>114</v>
      </c>
      <c r="F62" s="22">
        <v>1</v>
      </c>
      <c r="G62" s="22"/>
      <c r="H62" s="20">
        <f t="shared" ca="1" si="17"/>
        <v>0</v>
      </c>
      <c r="I62" s="16" t="str">
        <f t="shared" si="18"/>
        <v>02K102SVAN26</v>
      </c>
      <c r="J62" s="54">
        <v>0</v>
      </c>
      <c r="K62" s="54">
        <v>0</v>
      </c>
      <c r="L62" s="54">
        <v>15.7</v>
      </c>
      <c r="M62" s="54">
        <v>15.7</v>
      </c>
      <c r="N62" s="54">
        <v>15.7</v>
      </c>
      <c r="O62" s="54">
        <v>15.7</v>
      </c>
      <c r="P62" s="54">
        <v>15.7</v>
      </c>
      <c r="Q62" s="54">
        <v>15.7</v>
      </c>
      <c r="R62" s="54">
        <v>15.7</v>
      </c>
      <c r="S62" s="54">
        <v>15.7</v>
      </c>
      <c r="T62" s="54">
        <v>15.7</v>
      </c>
      <c r="U62" s="54">
        <v>15.7</v>
      </c>
      <c r="V62" s="54">
        <v>15.7</v>
      </c>
      <c r="W62" s="56">
        <v>15.7</v>
      </c>
      <c r="X62" s="2">
        <f t="shared" ca="1" si="53"/>
        <v>0</v>
      </c>
      <c r="Y62" s="2">
        <f t="shared" ca="1" si="53"/>
        <v>0</v>
      </c>
      <c r="Z62" s="2">
        <f t="shared" ca="1" si="51"/>
        <v>0</v>
      </c>
      <c r="AA62" s="2">
        <f t="shared" ca="1" si="51"/>
        <v>0</v>
      </c>
      <c r="AB62" s="2">
        <f t="shared" ca="1" si="51"/>
        <v>0</v>
      </c>
      <c r="AC62" s="2">
        <f t="shared" ref="AC62:AK90" ca="1" si="83">IF(O62&lt;&gt;"",IF(LEFT($E62,2)="+-",IF(OR(O62&lt;MIN($C62:$D62),O62&gt;MAX($C62:$D62)),1,0),IF(AND(1*$E62&gt;0,O62&gt;MAX($C62:$D62)),1,IF(AND(1*$E62&lt;0,O62&lt;MIN($C62:$D62)),1,0)))+10*IF(SUM(OFFSET($A$118,MATCH(MID($A62,1,SEARCH(" ",$A62)-1)&amp;"  -  ЧЧР",$A$118:$A$139,0)-1,COLUMN(O62)-1,,-($D$3+$F62)))=24*($D$3+$F62),IF(AND(IF(LEFT($E62,2)="+-",IF(OR(O62&lt;MIN($C62:$D62),O62&gt;MAX($C62:$D62)),1,0),IF(AND(1*$E62&gt;0,O62&gt;MAX($C62:$D62)),1,IF(AND(1*$E62&lt;0,O62&lt;MIN($C62:$D62)),1,0)))=1,IF(COLUMN(Y$7)-COLUMN($J$7)&gt;$D$2+$G62,IF(OR(OFFSET(Y62,,-1)=21,OFFSET(Y62,,-1)=42),1,0),0)=1),2,IF(COLUMN(O62)-COLUMN($J$7)&gt;=$D$3-1+$F62,IF(LEFT($E62,2)="+-",IF(OR(AND(O62&gt;MAX($C62:$D62),AVERAGE(OFFSET(O62,,,,-$D$3))-AVERAGE(OFFSET(O62,,-$D$3,,-$F62))&gt;1*SUBSTITUTE($E62,"+-","+")),AND(O62&lt;MIN($C62:$D62),AVERAGE(OFFSET(O62,,,,-$D$3))-AVERAGE(OFFSET(O62,,-$D$3,,-$F62))&lt;1*SUBSTITUTE($E62,"+-","-"))),2,0),IF(1*$E62&gt;0,IF(AVERAGE(OFFSET(O62,,,,-$D$3))-AVERAGE(OFFSET(O62,,-$D$3,,-$F62))&gt;1*$E62,2,0),IF(AVERAGE(OFFSET(O62,,,,-$D$3))-AVERAGE(OFFSET(O62,,-$D$3,,-$F62))&lt;1*$E62,2,0))),0)*IF($C$4="блоки",IF(OR(MID($B62,7,2)="TA",MID($B62,7,2)="KV"),IF(OFFSET($A$118,IFERROR(MATCH("КА-"&amp;MID($A62,4,2)*1&amp;"А  -  ЧЧР",$A$118:$A$139,0),MATCH("КА-"&amp;MID($A62,4,2)*1&amp;"  -  ЧЧР",$A$118:$A$139,0))-1,COLUMN(O62)-1,,)+OFFSET($A$118,IFERROR(MATCH("КА-"&amp;MID($A62,4,2)*1&amp;"Б  -  ЧЧР",$A$118:$A$139,0),MATCH("КА-"&amp;MID($A62,4,2)*1&amp;"  -  ЧЧР",$A$118:$A$139,0))-1,COLUMN(O62)-1,,)=48,1,0),1),1)),0),0)*IF($G62&gt;0,IF(COLUMN(Y$7)-COLUMN($J$7)&gt;=$D$2+$G62,IF(SUM(OFFSET(Y62,,-1,,-$G62))&gt;=$G62*21,2,1),1),2)</f>
        <v>0</v>
      </c>
      <c r="AD62" s="2">
        <f t="shared" ca="1" si="83"/>
        <v>0</v>
      </c>
      <c r="AE62" s="2">
        <f t="shared" ca="1" si="83"/>
        <v>0</v>
      </c>
      <c r="AF62" s="2">
        <f t="shared" ca="1" si="83"/>
        <v>0</v>
      </c>
      <c r="AG62" s="2">
        <f t="shared" ca="1" si="83"/>
        <v>0</v>
      </c>
      <c r="AH62" s="2">
        <f t="shared" ca="1" si="83"/>
        <v>0</v>
      </c>
      <c r="AI62" s="2">
        <f t="shared" ca="1" si="83"/>
        <v>0</v>
      </c>
      <c r="AJ62" s="2">
        <f t="shared" ca="1" si="83"/>
        <v>0</v>
      </c>
      <c r="AK62" s="2">
        <f t="shared" ca="1" si="83"/>
        <v>0</v>
      </c>
      <c r="AL62" s="55">
        <v>0</v>
      </c>
      <c r="AM62" s="55">
        <v>0</v>
      </c>
      <c r="AN62" s="55">
        <v>10.469833022870169</v>
      </c>
      <c r="AO62" s="55">
        <v>10.495100350404611</v>
      </c>
      <c r="AP62" s="55">
        <v>10.319518162944906</v>
      </c>
      <c r="AQ62" s="55">
        <v>10.35743751509586</v>
      </c>
      <c r="AR62" s="55">
        <v>10.160314244920297</v>
      </c>
      <c r="AS62" s="55">
        <v>9.9403145371722719</v>
      </c>
      <c r="AT62" s="55">
        <v>10.160825176086277</v>
      </c>
      <c r="AU62" s="55">
        <v>10.28530168986765</v>
      </c>
      <c r="AV62" s="55">
        <v>9.9487833853610361</v>
      </c>
      <c r="AW62" s="55">
        <v>10.181537838598246</v>
      </c>
      <c r="AX62" s="55">
        <v>9.978434743657667</v>
      </c>
      <c r="AY62" s="55">
        <v>10.075376727286262</v>
      </c>
      <c r="AZ62" s="2">
        <f t="shared" ca="1" si="54"/>
        <v>0</v>
      </c>
      <c r="BA62" s="2">
        <f t="shared" ca="1" si="54"/>
        <v>0</v>
      </c>
      <c r="BB62" s="2">
        <f t="shared" ca="1" si="52"/>
        <v>0</v>
      </c>
      <c r="BC62" s="2">
        <f t="shared" ca="1" si="52"/>
        <v>0</v>
      </c>
      <c r="BD62" s="2">
        <f t="shared" ca="1" si="52"/>
        <v>0</v>
      </c>
      <c r="BE62" s="2">
        <f t="shared" ref="BE62:BM90" ca="1" si="84">COUNTIF(OFFSET(M62,,$D$2+2,COUNTIF(OFFSET($H62,1-ROW($H62),2+4*$D$2,140),"="&amp;OFFSET($H62,,2+4*$D$2))),"&gt;20")</f>
        <v>1</v>
      </c>
      <c r="BF62" s="2">
        <f t="shared" ca="1" si="84"/>
        <v>0</v>
      </c>
      <c r="BG62" s="2">
        <f t="shared" ca="1" si="84"/>
        <v>0</v>
      </c>
      <c r="BH62" s="2">
        <f t="shared" ca="1" si="84"/>
        <v>0</v>
      </c>
      <c r="BI62" s="2">
        <f t="shared" ca="1" si="84"/>
        <v>0</v>
      </c>
      <c r="BJ62" s="2">
        <f t="shared" ca="1" si="84"/>
        <v>0</v>
      </c>
      <c r="BK62" s="2">
        <f t="shared" ca="1" si="84"/>
        <v>0</v>
      </c>
      <c r="BL62" s="2">
        <f t="shared" ca="1" si="84"/>
        <v>1</v>
      </c>
      <c r="BM62" s="2">
        <f t="shared" ca="1" si="84"/>
        <v>0</v>
      </c>
      <c r="BN62" s="2" t="str">
        <f t="shared" si="21"/>
        <v>SV</v>
      </c>
      <c r="BO62" s="2">
        <f>IF(AND(COUNTIF(J62:W62,"&gt;0")&gt;6,COUNTIF(J62:W62,"&gt;0")=SUM(BR62:CE62)),SUM(BR62:CE62),0)</f>
        <v>0</v>
      </c>
      <c r="BP62" s="2">
        <f t="shared" si="50"/>
        <v>1</v>
      </c>
      <c r="BR62" s="2">
        <f t="shared" si="69"/>
        <v>0</v>
      </c>
      <c r="BS62" s="2">
        <f t="shared" si="70"/>
        <v>0</v>
      </c>
      <c r="BT62" s="2">
        <f t="shared" si="71"/>
        <v>0</v>
      </c>
      <c r="BU62" s="2">
        <f t="shared" si="72"/>
        <v>0</v>
      </c>
      <c r="BV62" s="2">
        <f t="shared" si="73"/>
        <v>0</v>
      </c>
      <c r="BW62" s="2">
        <f t="shared" si="74"/>
        <v>0</v>
      </c>
      <c r="BX62" s="2">
        <f t="shared" si="75"/>
        <v>0</v>
      </c>
      <c r="BY62" s="2">
        <f t="shared" si="76"/>
        <v>0</v>
      </c>
      <c r="BZ62" s="2">
        <f t="shared" si="77"/>
        <v>0</v>
      </c>
      <c r="CA62" s="2">
        <f t="shared" si="78"/>
        <v>0</v>
      </c>
      <c r="CB62" s="2">
        <f t="shared" si="79"/>
        <v>0</v>
      </c>
      <c r="CC62" s="2">
        <f t="shared" si="80"/>
        <v>0</v>
      </c>
      <c r="CD62" s="2">
        <f t="shared" si="81"/>
        <v>0</v>
      </c>
      <c r="CE62" s="2">
        <f t="shared" si="82"/>
        <v>0</v>
      </c>
    </row>
    <row r="63" spans="1:83" x14ac:dyDescent="0.25">
      <c r="A63" s="10" t="str">
        <f>IF(AND(MID(B63,11,2)="10",MID(B63,7,2)="SV",MID(B63,3,1)="T"),"ТА-1  -  "&amp;VLOOKUP("SVT",Справочники!$B$100:$C$115,2,FALSE),IF(MID(B63,1,2)="00",VLOOKUP(MID(B63,7,2),Справочники!$B$100:$C$115,2,FALSE),IF(MID(B63,3,1)="K","КА",IF(MID(B63,3,1)="T","ТА","-"))&amp;"-"&amp;MID(B63,1,2)*1&amp;IF(MID(B63,IF(MID(B63,11,2)="09",10,9),1)="A","А","")&amp;IF(MID(B63,IF(MID(B63,11,2)="09",10,9),1)="B","Б","")&amp;"  -  "&amp;VLOOKUP(IF(AND(MID(B63,7,2)="SV",MID(B63,3,1)="T"),"SVT",MID(B63,7,2)),Справочники!$B$100:$C$115,2,FALSE)))</f>
        <v>КА-2Б  -  Δα_рс</v>
      </c>
      <c r="B63" s="10" t="s">
        <v>1420</v>
      </c>
      <c r="C63" s="18">
        <v>45</v>
      </c>
      <c r="D63" s="18">
        <v>5</v>
      </c>
      <c r="E63" s="22" t="s">
        <v>114</v>
      </c>
      <c r="F63" s="22">
        <v>1</v>
      </c>
      <c r="G63" s="22"/>
      <c r="H63" s="20">
        <f t="shared" ca="1" si="17"/>
        <v>0</v>
      </c>
      <c r="I63" s="16" t="str">
        <f t="shared" si="18"/>
        <v>02K102SVBN26</v>
      </c>
      <c r="J63" s="54">
        <v>18.899999999999999</v>
      </c>
      <c r="K63" s="54">
        <v>18.899999999999999</v>
      </c>
      <c r="L63" s="54">
        <v>18.899999999999999</v>
      </c>
      <c r="M63" s="54">
        <v>18.899999999999999</v>
      </c>
      <c r="N63" s="54">
        <v>18.899999999999999</v>
      </c>
      <c r="O63" s="54">
        <v>18.899999999999999</v>
      </c>
      <c r="P63" s="54">
        <v>18.899999999999999</v>
      </c>
      <c r="Q63" s="54">
        <v>18.899999999999999</v>
      </c>
      <c r="R63" s="54">
        <v>18.899999999999999</v>
      </c>
      <c r="S63" s="54">
        <v>18.899999999999999</v>
      </c>
      <c r="T63" s="54">
        <v>18.899999999999999</v>
      </c>
      <c r="U63" s="54">
        <v>18.899999999999999</v>
      </c>
      <c r="V63" s="54">
        <v>18.899999999999999</v>
      </c>
      <c r="W63" s="56">
        <v>18.899999999999999</v>
      </c>
      <c r="X63" s="2">
        <f t="shared" ca="1" si="53"/>
        <v>0</v>
      </c>
      <c r="Y63" s="2">
        <f t="shared" ca="1" si="53"/>
        <v>0</v>
      </c>
      <c r="Z63" s="2">
        <f t="shared" ca="1" si="53"/>
        <v>0</v>
      </c>
      <c r="AA63" s="2">
        <f t="shared" ca="1" si="53"/>
        <v>0</v>
      </c>
      <c r="AB63" s="2">
        <f t="shared" ca="1" si="53"/>
        <v>0</v>
      </c>
      <c r="AC63" s="2">
        <f t="shared" ca="1" si="83"/>
        <v>0</v>
      </c>
      <c r="AD63" s="2">
        <f t="shared" ca="1" si="83"/>
        <v>0</v>
      </c>
      <c r="AE63" s="2">
        <f t="shared" ca="1" si="83"/>
        <v>0</v>
      </c>
      <c r="AF63" s="2">
        <f t="shared" ca="1" si="83"/>
        <v>0</v>
      </c>
      <c r="AG63" s="2">
        <f t="shared" ca="1" si="83"/>
        <v>0</v>
      </c>
      <c r="AH63" s="2">
        <f t="shared" ca="1" si="83"/>
        <v>0</v>
      </c>
      <c r="AI63" s="2">
        <f t="shared" ca="1" si="83"/>
        <v>0</v>
      </c>
      <c r="AJ63" s="2">
        <f t="shared" ca="1" si="83"/>
        <v>0</v>
      </c>
      <c r="AK63" s="2">
        <f t="shared" ca="1" si="83"/>
        <v>0</v>
      </c>
      <c r="AL63" s="55">
        <v>10.612811213844532</v>
      </c>
      <c r="AM63" s="55">
        <v>10.816600907464041</v>
      </c>
      <c r="AN63" s="55">
        <v>11.207295569730423</v>
      </c>
      <c r="AO63" s="55">
        <v>10.217481836249046</v>
      </c>
      <c r="AP63" s="55">
        <v>10.521405847841647</v>
      </c>
      <c r="AQ63" s="55">
        <v>10.404905895298251</v>
      </c>
      <c r="AR63" s="55">
        <v>10.539030670180512</v>
      </c>
      <c r="AS63" s="55">
        <v>10.471446271707805</v>
      </c>
      <c r="AT63" s="55">
        <v>10.724127776312598</v>
      </c>
      <c r="AU63" s="55">
        <v>10.836356411564838</v>
      </c>
      <c r="AV63" s="55">
        <v>10.907838108602251</v>
      </c>
      <c r="AW63" s="55">
        <v>10.582403722199004</v>
      </c>
      <c r="AX63" s="55">
        <v>10.598831769428642</v>
      </c>
      <c r="AY63" s="55">
        <v>10.524113624413365</v>
      </c>
      <c r="AZ63" s="2">
        <f t="shared" ca="1" si="54"/>
        <v>0</v>
      </c>
      <c r="BA63" s="2">
        <f t="shared" ca="1" si="54"/>
        <v>0</v>
      </c>
      <c r="BB63" s="2">
        <f t="shared" ca="1" si="54"/>
        <v>0</v>
      </c>
      <c r="BC63" s="2">
        <f t="shared" ca="1" si="54"/>
        <v>0</v>
      </c>
      <c r="BD63" s="2">
        <f t="shared" ca="1" si="54"/>
        <v>0</v>
      </c>
      <c r="BE63" s="2">
        <f t="shared" ca="1" si="84"/>
        <v>1</v>
      </c>
      <c r="BF63" s="2">
        <f t="shared" ca="1" si="84"/>
        <v>0</v>
      </c>
      <c r="BG63" s="2">
        <f t="shared" ca="1" si="84"/>
        <v>0</v>
      </c>
      <c r="BH63" s="2">
        <f t="shared" ca="1" si="84"/>
        <v>0</v>
      </c>
      <c r="BI63" s="2">
        <f t="shared" ca="1" si="84"/>
        <v>0</v>
      </c>
      <c r="BJ63" s="2">
        <f t="shared" ca="1" si="84"/>
        <v>0</v>
      </c>
      <c r="BK63" s="2">
        <f t="shared" ca="1" si="84"/>
        <v>0</v>
      </c>
      <c r="BL63" s="2">
        <f t="shared" ca="1" si="84"/>
        <v>1</v>
      </c>
      <c r="BM63" s="2">
        <f t="shared" ca="1" si="84"/>
        <v>0</v>
      </c>
      <c r="BN63" s="2" t="str">
        <f t="shared" si="21"/>
        <v>SV</v>
      </c>
      <c r="BO63" s="2">
        <f>IF(AND(COUNTIF(J63:W63,"&gt;0")&gt;6,COUNTIF(J63:W63,"&gt;0")=SUM(BR63:CE63)),SUM(BR63:CE63),0)</f>
        <v>0</v>
      </c>
      <c r="BP63" s="2">
        <f t="shared" si="50"/>
        <v>1</v>
      </c>
      <c r="BR63" s="2">
        <f t="shared" si="69"/>
        <v>0</v>
      </c>
      <c r="BS63" s="2">
        <f t="shared" si="70"/>
        <v>0</v>
      </c>
      <c r="BT63" s="2">
        <f t="shared" si="71"/>
        <v>0</v>
      </c>
      <c r="BU63" s="2">
        <f t="shared" si="72"/>
        <v>0</v>
      </c>
      <c r="BV63" s="2">
        <f t="shared" si="73"/>
        <v>0</v>
      </c>
      <c r="BW63" s="2">
        <f t="shared" si="74"/>
        <v>0</v>
      </c>
      <c r="BX63" s="2">
        <f t="shared" si="75"/>
        <v>0</v>
      </c>
      <c r="BY63" s="2">
        <f t="shared" si="76"/>
        <v>0</v>
      </c>
      <c r="BZ63" s="2">
        <f t="shared" si="77"/>
        <v>0</v>
      </c>
      <c r="CA63" s="2">
        <f t="shared" si="78"/>
        <v>0</v>
      </c>
      <c r="CB63" s="2">
        <f t="shared" si="79"/>
        <v>0</v>
      </c>
      <c r="CC63" s="2">
        <f t="shared" si="80"/>
        <v>0</v>
      </c>
      <c r="CD63" s="2">
        <f t="shared" si="81"/>
        <v>0</v>
      </c>
      <c r="CE63" s="2">
        <f t="shared" si="82"/>
        <v>0</v>
      </c>
    </row>
    <row r="64" spans="1:83" x14ac:dyDescent="0.25">
      <c r="A64" s="10" t="str">
        <f>IF(AND(MID(B64,11,2)="10",MID(B64,7,2)="SV",MID(B64,3,1)="T"),"ТА-1  -  "&amp;VLOOKUP("SVT",Справочники!$B$100:$C$115,2,FALSE),IF(MID(B64,1,2)="00",VLOOKUP(MID(B64,7,2),Справочники!$B$100:$C$115,2,FALSE),IF(MID(B64,3,1)="K","КА",IF(MID(B64,3,1)="T","ТА","-"))&amp;"-"&amp;MID(B64,1,2)*1&amp;IF(MID(B64,IF(MID(B64,11,2)="09",10,9),1)="A","А","")&amp;IF(MID(B64,IF(MID(B64,11,2)="09",10,9),1)="B","Б","")&amp;"  -  "&amp;VLOOKUP(IF(AND(MID(B64,7,2)="SV",MID(B64,3,1)="T"),"SVT",MID(B64,7,2)),Справочники!$B$100:$C$115,2,FALSE)))</f>
        <v>КА-3А  -  Δα_рс</v>
      </c>
      <c r="B64" s="10" t="s">
        <v>1421</v>
      </c>
      <c r="C64" s="18">
        <v>45</v>
      </c>
      <c r="D64" s="18">
        <v>5</v>
      </c>
      <c r="E64" s="22" t="s">
        <v>114</v>
      </c>
      <c r="F64" s="22">
        <v>1</v>
      </c>
      <c r="G64" s="22"/>
      <c r="H64" s="20">
        <f t="shared" ca="1" si="17"/>
        <v>0</v>
      </c>
      <c r="I64" s="16" t="str">
        <f t="shared" si="18"/>
        <v>03K102SVAN26</v>
      </c>
      <c r="J64" s="54">
        <v>2.1</v>
      </c>
      <c r="K64" s="54">
        <v>2.1</v>
      </c>
      <c r="L64" s="54">
        <v>2.1</v>
      </c>
      <c r="M64" s="54">
        <v>2.1</v>
      </c>
      <c r="N64" s="54">
        <v>2.1</v>
      </c>
      <c r="O64" s="54">
        <v>2.1</v>
      </c>
      <c r="P64" s="54">
        <v>2.1</v>
      </c>
      <c r="Q64" s="54">
        <v>2.1</v>
      </c>
      <c r="R64" s="54">
        <v>2.1</v>
      </c>
      <c r="S64" s="54">
        <v>2.1</v>
      </c>
      <c r="T64" s="54">
        <v>2.1</v>
      </c>
      <c r="U64" s="54">
        <v>2.1</v>
      </c>
      <c r="V64" s="54">
        <v>2.1</v>
      </c>
      <c r="W64" s="56">
        <v>0</v>
      </c>
      <c r="X64" s="2">
        <f t="shared" ca="1" si="53"/>
        <v>0</v>
      </c>
      <c r="Y64" s="2">
        <f t="shared" ca="1" si="53"/>
        <v>0</v>
      </c>
      <c r="Z64" s="2">
        <f t="shared" ca="1" si="53"/>
        <v>0</v>
      </c>
      <c r="AA64" s="2">
        <f t="shared" ca="1" si="53"/>
        <v>0</v>
      </c>
      <c r="AB64" s="2">
        <f t="shared" ca="1" si="53"/>
        <v>0</v>
      </c>
      <c r="AC64" s="2">
        <f t="shared" ca="1" si="83"/>
        <v>0</v>
      </c>
      <c r="AD64" s="2">
        <f t="shared" ca="1" si="83"/>
        <v>0</v>
      </c>
      <c r="AE64" s="2">
        <f t="shared" ca="1" si="83"/>
        <v>0</v>
      </c>
      <c r="AF64" s="2">
        <f t="shared" ca="1" si="83"/>
        <v>0</v>
      </c>
      <c r="AG64" s="2">
        <f t="shared" ca="1" si="83"/>
        <v>0</v>
      </c>
      <c r="AH64" s="2">
        <f t="shared" ca="1" si="83"/>
        <v>0</v>
      </c>
      <c r="AI64" s="2">
        <f t="shared" ca="1" si="83"/>
        <v>0</v>
      </c>
      <c r="AJ64" s="2">
        <f t="shared" ca="1" si="83"/>
        <v>0</v>
      </c>
      <c r="AK64" s="2">
        <f t="shared" ca="1" si="83"/>
        <v>0</v>
      </c>
      <c r="AL64" s="55">
        <v>9.802296172782782</v>
      </c>
      <c r="AM64" s="55">
        <v>10.659681208098695</v>
      </c>
      <c r="AN64" s="55">
        <v>10.149022977879767</v>
      </c>
      <c r="AO64" s="55">
        <v>10.162333015167581</v>
      </c>
      <c r="AP64" s="55">
        <v>10.497356610949787</v>
      </c>
      <c r="AQ64" s="55">
        <v>10.626404281152784</v>
      </c>
      <c r="AR64" s="55">
        <v>10.498873976144136</v>
      </c>
      <c r="AS64" s="55">
        <v>10.489487791844573</v>
      </c>
      <c r="AT64" s="55">
        <v>10.521654986807171</v>
      </c>
      <c r="AU64" s="55">
        <v>10.549431176742377</v>
      </c>
      <c r="AV64" s="55">
        <v>10.460968732833324</v>
      </c>
      <c r="AW64" s="55">
        <v>10.260540337357028</v>
      </c>
      <c r="AX64" s="55">
        <v>9.5903745530980977</v>
      </c>
      <c r="AY64" s="55">
        <v>0</v>
      </c>
      <c r="AZ64" s="2">
        <f t="shared" ca="1" si="54"/>
        <v>0</v>
      </c>
      <c r="BA64" s="2">
        <f t="shared" ca="1" si="54"/>
        <v>0</v>
      </c>
      <c r="BB64" s="2">
        <f t="shared" ca="1" si="54"/>
        <v>0</v>
      </c>
      <c r="BC64" s="2">
        <f t="shared" ca="1" si="54"/>
        <v>0</v>
      </c>
      <c r="BD64" s="2">
        <f t="shared" ca="1" si="54"/>
        <v>0</v>
      </c>
      <c r="BE64" s="2">
        <f t="shared" ca="1" si="84"/>
        <v>1</v>
      </c>
      <c r="BF64" s="2">
        <f t="shared" ca="1" si="84"/>
        <v>0</v>
      </c>
      <c r="BG64" s="2">
        <f t="shared" ca="1" si="84"/>
        <v>0</v>
      </c>
      <c r="BH64" s="2">
        <f t="shared" ca="1" si="84"/>
        <v>0</v>
      </c>
      <c r="BI64" s="2">
        <f t="shared" ca="1" si="84"/>
        <v>0</v>
      </c>
      <c r="BJ64" s="2">
        <f t="shared" ca="1" si="84"/>
        <v>0</v>
      </c>
      <c r="BK64" s="2">
        <f t="shared" ca="1" si="84"/>
        <v>0</v>
      </c>
      <c r="BL64" s="2">
        <f t="shared" ca="1" si="84"/>
        <v>1</v>
      </c>
      <c r="BM64" s="2">
        <f t="shared" ca="1" si="84"/>
        <v>0</v>
      </c>
      <c r="BN64" s="2" t="str">
        <f t="shared" si="21"/>
        <v>SV</v>
      </c>
      <c r="BP64" s="2">
        <f t="shared" si="50"/>
        <v>1</v>
      </c>
      <c r="BR64" s="2">
        <f t="shared" si="69"/>
        <v>0</v>
      </c>
      <c r="BS64" s="2">
        <f t="shared" si="70"/>
        <v>0</v>
      </c>
      <c r="BT64" s="2">
        <f t="shared" si="71"/>
        <v>0</v>
      </c>
      <c r="BU64" s="2">
        <f t="shared" si="72"/>
        <v>0</v>
      </c>
      <c r="BV64" s="2">
        <f t="shared" si="73"/>
        <v>0</v>
      </c>
      <c r="BW64" s="2">
        <f t="shared" si="74"/>
        <v>0</v>
      </c>
      <c r="BX64" s="2">
        <f t="shared" si="75"/>
        <v>0</v>
      </c>
      <c r="BY64" s="2">
        <f t="shared" si="76"/>
        <v>0</v>
      </c>
      <c r="BZ64" s="2">
        <f t="shared" si="77"/>
        <v>0</v>
      </c>
      <c r="CA64" s="2">
        <f t="shared" si="78"/>
        <v>0</v>
      </c>
      <c r="CB64" s="2">
        <f t="shared" si="79"/>
        <v>0</v>
      </c>
      <c r="CC64" s="2">
        <f t="shared" si="80"/>
        <v>0</v>
      </c>
      <c r="CD64" s="2">
        <f t="shared" si="81"/>
        <v>0</v>
      </c>
      <c r="CE64" s="2">
        <f t="shared" si="82"/>
        <v>0</v>
      </c>
    </row>
    <row r="65" spans="1:83" x14ac:dyDescent="0.25">
      <c r="A65" s="10" t="str">
        <f>IF(AND(MID(B65,11,2)="10",MID(B65,7,2)="SV",MID(B65,3,1)="T"),"ТА-1  -  "&amp;VLOOKUP("SVT",Справочники!$B$100:$C$115,2,FALSE),IF(MID(B65,1,2)="00",VLOOKUP(MID(B65,7,2),Справочники!$B$100:$C$115,2,FALSE),IF(MID(B65,3,1)="K","КА",IF(MID(B65,3,1)="T","ТА","-"))&amp;"-"&amp;MID(B65,1,2)*1&amp;IF(MID(B65,IF(MID(B65,11,2)="09",10,9),1)="A","А","")&amp;IF(MID(B65,IF(MID(B65,11,2)="09",10,9),1)="B","Б","")&amp;"  -  "&amp;VLOOKUP(IF(AND(MID(B65,7,2)="SV",MID(B65,3,1)="T"),"SVT",MID(B65,7,2)),Справочники!$B$100:$C$115,2,FALSE)))</f>
        <v>КА-3Б  -  Δα_рс</v>
      </c>
      <c r="B65" s="10" t="s">
        <v>1422</v>
      </c>
      <c r="C65" s="18">
        <v>45</v>
      </c>
      <c r="D65" s="18">
        <v>5</v>
      </c>
      <c r="E65" s="22" t="s">
        <v>114</v>
      </c>
      <c r="F65" s="22">
        <v>1</v>
      </c>
      <c r="G65" s="22"/>
      <c r="H65" s="20">
        <f t="shared" ca="1" si="17"/>
        <v>0</v>
      </c>
      <c r="I65" s="16" t="str">
        <f t="shared" si="18"/>
        <v>03K102SVBN26</v>
      </c>
      <c r="J65" s="54">
        <v>6.4</v>
      </c>
      <c r="K65" s="54">
        <v>6.4</v>
      </c>
      <c r="L65" s="54">
        <v>6.4</v>
      </c>
      <c r="M65" s="54">
        <v>6.4</v>
      </c>
      <c r="N65" s="54">
        <v>6.4</v>
      </c>
      <c r="O65" s="54">
        <v>6.4</v>
      </c>
      <c r="P65" s="54">
        <v>6.4</v>
      </c>
      <c r="Q65" s="54">
        <v>6.4</v>
      </c>
      <c r="R65" s="54">
        <v>6.4</v>
      </c>
      <c r="S65" s="54">
        <v>6.4</v>
      </c>
      <c r="T65" s="54">
        <v>6.4</v>
      </c>
      <c r="U65" s="54">
        <v>6.4</v>
      </c>
      <c r="V65" s="54">
        <v>6.4</v>
      </c>
      <c r="W65" s="56">
        <v>0</v>
      </c>
      <c r="X65" s="2">
        <f t="shared" ca="1" si="53"/>
        <v>0</v>
      </c>
      <c r="Y65" s="2">
        <f t="shared" ca="1" si="53"/>
        <v>0</v>
      </c>
      <c r="Z65" s="2">
        <f t="shared" ca="1" si="53"/>
        <v>0</v>
      </c>
      <c r="AA65" s="2">
        <f t="shared" ca="1" si="53"/>
        <v>0</v>
      </c>
      <c r="AB65" s="2">
        <f t="shared" ca="1" si="53"/>
        <v>0</v>
      </c>
      <c r="AC65" s="2">
        <f t="shared" ca="1" si="83"/>
        <v>0</v>
      </c>
      <c r="AD65" s="2">
        <f t="shared" ca="1" si="83"/>
        <v>0</v>
      </c>
      <c r="AE65" s="2">
        <f t="shared" ca="1" si="83"/>
        <v>0</v>
      </c>
      <c r="AF65" s="2">
        <f t="shared" ca="1" si="83"/>
        <v>0</v>
      </c>
      <c r="AG65" s="2">
        <f t="shared" ca="1" si="83"/>
        <v>0</v>
      </c>
      <c r="AH65" s="2">
        <f t="shared" ca="1" si="83"/>
        <v>0</v>
      </c>
      <c r="AI65" s="2">
        <f t="shared" ca="1" si="83"/>
        <v>0</v>
      </c>
      <c r="AJ65" s="2">
        <f t="shared" ca="1" si="83"/>
        <v>0</v>
      </c>
      <c r="AK65" s="2">
        <f t="shared" ca="1" si="83"/>
        <v>0</v>
      </c>
      <c r="AL65" s="55">
        <v>9.5698853948035882</v>
      </c>
      <c r="AM65" s="55">
        <v>10.344006631083799</v>
      </c>
      <c r="AN65" s="55">
        <v>9.8069175072779302</v>
      </c>
      <c r="AO65" s="55">
        <v>9.8901602157610107</v>
      </c>
      <c r="AP65" s="55">
        <v>10.270702691480377</v>
      </c>
      <c r="AQ65" s="55">
        <v>10.131656461530797</v>
      </c>
      <c r="AR65" s="55">
        <v>10.116860275256286</v>
      </c>
      <c r="AS65" s="55">
        <v>10.098288779543779</v>
      </c>
      <c r="AT65" s="55">
        <v>10.008874011765773</v>
      </c>
      <c r="AU65" s="55">
        <v>9.9369106478384541</v>
      </c>
      <c r="AV65" s="55">
        <v>10.061051356525358</v>
      </c>
      <c r="AW65" s="55">
        <v>10.134684530523634</v>
      </c>
      <c r="AX65" s="55">
        <v>8.9162623960235461</v>
      </c>
      <c r="AY65" s="55">
        <v>0</v>
      </c>
      <c r="AZ65" s="2">
        <f t="shared" ca="1" si="54"/>
        <v>0</v>
      </c>
      <c r="BA65" s="2">
        <f t="shared" ca="1" si="54"/>
        <v>0</v>
      </c>
      <c r="BB65" s="2">
        <f t="shared" ca="1" si="54"/>
        <v>0</v>
      </c>
      <c r="BC65" s="2">
        <f t="shared" ca="1" si="54"/>
        <v>0</v>
      </c>
      <c r="BD65" s="2">
        <f t="shared" ca="1" si="54"/>
        <v>0</v>
      </c>
      <c r="BE65" s="2">
        <f t="shared" ca="1" si="84"/>
        <v>1</v>
      </c>
      <c r="BF65" s="2">
        <f t="shared" ca="1" si="84"/>
        <v>0</v>
      </c>
      <c r="BG65" s="2">
        <f t="shared" ca="1" si="84"/>
        <v>0</v>
      </c>
      <c r="BH65" s="2">
        <f t="shared" ca="1" si="84"/>
        <v>0</v>
      </c>
      <c r="BI65" s="2">
        <f t="shared" ca="1" si="84"/>
        <v>0</v>
      </c>
      <c r="BJ65" s="2">
        <f t="shared" ca="1" si="84"/>
        <v>0</v>
      </c>
      <c r="BK65" s="2">
        <f t="shared" ca="1" si="84"/>
        <v>0</v>
      </c>
      <c r="BL65" s="2">
        <f t="shared" ca="1" si="84"/>
        <v>1</v>
      </c>
      <c r="BM65" s="2">
        <f t="shared" ca="1" si="84"/>
        <v>0</v>
      </c>
      <c r="BN65" s="2" t="str">
        <f t="shared" si="21"/>
        <v>SV</v>
      </c>
      <c r="BP65" s="2">
        <f t="shared" si="50"/>
        <v>1</v>
      </c>
      <c r="BR65" s="2">
        <f t="shared" si="69"/>
        <v>0</v>
      </c>
      <c r="BS65" s="2">
        <f t="shared" si="70"/>
        <v>0</v>
      </c>
      <c r="BT65" s="2">
        <f t="shared" si="71"/>
        <v>0</v>
      </c>
      <c r="BU65" s="2">
        <f t="shared" si="72"/>
        <v>0</v>
      </c>
      <c r="BV65" s="2">
        <f t="shared" si="73"/>
        <v>0</v>
      </c>
      <c r="BW65" s="2">
        <f t="shared" si="74"/>
        <v>0</v>
      </c>
      <c r="BX65" s="2">
        <f t="shared" si="75"/>
        <v>0</v>
      </c>
      <c r="BY65" s="2">
        <f t="shared" si="76"/>
        <v>0</v>
      </c>
      <c r="BZ65" s="2">
        <f t="shared" si="77"/>
        <v>0</v>
      </c>
      <c r="CA65" s="2">
        <f t="shared" si="78"/>
        <v>0</v>
      </c>
      <c r="CB65" s="2">
        <f t="shared" si="79"/>
        <v>0</v>
      </c>
      <c r="CC65" s="2">
        <f t="shared" si="80"/>
        <v>0</v>
      </c>
      <c r="CD65" s="2">
        <f t="shared" si="81"/>
        <v>0</v>
      </c>
      <c r="CE65" s="2">
        <f t="shared" si="82"/>
        <v>0</v>
      </c>
    </row>
    <row r="66" spans="1:83" x14ac:dyDescent="0.25">
      <c r="A66" s="10" t="str">
        <f>IF(AND(MID(B66,11,2)="10",MID(B66,7,2)="SV",MID(B66,3,1)="T"),"ТА-1  -  "&amp;VLOOKUP("SVT",Справочники!$B$100:$C$115,2,FALSE),IF(MID(B66,1,2)="00",VLOOKUP(MID(B66,7,2),Справочники!$B$100:$C$115,2,FALSE),IF(MID(B66,3,1)="K","КА",IF(MID(B66,3,1)="T","ТА","-"))&amp;"-"&amp;MID(B66,1,2)*1&amp;IF(MID(B66,IF(MID(B66,11,2)="09",10,9),1)="A","А","")&amp;IF(MID(B66,IF(MID(B66,11,2)="09",10,9),1)="B","Б","")&amp;"  -  "&amp;VLOOKUP(IF(AND(MID(B66,7,2)="SV",MID(B66,3,1)="T"),"SVT",MID(B66,7,2)),Справочники!$B$100:$C$115,2,FALSE)))</f>
        <v>КА-4А  -  Δα_рс</v>
      </c>
      <c r="B66" s="10" t="s">
        <v>1423</v>
      </c>
      <c r="C66" s="18">
        <v>45</v>
      </c>
      <c r="D66" s="18">
        <v>5</v>
      </c>
      <c r="E66" s="22" t="s">
        <v>114</v>
      </c>
      <c r="F66" s="22">
        <v>1</v>
      </c>
      <c r="G66" s="22"/>
      <c r="H66" s="20">
        <f t="shared" ca="1" si="17"/>
        <v>0</v>
      </c>
      <c r="I66" s="16" t="str">
        <f t="shared" si="18"/>
        <v>04K102SVAN26</v>
      </c>
      <c r="J66" s="54">
        <v>30.2</v>
      </c>
      <c r="K66" s="54">
        <v>30.2</v>
      </c>
      <c r="L66" s="54">
        <v>30.2</v>
      </c>
      <c r="M66" s="54">
        <v>30.2</v>
      </c>
      <c r="N66" s="54">
        <v>30.2</v>
      </c>
      <c r="O66" s="54">
        <v>30.2</v>
      </c>
      <c r="P66" s="54">
        <v>30.2</v>
      </c>
      <c r="Q66" s="54">
        <v>30.2</v>
      </c>
      <c r="R66" s="54">
        <v>30.2</v>
      </c>
      <c r="S66" s="54">
        <v>30.2</v>
      </c>
      <c r="T66" s="54">
        <v>30.2</v>
      </c>
      <c r="U66" s="54">
        <v>30.2</v>
      </c>
      <c r="V66" s="54">
        <v>30.2</v>
      </c>
      <c r="W66" s="56">
        <v>30.2</v>
      </c>
      <c r="X66" s="2">
        <f t="shared" ca="1" si="53"/>
        <v>0</v>
      </c>
      <c r="Y66" s="2">
        <f t="shared" ca="1" si="53"/>
        <v>0</v>
      </c>
      <c r="Z66" s="2">
        <f t="shared" ca="1" si="53"/>
        <v>0</v>
      </c>
      <c r="AA66" s="2">
        <f t="shared" ca="1" si="53"/>
        <v>0</v>
      </c>
      <c r="AB66" s="2">
        <f t="shared" ca="1" si="53"/>
        <v>0</v>
      </c>
      <c r="AC66" s="2">
        <f t="shared" ca="1" si="83"/>
        <v>0</v>
      </c>
      <c r="AD66" s="2">
        <f t="shared" ca="1" si="83"/>
        <v>0</v>
      </c>
      <c r="AE66" s="2">
        <f t="shared" ca="1" si="83"/>
        <v>0</v>
      </c>
      <c r="AF66" s="2">
        <f t="shared" ca="1" si="83"/>
        <v>0</v>
      </c>
      <c r="AG66" s="2">
        <f t="shared" ca="1" si="83"/>
        <v>0</v>
      </c>
      <c r="AH66" s="2">
        <f t="shared" ca="1" si="83"/>
        <v>0</v>
      </c>
      <c r="AI66" s="2">
        <f t="shared" ca="1" si="83"/>
        <v>0</v>
      </c>
      <c r="AJ66" s="2">
        <f t="shared" ca="1" si="83"/>
        <v>0</v>
      </c>
      <c r="AK66" s="2">
        <f t="shared" ca="1" si="83"/>
        <v>0</v>
      </c>
      <c r="AL66" s="55">
        <v>10.475207007392996</v>
      </c>
      <c r="AM66" s="55">
        <v>10.688436360258645</v>
      </c>
      <c r="AN66" s="55">
        <v>10.430075301749126</v>
      </c>
      <c r="AO66" s="55">
        <v>10.306011337127408</v>
      </c>
      <c r="AP66" s="55">
        <v>10.378445433367821</v>
      </c>
      <c r="AQ66" s="55">
        <v>10.309320388352221</v>
      </c>
      <c r="AR66" s="55">
        <v>10.377531531611016</v>
      </c>
      <c r="AS66" s="55">
        <v>10.394614629162922</v>
      </c>
      <c r="AT66" s="55">
        <v>10.47036503558008</v>
      </c>
      <c r="AU66" s="55">
        <v>10.62358462646268</v>
      </c>
      <c r="AV66" s="55">
        <v>10.492639540642186</v>
      </c>
      <c r="AW66" s="55">
        <v>10.293902956602837</v>
      </c>
      <c r="AX66" s="55">
        <v>10.340120401289628</v>
      </c>
      <c r="AY66" s="55">
        <v>10.387450411222108</v>
      </c>
      <c r="AZ66" s="2">
        <f t="shared" ca="1" si="54"/>
        <v>0</v>
      </c>
      <c r="BA66" s="2">
        <f t="shared" ca="1" si="54"/>
        <v>0</v>
      </c>
      <c r="BB66" s="2">
        <f t="shared" ca="1" si="54"/>
        <v>0</v>
      </c>
      <c r="BC66" s="2">
        <f t="shared" ca="1" si="54"/>
        <v>0</v>
      </c>
      <c r="BD66" s="2">
        <f t="shared" ca="1" si="54"/>
        <v>0</v>
      </c>
      <c r="BE66" s="2">
        <f t="shared" ca="1" si="84"/>
        <v>1</v>
      </c>
      <c r="BF66" s="2">
        <f t="shared" ca="1" si="84"/>
        <v>0</v>
      </c>
      <c r="BG66" s="2">
        <f t="shared" ca="1" si="84"/>
        <v>0</v>
      </c>
      <c r="BH66" s="2">
        <f t="shared" ca="1" si="84"/>
        <v>0</v>
      </c>
      <c r="BI66" s="2">
        <f t="shared" ca="1" si="84"/>
        <v>0</v>
      </c>
      <c r="BJ66" s="2">
        <f t="shared" ca="1" si="84"/>
        <v>0</v>
      </c>
      <c r="BK66" s="2">
        <f t="shared" ca="1" si="84"/>
        <v>0</v>
      </c>
      <c r="BL66" s="2">
        <f t="shared" ca="1" si="84"/>
        <v>1</v>
      </c>
      <c r="BM66" s="2">
        <f t="shared" ca="1" si="84"/>
        <v>0</v>
      </c>
      <c r="BN66" s="2" t="str">
        <f t="shared" si="21"/>
        <v>SV</v>
      </c>
      <c r="BO66" s="2">
        <f>IF(AND(COUNTIF(J66:W66,"&gt;0")&gt;6,COUNTIF(J66:W66,"&gt;0")=SUM(BR66:CE66)),SUM(BR66:CE66),0)</f>
        <v>0</v>
      </c>
      <c r="BP66" s="2">
        <f t="shared" si="50"/>
        <v>1</v>
      </c>
      <c r="BR66" s="2">
        <f t="shared" si="69"/>
        <v>0</v>
      </c>
      <c r="BS66" s="2">
        <f t="shared" si="70"/>
        <v>0</v>
      </c>
      <c r="BT66" s="2">
        <f t="shared" si="71"/>
        <v>0</v>
      </c>
      <c r="BU66" s="2">
        <f t="shared" si="72"/>
        <v>0</v>
      </c>
      <c r="BV66" s="2">
        <f t="shared" si="73"/>
        <v>0</v>
      </c>
      <c r="BW66" s="2">
        <f t="shared" si="74"/>
        <v>0</v>
      </c>
      <c r="BX66" s="2">
        <f t="shared" si="75"/>
        <v>0</v>
      </c>
      <c r="BY66" s="2">
        <f t="shared" si="76"/>
        <v>0</v>
      </c>
      <c r="BZ66" s="2">
        <f t="shared" si="77"/>
        <v>0</v>
      </c>
      <c r="CA66" s="2">
        <f t="shared" si="78"/>
        <v>0</v>
      </c>
      <c r="CB66" s="2">
        <f t="shared" si="79"/>
        <v>0</v>
      </c>
      <c r="CC66" s="2">
        <f t="shared" si="80"/>
        <v>0</v>
      </c>
      <c r="CD66" s="2">
        <f t="shared" si="81"/>
        <v>0</v>
      </c>
      <c r="CE66" s="2">
        <f t="shared" si="82"/>
        <v>0</v>
      </c>
    </row>
    <row r="67" spans="1:83" x14ac:dyDescent="0.25">
      <c r="A67" s="10" t="str">
        <f>IF(AND(MID(B67,11,2)="10",MID(B67,7,2)="SV",MID(B67,3,1)="T"),"ТА-1  -  "&amp;VLOOKUP("SVT",Справочники!$B$100:$C$115,2,FALSE),IF(MID(B67,1,2)="00",VLOOKUP(MID(B67,7,2),Справочники!$B$100:$C$115,2,FALSE),IF(MID(B67,3,1)="K","КА",IF(MID(B67,3,1)="T","ТА","-"))&amp;"-"&amp;MID(B67,1,2)*1&amp;IF(MID(B67,IF(MID(B67,11,2)="09",10,9),1)="A","А","")&amp;IF(MID(B67,IF(MID(B67,11,2)="09",10,9),1)="B","Б","")&amp;"  -  "&amp;VLOOKUP(IF(AND(MID(B67,7,2)="SV",MID(B67,3,1)="T"),"SVT",MID(B67,7,2)),Справочники!$B$100:$C$115,2,FALSE)))</f>
        <v>КА-4Б  -  Δα_рс</v>
      </c>
      <c r="B67" s="10" t="s">
        <v>1424</v>
      </c>
      <c r="C67" s="18">
        <v>45</v>
      </c>
      <c r="D67" s="18">
        <v>5</v>
      </c>
      <c r="E67" s="22" t="s">
        <v>114</v>
      </c>
      <c r="F67" s="22">
        <v>1</v>
      </c>
      <c r="G67" s="22"/>
      <c r="H67" s="20">
        <f t="shared" ca="1" si="17"/>
        <v>0</v>
      </c>
      <c r="I67" s="16" t="str">
        <f t="shared" si="18"/>
        <v>04K102SVBN26</v>
      </c>
      <c r="J67" s="54">
        <v>9</v>
      </c>
      <c r="K67" s="54">
        <v>9</v>
      </c>
      <c r="L67" s="54">
        <v>9</v>
      </c>
      <c r="M67" s="54">
        <v>9</v>
      </c>
      <c r="N67" s="54">
        <v>9</v>
      </c>
      <c r="O67" s="54">
        <v>9</v>
      </c>
      <c r="P67" s="54">
        <v>9</v>
      </c>
      <c r="Q67" s="54">
        <v>9</v>
      </c>
      <c r="R67" s="54">
        <v>9</v>
      </c>
      <c r="S67" s="54">
        <v>9</v>
      </c>
      <c r="T67" s="54">
        <v>9</v>
      </c>
      <c r="U67" s="54">
        <v>9</v>
      </c>
      <c r="V67" s="54">
        <v>9</v>
      </c>
      <c r="W67" s="56">
        <v>9</v>
      </c>
      <c r="X67" s="2">
        <f t="shared" ca="1" si="53"/>
        <v>0</v>
      </c>
      <c r="Y67" s="2">
        <f t="shared" ca="1" si="53"/>
        <v>0</v>
      </c>
      <c r="Z67" s="2">
        <f t="shared" ca="1" si="53"/>
        <v>0</v>
      </c>
      <c r="AA67" s="2">
        <f t="shared" ca="1" si="53"/>
        <v>0</v>
      </c>
      <c r="AB67" s="2">
        <f t="shared" ca="1" si="53"/>
        <v>0</v>
      </c>
      <c r="AC67" s="2">
        <f t="shared" ca="1" si="83"/>
        <v>0</v>
      </c>
      <c r="AD67" s="2">
        <f t="shared" ca="1" si="83"/>
        <v>0</v>
      </c>
      <c r="AE67" s="2">
        <f t="shared" ca="1" si="83"/>
        <v>0</v>
      </c>
      <c r="AF67" s="2">
        <f t="shared" ca="1" si="83"/>
        <v>0</v>
      </c>
      <c r="AG67" s="2">
        <f t="shared" ca="1" si="83"/>
        <v>0</v>
      </c>
      <c r="AH67" s="2">
        <f t="shared" ca="1" si="83"/>
        <v>0</v>
      </c>
      <c r="AI67" s="2">
        <f t="shared" ca="1" si="83"/>
        <v>0</v>
      </c>
      <c r="AJ67" s="2">
        <f t="shared" ca="1" si="83"/>
        <v>0</v>
      </c>
      <c r="AK67" s="2">
        <f t="shared" ca="1" si="83"/>
        <v>0</v>
      </c>
      <c r="AL67" s="55">
        <v>10.235390783437939</v>
      </c>
      <c r="AM67" s="55">
        <v>10.380853374322784</v>
      </c>
      <c r="AN67" s="55">
        <v>10.301353529046411</v>
      </c>
      <c r="AO67" s="55">
        <v>10.196095014342781</v>
      </c>
      <c r="AP67" s="55">
        <v>10.283591327665238</v>
      </c>
      <c r="AQ67" s="55">
        <v>10.240471241229784</v>
      </c>
      <c r="AR67" s="55">
        <v>10.341868384354916</v>
      </c>
      <c r="AS67" s="55">
        <v>10.34405483736905</v>
      </c>
      <c r="AT67" s="55">
        <v>10.334399333611714</v>
      </c>
      <c r="AU67" s="55">
        <v>10.431118942700394</v>
      </c>
      <c r="AV67" s="55">
        <v>10.353413603069097</v>
      </c>
      <c r="AW67" s="55">
        <v>10.398492544447464</v>
      </c>
      <c r="AX67" s="55">
        <v>10.68814882003147</v>
      </c>
      <c r="AY67" s="55">
        <v>10.423552382209266</v>
      </c>
      <c r="AZ67" s="2">
        <f t="shared" ca="1" si="54"/>
        <v>0</v>
      </c>
      <c r="BA67" s="2">
        <f t="shared" ca="1" si="54"/>
        <v>0</v>
      </c>
      <c r="BB67" s="2">
        <f t="shared" ca="1" si="54"/>
        <v>0</v>
      </c>
      <c r="BC67" s="2">
        <f t="shared" ca="1" si="54"/>
        <v>0</v>
      </c>
      <c r="BD67" s="2">
        <f t="shared" ca="1" si="54"/>
        <v>0</v>
      </c>
      <c r="BE67" s="2">
        <f t="shared" ca="1" si="84"/>
        <v>1</v>
      </c>
      <c r="BF67" s="2">
        <f t="shared" ca="1" si="84"/>
        <v>0</v>
      </c>
      <c r="BG67" s="2">
        <f t="shared" ca="1" si="84"/>
        <v>0</v>
      </c>
      <c r="BH67" s="2">
        <f t="shared" ca="1" si="84"/>
        <v>0</v>
      </c>
      <c r="BI67" s="2">
        <f t="shared" ca="1" si="84"/>
        <v>0</v>
      </c>
      <c r="BJ67" s="2">
        <f t="shared" ca="1" si="84"/>
        <v>0</v>
      </c>
      <c r="BK67" s="2">
        <f t="shared" ca="1" si="84"/>
        <v>0</v>
      </c>
      <c r="BL67" s="2">
        <f t="shared" ca="1" si="84"/>
        <v>1</v>
      </c>
      <c r="BM67" s="2">
        <f t="shared" ca="1" si="84"/>
        <v>0</v>
      </c>
      <c r="BN67" s="2" t="str">
        <f t="shared" si="21"/>
        <v>SV</v>
      </c>
      <c r="BO67" s="2">
        <f>IF(AND(COUNTIF(J67:W67,"&gt;0")&gt;6,COUNTIF(J67:W67,"&gt;0")=SUM(BR67:CE67)),SUM(BR67:CE67),0)</f>
        <v>0</v>
      </c>
      <c r="BP67" s="2">
        <f t="shared" si="50"/>
        <v>1</v>
      </c>
      <c r="BR67" s="2">
        <f t="shared" si="69"/>
        <v>0</v>
      </c>
      <c r="BS67" s="2">
        <f t="shared" si="70"/>
        <v>0</v>
      </c>
      <c r="BT67" s="2">
        <f t="shared" si="71"/>
        <v>0</v>
      </c>
      <c r="BU67" s="2">
        <f t="shared" si="72"/>
        <v>0</v>
      </c>
      <c r="BV67" s="2">
        <f t="shared" si="73"/>
        <v>0</v>
      </c>
      <c r="BW67" s="2">
        <f t="shared" si="74"/>
        <v>0</v>
      </c>
      <c r="BX67" s="2">
        <f t="shared" si="75"/>
        <v>0</v>
      </c>
      <c r="BY67" s="2">
        <f t="shared" si="76"/>
        <v>0</v>
      </c>
      <c r="BZ67" s="2">
        <f t="shared" si="77"/>
        <v>0</v>
      </c>
      <c r="CA67" s="2">
        <f t="shared" si="78"/>
        <v>0</v>
      </c>
      <c r="CB67" s="2">
        <f t="shared" si="79"/>
        <v>0</v>
      </c>
      <c r="CC67" s="2">
        <f t="shared" si="80"/>
        <v>0</v>
      </c>
      <c r="CD67" s="2">
        <f t="shared" si="81"/>
        <v>0</v>
      </c>
      <c r="CE67" s="2">
        <f t="shared" si="82"/>
        <v>0</v>
      </c>
    </row>
    <row r="68" spans="1:83" x14ac:dyDescent="0.25">
      <c r="A68" s="10" t="str">
        <f>IF(AND(MID(B68,11,2)="10",MID(B68,7,2)="SV",MID(B68,3,1)="T"),"ТА-1  -  "&amp;VLOOKUP("SVT",Справочники!$B$100:$C$115,2,FALSE),IF(MID(B68,1,2)="00",VLOOKUP(MID(B68,7,2),Справочники!$B$100:$C$115,2,FALSE),IF(MID(B68,3,1)="K","КА",IF(MID(B68,3,1)="T","ТА","-"))&amp;"-"&amp;MID(B68,1,2)*1&amp;IF(MID(B68,IF(MID(B68,11,2)="09",10,9),1)="A","А","")&amp;IF(MID(B68,IF(MID(B68,11,2)="09",10,9),1)="B","Б","")&amp;"  -  "&amp;VLOOKUP(IF(AND(MID(B68,7,2)="SV",MID(B68,3,1)="T"),"SVT",MID(B68,7,2)),Справочники!$B$100:$C$115,2,FALSE)))</f>
        <v>КА-5  -  Δα_рс</v>
      </c>
      <c r="B68" s="10" t="s">
        <v>1425</v>
      </c>
      <c r="C68" s="18">
        <v>45</v>
      </c>
      <c r="D68" s="18">
        <v>5</v>
      </c>
      <c r="E68" s="22" t="s">
        <v>114</v>
      </c>
      <c r="F68" s="22">
        <v>1</v>
      </c>
      <c r="G68" s="22"/>
      <c r="H68" s="20">
        <f t="shared" ca="1" si="17"/>
        <v>0</v>
      </c>
      <c r="I68" s="16" t="str">
        <f t="shared" si="18"/>
        <v>05K102SV0L26</v>
      </c>
      <c r="J68" s="54">
        <v>0</v>
      </c>
      <c r="K68" s="54">
        <v>0</v>
      </c>
      <c r="L68" s="54">
        <v>0</v>
      </c>
      <c r="M68" s="54">
        <v>27.1</v>
      </c>
      <c r="N68" s="54">
        <v>27.1</v>
      </c>
      <c r="O68" s="54">
        <v>27.1</v>
      </c>
      <c r="P68" s="54">
        <v>27.1</v>
      </c>
      <c r="Q68" s="54">
        <v>27.1</v>
      </c>
      <c r="R68" s="54">
        <v>27.1</v>
      </c>
      <c r="S68" s="54">
        <v>27.1</v>
      </c>
      <c r="T68" s="54">
        <v>27.1</v>
      </c>
      <c r="U68" s="54">
        <v>27.1</v>
      </c>
      <c r="V68" s="54">
        <v>27.1</v>
      </c>
      <c r="W68" s="56">
        <v>27.1</v>
      </c>
      <c r="X68" s="2">
        <f t="shared" ca="1" si="53"/>
        <v>0</v>
      </c>
      <c r="Y68" s="2">
        <f t="shared" ca="1" si="53"/>
        <v>0</v>
      </c>
      <c r="Z68" s="2">
        <f t="shared" ca="1" si="53"/>
        <v>0</v>
      </c>
      <c r="AA68" s="2">
        <f t="shared" ca="1" si="53"/>
        <v>0</v>
      </c>
      <c r="AB68" s="2">
        <f t="shared" ca="1" si="53"/>
        <v>0</v>
      </c>
      <c r="AC68" s="2">
        <f t="shared" ca="1" si="83"/>
        <v>0</v>
      </c>
      <c r="AD68" s="2">
        <f t="shared" ca="1" si="83"/>
        <v>0</v>
      </c>
      <c r="AE68" s="2">
        <f t="shared" ca="1" si="83"/>
        <v>0</v>
      </c>
      <c r="AF68" s="2">
        <f t="shared" ca="1" si="83"/>
        <v>0</v>
      </c>
      <c r="AG68" s="2">
        <f t="shared" ca="1" si="83"/>
        <v>0</v>
      </c>
      <c r="AH68" s="2">
        <f t="shared" ca="1" si="83"/>
        <v>0</v>
      </c>
      <c r="AI68" s="2">
        <f t="shared" ca="1" si="83"/>
        <v>0</v>
      </c>
      <c r="AJ68" s="2">
        <f t="shared" ca="1" si="83"/>
        <v>0</v>
      </c>
      <c r="AK68" s="2">
        <f t="shared" ca="1" si="83"/>
        <v>0</v>
      </c>
      <c r="AL68" s="55">
        <v>0</v>
      </c>
      <c r="AM68" s="55">
        <v>0</v>
      </c>
      <c r="AN68" s="55">
        <v>0</v>
      </c>
      <c r="AO68" s="55">
        <v>13.334467180090376</v>
      </c>
      <c r="AP68" s="55">
        <v>12.690301273656882</v>
      </c>
      <c r="AQ68" s="55">
        <v>9.8281633363167114</v>
      </c>
      <c r="AR68" s="55">
        <v>9.8575837396198871</v>
      </c>
      <c r="AS68" s="55">
        <v>9.9903314378118271</v>
      </c>
      <c r="AT68" s="55">
        <v>9.9267809403912004</v>
      </c>
      <c r="AU68" s="55">
        <v>10.073602948933505</v>
      </c>
      <c r="AV68" s="55">
        <v>10.011863484512064</v>
      </c>
      <c r="AW68" s="55">
        <v>9.8684143491744543</v>
      </c>
      <c r="AX68" s="55">
        <v>9.6887275293409321</v>
      </c>
      <c r="AY68" s="55">
        <v>9.9719598001555845</v>
      </c>
      <c r="AZ68" s="2">
        <f t="shared" ca="1" si="54"/>
        <v>0</v>
      </c>
      <c r="BA68" s="2">
        <f t="shared" ca="1" si="54"/>
        <v>0</v>
      </c>
      <c r="BB68" s="2">
        <f t="shared" ca="1" si="54"/>
        <v>0</v>
      </c>
      <c r="BC68" s="2">
        <f t="shared" ca="1" si="54"/>
        <v>0</v>
      </c>
      <c r="BD68" s="2">
        <f t="shared" ca="1" si="54"/>
        <v>0</v>
      </c>
      <c r="BE68" s="2">
        <f t="shared" ca="1" si="84"/>
        <v>1</v>
      </c>
      <c r="BF68" s="2">
        <f t="shared" ca="1" si="84"/>
        <v>0</v>
      </c>
      <c r="BG68" s="2">
        <f t="shared" ca="1" si="84"/>
        <v>0</v>
      </c>
      <c r="BH68" s="2">
        <f t="shared" ca="1" si="84"/>
        <v>0</v>
      </c>
      <c r="BI68" s="2">
        <f t="shared" ca="1" si="84"/>
        <v>0</v>
      </c>
      <c r="BJ68" s="2">
        <f t="shared" ca="1" si="84"/>
        <v>0</v>
      </c>
      <c r="BK68" s="2">
        <f t="shared" ca="1" si="84"/>
        <v>0</v>
      </c>
      <c r="BL68" s="2">
        <f t="shared" ca="1" si="84"/>
        <v>1</v>
      </c>
      <c r="BM68" s="2">
        <f t="shared" ca="1" si="84"/>
        <v>0</v>
      </c>
      <c r="BN68" s="2" t="str">
        <f t="shared" si="21"/>
        <v>SV</v>
      </c>
      <c r="BO68" s="2">
        <f>IF(AND(COUNTIF(J68:W68,"&gt;0")&gt;6,COUNTIF(J68:W68,"&gt;0")=SUM(BR68:CE68)),SUM(BR68:CE68),0)</f>
        <v>0</v>
      </c>
      <c r="BP68" s="2">
        <f t="shared" si="50"/>
        <v>1</v>
      </c>
      <c r="BR68" s="2">
        <f t="shared" si="69"/>
        <v>0</v>
      </c>
      <c r="BS68" s="2">
        <f t="shared" si="70"/>
        <v>0</v>
      </c>
      <c r="BT68" s="2">
        <f t="shared" si="71"/>
        <v>0</v>
      </c>
      <c r="BU68" s="2">
        <f t="shared" si="72"/>
        <v>0</v>
      </c>
      <c r="BV68" s="2">
        <f t="shared" si="73"/>
        <v>0</v>
      </c>
      <c r="BW68" s="2">
        <f t="shared" si="74"/>
        <v>0</v>
      </c>
      <c r="BX68" s="2">
        <f t="shared" si="75"/>
        <v>0</v>
      </c>
      <c r="BY68" s="2">
        <f t="shared" si="76"/>
        <v>0</v>
      </c>
      <c r="BZ68" s="2">
        <f t="shared" si="77"/>
        <v>0</v>
      </c>
      <c r="CA68" s="2">
        <f t="shared" si="78"/>
        <v>0</v>
      </c>
      <c r="CB68" s="2">
        <f t="shared" si="79"/>
        <v>0</v>
      </c>
      <c r="CC68" s="2">
        <f t="shared" si="80"/>
        <v>0</v>
      </c>
      <c r="CD68" s="2">
        <f t="shared" si="81"/>
        <v>0</v>
      </c>
      <c r="CE68" s="2">
        <f t="shared" si="82"/>
        <v>0</v>
      </c>
    </row>
    <row r="69" spans="1:83" x14ac:dyDescent="0.25">
      <c r="A69" s="10" t="str">
        <f>IF(AND(MID(B69,11,2)="10",MID(B69,7,2)="SV",MID(B69,3,1)="T"),"ТА-1  -  "&amp;VLOOKUP("SVT",Справочники!$B$100:$C$115,2,FALSE),IF(MID(B69,1,2)="00",VLOOKUP(MID(B69,7,2),Справочники!$B$100:$C$115,2,FALSE),IF(MID(B69,3,1)="K","КА",IF(MID(B69,3,1)="T","ТА","-"))&amp;"-"&amp;MID(B69,1,2)*1&amp;IF(MID(B69,IF(MID(B69,11,2)="09",10,9),1)="A","А","")&amp;IF(MID(B69,IF(MID(B69,11,2)="09",10,9),1)="B","Б","")&amp;"  -  "&amp;VLOOKUP(IF(AND(MID(B69,7,2)="SV",MID(B69,3,1)="T"),"SVT",MID(B69,7,2)),Справочники!$B$100:$C$115,2,FALSE)))</f>
        <v>КА-6  -  Δα_рс</v>
      </c>
      <c r="B69" s="10" t="s">
        <v>1426</v>
      </c>
      <c r="C69" s="18">
        <v>45</v>
      </c>
      <c r="D69" s="18">
        <v>5</v>
      </c>
      <c r="E69" s="22" t="s">
        <v>114</v>
      </c>
      <c r="F69" s="22">
        <v>1</v>
      </c>
      <c r="G69" s="22"/>
      <c r="H69" s="20">
        <f t="shared" ca="1" si="17"/>
        <v>0</v>
      </c>
      <c r="I69" s="16" t="str">
        <f t="shared" si="18"/>
        <v>06K102SV0L26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6">
        <v>0</v>
      </c>
      <c r="X69" s="2">
        <f t="shared" ca="1" si="53"/>
        <v>0</v>
      </c>
      <c r="Y69" s="2">
        <f t="shared" ca="1" si="53"/>
        <v>0</v>
      </c>
      <c r="Z69" s="2">
        <f t="shared" ca="1" si="53"/>
        <v>0</v>
      </c>
      <c r="AA69" s="2">
        <f t="shared" ca="1" si="53"/>
        <v>0</v>
      </c>
      <c r="AB69" s="2">
        <f t="shared" ca="1" si="53"/>
        <v>0</v>
      </c>
      <c r="AC69" s="2">
        <f t="shared" ca="1" si="83"/>
        <v>0</v>
      </c>
      <c r="AD69" s="2">
        <f t="shared" ca="1" si="83"/>
        <v>0</v>
      </c>
      <c r="AE69" s="2">
        <f t="shared" ca="1" si="83"/>
        <v>0</v>
      </c>
      <c r="AF69" s="2">
        <f t="shared" ca="1" si="83"/>
        <v>0</v>
      </c>
      <c r="AG69" s="2">
        <f t="shared" ca="1" si="83"/>
        <v>0</v>
      </c>
      <c r="AH69" s="2">
        <f t="shared" ca="1" si="83"/>
        <v>0</v>
      </c>
      <c r="AI69" s="2">
        <f t="shared" ca="1" si="83"/>
        <v>0</v>
      </c>
      <c r="AJ69" s="2">
        <f t="shared" ca="1" si="83"/>
        <v>0</v>
      </c>
      <c r="AK69" s="2">
        <f t="shared" ca="1" si="83"/>
        <v>0</v>
      </c>
      <c r="AL69" s="55">
        <v>0</v>
      </c>
      <c r="AM69" s="55">
        <v>0</v>
      </c>
      <c r="AN69" s="55">
        <v>0</v>
      </c>
      <c r="AO69" s="55">
        <v>0</v>
      </c>
      <c r="AP69" s="55">
        <v>0</v>
      </c>
      <c r="AQ69" s="55">
        <v>0</v>
      </c>
      <c r="AR69" s="55">
        <v>0</v>
      </c>
      <c r="AS69" s="55">
        <v>0</v>
      </c>
      <c r="AT69" s="55">
        <v>0</v>
      </c>
      <c r="AU69" s="55">
        <v>0</v>
      </c>
      <c r="AV69" s="55">
        <v>0</v>
      </c>
      <c r="AW69" s="55">
        <v>0</v>
      </c>
      <c r="AX69" s="55">
        <v>0</v>
      </c>
      <c r="AY69" s="55">
        <v>0</v>
      </c>
      <c r="AZ69" s="2">
        <f t="shared" ca="1" si="54"/>
        <v>0</v>
      </c>
      <c r="BA69" s="2">
        <f t="shared" ca="1" si="54"/>
        <v>0</v>
      </c>
      <c r="BB69" s="2">
        <f t="shared" ca="1" si="54"/>
        <v>0</v>
      </c>
      <c r="BC69" s="2">
        <f t="shared" ca="1" si="54"/>
        <v>0</v>
      </c>
      <c r="BD69" s="2">
        <f t="shared" ca="1" si="54"/>
        <v>0</v>
      </c>
      <c r="BE69" s="2">
        <f t="shared" ca="1" si="84"/>
        <v>1</v>
      </c>
      <c r="BF69" s="2">
        <f t="shared" ca="1" si="84"/>
        <v>0</v>
      </c>
      <c r="BG69" s="2">
        <f t="shared" ca="1" si="84"/>
        <v>0</v>
      </c>
      <c r="BH69" s="2">
        <f t="shared" ca="1" si="84"/>
        <v>0</v>
      </c>
      <c r="BI69" s="2">
        <f t="shared" ca="1" si="84"/>
        <v>0</v>
      </c>
      <c r="BJ69" s="2">
        <f t="shared" ca="1" si="84"/>
        <v>0</v>
      </c>
      <c r="BK69" s="2">
        <f t="shared" ca="1" si="84"/>
        <v>0</v>
      </c>
      <c r="BL69" s="2">
        <f t="shared" ca="1" si="84"/>
        <v>1</v>
      </c>
      <c r="BM69" s="2">
        <f t="shared" ca="1" si="84"/>
        <v>0</v>
      </c>
      <c r="BN69" s="2" t="str">
        <f t="shared" si="21"/>
        <v>SV</v>
      </c>
      <c r="BP69" s="2">
        <f t="shared" si="50"/>
        <v>0</v>
      </c>
      <c r="BR69" s="2">
        <f t="shared" si="69"/>
        <v>0</v>
      </c>
      <c r="BS69" s="2">
        <f t="shared" si="70"/>
        <v>0</v>
      </c>
      <c r="BT69" s="2">
        <f t="shared" si="71"/>
        <v>0</v>
      </c>
      <c r="BU69" s="2">
        <f t="shared" si="72"/>
        <v>0</v>
      </c>
      <c r="BV69" s="2">
        <f t="shared" si="73"/>
        <v>0</v>
      </c>
      <c r="BW69" s="2">
        <f t="shared" si="74"/>
        <v>0</v>
      </c>
      <c r="BX69" s="2">
        <f t="shared" si="75"/>
        <v>0</v>
      </c>
      <c r="BY69" s="2">
        <f t="shared" si="76"/>
        <v>0</v>
      </c>
      <c r="BZ69" s="2">
        <f t="shared" si="77"/>
        <v>0</v>
      </c>
      <c r="CA69" s="2">
        <f t="shared" si="78"/>
        <v>0</v>
      </c>
      <c r="CB69" s="2">
        <f t="shared" si="79"/>
        <v>0</v>
      </c>
      <c r="CC69" s="2">
        <f t="shared" si="80"/>
        <v>0</v>
      </c>
      <c r="CD69" s="2">
        <f t="shared" si="81"/>
        <v>0</v>
      </c>
      <c r="CE69" s="2">
        <f t="shared" si="82"/>
        <v>0</v>
      </c>
    </row>
    <row r="70" spans="1:83" x14ac:dyDescent="0.25">
      <c r="A70" s="10" t="str">
        <f>IF(AND(MID(B70,11,2)="10",MID(B70,7,2)="SV",MID(B70,3,1)="T"),"ТА-1  -  "&amp;VLOOKUP("SVT",Справочники!$B$100:$C$115,2,FALSE),IF(MID(B70,1,2)="00",VLOOKUP(MID(B70,7,2),Справочники!$B$100:$C$115,2,FALSE),IF(MID(B70,3,1)="K","КА",IF(MID(B70,3,1)="T","ТА","-"))&amp;"-"&amp;MID(B70,1,2)*1&amp;IF(MID(B70,IF(MID(B70,11,2)="09",10,9),1)="A","А","")&amp;IF(MID(B70,IF(MID(B70,11,2)="09",10,9),1)="B","Б","")&amp;"  -  "&amp;VLOOKUP(IF(AND(MID(B70,7,2)="SV",MID(B70,3,1)="T"),"SVT",MID(B70,7,2)),Справочники!$B$100:$C$115,2,FALSE)))</f>
        <v>КА-7  -  Δα_рс</v>
      </c>
      <c r="B70" s="10" t="s">
        <v>1427</v>
      </c>
      <c r="C70" s="18">
        <v>45</v>
      </c>
      <c r="D70" s="18">
        <v>5</v>
      </c>
      <c r="E70" s="22" t="s">
        <v>114</v>
      </c>
      <c r="F70" s="22">
        <v>1</v>
      </c>
      <c r="G70" s="22"/>
      <c r="H70" s="20">
        <f t="shared" ca="1" si="17"/>
        <v>0</v>
      </c>
      <c r="I70" s="16" t="str">
        <f t="shared" si="18"/>
        <v>07K102SV0L26</v>
      </c>
      <c r="J70" s="54">
        <v>49.2</v>
      </c>
      <c r="K70" s="54">
        <v>49.2</v>
      </c>
      <c r="L70" s="54">
        <v>49.2</v>
      </c>
      <c r="M70" s="54">
        <v>49.2</v>
      </c>
      <c r="N70" s="54">
        <v>49.2</v>
      </c>
      <c r="O70" s="54">
        <v>49.2</v>
      </c>
      <c r="P70" s="54">
        <v>49.2</v>
      </c>
      <c r="Q70" s="54">
        <v>49.2</v>
      </c>
      <c r="R70" s="54">
        <v>49.2</v>
      </c>
      <c r="S70" s="54">
        <v>49.2</v>
      </c>
      <c r="T70" s="54">
        <v>49.2</v>
      </c>
      <c r="U70" s="54">
        <v>49.2</v>
      </c>
      <c r="V70" s="54">
        <v>49.2</v>
      </c>
      <c r="W70" s="56">
        <v>49.2</v>
      </c>
      <c r="X70" s="2">
        <f t="shared" ca="1" si="53"/>
        <v>2</v>
      </c>
      <c r="Y70" s="2">
        <f t="shared" ca="1" si="53"/>
        <v>2</v>
      </c>
      <c r="Z70" s="2">
        <f t="shared" ca="1" si="53"/>
        <v>2</v>
      </c>
      <c r="AA70" s="2">
        <f t="shared" ca="1" si="53"/>
        <v>2</v>
      </c>
      <c r="AB70" s="2">
        <f t="shared" ca="1" si="53"/>
        <v>2</v>
      </c>
      <c r="AC70" s="2">
        <f t="shared" ca="1" si="83"/>
        <v>2</v>
      </c>
      <c r="AD70" s="2">
        <f t="shared" ca="1" si="83"/>
        <v>2</v>
      </c>
      <c r="AE70" s="2">
        <f t="shared" ca="1" si="83"/>
        <v>2</v>
      </c>
      <c r="AF70" s="2">
        <f t="shared" ca="1" si="83"/>
        <v>2</v>
      </c>
      <c r="AG70" s="2">
        <f t="shared" ca="1" si="83"/>
        <v>2</v>
      </c>
      <c r="AH70" s="2">
        <f t="shared" ca="1" si="83"/>
        <v>2</v>
      </c>
      <c r="AI70" s="2">
        <f t="shared" ca="1" si="83"/>
        <v>2</v>
      </c>
      <c r="AJ70" s="2">
        <f t="shared" ca="1" si="83"/>
        <v>2</v>
      </c>
      <c r="AK70" s="2">
        <f t="shared" ca="1" si="83"/>
        <v>2</v>
      </c>
      <c r="AL70" s="55">
        <v>12.116162940634457</v>
      </c>
      <c r="AM70" s="55">
        <v>11.962967248585855</v>
      </c>
      <c r="AN70" s="55">
        <v>12.061578119317016</v>
      </c>
      <c r="AO70" s="55">
        <v>12.571107502030419</v>
      </c>
      <c r="AP70" s="55">
        <v>11.784343630929587</v>
      </c>
      <c r="AQ70" s="55">
        <v>11.741130508381827</v>
      </c>
      <c r="AR70" s="55">
        <v>11.84065748719093</v>
      </c>
      <c r="AS70" s="55">
        <v>11.753502754766519</v>
      </c>
      <c r="AT70" s="55">
        <v>11.662360612438382</v>
      </c>
      <c r="AU70" s="55">
        <v>12.194941375804881</v>
      </c>
      <c r="AV70" s="55">
        <v>11.943701188106647</v>
      </c>
      <c r="AW70" s="55">
        <v>12.041332461712686</v>
      </c>
      <c r="AX70" s="55">
        <v>11.984233190299875</v>
      </c>
      <c r="AY70" s="55">
        <v>11.928942848580592</v>
      </c>
      <c r="AZ70" s="2">
        <f t="shared" ca="1" si="54"/>
        <v>0</v>
      </c>
      <c r="BA70" s="2">
        <f t="shared" ca="1" si="54"/>
        <v>0</v>
      </c>
      <c r="BB70" s="2">
        <f t="shared" ca="1" si="54"/>
        <v>0</v>
      </c>
      <c r="BC70" s="2">
        <f t="shared" ca="1" si="54"/>
        <v>0</v>
      </c>
      <c r="BD70" s="2">
        <f t="shared" ca="1" si="54"/>
        <v>0</v>
      </c>
      <c r="BE70" s="2">
        <f t="shared" ca="1" si="84"/>
        <v>2</v>
      </c>
      <c r="BF70" s="2">
        <f t="shared" ca="1" si="84"/>
        <v>0</v>
      </c>
      <c r="BG70" s="2">
        <f t="shared" ca="1" si="84"/>
        <v>0</v>
      </c>
      <c r="BH70" s="2">
        <f t="shared" ca="1" si="84"/>
        <v>0</v>
      </c>
      <c r="BI70" s="2">
        <f t="shared" ca="1" si="84"/>
        <v>0</v>
      </c>
      <c r="BJ70" s="2">
        <f t="shared" ca="1" si="84"/>
        <v>0</v>
      </c>
      <c r="BK70" s="2">
        <f t="shared" ca="1" si="84"/>
        <v>0</v>
      </c>
      <c r="BL70" s="2">
        <f t="shared" ca="1" si="84"/>
        <v>1</v>
      </c>
      <c r="BM70" s="2">
        <f t="shared" ca="1" si="84"/>
        <v>0</v>
      </c>
      <c r="BN70" s="2" t="str">
        <f t="shared" si="21"/>
        <v>SV</v>
      </c>
      <c r="BO70" s="2">
        <f>IF(AND(COUNTIF(J70:W70,"&gt;0")&gt;6,COUNTIF(J70:W70,"&gt;0")=SUM(BR70:CE70)),SUM(BR70:CE70),0)</f>
        <v>14</v>
      </c>
      <c r="BP70" s="2">
        <f t="shared" si="50"/>
        <v>0</v>
      </c>
      <c r="BQ70" s="127">
        <v>46046</v>
      </c>
      <c r="BR70" s="2">
        <f t="shared" si="69"/>
        <v>1</v>
      </c>
      <c r="BS70" s="2">
        <f t="shared" si="70"/>
        <v>1</v>
      </c>
      <c r="BT70" s="2">
        <f t="shared" si="71"/>
        <v>1</v>
      </c>
      <c r="BU70" s="2">
        <f t="shared" si="72"/>
        <v>1</v>
      </c>
      <c r="BV70" s="2">
        <f t="shared" si="73"/>
        <v>1</v>
      </c>
      <c r="BW70" s="2">
        <f t="shared" si="74"/>
        <v>1</v>
      </c>
      <c r="BX70" s="2">
        <f t="shared" si="75"/>
        <v>1</v>
      </c>
      <c r="BY70" s="2">
        <f t="shared" si="76"/>
        <v>1</v>
      </c>
      <c r="BZ70" s="2">
        <f t="shared" si="77"/>
        <v>1</v>
      </c>
      <c r="CA70" s="2">
        <f t="shared" si="78"/>
        <v>1</v>
      </c>
      <c r="CB70" s="2">
        <f t="shared" si="79"/>
        <v>1</v>
      </c>
      <c r="CC70" s="2">
        <f t="shared" si="80"/>
        <v>1</v>
      </c>
      <c r="CD70" s="2">
        <f t="shared" si="81"/>
        <v>1</v>
      </c>
      <c r="CE70" s="2">
        <f t="shared" si="82"/>
        <v>1</v>
      </c>
    </row>
    <row r="71" spans="1:83" x14ac:dyDescent="0.25">
      <c r="A71" s="10" t="str">
        <f>IF(AND(MID(B71,11,2)="10",MID(B71,7,2)="SV",MID(B71,3,1)="T"),"ТА-1  -  "&amp;VLOOKUP("SVT",Справочники!$B$100:$C$115,2,FALSE),IF(MID(B71,1,2)="00",VLOOKUP(MID(B71,7,2),Справочники!$B$100:$C$115,2,FALSE),IF(MID(B71,3,1)="K","КА",IF(MID(B71,3,1)="T","ТА","-"))&amp;"-"&amp;MID(B71,1,2)*1&amp;IF(MID(B71,IF(MID(B71,11,2)="09",10,9),1)="A","А","")&amp;IF(MID(B71,IF(MID(B71,11,2)="09",10,9),1)="B","Б","")&amp;"  -  "&amp;VLOOKUP(IF(AND(MID(B71,7,2)="SV",MID(B71,3,1)="T"),"SVT",MID(B71,7,2)),Справочники!$B$100:$C$115,2,FALSE)))</f>
        <v>КА-8  -  Δα_рс</v>
      </c>
      <c r="B71" s="10" t="s">
        <v>1428</v>
      </c>
      <c r="C71" s="18">
        <v>45</v>
      </c>
      <c r="D71" s="18">
        <v>5</v>
      </c>
      <c r="E71" s="22" t="s">
        <v>114</v>
      </c>
      <c r="F71" s="22">
        <v>1</v>
      </c>
      <c r="G71" s="22"/>
      <c r="H71" s="20">
        <f t="shared" ca="1" si="17"/>
        <v>0</v>
      </c>
      <c r="I71" s="16" t="str">
        <f t="shared" si="18"/>
        <v>08K102SV0L26</v>
      </c>
      <c r="J71" s="54">
        <v>44.1</v>
      </c>
      <c r="K71" s="54">
        <v>44.1</v>
      </c>
      <c r="L71" s="54">
        <v>44.1</v>
      </c>
      <c r="M71" s="54">
        <v>44.1</v>
      </c>
      <c r="N71" s="54">
        <v>44.1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6">
        <v>0</v>
      </c>
      <c r="X71" s="2">
        <f t="shared" ca="1" si="53"/>
        <v>0</v>
      </c>
      <c r="Y71" s="2">
        <f t="shared" ca="1" si="53"/>
        <v>0</v>
      </c>
      <c r="Z71" s="2">
        <f t="shared" ca="1" si="53"/>
        <v>0</v>
      </c>
      <c r="AA71" s="2">
        <f t="shared" ca="1" si="53"/>
        <v>0</v>
      </c>
      <c r="AB71" s="2">
        <f t="shared" ca="1" si="53"/>
        <v>0</v>
      </c>
      <c r="AC71" s="2">
        <f t="shared" ca="1" si="83"/>
        <v>0</v>
      </c>
      <c r="AD71" s="2">
        <f t="shared" ca="1" si="83"/>
        <v>0</v>
      </c>
      <c r="AE71" s="2">
        <f t="shared" ca="1" si="83"/>
        <v>0</v>
      </c>
      <c r="AF71" s="2">
        <f t="shared" ca="1" si="83"/>
        <v>0</v>
      </c>
      <c r="AG71" s="2">
        <f t="shared" ca="1" si="83"/>
        <v>0</v>
      </c>
      <c r="AH71" s="2">
        <f t="shared" ca="1" si="83"/>
        <v>0</v>
      </c>
      <c r="AI71" s="2">
        <f t="shared" ca="1" si="83"/>
        <v>0</v>
      </c>
      <c r="AJ71" s="2">
        <f t="shared" ca="1" si="83"/>
        <v>0</v>
      </c>
      <c r="AK71" s="2">
        <f t="shared" ca="1" si="83"/>
        <v>0</v>
      </c>
      <c r="AL71" s="55">
        <v>10.090072258660097</v>
      </c>
      <c r="AM71" s="55">
        <v>10.109169379035441</v>
      </c>
      <c r="AN71" s="55">
        <v>10.085866490255704</v>
      </c>
      <c r="AO71" s="55">
        <v>9.9978195735254953</v>
      </c>
      <c r="AP71" s="55">
        <v>10.03842053473123</v>
      </c>
      <c r="AQ71" s="55">
        <v>0</v>
      </c>
      <c r="AR71" s="55">
        <v>0</v>
      </c>
      <c r="AS71" s="55">
        <v>0</v>
      </c>
      <c r="AT71" s="55">
        <v>0</v>
      </c>
      <c r="AU71" s="55">
        <v>0</v>
      </c>
      <c r="AV71" s="55">
        <v>0</v>
      </c>
      <c r="AW71" s="55">
        <v>0</v>
      </c>
      <c r="AX71" s="55">
        <v>0</v>
      </c>
      <c r="AY71" s="55">
        <v>0</v>
      </c>
      <c r="AZ71" s="2">
        <f t="shared" ca="1" si="54"/>
        <v>0</v>
      </c>
      <c r="BA71" s="2">
        <f t="shared" ca="1" si="54"/>
        <v>0</v>
      </c>
      <c r="BB71" s="2">
        <f t="shared" ca="1" si="54"/>
        <v>0</v>
      </c>
      <c r="BC71" s="2">
        <f t="shared" ca="1" si="54"/>
        <v>0</v>
      </c>
      <c r="BD71" s="2">
        <f t="shared" ca="1" si="54"/>
        <v>0</v>
      </c>
      <c r="BE71" s="2">
        <f t="shared" ca="1" si="84"/>
        <v>2</v>
      </c>
      <c r="BF71" s="2">
        <f t="shared" ca="1" si="84"/>
        <v>0</v>
      </c>
      <c r="BG71" s="2">
        <f t="shared" ca="1" si="84"/>
        <v>0</v>
      </c>
      <c r="BH71" s="2">
        <f t="shared" ca="1" si="84"/>
        <v>0</v>
      </c>
      <c r="BI71" s="2">
        <f t="shared" ca="1" si="84"/>
        <v>0</v>
      </c>
      <c r="BJ71" s="2">
        <f t="shared" ca="1" si="84"/>
        <v>0</v>
      </c>
      <c r="BK71" s="2">
        <f t="shared" ca="1" si="84"/>
        <v>0</v>
      </c>
      <c r="BL71" s="2">
        <f t="shared" ca="1" si="84"/>
        <v>1</v>
      </c>
      <c r="BM71" s="2">
        <f t="shared" ca="1" si="84"/>
        <v>0</v>
      </c>
      <c r="BN71" s="2" t="str">
        <f t="shared" si="21"/>
        <v>SV</v>
      </c>
      <c r="BP71" s="2">
        <f t="shared" si="50"/>
        <v>0</v>
      </c>
      <c r="BR71" s="2">
        <f t="shared" si="69"/>
        <v>0</v>
      </c>
      <c r="BS71" s="2">
        <f t="shared" si="70"/>
        <v>0</v>
      </c>
      <c r="BT71" s="2">
        <f t="shared" si="71"/>
        <v>0</v>
      </c>
      <c r="BU71" s="2">
        <f t="shared" si="72"/>
        <v>0</v>
      </c>
      <c r="BV71" s="2">
        <f t="shared" si="73"/>
        <v>0</v>
      </c>
      <c r="BW71" s="2">
        <f t="shared" si="74"/>
        <v>0</v>
      </c>
      <c r="BX71" s="2">
        <f t="shared" si="75"/>
        <v>0</v>
      </c>
      <c r="BY71" s="2">
        <f t="shared" si="76"/>
        <v>0</v>
      </c>
      <c r="BZ71" s="2">
        <f t="shared" si="77"/>
        <v>0</v>
      </c>
      <c r="CA71" s="2">
        <f t="shared" si="78"/>
        <v>0</v>
      </c>
      <c r="CB71" s="2">
        <f t="shared" si="79"/>
        <v>0</v>
      </c>
      <c r="CC71" s="2">
        <f t="shared" si="80"/>
        <v>0</v>
      </c>
      <c r="CD71" s="2">
        <f t="shared" si="81"/>
        <v>0</v>
      </c>
      <c r="CE71" s="2">
        <f t="shared" si="82"/>
        <v>0</v>
      </c>
    </row>
    <row r="72" spans="1:83" x14ac:dyDescent="0.25">
      <c r="A72" s="10" t="str">
        <f>IF(AND(MID(B72,11,2)="10",MID(B72,7,2)="SV",MID(B72,3,1)="T"),"ТА-1  -  "&amp;VLOOKUP("SVT",Справочники!$B$100:$C$115,2,FALSE),IF(MID(B72,1,2)="00",VLOOKUP(MID(B72,7,2),Справочники!$B$100:$C$115,2,FALSE),IF(MID(B72,3,1)="K","КА",IF(MID(B72,3,1)="T","ТА","-"))&amp;"-"&amp;MID(B72,1,2)*1&amp;IF(MID(B72,IF(MID(B72,11,2)="09",10,9),1)="A","А","")&amp;IF(MID(B72,IF(MID(B72,11,2)="09",10,9),1)="B","Б","")&amp;"  -  "&amp;VLOOKUP(IF(AND(MID(B72,7,2)="SV",MID(B72,3,1)="T"),"SVT",MID(B72,7,2)),Справочники!$B$100:$C$115,2,FALSE)))</f>
        <v>КА-9  -  Δα_рс</v>
      </c>
      <c r="B72" s="10" t="s">
        <v>1429</v>
      </c>
      <c r="C72" s="18">
        <v>45</v>
      </c>
      <c r="D72" s="18">
        <v>5</v>
      </c>
      <c r="E72" s="22" t="s">
        <v>114</v>
      </c>
      <c r="F72" s="22">
        <v>1</v>
      </c>
      <c r="G72" s="22"/>
      <c r="H72" s="20">
        <f t="shared" ca="1" si="17"/>
        <v>0</v>
      </c>
      <c r="I72" s="16" t="str">
        <f t="shared" si="18"/>
        <v>09K102SV0L26</v>
      </c>
      <c r="J72" s="54">
        <v>10.7</v>
      </c>
      <c r="K72" s="54">
        <v>10.7</v>
      </c>
      <c r="L72" s="54">
        <v>10.7</v>
      </c>
      <c r="M72" s="54">
        <v>10.7</v>
      </c>
      <c r="N72" s="54">
        <v>10.7</v>
      </c>
      <c r="O72" s="54">
        <v>10.7</v>
      </c>
      <c r="P72" s="54">
        <v>10.7</v>
      </c>
      <c r="Q72" s="54">
        <v>10.7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6">
        <v>0</v>
      </c>
      <c r="X72" s="2">
        <f t="shared" ca="1" si="53"/>
        <v>0</v>
      </c>
      <c r="Y72" s="2">
        <f t="shared" ca="1" si="53"/>
        <v>0</v>
      </c>
      <c r="Z72" s="2">
        <f t="shared" ca="1" si="53"/>
        <v>0</v>
      </c>
      <c r="AA72" s="2">
        <f t="shared" ca="1" si="53"/>
        <v>0</v>
      </c>
      <c r="AB72" s="2">
        <f t="shared" ca="1" si="53"/>
        <v>0</v>
      </c>
      <c r="AC72" s="2">
        <f t="shared" ca="1" si="83"/>
        <v>0</v>
      </c>
      <c r="AD72" s="2">
        <f t="shared" ca="1" si="83"/>
        <v>0</v>
      </c>
      <c r="AE72" s="2">
        <f t="shared" ca="1" si="83"/>
        <v>0</v>
      </c>
      <c r="AF72" s="2">
        <f t="shared" ca="1" si="83"/>
        <v>0</v>
      </c>
      <c r="AG72" s="2">
        <f t="shared" ca="1" si="83"/>
        <v>0</v>
      </c>
      <c r="AH72" s="2">
        <f t="shared" ca="1" si="83"/>
        <v>0</v>
      </c>
      <c r="AI72" s="2">
        <f t="shared" ca="1" si="83"/>
        <v>0</v>
      </c>
      <c r="AJ72" s="2">
        <f t="shared" ca="1" si="83"/>
        <v>0</v>
      </c>
      <c r="AK72" s="2">
        <f t="shared" ca="1" si="83"/>
        <v>0</v>
      </c>
      <c r="AL72" s="55">
        <v>9.8676581393614917</v>
      </c>
      <c r="AM72" s="55">
        <v>9.7100427568776073</v>
      </c>
      <c r="AN72" s="55">
        <v>9.7184014509379804</v>
      </c>
      <c r="AO72" s="55">
        <v>9.6448240022522018</v>
      </c>
      <c r="AP72" s="55">
        <v>9.6348527701987035</v>
      </c>
      <c r="AQ72" s="55">
        <v>9.608994603016626</v>
      </c>
      <c r="AR72" s="55">
        <v>9.6069584925894116</v>
      </c>
      <c r="AS72" s="55">
        <v>9.5734772840802673</v>
      </c>
      <c r="AT72" s="55">
        <v>0</v>
      </c>
      <c r="AU72" s="55">
        <v>0</v>
      </c>
      <c r="AV72" s="55">
        <v>0</v>
      </c>
      <c r="AW72" s="55">
        <v>0</v>
      </c>
      <c r="AX72" s="55">
        <v>0</v>
      </c>
      <c r="AY72" s="55">
        <v>0</v>
      </c>
      <c r="AZ72" s="2">
        <f t="shared" ca="1" si="54"/>
        <v>0</v>
      </c>
      <c r="BA72" s="2">
        <f t="shared" ca="1" si="54"/>
        <v>0</v>
      </c>
      <c r="BB72" s="2">
        <f t="shared" ca="1" si="54"/>
        <v>0</v>
      </c>
      <c r="BC72" s="2">
        <f t="shared" ca="1" si="54"/>
        <v>0</v>
      </c>
      <c r="BD72" s="2">
        <f t="shared" ca="1" si="54"/>
        <v>0</v>
      </c>
      <c r="BE72" s="2">
        <f t="shared" ca="1" si="84"/>
        <v>2</v>
      </c>
      <c r="BF72" s="2">
        <f t="shared" ca="1" si="84"/>
        <v>0</v>
      </c>
      <c r="BG72" s="2">
        <f t="shared" ca="1" si="84"/>
        <v>0</v>
      </c>
      <c r="BH72" s="2">
        <f t="shared" ca="1" si="84"/>
        <v>0</v>
      </c>
      <c r="BI72" s="2">
        <f t="shared" ca="1" si="84"/>
        <v>0</v>
      </c>
      <c r="BJ72" s="2">
        <f t="shared" ca="1" si="84"/>
        <v>0</v>
      </c>
      <c r="BK72" s="2">
        <f t="shared" ca="1" si="84"/>
        <v>0</v>
      </c>
      <c r="BL72" s="2">
        <f t="shared" ca="1" si="84"/>
        <v>1</v>
      </c>
      <c r="BM72" s="2">
        <f t="shared" ca="1" si="84"/>
        <v>0</v>
      </c>
      <c r="BN72" s="2" t="str">
        <f t="shared" si="21"/>
        <v>SV</v>
      </c>
      <c r="BP72" s="2">
        <f t="shared" ref="BP72:BP103" si="85">IF(AND(COUNTIF(J72:W72,"&gt;0")&gt;6,SUM(BR72:CE72)=0),1,0)</f>
        <v>1</v>
      </c>
      <c r="BR72" s="2">
        <f t="shared" si="69"/>
        <v>0</v>
      </c>
      <c r="BS72" s="2">
        <f t="shared" si="70"/>
        <v>0</v>
      </c>
      <c r="BT72" s="2">
        <f t="shared" si="71"/>
        <v>0</v>
      </c>
      <c r="BU72" s="2">
        <f t="shared" si="72"/>
        <v>0</v>
      </c>
      <c r="BV72" s="2">
        <f t="shared" si="73"/>
        <v>0</v>
      </c>
      <c r="BW72" s="2">
        <f t="shared" si="74"/>
        <v>0</v>
      </c>
      <c r="BX72" s="2">
        <f t="shared" si="75"/>
        <v>0</v>
      </c>
      <c r="BY72" s="2">
        <f t="shared" si="76"/>
        <v>0</v>
      </c>
      <c r="BZ72" s="2">
        <f t="shared" si="77"/>
        <v>0</v>
      </c>
      <c r="CA72" s="2">
        <f t="shared" si="78"/>
        <v>0</v>
      </c>
      <c r="CB72" s="2">
        <f t="shared" si="79"/>
        <v>0</v>
      </c>
      <c r="CC72" s="2">
        <f t="shared" si="80"/>
        <v>0</v>
      </c>
      <c r="CD72" s="2">
        <f t="shared" si="81"/>
        <v>0</v>
      </c>
      <c r="CE72" s="2">
        <f t="shared" si="82"/>
        <v>0</v>
      </c>
    </row>
    <row r="73" spans="1:83" x14ac:dyDescent="0.25">
      <c r="A73" s="10" t="str">
        <f>IF(AND(MID(B73,11,2)="10",MID(B73,7,2)="SV",MID(B73,3,1)="T"),"ТА-1  -  "&amp;VLOOKUP("SVT",Справочники!$B$100:$C$115,2,FALSE),IF(MID(B73,1,2)="00",VLOOKUP(MID(B73,7,2),Справочники!$B$100:$C$115,2,FALSE),IF(MID(B73,3,1)="K","КА",IF(MID(B73,3,1)="T","ТА","-"))&amp;"-"&amp;MID(B73,1,2)*1&amp;IF(MID(B73,IF(MID(B73,11,2)="09",10,9),1)="A","А","")&amp;IF(MID(B73,IF(MID(B73,11,2)="09",10,9),1)="B","Б","")&amp;"  -  "&amp;VLOOKUP(IF(AND(MID(B73,7,2)="SV",MID(B73,3,1)="T"),"SVT",MID(B73,7,2)),Справочники!$B$100:$C$115,2,FALSE)))</f>
        <v>ТА-1  -  Тпв</v>
      </c>
      <c r="B73" s="10" t="s">
        <v>463</v>
      </c>
      <c r="C73" s="18">
        <v>250</v>
      </c>
      <c r="D73" s="18">
        <v>175</v>
      </c>
      <c r="E73" s="22" t="s">
        <v>118</v>
      </c>
      <c r="F73" s="22">
        <v>3</v>
      </c>
      <c r="G73" s="22"/>
      <c r="H73" s="20">
        <f t="shared" ref="H73:H136" ca="1" si="86">IF(COUNTIF(OFFSET(H73,,2+$D$2+$B$3-$B$2,,$C$3-$B$3+1),"=42")+COUNTIF(OFFSET(H73,,2+$D$2+$B$3-$B$2,,$C$3-$B$3+1),"=21")&gt;0,1,0)</f>
        <v>0</v>
      </c>
      <c r="I73" s="16" t="str">
        <f t="shared" ref="I73:I136" si="87">IF(MID(B73,7,2)="MX",REPLACE(B73,5,2,"01"),IF(AND(MID(B73,11,2)="20",MID(B73,7,2)="KV"),REPLACE(B73,5,2,"12"),IF(MID(B73,7,2)="MK",IF(MID(B73,11,2)="26",REPLACE(B73,5,2,"02"),IF(MID(B73,11,2)="06",REPLACE(B73,3,4,"S002"),REPLACE(B73,6,1,"2"))),REPLACE(B73,6,1,"2"))))</f>
        <v>01T002TW0N26</v>
      </c>
      <c r="J73" s="54">
        <v>222.92927222255</v>
      </c>
      <c r="K73" s="54">
        <v>223.27650129534001</v>
      </c>
      <c r="L73" s="54">
        <v>222.76020791042001</v>
      </c>
      <c r="M73" s="54">
        <v>223.69503645053999</v>
      </c>
      <c r="N73" s="54">
        <v>221.67359952547</v>
      </c>
      <c r="O73" s="54">
        <v>221.34565413041</v>
      </c>
      <c r="P73" s="54">
        <v>225.94081648015</v>
      </c>
      <c r="Q73" s="54">
        <v>225.6300847556</v>
      </c>
      <c r="R73" s="54">
        <v>224.89561758912001</v>
      </c>
      <c r="S73" s="54">
        <v>225.54478302545999</v>
      </c>
      <c r="T73" s="54">
        <v>226.06166145993001</v>
      </c>
      <c r="U73" s="54">
        <v>226.05243836611999</v>
      </c>
      <c r="V73" s="54">
        <v>223.80346207317999</v>
      </c>
      <c r="W73" s="56">
        <v>224.33786975277999</v>
      </c>
      <c r="X73" s="2">
        <f t="shared" ca="1" si="53"/>
        <v>0</v>
      </c>
      <c r="Y73" s="2">
        <f t="shared" ca="1" si="53"/>
        <v>0</v>
      </c>
      <c r="Z73" s="2">
        <f t="shared" ca="1" si="53"/>
        <v>0</v>
      </c>
      <c r="AA73" s="2">
        <f t="shared" ca="1" si="53"/>
        <v>0</v>
      </c>
      <c r="AB73" s="2">
        <f t="shared" ca="1" si="53"/>
        <v>0</v>
      </c>
      <c r="AC73" s="2">
        <f t="shared" ca="1" si="83"/>
        <v>0</v>
      </c>
      <c r="AD73" s="2">
        <f t="shared" ca="1" si="83"/>
        <v>0</v>
      </c>
      <c r="AE73" s="2">
        <f t="shared" ca="1" si="83"/>
        <v>0</v>
      </c>
      <c r="AF73" s="2">
        <f t="shared" ca="1" si="83"/>
        <v>0</v>
      </c>
      <c r="AG73" s="2">
        <f t="shared" ca="1" si="83"/>
        <v>0</v>
      </c>
      <c r="AH73" s="2">
        <f t="shared" ca="1" si="83"/>
        <v>0</v>
      </c>
      <c r="AI73" s="2">
        <f t="shared" ca="1" si="83"/>
        <v>0</v>
      </c>
      <c r="AJ73" s="2">
        <f t="shared" ca="1" si="83"/>
        <v>0</v>
      </c>
      <c r="AK73" s="2">
        <f t="shared" ca="1" si="83"/>
        <v>0</v>
      </c>
      <c r="AL73" s="55">
        <v>222.12740914776916</v>
      </c>
      <c r="AM73" s="55">
        <v>222.52318582480024</v>
      </c>
      <c r="AN73" s="55">
        <v>221.30591399956614</v>
      </c>
      <c r="AO73" s="55">
        <v>222.1010730088984</v>
      </c>
      <c r="AP73" s="55">
        <v>220.32465021924946</v>
      </c>
      <c r="AQ73" s="55">
        <v>218.89736806983763</v>
      </c>
      <c r="AR73" s="55">
        <v>230.68869346058821</v>
      </c>
      <c r="AS73" s="55">
        <v>225.15283180937067</v>
      </c>
      <c r="AT73" s="55">
        <v>223.93992016792359</v>
      </c>
      <c r="AU73" s="55">
        <v>223.76487981508859</v>
      </c>
      <c r="AV73" s="55">
        <v>224.48412160256959</v>
      </c>
      <c r="AW73" s="55">
        <v>225.50715921801932</v>
      </c>
      <c r="AX73" s="55">
        <v>225.8754529698891</v>
      </c>
      <c r="AY73" s="55">
        <v>226.60848378888144</v>
      </c>
      <c r="AZ73" s="2">
        <f t="shared" ca="1" si="54"/>
        <v>0</v>
      </c>
      <c r="BA73" s="2">
        <f t="shared" ca="1" si="54"/>
        <v>0</v>
      </c>
      <c r="BB73" s="2">
        <f t="shared" ca="1" si="54"/>
        <v>0</v>
      </c>
      <c r="BC73" s="2">
        <f t="shared" ca="1" si="54"/>
        <v>0</v>
      </c>
      <c r="BD73" s="2">
        <f t="shared" ca="1" si="54"/>
        <v>0</v>
      </c>
      <c r="BE73" s="2">
        <f t="shared" ca="1" si="84"/>
        <v>1</v>
      </c>
      <c r="BF73" s="2">
        <f t="shared" ca="1" si="84"/>
        <v>0</v>
      </c>
      <c r="BG73" s="2">
        <f t="shared" ca="1" si="84"/>
        <v>0</v>
      </c>
      <c r="BH73" s="2">
        <f t="shared" ca="1" si="84"/>
        <v>0</v>
      </c>
      <c r="BI73" s="2">
        <f t="shared" ca="1" si="84"/>
        <v>0</v>
      </c>
      <c r="BJ73" s="2">
        <f t="shared" ca="1" si="84"/>
        <v>0</v>
      </c>
      <c r="BK73" s="2">
        <f t="shared" ca="1" si="84"/>
        <v>0</v>
      </c>
      <c r="BL73" s="2">
        <f t="shared" ca="1" si="84"/>
        <v>1</v>
      </c>
      <c r="BM73" s="2">
        <f t="shared" ca="1" si="84"/>
        <v>0</v>
      </c>
      <c r="BN73" s="2" t="str">
        <f t="shared" ref="BN73:BN136" si="88">MID(B73,7,2)</f>
        <v>TW</v>
      </c>
      <c r="BO73" s="2">
        <f>IF(AND(COUNTIF(J73:W73,"&gt;0")&gt;6,COUNTIF(J73:W73,"&gt;0")=SUM(BR73:CE73)),SUM(BR73:CE73),0)</f>
        <v>0</v>
      </c>
      <c r="BP73" s="2">
        <f t="shared" si="85"/>
        <v>1</v>
      </c>
      <c r="BR73" s="2">
        <f t="shared" ref="BR73:BR81" si="89">IF(AND(J131 &gt;0,J73&lt;$D73,J73&gt;50),1,0)</f>
        <v>0</v>
      </c>
      <c r="BS73" s="2">
        <f t="shared" ref="BS73:BS81" si="90">IF(AND(K131 &gt;0,K73&lt;$D73,K73&gt;50),1,0)</f>
        <v>0</v>
      </c>
      <c r="BT73" s="2">
        <f t="shared" ref="BT73:BT81" si="91">IF(AND(L131 &gt;0,L73&lt;$D73,L73&gt;50),1,0)</f>
        <v>0</v>
      </c>
      <c r="BU73" s="2">
        <f t="shared" ref="BU73:BU81" si="92">IF(AND(M131 &gt;0,M73&lt;$D73,M73&gt;50),1,0)</f>
        <v>0</v>
      </c>
      <c r="BV73" s="2">
        <f t="shared" ref="BV73:BV81" si="93">IF(AND(N131 &gt;0,N73&lt;$D73,N73&gt;50),1,0)</f>
        <v>0</v>
      </c>
      <c r="BW73" s="2">
        <f t="shared" ref="BW73:BW81" si="94">IF(AND(O131 &gt;0,O73&lt;$D73,O73&gt;50),1,0)</f>
        <v>0</v>
      </c>
      <c r="BX73" s="2">
        <f t="shared" ref="BX73:BX81" si="95">IF(AND(P131 &gt;0,P73&lt;$D73,P73&gt;50),1,0)</f>
        <v>0</v>
      </c>
      <c r="BY73" s="2">
        <f t="shared" ref="BY73:BY81" si="96">IF(AND(Q131 &gt;0,Q73&lt;$D73,Q73&gt;50),1,0)</f>
        <v>0</v>
      </c>
      <c r="BZ73" s="2">
        <f t="shared" ref="BZ73:BZ81" si="97">IF(AND(R131 &gt;0,R73&lt;$D73,R73&gt;50),1,0)</f>
        <v>0</v>
      </c>
      <c r="CA73" s="2">
        <f t="shared" ref="CA73:CA81" si="98">IF(AND(S131 &gt;0,S73&lt;$D73,S73&gt;50),1,0)</f>
        <v>0</v>
      </c>
      <c r="CB73" s="2">
        <f t="shared" ref="CB73:CB81" si="99">IF(AND(T131 &gt;0,T73&lt;$D73,T73&gt;50),1,0)</f>
        <v>0</v>
      </c>
      <c r="CC73" s="2">
        <f t="shared" ref="CC73:CC81" si="100">IF(AND(U131 &gt;0,U73&lt;$D73,U73&gt;50),1,0)</f>
        <v>0</v>
      </c>
      <c r="CD73" s="2">
        <f t="shared" ref="CD73:CD81" si="101">IF(AND(V131 &gt;0,V73&lt;$D73,V73&gt;50),1,0)</f>
        <v>0</v>
      </c>
      <c r="CE73" s="2">
        <f t="shared" ref="CE73:CE81" si="102">IF(AND(W131 &gt;0,W73&lt;$D73,W73&gt;50),1,0)</f>
        <v>0</v>
      </c>
    </row>
    <row r="74" spans="1:83" x14ac:dyDescent="0.25">
      <c r="A74" s="10" t="str">
        <f>IF(AND(MID(B74,11,2)="10",MID(B74,7,2)="SV",MID(B74,3,1)="T"),"ТА-1  -  "&amp;VLOOKUP("SVT",Справочники!$B$100:$C$115,2,FALSE),IF(MID(B74,1,2)="00",VLOOKUP(MID(B74,7,2),Справочники!$B$100:$C$115,2,FALSE),IF(MID(B74,3,1)="K","КА",IF(MID(B74,3,1)="T","ТА","-"))&amp;"-"&amp;MID(B74,1,2)*1&amp;IF(MID(B74,IF(MID(B74,11,2)="09",10,9),1)="A","А","")&amp;IF(MID(B74,IF(MID(B74,11,2)="09",10,9),1)="B","Б","")&amp;"  -  "&amp;VLOOKUP(IF(AND(MID(B74,7,2)="SV",MID(B74,3,1)="T"),"SVT",MID(B74,7,2)),Справочники!$B$100:$C$115,2,FALSE)))</f>
        <v>ТА-2  -  Тпв</v>
      </c>
      <c r="B74" s="10" t="s">
        <v>464</v>
      </c>
      <c r="C74" s="18">
        <v>250</v>
      </c>
      <c r="D74" s="18">
        <v>175</v>
      </c>
      <c r="E74" s="22" t="s">
        <v>118</v>
      </c>
      <c r="F74" s="22">
        <v>3</v>
      </c>
      <c r="G74" s="22"/>
      <c r="H74" s="20">
        <f t="shared" ca="1" si="86"/>
        <v>0</v>
      </c>
      <c r="I74" s="16" t="str">
        <f t="shared" si="87"/>
        <v>02T002TW0N26</v>
      </c>
      <c r="J74" s="54">
        <v>164.3</v>
      </c>
      <c r="K74" s="54">
        <v>161.91666666667001</v>
      </c>
      <c r="L74" s="54">
        <v>191.57250906688</v>
      </c>
      <c r="M74" s="54">
        <v>205</v>
      </c>
      <c r="N74" s="54">
        <v>205</v>
      </c>
      <c r="O74" s="54">
        <v>195</v>
      </c>
      <c r="P74" s="54">
        <v>197</v>
      </c>
      <c r="Q74" s="54">
        <v>195</v>
      </c>
      <c r="R74" s="54">
        <v>202</v>
      </c>
      <c r="S74" s="54">
        <v>200</v>
      </c>
      <c r="T74" s="54">
        <v>195</v>
      </c>
      <c r="U74" s="54">
        <v>195</v>
      </c>
      <c r="V74" s="54">
        <v>191.5</v>
      </c>
      <c r="W74" s="56">
        <v>192.5</v>
      </c>
      <c r="X74" s="2">
        <f t="shared" ca="1" si="53"/>
        <v>2</v>
      </c>
      <c r="Y74" s="2">
        <f t="shared" ca="1" si="53"/>
        <v>2</v>
      </c>
      <c r="Z74" s="2">
        <f t="shared" ca="1" si="53"/>
        <v>0</v>
      </c>
      <c r="AA74" s="2">
        <f t="shared" ca="1" si="53"/>
        <v>0</v>
      </c>
      <c r="AB74" s="2">
        <f t="shared" ca="1" si="53"/>
        <v>0</v>
      </c>
      <c r="AC74" s="2">
        <f t="shared" ca="1" si="83"/>
        <v>40</v>
      </c>
      <c r="AD74" s="2">
        <f t="shared" ca="1" si="83"/>
        <v>0</v>
      </c>
      <c r="AE74" s="2">
        <f t="shared" ca="1" si="83"/>
        <v>0</v>
      </c>
      <c r="AF74" s="2">
        <f t="shared" ca="1" si="83"/>
        <v>0</v>
      </c>
      <c r="AG74" s="2">
        <f t="shared" ca="1" si="83"/>
        <v>0</v>
      </c>
      <c r="AH74" s="2">
        <f t="shared" ca="1" si="83"/>
        <v>0</v>
      </c>
      <c r="AI74" s="2">
        <f t="shared" ca="1" si="83"/>
        <v>0</v>
      </c>
      <c r="AJ74" s="2">
        <f t="shared" ca="1" si="83"/>
        <v>40</v>
      </c>
      <c r="AK74" s="2">
        <f t="shared" ca="1" si="83"/>
        <v>0</v>
      </c>
      <c r="AL74" s="55">
        <v>191.07870678505606</v>
      </c>
      <c r="AM74" s="55">
        <v>190.14871869650014</v>
      </c>
      <c r="AN74" s="55">
        <v>212.33463115043409</v>
      </c>
      <c r="AO74" s="55">
        <v>227.66148057612344</v>
      </c>
      <c r="AP74" s="55">
        <v>226.5232686609771</v>
      </c>
      <c r="AQ74" s="55">
        <v>226.07193999234343</v>
      </c>
      <c r="AR74" s="55">
        <v>226.76819210868544</v>
      </c>
      <c r="AS74" s="55">
        <v>227.95297212688294</v>
      </c>
      <c r="AT74" s="55">
        <v>226.45114719476422</v>
      </c>
      <c r="AU74" s="55">
        <v>225.36339307151218</v>
      </c>
      <c r="AV74" s="55">
        <v>226.45788660119024</v>
      </c>
      <c r="AW74" s="55">
        <v>226.43546094425648</v>
      </c>
      <c r="AX74" s="55">
        <v>226.5996313731228</v>
      </c>
      <c r="AY74" s="55">
        <v>226.45593647645902</v>
      </c>
      <c r="AZ74" s="2">
        <f t="shared" ca="1" si="54"/>
        <v>0</v>
      </c>
      <c r="BA74" s="2">
        <f t="shared" ca="1" si="54"/>
        <v>0</v>
      </c>
      <c r="BB74" s="2">
        <f t="shared" ca="1" si="54"/>
        <v>0</v>
      </c>
      <c r="BC74" s="2">
        <f t="shared" ca="1" si="54"/>
        <v>0</v>
      </c>
      <c r="BD74" s="2">
        <f t="shared" ca="1" si="54"/>
        <v>0</v>
      </c>
      <c r="BE74" s="2">
        <f t="shared" ca="1" si="84"/>
        <v>2</v>
      </c>
      <c r="BF74" s="2">
        <f t="shared" ca="1" si="84"/>
        <v>0</v>
      </c>
      <c r="BG74" s="2">
        <f t="shared" ca="1" si="84"/>
        <v>0</v>
      </c>
      <c r="BH74" s="2">
        <f t="shared" ca="1" si="84"/>
        <v>0</v>
      </c>
      <c r="BI74" s="2">
        <f t="shared" ca="1" si="84"/>
        <v>0</v>
      </c>
      <c r="BJ74" s="2">
        <f t="shared" ca="1" si="84"/>
        <v>0</v>
      </c>
      <c r="BK74" s="2">
        <f t="shared" ca="1" si="84"/>
        <v>0</v>
      </c>
      <c r="BL74" s="2">
        <f t="shared" ca="1" si="84"/>
        <v>1</v>
      </c>
      <c r="BM74" s="2">
        <f t="shared" ca="1" si="84"/>
        <v>0</v>
      </c>
      <c r="BN74" s="2" t="str">
        <f t="shared" si="88"/>
        <v>TW</v>
      </c>
      <c r="BO74" s="2">
        <f>IF(AND(COUNTIF(J74:W74,"&gt;0")&gt;6,COUNTIF(J74:W74,"&gt;0")=SUM(BR74:CE74)),SUM(BR74:CE74),0)</f>
        <v>0</v>
      </c>
      <c r="BP74" s="2">
        <f t="shared" si="85"/>
        <v>0</v>
      </c>
      <c r="BR74" s="2">
        <f t="shared" si="89"/>
        <v>1</v>
      </c>
      <c r="BS74" s="2">
        <f t="shared" si="90"/>
        <v>1</v>
      </c>
      <c r="BT74" s="2">
        <f t="shared" si="91"/>
        <v>0</v>
      </c>
      <c r="BU74" s="2">
        <f t="shared" si="92"/>
        <v>0</v>
      </c>
      <c r="BV74" s="2">
        <f t="shared" si="93"/>
        <v>0</v>
      </c>
      <c r="BW74" s="2">
        <f t="shared" si="94"/>
        <v>0</v>
      </c>
      <c r="BX74" s="2">
        <f t="shared" si="95"/>
        <v>0</v>
      </c>
      <c r="BY74" s="2">
        <f t="shared" si="96"/>
        <v>0</v>
      </c>
      <c r="BZ74" s="2">
        <f t="shared" si="97"/>
        <v>0</v>
      </c>
      <c r="CA74" s="2">
        <f t="shared" si="98"/>
        <v>0</v>
      </c>
      <c r="CB74" s="2">
        <f t="shared" si="99"/>
        <v>0</v>
      </c>
      <c r="CC74" s="2">
        <f t="shared" si="100"/>
        <v>0</v>
      </c>
      <c r="CD74" s="2">
        <f t="shared" si="101"/>
        <v>0</v>
      </c>
      <c r="CE74" s="2">
        <f t="shared" si="102"/>
        <v>0</v>
      </c>
    </row>
    <row r="75" spans="1:83" x14ac:dyDescent="0.25">
      <c r="A75" s="10" t="str">
        <f>IF(AND(MID(B75,11,2)="10",MID(B75,7,2)="SV",MID(B75,3,1)="T"),"ТА-1  -  "&amp;VLOOKUP("SVT",Справочники!$B$100:$C$115,2,FALSE),IF(MID(B75,1,2)="00",VLOOKUP(MID(B75,7,2),Справочники!$B$100:$C$115,2,FALSE),IF(MID(B75,3,1)="K","КА",IF(MID(B75,3,1)="T","ТА","-"))&amp;"-"&amp;MID(B75,1,2)*1&amp;IF(MID(B75,IF(MID(B75,11,2)="09",10,9),1)="A","А","")&amp;IF(MID(B75,IF(MID(B75,11,2)="09",10,9),1)="B","Б","")&amp;"  -  "&amp;VLOOKUP(IF(AND(MID(B75,7,2)="SV",MID(B75,3,1)="T"),"SVT",MID(B75,7,2)),Справочники!$B$100:$C$115,2,FALSE)))</f>
        <v>ТА-3  -  Тпв</v>
      </c>
      <c r="B75" s="10" t="s">
        <v>465</v>
      </c>
      <c r="C75" s="18">
        <v>250</v>
      </c>
      <c r="D75" s="18">
        <v>175</v>
      </c>
      <c r="E75" s="22" t="s">
        <v>118</v>
      </c>
      <c r="F75" s="22">
        <v>3</v>
      </c>
      <c r="G75" s="22"/>
      <c r="H75" s="20">
        <f t="shared" ca="1" si="86"/>
        <v>0</v>
      </c>
      <c r="I75" s="16" t="str">
        <f t="shared" si="87"/>
        <v>03T002TW0N26</v>
      </c>
      <c r="J75" s="54">
        <v>220.04407318605001</v>
      </c>
      <c r="K75" s="54">
        <v>218.46266311728999</v>
      </c>
      <c r="L75" s="54">
        <v>219.14774299856001</v>
      </c>
      <c r="M75" s="54">
        <v>219.19951500350001</v>
      </c>
      <c r="N75" s="54">
        <v>216.77831034414999</v>
      </c>
      <c r="O75" s="54">
        <v>218.24717645262001</v>
      </c>
      <c r="P75" s="54">
        <v>219.44702511788</v>
      </c>
      <c r="Q75" s="54">
        <v>219.49153795474001</v>
      </c>
      <c r="R75" s="54">
        <v>219.23797110967001</v>
      </c>
      <c r="S75" s="54">
        <v>218.88740253184</v>
      </c>
      <c r="T75" s="54">
        <v>219.0030253699</v>
      </c>
      <c r="U75" s="54">
        <v>218.7662101093</v>
      </c>
      <c r="V75" s="54">
        <v>219.90282627022</v>
      </c>
      <c r="W75" s="56">
        <v>0</v>
      </c>
      <c r="X75" s="2">
        <f t="shared" ca="1" si="53"/>
        <v>0</v>
      </c>
      <c r="Y75" s="2">
        <f t="shared" ca="1" si="53"/>
        <v>0</v>
      </c>
      <c r="Z75" s="2">
        <f t="shared" ca="1" si="53"/>
        <v>0</v>
      </c>
      <c r="AA75" s="2">
        <f t="shared" ca="1" si="53"/>
        <v>0</v>
      </c>
      <c r="AB75" s="2">
        <f t="shared" ca="1" si="53"/>
        <v>0</v>
      </c>
      <c r="AC75" s="2">
        <f t="shared" ca="1" si="83"/>
        <v>0</v>
      </c>
      <c r="AD75" s="2">
        <f t="shared" ca="1" si="83"/>
        <v>0</v>
      </c>
      <c r="AE75" s="2">
        <f t="shared" ca="1" si="83"/>
        <v>0</v>
      </c>
      <c r="AF75" s="2">
        <f t="shared" ca="1" si="83"/>
        <v>0</v>
      </c>
      <c r="AG75" s="2">
        <f t="shared" ca="1" si="83"/>
        <v>0</v>
      </c>
      <c r="AH75" s="2">
        <f t="shared" ca="1" si="83"/>
        <v>0</v>
      </c>
      <c r="AI75" s="2">
        <f t="shared" ca="1" si="83"/>
        <v>0</v>
      </c>
      <c r="AJ75" s="2">
        <f t="shared" ca="1" si="83"/>
        <v>0</v>
      </c>
      <c r="AK75" s="2">
        <f t="shared" ca="1" si="83"/>
        <v>2</v>
      </c>
      <c r="AL75" s="55">
        <v>239.4723686031686</v>
      </c>
      <c r="AM75" s="55">
        <v>235.32380129894514</v>
      </c>
      <c r="AN75" s="55">
        <v>237.7985395584378</v>
      </c>
      <c r="AO75" s="55">
        <v>237.6096340699381</v>
      </c>
      <c r="AP75" s="55">
        <v>234.90433895413256</v>
      </c>
      <c r="AQ75" s="55">
        <v>234.35520617724228</v>
      </c>
      <c r="AR75" s="55">
        <v>235.70764776772199</v>
      </c>
      <c r="AS75" s="55">
        <v>236.47325685251505</v>
      </c>
      <c r="AT75" s="55">
        <v>235.02950886310748</v>
      </c>
      <c r="AU75" s="55">
        <v>235.57935711898801</v>
      </c>
      <c r="AV75" s="55">
        <v>235.15201300289061</v>
      </c>
      <c r="AW75" s="55">
        <v>235.19532519602816</v>
      </c>
      <c r="AX75" s="55">
        <v>245.92107813025507</v>
      </c>
      <c r="AY75" s="55">
        <v>0</v>
      </c>
      <c r="AZ75" s="2">
        <f t="shared" ca="1" si="54"/>
        <v>0</v>
      </c>
      <c r="BA75" s="2">
        <f t="shared" ca="1" si="54"/>
        <v>0</v>
      </c>
      <c r="BB75" s="2">
        <f t="shared" ca="1" si="54"/>
        <v>0</v>
      </c>
      <c r="BC75" s="2">
        <f t="shared" ca="1" si="54"/>
        <v>0</v>
      </c>
      <c r="BD75" s="2">
        <f t="shared" ca="1" si="54"/>
        <v>0</v>
      </c>
      <c r="BE75" s="2">
        <f t="shared" ca="1" si="84"/>
        <v>1</v>
      </c>
      <c r="BF75" s="2">
        <f t="shared" ca="1" si="84"/>
        <v>0</v>
      </c>
      <c r="BG75" s="2">
        <f t="shared" ca="1" si="84"/>
        <v>0</v>
      </c>
      <c r="BH75" s="2">
        <f t="shared" ca="1" si="84"/>
        <v>0</v>
      </c>
      <c r="BI75" s="2">
        <f t="shared" ca="1" si="84"/>
        <v>0</v>
      </c>
      <c r="BJ75" s="2">
        <f t="shared" ca="1" si="84"/>
        <v>0</v>
      </c>
      <c r="BK75" s="2">
        <f t="shared" ca="1" si="84"/>
        <v>0</v>
      </c>
      <c r="BL75" s="2">
        <f t="shared" ca="1" si="84"/>
        <v>0</v>
      </c>
      <c r="BM75" s="2">
        <f t="shared" ca="1" si="84"/>
        <v>0</v>
      </c>
      <c r="BN75" s="2" t="str">
        <f t="shared" si="88"/>
        <v>TW</v>
      </c>
      <c r="BP75" s="2">
        <f t="shared" si="85"/>
        <v>1</v>
      </c>
      <c r="BR75" s="2">
        <f t="shared" si="89"/>
        <v>0</v>
      </c>
      <c r="BS75" s="2">
        <f t="shared" si="90"/>
        <v>0</v>
      </c>
      <c r="BT75" s="2">
        <f t="shared" si="91"/>
        <v>0</v>
      </c>
      <c r="BU75" s="2">
        <f t="shared" si="92"/>
        <v>0</v>
      </c>
      <c r="BV75" s="2">
        <f t="shared" si="93"/>
        <v>0</v>
      </c>
      <c r="BW75" s="2">
        <f t="shared" si="94"/>
        <v>0</v>
      </c>
      <c r="BX75" s="2">
        <f t="shared" si="95"/>
        <v>0</v>
      </c>
      <c r="BY75" s="2">
        <f t="shared" si="96"/>
        <v>0</v>
      </c>
      <c r="BZ75" s="2">
        <f t="shared" si="97"/>
        <v>0</v>
      </c>
      <c r="CA75" s="2">
        <f t="shared" si="98"/>
        <v>0</v>
      </c>
      <c r="CB75" s="2">
        <f t="shared" si="99"/>
        <v>0</v>
      </c>
      <c r="CC75" s="2">
        <f t="shared" si="100"/>
        <v>0</v>
      </c>
      <c r="CD75" s="2">
        <f t="shared" si="101"/>
        <v>0</v>
      </c>
      <c r="CE75" s="2">
        <f t="shared" si="102"/>
        <v>0</v>
      </c>
    </row>
    <row r="76" spans="1:83" x14ac:dyDescent="0.25">
      <c r="A76" s="10" t="str">
        <f>IF(AND(MID(B76,11,2)="10",MID(B76,7,2)="SV",MID(B76,3,1)="T"),"ТА-1  -  "&amp;VLOOKUP("SVT",Справочники!$B$100:$C$115,2,FALSE),IF(MID(B76,1,2)="00",VLOOKUP(MID(B76,7,2),Справочники!$B$100:$C$115,2,FALSE),IF(MID(B76,3,1)="K","КА",IF(MID(B76,3,1)="T","ТА","-"))&amp;"-"&amp;MID(B76,1,2)*1&amp;IF(MID(B76,IF(MID(B76,11,2)="09",10,9),1)="A","А","")&amp;IF(MID(B76,IF(MID(B76,11,2)="09",10,9),1)="B","Б","")&amp;"  -  "&amp;VLOOKUP(IF(AND(MID(B76,7,2)="SV",MID(B76,3,1)="T"),"SVT",MID(B76,7,2)),Справочники!$B$100:$C$115,2,FALSE)))</f>
        <v>ТА-4  -  Тпв</v>
      </c>
      <c r="B76" s="10" t="s">
        <v>466</v>
      </c>
      <c r="C76" s="18">
        <v>250</v>
      </c>
      <c r="D76" s="18">
        <v>175</v>
      </c>
      <c r="E76" s="22" t="s">
        <v>118</v>
      </c>
      <c r="F76" s="22">
        <v>3</v>
      </c>
      <c r="G76" s="22"/>
      <c r="H76" s="20">
        <f t="shared" ca="1" si="86"/>
        <v>0</v>
      </c>
      <c r="I76" s="16" t="str">
        <f t="shared" si="87"/>
        <v>04T002TW0N26</v>
      </c>
      <c r="J76" s="54">
        <v>215</v>
      </c>
      <c r="K76" s="54">
        <v>213</v>
      </c>
      <c r="L76" s="54">
        <v>213.5</v>
      </c>
      <c r="M76" s="54">
        <v>215</v>
      </c>
      <c r="N76" s="54">
        <v>218</v>
      </c>
      <c r="O76" s="54">
        <v>215</v>
      </c>
      <c r="P76" s="54">
        <v>216.5</v>
      </c>
      <c r="Q76" s="54">
        <v>215</v>
      </c>
      <c r="R76" s="54">
        <v>215</v>
      </c>
      <c r="S76" s="54">
        <v>215</v>
      </c>
      <c r="T76" s="54">
        <v>212</v>
      </c>
      <c r="U76" s="54">
        <v>215</v>
      </c>
      <c r="V76" s="54">
        <v>215</v>
      </c>
      <c r="W76" s="56">
        <v>213</v>
      </c>
      <c r="X76" s="2">
        <f t="shared" ca="1" si="53"/>
        <v>0</v>
      </c>
      <c r="Y76" s="2">
        <f t="shared" ca="1" si="53"/>
        <v>0</v>
      </c>
      <c r="Z76" s="2">
        <f t="shared" ca="1" si="53"/>
        <v>0</v>
      </c>
      <c r="AA76" s="2">
        <f t="shared" ca="1" si="53"/>
        <v>0</v>
      </c>
      <c r="AB76" s="2">
        <f t="shared" ca="1" si="53"/>
        <v>0</v>
      </c>
      <c r="AC76" s="2">
        <f t="shared" ca="1" si="83"/>
        <v>0</v>
      </c>
      <c r="AD76" s="2">
        <f t="shared" ca="1" si="83"/>
        <v>0</v>
      </c>
      <c r="AE76" s="2">
        <f t="shared" ca="1" si="83"/>
        <v>0</v>
      </c>
      <c r="AF76" s="2">
        <f t="shared" ca="1" si="83"/>
        <v>0</v>
      </c>
      <c r="AG76" s="2">
        <f t="shared" ca="1" si="83"/>
        <v>0</v>
      </c>
      <c r="AH76" s="2">
        <f t="shared" ca="1" si="83"/>
        <v>0</v>
      </c>
      <c r="AI76" s="2">
        <f t="shared" ca="1" si="83"/>
        <v>0</v>
      </c>
      <c r="AJ76" s="2">
        <f t="shared" ca="1" si="83"/>
        <v>0</v>
      </c>
      <c r="AK76" s="2">
        <f t="shared" ca="1" si="83"/>
        <v>0</v>
      </c>
      <c r="AL76" s="55">
        <v>234.92899641940573</v>
      </c>
      <c r="AM76" s="55">
        <v>233.90729879309097</v>
      </c>
      <c r="AN76" s="55">
        <v>234.59752078328307</v>
      </c>
      <c r="AO76" s="55">
        <v>234.652995429285</v>
      </c>
      <c r="AP76" s="55">
        <v>234.03105309918521</v>
      </c>
      <c r="AQ76" s="55">
        <v>233.54940007767908</v>
      </c>
      <c r="AR76" s="55">
        <v>233.52176558726396</v>
      </c>
      <c r="AS76" s="55">
        <v>234.37511456431608</v>
      </c>
      <c r="AT76" s="55">
        <v>233.35338936175503</v>
      </c>
      <c r="AU76" s="55">
        <v>232.66907603256107</v>
      </c>
      <c r="AV76" s="55">
        <v>233.27413657755869</v>
      </c>
      <c r="AW76" s="55">
        <v>234.48225984049958</v>
      </c>
      <c r="AX76" s="55">
        <v>233.23761109398328</v>
      </c>
      <c r="AY76" s="55">
        <v>234.40563826661517</v>
      </c>
      <c r="AZ76" s="2">
        <f t="shared" ca="1" si="54"/>
        <v>0</v>
      </c>
      <c r="BA76" s="2">
        <f t="shared" ca="1" si="54"/>
        <v>0</v>
      </c>
      <c r="BB76" s="2">
        <f t="shared" ca="1" si="54"/>
        <v>0</v>
      </c>
      <c r="BC76" s="2">
        <f t="shared" ca="1" si="54"/>
        <v>0</v>
      </c>
      <c r="BD76" s="2">
        <f t="shared" ca="1" si="54"/>
        <v>0</v>
      </c>
      <c r="BE76" s="2">
        <f t="shared" ca="1" si="84"/>
        <v>1</v>
      </c>
      <c r="BF76" s="2">
        <f t="shared" ca="1" si="84"/>
        <v>0</v>
      </c>
      <c r="BG76" s="2">
        <f t="shared" ca="1" si="84"/>
        <v>0</v>
      </c>
      <c r="BH76" s="2">
        <f t="shared" ca="1" si="84"/>
        <v>0</v>
      </c>
      <c r="BI76" s="2">
        <f t="shared" ca="1" si="84"/>
        <v>0</v>
      </c>
      <c r="BJ76" s="2">
        <f t="shared" ca="1" si="84"/>
        <v>0</v>
      </c>
      <c r="BK76" s="2">
        <f t="shared" ca="1" si="84"/>
        <v>0</v>
      </c>
      <c r="BL76" s="2">
        <f t="shared" ca="1" si="84"/>
        <v>0</v>
      </c>
      <c r="BM76" s="2">
        <f t="shared" ca="1" si="84"/>
        <v>0</v>
      </c>
      <c r="BN76" s="2" t="str">
        <f t="shared" si="88"/>
        <v>TW</v>
      </c>
      <c r="BO76" s="2">
        <f>IF(AND(COUNTIF(J76:W76,"&gt;0")&gt;6,COUNTIF(J76:W76,"&gt;0")=SUM(BR76:CE76)),SUM(BR76:CE76),0)</f>
        <v>0</v>
      </c>
      <c r="BP76" s="2">
        <f t="shared" si="85"/>
        <v>1</v>
      </c>
      <c r="BR76" s="2">
        <f t="shared" si="89"/>
        <v>0</v>
      </c>
      <c r="BS76" s="2">
        <f t="shared" si="90"/>
        <v>0</v>
      </c>
      <c r="BT76" s="2">
        <f t="shared" si="91"/>
        <v>0</v>
      </c>
      <c r="BU76" s="2">
        <f t="shared" si="92"/>
        <v>0</v>
      </c>
      <c r="BV76" s="2">
        <f t="shared" si="93"/>
        <v>0</v>
      </c>
      <c r="BW76" s="2">
        <f t="shared" si="94"/>
        <v>0</v>
      </c>
      <c r="BX76" s="2">
        <f t="shared" si="95"/>
        <v>0</v>
      </c>
      <c r="BY76" s="2">
        <f t="shared" si="96"/>
        <v>0</v>
      </c>
      <c r="BZ76" s="2">
        <f t="shared" si="97"/>
        <v>0</v>
      </c>
      <c r="CA76" s="2">
        <f t="shared" si="98"/>
        <v>0</v>
      </c>
      <c r="CB76" s="2">
        <f t="shared" si="99"/>
        <v>0</v>
      </c>
      <c r="CC76" s="2">
        <f t="shared" si="100"/>
        <v>0</v>
      </c>
      <c r="CD76" s="2">
        <f t="shared" si="101"/>
        <v>0</v>
      </c>
      <c r="CE76" s="2">
        <f t="shared" si="102"/>
        <v>0</v>
      </c>
    </row>
    <row r="77" spans="1:83" x14ac:dyDescent="0.25">
      <c r="A77" s="10" t="str">
        <f>IF(AND(MID(B77,11,2)="10",MID(B77,7,2)="SV",MID(B77,3,1)="T"),"ТА-1  -  "&amp;VLOOKUP("SVT",Справочники!$B$100:$C$115,2,FALSE),IF(MID(B77,1,2)="00",VLOOKUP(MID(B77,7,2),Справочники!$B$100:$C$115,2,FALSE),IF(MID(B77,3,1)="K","КА",IF(MID(B77,3,1)="T","ТА","-"))&amp;"-"&amp;MID(B77,1,2)*1&amp;IF(MID(B77,IF(MID(B77,11,2)="09",10,9),1)="A","А","")&amp;IF(MID(B77,IF(MID(B77,11,2)="09",10,9),1)="B","Б","")&amp;"  -  "&amp;VLOOKUP(IF(AND(MID(B77,7,2)="SV",MID(B77,3,1)="T"),"SVT",MID(B77,7,2)),Справочники!$B$100:$C$115,2,FALSE)))</f>
        <v>ТА-5  -  Тпв</v>
      </c>
      <c r="B77" s="10" t="s">
        <v>467</v>
      </c>
      <c r="C77" s="18">
        <v>250</v>
      </c>
      <c r="D77" s="18">
        <v>175</v>
      </c>
      <c r="E77" s="22" t="s">
        <v>118</v>
      </c>
      <c r="F77" s="22">
        <v>3</v>
      </c>
      <c r="G77" s="22"/>
      <c r="H77" s="20">
        <f t="shared" ca="1" si="86"/>
        <v>0</v>
      </c>
      <c r="I77" s="16" t="str">
        <f t="shared" si="87"/>
        <v>05T002TW0L26</v>
      </c>
      <c r="J77" s="54">
        <v>0</v>
      </c>
      <c r="K77" s="54">
        <v>0</v>
      </c>
      <c r="L77" s="54">
        <v>0</v>
      </c>
      <c r="M77" s="54">
        <v>195.37745064544001</v>
      </c>
      <c r="N77" s="54">
        <v>216.1030088</v>
      </c>
      <c r="O77" s="54">
        <v>238.8526617</v>
      </c>
      <c r="P77" s="54">
        <v>246.27876169999999</v>
      </c>
      <c r="Q77" s="54">
        <v>246.40966420000001</v>
      </c>
      <c r="R77" s="54">
        <v>246.5514479</v>
      </c>
      <c r="S77" s="54">
        <v>246.20659710000001</v>
      </c>
      <c r="T77" s="54">
        <v>246.41984919999999</v>
      </c>
      <c r="U77" s="54">
        <v>247.41799789999999</v>
      </c>
      <c r="V77" s="54">
        <v>247.50214170000001</v>
      </c>
      <c r="W77" s="56">
        <v>247.2430554</v>
      </c>
      <c r="X77" s="2">
        <f t="shared" ca="1" si="53"/>
        <v>2</v>
      </c>
      <c r="Y77" s="2">
        <f t="shared" ca="1" si="53"/>
        <v>2</v>
      </c>
      <c r="Z77" s="2">
        <f t="shared" ca="1" si="53"/>
        <v>2</v>
      </c>
      <c r="AA77" s="2">
        <f t="shared" ca="1" si="53"/>
        <v>0</v>
      </c>
      <c r="AB77" s="2">
        <f t="shared" ca="1" si="53"/>
        <v>0</v>
      </c>
      <c r="AC77" s="2">
        <f t="shared" ca="1" si="83"/>
        <v>0</v>
      </c>
      <c r="AD77" s="2">
        <f t="shared" ca="1" si="83"/>
        <v>0</v>
      </c>
      <c r="AE77" s="2">
        <f t="shared" ca="1" si="83"/>
        <v>0</v>
      </c>
      <c r="AF77" s="2">
        <f t="shared" ca="1" si="83"/>
        <v>0</v>
      </c>
      <c r="AG77" s="2">
        <f t="shared" ca="1" si="83"/>
        <v>0</v>
      </c>
      <c r="AH77" s="2">
        <f t="shared" ca="1" si="83"/>
        <v>0</v>
      </c>
      <c r="AI77" s="2">
        <f t="shared" ca="1" si="83"/>
        <v>0</v>
      </c>
      <c r="AJ77" s="2">
        <f t="shared" ca="1" si="83"/>
        <v>0</v>
      </c>
      <c r="AK77" s="2">
        <f t="shared" ca="1" si="83"/>
        <v>0</v>
      </c>
      <c r="AL77" s="55">
        <v>0</v>
      </c>
      <c r="AM77" s="55">
        <v>0</v>
      </c>
      <c r="AN77" s="55">
        <v>0</v>
      </c>
      <c r="AO77" s="55">
        <v>215.75287257886899</v>
      </c>
      <c r="AP77" s="55">
        <v>217.7140612502422</v>
      </c>
      <c r="AQ77" s="55">
        <v>237.04910709188798</v>
      </c>
      <c r="AR77" s="55">
        <v>242.3377993296028</v>
      </c>
      <c r="AS77" s="55">
        <v>241.84907596178243</v>
      </c>
      <c r="AT77" s="55">
        <v>242.02194392883607</v>
      </c>
      <c r="AU77" s="55">
        <v>241.45938940244289</v>
      </c>
      <c r="AV77" s="55">
        <v>241.53449971014513</v>
      </c>
      <c r="AW77" s="55">
        <v>241.97595625565592</v>
      </c>
      <c r="AX77" s="55">
        <v>242.43924581288093</v>
      </c>
      <c r="AY77" s="55">
        <v>242.0112018707776</v>
      </c>
      <c r="AZ77" s="2">
        <f t="shared" ca="1" si="54"/>
        <v>0</v>
      </c>
      <c r="BA77" s="2">
        <f t="shared" ca="1" si="54"/>
        <v>0</v>
      </c>
      <c r="BB77" s="2">
        <f t="shared" ca="1" si="54"/>
        <v>0</v>
      </c>
      <c r="BC77" s="2">
        <f t="shared" ca="1" si="54"/>
        <v>0</v>
      </c>
      <c r="BD77" s="2">
        <f t="shared" ca="1" si="54"/>
        <v>0</v>
      </c>
      <c r="BE77" s="2">
        <f t="shared" ca="1" si="84"/>
        <v>1</v>
      </c>
      <c r="BF77" s="2">
        <f t="shared" ca="1" si="84"/>
        <v>0</v>
      </c>
      <c r="BG77" s="2">
        <f t="shared" ca="1" si="84"/>
        <v>0</v>
      </c>
      <c r="BH77" s="2">
        <f t="shared" ca="1" si="84"/>
        <v>0</v>
      </c>
      <c r="BI77" s="2">
        <f t="shared" ca="1" si="84"/>
        <v>0</v>
      </c>
      <c r="BJ77" s="2">
        <f t="shared" ca="1" si="84"/>
        <v>0</v>
      </c>
      <c r="BK77" s="2">
        <f t="shared" ca="1" si="84"/>
        <v>0</v>
      </c>
      <c r="BL77" s="2">
        <f t="shared" ca="1" si="84"/>
        <v>0</v>
      </c>
      <c r="BM77" s="2">
        <f t="shared" ca="1" si="84"/>
        <v>0</v>
      </c>
      <c r="BN77" s="2" t="str">
        <f t="shared" si="88"/>
        <v>TW</v>
      </c>
      <c r="BO77" s="2">
        <f>IF(AND(COUNTIF(J77:W77,"&gt;0")&gt;6,COUNTIF(J77:W77,"&gt;0")=SUM(BR77:CE77)),SUM(BR77:CE77),0)</f>
        <v>0</v>
      </c>
      <c r="BP77" s="2">
        <f t="shared" si="85"/>
        <v>1</v>
      </c>
      <c r="BR77" s="2">
        <f t="shared" si="89"/>
        <v>0</v>
      </c>
      <c r="BS77" s="2">
        <f t="shared" si="90"/>
        <v>0</v>
      </c>
      <c r="BT77" s="2">
        <f t="shared" si="91"/>
        <v>0</v>
      </c>
      <c r="BU77" s="2">
        <f t="shared" si="92"/>
        <v>0</v>
      </c>
      <c r="BV77" s="2">
        <f t="shared" si="93"/>
        <v>0</v>
      </c>
      <c r="BW77" s="2">
        <f t="shared" si="94"/>
        <v>0</v>
      </c>
      <c r="BX77" s="2">
        <f t="shared" si="95"/>
        <v>0</v>
      </c>
      <c r="BY77" s="2">
        <f t="shared" si="96"/>
        <v>0</v>
      </c>
      <c r="BZ77" s="2">
        <f t="shared" si="97"/>
        <v>0</v>
      </c>
      <c r="CA77" s="2">
        <f t="shared" si="98"/>
        <v>0</v>
      </c>
      <c r="CB77" s="2">
        <f t="shared" si="99"/>
        <v>0</v>
      </c>
      <c r="CC77" s="2">
        <f t="shared" si="100"/>
        <v>0</v>
      </c>
      <c r="CD77" s="2">
        <f t="shared" si="101"/>
        <v>0</v>
      </c>
      <c r="CE77" s="2">
        <f t="shared" si="102"/>
        <v>0</v>
      </c>
    </row>
    <row r="78" spans="1:83" x14ac:dyDescent="0.25">
      <c r="A78" s="10" t="str">
        <f>IF(AND(MID(B78,11,2)="10",MID(B78,7,2)="SV",MID(B78,3,1)="T"),"ТА-1  -  "&amp;VLOOKUP("SVT",Справочники!$B$100:$C$115,2,FALSE),IF(MID(B78,1,2)="00",VLOOKUP(MID(B78,7,2),Справочники!$B$100:$C$115,2,FALSE),IF(MID(B78,3,1)="K","КА",IF(MID(B78,3,1)="T","ТА","-"))&amp;"-"&amp;MID(B78,1,2)*1&amp;IF(MID(B78,IF(MID(B78,11,2)="09",10,9),1)="A","А","")&amp;IF(MID(B78,IF(MID(B78,11,2)="09",10,9),1)="B","Б","")&amp;"  -  "&amp;VLOOKUP(IF(AND(MID(B78,7,2)="SV",MID(B78,3,1)="T"),"SVT",MID(B78,7,2)),Справочники!$B$100:$C$115,2,FALSE)))</f>
        <v>ТА-6  -  Тпв</v>
      </c>
      <c r="B78" s="10" t="s">
        <v>468</v>
      </c>
      <c r="C78" s="18">
        <v>250</v>
      </c>
      <c r="D78" s="18">
        <v>175</v>
      </c>
      <c r="E78" s="22" t="s">
        <v>118</v>
      </c>
      <c r="F78" s="22">
        <v>3</v>
      </c>
      <c r="G78" s="22"/>
      <c r="H78" s="20">
        <f t="shared" ca="1" si="86"/>
        <v>0</v>
      </c>
      <c r="I78" s="16" t="str">
        <f t="shared" si="87"/>
        <v>06T002TW0L26</v>
      </c>
      <c r="J78" s="54">
        <v>0</v>
      </c>
      <c r="K78" s="54">
        <v>0</v>
      </c>
      <c r="L78" s="54">
        <v>0</v>
      </c>
      <c r="M78" s="54">
        <v>0</v>
      </c>
      <c r="N78" s="54">
        <v>0</v>
      </c>
      <c r="O78" s="54">
        <v>0</v>
      </c>
      <c r="P78" s="54">
        <v>0</v>
      </c>
      <c r="Q78" s="54">
        <v>0</v>
      </c>
      <c r="R78" s="54">
        <v>0</v>
      </c>
      <c r="S78" s="54">
        <v>0</v>
      </c>
      <c r="T78" s="54">
        <v>0</v>
      </c>
      <c r="U78" s="54">
        <v>0</v>
      </c>
      <c r="V78" s="54">
        <v>0</v>
      </c>
      <c r="W78" s="56">
        <v>0</v>
      </c>
      <c r="X78" s="2">
        <f t="shared" ca="1" si="53"/>
        <v>2</v>
      </c>
      <c r="Y78" s="2">
        <f t="shared" ca="1" si="53"/>
        <v>2</v>
      </c>
      <c r="Z78" s="2">
        <f t="shared" ca="1" si="53"/>
        <v>2</v>
      </c>
      <c r="AA78" s="2">
        <f t="shared" ca="1" si="53"/>
        <v>2</v>
      </c>
      <c r="AB78" s="2">
        <f t="shared" ca="1" si="53"/>
        <v>2</v>
      </c>
      <c r="AC78" s="2">
        <f t="shared" ca="1" si="83"/>
        <v>2</v>
      </c>
      <c r="AD78" s="2">
        <f t="shared" ca="1" si="83"/>
        <v>2</v>
      </c>
      <c r="AE78" s="2">
        <f t="shared" ca="1" si="83"/>
        <v>2</v>
      </c>
      <c r="AF78" s="2">
        <f t="shared" ca="1" si="83"/>
        <v>2</v>
      </c>
      <c r="AG78" s="2">
        <f t="shared" ca="1" si="83"/>
        <v>2</v>
      </c>
      <c r="AH78" s="2">
        <f t="shared" ca="1" si="83"/>
        <v>2</v>
      </c>
      <c r="AI78" s="2">
        <f t="shared" ca="1" si="83"/>
        <v>2</v>
      </c>
      <c r="AJ78" s="2">
        <f t="shared" ca="1" si="83"/>
        <v>2</v>
      </c>
      <c r="AK78" s="2">
        <f t="shared" ca="1" si="83"/>
        <v>2</v>
      </c>
      <c r="AL78" s="55">
        <v>0</v>
      </c>
      <c r="AM78" s="55">
        <v>0</v>
      </c>
      <c r="AN78" s="55">
        <v>0</v>
      </c>
      <c r="AO78" s="55">
        <v>0</v>
      </c>
      <c r="AP78" s="55">
        <v>0</v>
      </c>
      <c r="AQ78" s="55">
        <v>0</v>
      </c>
      <c r="AR78" s="55">
        <v>0</v>
      </c>
      <c r="AS78" s="55">
        <v>0</v>
      </c>
      <c r="AT78" s="55">
        <v>0</v>
      </c>
      <c r="AU78" s="55">
        <v>0</v>
      </c>
      <c r="AV78" s="55">
        <v>0</v>
      </c>
      <c r="AW78" s="55">
        <v>0</v>
      </c>
      <c r="AX78" s="55">
        <v>0</v>
      </c>
      <c r="AY78" s="55">
        <v>0</v>
      </c>
      <c r="AZ78" s="2">
        <f t="shared" ca="1" si="54"/>
        <v>0</v>
      </c>
      <c r="BA78" s="2">
        <f t="shared" ca="1" si="54"/>
        <v>0</v>
      </c>
      <c r="BB78" s="2">
        <f t="shared" ca="1" si="54"/>
        <v>0</v>
      </c>
      <c r="BC78" s="2">
        <f t="shared" ca="1" si="54"/>
        <v>0</v>
      </c>
      <c r="BD78" s="2">
        <f t="shared" ca="1" si="54"/>
        <v>0</v>
      </c>
      <c r="BE78" s="2">
        <f t="shared" ca="1" si="84"/>
        <v>1</v>
      </c>
      <c r="BF78" s="2">
        <f t="shared" ca="1" si="84"/>
        <v>0</v>
      </c>
      <c r="BG78" s="2">
        <f t="shared" ca="1" si="84"/>
        <v>0</v>
      </c>
      <c r="BH78" s="2">
        <f t="shared" ca="1" si="84"/>
        <v>0</v>
      </c>
      <c r="BI78" s="2">
        <f t="shared" ca="1" si="84"/>
        <v>0</v>
      </c>
      <c r="BJ78" s="2">
        <f t="shared" ca="1" si="84"/>
        <v>0</v>
      </c>
      <c r="BK78" s="2">
        <f t="shared" ca="1" si="84"/>
        <v>0</v>
      </c>
      <c r="BL78" s="2">
        <f t="shared" ca="1" si="84"/>
        <v>0</v>
      </c>
      <c r="BM78" s="2">
        <f t="shared" ca="1" si="84"/>
        <v>0</v>
      </c>
      <c r="BN78" s="2" t="str">
        <f t="shared" si="88"/>
        <v>TW</v>
      </c>
      <c r="BP78" s="2">
        <f t="shared" si="85"/>
        <v>0</v>
      </c>
      <c r="BR78" s="2">
        <f t="shared" si="89"/>
        <v>0</v>
      </c>
      <c r="BS78" s="2">
        <f t="shared" si="90"/>
        <v>0</v>
      </c>
      <c r="BT78" s="2">
        <f t="shared" si="91"/>
        <v>0</v>
      </c>
      <c r="BU78" s="2">
        <f t="shared" si="92"/>
        <v>0</v>
      </c>
      <c r="BV78" s="2">
        <f t="shared" si="93"/>
        <v>0</v>
      </c>
      <c r="BW78" s="2">
        <f t="shared" si="94"/>
        <v>0</v>
      </c>
      <c r="BX78" s="2">
        <f t="shared" si="95"/>
        <v>0</v>
      </c>
      <c r="BY78" s="2">
        <f t="shared" si="96"/>
        <v>0</v>
      </c>
      <c r="BZ78" s="2">
        <f t="shared" si="97"/>
        <v>0</v>
      </c>
      <c r="CA78" s="2">
        <f t="shared" si="98"/>
        <v>0</v>
      </c>
      <c r="CB78" s="2">
        <f t="shared" si="99"/>
        <v>0</v>
      </c>
      <c r="CC78" s="2">
        <f t="shared" si="100"/>
        <v>0</v>
      </c>
      <c r="CD78" s="2">
        <f t="shared" si="101"/>
        <v>0</v>
      </c>
      <c r="CE78" s="2">
        <f t="shared" si="102"/>
        <v>0</v>
      </c>
    </row>
    <row r="79" spans="1:83" x14ac:dyDescent="0.25">
      <c r="A79" s="10" t="str">
        <f>IF(AND(MID(B79,11,2)="10",MID(B79,7,2)="SV",MID(B79,3,1)="T"),"ТА-1  -  "&amp;VLOOKUP("SVT",Справочники!$B$100:$C$115,2,FALSE),IF(MID(B79,1,2)="00",VLOOKUP(MID(B79,7,2),Справочники!$B$100:$C$115,2,FALSE),IF(MID(B79,3,1)="K","КА",IF(MID(B79,3,1)="T","ТА","-"))&amp;"-"&amp;MID(B79,1,2)*1&amp;IF(MID(B79,IF(MID(B79,11,2)="09",10,9),1)="A","А","")&amp;IF(MID(B79,IF(MID(B79,11,2)="09",10,9),1)="B","Б","")&amp;"  -  "&amp;VLOOKUP(IF(AND(MID(B79,7,2)="SV",MID(B79,3,1)="T"),"SVT",MID(B79,7,2)),Справочники!$B$100:$C$115,2,FALSE)))</f>
        <v>ТА-7  -  Тпв</v>
      </c>
      <c r="B79" s="10" t="s">
        <v>469</v>
      </c>
      <c r="C79" s="18">
        <v>250</v>
      </c>
      <c r="D79" s="18">
        <v>175</v>
      </c>
      <c r="E79" s="22" t="s">
        <v>118</v>
      </c>
      <c r="F79" s="22">
        <v>3</v>
      </c>
      <c r="G79" s="22"/>
      <c r="H79" s="20">
        <f t="shared" ca="1" si="86"/>
        <v>0</v>
      </c>
      <c r="I79" s="16" t="str">
        <f t="shared" si="87"/>
        <v>07T002TW0L26</v>
      </c>
      <c r="J79" s="54">
        <v>225.10175127054001</v>
      </c>
      <c r="K79" s="54">
        <v>226.59138873641001</v>
      </c>
      <c r="L79" s="54">
        <v>226.99392133930999</v>
      </c>
      <c r="M79" s="54">
        <v>226.10101387269</v>
      </c>
      <c r="N79" s="54">
        <v>223.71881898853999</v>
      </c>
      <c r="O79" s="54">
        <v>227.71734323081</v>
      </c>
      <c r="P79" s="54">
        <v>226.58792015194999</v>
      </c>
      <c r="Q79" s="54">
        <v>227.68412309710999</v>
      </c>
      <c r="R79" s="54">
        <v>228.67686617257999</v>
      </c>
      <c r="S79" s="54">
        <v>227.38648882462999</v>
      </c>
      <c r="T79" s="54">
        <v>226.87603497344</v>
      </c>
      <c r="U79" s="54">
        <v>225.77845100537999</v>
      </c>
      <c r="V79" s="54">
        <v>226.10758209826</v>
      </c>
      <c r="W79" s="56">
        <v>225.96020443282001</v>
      </c>
      <c r="X79" s="2">
        <f t="shared" ca="1" si="53"/>
        <v>0</v>
      </c>
      <c r="Y79" s="2">
        <f t="shared" ca="1" si="53"/>
        <v>0</v>
      </c>
      <c r="Z79" s="2">
        <f t="shared" ca="1" si="53"/>
        <v>0</v>
      </c>
      <c r="AA79" s="2">
        <f t="shared" ca="1" si="53"/>
        <v>0</v>
      </c>
      <c r="AB79" s="2">
        <f t="shared" ca="1" si="53"/>
        <v>0</v>
      </c>
      <c r="AC79" s="2">
        <f t="shared" ca="1" si="83"/>
        <v>0</v>
      </c>
      <c r="AD79" s="2">
        <f t="shared" ca="1" si="83"/>
        <v>0</v>
      </c>
      <c r="AE79" s="2">
        <f t="shared" ca="1" si="83"/>
        <v>0</v>
      </c>
      <c r="AF79" s="2">
        <f t="shared" ca="1" si="83"/>
        <v>0</v>
      </c>
      <c r="AG79" s="2">
        <f t="shared" ca="1" si="83"/>
        <v>0</v>
      </c>
      <c r="AH79" s="2">
        <f t="shared" ca="1" si="83"/>
        <v>0</v>
      </c>
      <c r="AI79" s="2">
        <f t="shared" ca="1" si="83"/>
        <v>0</v>
      </c>
      <c r="AJ79" s="2">
        <f t="shared" ca="1" si="83"/>
        <v>0</v>
      </c>
      <c r="AK79" s="2">
        <f t="shared" ca="1" si="83"/>
        <v>0</v>
      </c>
      <c r="AL79" s="55">
        <v>223.58134914916258</v>
      </c>
      <c r="AM79" s="55">
        <v>224.83006199027071</v>
      </c>
      <c r="AN79" s="55">
        <v>223.92044221211731</v>
      </c>
      <c r="AO79" s="55">
        <v>222.42228432066617</v>
      </c>
      <c r="AP79" s="55">
        <v>220.77809118186511</v>
      </c>
      <c r="AQ79" s="55">
        <v>223.35019038928056</v>
      </c>
      <c r="AR79" s="55">
        <v>222.838842770746</v>
      </c>
      <c r="AS79" s="55">
        <v>222.77259208408842</v>
      </c>
      <c r="AT79" s="55">
        <v>223.21185136064949</v>
      </c>
      <c r="AU79" s="55">
        <v>222.2633065028792</v>
      </c>
      <c r="AV79" s="55">
        <v>221.61751011124119</v>
      </c>
      <c r="AW79" s="55">
        <v>220.73774253512474</v>
      </c>
      <c r="AX79" s="55">
        <v>220.45131832348807</v>
      </c>
      <c r="AY79" s="55">
        <v>221.1886985598081</v>
      </c>
      <c r="AZ79" s="2">
        <f t="shared" ca="1" si="54"/>
        <v>0</v>
      </c>
      <c r="BA79" s="2">
        <f t="shared" ca="1" si="54"/>
        <v>0</v>
      </c>
      <c r="BB79" s="2">
        <f t="shared" ca="1" si="54"/>
        <v>0</v>
      </c>
      <c r="BC79" s="2">
        <f t="shared" ca="1" si="54"/>
        <v>0</v>
      </c>
      <c r="BD79" s="2">
        <f t="shared" ca="1" si="54"/>
        <v>0</v>
      </c>
      <c r="BE79" s="2">
        <f t="shared" ca="1" si="84"/>
        <v>1</v>
      </c>
      <c r="BF79" s="2">
        <f t="shared" ca="1" si="84"/>
        <v>0</v>
      </c>
      <c r="BG79" s="2">
        <f t="shared" ca="1" si="84"/>
        <v>0</v>
      </c>
      <c r="BH79" s="2">
        <f t="shared" ca="1" si="84"/>
        <v>0</v>
      </c>
      <c r="BI79" s="2">
        <f t="shared" ca="1" si="84"/>
        <v>0</v>
      </c>
      <c r="BJ79" s="2">
        <f t="shared" ca="1" si="84"/>
        <v>0</v>
      </c>
      <c r="BK79" s="2">
        <f t="shared" ca="1" si="84"/>
        <v>0</v>
      </c>
      <c r="BL79" s="2">
        <f t="shared" ca="1" si="84"/>
        <v>0</v>
      </c>
      <c r="BM79" s="2">
        <f t="shared" ca="1" si="84"/>
        <v>0</v>
      </c>
      <c r="BN79" s="2" t="str">
        <f t="shared" si="88"/>
        <v>TW</v>
      </c>
      <c r="BO79" s="2">
        <f>IF(AND(COUNTIF(J79:W79,"&gt;0")&gt;6,COUNTIF(J79:W79,"&gt;0")=SUM(BR79:CE79)),SUM(BR79:CE79),0)</f>
        <v>0</v>
      </c>
      <c r="BP79" s="2">
        <f t="shared" si="85"/>
        <v>1</v>
      </c>
      <c r="BR79" s="2">
        <f t="shared" si="89"/>
        <v>0</v>
      </c>
      <c r="BS79" s="2">
        <f t="shared" si="90"/>
        <v>0</v>
      </c>
      <c r="BT79" s="2">
        <f t="shared" si="91"/>
        <v>0</v>
      </c>
      <c r="BU79" s="2">
        <f t="shared" si="92"/>
        <v>0</v>
      </c>
      <c r="BV79" s="2">
        <f t="shared" si="93"/>
        <v>0</v>
      </c>
      <c r="BW79" s="2">
        <f t="shared" si="94"/>
        <v>0</v>
      </c>
      <c r="BX79" s="2">
        <f t="shared" si="95"/>
        <v>0</v>
      </c>
      <c r="BY79" s="2">
        <f t="shared" si="96"/>
        <v>0</v>
      </c>
      <c r="BZ79" s="2">
        <f t="shared" si="97"/>
        <v>0</v>
      </c>
      <c r="CA79" s="2">
        <f t="shared" si="98"/>
        <v>0</v>
      </c>
      <c r="CB79" s="2">
        <f t="shared" si="99"/>
        <v>0</v>
      </c>
      <c r="CC79" s="2">
        <f t="shared" si="100"/>
        <v>0</v>
      </c>
      <c r="CD79" s="2">
        <f t="shared" si="101"/>
        <v>0</v>
      </c>
      <c r="CE79" s="2">
        <f t="shared" si="102"/>
        <v>0</v>
      </c>
    </row>
    <row r="80" spans="1:83" x14ac:dyDescent="0.25">
      <c r="A80" s="10" t="str">
        <f>IF(AND(MID(B80,11,2)="10",MID(B80,7,2)="SV",MID(B80,3,1)="T"),"ТА-1  -  "&amp;VLOOKUP("SVT",Справочники!$B$100:$C$115,2,FALSE),IF(MID(B80,1,2)="00",VLOOKUP(MID(B80,7,2),Справочники!$B$100:$C$115,2,FALSE),IF(MID(B80,3,1)="K","КА",IF(MID(B80,3,1)="T","ТА","-"))&amp;"-"&amp;MID(B80,1,2)*1&amp;IF(MID(B80,IF(MID(B80,11,2)="09",10,9),1)="A","А","")&amp;IF(MID(B80,IF(MID(B80,11,2)="09",10,9),1)="B","Б","")&amp;"  -  "&amp;VLOOKUP(IF(AND(MID(B80,7,2)="SV",MID(B80,3,1)="T"),"SVT",MID(B80,7,2)),Справочники!$B$100:$C$115,2,FALSE)))</f>
        <v>ТА-8  -  Тпв</v>
      </c>
      <c r="B80" s="10" t="s">
        <v>470</v>
      </c>
      <c r="C80" s="18">
        <v>260</v>
      </c>
      <c r="D80" s="18">
        <v>175</v>
      </c>
      <c r="E80" s="22" t="s">
        <v>118</v>
      </c>
      <c r="F80" s="22">
        <v>3</v>
      </c>
      <c r="G80" s="22"/>
      <c r="H80" s="20">
        <f t="shared" ca="1" si="86"/>
        <v>0</v>
      </c>
      <c r="I80" s="16" t="str">
        <f t="shared" si="87"/>
        <v>08T002TW0L26</v>
      </c>
      <c r="J80" s="54">
        <v>248.56204385912</v>
      </c>
      <c r="K80" s="54">
        <v>248.85391313317999</v>
      </c>
      <c r="L80" s="54">
        <v>249.19427040221001</v>
      </c>
      <c r="M80" s="54">
        <v>248.90907710321</v>
      </c>
      <c r="N80" s="54">
        <v>246.49017793620999</v>
      </c>
      <c r="O80" s="54">
        <v>0</v>
      </c>
      <c r="P80" s="54">
        <v>0</v>
      </c>
      <c r="Q80" s="54">
        <v>0</v>
      </c>
      <c r="R80" s="54">
        <v>0</v>
      </c>
      <c r="S80" s="54">
        <v>0</v>
      </c>
      <c r="T80" s="54">
        <v>0</v>
      </c>
      <c r="U80" s="54">
        <v>0</v>
      </c>
      <c r="V80" s="54">
        <v>0</v>
      </c>
      <c r="W80" s="56">
        <v>0</v>
      </c>
      <c r="X80" s="2">
        <f t="shared" ca="1" si="53"/>
        <v>0</v>
      </c>
      <c r="Y80" s="2">
        <f t="shared" ca="1" si="53"/>
        <v>0</v>
      </c>
      <c r="Z80" s="2">
        <f t="shared" ca="1" si="53"/>
        <v>0</v>
      </c>
      <c r="AA80" s="2">
        <f t="shared" ca="1" si="53"/>
        <v>0</v>
      </c>
      <c r="AB80" s="2">
        <f t="shared" ca="1" si="53"/>
        <v>0</v>
      </c>
      <c r="AC80" s="2">
        <f t="shared" ca="1" si="83"/>
        <v>2</v>
      </c>
      <c r="AD80" s="2">
        <f t="shared" ca="1" si="83"/>
        <v>2</v>
      </c>
      <c r="AE80" s="2">
        <f t="shared" ca="1" si="83"/>
        <v>2</v>
      </c>
      <c r="AF80" s="2">
        <f t="shared" ca="1" si="83"/>
        <v>2</v>
      </c>
      <c r="AG80" s="2">
        <f t="shared" ca="1" si="83"/>
        <v>2</v>
      </c>
      <c r="AH80" s="2">
        <f t="shared" ca="1" si="83"/>
        <v>2</v>
      </c>
      <c r="AI80" s="2">
        <f t="shared" ca="1" si="83"/>
        <v>2</v>
      </c>
      <c r="AJ80" s="2">
        <f t="shared" ca="1" si="83"/>
        <v>2</v>
      </c>
      <c r="AK80" s="2">
        <f t="shared" ca="1" si="83"/>
        <v>2</v>
      </c>
      <c r="AL80" s="55">
        <v>248.94282876365071</v>
      </c>
      <c r="AM80" s="55">
        <v>248.58100086439921</v>
      </c>
      <c r="AN80" s="55">
        <v>248.74943664477155</v>
      </c>
      <c r="AO80" s="55">
        <v>249.67807827079008</v>
      </c>
      <c r="AP80" s="55">
        <v>249.02274152871414</v>
      </c>
      <c r="AQ80" s="55">
        <v>0</v>
      </c>
      <c r="AR80" s="55">
        <v>0</v>
      </c>
      <c r="AS80" s="55">
        <v>0</v>
      </c>
      <c r="AT80" s="55">
        <v>0</v>
      </c>
      <c r="AU80" s="55">
        <v>0</v>
      </c>
      <c r="AV80" s="55">
        <v>0</v>
      </c>
      <c r="AW80" s="55">
        <v>0</v>
      </c>
      <c r="AX80" s="55">
        <v>0</v>
      </c>
      <c r="AY80" s="55">
        <v>0</v>
      </c>
      <c r="AZ80" s="2">
        <f t="shared" ca="1" si="54"/>
        <v>0</v>
      </c>
      <c r="BA80" s="2">
        <f t="shared" ca="1" si="54"/>
        <v>0</v>
      </c>
      <c r="BB80" s="2">
        <f t="shared" ca="1" si="54"/>
        <v>0</v>
      </c>
      <c r="BC80" s="2">
        <f t="shared" ca="1" si="54"/>
        <v>0</v>
      </c>
      <c r="BD80" s="2">
        <f t="shared" ca="1" si="54"/>
        <v>1</v>
      </c>
      <c r="BE80" s="2">
        <f t="shared" ca="1" si="84"/>
        <v>1</v>
      </c>
      <c r="BF80" s="2">
        <f t="shared" ca="1" si="84"/>
        <v>0</v>
      </c>
      <c r="BG80" s="2">
        <f t="shared" ca="1" si="84"/>
        <v>0</v>
      </c>
      <c r="BH80" s="2">
        <f t="shared" ca="1" si="84"/>
        <v>0</v>
      </c>
      <c r="BI80" s="2">
        <f t="shared" ca="1" si="84"/>
        <v>1</v>
      </c>
      <c r="BJ80" s="2">
        <f t="shared" ca="1" si="84"/>
        <v>0</v>
      </c>
      <c r="BK80" s="2">
        <f t="shared" ca="1" si="84"/>
        <v>0</v>
      </c>
      <c r="BL80" s="2">
        <f t="shared" ca="1" si="84"/>
        <v>0</v>
      </c>
      <c r="BM80" s="2">
        <f t="shared" ca="1" si="84"/>
        <v>0</v>
      </c>
      <c r="BN80" s="2" t="str">
        <f t="shared" si="88"/>
        <v>TW</v>
      </c>
      <c r="BP80" s="2">
        <f t="shared" si="85"/>
        <v>0</v>
      </c>
      <c r="BR80" s="2">
        <f t="shared" si="89"/>
        <v>0</v>
      </c>
      <c r="BS80" s="2">
        <f t="shared" si="90"/>
        <v>0</v>
      </c>
      <c r="BT80" s="2">
        <f t="shared" si="91"/>
        <v>0</v>
      </c>
      <c r="BU80" s="2">
        <f t="shared" si="92"/>
        <v>0</v>
      </c>
      <c r="BV80" s="2">
        <f t="shared" si="93"/>
        <v>0</v>
      </c>
      <c r="BW80" s="2">
        <f t="shared" si="94"/>
        <v>0</v>
      </c>
      <c r="BX80" s="2">
        <f t="shared" si="95"/>
        <v>0</v>
      </c>
      <c r="BY80" s="2">
        <f t="shared" si="96"/>
        <v>0</v>
      </c>
      <c r="BZ80" s="2">
        <f t="shared" si="97"/>
        <v>0</v>
      </c>
      <c r="CA80" s="2">
        <f t="shared" si="98"/>
        <v>0</v>
      </c>
      <c r="CB80" s="2">
        <f t="shared" si="99"/>
        <v>0</v>
      </c>
      <c r="CC80" s="2">
        <f t="shared" si="100"/>
        <v>0</v>
      </c>
      <c r="CD80" s="2">
        <f t="shared" si="101"/>
        <v>0</v>
      </c>
      <c r="CE80" s="2">
        <f t="shared" si="102"/>
        <v>0</v>
      </c>
    </row>
    <row r="81" spans="1:83" x14ac:dyDescent="0.25">
      <c r="A81" s="10" t="str">
        <f>IF(AND(MID(B81,11,2)="10",MID(B81,7,2)="SV",MID(B81,3,1)="T"),"ТА-1  -  "&amp;VLOOKUP("SVT",Справочники!$B$100:$C$115,2,FALSE),IF(MID(B81,1,2)="00",VLOOKUP(MID(B81,7,2),Справочники!$B$100:$C$115,2,FALSE),IF(MID(B81,3,1)="K","КА",IF(MID(B81,3,1)="T","ТА","-"))&amp;"-"&amp;MID(B81,1,2)*1&amp;IF(MID(B81,IF(MID(B81,11,2)="09",10,9),1)="A","А","")&amp;IF(MID(B81,IF(MID(B81,11,2)="09",10,9),1)="B","Б","")&amp;"  -  "&amp;VLOOKUP(IF(AND(MID(B81,7,2)="SV",MID(B81,3,1)="T"),"SVT",MID(B81,7,2)),Справочники!$B$100:$C$115,2,FALSE)))</f>
        <v>ТА-9  -  Тпв</v>
      </c>
      <c r="B81" s="10" t="s">
        <v>471</v>
      </c>
      <c r="C81" s="18">
        <v>260</v>
      </c>
      <c r="D81" s="18">
        <v>175</v>
      </c>
      <c r="E81" s="22" t="s">
        <v>118</v>
      </c>
      <c r="F81" s="22">
        <v>3</v>
      </c>
      <c r="G81" s="22"/>
      <c r="H81" s="20">
        <f t="shared" ca="1" si="86"/>
        <v>0</v>
      </c>
      <c r="I81" s="16" t="str">
        <f t="shared" si="87"/>
        <v>09T002TW0L26</v>
      </c>
      <c r="J81" s="54">
        <v>253.80466951783001</v>
      </c>
      <c r="K81" s="54">
        <v>254.26378298226001</v>
      </c>
      <c r="L81" s="54">
        <v>254.76563195902</v>
      </c>
      <c r="M81" s="54">
        <v>254.96699559499001</v>
      </c>
      <c r="N81" s="54">
        <v>254.94788482186999</v>
      </c>
      <c r="O81" s="54">
        <v>255.08447967181999</v>
      </c>
      <c r="P81" s="54">
        <v>255.16849402905001</v>
      </c>
      <c r="Q81" s="54">
        <v>252.38730929901999</v>
      </c>
      <c r="R81" s="54">
        <v>0</v>
      </c>
      <c r="S81" s="54">
        <v>0</v>
      </c>
      <c r="T81" s="54">
        <v>0</v>
      </c>
      <c r="U81" s="54">
        <v>0</v>
      </c>
      <c r="V81" s="54">
        <v>0</v>
      </c>
      <c r="W81" s="56">
        <v>0</v>
      </c>
      <c r="X81" s="2">
        <f t="shared" ca="1" si="53"/>
        <v>0</v>
      </c>
      <c r="Y81" s="2">
        <f t="shared" ca="1" si="53"/>
        <v>0</v>
      </c>
      <c r="Z81" s="2">
        <f t="shared" ca="1" si="53"/>
        <v>0</v>
      </c>
      <c r="AA81" s="2">
        <f t="shared" ca="1" si="53"/>
        <v>0</v>
      </c>
      <c r="AB81" s="2">
        <f t="shared" ca="1" si="53"/>
        <v>0</v>
      </c>
      <c r="AC81" s="2">
        <f t="shared" ca="1" si="83"/>
        <v>0</v>
      </c>
      <c r="AD81" s="2">
        <f t="shared" ca="1" si="83"/>
        <v>0</v>
      </c>
      <c r="AE81" s="2">
        <f t="shared" ca="1" si="83"/>
        <v>0</v>
      </c>
      <c r="AF81" s="2">
        <f t="shared" ca="1" si="83"/>
        <v>2</v>
      </c>
      <c r="AG81" s="2">
        <f t="shared" ca="1" si="83"/>
        <v>2</v>
      </c>
      <c r="AH81" s="2">
        <f t="shared" ca="1" si="83"/>
        <v>2</v>
      </c>
      <c r="AI81" s="2">
        <f t="shared" ca="1" si="83"/>
        <v>2</v>
      </c>
      <c r="AJ81" s="2">
        <f t="shared" ca="1" si="83"/>
        <v>2</v>
      </c>
      <c r="AK81" s="2">
        <f t="shared" ca="1" si="83"/>
        <v>2</v>
      </c>
      <c r="AL81" s="55">
        <v>250.94294335762757</v>
      </c>
      <c r="AM81" s="55">
        <v>251.43545519728139</v>
      </c>
      <c r="AN81" s="55">
        <v>252.23154057820446</v>
      </c>
      <c r="AO81" s="55">
        <v>251.8112144324935</v>
      </c>
      <c r="AP81" s="55">
        <v>251.61464509632</v>
      </c>
      <c r="AQ81" s="55">
        <v>252.31924129036747</v>
      </c>
      <c r="AR81" s="55">
        <v>252.47664343422213</v>
      </c>
      <c r="AS81" s="55">
        <v>251.45336569829669</v>
      </c>
      <c r="AT81" s="55">
        <v>0</v>
      </c>
      <c r="AU81" s="55">
        <v>0</v>
      </c>
      <c r="AV81" s="55">
        <v>0</v>
      </c>
      <c r="AW81" s="55">
        <v>0</v>
      </c>
      <c r="AX81" s="55">
        <v>0</v>
      </c>
      <c r="AY81" s="55">
        <v>0</v>
      </c>
      <c r="AZ81" s="2">
        <f t="shared" ca="1" si="54"/>
        <v>0</v>
      </c>
      <c r="BA81" s="2">
        <f t="shared" ca="1" si="54"/>
        <v>0</v>
      </c>
      <c r="BB81" s="2">
        <f t="shared" ca="1" si="54"/>
        <v>0</v>
      </c>
      <c r="BC81" s="2">
        <f t="shared" ca="1" si="54"/>
        <v>0</v>
      </c>
      <c r="BD81" s="2">
        <f t="shared" ca="1" si="54"/>
        <v>1</v>
      </c>
      <c r="BE81" s="2">
        <f t="shared" ca="1" si="84"/>
        <v>1</v>
      </c>
      <c r="BF81" s="2">
        <f t="shared" ca="1" si="84"/>
        <v>0</v>
      </c>
      <c r="BG81" s="2">
        <f t="shared" ca="1" si="84"/>
        <v>0</v>
      </c>
      <c r="BH81" s="2">
        <f t="shared" ca="1" si="84"/>
        <v>0</v>
      </c>
      <c r="BI81" s="2">
        <f t="shared" ca="1" si="84"/>
        <v>1</v>
      </c>
      <c r="BJ81" s="2">
        <f t="shared" ca="1" si="84"/>
        <v>0</v>
      </c>
      <c r="BK81" s="2">
        <f t="shared" ca="1" si="84"/>
        <v>0</v>
      </c>
      <c r="BL81" s="2">
        <f t="shared" ca="1" si="84"/>
        <v>0</v>
      </c>
      <c r="BM81" s="2">
        <f t="shared" ca="1" si="84"/>
        <v>0</v>
      </c>
      <c r="BN81" s="2" t="str">
        <f t="shared" si="88"/>
        <v>TW</v>
      </c>
      <c r="BP81" s="2">
        <f t="shared" si="85"/>
        <v>1</v>
      </c>
      <c r="BR81" s="2">
        <f t="shared" si="89"/>
        <v>0</v>
      </c>
      <c r="BS81" s="2">
        <f t="shared" si="90"/>
        <v>0</v>
      </c>
      <c r="BT81" s="2">
        <f t="shared" si="91"/>
        <v>0</v>
      </c>
      <c r="BU81" s="2">
        <f t="shared" si="92"/>
        <v>0</v>
      </c>
      <c r="BV81" s="2">
        <f t="shared" si="93"/>
        <v>0</v>
      </c>
      <c r="BW81" s="2">
        <f t="shared" si="94"/>
        <v>0</v>
      </c>
      <c r="BX81" s="2">
        <f t="shared" si="95"/>
        <v>0</v>
      </c>
      <c r="BY81" s="2">
        <f t="shared" si="96"/>
        <v>0</v>
      </c>
      <c r="BZ81" s="2">
        <f t="shared" si="97"/>
        <v>0</v>
      </c>
      <c r="CA81" s="2">
        <f t="shared" si="98"/>
        <v>0</v>
      </c>
      <c r="CB81" s="2">
        <f t="shared" si="99"/>
        <v>0</v>
      </c>
      <c r="CC81" s="2">
        <f t="shared" si="100"/>
        <v>0</v>
      </c>
      <c r="CD81" s="2">
        <f t="shared" si="101"/>
        <v>0</v>
      </c>
      <c r="CE81" s="2">
        <f t="shared" si="102"/>
        <v>0</v>
      </c>
    </row>
    <row r="82" spans="1:83" x14ac:dyDescent="0.25">
      <c r="A82" s="10" t="str">
        <f>IF(AND(MID(B82,11,2)="10",MID(B82,7,2)="SV",MID(B82,3,1)="T"),"ТА-1  -  "&amp;VLOOKUP("SVT",Справочники!$B$100:$C$115,2,FALSE),IF(MID(B82,1,2)="00",VLOOKUP(MID(B82,7,2),Справочники!$B$100:$C$115,2,FALSE),IF(MID(B82,3,1)="K","КА",IF(MID(B82,3,1)="T","ТА","-"))&amp;"-"&amp;MID(B82,1,2)*1&amp;IF(MID(B82,IF(MID(B82,11,2)="09",10,9),1)="A","А","")&amp;IF(MID(B82,IF(MID(B82,11,2)="09",10,9),1)="B","Б","")&amp;"  -  "&amp;VLOOKUP(IF(AND(MID(B82,7,2)="SV",MID(B82,3,1)="T"),"SVT",MID(B82,7,2)),Справочники!$B$100:$C$115,2,FALSE)))</f>
        <v>ТА-1  -  Р₀</v>
      </c>
      <c r="B82" s="10" t="s">
        <v>472</v>
      </c>
      <c r="C82" s="18">
        <v>90</v>
      </c>
      <c r="D82" s="18">
        <v>80</v>
      </c>
      <c r="E82" s="22" t="s">
        <v>117</v>
      </c>
      <c r="F82" s="22">
        <v>3</v>
      </c>
      <c r="G82" s="22"/>
      <c r="H82" s="20">
        <f t="shared" ca="1" si="86"/>
        <v>0</v>
      </c>
      <c r="I82" s="16" t="str">
        <f t="shared" si="87"/>
        <v>01T002PP0N26</v>
      </c>
      <c r="J82" s="54">
        <v>81.983115416670003</v>
      </c>
      <c r="K82" s="54">
        <v>82.235454166669996</v>
      </c>
      <c r="L82" s="54">
        <v>79.997958333330004</v>
      </c>
      <c r="M82" s="54">
        <v>81.585153333329998</v>
      </c>
      <c r="N82" s="54">
        <v>77.133952500000007</v>
      </c>
      <c r="O82" s="54">
        <v>73.94536083333</v>
      </c>
      <c r="P82" s="54">
        <v>85.613666249999994</v>
      </c>
      <c r="Q82" s="54">
        <v>86.289114583330004</v>
      </c>
      <c r="R82" s="54">
        <v>83.429884166670007</v>
      </c>
      <c r="S82" s="54">
        <v>82.926362083330005</v>
      </c>
      <c r="T82" s="54">
        <v>84.710710000000006</v>
      </c>
      <c r="U82" s="54">
        <v>86.689203333329999</v>
      </c>
      <c r="V82" s="54">
        <v>84.964193333330002</v>
      </c>
      <c r="W82" s="56">
        <v>86.592705833330001</v>
      </c>
      <c r="X82" s="2">
        <f t="shared" ca="1" si="53"/>
        <v>0</v>
      </c>
      <c r="Y82" s="2">
        <f t="shared" ca="1" si="53"/>
        <v>0</v>
      </c>
      <c r="Z82" s="2">
        <f t="shared" ca="1" si="53"/>
        <v>2</v>
      </c>
      <c r="AA82" s="2">
        <f t="shared" ca="1" si="53"/>
        <v>0</v>
      </c>
      <c r="AB82" s="2">
        <f t="shared" ca="1" si="53"/>
        <v>2</v>
      </c>
      <c r="AC82" s="2">
        <f t="shared" ca="1" si="83"/>
        <v>42</v>
      </c>
      <c r="AD82" s="2">
        <f t="shared" ca="1" si="83"/>
        <v>0</v>
      </c>
      <c r="AE82" s="2">
        <f t="shared" ca="1" si="83"/>
        <v>0</v>
      </c>
      <c r="AF82" s="2">
        <f t="shared" ca="1" si="83"/>
        <v>0</v>
      </c>
      <c r="AG82" s="2">
        <f t="shared" ca="1" si="83"/>
        <v>0</v>
      </c>
      <c r="AH82" s="2">
        <f t="shared" ca="1" si="83"/>
        <v>0</v>
      </c>
      <c r="AI82" s="2">
        <f t="shared" ca="1" si="83"/>
        <v>0</v>
      </c>
      <c r="AJ82" s="2">
        <f t="shared" ca="1" si="83"/>
        <v>0</v>
      </c>
      <c r="AK82" s="2">
        <f t="shared" ca="1" si="83"/>
        <v>0</v>
      </c>
      <c r="AL82" s="55">
        <v>90</v>
      </c>
      <c r="AM82" s="55">
        <v>90</v>
      </c>
      <c r="AN82" s="55">
        <v>90</v>
      </c>
      <c r="AO82" s="55">
        <v>90</v>
      </c>
      <c r="AP82" s="55">
        <v>90</v>
      </c>
      <c r="AQ82" s="55">
        <v>90</v>
      </c>
      <c r="AR82" s="55">
        <v>90</v>
      </c>
      <c r="AS82" s="55">
        <v>90</v>
      </c>
      <c r="AT82" s="55">
        <v>90</v>
      </c>
      <c r="AU82" s="55">
        <v>90</v>
      </c>
      <c r="AV82" s="55">
        <v>90</v>
      </c>
      <c r="AW82" s="55">
        <v>90</v>
      </c>
      <c r="AX82" s="55">
        <v>90</v>
      </c>
      <c r="AY82" s="55">
        <v>90</v>
      </c>
      <c r="AZ82" s="2">
        <f t="shared" ca="1" si="54"/>
        <v>0</v>
      </c>
      <c r="BA82" s="2">
        <f t="shared" ca="1" si="54"/>
        <v>0</v>
      </c>
      <c r="BB82" s="2">
        <f t="shared" ca="1" si="54"/>
        <v>0</v>
      </c>
      <c r="BC82" s="2">
        <f t="shared" ca="1" si="54"/>
        <v>0</v>
      </c>
      <c r="BD82" s="2">
        <f t="shared" ca="1" si="54"/>
        <v>1</v>
      </c>
      <c r="BE82" s="2">
        <f t="shared" ca="1" si="84"/>
        <v>1</v>
      </c>
      <c r="BF82" s="2">
        <f t="shared" ca="1" si="84"/>
        <v>0</v>
      </c>
      <c r="BG82" s="2">
        <f t="shared" ca="1" si="84"/>
        <v>0</v>
      </c>
      <c r="BH82" s="2">
        <f t="shared" ca="1" si="84"/>
        <v>0</v>
      </c>
      <c r="BI82" s="2">
        <f t="shared" ca="1" si="84"/>
        <v>1</v>
      </c>
      <c r="BJ82" s="2">
        <f t="shared" ca="1" si="84"/>
        <v>0</v>
      </c>
      <c r="BK82" s="2">
        <f t="shared" ca="1" si="84"/>
        <v>0</v>
      </c>
      <c r="BL82" s="2">
        <f t="shared" ca="1" si="84"/>
        <v>0</v>
      </c>
      <c r="BM82" s="2">
        <f t="shared" ca="1" si="84"/>
        <v>0</v>
      </c>
      <c r="BN82" s="2" t="str">
        <f t="shared" si="88"/>
        <v>PP</v>
      </c>
      <c r="BO82" s="2">
        <f>IF(AND(COUNTIF(J82:W82,"&gt;0")&gt;6,COUNTIF(J82:W82,"&gt;0")=SUM(BR82:CE82)),SUM(BR82:CE82),0)</f>
        <v>0</v>
      </c>
      <c r="BP82" s="2">
        <f t="shared" si="85"/>
        <v>0</v>
      </c>
      <c r="BR82" s="2">
        <f t="shared" ref="BR82:BR90" si="103">IF(AND(J131 &gt;0,J82&lt;$D82,J82 &gt;20),1,0)</f>
        <v>0</v>
      </c>
      <c r="BS82" s="2">
        <f t="shared" ref="BS82:BS90" si="104">IF(AND(K131 &gt;0,K82&lt;$D82,K82 &gt;20),1,0)</f>
        <v>0</v>
      </c>
      <c r="BT82" s="2">
        <f t="shared" ref="BT82:BT90" si="105">IF(AND(L131 &gt;0,L82&lt;$D82,L82 &gt;20),1,0)</f>
        <v>1</v>
      </c>
      <c r="BU82" s="2">
        <f t="shared" ref="BU82:BU90" si="106">IF(AND(M131 &gt;0,M82&lt;$D82,M82 &gt;20),1,0)</f>
        <v>0</v>
      </c>
      <c r="BV82" s="2">
        <f t="shared" ref="BV82:BV90" si="107">IF(AND(N131 &gt;0,N82&lt;$D82,N82 &gt;20),1,0)</f>
        <v>1</v>
      </c>
      <c r="BW82" s="2">
        <f t="shared" ref="BW82:BW90" si="108">IF(AND(O131 &gt;0,O82&lt;$D82,O82 &gt;20),1,0)</f>
        <v>1</v>
      </c>
      <c r="BX82" s="2">
        <f t="shared" ref="BX82:BX90" si="109">IF(AND(P131 &gt;0,P82&lt;$D82,P82 &gt;20),1,0)</f>
        <v>0</v>
      </c>
      <c r="BY82" s="2">
        <f t="shared" ref="BY82:BY90" si="110">IF(AND(Q131 &gt;0,Q82&lt;$D82,Q82 &gt;20),1,0)</f>
        <v>0</v>
      </c>
      <c r="BZ82" s="2">
        <f t="shared" ref="BZ82:BZ90" si="111">IF(AND(R131 &gt;0,R82&lt;$D82,R82 &gt;20),1,0)</f>
        <v>0</v>
      </c>
      <c r="CA82" s="2">
        <f t="shared" ref="CA82:CA90" si="112">IF(AND(S131 &gt;0,S82&lt;$D82,S82 &gt;20),1,0)</f>
        <v>0</v>
      </c>
      <c r="CB82" s="2">
        <f t="shared" ref="CB82:CB90" si="113">IF(AND(T131 &gt;0,T82&lt;$D82,T82 &gt;20),1,0)</f>
        <v>0</v>
      </c>
      <c r="CC82" s="2">
        <f t="shared" ref="CC82:CC90" si="114">IF(AND(U131 &gt;0,U82&lt;$D82,U82 &gt;20),1,0)</f>
        <v>0</v>
      </c>
      <c r="CD82" s="2">
        <f t="shared" ref="CD82:CD90" si="115">IF(AND(V131 &gt;0,V82&lt;$D82,V82 &gt;20),1,0)</f>
        <v>0</v>
      </c>
      <c r="CE82" s="2">
        <f t="shared" ref="CE82:CE90" si="116">IF(AND(W131 &gt;0,W82&lt;$D82,W82 &gt;20),1,0)</f>
        <v>0</v>
      </c>
    </row>
    <row r="83" spans="1:83" x14ac:dyDescent="0.25">
      <c r="A83" s="10" t="str">
        <f>IF(AND(MID(B83,11,2)="10",MID(B83,7,2)="SV",MID(B83,3,1)="T"),"ТА-1  -  "&amp;VLOOKUP("SVT",Справочники!$B$100:$C$115,2,FALSE),IF(MID(B83,1,2)="00",VLOOKUP(MID(B83,7,2),Справочники!$B$100:$C$115,2,FALSE),IF(MID(B83,3,1)="K","КА",IF(MID(B83,3,1)="T","ТА","-"))&amp;"-"&amp;MID(B83,1,2)*1&amp;IF(MID(B83,IF(MID(B83,11,2)="09",10,9),1)="A","А","")&amp;IF(MID(B83,IF(MID(B83,11,2)="09",10,9),1)="B","Б","")&amp;"  -  "&amp;VLOOKUP(IF(AND(MID(B83,7,2)="SV",MID(B83,3,1)="T"),"SVT",MID(B83,7,2)),Справочники!$B$100:$C$115,2,FALSE)))</f>
        <v>ТА-2  -  Р₀</v>
      </c>
      <c r="B83" s="15" t="s">
        <v>473</v>
      </c>
      <c r="C83" s="18">
        <v>90</v>
      </c>
      <c r="D83" s="18">
        <v>80</v>
      </c>
      <c r="E83" s="22" t="s">
        <v>117</v>
      </c>
      <c r="F83" s="22">
        <v>3</v>
      </c>
      <c r="G83" s="22"/>
      <c r="H83" s="20">
        <f t="shared" ca="1" si="86"/>
        <v>0</v>
      </c>
      <c r="I83" s="16" t="str">
        <f t="shared" si="87"/>
        <v>02T002PP0N26</v>
      </c>
      <c r="J83" s="54">
        <v>40.700000000000003</v>
      </c>
      <c r="K83" s="54">
        <v>39.299999999999997</v>
      </c>
      <c r="L83" s="54">
        <v>58</v>
      </c>
      <c r="M83" s="54">
        <v>76.8</v>
      </c>
      <c r="N83" s="54">
        <v>72.8</v>
      </c>
      <c r="O83" s="54">
        <v>69.7</v>
      </c>
      <c r="P83" s="54">
        <v>72.7</v>
      </c>
      <c r="Q83" s="54">
        <v>75.8</v>
      </c>
      <c r="R83" s="54">
        <v>72.7</v>
      </c>
      <c r="S83" s="54">
        <v>70.7</v>
      </c>
      <c r="T83" s="54">
        <v>70.3</v>
      </c>
      <c r="U83" s="54">
        <v>73.8</v>
      </c>
      <c r="V83" s="54">
        <v>74.8</v>
      </c>
      <c r="W83" s="56">
        <v>72.3</v>
      </c>
      <c r="X83" s="2">
        <f t="shared" ca="1" si="53"/>
        <v>2</v>
      </c>
      <c r="Y83" s="2">
        <f t="shared" ca="1" si="53"/>
        <v>2</v>
      </c>
      <c r="Z83" s="2">
        <f t="shared" ca="1" si="53"/>
        <v>2</v>
      </c>
      <c r="AA83" s="2">
        <f t="shared" ca="1" si="53"/>
        <v>2</v>
      </c>
      <c r="AB83" s="2">
        <f t="shared" ca="1" si="53"/>
        <v>2</v>
      </c>
      <c r="AC83" s="2">
        <f t="shared" ca="1" si="83"/>
        <v>2</v>
      </c>
      <c r="AD83" s="2">
        <f t="shared" ca="1" si="83"/>
        <v>2</v>
      </c>
      <c r="AE83" s="2">
        <f t="shared" ca="1" si="83"/>
        <v>2</v>
      </c>
      <c r="AF83" s="2">
        <f t="shared" ca="1" si="83"/>
        <v>2</v>
      </c>
      <c r="AG83" s="2">
        <f t="shared" ca="1" si="83"/>
        <v>2</v>
      </c>
      <c r="AH83" s="2">
        <f t="shared" ca="1" si="83"/>
        <v>2</v>
      </c>
      <c r="AI83" s="2">
        <f t="shared" ca="1" si="83"/>
        <v>2</v>
      </c>
      <c r="AJ83" s="2">
        <f t="shared" ca="1" si="83"/>
        <v>2</v>
      </c>
      <c r="AK83" s="2">
        <f t="shared" ca="1" si="83"/>
        <v>2</v>
      </c>
      <c r="AL83" s="55">
        <v>90</v>
      </c>
      <c r="AM83" s="55">
        <v>90</v>
      </c>
      <c r="AN83" s="55">
        <v>90</v>
      </c>
      <c r="AO83" s="55">
        <v>90</v>
      </c>
      <c r="AP83" s="55">
        <v>90</v>
      </c>
      <c r="AQ83" s="55">
        <v>90</v>
      </c>
      <c r="AR83" s="55">
        <v>90</v>
      </c>
      <c r="AS83" s="55">
        <v>90</v>
      </c>
      <c r="AT83" s="55">
        <v>90</v>
      </c>
      <c r="AU83" s="55">
        <v>90</v>
      </c>
      <c r="AV83" s="55">
        <v>90</v>
      </c>
      <c r="AW83" s="55">
        <v>90</v>
      </c>
      <c r="AX83" s="55">
        <v>90</v>
      </c>
      <c r="AY83" s="55">
        <v>90</v>
      </c>
      <c r="AZ83" s="2">
        <f t="shared" ca="1" si="54"/>
        <v>0</v>
      </c>
      <c r="BA83" s="2">
        <f t="shared" ca="1" si="54"/>
        <v>0</v>
      </c>
      <c r="BB83" s="2">
        <f t="shared" ca="1" si="54"/>
        <v>0</v>
      </c>
      <c r="BC83" s="2">
        <f t="shared" ca="1" si="54"/>
        <v>0</v>
      </c>
      <c r="BD83" s="2">
        <f t="shared" ca="1" si="54"/>
        <v>1</v>
      </c>
      <c r="BE83" s="2">
        <f t="shared" ca="1" si="84"/>
        <v>0</v>
      </c>
      <c r="BF83" s="2">
        <f t="shared" ca="1" si="84"/>
        <v>0</v>
      </c>
      <c r="BG83" s="2">
        <f t="shared" ca="1" si="84"/>
        <v>1</v>
      </c>
      <c r="BH83" s="2">
        <f t="shared" ca="1" si="84"/>
        <v>1</v>
      </c>
      <c r="BI83" s="2">
        <f t="shared" ca="1" si="84"/>
        <v>1</v>
      </c>
      <c r="BJ83" s="2">
        <f t="shared" ca="1" si="84"/>
        <v>0</v>
      </c>
      <c r="BK83" s="2">
        <f t="shared" ca="1" si="84"/>
        <v>0</v>
      </c>
      <c r="BL83" s="2">
        <f t="shared" ca="1" si="84"/>
        <v>0</v>
      </c>
      <c r="BM83" s="2">
        <f t="shared" ca="1" si="84"/>
        <v>1</v>
      </c>
      <c r="BN83" s="2" t="str">
        <f t="shared" si="88"/>
        <v>PP</v>
      </c>
      <c r="BO83" s="2">
        <f>IF(AND(COUNTIF(J83:W83,"&gt;0")&gt;6,COUNTIF(J83:W83,"&gt;0")=SUM(BR83:CE83)),SUM(BR83:CE83),0)</f>
        <v>14</v>
      </c>
      <c r="BP83" s="2">
        <f t="shared" si="85"/>
        <v>0</v>
      </c>
      <c r="BQ83" s="127">
        <v>46032</v>
      </c>
      <c r="BR83" s="2">
        <f t="shared" si="103"/>
        <v>1</v>
      </c>
      <c r="BS83" s="2">
        <f t="shared" si="104"/>
        <v>1</v>
      </c>
      <c r="BT83" s="2">
        <f t="shared" si="105"/>
        <v>1</v>
      </c>
      <c r="BU83" s="2">
        <f t="shared" si="106"/>
        <v>1</v>
      </c>
      <c r="BV83" s="2">
        <f t="shared" si="107"/>
        <v>1</v>
      </c>
      <c r="BW83" s="2">
        <f t="shared" si="108"/>
        <v>1</v>
      </c>
      <c r="BX83" s="2">
        <f t="shared" si="109"/>
        <v>1</v>
      </c>
      <c r="BY83" s="2">
        <f t="shared" si="110"/>
        <v>1</v>
      </c>
      <c r="BZ83" s="2">
        <f t="shared" si="111"/>
        <v>1</v>
      </c>
      <c r="CA83" s="2">
        <f t="shared" si="112"/>
        <v>1</v>
      </c>
      <c r="CB83" s="2">
        <f t="shared" si="113"/>
        <v>1</v>
      </c>
      <c r="CC83" s="2">
        <f t="shared" si="114"/>
        <v>1</v>
      </c>
      <c r="CD83" s="2">
        <f t="shared" si="115"/>
        <v>1</v>
      </c>
      <c r="CE83" s="2">
        <f t="shared" si="116"/>
        <v>1</v>
      </c>
    </row>
    <row r="84" spans="1:83" x14ac:dyDescent="0.25">
      <c r="A84" s="10" t="str">
        <f>IF(AND(MID(B84,11,2)="10",MID(B84,7,2)="SV",MID(B84,3,1)="T"),"ТА-1  -  "&amp;VLOOKUP("SVT",Справочники!$B$100:$C$115,2,FALSE),IF(MID(B84,1,2)="00",VLOOKUP(MID(B84,7,2),Справочники!$B$100:$C$115,2,FALSE),IF(MID(B84,3,1)="K","КА",IF(MID(B84,3,1)="T","ТА","-"))&amp;"-"&amp;MID(B84,1,2)*1&amp;IF(MID(B84,IF(MID(B84,11,2)="09",10,9),1)="A","А","")&amp;IF(MID(B84,IF(MID(B84,11,2)="09",10,9),1)="B","Б","")&amp;"  -  "&amp;VLOOKUP(IF(AND(MID(B84,7,2)="SV",MID(B84,3,1)="T"),"SVT",MID(B84,7,2)),Справочники!$B$100:$C$115,2,FALSE)))</f>
        <v>ТА-3  -  Р₀</v>
      </c>
      <c r="B84" s="15" t="s">
        <v>474</v>
      </c>
      <c r="C84" s="18">
        <v>90</v>
      </c>
      <c r="D84" s="18">
        <v>80</v>
      </c>
      <c r="E84" s="22" t="s">
        <v>117</v>
      </c>
      <c r="F84" s="22">
        <v>3</v>
      </c>
      <c r="G84" s="22"/>
      <c r="H84" s="20">
        <f t="shared" ca="1" si="86"/>
        <v>0</v>
      </c>
      <c r="I84" s="16" t="str">
        <f t="shared" si="87"/>
        <v>03T002PP0N26</v>
      </c>
      <c r="J84" s="54">
        <v>86.341166666670006</v>
      </c>
      <c r="K84" s="54">
        <v>86.309557291670004</v>
      </c>
      <c r="L84" s="54">
        <v>86.95110104167</v>
      </c>
      <c r="M84" s="54">
        <v>87.45142833333</v>
      </c>
      <c r="N84" s="54">
        <v>88.776977500000001</v>
      </c>
      <c r="O84" s="54">
        <v>89.214963749999995</v>
      </c>
      <c r="P84" s="54">
        <v>88.827852291669998</v>
      </c>
      <c r="Q84" s="54">
        <v>87.559290000000004</v>
      </c>
      <c r="R84" s="54">
        <v>87.776626875000005</v>
      </c>
      <c r="S84" s="54">
        <v>87.683513750000003</v>
      </c>
      <c r="T84" s="54">
        <v>88.105342083330001</v>
      </c>
      <c r="U84" s="54">
        <v>87.24042333333</v>
      </c>
      <c r="V84" s="54">
        <v>86.711266666669999</v>
      </c>
      <c r="W84" s="56">
        <v>0</v>
      </c>
      <c r="X84" s="2">
        <f t="shared" ca="1" si="53"/>
        <v>0</v>
      </c>
      <c r="Y84" s="2">
        <f t="shared" ca="1" si="53"/>
        <v>0</v>
      </c>
      <c r="Z84" s="2">
        <f t="shared" ca="1" si="53"/>
        <v>0</v>
      </c>
      <c r="AA84" s="2">
        <f t="shared" ca="1" si="53"/>
        <v>0</v>
      </c>
      <c r="AB84" s="2">
        <f t="shared" ca="1" si="53"/>
        <v>0</v>
      </c>
      <c r="AC84" s="2">
        <f t="shared" ca="1" si="83"/>
        <v>0</v>
      </c>
      <c r="AD84" s="2">
        <f t="shared" ca="1" si="83"/>
        <v>0</v>
      </c>
      <c r="AE84" s="2">
        <f t="shared" ca="1" si="83"/>
        <v>0</v>
      </c>
      <c r="AF84" s="2">
        <f t="shared" ca="1" si="83"/>
        <v>0</v>
      </c>
      <c r="AG84" s="2">
        <f t="shared" ca="1" si="83"/>
        <v>0</v>
      </c>
      <c r="AH84" s="2">
        <f t="shared" ca="1" si="83"/>
        <v>0</v>
      </c>
      <c r="AI84" s="2">
        <f t="shared" ca="1" si="83"/>
        <v>0</v>
      </c>
      <c r="AJ84" s="2">
        <f t="shared" ca="1" si="83"/>
        <v>0</v>
      </c>
      <c r="AK84" s="2">
        <f t="shared" ca="1" si="83"/>
        <v>2</v>
      </c>
      <c r="AL84" s="55">
        <v>90</v>
      </c>
      <c r="AM84" s="55">
        <v>90</v>
      </c>
      <c r="AN84" s="55">
        <v>90</v>
      </c>
      <c r="AO84" s="55">
        <v>90</v>
      </c>
      <c r="AP84" s="55">
        <v>90</v>
      </c>
      <c r="AQ84" s="55">
        <v>90</v>
      </c>
      <c r="AR84" s="55">
        <v>90</v>
      </c>
      <c r="AS84" s="55">
        <v>90</v>
      </c>
      <c r="AT84" s="55">
        <v>90</v>
      </c>
      <c r="AU84" s="55">
        <v>90</v>
      </c>
      <c r="AV84" s="55">
        <v>90</v>
      </c>
      <c r="AW84" s="55">
        <v>90</v>
      </c>
      <c r="AX84" s="55">
        <v>90</v>
      </c>
      <c r="AY84" s="55">
        <v>0</v>
      </c>
      <c r="AZ84" s="2">
        <f t="shared" ca="1" si="54"/>
        <v>0</v>
      </c>
      <c r="BA84" s="2">
        <f t="shared" ca="1" si="54"/>
        <v>0</v>
      </c>
      <c r="BB84" s="2">
        <f t="shared" ca="1" si="54"/>
        <v>0</v>
      </c>
      <c r="BC84" s="2">
        <f t="shared" ca="1" si="54"/>
        <v>0</v>
      </c>
      <c r="BD84" s="2">
        <f t="shared" ca="1" si="54"/>
        <v>1</v>
      </c>
      <c r="BE84" s="2">
        <f t="shared" ca="1" si="84"/>
        <v>0</v>
      </c>
      <c r="BF84" s="2">
        <f t="shared" ca="1" si="84"/>
        <v>0</v>
      </c>
      <c r="BG84" s="2">
        <f t="shared" ca="1" si="84"/>
        <v>1</v>
      </c>
      <c r="BH84" s="2">
        <f t="shared" ca="1" si="84"/>
        <v>1</v>
      </c>
      <c r="BI84" s="2">
        <f t="shared" ca="1" si="84"/>
        <v>1</v>
      </c>
      <c r="BJ84" s="2">
        <f t="shared" ca="1" si="84"/>
        <v>0</v>
      </c>
      <c r="BK84" s="2">
        <f t="shared" ca="1" si="84"/>
        <v>0</v>
      </c>
      <c r="BL84" s="2">
        <f t="shared" ca="1" si="84"/>
        <v>0</v>
      </c>
      <c r="BM84" s="2">
        <f t="shared" ca="1" si="84"/>
        <v>1</v>
      </c>
      <c r="BN84" s="2" t="str">
        <f t="shared" si="88"/>
        <v>PP</v>
      </c>
      <c r="BP84" s="2">
        <f t="shared" si="85"/>
        <v>1</v>
      </c>
      <c r="BR84" s="2">
        <f t="shared" si="103"/>
        <v>0</v>
      </c>
      <c r="BS84" s="2">
        <f t="shared" si="104"/>
        <v>0</v>
      </c>
      <c r="BT84" s="2">
        <f t="shared" si="105"/>
        <v>0</v>
      </c>
      <c r="BU84" s="2">
        <f t="shared" si="106"/>
        <v>0</v>
      </c>
      <c r="BV84" s="2">
        <f t="shared" si="107"/>
        <v>0</v>
      </c>
      <c r="BW84" s="2">
        <f t="shared" si="108"/>
        <v>0</v>
      </c>
      <c r="BX84" s="2">
        <f t="shared" si="109"/>
        <v>0</v>
      </c>
      <c r="BY84" s="2">
        <f t="shared" si="110"/>
        <v>0</v>
      </c>
      <c r="BZ84" s="2">
        <f t="shared" si="111"/>
        <v>0</v>
      </c>
      <c r="CA84" s="2">
        <f t="shared" si="112"/>
        <v>0</v>
      </c>
      <c r="CB84" s="2">
        <f t="shared" si="113"/>
        <v>0</v>
      </c>
      <c r="CC84" s="2">
        <f t="shared" si="114"/>
        <v>0</v>
      </c>
      <c r="CD84" s="2">
        <f t="shared" si="115"/>
        <v>0</v>
      </c>
      <c r="CE84" s="2">
        <f t="shared" si="116"/>
        <v>0</v>
      </c>
    </row>
    <row r="85" spans="1:83" x14ac:dyDescent="0.25">
      <c r="A85" s="10" t="str">
        <f>IF(AND(MID(B85,11,2)="10",MID(B85,7,2)="SV",MID(B85,3,1)="T"),"ТА-1  -  "&amp;VLOOKUP("SVT",Справочники!$B$100:$C$115,2,FALSE),IF(MID(B85,1,2)="00",VLOOKUP(MID(B85,7,2),Справочники!$B$100:$C$115,2,FALSE),IF(MID(B85,3,1)="K","КА",IF(MID(B85,3,1)="T","ТА","-"))&amp;"-"&amp;MID(B85,1,2)*1&amp;IF(MID(B85,IF(MID(B85,11,2)="09",10,9),1)="A","А","")&amp;IF(MID(B85,IF(MID(B85,11,2)="09",10,9),1)="B","Б","")&amp;"  -  "&amp;VLOOKUP(IF(AND(MID(B85,7,2)="SV",MID(B85,3,1)="T"),"SVT",MID(B85,7,2)),Справочники!$B$100:$C$115,2,FALSE)))</f>
        <v>ТА-4  -  Р₀</v>
      </c>
      <c r="B85" s="15" t="s">
        <v>475</v>
      </c>
      <c r="C85" s="18">
        <v>90</v>
      </c>
      <c r="D85" s="18">
        <v>80</v>
      </c>
      <c r="E85" s="22" t="s">
        <v>117</v>
      </c>
      <c r="F85" s="22">
        <v>3</v>
      </c>
      <c r="G85" s="22"/>
      <c r="H85" s="20">
        <f t="shared" ca="1" si="86"/>
        <v>0</v>
      </c>
      <c r="I85" s="16" t="str">
        <f t="shared" si="87"/>
        <v>04T002PP0N26</v>
      </c>
      <c r="J85" s="54">
        <v>90</v>
      </c>
      <c r="K85" s="54">
        <v>90</v>
      </c>
      <c r="L85" s="54">
        <v>90</v>
      </c>
      <c r="M85" s="54">
        <v>90</v>
      </c>
      <c r="N85" s="54">
        <v>90</v>
      </c>
      <c r="O85" s="54">
        <v>90</v>
      </c>
      <c r="P85" s="54">
        <v>90</v>
      </c>
      <c r="Q85" s="54">
        <v>90</v>
      </c>
      <c r="R85" s="54">
        <v>90</v>
      </c>
      <c r="S85" s="54">
        <v>90</v>
      </c>
      <c r="T85" s="54">
        <v>90</v>
      </c>
      <c r="U85" s="54">
        <v>90</v>
      </c>
      <c r="V85" s="54">
        <v>90</v>
      </c>
      <c r="W85" s="56">
        <v>90</v>
      </c>
      <c r="X85" s="2">
        <f t="shared" ca="1" si="53"/>
        <v>0</v>
      </c>
      <c r="Y85" s="2">
        <f t="shared" ca="1" si="53"/>
        <v>0</v>
      </c>
      <c r="Z85" s="2">
        <f t="shared" ca="1" si="53"/>
        <v>0</v>
      </c>
      <c r="AA85" s="2">
        <f t="shared" ca="1" si="53"/>
        <v>0</v>
      </c>
      <c r="AB85" s="2">
        <f t="shared" ca="1" si="53"/>
        <v>0</v>
      </c>
      <c r="AC85" s="2">
        <f t="shared" ca="1" si="83"/>
        <v>0</v>
      </c>
      <c r="AD85" s="2">
        <f t="shared" ca="1" si="83"/>
        <v>0</v>
      </c>
      <c r="AE85" s="2">
        <f t="shared" ca="1" si="83"/>
        <v>0</v>
      </c>
      <c r="AF85" s="2">
        <f t="shared" ca="1" si="83"/>
        <v>0</v>
      </c>
      <c r="AG85" s="2">
        <f t="shared" ca="1" si="83"/>
        <v>0</v>
      </c>
      <c r="AH85" s="2">
        <f t="shared" ca="1" si="83"/>
        <v>0</v>
      </c>
      <c r="AI85" s="2">
        <f t="shared" ca="1" si="83"/>
        <v>0</v>
      </c>
      <c r="AJ85" s="2">
        <f t="shared" ca="1" si="83"/>
        <v>0</v>
      </c>
      <c r="AK85" s="2">
        <f t="shared" ca="1" si="83"/>
        <v>0</v>
      </c>
      <c r="AL85" s="55">
        <v>90</v>
      </c>
      <c r="AM85" s="55">
        <v>90</v>
      </c>
      <c r="AN85" s="55">
        <v>90</v>
      </c>
      <c r="AO85" s="55">
        <v>90</v>
      </c>
      <c r="AP85" s="55">
        <v>90</v>
      </c>
      <c r="AQ85" s="55">
        <v>90</v>
      </c>
      <c r="AR85" s="55">
        <v>90</v>
      </c>
      <c r="AS85" s="55">
        <v>90</v>
      </c>
      <c r="AT85" s="55">
        <v>90</v>
      </c>
      <c r="AU85" s="55">
        <v>90</v>
      </c>
      <c r="AV85" s="55">
        <v>90</v>
      </c>
      <c r="AW85" s="55">
        <v>90</v>
      </c>
      <c r="AX85" s="55">
        <v>90</v>
      </c>
      <c r="AY85" s="55">
        <v>90</v>
      </c>
      <c r="AZ85" s="2">
        <f t="shared" ca="1" si="54"/>
        <v>0</v>
      </c>
      <c r="BA85" s="2">
        <f t="shared" ca="1" si="54"/>
        <v>0</v>
      </c>
      <c r="BB85" s="2">
        <f t="shared" ca="1" si="54"/>
        <v>0</v>
      </c>
      <c r="BC85" s="2">
        <f t="shared" ca="1" si="54"/>
        <v>0</v>
      </c>
      <c r="BD85" s="2">
        <f t="shared" ca="1" si="54"/>
        <v>2</v>
      </c>
      <c r="BE85" s="2">
        <f t="shared" ca="1" si="84"/>
        <v>0</v>
      </c>
      <c r="BF85" s="2">
        <f t="shared" ca="1" si="84"/>
        <v>1</v>
      </c>
      <c r="BG85" s="2">
        <f t="shared" ca="1" si="84"/>
        <v>1</v>
      </c>
      <c r="BH85" s="2">
        <f t="shared" ca="1" si="84"/>
        <v>1</v>
      </c>
      <c r="BI85" s="2">
        <f t="shared" ca="1" si="84"/>
        <v>2</v>
      </c>
      <c r="BJ85" s="2">
        <f t="shared" ca="1" si="84"/>
        <v>0</v>
      </c>
      <c r="BK85" s="2">
        <f t="shared" ca="1" si="84"/>
        <v>1</v>
      </c>
      <c r="BL85" s="2">
        <f t="shared" ca="1" si="84"/>
        <v>0</v>
      </c>
      <c r="BM85" s="2">
        <f t="shared" ca="1" si="84"/>
        <v>1</v>
      </c>
      <c r="BN85" s="2" t="str">
        <f t="shared" si="88"/>
        <v>PP</v>
      </c>
      <c r="BO85" s="2">
        <f>IF(AND(COUNTIF(J85:W85,"&gt;0")&gt;6,COUNTIF(J85:W85,"&gt;0")=SUM(BR85:CE85)),SUM(BR85:CE85),0)</f>
        <v>0</v>
      </c>
      <c r="BP85" s="2">
        <f t="shared" si="85"/>
        <v>1</v>
      </c>
      <c r="BR85" s="2">
        <f t="shared" si="103"/>
        <v>0</v>
      </c>
      <c r="BS85" s="2">
        <f t="shared" si="104"/>
        <v>0</v>
      </c>
      <c r="BT85" s="2">
        <f t="shared" si="105"/>
        <v>0</v>
      </c>
      <c r="BU85" s="2">
        <f t="shared" si="106"/>
        <v>0</v>
      </c>
      <c r="BV85" s="2">
        <f t="shared" si="107"/>
        <v>0</v>
      </c>
      <c r="BW85" s="2">
        <f t="shared" si="108"/>
        <v>0</v>
      </c>
      <c r="BX85" s="2">
        <f t="shared" si="109"/>
        <v>0</v>
      </c>
      <c r="BY85" s="2">
        <f t="shared" si="110"/>
        <v>0</v>
      </c>
      <c r="BZ85" s="2">
        <f t="shared" si="111"/>
        <v>0</v>
      </c>
      <c r="CA85" s="2">
        <f t="shared" si="112"/>
        <v>0</v>
      </c>
      <c r="CB85" s="2">
        <f t="shared" si="113"/>
        <v>0</v>
      </c>
      <c r="CC85" s="2">
        <f t="shared" si="114"/>
        <v>0</v>
      </c>
      <c r="CD85" s="2">
        <f t="shared" si="115"/>
        <v>0</v>
      </c>
      <c r="CE85" s="2">
        <f t="shared" si="116"/>
        <v>0</v>
      </c>
    </row>
    <row r="86" spans="1:83" x14ac:dyDescent="0.25">
      <c r="A86" s="10" t="str">
        <f>IF(AND(MID(B86,11,2)="10",MID(B86,7,2)="SV",MID(B86,3,1)="T"),"ТА-1  -  "&amp;VLOOKUP("SVT",Справочники!$B$100:$C$115,2,FALSE),IF(MID(B86,1,2)="00",VLOOKUP(MID(B86,7,2),Справочники!$B$100:$C$115,2,FALSE),IF(MID(B86,3,1)="K","КА",IF(MID(B86,3,1)="T","ТА","-"))&amp;"-"&amp;MID(B86,1,2)*1&amp;IF(MID(B86,IF(MID(B86,11,2)="09",10,9),1)="A","А","")&amp;IF(MID(B86,IF(MID(B86,11,2)="09",10,9),1)="B","Б","")&amp;"  -  "&amp;VLOOKUP(IF(AND(MID(B86,7,2)="SV",MID(B86,3,1)="T"),"SVT",MID(B86,7,2)),Справочники!$B$100:$C$115,2,FALSE)))</f>
        <v>ТА-5  -  Р₀</v>
      </c>
      <c r="B86" s="15" t="s">
        <v>476</v>
      </c>
      <c r="C86" s="18">
        <v>135</v>
      </c>
      <c r="D86" s="18">
        <v>120</v>
      </c>
      <c r="E86" s="22" t="s">
        <v>117</v>
      </c>
      <c r="F86" s="22">
        <v>3</v>
      </c>
      <c r="G86" s="22"/>
      <c r="H86" s="20">
        <f t="shared" ca="1" si="86"/>
        <v>0</v>
      </c>
      <c r="I86" s="16" t="str">
        <f t="shared" si="87"/>
        <v>05T002PP0L26</v>
      </c>
      <c r="J86" s="54">
        <v>0</v>
      </c>
      <c r="K86" s="54">
        <v>0</v>
      </c>
      <c r="L86" s="54">
        <v>0</v>
      </c>
      <c r="M86" s="54">
        <v>64.412872950679997</v>
      </c>
      <c r="N86" s="54">
        <v>88.544879296529999</v>
      </c>
      <c r="O86" s="54">
        <v>110.34820051944</v>
      </c>
      <c r="P86" s="54">
        <v>114.92408580809</v>
      </c>
      <c r="Q86" s="54">
        <v>114.10238621184</v>
      </c>
      <c r="R86" s="54">
        <v>114.51244565743001</v>
      </c>
      <c r="S86" s="54">
        <v>113.59244537134001</v>
      </c>
      <c r="T86" s="54">
        <v>113.91038516619</v>
      </c>
      <c r="U86" s="54">
        <v>114.46921410202</v>
      </c>
      <c r="V86" s="54">
        <v>115.43386810168001</v>
      </c>
      <c r="W86" s="56">
        <v>114.47027703800001</v>
      </c>
      <c r="X86" s="2">
        <f t="shared" ca="1" si="53"/>
        <v>2</v>
      </c>
      <c r="Y86" s="2">
        <f t="shared" ca="1" si="53"/>
        <v>2</v>
      </c>
      <c r="Z86" s="2">
        <f t="shared" ca="1" si="53"/>
        <v>2</v>
      </c>
      <c r="AA86" s="2">
        <f t="shared" ca="1" si="53"/>
        <v>2</v>
      </c>
      <c r="AB86" s="2">
        <f t="shared" ca="1" si="53"/>
        <v>2</v>
      </c>
      <c r="AC86" s="2">
        <f t="shared" ca="1" si="83"/>
        <v>2</v>
      </c>
      <c r="AD86" s="2">
        <f t="shared" ca="1" si="83"/>
        <v>2</v>
      </c>
      <c r="AE86" s="2">
        <f t="shared" ca="1" si="83"/>
        <v>2</v>
      </c>
      <c r="AF86" s="2">
        <f t="shared" ca="1" si="83"/>
        <v>2</v>
      </c>
      <c r="AG86" s="2">
        <f t="shared" ca="1" si="83"/>
        <v>2</v>
      </c>
      <c r="AH86" s="2">
        <f t="shared" ca="1" si="83"/>
        <v>2</v>
      </c>
      <c r="AI86" s="2">
        <f t="shared" ca="1" si="83"/>
        <v>2</v>
      </c>
      <c r="AJ86" s="2">
        <f t="shared" ca="1" si="83"/>
        <v>2</v>
      </c>
      <c r="AK86" s="2">
        <f t="shared" ca="1" si="83"/>
        <v>2</v>
      </c>
      <c r="AL86" s="55">
        <v>0</v>
      </c>
      <c r="AM86" s="55">
        <v>0</v>
      </c>
      <c r="AN86" s="55">
        <v>0</v>
      </c>
      <c r="AO86" s="55">
        <v>130</v>
      </c>
      <c r="AP86" s="55">
        <v>130</v>
      </c>
      <c r="AQ86" s="55">
        <v>130</v>
      </c>
      <c r="AR86" s="55">
        <v>130</v>
      </c>
      <c r="AS86" s="55">
        <v>130</v>
      </c>
      <c r="AT86" s="55">
        <v>130</v>
      </c>
      <c r="AU86" s="55">
        <v>130</v>
      </c>
      <c r="AV86" s="55">
        <v>130</v>
      </c>
      <c r="AW86" s="55">
        <v>130</v>
      </c>
      <c r="AX86" s="55">
        <v>130</v>
      </c>
      <c r="AY86" s="55">
        <v>130</v>
      </c>
      <c r="AZ86" s="2">
        <f t="shared" ca="1" si="54"/>
        <v>0</v>
      </c>
      <c r="BA86" s="2">
        <f t="shared" ca="1" si="54"/>
        <v>0</v>
      </c>
      <c r="BB86" s="2">
        <f t="shared" ca="1" si="54"/>
        <v>0</v>
      </c>
      <c r="BC86" s="2">
        <f t="shared" ca="1" si="54"/>
        <v>0</v>
      </c>
      <c r="BD86" s="2">
        <f t="shared" ca="1" si="54"/>
        <v>2</v>
      </c>
      <c r="BE86" s="2">
        <f t="shared" ca="1" si="84"/>
        <v>0</v>
      </c>
      <c r="BF86" s="2">
        <f t="shared" ca="1" si="84"/>
        <v>1</v>
      </c>
      <c r="BG86" s="2">
        <f t="shared" ca="1" si="84"/>
        <v>2</v>
      </c>
      <c r="BH86" s="2">
        <f t="shared" ca="1" si="84"/>
        <v>1</v>
      </c>
      <c r="BI86" s="2">
        <f t="shared" ca="1" si="84"/>
        <v>2</v>
      </c>
      <c r="BJ86" s="2">
        <f t="shared" ca="1" si="84"/>
        <v>0</v>
      </c>
      <c r="BK86" s="2">
        <f t="shared" ca="1" si="84"/>
        <v>1</v>
      </c>
      <c r="BL86" s="2">
        <f t="shared" ca="1" si="84"/>
        <v>0</v>
      </c>
      <c r="BM86" s="2">
        <f t="shared" ca="1" si="84"/>
        <v>1</v>
      </c>
      <c r="BN86" s="2" t="str">
        <f t="shared" si="88"/>
        <v>PP</v>
      </c>
      <c r="BO86" s="2">
        <f>IF(AND(COUNTIF(J86:W86,"&gt;0")&gt;6,COUNTIF(J86:W86,"&gt;0")=SUM(BR86:CE86)),SUM(BR86:CE86),0)</f>
        <v>11</v>
      </c>
      <c r="BP86" s="2">
        <f t="shared" si="85"/>
        <v>0</v>
      </c>
      <c r="BQ86" s="127">
        <v>46003</v>
      </c>
      <c r="BR86" s="2">
        <f t="shared" si="103"/>
        <v>0</v>
      </c>
      <c r="BS86" s="2">
        <f t="shared" si="104"/>
        <v>0</v>
      </c>
      <c r="BT86" s="2">
        <f t="shared" si="105"/>
        <v>0</v>
      </c>
      <c r="BU86" s="2">
        <f t="shared" si="106"/>
        <v>1</v>
      </c>
      <c r="BV86" s="2">
        <f t="shared" si="107"/>
        <v>1</v>
      </c>
      <c r="BW86" s="2">
        <f t="shared" si="108"/>
        <v>1</v>
      </c>
      <c r="BX86" s="2">
        <f t="shared" si="109"/>
        <v>1</v>
      </c>
      <c r="BY86" s="2">
        <f t="shared" si="110"/>
        <v>1</v>
      </c>
      <c r="BZ86" s="2">
        <f t="shared" si="111"/>
        <v>1</v>
      </c>
      <c r="CA86" s="2">
        <f t="shared" si="112"/>
        <v>1</v>
      </c>
      <c r="CB86" s="2">
        <f t="shared" si="113"/>
        <v>1</v>
      </c>
      <c r="CC86" s="2">
        <f t="shared" si="114"/>
        <v>1</v>
      </c>
      <c r="CD86" s="2">
        <f t="shared" si="115"/>
        <v>1</v>
      </c>
      <c r="CE86" s="2">
        <f t="shared" si="116"/>
        <v>1</v>
      </c>
    </row>
    <row r="87" spans="1:83" x14ac:dyDescent="0.25">
      <c r="A87" s="10" t="str">
        <f>IF(AND(MID(B87,11,2)="10",MID(B87,7,2)="SV",MID(B87,3,1)="T"),"ТА-1  -  "&amp;VLOOKUP("SVT",Справочники!$B$100:$C$115,2,FALSE),IF(MID(B87,1,2)="00",VLOOKUP(MID(B87,7,2),Справочники!$B$100:$C$115,2,FALSE),IF(MID(B87,3,1)="K","КА",IF(MID(B87,3,1)="T","ТА","-"))&amp;"-"&amp;MID(B87,1,2)*1&amp;IF(MID(B87,IF(MID(B87,11,2)="09",10,9),1)="A","А","")&amp;IF(MID(B87,IF(MID(B87,11,2)="09",10,9),1)="B","Б","")&amp;"  -  "&amp;VLOOKUP(IF(AND(MID(B87,7,2)="SV",MID(B87,3,1)="T"),"SVT",MID(B87,7,2)),Справочники!$B$100:$C$115,2,FALSE)))</f>
        <v>ТА-6  -  Р₀</v>
      </c>
      <c r="B87" s="15" t="s">
        <v>477</v>
      </c>
      <c r="C87" s="18">
        <v>135</v>
      </c>
      <c r="D87" s="18">
        <v>120</v>
      </c>
      <c r="E87" s="22" t="s">
        <v>117</v>
      </c>
      <c r="F87" s="22">
        <v>3</v>
      </c>
      <c r="G87" s="22"/>
      <c r="H87" s="20">
        <f t="shared" ca="1" si="86"/>
        <v>0</v>
      </c>
      <c r="I87" s="16" t="str">
        <f t="shared" si="87"/>
        <v>06T002PP0L26</v>
      </c>
      <c r="J87" s="54">
        <v>0</v>
      </c>
      <c r="K87" s="54">
        <v>0</v>
      </c>
      <c r="L87" s="54">
        <v>0</v>
      </c>
      <c r="M87" s="54">
        <v>0</v>
      </c>
      <c r="N87" s="54">
        <v>0</v>
      </c>
      <c r="O87" s="54">
        <v>0</v>
      </c>
      <c r="P87" s="54">
        <v>0</v>
      </c>
      <c r="Q87" s="54">
        <v>0</v>
      </c>
      <c r="R87" s="54">
        <v>0</v>
      </c>
      <c r="S87" s="54">
        <v>0</v>
      </c>
      <c r="T87" s="54">
        <v>0</v>
      </c>
      <c r="U87" s="54">
        <v>0</v>
      </c>
      <c r="V87" s="54">
        <v>0</v>
      </c>
      <c r="W87" s="56">
        <v>0</v>
      </c>
      <c r="X87" s="2">
        <f t="shared" ca="1" si="53"/>
        <v>2</v>
      </c>
      <c r="Y87" s="2">
        <f t="shared" ca="1" si="53"/>
        <v>2</v>
      </c>
      <c r="Z87" s="2">
        <f t="shared" ca="1" si="53"/>
        <v>2</v>
      </c>
      <c r="AA87" s="2">
        <f t="shared" ca="1" si="53"/>
        <v>2</v>
      </c>
      <c r="AB87" s="2">
        <f t="shared" ca="1" si="53"/>
        <v>2</v>
      </c>
      <c r="AC87" s="2">
        <f t="shared" ca="1" si="83"/>
        <v>2</v>
      </c>
      <c r="AD87" s="2">
        <f t="shared" ca="1" si="83"/>
        <v>2</v>
      </c>
      <c r="AE87" s="2">
        <f t="shared" ca="1" si="83"/>
        <v>2</v>
      </c>
      <c r="AF87" s="2">
        <f t="shared" ca="1" si="83"/>
        <v>2</v>
      </c>
      <c r="AG87" s="2">
        <f t="shared" ca="1" si="83"/>
        <v>2</v>
      </c>
      <c r="AH87" s="2">
        <f t="shared" ca="1" si="83"/>
        <v>2</v>
      </c>
      <c r="AI87" s="2">
        <f t="shared" ca="1" si="83"/>
        <v>2</v>
      </c>
      <c r="AJ87" s="2">
        <f t="shared" ca="1" si="83"/>
        <v>2</v>
      </c>
      <c r="AK87" s="2">
        <f t="shared" ca="1" si="83"/>
        <v>2</v>
      </c>
      <c r="AL87" s="55">
        <v>0</v>
      </c>
      <c r="AM87" s="55">
        <v>0</v>
      </c>
      <c r="AN87" s="55">
        <v>0</v>
      </c>
      <c r="AO87" s="55">
        <v>0</v>
      </c>
      <c r="AP87" s="55">
        <v>0</v>
      </c>
      <c r="AQ87" s="55">
        <v>0</v>
      </c>
      <c r="AR87" s="55">
        <v>0</v>
      </c>
      <c r="AS87" s="55">
        <v>0</v>
      </c>
      <c r="AT87" s="55">
        <v>0</v>
      </c>
      <c r="AU87" s="55">
        <v>0</v>
      </c>
      <c r="AV87" s="55">
        <v>0</v>
      </c>
      <c r="AW87" s="55">
        <v>0</v>
      </c>
      <c r="AX87" s="55">
        <v>0</v>
      </c>
      <c r="AY87" s="55">
        <v>0</v>
      </c>
      <c r="AZ87" s="2">
        <f t="shared" ca="1" si="54"/>
        <v>0</v>
      </c>
      <c r="BA87" s="2">
        <f t="shared" ca="1" si="54"/>
        <v>0</v>
      </c>
      <c r="BB87" s="2">
        <f t="shared" ca="1" si="54"/>
        <v>0</v>
      </c>
      <c r="BC87" s="2">
        <f t="shared" ca="1" si="54"/>
        <v>0</v>
      </c>
      <c r="BD87" s="2">
        <f t="shared" ca="1" si="54"/>
        <v>2</v>
      </c>
      <c r="BE87" s="2">
        <f t="shared" ca="1" si="84"/>
        <v>0</v>
      </c>
      <c r="BF87" s="2">
        <f t="shared" ca="1" si="84"/>
        <v>1</v>
      </c>
      <c r="BG87" s="2">
        <f t="shared" ca="1" si="84"/>
        <v>2</v>
      </c>
      <c r="BH87" s="2">
        <f t="shared" ca="1" si="84"/>
        <v>1</v>
      </c>
      <c r="BI87" s="2">
        <f t="shared" ca="1" si="84"/>
        <v>2</v>
      </c>
      <c r="BJ87" s="2">
        <f t="shared" ca="1" si="84"/>
        <v>0</v>
      </c>
      <c r="BK87" s="2">
        <f t="shared" ca="1" si="84"/>
        <v>1</v>
      </c>
      <c r="BL87" s="2">
        <f t="shared" ca="1" si="84"/>
        <v>0</v>
      </c>
      <c r="BM87" s="2">
        <f t="shared" ca="1" si="84"/>
        <v>1</v>
      </c>
      <c r="BN87" s="2" t="str">
        <f t="shared" si="88"/>
        <v>PP</v>
      </c>
      <c r="BP87" s="2">
        <f t="shared" si="85"/>
        <v>0</v>
      </c>
      <c r="BR87" s="2">
        <f t="shared" si="103"/>
        <v>0</v>
      </c>
      <c r="BS87" s="2">
        <f t="shared" si="104"/>
        <v>0</v>
      </c>
      <c r="BT87" s="2">
        <f t="shared" si="105"/>
        <v>0</v>
      </c>
      <c r="BU87" s="2">
        <f t="shared" si="106"/>
        <v>0</v>
      </c>
      <c r="BV87" s="2">
        <f t="shared" si="107"/>
        <v>0</v>
      </c>
      <c r="BW87" s="2">
        <f t="shared" si="108"/>
        <v>0</v>
      </c>
      <c r="BX87" s="2">
        <f t="shared" si="109"/>
        <v>0</v>
      </c>
      <c r="BY87" s="2">
        <f t="shared" si="110"/>
        <v>0</v>
      </c>
      <c r="BZ87" s="2">
        <f t="shared" si="111"/>
        <v>0</v>
      </c>
      <c r="CA87" s="2">
        <f t="shared" si="112"/>
        <v>0</v>
      </c>
      <c r="CB87" s="2">
        <f t="shared" si="113"/>
        <v>0</v>
      </c>
      <c r="CC87" s="2">
        <f t="shared" si="114"/>
        <v>0</v>
      </c>
      <c r="CD87" s="2">
        <f t="shared" si="115"/>
        <v>0</v>
      </c>
      <c r="CE87" s="2">
        <f t="shared" si="116"/>
        <v>0</v>
      </c>
    </row>
    <row r="88" spans="1:83" x14ac:dyDescent="0.25">
      <c r="A88" s="10" t="str">
        <f>IF(AND(MID(B88,11,2)="10",MID(B88,7,2)="SV",MID(B88,3,1)="T"),"ТА-1  -  "&amp;VLOOKUP("SVT",Справочники!$B$100:$C$115,2,FALSE),IF(MID(B88,1,2)="00",VLOOKUP(MID(B88,7,2),Справочники!$B$100:$C$115,2,FALSE),IF(MID(B88,3,1)="K","КА",IF(MID(B88,3,1)="T","ТА","-"))&amp;"-"&amp;MID(B88,1,2)*1&amp;IF(MID(B88,IF(MID(B88,11,2)="09",10,9),1)="A","А","")&amp;IF(MID(B88,IF(MID(B88,11,2)="09",10,9),1)="B","Б","")&amp;"  -  "&amp;VLOOKUP(IF(AND(MID(B88,7,2)="SV",MID(B88,3,1)="T"),"SVT",MID(B88,7,2)),Справочники!$B$100:$C$115,2,FALSE)))</f>
        <v>ТА-7  -  Р₀</v>
      </c>
      <c r="B88" s="15" t="s">
        <v>478</v>
      </c>
      <c r="C88" s="18">
        <v>135</v>
      </c>
      <c r="D88" s="18">
        <v>120</v>
      </c>
      <c r="E88" s="22" t="s">
        <v>117</v>
      </c>
      <c r="F88" s="22">
        <v>3</v>
      </c>
      <c r="G88" s="22"/>
      <c r="H88" s="20">
        <f t="shared" ca="1" si="86"/>
        <v>1</v>
      </c>
      <c r="I88" s="16" t="str">
        <f t="shared" si="87"/>
        <v>07T002PP0L26</v>
      </c>
      <c r="J88" s="54">
        <v>75.7</v>
      </c>
      <c r="K88" s="54">
        <v>80</v>
      </c>
      <c r="L88" s="54">
        <v>78</v>
      </c>
      <c r="M88" s="54">
        <v>75.5</v>
      </c>
      <c r="N88" s="54">
        <v>70</v>
      </c>
      <c r="O88" s="54">
        <v>76.8</v>
      </c>
      <c r="P88" s="54">
        <v>76.7</v>
      </c>
      <c r="Q88" s="54">
        <v>74.3</v>
      </c>
      <c r="R88" s="54">
        <v>75</v>
      </c>
      <c r="S88" s="54">
        <v>73.8</v>
      </c>
      <c r="T88" s="54">
        <v>73.5</v>
      </c>
      <c r="U88" s="54">
        <v>73.2</v>
      </c>
      <c r="V88" s="54">
        <v>71.3</v>
      </c>
      <c r="W88" s="56">
        <v>72.5</v>
      </c>
      <c r="X88" s="2">
        <f t="shared" ca="1" si="53"/>
        <v>2</v>
      </c>
      <c r="Y88" s="2">
        <f t="shared" ca="1" si="53"/>
        <v>2</v>
      </c>
      <c r="Z88" s="2">
        <f t="shared" ca="1" si="53"/>
        <v>2</v>
      </c>
      <c r="AA88" s="2">
        <f t="shared" ca="1" si="53"/>
        <v>2</v>
      </c>
      <c r="AB88" s="2">
        <f t="shared" ca="1" si="53"/>
        <v>42</v>
      </c>
      <c r="AC88" s="2">
        <f t="shared" ca="1" si="83"/>
        <v>2</v>
      </c>
      <c r="AD88" s="2">
        <f t="shared" ca="1" si="83"/>
        <v>2</v>
      </c>
      <c r="AE88" s="2">
        <f t="shared" ca="1" si="83"/>
        <v>2</v>
      </c>
      <c r="AF88" s="2">
        <f t="shared" ca="1" si="83"/>
        <v>2</v>
      </c>
      <c r="AG88" s="2">
        <f t="shared" ca="1" si="83"/>
        <v>42</v>
      </c>
      <c r="AH88" s="2">
        <f t="shared" ca="1" si="83"/>
        <v>2</v>
      </c>
      <c r="AI88" s="2">
        <f t="shared" ca="1" si="83"/>
        <v>2</v>
      </c>
      <c r="AJ88" s="2">
        <f t="shared" ca="1" si="83"/>
        <v>2</v>
      </c>
      <c r="AK88" s="2">
        <f t="shared" ca="1" si="83"/>
        <v>2</v>
      </c>
      <c r="AL88" s="55">
        <v>130</v>
      </c>
      <c r="AM88" s="55">
        <v>130</v>
      </c>
      <c r="AN88" s="55">
        <v>130</v>
      </c>
      <c r="AO88" s="55">
        <v>130</v>
      </c>
      <c r="AP88" s="55">
        <v>130</v>
      </c>
      <c r="AQ88" s="55">
        <v>130</v>
      </c>
      <c r="AR88" s="55">
        <v>130</v>
      </c>
      <c r="AS88" s="55">
        <v>130</v>
      </c>
      <c r="AT88" s="55">
        <v>130</v>
      </c>
      <c r="AU88" s="55">
        <v>130</v>
      </c>
      <c r="AV88" s="55">
        <v>130</v>
      </c>
      <c r="AW88" s="55">
        <v>130</v>
      </c>
      <c r="AX88" s="55">
        <v>130</v>
      </c>
      <c r="AY88" s="55">
        <v>130</v>
      </c>
      <c r="AZ88" s="2">
        <f t="shared" ca="1" si="54"/>
        <v>0</v>
      </c>
      <c r="BA88" s="2">
        <f t="shared" ca="1" si="54"/>
        <v>0</v>
      </c>
      <c r="BB88" s="2">
        <f t="shared" ca="1" si="54"/>
        <v>0</v>
      </c>
      <c r="BC88" s="2">
        <f t="shared" ca="1" si="54"/>
        <v>0</v>
      </c>
      <c r="BD88" s="2">
        <f t="shared" ca="1" si="54"/>
        <v>2</v>
      </c>
      <c r="BE88" s="2">
        <f t="shared" ca="1" si="84"/>
        <v>0</v>
      </c>
      <c r="BF88" s="2">
        <f t="shared" ca="1" si="84"/>
        <v>1</v>
      </c>
      <c r="BG88" s="2">
        <f t="shared" ca="1" si="84"/>
        <v>2</v>
      </c>
      <c r="BH88" s="2">
        <f t="shared" ca="1" si="84"/>
        <v>1</v>
      </c>
      <c r="BI88" s="2">
        <f t="shared" ca="1" si="84"/>
        <v>2</v>
      </c>
      <c r="BJ88" s="2">
        <f t="shared" ca="1" si="84"/>
        <v>0</v>
      </c>
      <c r="BK88" s="2">
        <f t="shared" ca="1" si="84"/>
        <v>1</v>
      </c>
      <c r="BL88" s="2">
        <f t="shared" ca="1" si="84"/>
        <v>0</v>
      </c>
      <c r="BM88" s="2">
        <f t="shared" ca="1" si="84"/>
        <v>1</v>
      </c>
      <c r="BN88" s="2" t="str">
        <f t="shared" si="88"/>
        <v>PP</v>
      </c>
      <c r="BO88" s="2">
        <f>IF(AND(COUNTIF(J88:W88,"&gt;0")&gt;6,COUNTIF(J88:W88,"&gt;0")=SUM(BR88:CE88)),SUM(BR88:CE88),0)</f>
        <v>14</v>
      </c>
      <c r="BP88" s="2">
        <f t="shared" si="85"/>
        <v>0</v>
      </c>
      <c r="BQ88" s="2" t="s">
        <v>3015</v>
      </c>
      <c r="BR88" s="2">
        <f t="shared" si="103"/>
        <v>1</v>
      </c>
      <c r="BS88" s="2">
        <f t="shared" si="104"/>
        <v>1</v>
      </c>
      <c r="BT88" s="2">
        <f t="shared" si="105"/>
        <v>1</v>
      </c>
      <c r="BU88" s="2">
        <f t="shared" si="106"/>
        <v>1</v>
      </c>
      <c r="BV88" s="2">
        <f t="shared" si="107"/>
        <v>1</v>
      </c>
      <c r="BW88" s="2">
        <f t="shared" si="108"/>
        <v>1</v>
      </c>
      <c r="BX88" s="2">
        <f t="shared" si="109"/>
        <v>1</v>
      </c>
      <c r="BY88" s="2">
        <f t="shared" si="110"/>
        <v>1</v>
      </c>
      <c r="BZ88" s="2">
        <f t="shared" si="111"/>
        <v>1</v>
      </c>
      <c r="CA88" s="2">
        <f t="shared" si="112"/>
        <v>1</v>
      </c>
      <c r="CB88" s="2">
        <f t="shared" si="113"/>
        <v>1</v>
      </c>
      <c r="CC88" s="2">
        <f t="shared" si="114"/>
        <v>1</v>
      </c>
      <c r="CD88" s="2">
        <f t="shared" si="115"/>
        <v>1</v>
      </c>
      <c r="CE88" s="2">
        <f t="shared" si="116"/>
        <v>1</v>
      </c>
    </row>
    <row r="89" spans="1:83" x14ac:dyDescent="0.25">
      <c r="A89" s="10" t="str">
        <f>IF(AND(MID(B89,11,2)="10",MID(B89,7,2)="SV",MID(B89,3,1)="T"),"ТА-1  -  "&amp;VLOOKUP("SVT",Справочники!$B$100:$C$115,2,FALSE),IF(MID(B89,1,2)="00",VLOOKUP(MID(B89,7,2),Справочники!$B$100:$C$115,2,FALSE),IF(MID(B89,3,1)="K","КА",IF(MID(B89,3,1)="T","ТА","-"))&amp;"-"&amp;MID(B89,1,2)*1&amp;IF(MID(B89,IF(MID(B89,11,2)="09",10,9),1)="A","А","")&amp;IF(MID(B89,IF(MID(B89,11,2)="09",10,9),1)="B","Б","")&amp;"  -  "&amp;VLOOKUP(IF(AND(MID(B89,7,2)="SV",MID(B89,3,1)="T"),"SVT",MID(B89,7,2)),Справочники!$B$100:$C$115,2,FALSE)))</f>
        <v>ТА-8  -  Р₀</v>
      </c>
      <c r="B89" s="15" t="s">
        <v>479</v>
      </c>
      <c r="C89" s="18">
        <v>135</v>
      </c>
      <c r="D89" s="18">
        <v>120</v>
      </c>
      <c r="E89" s="22" t="s">
        <v>117</v>
      </c>
      <c r="F89" s="22">
        <v>3</v>
      </c>
      <c r="G89" s="22"/>
      <c r="H89" s="20">
        <f t="shared" ca="1" si="86"/>
        <v>0</v>
      </c>
      <c r="I89" s="16" t="str">
        <f t="shared" si="87"/>
        <v>08T002PP0L26</v>
      </c>
      <c r="J89" s="54">
        <v>122.56854916667</v>
      </c>
      <c r="K89" s="54">
        <v>118.18908416667</v>
      </c>
      <c r="L89" s="54">
        <v>115.96101083332999</v>
      </c>
      <c r="M89" s="54">
        <v>117.38385958332999</v>
      </c>
      <c r="N89" s="54">
        <v>115.83585333332999</v>
      </c>
      <c r="O89" s="54">
        <v>0</v>
      </c>
      <c r="P89" s="54">
        <v>0</v>
      </c>
      <c r="Q89" s="54">
        <v>0</v>
      </c>
      <c r="R89" s="54">
        <v>0</v>
      </c>
      <c r="S89" s="54">
        <v>0</v>
      </c>
      <c r="T89" s="54">
        <v>0</v>
      </c>
      <c r="U89" s="54">
        <v>0</v>
      </c>
      <c r="V89" s="54">
        <v>0</v>
      </c>
      <c r="W89" s="56">
        <v>0</v>
      </c>
      <c r="X89" s="2">
        <f t="shared" ca="1" si="53"/>
        <v>0</v>
      </c>
      <c r="Y89" s="2">
        <f t="shared" ca="1" si="53"/>
        <v>2</v>
      </c>
      <c r="Z89" s="2">
        <f t="shared" ca="1" si="53"/>
        <v>2</v>
      </c>
      <c r="AA89" s="2">
        <f t="shared" ca="1" si="53"/>
        <v>2</v>
      </c>
      <c r="AB89" s="2">
        <f t="shared" ca="1" si="53"/>
        <v>2</v>
      </c>
      <c r="AC89" s="2">
        <f t="shared" ca="1" si="83"/>
        <v>2</v>
      </c>
      <c r="AD89" s="2">
        <f t="shared" ca="1" si="83"/>
        <v>2</v>
      </c>
      <c r="AE89" s="2">
        <f t="shared" ca="1" si="83"/>
        <v>2</v>
      </c>
      <c r="AF89" s="2">
        <f t="shared" ca="1" si="83"/>
        <v>2</v>
      </c>
      <c r="AG89" s="2">
        <f t="shared" ca="1" si="83"/>
        <v>2</v>
      </c>
      <c r="AH89" s="2">
        <f t="shared" ca="1" si="83"/>
        <v>2</v>
      </c>
      <c r="AI89" s="2">
        <f t="shared" ca="1" si="83"/>
        <v>2</v>
      </c>
      <c r="AJ89" s="2">
        <f t="shared" ca="1" si="83"/>
        <v>2</v>
      </c>
      <c r="AK89" s="2">
        <f t="shared" ca="1" si="83"/>
        <v>2</v>
      </c>
      <c r="AL89" s="55">
        <v>130</v>
      </c>
      <c r="AM89" s="55">
        <v>130</v>
      </c>
      <c r="AN89" s="55">
        <v>130</v>
      </c>
      <c r="AO89" s="55">
        <v>130</v>
      </c>
      <c r="AP89" s="55">
        <v>130</v>
      </c>
      <c r="AQ89" s="55">
        <v>0</v>
      </c>
      <c r="AR89" s="55">
        <v>0</v>
      </c>
      <c r="AS89" s="55">
        <v>0</v>
      </c>
      <c r="AT89" s="55">
        <v>0</v>
      </c>
      <c r="AU89" s="55">
        <v>0</v>
      </c>
      <c r="AV89" s="55">
        <v>0</v>
      </c>
      <c r="AW89" s="55">
        <v>0</v>
      </c>
      <c r="AX89" s="55">
        <v>0</v>
      </c>
      <c r="AY89" s="55">
        <v>0</v>
      </c>
      <c r="AZ89" s="2">
        <f t="shared" ca="1" si="54"/>
        <v>0</v>
      </c>
      <c r="BA89" s="2">
        <f t="shared" ca="1" si="54"/>
        <v>0</v>
      </c>
      <c r="BB89" s="2">
        <f t="shared" ca="1" si="54"/>
        <v>0</v>
      </c>
      <c r="BC89" s="2">
        <f t="shared" ca="1" si="54"/>
        <v>0</v>
      </c>
      <c r="BD89" s="2">
        <f t="shared" ca="1" si="54"/>
        <v>1</v>
      </c>
      <c r="BE89" s="2">
        <f t="shared" ca="1" si="84"/>
        <v>0</v>
      </c>
      <c r="BF89" s="2">
        <f t="shared" ca="1" si="84"/>
        <v>1</v>
      </c>
      <c r="BG89" s="2">
        <f t="shared" ca="1" si="84"/>
        <v>2</v>
      </c>
      <c r="BH89" s="2">
        <f t="shared" ca="1" si="84"/>
        <v>1</v>
      </c>
      <c r="BI89" s="2">
        <f t="shared" ca="1" si="84"/>
        <v>1</v>
      </c>
      <c r="BJ89" s="2">
        <f t="shared" ca="1" si="84"/>
        <v>0</v>
      </c>
      <c r="BK89" s="2">
        <f t="shared" ca="1" si="84"/>
        <v>1</v>
      </c>
      <c r="BL89" s="2">
        <f t="shared" ca="1" si="84"/>
        <v>0</v>
      </c>
      <c r="BM89" s="2">
        <f t="shared" ca="1" si="84"/>
        <v>1</v>
      </c>
      <c r="BN89" s="2" t="str">
        <f t="shared" si="88"/>
        <v>PP</v>
      </c>
      <c r="BP89" s="2">
        <f t="shared" si="85"/>
        <v>0</v>
      </c>
      <c r="BR89" s="2">
        <f t="shared" si="103"/>
        <v>0</v>
      </c>
      <c r="BS89" s="2">
        <f t="shared" si="104"/>
        <v>1</v>
      </c>
      <c r="BT89" s="2">
        <f t="shared" si="105"/>
        <v>1</v>
      </c>
      <c r="BU89" s="2">
        <f t="shared" si="106"/>
        <v>1</v>
      </c>
      <c r="BV89" s="2">
        <f t="shared" si="107"/>
        <v>1</v>
      </c>
      <c r="BW89" s="2">
        <f t="shared" si="108"/>
        <v>0</v>
      </c>
      <c r="BX89" s="2">
        <f t="shared" si="109"/>
        <v>0</v>
      </c>
      <c r="BY89" s="2">
        <f t="shared" si="110"/>
        <v>0</v>
      </c>
      <c r="BZ89" s="2">
        <f t="shared" si="111"/>
        <v>0</v>
      </c>
      <c r="CA89" s="2">
        <f t="shared" si="112"/>
        <v>0</v>
      </c>
      <c r="CB89" s="2">
        <f t="shared" si="113"/>
        <v>0</v>
      </c>
      <c r="CC89" s="2">
        <f t="shared" si="114"/>
        <v>0</v>
      </c>
      <c r="CD89" s="2">
        <f t="shared" si="115"/>
        <v>0</v>
      </c>
      <c r="CE89" s="2">
        <f t="shared" si="116"/>
        <v>0</v>
      </c>
    </row>
    <row r="90" spans="1:83" x14ac:dyDescent="0.25">
      <c r="A90" s="10" t="str">
        <f>IF(AND(MID(B90,11,2)="10",MID(B90,7,2)="SV",MID(B90,3,1)="T"),"ТА-1  -  "&amp;VLOOKUP("SVT",Справочники!$B$100:$C$115,2,FALSE),IF(MID(B90,1,2)="00",VLOOKUP(MID(B90,7,2),Справочники!$B$100:$C$115,2,FALSE),IF(MID(B90,3,1)="K","КА",IF(MID(B90,3,1)="T","ТА","-"))&amp;"-"&amp;MID(B90,1,2)*1&amp;IF(MID(B90,IF(MID(B90,11,2)="09",10,9),1)="A","А","")&amp;IF(MID(B90,IF(MID(B90,11,2)="09",10,9),1)="B","Б","")&amp;"  -  "&amp;VLOOKUP(IF(AND(MID(B90,7,2)="SV",MID(B90,3,1)="T"),"SVT",MID(B90,7,2)),Справочники!$B$100:$C$115,2,FALSE)))</f>
        <v>ТА-9  -  Р₀</v>
      </c>
      <c r="B90" s="15" t="s">
        <v>480</v>
      </c>
      <c r="C90" s="18">
        <v>135</v>
      </c>
      <c r="D90" s="18">
        <v>120</v>
      </c>
      <c r="E90" s="22" t="s">
        <v>117</v>
      </c>
      <c r="F90" s="22">
        <v>3</v>
      </c>
      <c r="G90" s="22"/>
      <c r="H90" s="20">
        <f t="shared" ca="1" si="86"/>
        <v>0</v>
      </c>
      <c r="I90" s="16" t="str">
        <f t="shared" si="87"/>
        <v>09T002PP0L26</v>
      </c>
      <c r="J90" s="54">
        <v>126.40244812500001</v>
      </c>
      <c r="K90" s="54">
        <v>124.49416333332999</v>
      </c>
      <c r="L90" s="54">
        <v>123.54881395833</v>
      </c>
      <c r="M90" s="54">
        <v>123.36263291666999</v>
      </c>
      <c r="N90" s="54">
        <v>122.43267333333</v>
      </c>
      <c r="O90" s="54">
        <v>123.32719937500001</v>
      </c>
      <c r="P90" s="54">
        <v>123.46663520833</v>
      </c>
      <c r="Q90" s="54">
        <v>121.65596653846001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6">
        <v>0</v>
      </c>
      <c r="X90" s="2">
        <f t="shared" ca="1" si="53"/>
        <v>0</v>
      </c>
      <c r="Y90" s="2">
        <f t="shared" ca="1" si="53"/>
        <v>0</v>
      </c>
      <c r="Z90" s="2">
        <f t="shared" ca="1" si="53"/>
        <v>0</v>
      </c>
      <c r="AA90" s="2">
        <f t="shared" ca="1" si="53"/>
        <v>0</v>
      </c>
      <c r="AB90" s="2">
        <f t="shared" ca="1" si="53"/>
        <v>0</v>
      </c>
      <c r="AC90" s="2">
        <f t="shared" ca="1" si="83"/>
        <v>0</v>
      </c>
      <c r="AD90" s="2">
        <f t="shared" ca="1" si="83"/>
        <v>0</v>
      </c>
      <c r="AE90" s="2">
        <f t="shared" ca="1" si="83"/>
        <v>0</v>
      </c>
      <c r="AF90" s="2">
        <f t="shared" ref="AF90:AK117" ca="1" si="117">IF(R90&lt;&gt;"",IF(LEFT($E90,2)="+-",IF(OR(R90&lt;MIN($C90:$D90),R90&gt;MAX($C90:$D90)),1,0),IF(AND(1*$E90&gt;0,R90&gt;MAX($C90:$D90)),1,IF(AND(1*$E90&lt;0,R90&lt;MIN($C90:$D90)),1,0)))+10*IF(SUM(OFFSET($A$118,MATCH(MID($A90,1,SEARCH(" ",$A90)-1)&amp;"  -  ЧЧР",$A$118:$A$139,0)-1,COLUMN(R90)-1,,-($D$3+$F90)))=24*($D$3+$F90),IF(AND(IF(LEFT($E90,2)="+-",IF(OR(R90&lt;MIN($C90:$D90),R90&gt;MAX($C90:$D90)),1,0),IF(AND(1*$E90&gt;0,R90&gt;MAX($C90:$D90)),1,IF(AND(1*$E90&lt;0,R90&lt;MIN($C90:$D90)),1,0)))=1,IF(COLUMN(AB$7)-COLUMN($J$7)&gt;$D$2+$G90,IF(OR(OFFSET(AB90,,-1)=21,OFFSET(AB90,,-1)=42),1,0),0)=1),2,IF(COLUMN(R90)-COLUMN($J$7)&gt;=$D$3-1+$F90,IF(LEFT($E90,2)="+-",IF(OR(AND(R90&gt;MAX($C90:$D90),AVERAGE(OFFSET(R90,,,,-$D$3))-AVERAGE(OFFSET(R90,,-$D$3,,-$F90))&gt;1*SUBSTITUTE($E90,"+-","+")),AND(R90&lt;MIN($C90:$D90),AVERAGE(OFFSET(R90,,,,-$D$3))-AVERAGE(OFFSET(R90,,-$D$3,,-$F90))&lt;1*SUBSTITUTE($E90,"+-","-"))),2,0),IF(1*$E90&gt;0,IF(AVERAGE(OFFSET(R90,,,,-$D$3))-AVERAGE(OFFSET(R90,,-$D$3,,-$F90))&gt;1*$E90,2,0),IF(AVERAGE(OFFSET(R90,,,,-$D$3))-AVERAGE(OFFSET(R90,,-$D$3,,-$F90))&lt;1*$E90,2,0))),0)*IF($C$4="блоки",IF(OR(MID($B90,7,2)="TA",MID($B90,7,2)="KV"),IF(OFFSET($A$118,IFERROR(MATCH("КА-"&amp;MID($A90,4,2)*1&amp;"А  -  ЧЧР",$A$118:$A$139,0),MATCH("КА-"&amp;MID($A90,4,2)*1&amp;"  -  ЧЧР",$A$118:$A$139,0))-1,COLUMN(R90)-1,,)+OFFSET($A$118,IFERROR(MATCH("КА-"&amp;MID($A90,4,2)*1&amp;"Б  -  ЧЧР",$A$118:$A$139,0),MATCH("КА-"&amp;MID($A90,4,2)*1&amp;"  -  ЧЧР",$A$118:$A$139,0))-1,COLUMN(R90)-1,,)=48,1,0),1),1)),0),0)*IF($G90&gt;0,IF(COLUMN(AB$7)-COLUMN($J$7)&gt;=$D$2+$G90,IF(SUM(OFFSET(AB90,,-1,,-$G90))&gt;=$G90*21,2,1),1),2)</f>
        <v>2</v>
      </c>
      <c r="AG90" s="2">
        <f t="shared" ca="1" si="117"/>
        <v>2</v>
      </c>
      <c r="AH90" s="2">
        <f t="shared" ca="1" si="117"/>
        <v>2</v>
      </c>
      <c r="AI90" s="2">
        <f t="shared" ca="1" si="117"/>
        <v>2</v>
      </c>
      <c r="AJ90" s="2">
        <f t="shared" ca="1" si="117"/>
        <v>2</v>
      </c>
      <c r="AK90" s="2">
        <f t="shared" ca="1" si="117"/>
        <v>2</v>
      </c>
      <c r="AL90" s="55">
        <v>130</v>
      </c>
      <c r="AM90" s="55">
        <v>130</v>
      </c>
      <c r="AN90" s="55">
        <v>130</v>
      </c>
      <c r="AO90" s="55">
        <v>130</v>
      </c>
      <c r="AP90" s="55">
        <v>130</v>
      </c>
      <c r="AQ90" s="55">
        <v>130</v>
      </c>
      <c r="AR90" s="55">
        <v>130</v>
      </c>
      <c r="AS90" s="55">
        <v>130</v>
      </c>
      <c r="AT90" s="55">
        <v>0</v>
      </c>
      <c r="AU90" s="55">
        <v>0</v>
      </c>
      <c r="AV90" s="55">
        <v>0</v>
      </c>
      <c r="AW90" s="55">
        <v>0</v>
      </c>
      <c r="AX90" s="55">
        <v>0</v>
      </c>
      <c r="AY90" s="55">
        <v>0</v>
      </c>
      <c r="AZ90" s="2">
        <f t="shared" ca="1" si="54"/>
        <v>0</v>
      </c>
      <c r="BA90" s="2">
        <f t="shared" ca="1" si="54"/>
        <v>0</v>
      </c>
      <c r="BB90" s="2">
        <f t="shared" ca="1" si="54"/>
        <v>0</v>
      </c>
      <c r="BC90" s="2">
        <f t="shared" ca="1" si="54"/>
        <v>0</v>
      </c>
      <c r="BD90" s="2">
        <f t="shared" ca="1" si="54"/>
        <v>1</v>
      </c>
      <c r="BE90" s="2">
        <f t="shared" ca="1" si="84"/>
        <v>0</v>
      </c>
      <c r="BF90" s="2">
        <f t="shared" ca="1" si="84"/>
        <v>1</v>
      </c>
      <c r="BG90" s="2">
        <f t="shared" ca="1" si="84"/>
        <v>2</v>
      </c>
      <c r="BH90" s="2">
        <f t="shared" ref="BH90:BM132" ca="1" si="118">COUNTIF(OFFSET(P90,,$D$2+2,COUNTIF(OFFSET($H90,1-ROW($H90),2+4*$D$2,140),"="&amp;OFFSET($H90,,2+4*$D$2))),"&gt;20")</f>
        <v>1</v>
      </c>
      <c r="BI90" s="2">
        <f t="shared" ca="1" si="118"/>
        <v>1</v>
      </c>
      <c r="BJ90" s="2">
        <f t="shared" ca="1" si="118"/>
        <v>0</v>
      </c>
      <c r="BK90" s="2">
        <f t="shared" ca="1" si="118"/>
        <v>1</v>
      </c>
      <c r="BL90" s="2">
        <f t="shared" ca="1" si="118"/>
        <v>0</v>
      </c>
      <c r="BM90" s="2">
        <f t="shared" ca="1" si="118"/>
        <v>1</v>
      </c>
      <c r="BN90" s="2" t="str">
        <f t="shared" si="88"/>
        <v>PP</v>
      </c>
      <c r="BP90" s="2">
        <f t="shared" si="85"/>
        <v>1</v>
      </c>
      <c r="BR90" s="2">
        <f t="shared" si="103"/>
        <v>0</v>
      </c>
      <c r="BS90" s="2">
        <f t="shared" si="104"/>
        <v>0</v>
      </c>
      <c r="BT90" s="2">
        <f t="shared" si="105"/>
        <v>0</v>
      </c>
      <c r="BU90" s="2">
        <f t="shared" si="106"/>
        <v>0</v>
      </c>
      <c r="BV90" s="2">
        <f t="shared" si="107"/>
        <v>0</v>
      </c>
      <c r="BW90" s="2">
        <f t="shared" si="108"/>
        <v>0</v>
      </c>
      <c r="BX90" s="2">
        <f t="shared" si="109"/>
        <v>0</v>
      </c>
      <c r="BY90" s="2">
        <f t="shared" si="110"/>
        <v>0</v>
      </c>
      <c r="BZ90" s="2">
        <f t="shared" si="111"/>
        <v>0</v>
      </c>
      <c r="CA90" s="2">
        <f t="shared" si="112"/>
        <v>0</v>
      </c>
      <c r="CB90" s="2">
        <f t="shared" si="113"/>
        <v>0</v>
      </c>
      <c r="CC90" s="2">
        <f t="shared" si="114"/>
        <v>0</v>
      </c>
      <c r="CD90" s="2">
        <f t="shared" si="115"/>
        <v>0</v>
      </c>
      <c r="CE90" s="2">
        <f t="shared" si="116"/>
        <v>0</v>
      </c>
    </row>
    <row r="91" spans="1:83" x14ac:dyDescent="0.25">
      <c r="A91" s="10" t="str">
        <f>IF(AND(MID(B91,11,2)="10",MID(B91,7,2)="SV",MID(B91,3,1)="T"),"ТА-1  -  "&amp;VLOOKUP("SVT",Справочники!$B$100:$C$115,2,FALSE),IF(MID(B91,1,2)="00",VLOOKUP(MID(B91,7,2),Справочники!$B$100:$C$115,2,FALSE),IF(MID(B91,3,1)="K","КА",IF(MID(B91,3,1)="T","ТА","-"))&amp;"-"&amp;MID(B91,1,2)*1&amp;IF(MID(B91,IF(MID(B91,11,2)="09",10,9),1)="A","А","")&amp;IF(MID(B91,IF(MID(B91,11,2)="09",10,9),1)="B","Б","")&amp;"  -  "&amp;VLOOKUP(IF(AND(MID(B91,7,2)="SV",MID(B91,3,1)="T"),"SVT",MID(B91,7,2)),Справочники!$B$100:$C$115,2,FALSE)))</f>
        <v>ТА-1  -  Т₀</v>
      </c>
      <c r="B91" s="10" t="s">
        <v>481</v>
      </c>
      <c r="C91" s="18">
        <v>540</v>
      </c>
      <c r="D91" s="18">
        <v>505</v>
      </c>
      <c r="E91" s="22" t="s">
        <v>117</v>
      </c>
      <c r="F91" s="22">
        <v>3</v>
      </c>
      <c r="G91" s="22"/>
      <c r="H91" s="20">
        <f t="shared" ca="1" si="86"/>
        <v>1</v>
      </c>
      <c r="I91" s="16" t="str">
        <f t="shared" si="87"/>
        <v>01T002TP0N26</v>
      </c>
      <c r="J91" s="54">
        <v>490.61412751799003</v>
      </c>
      <c r="K91" s="54">
        <v>491.81310011718</v>
      </c>
      <c r="L91" s="54">
        <v>496.00371659645998</v>
      </c>
      <c r="M91" s="54">
        <v>495.00076000617997</v>
      </c>
      <c r="N91" s="54">
        <v>489.89868796008</v>
      </c>
      <c r="O91" s="54">
        <v>510.4548896009</v>
      </c>
      <c r="P91" s="54">
        <v>504.81149849731997</v>
      </c>
      <c r="Q91" s="54">
        <v>495.70621865304997</v>
      </c>
      <c r="R91" s="54">
        <v>495.29292180338001</v>
      </c>
      <c r="S91" s="54">
        <v>505.74562576039</v>
      </c>
      <c r="T91" s="54">
        <v>504.91003173120998</v>
      </c>
      <c r="U91" s="54">
        <v>497.76445793236002</v>
      </c>
      <c r="V91" s="54">
        <v>507.27194784225998</v>
      </c>
      <c r="W91" s="56">
        <v>504.99871873552001</v>
      </c>
      <c r="X91" s="2">
        <f t="shared" ca="1" si="53"/>
        <v>2</v>
      </c>
      <c r="Y91" s="2">
        <f t="shared" ca="1" si="53"/>
        <v>2</v>
      </c>
      <c r="Z91" s="2">
        <f t="shared" ca="1" si="53"/>
        <v>2</v>
      </c>
      <c r="AA91" s="2">
        <f t="shared" ca="1" si="53"/>
        <v>2</v>
      </c>
      <c r="AB91" s="2">
        <f t="shared" ca="1" si="53"/>
        <v>2</v>
      </c>
      <c r="AC91" s="2">
        <f t="shared" ca="1" si="53"/>
        <v>0</v>
      </c>
      <c r="AD91" s="2">
        <f t="shared" ca="1" si="53"/>
        <v>2</v>
      </c>
      <c r="AE91" s="2">
        <f t="shared" ca="1" si="53"/>
        <v>42</v>
      </c>
      <c r="AF91" s="2">
        <f t="shared" ca="1" si="117"/>
        <v>42</v>
      </c>
      <c r="AG91" s="2">
        <f t="shared" ca="1" si="117"/>
        <v>0</v>
      </c>
      <c r="AH91" s="2">
        <f t="shared" ca="1" si="117"/>
        <v>2</v>
      </c>
      <c r="AI91" s="2">
        <f t="shared" ca="1" si="117"/>
        <v>2</v>
      </c>
      <c r="AJ91" s="2">
        <f t="shared" ca="1" si="117"/>
        <v>0</v>
      </c>
      <c r="AK91" s="2">
        <f t="shared" ca="1" si="117"/>
        <v>42</v>
      </c>
      <c r="AL91" s="55">
        <v>535</v>
      </c>
      <c r="AM91" s="55">
        <v>535</v>
      </c>
      <c r="AN91" s="55">
        <v>535</v>
      </c>
      <c r="AO91" s="55">
        <v>535</v>
      </c>
      <c r="AP91" s="55">
        <v>535</v>
      </c>
      <c r="AQ91" s="55">
        <v>535</v>
      </c>
      <c r="AR91" s="55">
        <v>535</v>
      </c>
      <c r="AS91" s="55">
        <v>535</v>
      </c>
      <c r="AT91" s="55">
        <v>535</v>
      </c>
      <c r="AU91" s="55">
        <v>535</v>
      </c>
      <c r="AV91" s="55">
        <v>535</v>
      </c>
      <c r="AW91" s="55">
        <v>535</v>
      </c>
      <c r="AX91" s="55">
        <v>535</v>
      </c>
      <c r="AY91" s="55">
        <v>535</v>
      </c>
      <c r="AZ91" s="2">
        <f t="shared" ca="1" si="54"/>
        <v>0</v>
      </c>
      <c r="BA91" s="2">
        <f t="shared" ca="1" si="54"/>
        <v>0</v>
      </c>
      <c r="BB91" s="2">
        <f t="shared" ca="1" si="54"/>
        <v>0</v>
      </c>
      <c r="BC91" s="2">
        <f t="shared" ca="1" si="54"/>
        <v>0</v>
      </c>
      <c r="BD91" s="2">
        <f t="shared" ca="1" si="54"/>
        <v>1</v>
      </c>
      <c r="BE91" s="2">
        <f t="shared" ca="1" si="54"/>
        <v>0</v>
      </c>
      <c r="BF91" s="2">
        <f t="shared" ca="1" si="54"/>
        <v>1</v>
      </c>
      <c r="BG91" s="2">
        <f t="shared" ca="1" si="54"/>
        <v>2</v>
      </c>
      <c r="BH91" s="2">
        <f t="shared" ca="1" si="118"/>
        <v>1</v>
      </c>
      <c r="BI91" s="2">
        <f t="shared" ca="1" si="118"/>
        <v>1</v>
      </c>
      <c r="BJ91" s="2">
        <f t="shared" ca="1" si="118"/>
        <v>0</v>
      </c>
      <c r="BK91" s="2">
        <f t="shared" ca="1" si="118"/>
        <v>1</v>
      </c>
      <c r="BL91" s="2">
        <f t="shared" ca="1" si="118"/>
        <v>0</v>
      </c>
      <c r="BM91" s="2">
        <f t="shared" ca="1" si="118"/>
        <v>1</v>
      </c>
      <c r="BN91" s="2" t="str">
        <f t="shared" si="88"/>
        <v>TP</v>
      </c>
      <c r="BO91" s="2">
        <f>IF(AND(COUNTIF(J91:W91,"&gt;0")&gt;6,COUNTIF(J91:W91,"&gt;0")=SUM(BR91:CE91)),SUM(BR91:CE91),0)</f>
        <v>0</v>
      </c>
      <c r="BP91" s="2">
        <f t="shared" si="85"/>
        <v>0</v>
      </c>
      <c r="BR91" s="2">
        <f t="shared" ref="BR91:BR99" si="119">IF(AND(J131 &gt;0,J91&lt;$D91,J91 &gt;50),1,0)</f>
        <v>1</v>
      </c>
      <c r="BS91" s="2">
        <f t="shared" ref="BS91:BS99" si="120">IF(AND(K131 &gt;0,K91&lt;$D91,K91 &gt;50),1,0)</f>
        <v>1</v>
      </c>
      <c r="BT91" s="2">
        <f t="shared" ref="BT91:BT99" si="121">IF(AND(L131 &gt;0,L91&lt;$D91,L91 &gt;50),1,0)</f>
        <v>1</v>
      </c>
      <c r="BU91" s="2">
        <f t="shared" ref="BU91:BU99" si="122">IF(AND(M131 &gt;0,M91&lt;$D91,M91 &gt;50),1,0)</f>
        <v>1</v>
      </c>
      <c r="BV91" s="2">
        <f t="shared" ref="BV91:BV99" si="123">IF(AND(N131 &gt;0,N91&lt;$D91,N91 &gt;50),1,0)</f>
        <v>1</v>
      </c>
      <c r="BW91" s="2">
        <f t="shared" ref="BW91:BW99" si="124">IF(AND(O131 &gt;0,O91&lt;$D91,O91 &gt;50),1,0)</f>
        <v>0</v>
      </c>
      <c r="BX91" s="2">
        <f t="shared" ref="BX91:BX99" si="125">IF(AND(P131 &gt;0,P91&lt;$D91,P91 &gt;50),1,0)</f>
        <v>1</v>
      </c>
      <c r="BY91" s="2">
        <f t="shared" ref="BY91:BY99" si="126">IF(AND(Q131 &gt;0,Q91&lt;$D91,Q91 &gt;50),1,0)</f>
        <v>1</v>
      </c>
      <c r="BZ91" s="2">
        <f t="shared" ref="BZ91:BZ99" si="127">IF(AND(R131 &gt;0,R91&lt;$D91,R91 &gt;50),1,0)</f>
        <v>1</v>
      </c>
      <c r="CA91" s="2">
        <f t="shared" ref="CA91:CA99" si="128">IF(AND(S131 &gt;0,S91&lt;$D91,S91 &gt;50),1,0)</f>
        <v>0</v>
      </c>
      <c r="CB91" s="2">
        <f t="shared" ref="CB91:CB99" si="129">IF(AND(T131 &gt;0,T91&lt;$D91,T91 &gt;50),1,0)</f>
        <v>1</v>
      </c>
      <c r="CC91" s="2">
        <f t="shared" ref="CC91:CC99" si="130">IF(AND(U131 &gt;0,U91&lt;$D91,U91 &gt;50),1,0)</f>
        <v>1</v>
      </c>
      <c r="CD91" s="2">
        <f t="shared" ref="CD91:CD99" si="131">IF(AND(V131 &gt;0,V91&lt;$D91,V91 &gt;50),1,0)</f>
        <v>0</v>
      </c>
      <c r="CE91" s="2">
        <f t="shared" ref="CE91:CE99" si="132">IF(AND(W131 &gt;0,W91&lt;$D91,W91 &gt;50),1,0)</f>
        <v>1</v>
      </c>
    </row>
    <row r="92" spans="1:83" x14ac:dyDescent="0.25">
      <c r="A92" s="10" t="str">
        <f>IF(AND(MID(B92,11,2)="10",MID(B92,7,2)="SV",MID(B92,3,1)="T"),"ТА-1  -  "&amp;VLOOKUP("SVT",Справочники!$B$100:$C$115,2,FALSE),IF(MID(B92,1,2)="00",VLOOKUP(MID(B92,7,2),Справочники!$B$100:$C$115,2,FALSE),IF(MID(B92,3,1)="K","КА",IF(MID(B92,3,1)="T","ТА","-"))&amp;"-"&amp;MID(B92,1,2)*1&amp;IF(MID(B92,IF(MID(B92,11,2)="09",10,9),1)="A","А","")&amp;IF(MID(B92,IF(MID(B92,11,2)="09",10,9),1)="B","Б","")&amp;"  -  "&amp;VLOOKUP(IF(AND(MID(B92,7,2)="SV",MID(B92,3,1)="T"),"SVT",MID(B92,7,2)),Справочники!$B$100:$C$115,2,FALSE)))</f>
        <v>ТА-2  -  Т₀</v>
      </c>
      <c r="B92" s="15" t="s">
        <v>482</v>
      </c>
      <c r="C92" s="18">
        <v>540</v>
      </c>
      <c r="D92" s="18">
        <v>505</v>
      </c>
      <c r="E92" s="22" t="s">
        <v>117</v>
      </c>
      <c r="F92" s="22">
        <v>3</v>
      </c>
      <c r="G92" s="22"/>
      <c r="H92" s="20">
        <f t="shared" ca="1" si="86"/>
        <v>0</v>
      </c>
      <c r="I92" s="16" t="str">
        <f t="shared" si="87"/>
        <v>02T002TP0N26</v>
      </c>
      <c r="J92" s="54">
        <v>520</v>
      </c>
      <c r="K92" s="54">
        <v>516</v>
      </c>
      <c r="L92" s="54">
        <v>513</v>
      </c>
      <c r="M92" s="54">
        <v>515</v>
      </c>
      <c r="N92" s="54">
        <v>529</v>
      </c>
      <c r="O92" s="54">
        <v>526</v>
      </c>
      <c r="P92" s="54">
        <v>522</v>
      </c>
      <c r="Q92" s="54">
        <v>520</v>
      </c>
      <c r="R92" s="54">
        <v>522</v>
      </c>
      <c r="S92" s="54">
        <v>525</v>
      </c>
      <c r="T92" s="54">
        <v>520</v>
      </c>
      <c r="U92" s="54">
        <v>519</v>
      </c>
      <c r="V92" s="54">
        <v>524</v>
      </c>
      <c r="W92" s="56">
        <v>523</v>
      </c>
      <c r="X92" s="2">
        <f t="shared" ca="1" si="53"/>
        <v>0</v>
      </c>
      <c r="Y92" s="2">
        <f t="shared" ca="1" si="53"/>
        <v>0</v>
      </c>
      <c r="Z92" s="2">
        <f t="shared" ca="1" si="53"/>
        <v>0</v>
      </c>
      <c r="AA92" s="2">
        <f t="shared" ca="1" si="53"/>
        <v>0</v>
      </c>
      <c r="AB92" s="2">
        <f t="shared" ca="1" si="53"/>
        <v>0</v>
      </c>
      <c r="AC92" s="2">
        <f t="shared" ca="1" si="53"/>
        <v>0</v>
      </c>
      <c r="AD92" s="2">
        <f t="shared" ca="1" si="53"/>
        <v>0</v>
      </c>
      <c r="AE92" s="2">
        <f t="shared" ca="1" si="53"/>
        <v>0</v>
      </c>
      <c r="AF92" s="2">
        <f t="shared" ca="1" si="117"/>
        <v>0</v>
      </c>
      <c r="AG92" s="2">
        <f t="shared" ca="1" si="117"/>
        <v>0</v>
      </c>
      <c r="AH92" s="2">
        <f t="shared" ca="1" si="117"/>
        <v>0</v>
      </c>
      <c r="AI92" s="2">
        <f t="shared" ca="1" si="117"/>
        <v>0</v>
      </c>
      <c r="AJ92" s="2">
        <f t="shared" ca="1" si="117"/>
        <v>0</v>
      </c>
      <c r="AK92" s="2">
        <f t="shared" ca="1" si="117"/>
        <v>0</v>
      </c>
      <c r="AL92" s="55">
        <v>535</v>
      </c>
      <c r="AM92" s="55">
        <v>535</v>
      </c>
      <c r="AN92" s="55">
        <v>535</v>
      </c>
      <c r="AO92" s="55">
        <v>535</v>
      </c>
      <c r="AP92" s="55">
        <v>535</v>
      </c>
      <c r="AQ92" s="55">
        <v>535</v>
      </c>
      <c r="AR92" s="55">
        <v>535</v>
      </c>
      <c r="AS92" s="55">
        <v>535</v>
      </c>
      <c r="AT92" s="55">
        <v>535</v>
      </c>
      <c r="AU92" s="55">
        <v>535</v>
      </c>
      <c r="AV92" s="55">
        <v>535</v>
      </c>
      <c r="AW92" s="55">
        <v>535</v>
      </c>
      <c r="AX92" s="55">
        <v>535</v>
      </c>
      <c r="AY92" s="55">
        <v>535</v>
      </c>
      <c r="AZ92" s="2">
        <f t="shared" ca="1" si="54"/>
        <v>0</v>
      </c>
      <c r="BA92" s="2">
        <f t="shared" ca="1" si="54"/>
        <v>0</v>
      </c>
      <c r="BB92" s="2">
        <f t="shared" ca="1" si="54"/>
        <v>0</v>
      </c>
      <c r="BC92" s="2">
        <f t="shared" ca="1" si="54"/>
        <v>0</v>
      </c>
      <c r="BD92" s="2">
        <f t="shared" ca="1" si="54"/>
        <v>1</v>
      </c>
      <c r="BE92" s="2">
        <f t="shared" ca="1" si="54"/>
        <v>0</v>
      </c>
      <c r="BF92" s="2">
        <f t="shared" ca="1" si="54"/>
        <v>1</v>
      </c>
      <c r="BG92" s="2">
        <f t="shared" ca="1" si="54"/>
        <v>1</v>
      </c>
      <c r="BH92" s="2">
        <f t="shared" ca="1" si="118"/>
        <v>0</v>
      </c>
      <c r="BI92" s="2">
        <f t="shared" ca="1" si="118"/>
        <v>1</v>
      </c>
      <c r="BJ92" s="2">
        <f t="shared" ca="1" si="118"/>
        <v>0</v>
      </c>
      <c r="BK92" s="2">
        <f t="shared" ca="1" si="118"/>
        <v>1</v>
      </c>
      <c r="BL92" s="2">
        <f t="shared" ca="1" si="118"/>
        <v>0</v>
      </c>
      <c r="BM92" s="2">
        <f t="shared" ca="1" si="118"/>
        <v>0</v>
      </c>
      <c r="BN92" s="2" t="str">
        <f t="shared" si="88"/>
        <v>TP</v>
      </c>
      <c r="BO92" s="2">
        <f>IF(AND(COUNTIF(J92:W92,"&gt;0")&gt;6,COUNTIF(J92:W92,"&gt;0")=SUM(BR92:CE92)),SUM(BR92:CE92),0)</f>
        <v>0</v>
      </c>
      <c r="BP92" s="2">
        <f t="shared" si="85"/>
        <v>1</v>
      </c>
      <c r="BR92" s="2">
        <f t="shared" si="119"/>
        <v>0</v>
      </c>
      <c r="BS92" s="2">
        <f t="shared" si="120"/>
        <v>0</v>
      </c>
      <c r="BT92" s="2">
        <f t="shared" si="121"/>
        <v>0</v>
      </c>
      <c r="BU92" s="2">
        <f t="shared" si="122"/>
        <v>0</v>
      </c>
      <c r="BV92" s="2">
        <f t="shared" si="123"/>
        <v>0</v>
      </c>
      <c r="BW92" s="2">
        <f t="shared" si="124"/>
        <v>0</v>
      </c>
      <c r="BX92" s="2">
        <f t="shared" si="125"/>
        <v>0</v>
      </c>
      <c r="BY92" s="2">
        <f t="shared" si="126"/>
        <v>0</v>
      </c>
      <c r="BZ92" s="2">
        <f t="shared" si="127"/>
        <v>0</v>
      </c>
      <c r="CA92" s="2">
        <f t="shared" si="128"/>
        <v>0</v>
      </c>
      <c r="CB92" s="2">
        <f t="shared" si="129"/>
        <v>0</v>
      </c>
      <c r="CC92" s="2">
        <f t="shared" si="130"/>
        <v>0</v>
      </c>
      <c r="CD92" s="2">
        <f t="shared" si="131"/>
        <v>0</v>
      </c>
      <c r="CE92" s="2">
        <f t="shared" si="132"/>
        <v>0</v>
      </c>
    </row>
    <row r="93" spans="1:83" x14ac:dyDescent="0.25">
      <c r="A93" s="10" t="str">
        <f>IF(AND(MID(B93,11,2)="10",MID(B93,7,2)="SV",MID(B93,3,1)="T"),"ТА-1  -  "&amp;VLOOKUP("SVT",Справочники!$B$100:$C$115,2,FALSE),IF(MID(B93,1,2)="00",VLOOKUP(MID(B93,7,2),Справочники!$B$100:$C$115,2,FALSE),IF(MID(B93,3,1)="K","КА",IF(MID(B93,3,1)="T","ТА","-"))&amp;"-"&amp;MID(B93,1,2)*1&amp;IF(MID(B93,IF(MID(B93,11,2)="09",10,9),1)="A","А","")&amp;IF(MID(B93,IF(MID(B93,11,2)="09",10,9),1)="B","Б","")&amp;"  -  "&amp;VLOOKUP(IF(AND(MID(B93,7,2)="SV",MID(B93,3,1)="T"),"SVT",MID(B93,7,2)),Справочники!$B$100:$C$115,2,FALSE)))</f>
        <v>ТА-3  -  Т₀</v>
      </c>
      <c r="B93" s="15" t="s">
        <v>483</v>
      </c>
      <c r="C93" s="18">
        <v>540</v>
      </c>
      <c r="D93" s="18">
        <v>505</v>
      </c>
      <c r="E93" s="22" t="s">
        <v>117</v>
      </c>
      <c r="F93" s="22">
        <v>3</v>
      </c>
      <c r="G93" s="22"/>
      <c r="H93" s="20">
        <f t="shared" ca="1" si="86"/>
        <v>1</v>
      </c>
      <c r="I93" s="16" t="str">
        <f t="shared" si="87"/>
        <v>03T002TP0N26</v>
      </c>
      <c r="J93" s="54">
        <v>502.34881999751002</v>
      </c>
      <c r="K93" s="54">
        <v>503.62059271179999</v>
      </c>
      <c r="L93" s="54">
        <v>504.76646040842002</v>
      </c>
      <c r="M93" s="54">
        <v>499.59249595248002</v>
      </c>
      <c r="N93" s="54">
        <v>496.81991101812997</v>
      </c>
      <c r="O93" s="54">
        <v>506.14313463886998</v>
      </c>
      <c r="P93" s="54">
        <v>494.90162885559999</v>
      </c>
      <c r="Q93" s="54">
        <v>494.60441870053</v>
      </c>
      <c r="R93" s="54">
        <v>504.71791691535998</v>
      </c>
      <c r="S93" s="54">
        <v>499.46968779899998</v>
      </c>
      <c r="T93" s="54">
        <v>504.64329810741998</v>
      </c>
      <c r="U93" s="54">
        <v>497.30403981427003</v>
      </c>
      <c r="V93" s="54">
        <v>488.54924634884998</v>
      </c>
      <c r="W93" s="56">
        <v>0</v>
      </c>
      <c r="X93" s="2">
        <f t="shared" ca="1" si="53"/>
        <v>2</v>
      </c>
      <c r="Y93" s="2">
        <f t="shared" ca="1" si="53"/>
        <v>2</v>
      </c>
      <c r="Z93" s="2">
        <f t="shared" ca="1" si="53"/>
        <v>2</v>
      </c>
      <c r="AA93" s="2">
        <f t="shared" ca="1" si="53"/>
        <v>2</v>
      </c>
      <c r="AB93" s="2">
        <f t="shared" ca="1" si="53"/>
        <v>42</v>
      </c>
      <c r="AC93" s="2">
        <f t="shared" ca="1" si="53"/>
        <v>0</v>
      </c>
      <c r="AD93" s="2">
        <f t="shared" ca="1" si="53"/>
        <v>42</v>
      </c>
      <c r="AE93" s="2">
        <f t="shared" ca="1" si="53"/>
        <v>2</v>
      </c>
      <c r="AF93" s="2">
        <f t="shared" ca="1" si="117"/>
        <v>2</v>
      </c>
      <c r="AG93" s="2">
        <f t="shared" ca="1" si="117"/>
        <v>42</v>
      </c>
      <c r="AH93" s="2">
        <f t="shared" ca="1" si="117"/>
        <v>2</v>
      </c>
      <c r="AI93" s="2">
        <f t="shared" ca="1" si="117"/>
        <v>42</v>
      </c>
      <c r="AJ93" s="2">
        <f t="shared" ca="1" si="117"/>
        <v>2</v>
      </c>
      <c r="AK93" s="2">
        <f t="shared" ca="1" si="117"/>
        <v>2</v>
      </c>
      <c r="AL93" s="55">
        <v>535</v>
      </c>
      <c r="AM93" s="55">
        <v>535</v>
      </c>
      <c r="AN93" s="55">
        <v>535</v>
      </c>
      <c r="AO93" s="55">
        <v>535</v>
      </c>
      <c r="AP93" s="55">
        <v>535</v>
      </c>
      <c r="AQ93" s="55">
        <v>535</v>
      </c>
      <c r="AR93" s="55">
        <v>535</v>
      </c>
      <c r="AS93" s="55">
        <v>535</v>
      </c>
      <c r="AT93" s="55">
        <v>535</v>
      </c>
      <c r="AU93" s="55">
        <v>535</v>
      </c>
      <c r="AV93" s="55">
        <v>535</v>
      </c>
      <c r="AW93" s="55">
        <v>535</v>
      </c>
      <c r="AX93" s="55">
        <v>535</v>
      </c>
      <c r="AY93" s="55">
        <v>0</v>
      </c>
      <c r="AZ93" s="2">
        <f t="shared" ca="1" si="54"/>
        <v>0</v>
      </c>
      <c r="BA93" s="2">
        <f t="shared" ca="1" si="54"/>
        <v>0</v>
      </c>
      <c r="BB93" s="2">
        <f t="shared" ca="1" si="54"/>
        <v>0</v>
      </c>
      <c r="BC93" s="2">
        <f t="shared" ca="1" si="54"/>
        <v>0</v>
      </c>
      <c r="BD93" s="2">
        <f t="shared" ca="1" si="54"/>
        <v>1</v>
      </c>
      <c r="BE93" s="2">
        <f t="shared" ca="1" si="54"/>
        <v>0</v>
      </c>
      <c r="BF93" s="2">
        <f t="shared" ca="1" si="54"/>
        <v>1</v>
      </c>
      <c r="BG93" s="2">
        <f t="shared" ca="1" si="54"/>
        <v>1</v>
      </c>
      <c r="BH93" s="2">
        <f t="shared" ca="1" si="118"/>
        <v>0</v>
      </c>
      <c r="BI93" s="2">
        <f t="shared" ca="1" si="118"/>
        <v>1</v>
      </c>
      <c r="BJ93" s="2">
        <f t="shared" ca="1" si="118"/>
        <v>0</v>
      </c>
      <c r="BK93" s="2">
        <f t="shared" ca="1" si="118"/>
        <v>1</v>
      </c>
      <c r="BL93" s="2">
        <f t="shared" ca="1" si="118"/>
        <v>0</v>
      </c>
      <c r="BM93" s="2">
        <f t="shared" ca="1" si="118"/>
        <v>0</v>
      </c>
      <c r="BN93" s="2" t="str">
        <f t="shared" si="88"/>
        <v>TP</v>
      </c>
      <c r="BP93" s="2">
        <f t="shared" si="85"/>
        <v>0</v>
      </c>
      <c r="BR93" s="2">
        <f t="shared" si="119"/>
        <v>1</v>
      </c>
      <c r="BS93" s="2">
        <f t="shared" si="120"/>
        <v>1</v>
      </c>
      <c r="BT93" s="2">
        <f t="shared" si="121"/>
        <v>1</v>
      </c>
      <c r="BU93" s="2">
        <f t="shared" si="122"/>
        <v>1</v>
      </c>
      <c r="BV93" s="2">
        <f t="shared" si="123"/>
        <v>1</v>
      </c>
      <c r="BW93" s="2">
        <f t="shared" si="124"/>
        <v>0</v>
      </c>
      <c r="BX93" s="2">
        <f t="shared" si="125"/>
        <v>1</v>
      </c>
      <c r="BY93" s="2">
        <f t="shared" si="126"/>
        <v>1</v>
      </c>
      <c r="BZ93" s="2">
        <f t="shared" si="127"/>
        <v>1</v>
      </c>
      <c r="CA93" s="2">
        <f t="shared" si="128"/>
        <v>1</v>
      </c>
      <c r="CB93" s="2">
        <f t="shared" si="129"/>
        <v>1</v>
      </c>
      <c r="CC93" s="2">
        <f t="shared" si="130"/>
        <v>1</v>
      </c>
      <c r="CD93" s="2">
        <f t="shared" si="131"/>
        <v>1</v>
      </c>
      <c r="CE93" s="2">
        <f t="shared" si="132"/>
        <v>0</v>
      </c>
    </row>
    <row r="94" spans="1:83" x14ac:dyDescent="0.25">
      <c r="A94" s="10" t="str">
        <f>IF(AND(MID(B94,11,2)="10",MID(B94,7,2)="SV",MID(B94,3,1)="T"),"ТА-1  -  "&amp;VLOOKUP("SVT",Справочники!$B$100:$C$115,2,FALSE),IF(MID(B94,1,2)="00",VLOOKUP(MID(B94,7,2),Справочники!$B$100:$C$115,2,FALSE),IF(MID(B94,3,1)="K","КА",IF(MID(B94,3,1)="T","ТА","-"))&amp;"-"&amp;MID(B94,1,2)*1&amp;IF(MID(B94,IF(MID(B94,11,2)="09",10,9),1)="A","А","")&amp;IF(MID(B94,IF(MID(B94,11,2)="09",10,9),1)="B","Б","")&amp;"  -  "&amp;VLOOKUP(IF(AND(MID(B94,7,2)="SV",MID(B94,3,1)="T"),"SVT",MID(B94,7,2)),Справочники!$B$100:$C$115,2,FALSE)))</f>
        <v>ТА-4  -  Т₀</v>
      </c>
      <c r="B94" s="15" t="s">
        <v>484</v>
      </c>
      <c r="C94" s="18">
        <v>540</v>
      </c>
      <c r="D94" s="18">
        <v>505</v>
      </c>
      <c r="E94" s="22" t="s">
        <v>117</v>
      </c>
      <c r="F94" s="22">
        <v>3</v>
      </c>
      <c r="G94" s="22"/>
      <c r="H94" s="20">
        <f t="shared" ca="1" si="86"/>
        <v>1</v>
      </c>
      <c r="I94" s="16" t="str">
        <f t="shared" si="87"/>
        <v>04T002TP0N26</v>
      </c>
      <c r="J94" s="54">
        <v>500</v>
      </c>
      <c r="K94" s="54">
        <v>497</v>
      </c>
      <c r="L94" s="54">
        <v>500</v>
      </c>
      <c r="M94" s="54">
        <v>504</v>
      </c>
      <c r="N94" s="54">
        <v>505</v>
      </c>
      <c r="O94" s="54">
        <v>520</v>
      </c>
      <c r="P94" s="54">
        <v>511</v>
      </c>
      <c r="Q94" s="54">
        <v>504</v>
      </c>
      <c r="R94" s="54">
        <v>508</v>
      </c>
      <c r="S94" s="54">
        <v>512</v>
      </c>
      <c r="T94" s="54">
        <v>513</v>
      </c>
      <c r="U94" s="54">
        <v>511</v>
      </c>
      <c r="V94" s="54">
        <v>509</v>
      </c>
      <c r="W94" s="56">
        <v>509</v>
      </c>
      <c r="X94" s="2">
        <f t="shared" ca="1" si="53"/>
        <v>2</v>
      </c>
      <c r="Y94" s="2">
        <f t="shared" ca="1" si="53"/>
        <v>2</v>
      </c>
      <c r="Z94" s="2">
        <f t="shared" ca="1" si="53"/>
        <v>2</v>
      </c>
      <c r="AA94" s="2">
        <f t="shared" ca="1" si="53"/>
        <v>2</v>
      </c>
      <c r="AB94" s="2">
        <f t="shared" ca="1" si="53"/>
        <v>0</v>
      </c>
      <c r="AC94" s="2">
        <f t="shared" ca="1" si="53"/>
        <v>0</v>
      </c>
      <c r="AD94" s="2">
        <f t="shared" ca="1" si="53"/>
        <v>0</v>
      </c>
      <c r="AE94" s="2">
        <f t="shared" ca="1" si="53"/>
        <v>42</v>
      </c>
      <c r="AF94" s="2">
        <f t="shared" ca="1" si="117"/>
        <v>0</v>
      </c>
      <c r="AG94" s="2">
        <f t="shared" ca="1" si="117"/>
        <v>0</v>
      </c>
      <c r="AH94" s="2">
        <f t="shared" ca="1" si="117"/>
        <v>0</v>
      </c>
      <c r="AI94" s="2">
        <f t="shared" ca="1" si="117"/>
        <v>0</v>
      </c>
      <c r="AJ94" s="2">
        <f t="shared" ca="1" si="117"/>
        <v>0</v>
      </c>
      <c r="AK94" s="2">
        <f t="shared" ca="1" si="117"/>
        <v>0</v>
      </c>
      <c r="AL94" s="55">
        <v>535</v>
      </c>
      <c r="AM94" s="55">
        <v>535</v>
      </c>
      <c r="AN94" s="55">
        <v>535</v>
      </c>
      <c r="AO94" s="55">
        <v>535</v>
      </c>
      <c r="AP94" s="55">
        <v>535</v>
      </c>
      <c r="AQ94" s="55">
        <v>535</v>
      </c>
      <c r="AR94" s="55">
        <v>535</v>
      </c>
      <c r="AS94" s="55">
        <v>535</v>
      </c>
      <c r="AT94" s="55">
        <v>535</v>
      </c>
      <c r="AU94" s="55">
        <v>535</v>
      </c>
      <c r="AV94" s="55">
        <v>535</v>
      </c>
      <c r="AW94" s="55">
        <v>535</v>
      </c>
      <c r="AX94" s="55">
        <v>535</v>
      </c>
      <c r="AY94" s="55">
        <v>535</v>
      </c>
      <c r="AZ94" s="2">
        <f t="shared" ca="1" si="54"/>
        <v>0</v>
      </c>
      <c r="BA94" s="2">
        <f t="shared" ca="1" si="54"/>
        <v>0</v>
      </c>
      <c r="BB94" s="2">
        <f t="shared" ca="1" si="54"/>
        <v>0</v>
      </c>
      <c r="BC94" s="2">
        <f t="shared" ca="1" si="54"/>
        <v>0</v>
      </c>
      <c r="BD94" s="2">
        <f t="shared" ca="1" si="54"/>
        <v>0</v>
      </c>
      <c r="BE94" s="2">
        <f t="shared" ca="1" si="54"/>
        <v>0</v>
      </c>
      <c r="BF94" s="2">
        <f t="shared" ca="1" si="54"/>
        <v>0</v>
      </c>
      <c r="BG94" s="2">
        <f t="shared" ca="1" si="54"/>
        <v>1</v>
      </c>
      <c r="BH94" s="2">
        <f t="shared" ca="1" si="118"/>
        <v>0</v>
      </c>
      <c r="BI94" s="2">
        <f t="shared" ca="1" si="118"/>
        <v>0</v>
      </c>
      <c r="BJ94" s="2">
        <f t="shared" ca="1" si="118"/>
        <v>0</v>
      </c>
      <c r="BK94" s="2">
        <f t="shared" ca="1" si="118"/>
        <v>0</v>
      </c>
      <c r="BL94" s="2">
        <f t="shared" ca="1" si="118"/>
        <v>0</v>
      </c>
      <c r="BM94" s="2">
        <f t="shared" ca="1" si="118"/>
        <v>0</v>
      </c>
      <c r="BN94" s="2" t="str">
        <f t="shared" si="88"/>
        <v>TP</v>
      </c>
      <c r="BO94" s="2">
        <f>IF(AND(COUNTIF(J94:W94,"&gt;0")&gt;6,COUNTIF(J94:W94,"&gt;0")=SUM(BR94:CE94)),SUM(BR94:CE94),0)</f>
        <v>0</v>
      </c>
      <c r="BP94" s="2">
        <f t="shared" si="85"/>
        <v>0</v>
      </c>
      <c r="BR94" s="2">
        <f t="shared" si="119"/>
        <v>1</v>
      </c>
      <c r="BS94" s="2">
        <f t="shared" si="120"/>
        <v>1</v>
      </c>
      <c r="BT94" s="2">
        <f t="shared" si="121"/>
        <v>1</v>
      </c>
      <c r="BU94" s="2">
        <f t="shared" si="122"/>
        <v>1</v>
      </c>
      <c r="BV94" s="2">
        <f t="shared" si="123"/>
        <v>0</v>
      </c>
      <c r="BW94" s="2">
        <f t="shared" si="124"/>
        <v>0</v>
      </c>
      <c r="BX94" s="2">
        <f t="shared" si="125"/>
        <v>0</v>
      </c>
      <c r="BY94" s="2">
        <f t="shared" si="126"/>
        <v>1</v>
      </c>
      <c r="BZ94" s="2">
        <f t="shared" si="127"/>
        <v>0</v>
      </c>
      <c r="CA94" s="2">
        <f t="shared" si="128"/>
        <v>0</v>
      </c>
      <c r="CB94" s="2">
        <f t="shared" si="129"/>
        <v>0</v>
      </c>
      <c r="CC94" s="2">
        <f t="shared" si="130"/>
        <v>0</v>
      </c>
      <c r="CD94" s="2">
        <f t="shared" si="131"/>
        <v>0</v>
      </c>
      <c r="CE94" s="2">
        <f t="shared" si="132"/>
        <v>0</v>
      </c>
    </row>
    <row r="95" spans="1:83" x14ac:dyDescent="0.25">
      <c r="A95" s="10" t="str">
        <f>IF(AND(MID(B95,11,2)="10",MID(B95,7,2)="SV",MID(B95,3,1)="T"),"ТА-1  -  "&amp;VLOOKUP("SVT",Справочники!$B$100:$C$115,2,FALSE),IF(MID(B95,1,2)="00",VLOOKUP(MID(B95,7,2),Справочники!$B$100:$C$115,2,FALSE),IF(MID(B95,3,1)="K","КА",IF(MID(B95,3,1)="T","ТА","-"))&amp;"-"&amp;MID(B95,1,2)*1&amp;IF(MID(B95,IF(MID(B95,11,2)="09",10,9),1)="A","А","")&amp;IF(MID(B95,IF(MID(B95,11,2)="09",10,9),1)="B","Б","")&amp;"  -  "&amp;VLOOKUP(IF(AND(MID(B95,7,2)="SV",MID(B95,3,1)="T"),"SVT",MID(B95,7,2)),Справочники!$B$100:$C$115,2,FALSE)))</f>
        <v>ТА-5  -  Т₀</v>
      </c>
      <c r="B95" s="15" t="s">
        <v>485</v>
      </c>
      <c r="C95" s="18">
        <v>545</v>
      </c>
      <c r="D95" s="18">
        <v>530</v>
      </c>
      <c r="E95" s="22" t="s">
        <v>117</v>
      </c>
      <c r="F95" s="22">
        <v>3</v>
      </c>
      <c r="G95" s="22"/>
      <c r="H95" s="20">
        <f t="shared" ca="1" si="86"/>
        <v>0</v>
      </c>
      <c r="I95" s="16" t="str">
        <f t="shared" si="87"/>
        <v>05T002TP0L26</v>
      </c>
      <c r="J95" s="54">
        <v>0</v>
      </c>
      <c r="K95" s="54">
        <v>0</v>
      </c>
      <c r="L95" s="54">
        <v>0</v>
      </c>
      <c r="M95" s="54">
        <v>527.21542330497005</v>
      </c>
      <c r="N95" s="54">
        <v>536.48945528943</v>
      </c>
      <c r="O95" s="54">
        <v>543.55311782046999</v>
      </c>
      <c r="P95" s="54">
        <v>534.77808182402998</v>
      </c>
      <c r="Q95" s="54">
        <v>536.63178377990005</v>
      </c>
      <c r="R95" s="54">
        <v>536.24934799069001</v>
      </c>
      <c r="S95" s="54">
        <v>542.13545259095997</v>
      </c>
      <c r="T95" s="54">
        <v>538.25088268501997</v>
      </c>
      <c r="U95" s="54">
        <v>537.73424688774003</v>
      </c>
      <c r="V95" s="54">
        <v>535.92481170879</v>
      </c>
      <c r="W95" s="56">
        <v>536.00972643309001</v>
      </c>
      <c r="X95" s="2">
        <f t="shared" ca="1" si="53"/>
        <v>2</v>
      </c>
      <c r="Y95" s="2">
        <f t="shared" ca="1" si="53"/>
        <v>2</v>
      </c>
      <c r="Z95" s="2">
        <f t="shared" ca="1" si="53"/>
        <v>2</v>
      </c>
      <c r="AA95" s="2">
        <f t="shared" ca="1" si="53"/>
        <v>2</v>
      </c>
      <c r="AB95" s="2">
        <f t="shared" ca="1" si="53"/>
        <v>0</v>
      </c>
      <c r="AC95" s="2">
        <f t="shared" ca="1" si="53"/>
        <v>0</v>
      </c>
      <c r="AD95" s="2">
        <f t="shared" ca="1" si="53"/>
        <v>0</v>
      </c>
      <c r="AE95" s="2">
        <f t="shared" ca="1" si="53"/>
        <v>0</v>
      </c>
      <c r="AF95" s="2">
        <f t="shared" ca="1" si="117"/>
        <v>0</v>
      </c>
      <c r="AG95" s="2">
        <f t="shared" ca="1" si="117"/>
        <v>0</v>
      </c>
      <c r="AH95" s="2">
        <f t="shared" ca="1" si="117"/>
        <v>0</v>
      </c>
      <c r="AI95" s="2">
        <f t="shared" ca="1" si="117"/>
        <v>0</v>
      </c>
      <c r="AJ95" s="2">
        <f t="shared" ca="1" si="117"/>
        <v>0</v>
      </c>
      <c r="AK95" s="2">
        <f t="shared" ca="1" si="117"/>
        <v>0</v>
      </c>
      <c r="AL95" s="55">
        <v>0</v>
      </c>
      <c r="AM95" s="55">
        <v>0</v>
      </c>
      <c r="AN95" s="55">
        <v>0</v>
      </c>
      <c r="AO95" s="55">
        <v>540</v>
      </c>
      <c r="AP95" s="55">
        <v>540</v>
      </c>
      <c r="AQ95" s="55">
        <v>540</v>
      </c>
      <c r="AR95" s="55">
        <v>540</v>
      </c>
      <c r="AS95" s="55">
        <v>540</v>
      </c>
      <c r="AT95" s="55">
        <v>540</v>
      </c>
      <c r="AU95" s="55">
        <v>540</v>
      </c>
      <c r="AV95" s="55">
        <v>540</v>
      </c>
      <c r="AW95" s="55">
        <v>540</v>
      </c>
      <c r="AX95" s="55">
        <v>540</v>
      </c>
      <c r="AY95" s="55">
        <v>540</v>
      </c>
      <c r="AZ95" s="2">
        <f t="shared" ca="1" si="54"/>
        <v>0</v>
      </c>
      <c r="BA95" s="2">
        <f t="shared" ca="1" si="54"/>
        <v>0</v>
      </c>
      <c r="BB95" s="2">
        <f t="shared" ca="1" si="54"/>
        <v>0</v>
      </c>
      <c r="BC95" s="2">
        <f t="shared" ca="1" si="54"/>
        <v>0</v>
      </c>
      <c r="BD95" s="2">
        <f t="shared" ca="1" si="54"/>
        <v>0</v>
      </c>
      <c r="BE95" s="2">
        <f t="shared" ca="1" si="54"/>
        <v>0</v>
      </c>
      <c r="BF95" s="2">
        <f t="shared" ca="1" si="54"/>
        <v>0</v>
      </c>
      <c r="BG95" s="2">
        <f t="shared" ca="1" si="54"/>
        <v>0</v>
      </c>
      <c r="BH95" s="2">
        <f t="shared" ca="1" si="118"/>
        <v>0</v>
      </c>
      <c r="BI95" s="2">
        <f t="shared" ca="1" si="118"/>
        <v>0</v>
      </c>
      <c r="BJ95" s="2">
        <f t="shared" ca="1" si="118"/>
        <v>0</v>
      </c>
      <c r="BK95" s="2">
        <f t="shared" ca="1" si="118"/>
        <v>0</v>
      </c>
      <c r="BL95" s="2">
        <f t="shared" ca="1" si="118"/>
        <v>0</v>
      </c>
      <c r="BM95" s="2">
        <f t="shared" ca="1" si="118"/>
        <v>0</v>
      </c>
      <c r="BN95" s="2" t="str">
        <f t="shared" si="88"/>
        <v>TP</v>
      </c>
      <c r="BO95" s="2">
        <f>IF(AND(COUNTIF(J95:W95,"&gt;0")&gt;6,COUNTIF(J95:W95,"&gt;0")=SUM(BR95:CE95)),SUM(BR95:CE95),0)</f>
        <v>0</v>
      </c>
      <c r="BP95" s="2">
        <f t="shared" si="85"/>
        <v>0</v>
      </c>
      <c r="BR95" s="2">
        <f t="shared" si="119"/>
        <v>0</v>
      </c>
      <c r="BS95" s="2">
        <f t="shared" si="120"/>
        <v>0</v>
      </c>
      <c r="BT95" s="2">
        <f t="shared" si="121"/>
        <v>0</v>
      </c>
      <c r="BU95" s="2">
        <f t="shared" si="122"/>
        <v>1</v>
      </c>
      <c r="BV95" s="2">
        <f t="shared" si="123"/>
        <v>0</v>
      </c>
      <c r="BW95" s="2">
        <f t="shared" si="124"/>
        <v>0</v>
      </c>
      <c r="BX95" s="2">
        <f t="shared" si="125"/>
        <v>0</v>
      </c>
      <c r="BY95" s="2">
        <f t="shared" si="126"/>
        <v>0</v>
      </c>
      <c r="BZ95" s="2">
        <f t="shared" si="127"/>
        <v>0</v>
      </c>
      <c r="CA95" s="2">
        <f t="shared" si="128"/>
        <v>0</v>
      </c>
      <c r="CB95" s="2">
        <f t="shared" si="129"/>
        <v>0</v>
      </c>
      <c r="CC95" s="2">
        <f t="shared" si="130"/>
        <v>0</v>
      </c>
      <c r="CD95" s="2">
        <f t="shared" si="131"/>
        <v>0</v>
      </c>
      <c r="CE95" s="2">
        <f t="shared" si="132"/>
        <v>0</v>
      </c>
    </row>
    <row r="96" spans="1:83" x14ac:dyDescent="0.25">
      <c r="A96" s="10" t="str">
        <f>IF(AND(MID(B96,11,2)="10",MID(B96,7,2)="SV",MID(B96,3,1)="T"),"ТА-1  -  "&amp;VLOOKUP("SVT",Справочники!$B$100:$C$115,2,FALSE),IF(MID(B96,1,2)="00",VLOOKUP(MID(B96,7,2),Справочники!$B$100:$C$115,2,FALSE),IF(MID(B96,3,1)="K","КА",IF(MID(B96,3,1)="T","ТА","-"))&amp;"-"&amp;MID(B96,1,2)*1&amp;IF(MID(B96,IF(MID(B96,11,2)="09",10,9),1)="A","А","")&amp;IF(MID(B96,IF(MID(B96,11,2)="09",10,9),1)="B","Б","")&amp;"  -  "&amp;VLOOKUP(IF(AND(MID(B96,7,2)="SV",MID(B96,3,1)="T"),"SVT",MID(B96,7,2)),Справочники!$B$100:$C$115,2,FALSE)))</f>
        <v>ТА-6  -  Т₀</v>
      </c>
      <c r="B96" s="15" t="s">
        <v>486</v>
      </c>
      <c r="C96" s="18">
        <v>545</v>
      </c>
      <c r="D96" s="18">
        <v>530</v>
      </c>
      <c r="E96" s="22" t="s">
        <v>117</v>
      </c>
      <c r="F96" s="22">
        <v>3</v>
      </c>
      <c r="G96" s="22"/>
      <c r="H96" s="20">
        <f t="shared" ca="1" si="86"/>
        <v>0</v>
      </c>
      <c r="I96" s="16" t="str">
        <f t="shared" si="87"/>
        <v>06T002TP0L26</v>
      </c>
      <c r="J96" s="54">
        <v>0</v>
      </c>
      <c r="K96" s="54">
        <v>0</v>
      </c>
      <c r="L96" s="54">
        <v>0</v>
      </c>
      <c r="M96" s="54">
        <v>0</v>
      </c>
      <c r="N96" s="54">
        <v>0</v>
      </c>
      <c r="O96" s="54">
        <v>0</v>
      </c>
      <c r="P96" s="54">
        <v>0</v>
      </c>
      <c r="Q96" s="54">
        <v>0</v>
      </c>
      <c r="R96" s="54">
        <v>0</v>
      </c>
      <c r="S96" s="54">
        <v>0</v>
      </c>
      <c r="T96" s="54">
        <v>0</v>
      </c>
      <c r="U96" s="54">
        <v>0</v>
      </c>
      <c r="V96" s="54">
        <v>0</v>
      </c>
      <c r="W96" s="56">
        <v>0</v>
      </c>
      <c r="X96" s="2">
        <f t="shared" ca="1" si="53"/>
        <v>2</v>
      </c>
      <c r="Y96" s="2">
        <f t="shared" ca="1" si="53"/>
        <v>2</v>
      </c>
      <c r="Z96" s="2">
        <f t="shared" ca="1" si="53"/>
        <v>2</v>
      </c>
      <c r="AA96" s="2">
        <f t="shared" ca="1" si="53"/>
        <v>2</v>
      </c>
      <c r="AB96" s="2">
        <f t="shared" ca="1" si="53"/>
        <v>2</v>
      </c>
      <c r="AC96" s="2">
        <f t="shared" ca="1" si="53"/>
        <v>2</v>
      </c>
      <c r="AD96" s="2">
        <f t="shared" ca="1" si="53"/>
        <v>2</v>
      </c>
      <c r="AE96" s="2">
        <f t="shared" ca="1" si="53"/>
        <v>2</v>
      </c>
      <c r="AF96" s="2">
        <f t="shared" ca="1" si="117"/>
        <v>2</v>
      </c>
      <c r="AG96" s="2">
        <f t="shared" ca="1" si="117"/>
        <v>2</v>
      </c>
      <c r="AH96" s="2">
        <f t="shared" ca="1" si="117"/>
        <v>2</v>
      </c>
      <c r="AI96" s="2">
        <f t="shared" ca="1" si="117"/>
        <v>2</v>
      </c>
      <c r="AJ96" s="2">
        <f t="shared" ca="1" si="117"/>
        <v>2</v>
      </c>
      <c r="AK96" s="2">
        <f t="shared" ca="1" si="117"/>
        <v>2</v>
      </c>
      <c r="AL96" s="55">
        <v>0</v>
      </c>
      <c r="AM96" s="55">
        <v>0</v>
      </c>
      <c r="AN96" s="55">
        <v>0</v>
      </c>
      <c r="AO96" s="55">
        <v>0</v>
      </c>
      <c r="AP96" s="55">
        <v>0</v>
      </c>
      <c r="AQ96" s="55">
        <v>0</v>
      </c>
      <c r="AR96" s="55">
        <v>0</v>
      </c>
      <c r="AS96" s="55">
        <v>0</v>
      </c>
      <c r="AT96" s="55">
        <v>0</v>
      </c>
      <c r="AU96" s="55">
        <v>0</v>
      </c>
      <c r="AV96" s="55">
        <v>0</v>
      </c>
      <c r="AW96" s="55">
        <v>0</v>
      </c>
      <c r="AX96" s="55">
        <v>0</v>
      </c>
      <c r="AY96" s="55">
        <v>0</v>
      </c>
      <c r="AZ96" s="2">
        <f t="shared" ca="1" si="54"/>
        <v>0</v>
      </c>
      <c r="BA96" s="2">
        <f t="shared" ca="1" si="54"/>
        <v>0</v>
      </c>
      <c r="BB96" s="2">
        <f t="shared" ca="1" si="54"/>
        <v>0</v>
      </c>
      <c r="BC96" s="2">
        <f t="shared" ca="1" si="54"/>
        <v>0</v>
      </c>
      <c r="BD96" s="2">
        <f t="shared" ca="1" si="54"/>
        <v>0</v>
      </c>
      <c r="BE96" s="2">
        <f t="shared" ca="1" si="54"/>
        <v>0</v>
      </c>
      <c r="BF96" s="2">
        <f t="shared" ca="1" si="54"/>
        <v>0</v>
      </c>
      <c r="BG96" s="2">
        <f t="shared" ca="1" si="54"/>
        <v>0</v>
      </c>
      <c r="BH96" s="2">
        <f t="shared" ca="1" si="118"/>
        <v>0</v>
      </c>
      <c r="BI96" s="2">
        <f t="shared" ca="1" si="118"/>
        <v>0</v>
      </c>
      <c r="BJ96" s="2">
        <f t="shared" ca="1" si="118"/>
        <v>0</v>
      </c>
      <c r="BK96" s="2">
        <f t="shared" ca="1" si="118"/>
        <v>0</v>
      </c>
      <c r="BL96" s="2">
        <f t="shared" ca="1" si="118"/>
        <v>0</v>
      </c>
      <c r="BM96" s="2">
        <f t="shared" ca="1" si="118"/>
        <v>0</v>
      </c>
      <c r="BN96" s="2" t="str">
        <f t="shared" si="88"/>
        <v>TP</v>
      </c>
      <c r="BP96" s="2">
        <f t="shared" si="85"/>
        <v>0</v>
      </c>
      <c r="BR96" s="2">
        <f t="shared" si="119"/>
        <v>0</v>
      </c>
      <c r="BS96" s="2">
        <f t="shared" si="120"/>
        <v>0</v>
      </c>
      <c r="BT96" s="2">
        <f t="shared" si="121"/>
        <v>0</v>
      </c>
      <c r="BU96" s="2">
        <f t="shared" si="122"/>
        <v>0</v>
      </c>
      <c r="BV96" s="2">
        <f t="shared" si="123"/>
        <v>0</v>
      </c>
      <c r="BW96" s="2">
        <f t="shared" si="124"/>
        <v>0</v>
      </c>
      <c r="BX96" s="2">
        <f t="shared" si="125"/>
        <v>0</v>
      </c>
      <c r="BY96" s="2">
        <f t="shared" si="126"/>
        <v>0</v>
      </c>
      <c r="BZ96" s="2">
        <f t="shared" si="127"/>
        <v>0</v>
      </c>
      <c r="CA96" s="2">
        <f t="shared" si="128"/>
        <v>0</v>
      </c>
      <c r="CB96" s="2">
        <f t="shared" si="129"/>
        <v>0</v>
      </c>
      <c r="CC96" s="2">
        <f t="shared" si="130"/>
        <v>0</v>
      </c>
      <c r="CD96" s="2">
        <f t="shared" si="131"/>
        <v>0</v>
      </c>
      <c r="CE96" s="2">
        <f t="shared" si="132"/>
        <v>0</v>
      </c>
    </row>
    <row r="97" spans="1:83" x14ac:dyDescent="0.25">
      <c r="A97" s="10" t="str">
        <f>IF(AND(MID(B97,11,2)="10",MID(B97,7,2)="SV",MID(B97,3,1)="T"),"ТА-1  -  "&amp;VLOOKUP("SVT",Справочники!$B$100:$C$115,2,FALSE),IF(MID(B97,1,2)="00",VLOOKUP(MID(B97,7,2),Справочники!$B$100:$C$115,2,FALSE),IF(MID(B97,3,1)="K","КА",IF(MID(B97,3,1)="T","ТА","-"))&amp;"-"&amp;MID(B97,1,2)*1&amp;IF(MID(B97,IF(MID(B97,11,2)="09",10,9),1)="A","А","")&amp;IF(MID(B97,IF(MID(B97,11,2)="09",10,9),1)="B","Б","")&amp;"  -  "&amp;VLOOKUP(IF(AND(MID(B97,7,2)="SV",MID(B97,3,1)="T"),"SVT",MID(B97,7,2)),Справочники!$B$100:$C$115,2,FALSE)))</f>
        <v>ТА-7  -  Т₀</v>
      </c>
      <c r="B97" s="15" t="s">
        <v>487</v>
      </c>
      <c r="C97" s="18">
        <v>545</v>
      </c>
      <c r="D97" s="18">
        <v>530</v>
      </c>
      <c r="E97" s="22" t="s">
        <v>117</v>
      </c>
      <c r="F97" s="22">
        <v>3</v>
      </c>
      <c r="G97" s="22"/>
      <c r="H97" s="20">
        <f t="shared" ca="1" si="86"/>
        <v>0</v>
      </c>
      <c r="I97" s="16" t="str">
        <f t="shared" si="87"/>
        <v>07T002TP0L26</v>
      </c>
      <c r="J97" s="54">
        <v>517.2448375235</v>
      </c>
      <c r="K97" s="54">
        <v>522.83859248198996</v>
      </c>
      <c r="L97" s="54">
        <v>524.88676284888004</v>
      </c>
      <c r="M97" s="54">
        <v>531.91930428565001</v>
      </c>
      <c r="N97" s="54">
        <v>526.80275775739995</v>
      </c>
      <c r="O97" s="54">
        <v>532.96163998367001</v>
      </c>
      <c r="P97" s="54">
        <v>539.73780364114998</v>
      </c>
      <c r="Q97" s="54">
        <v>538.98508110258001</v>
      </c>
      <c r="R97" s="54">
        <v>538.17288224745005</v>
      </c>
      <c r="S97" s="54">
        <v>539.77847511583002</v>
      </c>
      <c r="T97" s="54">
        <v>538.22388465486995</v>
      </c>
      <c r="U97" s="54">
        <v>537.65336892629</v>
      </c>
      <c r="V97" s="54">
        <v>538.81376643443002</v>
      </c>
      <c r="W97" s="56">
        <v>540.58310267948002</v>
      </c>
      <c r="X97" s="2">
        <f t="shared" ca="1" si="53"/>
        <v>2</v>
      </c>
      <c r="Y97" s="2">
        <f t="shared" ca="1" si="53"/>
        <v>2</v>
      </c>
      <c r="Z97" s="2">
        <f t="shared" ca="1" si="53"/>
        <v>2</v>
      </c>
      <c r="AA97" s="2">
        <f t="shared" ca="1" si="53"/>
        <v>0</v>
      </c>
      <c r="AB97" s="2">
        <f t="shared" ca="1" si="53"/>
        <v>2</v>
      </c>
      <c r="AC97" s="2">
        <f t="shared" ca="1" si="53"/>
        <v>0</v>
      </c>
      <c r="AD97" s="2">
        <f t="shared" ca="1" si="53"/>
        <v>0</v>
      </c>
      <c r="AE97" s="2">
        <f t="shared" ca="1" si="53"/>
        <v>0</v>
      </c>
      <c r="AF97" s="2">
        <f t="shared" ca="1" si="117"/>
        <v>0</v>
      </c>
      <c r="AG97" s="2">
        <f t="shared" ca="1" si="117"/>
        <v>0</v>
      </c>
      <c r="AH97" s="2">
        <f t="shared" ca="1" si="117"/>
        <v>0</v>
      </c>
      <c r="AI97" s="2">
        <f t="shared" ca="1" si="117"/>
        <v>0</v>
      </c>
      <c r="AJ97" s="2">
        <f t="shared" ca="1" si="117"/>
        <v>0</v>
      </c>
      <c r="AK97" s="2">
        <f t="shared" ca="1" si="117"/>
        <v>0</v>
      </c>
      <c r="AL97" s="55">
        <v>540</v>
      </c>
      <c r="AM97" s="55">
        <v>540</v>
      </c>
      <c r="AN97" s="55">
        <v>540</v>
      </c>
      <c r="AO97" s="55">
        <v>540</v>
      </c>
      <c r="AP97" s="55">
        <v>540</v>
      </c>
      <c r="AQ97" s="55">
        <v>540</v>
      </c>
      <c r="AR97" s="55">
        <v>540</v>
      </c>
      <c r="AS97" s="55">
        <v>540</v>
      </c>
      <c r="AT97" s="55">
        <v>540</v>
      </c>
      <c r="AU97" s="55">
        <v>540</v>
      </c>
      <c r="AV97" s="55">
        <v>540</v>
      </c>
      <c r="AW97" s="55">
        <v>540</v>
      </c>
      <c r="AX97" s="55">
        <v>540</v>
      </c>
      <c r="AY97" s="55">
        <v>540</v>
      </c>
      <c r="AZ97" s="2">
        <f t="shared" ca="1" si="54"/>
        <v>0</v>
      </c>
      <c r="BA97" s="2">
        <f t="shared" ca="1" si="54"/>
        <v>0</v>
      </c>
      <c r="BB97" s="2">
        <f t="shared" ca="1" si="54"/>
        <v>0</v>
      </c>
      <c r="BC97" s="2">
        <f t="shared" ca="1" si="54"/>
        <v>0</v>
      </c>
      <c r="BD97" s="2">
        <f t="shared" ca="1" si="54"/>
        <v>0</v>
      </c>
      <c r="BE97" s="2">
        <f t="shared" ca="1" si="54"/>
        <v>0</v>
      </c>
      <c r="BF97" s="2">
        <f t="shared" ca="1" si="54"/>
        <v>0</v>
      </c>
      <c r="BG97" s="2">
        <f t="shared" ca="1" si="54"/>
        <v>0</v>
      </c>
      <c r="BH97" s="2">
        <f t="shared" ca="1" si="118"/>
        <v>0</v>
      </c>
      <c r="BI97" s="2">
        <f t="shared" ca="1" si="118"/>
        <v>0</v>
      </c>
      <c r="BJ97" s="2">
        <f t="shared" ca="1" si="118"/>
        <v>0</v>
      </c>
      <c r="BK97" s="2">
        <f t="shared" ca="1" si="118"/>
        <v>0</v>
      </c>
      <c r="BL97" s="2">
        <f t="shared" ca="1" si="118"/>
        <v>0</v>
      </c>
      <c r="BM97" s="2">
        <f t="shared" ca="1" si="118"/>
        <v>0</v>
      </c>
      <c r="BN97" s="2" t="str">
        <f t="shared" si="88"/>
        <v>TP</v>
      </c>
      <c r="BO97" s="2">
        <f>IF(AND(COUNTIF(J97:W97,"&gt;0")&gt;6,COUNTIF(J97:W97,"&gt;0")=SUM(BR97:CE97)),SUM(BR97:CE97),0)</f>
        <v>0</v>
      </c>
      <c r="BP97" s="2">
        <f t="shared" si="85"/>
        <v>0</v>
      </c>
      <c r="BR97" s="2">
        <f t="shared" si="119"/>
        <v>1</v>
      </c>
      <c r="BS97" s="2">
        <f t="shared" si="120"/>
        <v>1</v>
      </c>
      <c r="BT97" s="2">
        <f t="shared" si="121"/>
        <v>1</v>
      </c>
      <c r="BU97" s="2">
        <f t="shared" si="122"/>
        <v>0</v>
      </c>
      <c r="BV97" s="2">
        <f t="shared" si="123"/>
        <v>1</v>
      </c>
      <c r="BW97" s="2">
        <f t="shared" si="124"/>
        <v>0</v>
      </c>
      <c r="BX97" s="2">
        <f t="shared" si="125"/>
        <v>0</v>
      </c>
      <c r="BY97" s="2">
        <f t="shared" si="126"/>
        <v>0</v>
      </c>
      <c r="BZ97" s="2">
        <f t="shared" si="127"/>
        <v>0</v>
      </c>
      <c r="CA97" s="2">
        <f t="shared" si="128"/>
        <v>0</v>
      </c>
      <c r="CB97" s="2">
        <f t="shared" si="129"/>
        <v>0</v>
      </c>
      <c r="CC97" s="2">
        <f t="shared" si="130"/>
        <v>0</v>
      </c>
      <c r="CD97" s="2">
        <f t="shared" si="131"/>
        <v>0</v>
      </c>
      <c r="CE97" s="2">
        <f t="shared" si="132"/>
        <v>0</v>
      </c>
    </row>
    <row r="98" spans="1:83" x14ac:dyDescent="0.25">
      <c r="A98" s="10" t="str">
        <f>IF(AND(MID(B98,11,2)="10",MID(B98,7,2)="SV",MID(B98,3,1)="T"),"ТА-1  -  "&amp;VLOOKUP("SVT",Справочники!$B$100:$C$115,2,FALSE),IF(MID(B98,1,2)="00",VLOOKUP(MID(B98,7,2),Справочники!$B$100:$C$115,2,FALSE),IF(MID(B98,3,1)="K","КА",IF(MID(B98,3,1)="T","ТА","-"))&amp;"-"&amp;MID(B98,1,2)*1&amp;IF(MID(B98,IF(MID(B98,11,2)="09",10,9),1)="A","А","")&amp;IF(MID(B98,IF(MID(B98,11,2)="09",10,9),1)="B","Б","")&amp;"  -  "&amp;VLOOKUP(IF(AND(MID(B98,7,2)="SV",MID(B98,3,1)="T"),"SVT",MID(B98,7,2)),Справочники!$B$100:$C$115,2,FALSE)))</f>
        <v>ТА-8  -  Т₀</v>
      </c>
      <c r="B98" s="15" t="s">
        <v>488</v>
      </c>
      <c r="C98" s="18">
        <v>545</v>
      </c>
      <c r="D98" s="18">
        <v>530</v>
      </c>
      <c r="E98" s="22" t="s">
        <v>117</v>
      </c>
      <c r="F98" s="22">
        <v>3</v>
      </c>
      <c r="G98" s="22"/>
      <c r="H98" s="20">
        <f t="shared" ca="1" si="86"/>
        <v>0</v>
      </c>
      <c r="I98" s="16" t="str">
        <f t="shared" si="87"/>
        <v>08T002TP0L26</v>
      </c>
      <c r="J98" s="54">
        <v>536.82612008196998</v>
      </c>
      <c r="K98" s="54">
        <v>540.54635410203002</v>
      </c>
      <c r="L98" s="54">
        <v>540.27813874978006</v>
      </c>
      <c r="M98" s="54">
        <v>538.94200360770003</v>
      </c>
      <c r="N98" s="54">
        <v>537.28331855370004</v>
      </c>
      <c r="O98" s="54">
        <v>0</v>
      </c>
      <c r="P98" s="54">
        <v>0</v>
      </c>
      <c r="Q98" s="54">
        <v>0</v>
      </c>
      <c r="R98" s="54">
        <v>0</v>
      </c>
      <c r="S98" s="54">
        <v>0</v>
      </c>
      <c r="T98" s="54">
        <v>0</v>
      </c>
      <c r="U98" s="54">
        <v>0</v>
      </c>
      <c r="V98" s="54">
        <v>0</v>
      </c>
      <c r="W98" s="56">
        <v>0</v>
      </c>
      <c r="X98" s="2">
        <f t="shared" ca="1" si="53"/>
        <v>0</v>
      </c>
      <c r="Y98" s="2">
        <f t="shared" ca="1" si="53"/>
        <v>0</v>
      </c>
      <c r="Z98" s="2">
        <f t="shared" ca="1" si="53"/>
        <v>0</v>
      </c>
      <c r="AA98" s="2">
        <f t="shared" ca="1" si="53"/>
        <v>0</v>
      </c>
      <c r="AB98" s="2">
        <f t="shared" ca="1" si="53"/>
        <v>0</v>
      </c>
      <c r="AC98" s="2">
        <f t="shared" ca="1" si="53"/>
        <v>2</v>
      </c>
      <c r="AD98" s="2">
        <f t="shared" ca="1" si="53"/>
        <v>2</v>
      </c>
      <c r="AE98" s="2">
        <f t="shared" ca="1" si="53"/>
        <v>2</v>
      </c>
      <c r="AF98" s="2">
        <f t="shared" ca="1" si="117"/>
        <v>2</v>
      </c>
      <c r="AG98" s="2">
        <f t="shared" ca="1" si="117"/>
        <v>2</v>
      </c>
      <c r="AH98" s="2">
        <f t="shared" ca="1" si="117"/>
        <v>2</v>
      </c>
      <c r="AI98" s="2">
        <f t="shared" ca="1" si="117"/>
        <v>2</v>
      </c>
      <c r="AJ98" s="2">
        <f t="shared" ca="1" si="117"/>
        <v>2</v>
      </c>
      <c r="AK98" s="2">
        <f t="shared" ca="1" si="117"/>
        <v>2</v>
      </c>
      <c r="AL98" s="55">
        <v>540</v>
      </c>
      <c r="AM98" s="55">
        <v>540</v>
      </c>
      <c r="AN98" s="55">
        <v>540</v>
      </c>
      <c r="AO98" s="55">
        <v>540</v>
      </c>
      <c r="AP98" s="55">
        <v>540</v>
      </c>
      <c r="AQ98" s="55">
        <v>0</v>
      </c>
      <c r="AR98" s="55">
        <v>0</v>
      </c>
      <c r="AS98" s="55">
        <v>0</v>
      </c>
      <c r="AT98" s="55">
        <v>0</v>
      </c>
      <c r="AU98" s="55">
        <v>0</v>
      </c>
      <c r="AV98" s="55">
        <v>0</v>
      </c>
      <c r="AW98" s="55">
        <v>0</v>
      </c>
      <c r="AX98" s="55">
        <v>0</v>
      </c>
      <c r="AY98" s="55">
        <v>0</v>
      </c>
      <c r="AZ98" s="2">
        <f t="shared" ca="1" si="54"/>
        <v>0</v>
      </c>
      <c r="BA98" s="2">
        <f t="shared" ca="1" si="54"/>
        <v>0</v>
      </c>
      <c r="BB98" s="2">
        <f t="shared" ca="1" si="54"/>
        <v>0</v>
      </c>
      <c r="BC98" s="2">
        <f t="shared" ca="1" si="54"/>
        <v>0</v>
      </c>
      <c r="BD98" s="2">
        <f t="shared" ca="1" si="54"/>
        <v>0</v>
      </c>
      <c r="BE98" s="2">
        <f t="shared" ca="1" si="54"/>
        <v>0</v>
      </c>
      <c r="BF98" s="2">
        <f t="shared" ca="1" si="54"/>
        <v>0</v>
      </c>
      <c r="BG98" s="2">
        <f t="shared" ca="1" si="54"/>
        <v>0</v>
      </c>
      <c r="BH98" s="2">
        <f t="shared" ca="1" si="118"/>
        <v>0</v>
      </c>
      <c r="BI98" s="2">
        <f t="shared" ca="1" si="118"/>
        <v>0</v>
      </c>
      <c r="BJ98" s="2">
        <f t="shared" ca="1" si="118"/>
        <v>0</v>
      </c>
      <c r="BK98" s="2">
        <f t="shared" ca="1" si="118"/>
        <v>0</v>
      </c>
      <c r="BL98" s="2">
        <f t="shared" ca="1" si="118"/>
        <v>0</v>
      </c>
      <c r="BM98" s="2">
        <f t="shared" ca="1" si="118"/>
        <v>0</v>
      </c>
      <c r="BN98" s="2" t="str">
        <f t="shared" si="88"/>
        <v>TP</v>
      </c>
      <c r="BP98" s="2">
        <f t="shared" si="85"/>
        <v>0</v>
      </c>
      <c r="BR98" s="2">
        <f t="shared" si="119"/>
        <v>0</v>
      </c>
      <c r="BS98" s="2">
        <f t="shared" si="120"/>
        <v>0</v>
      </c>
      <c r="BT98" s="2">
        <f t="shared" si="121"/>
        <v>0</v>
      </c>
      <c r="BU98" s="2">
        <f t="shared" si="122"/>
        <v>0</v>
      </c>
      <c r="BV98" s="2">
        <f t="shared" si="123"/>
        <v>0</v>
      </c>
      <c r="BW98" s="2">
        <f t="shared" si="124"/>
        <v>0</v>
      </c>
      <c r="BX98" s="2">
        <f t="shared" si="125"/>
        <v>0</v>
      </c>
      <c r="BY98" s="2">
        <f t="shared" si="126"/>
        <v>0</v>
      </c>
      <c r="BZ98" s="2">
        <f t="shared" si="127"/>
        <v>0</v>
      </c>
      <c r="CA98" s="2">
        <f t="shared" si="128"/>
        <v>0</v>
      </c>
      <c r="CB98" s="2">
        <f t="shared" si="129"/>
        <v>0</v>
      </c>
      <c r="CC98" s="2">
        <f t="shared" si="130"/>
        <v>0</v>
      </c>
      <c r="CD98" s="2">
        <f t="shared" si="131"/>
        <v>0</v>
      </c>
      <c r="CE98" s="2">
        <f t="shared" si="132"/>
        <v>0</v>
      </c>
    </row>
    <row r="99" spans="1:83" x14ac:dyDescent="0.25">
      <c r="A99" s="10" t="str">
        <f>IF(AND(MID(B99,11,2)="10",MID(B99,7,2)="SV",MID(B99,3,1)="T"),"ТА-1  -  "&amp;VLOOKUP("SVT",Справочники!$B$100:$C$115,2,FALSE),IF(MID(B99,1,2)="00",VLOOKUP(MID(B99,7,2),Справочники!$B$100:$C$115,2,FALSE),IF(MID(B99,3,1)="K","КА",IF(MID(B99,3,1)="T","ТА","-"))&amp;"-"&amp;MID(B99,1,2)*1&amp;IF(MID(B99,IF(MID(B99,11,2)="09",10,9),1)="A","А","")&amp;IF(MID(B99,IF(MID(B99,11,2)="09",10,9),1)="B","Б","")&amp;"  -  "&amp;VLOOKUP(IF(AND(MID(B99,7,2)="SV",MID(B99,3,1)="T"),"SVT",MID(B99,7,2)),Справочники!$B$100:$C$115,2,FALSE)))</f>
        <v>ТА-9  -  Т₀</v>
      </c>
      <c r="B99" s="15" t="s">
        <v>489</v>
      </c>
      <c r="C99" s="18">
        <v>545</v>
      </c>
      <c r="D99" s="18">
        <v>530</v>
      </c>
      <c r="E99" s="22" t="s">
        <v>117</v>
      </c>
      <c r="F99" s="22">
        <v>3</v>
      </c>
      <c r="G99" s="22"/>
      <c r="H99" s="20">
        <f t="shared" ca="1" si="86"/>
        <v>0</v>
      </c>
      <c r="I99" s="16" t="str">
        <f t="shared" si="87"/>
        <v>09T002TP0L26</v>
      </c>
      <c r="J99" s="54">
        <v>530.76863343386003</v>
      </c>
      <c r="K99" s="54">
        <v>532.90558409557002</v>
      </c>
      <c r="L99" s="54">
        <v>532.26487181322</v>
      </c>
      <c r="M99" s="54">
        <v>533.52384554338005</v>
      </c>
      <c r="N99" s="54">
        <v>532.63972082653004</v>
      </c>
      <c r="O99" s="54">
        <v>528.77289944818995</v>
      </c>
      <c r="P99" s="54">
        <v>526.90809928322005</v>
      </c>
      <c r="Q99" s="54">
        <v>531.99382885164005</v>
      </c>
      <c r="R99" s="54">
        <v>0</v>
      </c>
      <c r="S99" s="54">
        <v>0</v>
      </c>
      <c r="T99" s="54">
        <v>0</v>
      </c>
      <c r="U99" s="54">
        <v>0</v>
      </c>
      <c r="V99" s="54">
        <v>0</v>
      </c>
      <c r="W99" s="56">
        <v>0</v>
      </c>
      <c r="X99" s="2">
        <f t="shared" ca="1" si="53"/>
        <v>0</v>
      </c>
      <c r="Y99" s="2">
        <f t="shared" ca="1" si="53"/>
        <v>0</v>
      </c>
      <c r="Z99" s="2">
        <f t="shared" ca="1" si="53"/>
        <v>0</v>
      </c>
      <c r="AA99" s="2">
        <f t="shared" ca="1" si="53"/>
        <v>0</v>
      </c>
      <c r="AB99" s="2">
        <f t="shared" ca="1" si="53"/>
        <v>0</v>
      </c>
      <c r="AC99" s="2">
        <f t="shared" ca="1" si="53"/>
        <v>2</v>
      </c>
      <c r="AD99" s="2">
        <f t="shared" ca="1" si="53"/>
        <v>2</v>
      </c>
      <c r="AE99" s="2">
        <f t="shared" ca="1" si="53"/>
        <v>0</v>
      </c>
      <c r="AF99" s="2">
        <f t="shared" ca="1" si="117"/>
        <v>2</v>
      </c>
      <c r="AG99" s="2">
        <f t="shared" ca="1" si="117"/>
        <v>2</v>
      </c>
      <c r="AH99" s="2">
        <f t="shared" ca="1" si="117"/>
        <v>2</v>
      </c>
      <c r="AI99" s="2">
        <f t="shared" ca="1" si="117"/>
        <v>2</v>
      </c>
      <c r="AJ99" s="2">
        <f t="shared" ca="1" si="117"/>
        <v>2</v>
      </c>
      <c r="AK99" s="2">
        <f t="shared" ca="1" si="117"/>
        <v>2</v>
      </c>
      <c r="AL99" s="55">
        <v>540</v>
      </c>
      <c r="AM99" s="55">
        <v>540</v>
      </c>
      <c r="AN99" s="55">
        <v>540</v>
      </c>
      <c r="AO99" s="55">
        <v>540</v>
      </c>
      <c r="AP99" s="55">
        <v>540</v>
      </c>
      <c r="AQ99" s="55">
        <v>540</v>
      </c>
      <c r="AR99" s="55">
        <v>540</v>
      </c>
      <c r="AS99" s="55">
        <v>540</v>
      </c>
      <c r="AT99" s="55">
        <v>0</v>
      </c>
      <c r="AU99" s="55">
        <v>0</v>
      </c>
      <c r="AV99" s="55">
        <v>0</v>
      </c>
      <c r="AW99" s="55">
        <v>0</v>
      </c>
      <c r="AX99" s="55">
        <v>0</v>
      </c>
      <c r="AY99" s="55">
        <v>0</v>
      </c>
      <c r="AZ99" s="2">
        <f t="shared" ca="1" si="54"/>
        <v>0</v>
      </c>
      <c r="BA99" s="2">
        <f t="shared" ca="1" si="54"/>
        <v>0</v>
      </c>
      <c r="BB99" s="2">
        <f t="shared" ca="1" si="54"/>
        <v>0</v>
      </c>
      <c r="BC99" s="2">
        <f t="shared" ca="1" si="54"/>
        <v>0</v>
      </c>
      <c r="BD99" s="2">
        <f t="shared" ca="1" si="54"/>
        <v>0</v>
      </c>
      <c r="BE99" s="2">
        <f t="shared" ca="1" si="54"/>
        <v>0</v>
      </c>
      <c r="BF99" s="2">
        <f t="shared" ca="1" si="54"/>
        <v>0</v>
      </c>
      <c r="BG99" s="2">
        <f t="shared" ca="1" si="54"/>
        <v>0</v>
      </c>
      <c r="BH99" s="2">
        <f t="shared" ca="1" si="118"/>
        <v>0</v>
      </c>
      <c r="BI99" s="2">
        <f t="shared" ca="1" si="118"/>
        <v>0</v>
      </c>
      <c r="BJ99" s="2">
        <f t="shared" ca="1" si="118"/>
        <v>0</v>
      </c>
      <c r="BK99" s="2">
        <f t="shared" ca="1" si="118"/>
        <v>0</v>
      </c>
      <c r="BL99" s="2">
        <f t="shared" ca="1" si="118"/>
        <v>0</v>
      </c>
      <c r="BM99" s="2">
        <f t="shared" ca="1" si="118"/>
        <v>0</v>
      </c>
      <c r="BN99" s="2" t="str">
        <f t="shared" si="88"/>
        <v>TP</v>
      </c>
      <c r="BP99" s="2">
        <f t="shared" si="85"/>
        <v>0</v>
      </c>
      <c r="BR99" s="2">
        <f t="shared" si="119"/>
        <v>0</v>
      </c>
      <c r="BS99" s="2">
        <f t="shared" si="120"/>
        <v>0</v>
      </c>
      <c r="BT99" s="2">
        <f t="shared" si="121"/>
        <v>0</v>
      </c>
      <c r="BU99" s="2">
        <f t="shared" si="122"/>
        <v>0</v>
      </c>
      <c r="BV99" s="2">
        <f t="shared" si="123"/>
        <v>0</v>
      </c>
      <c r="BW99" s="2">
        <f t="shared" si="124"/>
        <v>1</v>
      </c>
      <c r="BX99" s="2">
        <f t="shared" si="125"/>
        <v>1</v>
      </c>
      <c r="BY99" s="2">
        <f t="shared" si="126"/>
        <v>0</v>
      </c>
      <c r="BZ99" s="2">
        <f t="shared" si="127"/>
        <v>0</v>
      </c>
      <c r="CA99" s="2">
        <f t="shared" si="128"/>
        <v>0</v>
      </c>
      <c r="CB99" s="2">
        <f t="shared" si="129"/>
        <v>0</v>
      </c>
      <c r="CC99" s="2">
        <f t="shared" si="130"/>
        <v>0</v>
      </c>
      <c r="CD99" s="2">
        <f t="shared" si="131"/>
        <v>0</v>
      </c>
      <c r="CE99" s="2">
        <f t="shared" si="132"/>
        <v>0</v>
      </c>
    </row>
    <row r="100" spans="1:83" x14ac:dyDescent="0.25">
      <c r="A100" s="10" t="str">
        <f>IF(AND(MID(B100,11,2)="10",MID(B100,7,2)="SV",MID(B100,3,1)="T"),"ТА-1  -  "&amp;VLOOKUP("SVT",Справочники!$B$100:$C$115,2,FALSE),IF(MID(B100,1,2)="00",VLOOKUP(MID(B100,7,2),Справочники!$B$100:$C$115,2,FALSE),IF(MID(B100,3,1)="K","КА",IF(MID(B100,3,1)="T","ТА","-"))&amp;"-"&amp;MID(B100,1,2)*1&amp;IF(MID(B100,IF(MID(B100,11,2)="09",10,9),1)="A","А","")&amp;IF(MID(B100,IF(MID(B100,11,2)="09",10,9),1)="B","Б","")&amp;"  -  "&amp;VLOOKUP(IF(AND(MID(B100,7,2)="SV",MID(B100,3,1)="T"),"SVT",MID(B100,7,2)),Справочники!$B$100:$C$115,2,FALSE)))</f>
        <v>ТА-1  -  δt_конд</v>
      </c>
      <c r="B100" s="15" t="s">
        <v>490</v>
      </c>
      <c r="C100" s="18">
        <v>20</v>
      </c>
      <c r="D100" s="18">
        <v>5</v>
      </c>
      <c r="E100" s="22" t="s">
        <v>608</v>
      </c>
      <c r="F100" s="22">
        <v>3</v>
      </c>
      <c r="G100" s="22"/>
      <c r="H100" s="20">
        <f t="shared" ca="1" si="86"/>
        <v>0</v>
      </c>
      <c r="I100" s="16" t="str">
        <f t="shared" si="87"/>
        <v>01T002TA0N26</v>
      </c>
      <c r="J100" s="54">
        <v>25.88778425167002</v>
      </c>
      <c r="K100" s="54">
        <v>25.806377148330011</v>
      </c>
      <c r="L100" s="54">
        <v>25.767872369999999</v>
      </c>
      <c r="M100" s="54">
        <v>26.181146043330024</v>
      </c>
      <c r="N100" s="54">
        <v>26.086726091670048</v>
      </c>
      <c r="O100" s="54">
        <v>26.089283523330018</v>
      </c>
      <c r="P100" s="54">
        <v>25.889355188330001</v>
      </c>
      <c r="Q100" s="54">
        <v>26.125145115000024</v>
      </c>
      <c r="R100" s="54">
        <v>26.562631046670035</v>
      </c>
      <c r="S100" s="54">
        <v>26.253648671670035</v>
      </c>
      <c r="T100" s="54">
        <v>26.517995613330047</v>
      </c>
      <c r="U100" s="54">
        <v>27.164322688330049</v>
      </c>
      <c r="V100" s="54">
        <v>27.043456670000008</v>
      </c>
      <c r="W100" s="56">
        <v>27.295274950000042</v>
      </c>
      <c r="X100" s="2">
        <f t="shared" ca="1" si="53"/>
        <v>2</v>
      </c>
      <c r="Y100" s="2">
        <f t="shared" ref="Y100:AE117" ca="1" si="133">IF(K100&lt;&gt;"",IF(LEFT($E100,2)="+-",IF(OR(K100&lt;MIN($C100:$D100),K100&gt;MAX($C100:$D100)),1,0),IF(AND(1*$E100&gt;0,K100&gt;MAX($C100:$D100)),1,IF(AND(1*$E100&lt;0,K100&lt;MIN($C100:$D100)),1,0)))+10*IF(SUM(OFFSET($A$118,MATCH(MID($A100,1,SEARCH(" ",$A100)-1)&amp;"  -  ЧЧР",$A$118:$A$139,0)-1,COLUMN(K100)-1,,-($D$3+$F100)))=24*($D$3+$F100),IF(AND(IF(LEFT($E100,2)="+-",IF(OR(K100&lt;MIN($C100:$D100),K100&gt;MAX($C100:$D100)),1,0),IF(AND(1*$E100&gt;0,K100&gt;MAX($C100:$D100)),1,IF(AND(1*$E100&lt;0,K100&lt;MIN($C100:$D100)),1,0)))=1,IF(COLUMN(U$7)-COLUMN($J$7)&gt;$D$2+$G100,IF(OR(OFFSET(U100,,-1)=21,OFFSET(U100,,-1)=42),1,0),0)=1),2,IF(COLUMN(K100)-COLUMN($J$7)&gt;=$D$3-1+$F100,IF(LEFT($E100,2)="+-",IF(OR(AND(K100&gt;MAX($C100:$D100),AVERAGE(OFFSET(K100,,,,-$D$3))-AVERAGE(OFFSET(K100,,-$D$3,,-$F100))&gt;1*SUBSTITUTE($E100,"+-","+")),AND(K100&lt;MIN($C100:$D100),AVERAGE(OFFSET(K100,,,,-$D$3))-AVERAGE(OFFSET(K100,,-$D$3,,-$F100))&lt;1*SUBSTITUTE($E100,"+-","-"))),2,0),IF(1*$E100&gt;0,IF(AVERAGE(OFFSET(K100,,,,-$D$3))-AVERAGE(OFFSET(K100,,-$D$3,,-$F100))&gt;1*$E100,2,0),IF(AVERAGE(OFFSET(K100,,,,-$D$3))-AVERAGE(OFFSET(K100,,-$D$3,,-$F100))&lt;1*$E100,2,0))),0)*IF($C$4="блоки",IF(OR(MID($B100,7,2)="TA",MID($B100,7,2)="KV"),IF(OFFSET($A$118,IFERROR(MATCH("КА-"&amp;MID($A100,4,2)*1&amp;"А  -  ЧЧР",$A$118:$A$139,0),MATCH("КА-"&amp;MID($A100,4,2)*1&amp;"  -  ЧЧР",$A$118:$A$139,0))-1,COLUMN(K100)-1,,)+OFFSET($A$118,IFERROR(MATCH("КА-"&amp;MID($A100,4,2)*1&amp;"Б  -  ЧЧР",$A$118:$A$139,0),MATCH("КА-"&amp;MID($A100,4,2)*1&amp;"  -  ЧЧР",$A$118:$A$139,0))-1,COLUMN(K100)-1,,)=48,1,0),1),1)),0),0)*IF($G100&gt;0,IF(COLUMN(U$7)-COLUMN($J$7)&gt;=$D$2+$G100,IF(SUM(OFFSET(U100,,-1,,-$G100))&gt;=$G100*21,2,1),1),2)</f>
        <v>2</v>
      </c>
      <c r="Z100" s="2">
        <f t="shared" ca="1" si="133"/>
        <v>2</v>
      </c>
      <c r="AA100" s="2">
        <f t="shared" ca="1" si="133"/>
        <v>2</v>
      </c>
      <c r="AB100" s="2">
        <f t="shared" ca="1" si="133"/>
        <v>2</v>
      </c>
      <c r="AC100" s="2">
        <f t="shared" ca="1" si="133"/>
        <v>2</v>
      </c>
      <c r="AD100" s="2">
        <f t="shared" ca="1" si="133"/>
        <v>2</v>
      </c>
      <c r="AE100" s="2">
        <f t="shared" ca="1" si="133"/>
        <v>2</v>
      </c>
      <c r="AF100" s="2">
        <f t="shared" ca="1" si="117"/>
        <v>2</v>
      </c>
      <c r="AG100" s="2">
        <f t="shared" ca="1" si="117"/>
        <v>2</v>
      </c>
      <c r="AH100" s="2">
        <f t="shared" ca="1" si="117"/>
        <v>2</v>
      </c>
      <c r="AI100" s="2">
        <f t="shared" ca="1" si="117"/>
        <v>2</v>
      </c>
      <c r="AJ100" s="2">
        <f t="shared" ca="1" si="117"/>
        <v>2</v>
      </c>
      <c r="AK100" s="2">
        <f t="shared" ca="1" si="117"/>
        <v>2</v>
      </c>
      <c r="AL100" s="55">
        <v>6.2806925522395591</v>
      </c>
      <c r="AM100" s="55">
        <v>6.2992035087197689</v>
      </c>
      <c r="AN100" s="55">
        <v>6.1986265377517773</v>
      </c>
      <c r="AO100" s="55">
        <v>6.2927314870036453</v>
      </c>
      <c r="AP100" s="55">
        <v>6.1574702724281947</v>
      </c>
      <c r="AQ100" s="55">
        <v>6.1170209225941106</v>
      </c>
      <c r="AR100" s="55">
        <v>6.6948822560225514</v>
      </c>
      <c r="AS100" s="55">
        <v>6.356111200821303</v>
      </c>
      <c r="AT100" s="55">
        <v>6.2019372525320513</v>
      </c>
      <c r="AU100" s="55">
        <v>6.2054082329772333</v>
      </c>
      <c r="AV100" s="55">
        <v>6.2453713338499295</v>
      </c>
      <c r="AW100" s="55">
        <v>6.2591051983046784</v>
      </c>
      <c r="AX100" s="55">
        <v>6.2744613004077561</v>
      </c>
      <c r="AY100" s="55">
        <v>6.3596282393394592</v>
      </c>
      <c r="AZ100" s="2">
        <f t="shared" ca="1" si="54"/>
        <v>0</v>
      </c>
      <c r="BA100" s="2">
        <f t="shared" ref="BA100:BJ135" ca="1" si="134">COUNTIF(OFFSET(I100,,$D$2+2,COUNTIF(OFFSET($H100,1-ROW($H100),2+4*$D$2,140),"="&amp;OFFSET($H100,,2+4*$D$2))),"&gt;20")</f>
        <v>0</v>
      </c>
      <c r="BB100" s="2">
        <f t="shared" ca="1" si="134"/>
        <v>0</v>
      </c>
      <c r="BC100" s="2">
        <f t="shared" ca="1" si="134"/>
        <v>0</v>
      </c>
      <c r="BD100" s="2">
        <f t="shared" ca="1" si="134"/>
        <v>0</v>
      </c>
      <c r="BE100" s="2">
        <f t="shared" ca="1" si="134"/>
        <v>0</v>
      </c>
      <c r="BF100" s="2">
        <f t="shared" ca="1" si="134"/>
        <v>0</v>
      </c>
      <c r="BG100" s="2">
        <f t="shared" ca="1" si="134"/>
        <v>0</v>
      </c>
      <c r="BH100" s="2">
        <f t="shared" ca="1" si="118"/>
        <v>0</v>
      </c>
      <c r="BI100" s="2">
        <f t="shared" ca="1" si="118"/>
        <v>0</v>
      </c>
      <c r="BJ100" s="2">
        <f t="shared" ca="1" si="118"/>
        <v>0</v>
      </c>
      <c r="BK100" s="2">
        <f t="shared" ca="1" si="118"/>
        <v>0</v>
      </c>
      <c r="BL100" s="2">
        <f t="shared" ca="1" si="118"/>
        <v>0</v>
      </c>
      <c r="BM100" s="2">
        <f t="shared" ca="1" si="118"/>
        <v>0</v>
      </c>
      <c r="BN100" s="2" t="str">
        <f t="shared" si="88"/>
        <v>TA</v>
      </c>
      <c r="BO100" s="2">
        <f>IF(AND(COUNTIF(J100:W100,"&gt;0")&gt;6,COUNTIF(J100:W100,"&gt;0")=SUM(BR100:CE100)),SUM(BR100:CE100),0)</f>
        <v>14</v>
      </c>
      <c r="BP100" s="2">
        <f t="shared" si="85"/>
        <v>0</v>
      </c>
      <c r="BQ100" s="127">
        <v>45995</v>
      </c>
      <c r="BR100" s="2">
        <f t="shared" ref="BR100:BR108" si="135">IF(AND(J131 &gt;0,J100&gt;$C100,J100&gt;0.1),1,0)</f>
        <v>1</v>
      </c>
      <c r="BS100" s="2">
        <f t="shared" ref="BS100:BS108" si="136">IF(AND(K131 &gt;0,K100&gt;$C100,K100&gt;0.1),1,0)</f>
        <v>1</v>
      </c>
      <c r="BT100" s="2">
        <f t="shared" ref="BT100:BT108" si="137">IF(AND(L131 &gt;0,L100&gt;$C100,L100&gt;0.1),1,0)</f>
        <v>1</v>
      </c>
      <c r="BU100" s="2">
        <f t="shared" ref="BU100:BU108" si="138">IF(AND(M131 &gt;0,M100&gt;$C100,M100&gt;0.1),1,0)</f>
        <v>1</v>
      </c>
      <c r="BV100" s="2">
        <f t="shared" ref="BV100:BV108" si="139">IF(AND(N131 &gt;0,N100&gt;$C100,N100&gt;0.1),1,0)</f>
        <v>1</v>
      </c>
      <c r="BW100" s="2">
        <f t="shared" ref="BW100:BW108" si="140">IF(AND(O131 &gt;0,O100&gt;$C100,O100&gt;0.1),1,0)</f>
        <v>1</v>
      </c>
      <c r="BX100" s="2">
        <f t="shared" ref="BX100:BX108" si="141">IF(AND(P131 &gt;0,P100&gt;$C100,P100&gt;0.1),1,0)</f>
        <v>1</v>
      </c>
      <c r="BY100" s="2">
        <f t="shared" ref="BY100:BY108" si="142">IF(AND(Q131 &gt;0,Q100&gt;$C100,Q100&gt;0.1),1,0)</f>
        <v>1</v>
      </c>
      <c r="BZ100" s="2">
        <f t="shared" ref="BZ100:BZ108" si="143">IF(AND(R131 &gt;0,R100&gt;$C100,R100&gt;0.1),1,0)</f>
        <v>1</v>
      </c>
      <c r="CA100" s="2">
        <f t="shared" ref="CA100:CA108" si="144">IF(AND(S131 &gt;0,S100&gt;$C100,S100&gt;0.1),1,0)</f>
        <v>1</v>
      </c>
      <c r="CB100" s="2">
        <f t="shared" ref="CB100:CB108" si="145">IF(AND(T131 &gt;0,T100&gt;$C100,T100&gt;0.1),1,0)</f>
        <v>1</v>
      </c>
      <c r="CC100" s="2">
        <f t="shared" ref="CC100:CC108" si="146">IF(AND(U131 &gt;0,U100&gt;$C100,U100&gt;0.1),1,0)</f>
        <v>1</v>
      </c>
      <c r="CD100" s="2">
        <f t="shared" ref="CD100:CD108" si="147">IF(AND(V131 &gt;0,V100&gt;$C100,V100&gt;0.1),1,0)</f>
        <v>1</v>
      </c>
      <c r="CE100" s="2">
        <f t="shared" ref="CE100:CE108" si="148">IF(AND(W131 &gt;0,W100&gt;$C100,W100&gt;0.1),1,0)</f>
        <v>1</v>
      </c>
    </row>
    <row r="101" spans="1:83" x14ac:dyDescent="0.25">
      <c r="A101" s="10" t="str">
        <f>IF(AND(MID(B101,11,2)="10",MID(B101,7,2)="SV",MID(B101,3,1)="T"),"ТА-1  -  "&amp;VLOOKUP("SVT",Справочники!$B$100:$C$115,2,FALSE),IF(MID(B101,1,2)="00",VLOOKUP(MID(B101,7,2),Справочники!$B$100:$C$115,2,FALSE),IF(MID(B101,3,1)="K","КА",IF(MID(B101,3,1)="T","ТА","-"))&amp;"-"&amp;MID(B101,1,2)*1&amp;IF(MID(B101,IF(MID(B101,11,2)="09",10,9),1)="A","А","")&amp;IF(MID(B101,IF(MID(B101,11,2)="09",10,9),1)="B","Б","")&amp;"  -  "&amp;VLOOKUP(IF(AND(MID(B101,7,2)="SV",MID(B101,3,1)="T"),"SVT",MID(B101,7,2)),Справочники!$B$100:$C$115,2,FALSE)))</f>
        <v>ТА-2  -  δt_конд</v>
      </c>
      <c r="B101" s="15" t="s">
        <v>491</v>
      </c>
      <c r="C101" s="18">
        <v>20</v>
      </c>
      <c r="D101" s="18">
        <v>5</v>
      </c>
      <c r="E101" s="22" t="s">
        <v>608</v>
      </c>
      <c r="F101" s="22">
        <v>3</v>
      </c>
      <c r="G101" s="22"/>
      <c r="H101" s="20">
        <f t="shared" ca="1" si="86"/>
        <v>0</v>
      </c>
      <c r="I101" s="16" t="str">
        <f t="shared" si="87"/>
        <v>02T002TA0N26</v>
      </c>
      <c r="J101" s="54">
        <v>16.61190663</v>
      </c>
      <c r="K101" s="54">
        <v>20.111951179999998</v>
      </c>
      <c r="L101" s="54">
        <v>19.511906629999999</v>
      </c>
      <c r="M101" s="54">
        <v>16.211906629999998</v>
      </c>
      <c r="N101" s="54">
        <v>15.411853300000001</v>
      </c>
      <c r="O101" s="54">
        <v>15.811862180000002</v>
      </c>
      <c r="P101" s="54">
        <v>15.21187995</v>
      </c>
      <c r="Q101" s="54">
        <v>14.66184442</v>
      </c>
      <c r="R101" s="54">
        <v>13.861747060000001</v>
      </c>
      <c r="S101" s="54">
        <v>14.461791259999998</v>
      </c>
      <c r="T101" s="54">
        <v>14.51178241</v>
      </c>
      <c r="U101" s="54">
        <v>14.211755890000001</v>
      </c>
      <c r="V101" s="54">
        <v>14.361747060000001</v>
      </c>
      <c r="W101" s="56">
        <v>14.611747060000001</v>
      </c>
      <c r="X101" s="2">
        <f t="shared" ref="X101:X117" ca="1" si="149">IF(J101&lt;&gt;"",IF(LEFT($E101,2)="+-",IF(OR(J101&lt;MIN($C101:$D101),J101&gt;MAX($C101:$D101)),1,0),IF(AND(1*$E101&gt;0,J101&gt;MAX($C101:$D101)),1,IF(AND(1*$E101&lt;0,J101&lt;MIN($C101:$D101)),1,0)))+10*IF(SUM(OFFSET($A$118,MATCH(MID($A101,1,SEARCH(" ",$A101)-1)&amp;"  -  ЧЧР",$A$118:$A$139,0)-1,COLUMN(J101)-1,,-($D$3+$F101)))=24*($D$3+$F101),IF(AND(IF(LEFT($E101,2)="+-",IF(OR(J101&lt;MIN($C101:$D101),J101&gt;MAX($C101:$D101)),1,0),IF(AND(1*$E101&gt;0,J101&gt;MAX($C101:$D101)),1,IF(AND(1*$E101&lt;0,J101&lt;MIN($C101:$D101)),1,0)))=1,IF(COLUMN(T$7)-COLUMN($J$7)&gt;$D$2+$G101,IF(OR(OFFSET(T101,,-1)=21,OFFSET(T101,,-1)=42),1,0),0)=1),2,IF(COLUMN(J101)-COLUMN($J$7)&gt;=$D$3-1+$F101,IF(LEFT($E101,2)="+-",IF(OR(AND(J101&gt;MAX($C101:$D101),AVERAGE(OFFSET(J101,,,,-$D$3))-AVERAGE(OFFSET(J101,,-$D$3,,-$F101))&gt;1*SUBSTITUTE($E101,"+-","+")),AND(J101&lt;MIN($C101:$D101),AVERAGE(OFFSET(J101,,,,-$D$3))-AVERAGE(OFFSET(J101,,-$D$3,,-$F101))&lt;1*SUBSTITUTE($E101,"+-","-"))),2,0),IF(1*$E101&gt;0,IF(AVERAGE(OFFSET(J101,,,,-$D$3))-AVERAGE(OFFSET(J101,,-$D$3,,-$F101))&gt;1*$E101,2,0),IF(AVERAGE(OFFSET(J101,,,,-$D$3))-AVERAGE(OFFSET(J101,,-$D$3,,-$F101))&lt;1*$E101,2,0))),0)*IF($C$4="блоки",IF(OR(MID($B101,7,2)="TA",MID($B101,7,2)="KV"),IF(OFFSET($A$118,IFERROR(MATCH("КА-"&amp;MID($A101,4,2)*1&amp;"А  -  ЧЧР",$A$118:$A$139,0),MATCH("КА-"&amp;MID($A101,4,2)*1&amp;"  -  ЧЧР",$A$118:$A$139,0))-1,COLUMN(J101)-1,,)+OFFSET($A$118,IFERROR(MATCH("КА-"&amp;MID($A101,4,2)*1&amp;"Б  -  ЧЧР",$A$118:$A$139,0),MATCH("КА-"&amp;MID($A101,4,2)*1&amp;"  -  ЧЧР",$A$118:$A$139,0))-1,COLUMN(J101)-1,,)=48,1,0),1),1)),0),0)*IF($G101&gt;0,IF(COLUMN(T$7)-COLUMN($J$7)&gt;=$D$2+$G101,IF(SUM(OFFSET(T101,,-1,,-$G101))&gt;=$G101*21,2,1),1),2)</f>
        <v>0</v>
      </c>
      <c r="Y101" s="2">
        <f t="shared" ca="1" si="133"/>
        <v>2</v>
      </c>
      <c r="Z101" s="2">
        <f t="shared" ca="1" si="133"/>
        <v>0</v>
      </c>
      <c r="AA101" s="2">
        <f t="shared" ca="1" si="133"/>
        <v>0</v>
      </c>
      <c r="AB101" s="2">
        <f t="shared" ca="1" si="133"/>
        <v>0</v>
      </c>
      <c r="AC101" s="2">
        <f t="shared" ca="1" si="133"/>
        <v>0</v>
      </c>
      <c r="AD101" s="2">
        <f t="shared" ca="1" si="133"/>
        <v>0</v>
      </c>
      <c r="AE101" s="2">
        <f t="shared" ca="1" si="133"/>
        <v>0</v>
      </c>
      <c r="AF101" s="2">
        <f t="shared" ca="1" si="117"/>
        <v>0</v>
      </c>
      <c r="AG101" s="2">
        <f t="shared" ca="1" si="117"/>
        <v>0</v>
      </c>
      <c r="AH101" s="2">
        <f t="shared" ca="1" si="117"/>
        <v>0</v>
      </c>
      <c r="AI101" s="2">
        <f t="shared" ca="1" si="117"/>
        <v>0</v>
      </c>
      <c r="AJ101" s="2">
        <f t="shared" ca="1" si="117"/>
        <v>0</v>
      </c>
      <c r="AK101" s="2">
        <f t="shared" ca="1" si="117"/>
        <v>0</v>
      </c>
      <c r="AL101" s="55">
        <v>3.6358667094663577</v>
      </c>
      <c r="AM101" s="55">
        <v>4.1248077077146084</v>
      </c>
      <c r="AN101" s="55">
        <v>6.5859882566457442</v>
      </c>
      <c r="AO101" s="55">
        <v>8.4056758834244789</v>
      </c>
      <c r="AP101" s="55">
        <v>7.8594231713161342</v>
      </c>
      <c r="AQ101" s="55">
        <v>7.7781092911269472</v>
      </c>
      <c r="AR101" s="55">
        <v>7.7133958627912431</v>
      </c>
      <c r="AS101" s="55">
        <v>8.0083290923032617</v>
      </c>
      <c r="AT101" s="55">
        <v>7.7009236325580233</v>
      </c>
      <c r="AU101" s="55">
        <v>7.5042129337741548</v>
      </c>
      <c r="AV101" s="55">
        <v>7.7288756161970404</v>
      </c>
      <c r="AW101" s="55">
        <v>7.76411761161319</v>
      </c>
      <c r="AX101" s="55">
        <v>7.8661641167391974</v>
      </c>
      <c r="AY101" s="55">
        <v>7.923933658635927</v>
      </c>
      <c r="AZ101" s="2">
        <f t="shared" ref="AZ101:BD140" ca="1" si="150">COUNTIF(OFFSET(H101,,$D$2+2,COUNTIF(OFFSET($H101,1-ROW($H101),2+4*$D$2,140),"="&amp;OFFSET($H101,,2+4*$D$2))),"&gt;20")</f>
        <v>0</v>
      </c>
      <c r="BA101" s="2">
        <f t="shared" ca="1" si="134"/>
        <v>0</v>
      </c>
      <c r="BB101" s="2">
        <f t="shared" ca="1" si="134"/>
        <v>0</v>
      </c>
      <c r="BC101" s="2">
        <f t="shared" ca="1" si="134"/>
        <v>0</v>
      </c>
      <c r="BD101" s="2">
        <f t="shared" ca="1" si="134"/>
        <v>0</v>
      </c>
      <c r="BE101" s="2">
        <f t="shared" ca="1" si="134"/>
        <v>0</v>
      </c>
      <c r="BF101" s="2">
        <f t="shared" ca="1" si="134"/>
        <v>0</v>
      </c>
      <c r="BG101" s="2">
        <f t="shared" ca="1" si="134"/>
        <v>0</v>
      </c>
      <c r="BH101" s="2">
        <f t="shared" ca="1" si="118"/>
        <v>0</v>
      </c>
      <c r="BI101" s="2">
        <f t="shared" ca="1" si="118"/>
        <v>0</v>
      </c>
      <c r="BJ101" s="2">
        <f t="shared" ca="1" si="118"/>
        <v>0</v>
      </c>
      <c r="BK101" s="2">
        <f t="shared" ca="1" si="118"/>
        <v>0</v>
      </c>
      <c r="BL101" s="2">
        <f t="shared" ca="1" si="118"/>
        <v>0</v>
      </c>
      <c r="BM101" s="2">
        <f t="shared" ca="1" si="118"/>
        <v>0</v>
      </c>
      <c r="BN101" s="2" t="str">
        <f t="shared" si="88"/>
        <v>TA</v>
      </c>
      <c r="BO101" s="2">
        <f>IF(AND(COUNTIF(J101:W101,"&gt;0")&gt;6,COUNTIF(J101:W101,"&gt;0")=SUM(BR101:CE101)),SUM(BR101:CE101),0)</f>
        <v>0</v>
      </c>
      <c r="BP101" s="2">
        <f t="shared" si="85"/>
        <v>0</v>
      </c>
      <c r="BR101" s="2">
        <f t="shared" si="135"/>
        <v>0</v>
      </c>
      <c r="BS101" s="2">
        <f t="shared" si="136"/>
        <v>1</v>
      </c>
      <c r="BT101" s="2">
        <f t="shared" si="137"/>
        <v>0</v>
      </c>
      <c r="BU101" s="2">
        <f t="shared" si="138"/>
        <v>0</v>
      </c>
      <c r="BV101" s="2">
        <f t="shared" si="139"/>
        <v>0</v>
      </c>
      <c r="BW101" s="2">
        <f t="shared" si="140"/>
        <v>0</v>
      </c>
      <c r="BX101" s="2">
        <f t="shared" si="141"/>
        <v>0</v>
      </c>
      <c r="BY101" s="2">
        <f t="shared" si="142"/>
        <v>0</v>
      </c>
      <c r="BZ101" s="2">
        <f t="shared" si="143"/>
        <v>0</v>
      </c>
      <c r="CA101" s="2">
        <f t="shared" si="144"/>
        <v>0</v>
      </c>
      <c r="CB101" s="2">
        <f t="shared" si="145"/>
        <v>0</v>
      </c>
      <c r="CC101" s="2">
        <f t="shared" si="146"/>
        <v>0</v>
      </c>
      <c r="CD101" s="2">
        <f t="shared" si="147"/>
        <v>0</v>
      </c>
      <c r="CE101" s="2">
        <f t="shared" si="148"/>
        <v>0</v>
      </c>
    </row>
    <row r="102" spans="1:83" x14ac:dyDescent="0.25">
      <c r="A102" s="10" t="str">
        <f>IF(AND(MID(B102,11,2)="10",MID(B102,7,2)="SV",MID(B102,3,1)="T"),"ТА-1  -  "&amp;VLOOKUP("SVT",Справочники!$B$100:$C$115,2,FALSE),IF(MID(B102,1,2)="00",VLOOKUP(MID(B102,7,2),Справочники!$B$100:$C$115,2,FALSE),IF(MID(B102,3,1)="K","КА",IF(MID(B102,3,1)="T","ТА","-"))&amp;"-"&amp;MID(B102,1,2)*1&amp;IF(MID(B102,IF(MID(B102,11,2)="09",10,9),1)="A","А","")&amp;IF(MID(B102,IF(MID(B102,11,2)="09",10,9),1)="B","Б","")&amp;"  -  "&amp;VLOOKUP(IF(AND(MID(B102,7,2)="SV",MID(B102,3,1)="T"),"SVT",MID(B102,7,2)),Справочники!$B$100:$C$115,2,FALSE)))</f>
        <v>ТА-3  -  δt_конд</v>
      </c>
      <c r="B102" s="15" t="s">
        <v>492</v>
      </c>
      <c r="C102" s="18">
        <v>20</v>
      </c>
      <c r="D102" s="18">
        <v>5</v>
      </c>
      <c r="E102" s="22" t="s">
        <v>608</v>
      </c>
      <c r="F102" s="22">
        <v>3</v>
      </c>
      <c r="G102" s="22"/>
      <c r="H102" s="20">
        <f t="shared" ca="1" si="86"/>
        <v>0</v>
      </c>
      <c r="I102" s="16" t="str">
        <f t="shared" si="87"/>
        <v>03T002TA0N26</v>
      </c>
      <c r="J102" s="54">
        <v>16.129644911670027</v>
      </c>
      <c r="K102" s="54">
        <v>16.330579660000019</v>
      </c>
      <c r="L102" s="54">
        <v>16.365125993330008</v>
      </c>
      <c r="M102" s="54">
        <v>16.155318653330049</v>
      </c>
      <c r="N102" s="54">
        <v>16.556569686670009</v>
      </c>
      <c r="O102" s="54">
        <v>15.88303462000002</v>
      </c>
      <c r="P102" s="54">
        <v>15.655684940000022</v>
      </c>
      <c r="Q102" s="54">
        <v>15.451252633330014</v>
      </c>
      <c r="R102" s="54">
        <v>15.16693177167002</v>
      </c>
      <c r="S102" s="54">
        <v>14.752519820000048</v>
      </c>
      <c r="T102" s="54">
        <v>14.757116730000035</v>
      </c>
      <c r="U102" s="54">
        <v>14.957340580000018</v>
      </c>
      <c r="V102" s="54">
        <v>15.22685527667004</v>
      </c>
      <c r="W102" s="56">
        <v>0</v>
      </c>
      <c r="X102" s="2">
        <f t="shared" ca="1" si="149"/>
        <v>0</v>
      </c>
      <c r="Y102" s="2">
        <f t="shared" ca="1" si="133"/>
        <v>0</v>
      </c>
      <c r="Z102" s="2">
        <f t="shared" ca="1" si="133"/>
        <v>0</v>
      </c>
      <c r="AA102" s="2">
        <f t="shared" ca="1" si="133"/>
        <v>0</v>
      </c>
      <c r="AB102" s="2">
        <f t="shared" ca="1" si="133"/>
        <v>0</v>
      </c>
      <c r="AC102" s="2">
        <f t="shared" ca="1" si="133"/>
        <v>0</v>
      </c>
      <c r="AD102" s="2">
        <f t="shared" ca="1" si="133"/>
        <v>0</v>
      </c>
      <c r="AE102" s="2">
        <f t="shared" ca="1" si="133"/>
        <v>0</v>
      </c>
      <c r="AF102" s="2">
        <f t="shared" ca="1" si="117"/>
        <v>0</v>
      </c>
      <c r="AG102" s="2">
        <f t="shared" ca="1" si="117"/>
        <v>0</v>
      </c>
      <c r="AH102" s="2">
        <f t="shared" ca="1" si="117"/>
        <v>0</v>
      </c>
      <c r="AI102" s="2">
        <f t="shared" ca="1" si="117"/>
        <v>0</v>
      </c>
      <c r="AJ102" s="2">
        <f t="shared" ca="1" si="117"/>
        <v>0</v>
      </c>
      <c r="AK102" s="2">
        <f t="shared" ca="1" si="117"/>
        <v>0</v>
      </c>
      <c r="AL102" s="55">
        <v>12.435265721663658</v>
      </c>
      <c r="AM102" s="55">
        <v>10.785904419396974</v>
      </c>
      <c r="AN102" s="55">
        <v>11.564145604774955</v>
      </c>
      <c r="AO102" s="55">
        <v>11.5640232108312</v>
      </c>
      <c r="AP102" s="55">
        <v>10.850098347082158</v>
      </c>
      <c r="AQ102" s="55">
        <v>10.323493179202391</v>
      </c>
      <c r="AR102" s="55">
        <v>10.540807930358783</v>
      </c>
      <c r="AS102" s="55">
        <v>10.888923269637413</v>
      </c>
      <c r="AT102" s="55">
        <v>10.350675498710672</v>
      </c>
      <c r="AU102" s="55">
        <v>10.548230206061337</v>
      </c>
      <c r="AV102" s="55">
        <v>10.360132715461905</v>
      </c>
      <c r="AW102" s="55">
        <v>10.406711579810796</v>
      </c>
      <c r="AX102" s="55">
        <v>15.443875215909168</v>
      </c>
      <c r="AY102" s="55">
        <v>0</v>
      </c>
      <c r="AZ102" s="2">
        <f t="shared" ca="1" si="150"/>
        <v>0</v>
      </c>
      <c r="BA102" s="2">
        <f t="shared" ca="1" si="134"/>
        <v>0</v>
      </c>
      <c r="BB102" s="2">
        <f t="shared" ca="1" si="134"/>
        <v>0</v>
      </c>
      <c r="BC102" s="2">
        <f t="shared" ca="1" si="134"/>
        <v>0</v>
      </c>
      <c r="BD102" s="2">
        <f t="shared" ca="1" si="134"/>
        <v>0</v>
      </c>
      <c r="BE102" s="2">
        <f t="shared" ca="1" si="134"/>
        <v>0</v>
      </c>
      <c r="BF102" s="2">
        <f t="shared" ca="1" si="134"/>
        <v>0</v>
      </c>
      <c r="BG102" s="2">
        <f t="shared" ca="1" si="134"/>
        <v>0</v>
      </c>
      <c r="BH102" s="2">
        <f t="shared" ca="1" si="118"/>
        <v>0</v>
      </c>
      <c r="BI102" s="2">
        <f t="shared" ca="1" si="118"/>
        <v>0</v>
      </c>
      <c r="BJ102" s="2">
        <f t="shared" ca="1" si="118"/>
        <v>0</v>
      </c>
      <c r="BK102" s="2">
        <f t="shared" ca="1" si="118"/>
        <v>0</v>
      </c>
      <c r="BL102" s="2">
        <f t="shared" ca="1" si="118"/>
        <v>0</v>
      </c>
      <c r="BM102" s="2">
        <f t="shared" ca="1" si="118"/>
        <v>0</v>
      </c>
      <c r="BN102" s="2" t="str">
        <f t="shared" si="88"/>
        <v>TA</v>
      </c>
      <c r="BP102" s="2">
        <f t="shared" si="85"/>
        <v>1</v>
      </c>
      <c r="BR102" s="2">
        <f t="shared" si="135"/>
        <v>0</v>
      </c>
      <c r="BS102" s="2">
        <f t="shared" si="136"/>
        <v>0</v>
      </c>
      <c r="BT102" s="2">
        <f t="shared" si="137"/>
        <v>0</v>
      </c>
      <c r="BU102" s="2">
        <f t="shared" si="138"/>
        <v>0</v>
      </c>
      <c r="BV102" s="2">
        <f t="shared" si="139"/>
        <v>0</v>
      </c>
      <c r="BW102" s="2">
        <f t="shared" si="140"/>
        <v>0</v>
      </c>
      <c r="BX102" s="2">
        <f t="shared" si="141"/>
        <v>0</v>
      </c>
      <c r="BY102" s="2">
        <f t="shared" si="142"/>
        <v>0</v>
      </c>
      <c r="BZ102" s="2">
        <f t="shared" si="143"/>
        <v>0</v>
      </c>
      <c r="CA102" s="2">
        <f t="shared" si="144"/>
        <v>0</v>
      </c>
      <c r="CB102" s="2">
        <f t="shared" si="145"/>
        <v>0</v>
      </c>
      <c r="CC102" s="2">
        <f t="shared" si="146"/>
        <v>0</v>
      </c>
      <c r="CD102" s="2">
        <f t="shared" si="147"/>
        <v>0</v>
      </c>
      <c r="CE102" s="2">
        <f t="shared" si="148"/>
        <v>0</v>
      </c>
    </row>
    <row r="103" spans="1:83" x14ac:dyDescent="0.25">
      <c r="A103" s="10" t="str">
        <f>IF(AND(MID(B103,11,2)="10",MID(B103,7,2)="SV",MID(B103,3,1)="T"),"ТА-1  -  "&amp;VLOOKUP("SVT",Справочники!$B$100:$C$115,2,FALSE),IF(MID(B103,1,2)="00",VLOOKUP(MID(B103,7,2),Справочники!$B$100:$C$115,2,FALSE),IF(MID(B103,3,1)="K","КА",IF(MID(B103,3,1)="T","ТА","-"))&amp;"-"&amp;MID(B103,1,2)*1&amp;IF(MID(B103,IF(MID(B103,11,2)="09",10,9),1)="A","А","")&amp;IF(MID(B103,IF(MID(B103,11,2)="09",10,9),1)="B","Б","")&amp;"  -  "&amp;VLOOKUP(IF(AND(MID(B103,7,2)="SV",MID(B103,3,1)="T"),"SVT",MID(B103,7,2)),Справочники!$B$100:$C$115,2,FALSE)))</f>
        <v>ТА-4  -  δt_конд</v>
      </c>
      <c r="B103" s="15" t="s">
        <v>493</v>
      </c>
      <c r="C103" s="18">
        <v>20</v>
      </c>
      <c r="D103" s="18">
        <v>5</v>
      </c>
      <c r="E103" s="22" t="s">
        <v>608</v>
      </c>
      <c r="F103" s="22">
        <v>3</v>
      </c>
      <c r="G103" s="22"/>
      <c r="H103" s="20">
        <f t="shared" ca="1" si="86"/>
        <v>0</v>
      </c>
      <c r="I103" s="16" t="str">
        <f t="shared" si="87"/>
        <v>04T002TA0N26</v>
      </c>
      <c r="J103" s="54">
        <v>12.911553780000043</v>
      </c>
      <c r="K103" s="54">
        <v>12.911545040000021</v>
      </c>
      <c r="L103" s="54">
        <v>13.861571270000036</v>
      </c>
      <c r="M103" s="54">
        <v>10.961606300000007</v>
      </c>
      <c r="N103" s="54">
        <v>13.561623840000038</v>
      </c>
      <c r="O103" s="54">
        <v>13.061641400000031</v>
      </c>
      <c r="P103" s="54">
        <v>13.161667760000034</v>
      </c>
      <c r="Q103" s="54">
        <v>13.211738230000014</v>
      </c>
      <c r="R103" s="54">
        <v>13.861711779999997</v>
      </c>
      <c r="S103" s="54">
        <v>12.961711779999996</v>
      </c>
      <c r="T103" s="54">
        <v>12.811764730000014</v>
      </c>
      <c r="U103" s="54">
        <v>13.21174706000005</v>
      </c>
      <c r="V103" s="54">
        <v>13.511685360000001</v>
      </c>
      <c r="W103" s="56">
        <v>13.861702970000033</v>
      </c>
      <c r="X103" s="2">
        <f t="shared" ca="1" si="149"/>
        <v>0</v>
      </c>
      <c r="Y103" s="2">
        <f t="shared" ca="1" si="133"/>
        <v>0</v>
      </c>
      <c r="Z103" s="2">
        <f t="shared" ca="1" si="133"/>
        <v>0</v>
      </c>
      <c r="AA103" s="2">
        <f t="shared" ca="1" si="133"/>
        <v>0</v>
      </c>
      <c r="AB103" s="2">
        <f t="shared" ca="1" si="133"/>
        <v>0</v>
      </c>
      <c r="AC103" s="2">
        <f t="shared" ca="1" si="133"/>
        <v>0</v>
      </c>
      <c r="AD103" s="2">
        <f t="shared" ca="1" si="133"/>
        <v>0</v>
      </c>
      <c r="AE103" s="2">
        <f t="shared" ca="1" si="133"/>
        <v>0</v>
      </c>
      <c r="AF103" s="2">
        <f t="shared" ca="1" si="117"/>
        <v>0</v>
      </c>
      <c r="AG103" s="2">
        <f t="shared" ca="1" si="117"/>
        <v>0</v>
      </c>
      <c r="AH103" s="2">
        <f t="shared" ca="1" si="117"/>
        <v>0</v>
      </c>
      <c r="AI103" s="2">
        <f t="shared" ca="1" si="117"/>
        <v>0</v>
      </c>
      <c r="AJ103" s="2">
        <f t="shared" ca="1" si="117"/>
        <v>0</v>
      </c>
      <c r="AK103" s="2">
        <f t="shared" ca="1" si="117"/>
        <v>0</v>
      </c>
      <c r="AL103" s="55">
        <v>4.2728429935351615</v>
      </c>
      <c r="AM103" s="55">
        <v>3.9584081290949693</v>
      </c>
      <c r="AN103" s="55">
        <v>4.2005146968894627</v>
      </c>
      <c r="AO103" s="55">
        <v>3.944648283288779</v>
      </c>
      <c r="AP103" s="55">
        <v>4.4284725372581208</v>
      </c>
      <c r="AQ103" s="55">
        <v>4.5463090758629896</v>
      </c>
      <c r="AR103" s="55">
        <v>4.2417285607523363</v>
      </c>
      <c r="AS103" s="55">
        <v>4.0828547438705858</v>
      </c>
      <c r="AT103" s="55">
        <v>4.3968149372925014</v>
      </c>
      <c r="AU103" s="55">
        <v>4.008079354183721</v>
      </c>
      <c r="AV103" s="55">
        <v>4.3476068858126888</v>
      </c>
      <c r="AW103" s="55">
        <v>4.2870871437917115</v>
      </c>
      <c r="AX103" s="55">
        <v>4.2929207589673686</v>
      </c>
      <c r="AY103" s="55">
        <v>3.9355062342788631</v>
      </c>
      <c r="AZ103" s="2">
        <f t="shared" ca="1" si="150"/>
        <v>0</v>
      </c>
      <c r="BA103" s="2">
        <f t="shared" ca="1" si="134"/>
        <v>0</v>
      </c>
      <c r="BB103" s="2">
        <f t="shared" ca="1" si="134"/>
        <v>0</v>
      </c>
      <c r="BC103" s="2">
        <f t="shared" ca="1" si="134"/>
        <v>0</v>
      </c>
      <c r="BD103" s="2">
        <f t="shared" ca="1" si="134"/>
        <v>0</v>
      </c>
      <c r="BE103" s="2">
        <f t="shared" ca="1" si="134"/>
        <v>0</v>
      </c>
      <c r="BF103" s="2">
        <f t="shared" ca="1" si="134"/>
        <v>0</v>
      </c>
      <c r="BG103" s="2">
        <f t="shared" ca="1" si="134"/>
        <v>0</v>
      </c>
      <c r="BH103" s="2">
        <f t="shared" ca="1" si="118"/>
        <v>0</v>
      </c>
      <c r="BI103" s="2">
        <f t="shared" ca="1" si="118"/>
        <v>0</v>
      </c>
      <c r="BJ103" s="2">
        <f t="shared" ca="1" si="118"/>
        <v>0</v>
      </c>
      <c r="BK103" s="2">
        <f t="shared" ca="1" si="118"/>
        <v>0</v>
      </c>
      <c r="BL103" s="2">
        <f t="shared" ca="1" si="118"/>
        <v>0</v>
      </c>
      <c r="BM103" s="2">
        <f t="shared" ca="1" si="118"/>
        <v>0</v>
      </c>
      <c r="BN103" s="2" t="str">
        <f t="shared" si="88"/>
        <v>TA</v>
      </c>
      <c r="BO103" s="2">
        <f>IF(AND(COUNTIF(J103:W103,"&gt;0")&gt;6,COUNTIF(J103:W103,"&gt;0")=SUM(BR103:CE103)),SUM(BR103:CE103),0)</f>
        <v>0</v>
      </c>
      <c r="BP103" s="2">
        <f t="shared" si="85"/>
        <v>1</v>
      </c>
      <c r="BR103" s="2">
        <f t="shared" si="135"/>
        <v>0</v>
      </c>
      <c r="BS103" s="2">
        <f t="shared" si="136"/>
        <v>0</v>
      </c>
      <c r="BT103" s="2">
        <f t="shared" si="137"/>
        <v>0</v>
      </c>
      <c r="BU103" s="2">
        <f t="shared" si="138"/>
        <v>0</v>
      </c>
      <c r="BV103" s="2">
        <f t="shared" si="139"/>
        <v>0</v>
      </c>
      <c r="BW103" s="2">
        <f t="shared" si="140"/>
        <v>0</v>
      </c>
      <c r="BX103" s="2">
        <f t="shared" si="141"/>
        <v>0</v>
      </c>
      <c r="BY103" s="2">
        <f t="shared" si="142"/>
        <v>0</v>
      </c>
      <c r="BZ103" s="2">
        <f t="shared" si="143"/>
        <v>0</v>
      </c>
      <c r="CA103" s="2">
        <f t="shared" si="144"/>
        <v>0</v>
      </c>
      <c r="CB103" s="2">
        <f t="shared" si="145"/>
        <v>0</v>
      </c>
      <c r="CC103" s="2">
        <f t="shared" si="146"/>
        <v>0</v>
      </c>
      <c r="CD103" s="2">
        <f t="shared" si="147"/>
        <v>0</v>
      </c>
      <c r="CE103" s="2">
        <f t="shared" si="148"/>
        <v>0</v>
      </c>
    </row>
    <row r="104" spans="1:83" x14ac:dyDescent="0.25">
      <c r="A104" s="10" t="str">
        <f>IF(AND(MID(B104,11,2)="10",MID(B104,7,2)="SV",MID(B104,3,1)="T"),"ТА-1  -  "&amp;VLOOKUP("SVT",Справочники!$B$100:$C$115,2,FALSE),IF(MID(B104,1,2)="00",VLOOKUP(MID(B104,7,2),Справочники!$B$100:$C$115,2,FALSE),IF(MID(B104,3,1)="K","КА",IF(MID(B104,3,1)="T","ТА","-"))&amp;"-"&amp;MID(B104,1,2)*1&amp;IF(MID(B104,IF(MID(B104,11,2)="09",10,9),1)="A","А","")&amp;IF(MID(B104,IF(MID(B104,11,2)="09",10,9),1)="B","Б","")&amp;"  -  "&amp;VLOOKUP(IF(AND(MID(B104,7,2)="SV",MID(B104,3,1)="T"),"SVT",MID(B104,7,2)),Справочники!$B$100:$C$115,2,FALSE)))</f>
        <v>ТА-5  -  δt_конд</v>
      </c>
      <c r="B104" s="15" t="s">
        <v>494</v>
      </c>
      <c r="C104" s="18">
        <v>20</v>
      </c>
      <c r="D104" s="18">
        <v>5</v>
      </c>
      <c r="E104" s="22" t="s">
        <v>608</v>
      </c>
      <c r="F104" s="22">
        <v>3</v>
      </c>
      <c r="G104" s="22"/>
      <c r="H104" s="20">
        <f t="shared" ca="1" si="86"/>
        <v>0</v>
      </c>
      <c r="I104" s="16" t="str">
        <f t="shared" si="87"/>
        <v>05T002TA0L26</v>
      </c>
      <c r="J104" s="54">
        <v>0</v>
      </c>
      <c r="K104" s="54">
        <v>0</v>
      </c>
      <c r="L104" s="54">
        <v>0</v>
      </c>
      <c r="M104" s="54">
        <v>26.943508703330021</v>
      </c>
      <c r="N104" s="54">
        <v>21.614400383330015</v>
      </c>
      <c r="O104" s="54">
        <v>20.898152019999998</v>
      </c>
      <c r="P104" s="54">
        <v>21.110383131670023</v>
      </c>
      <c r="Q104" s="54">
        <v>18.042321755000032</v>
      </c>
      <c r="R104" s="54">
        <v>18.69486451333</v>
      </c>
      <c r="S104" s="54">
        <v>19.172059068330036</v>
      </c>
      <c r="T104" s="54">
        <v>19.967465161670038</v>
      </c>
      <c r="U104" s="54">
        <v>22.892913063330028</v>
      </c>
      <c r="V104" s="54">
        <v>23.181334541669997</v>
      </c>
      <c r="W104" s="56">
        <v>21.331344091670012</v>
      </c>
      <c r="X104" s="2">
        <f t="shared" ca="1" si="149"/>
        <v>0</v>
      </c>
      <c r="Y104" s="2">
        <f t="shared" ca="1" si="133"/>
        <v>0</v>
      </c>
      <c r="Z104" s="2">
        <f t="shared" ca="1" si="133"/>
        <v>0</v>
      </c>
      <c r="AA104" s="2">
        <f t="shared" ca="1" si="133"/>
        <v>2</v>
      </c>
      <c r="AB104" s="2">
        <f t="shared" ca="1" si="133"/>
        <v>2</v>
      </c>
      <c r="AC104" s="2">
        <f t="shared" ca="1" si="133"/>
        <v>2</v>
      </c>
      <c r="AD104" s="2">
        <f t="shared" ca="1" si="133"/>
        <v>2</v>
      </c>
      <c r="AE104" s="2">
        <f t="shared" ca="1" si="133"/>
        <v>0</v>
      </c>
      <c r="AF104" s="2">
        <f t="shared" ca="1" si="117"/>
        <v>0</v>
      </c>
      <c r="AG104" s="2">
        <f t="shared" ca="1" si="117"/>
        <v>0</v>
      </c>
      <c r="AH104" s="2">
        <f t="shared" ca="1" si="117"/>
        <v>0</v>
      </c>
      <c r="AI104" s="2">
        <f t="shared" ca="1" si="117"/>
        <v>2</v>
      </c>
      <c r="AJ104" s="2">
        <f t="shared" ca="1" si="117"/>
        <v>2</v>
      </c>
      <c r="AK104" s="2">
        <f t="shared" ca="1" si="117"/>
        <v>2</v>
      </c>
      <c r="AL104" s="55">
        <v>0</v>
      </c>
      <c r="AM104" s="55">
        <v>0</v>
      </c>
      <c r="AN104" s="55">
        <v>0</v>
      </c>
      <c r="AO104" s="55">
        <v>8.5998486002900361</v>
      </c>
      <c r="AP104" s="55">
        <v>8.9156209686351318</v>
      </c>
      <c r="AQ104" s="55">
        <v>10.974769806840724</v>
      </c>
      <c r="AR104" s="55">
        <v>11.681187011712993</v>
      </c>
      <c r="AS104" s="55">
        <v>11.606067279958539</v>
      </c>
      <c r="AT104" s="55">
        <v>11.632638129991598</v>
      </c>
      <c r="AU104" s="55">
        <v>11.546170103491507</v>
      </c>
      <c r="AV104" s="55">
        <v>11.557715011179781</v>
      </c>
      <c r="AW104" s="55">
        <v>11.625569547024693</v>
      </c>
      <c r="AX104" s="55">
        <v>11.772893088497929</v>
      </c>
      <c r="AY104" s="55">
        <v>12.03756182578581</v>
      </c>
      <c r="AZ104" s="2">
        <f t="shared" ca="1" si="150"/>
        <v>0</v>
      </c>
      <c r="BA104" s="2">
        <f t="shared" ca="1" si="134"/>
        <v>0</v>
      </c>
      <c r="BB104" s="2">
        <f t="shared" ca="1" si="134"/>
        <v>0</v>
      </c>
      <c r="BC104" s="2">
        <f t="shared" ca="1" si="134"/>
        <v>0</v>
      </c>
      <c r="BD104" s="2">
        <f t="shared" ca="1" si="134"/>
        <v>0</v>
      </c>
      <c r="BE104" s="2">
        <f t="shared" ca="1" si="134"/>
        <v>0</v>
      </c>
      <c r="BF104" s="2">
        <f t="shared" ca="1" si="134"/>
        <v>0</v>
      </c>
      <c r="BG104" s="2">
        <f t="shared" ca="1" si="134"/>
        <v>0</v>
      </c>
      <c r="BH104" s="2">
        <f t="shared" ca="1" si="118"/>
        <v>0</v>
      </c>
      <c r="BI104" s="2">
        <f t="shared" ca="1" si="118"/>
        <v>0</v>
      </c>
      <c r="BJ104" s="2">
        <f t="shared" ca="1" si="118"/>
        <v>0</v>
      </c>
      <c r="BK104" s="2">
        <f t="shared" ca="1" si="118"/>
        <v>0</v>
      </c>
      <c r="BL104" s="2">
        <f t="shared" ca="1" si="118"/>
        <v>0</v>
      </c>
      <c r="BM104" s="2">
        <f t="shared" ca="1" si="118"/>
        <v>0</v>
      </c>
      <c r="BN104" s="2" t="str">
        <f t="shared" si="88"/>
        <v>TA</v>
      </c>
      <c r="BO104" s="2">
        <f>IF(AND(COUNTIF(J104:W104,"&gt;0")&gt;6,COUNTIF(J104:W104,"&gt;0")=SUM(BR104:CE104)),SUM(BR104:CE104),0)</f>
        <v>0</v>
      </c>
      <c r="BP104" s="2">
        <f t="shared" ref="BP104:BP139" si="151">IF(AND(COUNTIF(J104:W104,"&gt;0")&gt;6,SUM(BR104:CE104)=0),1,0)</f>
        <v>0</v>
      </c>
      <c r="BR104" s="2">
        <f t="shared" si="135"/>
        <v>0</v>
      </c>
      <c r="BS104" s="2">
        <f t="shared" si="136"/>
        <v>0</v>
      </c>
      <c r="BT104" s="2">
        <f t="shared" si="137"/>
        <v>0</v>
      </c>
      <c r="BU104" s="2">
        <f t="shared" si="138"/>
        <v>1</v>
      </c>
      <c r="BV104" s="2">
        <f t="shared" si="139"/>
        <v>1</v>
      </c>
      <c r="BW104" s="2">
        <f t="shared" si="140"/>
        <v>1</v>
      </c>
      <c r="BX104" s="2">
        <f t="shared" si="141"/>
        <v>1</v>
      </c>
      <c r="BY104" s="2">
        <f t="shared" si="142"/>
        <v>0</v>
      </c>
      <c r="BZ104" s="2">
        <f t="shared" si="143"/>
        <v>0</v>
      </c>
      <c r="CA104" s="2">
        <f t="shared" si="144"/>
        <v>0</v>
      </c>
      <c r="CB104" s="2">
        <f t="shared" si="145"/>
        <v>0</v>
      </c>
      <c r="CC104" s="2">
        <f t="shared" si="146"/>
        <v>1</v>
      </c>
      <c r="CD104" s="2">
        <f t="shared" si="147"/>
        <v>1</v>
      </c>
      <c r="CE104" s="2">
        <f t="shared" si="148"/>
        <v>1</v>
      </c>
    </row>
    <row r="105" spans="1:83" x14ac:dyDescent="0.25">
      <c r="A105" s="10" t="str">
        <f>IF(AND(MID(B105,11,2)="10",MID(B105,7,2)="SV",MID(B105,3,1)="T"),"ТА-1  -  "&amp;VLOOKUP("SVT",Справочники!$B$100:$C$115,2,FALSE),IF(MID(B105,1,2)="00",VLOOKUP(MID(B105,7,2),Справочники!$B$100:$C$115,2,FALSE),IF(MID(B105,3,1)="K","КА",IF(MID(B105,3,1)="T","ТА","-"))&amp;"-"&amp;MID(B105,1,2)*1&amp;IF(MID(B105,IF(MID(B105,11,2)="09",10,9),1)="A","А","")&amp;IF(MID(B105,IF(MID(B105,11,2)="09",10,9),1)="B","Б","")&amp;"  -  "&amp;VLOOKUP(IF(AND(MID(B105,7,2)="SV",MID(B105,3,1)="T"),"SVT",MID(B105,7,2)),Справочники!$B$100:$C$115,2,FALSE)))</f>
        <v>ТА-6  -  δt_конд</v>
      </c>
      <c r="B105" s="15" t="s">
        <v>495</v>
      </c>
      <c r="C105" s="18">
        <v>20</v>
      </c>
      <c r="D105" s="18">
        <v>5</v>
      </c>
      <c r="E105" s="22" t="s">
        <v>608</v>
      </c>
      <c r="F105" s="22">
        <v>3</v>
      </c>
      <c r="G105" s="22"/>
      <c r="H105" s="20">
        <f t="shared" ca="1" si="86"/>
        <v>0</v>
      </c>
      <c r="I105" s="16" t="str">
        <f t="shared" si="87"/>
        <v>06T002TA0L26</v>
      </c>
      <c r="J105" s="54">
        <v>0</v>
      </c>
      <c r="K105" s="54">
        <v>0</v>
      </c>
      <c r="L105" s="54">
        <v>0</v>
      </c>
      <c r="M105" s="54">
        <v>0</v>
      </c>
      <c r="N105" s="54">
        <v>0</v>
      </c>
      <c r="O105" s="54">
        <v>0</v>
      </c>
      <c r="P105" s="54">
        <v>0</v>
      </c>
      <c r="Q105" s="54">
        <v>0</v>
      </c>
      <c r="R105" s="54">
        <v>0</v>
      </c>
      <c r="S105" s="54">
        <v>0</v>
      </c>
      <c r="T105" s="54">
        <v>0</v>
      </c>
      <c r="U105" s="54">
        <v>0</v>
      </c>
      <c r="V105" s="54">
        <v>0</v>
      </c>
      <c r="W105" s="56">
        <v>0</v>
      </c>
      <c r="X105" s="2">
        <f t="shared" ca="1" si="149"/>
        <v>0</v>
      </c>
      <c r="Y105" s="2">
        <f t="shared" ca="1" si="133"/>
        <v>0</v>
      </c>
      <c r="Z105" s="2">
        <f t="shared" ca="1" si="133"/>
        <v>0</v>
      </c>
      <c r="AA105" s="2">
        <f t="shared" ca="1" si="133"/>
        <v>0</v>
      </c>
      <c r="AB105" s="2">
        <f t="shared" ca="1" si="133"/>
        <v>0</v>
      </c>
      <c r="AC105" s="2">
        <f t="shared" ca="1" si="133"/>
        <v>0</v>
      </c>
      <c r="AD105" s="2">
        <f t="shared" ca="1" si="133"/>
        <v>0</v>
      </c>
      <c r="AE105" s="2">
        <f t="shared" ca="1" si="133"/>
        <v>0</v>
      </c>
      <c r="AF105" s="2">
        <f t="shared" ca="1" si="117"/>
        <v>0</v>
      </c>
      <c r="AG105" s="2">
        <f t="shared" ca="1" si="117"/>
        <v>0</v>
      </c>
      <c r="AH105" s="2">
        <f t="shared" ca="1" si="117"/>
        <v>0</v>
      </c>
      <c r="AI105" s="2">
        <f t="shared" ca="1" si="117"/>
        <v>0</v>
      </c>
      <c r="AJ105" s="2">
        <f t="shared" ca="1" si="117"/>
        <v>0</v>
      </c>
      <c r="AK105" s="2">
        <f t="shared" ca="1" si="117"/>
        <v>0</v>
      </c>
      <c r="AL105" s="55">
        <v>0</v>
      </c>
      <c r="AM105" s="55">
        <v>0</v>
      </c>
      <c r="AN105" s="55">
        <v>0</v>
      </c>
      <c r="AO105" s="55">
        <v>0</v>
      </c>
      <c r="AP105" s="55">
        <v>0</v>
      </c>
      <c r="AQ105" s="55">
        <v>0</v>
      </c>
      <c r="AR105" s="55">
        <v>0</v>
      </c>
      <c r="AS105" s="55">
        <v>0</v>
      </c>
      <c r="AT105" s="55">
        <v>0</v>
      </c>
      <c r="AU105" s="55">
        <v>0</v>
      </c>
      <c r="AV105" s="55">
        <v>0</v>
      </c>
      <c r="AW105" s="55">
        <v>0</v>
      </c>
      <c r="AX105" s="55">
        <v>0</v>
      </c>
      <c r="AY105" s="55">
        <v>0</v>
      </c>
      <c r="AZ105" s="2">
        <f t="shared" ca="1" si="150"/>
        <v>0</v>
      </c>
      <c r="BA105" s="2">
        <f t="shared" ca="1" si="134"/>
        <v>0</v>
      </c>
      <c r="BB105" s="2">
        <f t="shared" ca="1" si="134"/>
        <v>0</v>
      </c>
      <c r="BC105" s="2">
        <f t="shared" ca="1" si="134"/>
        <v>0</v>
      </c>
      <c r="BD105" s="2">
        <f t="shared" ca="1" si="134"/>
        <v>0</v>
      </c>
      <c r="BE105" s="2">
        <f t="shared" ca="1" si="134"/>
        <v>0</v>
      </c>
      <c r="BF105" s="2">
        <f t="shared" ca="1" si="134"/>
        <v>0</v>
      </c>
      <c r="BG105" s="2">
        <f t="shared" ca="1" si="134"/>
        <v>0</v>
      </c>
      <c r="BH105" s="2">
        <f t="shared" ca="1" si="118"/>
        <v>0</v>
      </c>
      <c r="BI105" s="2">
        <f t="shared" ca="1" si="118"/>
        <v>0</v>
      </c>
      <c r="BJ105" s="2">
        <f t="shared" ca="1" si="118"/>
        <v>0</v>
      </c>
      <c r="BK105" s="2">
        <f t="shared" ca="1" si="118"/>
        <v>0</v>
      </c>
      <c r="BL105" s="2">
        <f t="shared" ca="1" si="118"/>
        <v>0</v>
      </c>
      <c r="BM105" s="2">
        <f t="shared" ca="1" si="118"/>
        <v>0</v>
      </c>
      <c r="BN105" s="2" t="str">
        <f t="shared" si="88"/>
        <v>TA</v>
      </c>
      <c r="BP105" s="2">
        <f t="shared" si="151"/>
        <v>0</v>
      </c>
      <c r="BR105" s="2">
        <f t="shared" si="135"/>
        <v>0</v>
      </c>
      <c r="BS105" s="2">
        <f t="shared" si="136"/>
        <v>0</v>
      </c>
      <c r="BT105" s="2">
        <f t="shared" si="137"/>
        <v>0</v>
      </c>
      <c r="BU105" s="2">
        <f t="shared" si="138"/>
        <v>0</v>
      </c>
      <c r="BV105" s="2">
        <f t="shared" si="139"/>
        <v>0</v>
      </c>
      <c r="BW105" s="2">
        <f t="shared" si="140"/>
        <v>0</v>
      </c>
      <c r="BX105" s="2">
        <f t="shared" si="141"/>
        <v>0</v>
      </c>
      <c r="BY105" s="2">
        <f t="shared" si="142"/>
        <v>0</v>
      </c>
      <c r="BZ105" s="2">
        <f t="shared" si="143"/>
        <v>0</v>
      </c>
      <c r="CA105" s="2">
        <f t="shared" si="144"/>
        <v>0</v>
      </c>
      <c r="CB105" s="2">
        <f t="shared" si="145"/>
        <v>0</v>
      </c>
      <c r="CC105" s="2">
        <f t="shared" si="146"/>
        <v>0</v>
      </c>
      <c r="CD105" s="2">
        <f t="shared" si="147"/>
        <v>0</v>
      </c>
      <c r="CE105" s="2">
        <f t="shared" si="148"/>
        <v>0</v>
      </c>
    </row>
    <row r="106" spans="1:83" x14ac:dyDescent="0.25">
      <c r="A106" s="10" t="str">
        <f>IF(AND(MID(B106,11,2)="10",MID(B106,7,2)="SV",MID(B106,3,1)="T"),"ТА-1  -  "&amp;VLOOKUP("SVT",Справочники!$B$100:$C$115,2,FALSE),IF(MID(B106,1,2)="00",VLOOKUP(MID(B106,7,2),Справочники!$B$100:$C$115,2,FALSE),IF(MID(B106,3,1)="K","КА",IF(MID(B106,3,1)="T","ТА","-"))&amp;"-"&amp;MID(B106,1,2)*1&amp;IF(MID(B106,IF(MID(B106,11,2)="09",10,9),1)="A","А","")&amp;IF(MID(B106,IF(MID(B106,11,2)="09",10,9),1)="B","Б","")&amp;"  -  "&amp;VLOOKUP(IF(AND(MID(B106,7,2)="SV",MID(B106,3,1)="T"),"SVT",MID(B106,7,2)),Справочники!$B$100:$C$115,2,FALSE)))</f>
        <v>ТА-7  -  δt_конд</v>
      </c>
      <c r="B106" s="15" t="s">
        <v>496</v>
      </c>
      <c r="C106" s="18">
        <v>20</v>
      </c>
      <c r="D106" s="18">
        <v>5</v>
      </c>
      <c r="E106" s="22" t="s">
        <v>608</v>
      </c>
      <c r="F106" s="22">
        <v>3</v>
      </c>
      <c r="G106" s="22"/>
      <c r="H106" s="20">
        <f t="shared" ca="1" si="86"/>
        <v>0</v>
      </c>
      <c r="I106" s="16" t="str">
        <f t="shared" si="87"/>
        <v>07T002TA0L26</v>
      </c>
      <c r="J106" s="54">
        <v>19.725159029999997</v>
      </c>
      <c r="K106" s="54">
        <v>19.764417019999996</v>
      </c>
      <c r="L106" s="54">
        <v>19.855726310000033</v>
      </c>
      <c r="M106" s="54">
        <v>19.959849640000005</v>
      </c>
      <c r="N106" s="54">
        <v>19.611535410000045</v>
      </c>
      <c r="O106" s="54">
        <v>20.523076340000046</v>
      </c>
      <c r="P106" s="54">
        <v>16.32063704000003</v>
      </c>
      <c r="Q106" s="54">
        <v>18.790717870000037</v>
      </c>
      <c r="R106" s="54">
        <v>19.411562140000001</v>
      </c>
      <c r="S106" s="54">
        <v>19.494181220000019</v>
      </c>
      <c r="T106" s="54">
        <v>19.711891570000034</v>
      </c>
      <c r="U106" s="54">
        <v>19.014259800000048</v>
      </c>
      <c r="V106" s="54">
        <v>19.174059580000051</v>
      </c>
      <c r="W106" s="56">
        <v>19.729949450000049</v>
      </c>
      <c r="X106" s="2">
        <f t="shared" ca="1" si="149"/>
        <v>0</v>
      </c>
      <c r="Y106" s="2">
        <f t="shared" ca="1" si="133"/>
        <v>0</v>
      </c>
      <c r="Z106" s="2">
        <f t="shared" ca="1" si="133"/>
        <v>0</v>
      </c>
      <c r="AA106" s="2">
        <f t="shared" ca="1" si="133"/>
        <v>0</v>
      </c>
      <c r="AB106" s="2">
        <f t="shared" ca="1" si="133"/>
        <v>0</v>
      </c>
      <c r="AC106" s="2">
        <f t="shared" ca="1" si="133"/>
        <v>2</v>
      </c>
      <c r="AD106" s="2">
        <f t="shared" ca="1" si="133"/>
        <v>0</v>
      </c>
      <c r="AE106" s="2">
        <f t="shared" ca="1" si="133"/>
        <v>0</v>
      </c>
      <c r="AF106" s="2">
        <f t="shared" ca="1" si="117"/>
        <v>0</v>
      </c>
      <c r="AG106" s="2">
        <f t="shared" ca="1" si="117"/>
        <v>0</v>
      </c>
      <c r="AH106" s="2">
        <f t="shared" ca="1" si="117"/>
        <v>0</v>
      </c>
      <c r="AI106" s="2">
        <f t="shared" ca="1" si="117"/>
        <v>0</v>
      </c>
      <c r="AJ106" s="2">
        <f t="shared" ca="1" si="117"/>
        <v>0</v>
      </c>
      <c r="AK106" s="2">
        <f t="shared" ca="1" si="117"/>
        <v>0</v>
      </c>
      <c r="AL106" s="55">
        <v>9.4940229279991666</v>
      </c>
      <c r="AM106" s="55">
        <v>9.6428792987955774</v>
      </c>
      <c r="AN106" s="55">
        <v>9.5332357011139006</v>
      </c>
      <c r="AO106" s="55">
        <v>9.3799574358283166</v>
      </c>
      <c r="AP106" s="55">
        <v>9.2146707478171823</v>
      </c>
      <c r="AQ106" s="55">
        <v>9.4702851113463069</v>
      </c>
      <c r="AR106" s="55">
        <v>9.2462948707293577</v>
      </c>
      <c r="AS106" s="55">
        <v>9.4140583939490963</v>
      </c>
      <c r="AT106" s="55">
        <v>9.4568184003156119</v>
      </c>
      <c r="AU106" s="55">
        <v>9.3644816272035651</v>
      </c>
      <c r="AV106" s="55">
        <v>9.3016161186271713</v>
      </c>
      <c r="AW106" s="55">
        <v>9.2105993285967376</v>
      </c>
      <c r="AX106" s="55">
        <v>9.1816974165211924</v>
      </c>
      <c r="AY106" s="55">
        <v>9.2561034823861803</v>
      </c>
      <c r="AZ106" s="2">
        <f t="shared" ca="1" si="150"/>
        <v>0</v>
      </c>
      <c r="BA106" s="2">
        <f t="shared" ca="1" si="134"/>
        <v>0</v>
      </c>
      <c r="BB106" s="2">
        <f t="shared" ca="1" si="134"/>
        <v>0</v>
      </c>
      <c r="BC106" s="2">
        <f t="shared" ca="1" si="134"/>
        <v>0</v>
      </c>
      <c r="BD106" s="2">
        <f t="shared" ca="1" si="134"/>
        <v>0</v>
      </c>
      <c r="BE106" s="2">
        <f t="shared" ca="1" si="134"/>
        <v>0</v>
      </c>
      <c r="BF106" s="2">
        <f t="shared" ca="1" si="134"/>
        <v>0</v>
      </c>
      <c r="BG106" s="2">
        <f t="shared" ca="1" si="134"/>
        <v>0</v>
      </c>
      <c r="BH106" s="2">
        <f t="shared" ca="1" si="118"/>
        <v>0</v>
      </c>
      <c r="BI106" s="2">
        <f t="shared" ca="1" si="118"/>
        <v>0</v>
      </c>
      <c r="BJ106" s="2">
        <f t="shared" ca="1" si="118"/>
        <v>0</v>
      </c>
      <c r="BK106" s="2">
        <f t="shared" ca="1" si="118"/>
        <v>0</v>
      </c>
      <c r="BL106" s="2">
        <f t="shared" ca="1" si="118"/>
        <v>0</v>
      </c>
      <c r="BM106" s="2">
        <f t="shared" ca="1" si="118"/>
        <v>0</v>
      </c>
      <c r="BN106" s="2" t="str">
        <f t="shared" si="88"/>
        <v>TA</v>
      </c>
      <c r="BO106" s="2">
        <f>IF(AND(COUNTIF(J106:W106,"&gt;0")&gt;6,COUNTIF(J106:W106,"&gt;0")=SUM(BR106:CE106)),SUM(BR106:CE106),0)</f>
        <v>0</v>
      </c>
      <c r="BP106" s="2">
        <f t="shared" si="151"/>
        <v>0</v>
      </c>
      <c r="BR106" s="2">
        <f t="shared" si="135"/>
        <v>0</v>
      </c>
      <c r="BS106" s="2">
        <f t="shared" si="136"/>
        <v>0</v>
      </c>
      <c r="BT106" s="2">
        <f t="shared" si="137"/>
        <v>0</v>
      </c>
      <c r="BU106" s="2">
        <f t="shared" si="138"/>
        <v>0</v>
      </c>
      <c r="BV106" s="2">
        <f t="shared" si="139"/>
        <v>0</v>
      </c>
      <c r="BW106" s="2">
        <f t="shared" si="140"/>
        <v>1</v>
      </c>
      <c r="BX106" s="2">
        <f t="shared" si="141"/>
        <v>0</v>
      </c>
      <c r="BY106" s="2">
        <f t="shared" si="142"/>
        <v>0</v>
      </c>
      <c r="BZ106" s="2">
        <f t="shared" si="143"/>
        <v>0</v>
      </c>
      <c r="CA106" s="2">
        <f t="shared" si="144"/>
        <v>0</v>
      </c>
      <c r="CB106" s="2">
        <f t="shared" si="145"/>
        <v>0</v>
      </c>
      <c r="CC106" s="2">
        <f t="shared" si="146"/>
        <v>0</v>
      </c>
      <c r="CD106" s="2">
        <f t="shared" si="147"/>
        <v>0</v>
      </c>
      <c r="CE106" s="2">
        <f t="shared" si="148"/>
        <v>0</v>
      </c>
    </row>
    <row r="107" spans="1:83" x14ac:dyDescent="0.25">
      <c r="A107" s="10" t="str">
        <f>IF(AND(MID(B107,11,2)="10",MID(B107,7,2)="SV",MID(B107,3,1)="T"),"ТА-1  -  "&amp;VLOOKUP("SVT",Справочники!$B$100:$C$115,2,FALSE),IF(MID(B107,1,2)="00",VLOOKUP(MID(B107,7,2),Справочники!$B$100:$C$115,2,FALSE),IF(MID(B107,3,1)="K","КА",IF(MID(B107,3,1)="T","ТА","-"))&amp;"-"&amp;MID(B107,1,2)*1&amp;IF(MID(B107,IF(MID(B107,11,2)="09",10,9),1)="A","А","")&amp;IF(MID(B107,IF(MID(B107,11,2)="09",10,9),1)="B","Б","")&amp;"  -  "&amp;VLOOKUP(IF(AND(MID(B107,7,2)="SV",MID(B107,3,1)="T"),"SVT",MID(B107,7,2)),Справочники!$B$100:$C$115,2,FALSE)))</f>
        <v>ТА-8  -  δt_конд</v>
      </c>
      <c r="B107" s="15" t="s">
        <v>497</v>
      </c>
      <c r="C107" s="18">
        <v>20</v>
      </c>
      <c r="D107" s="18">
        <v>5</v>
      </c>
      <c r="E107" s="22" t="s">
        <v>608</v>
      </c>
      <c r="F107" s="22">
        <v>3</v>
      </c>
      <c r="G107" s="22"/>
      <c r="H107" s="20">
        <f t="shared" ca="1" si="86"/>
        <v>0</v>
      </c>
      <c r="I107" s="16" t="str">
        <f t="shared" si="87"/>
        <v>08T002TA0L26</v>
      </c>
      <c r="J107" s="54">
        <v>17.274452465</v>
      </c>
      <c r="K107" s="54">
        <v>16.987204003330007</v>
      </c>
      <c r="L107" s="54">
        <v>16.634759940000031</v>
      </c>
      <c r="M107" s="54">
        <v>17.634141528330012</v>
      </c>
      <c r="N107" s="54">
        <v>18.011471744440048</v>
      </c>
      <c r="O107" s="54">
        <v>0</v>
      </c>
      <c r="P107" s="54">
        <v>0</v>
      </c>
      <c r="Q107" s="54">
        <v>0</v>
      </c>
      <c r="R107" s="54">
        <v>0</v>
      </c>
      <c r="S107" s="54">
        <v>0</v>
      </c>
      <c r="T107" s="54">
        <v>0</v>
      </c>
      <c r="U107" s="54">
        <v>0</v>
      </c>
      <c r="V107" s="54">
        <v>0</v>
      </c>
      <c r="W107" s="56">
        <v>0</v>
      </c>
      <c r="X107" s="2">
        <f t="shared" ca="1" si="149"/>
        <v>0</v>
      </c>
      <c r="Y107" s="2">
        <f t="shared" ca="1" si="133"/>
        <v>0</v>
      </c>
      <c r="Z107" s="2">
        <f t="shared" ca="1" si="133"/>
        <v>0</v>
      </c>
      <c r="AA107" s="2">
        <f t="shared" ca="1" si="133"/>
        <v>0</v>
      </c>
      <c r="AB107" s="2">
        <f t="shared" ca="1" si="133"/>
        <v>0</v>
      </c>
      <c r="AC107" s="2">
        <f t="shared" ca="1" si="133"/>
        <v>0</v>
      </c>
      <c r="AD107" s="2">
        <f t="shared" ca="1" si="133"/>
        <v>0</v>
      </c>
      <c r="AE107" s="2">
        <f t="shared" ca="1" si="133"/>
        <v>0</v>
      </c>
      <c r="AF107" s="2">
        <f t="shared" ca="1" si="117"/>
        <v>0</v>
      </c>
      <c r="AG107" s="2">
        <f t="shared" ca="1" si="117"/>
        <v>0</v>
      </c>
      <c r="AH107" s="2">
        <f t="shared" ca="1" si="117"/>
        <v>0</v>
      </c>
      <c r="AI107" s="2">
        <f t="shared" ca="1" si="117"/>
        <v>0</v>
      </c>
      <c r="AJ107" s="2">
        <f t="shared" ca="1" si="117"/>
        <v>0</v>
      </c>
      <c r="AK107" s="2">
        <f t="shared" ca="1" si="117"/>
        <v>0</v>
      </c>
      <c r="AL107" s="55">
        <v>12.03567153605686</v>
      </c>
      <c r="AM107" s="55">
        <v>11.984074574356313</v>
      </c>
      <c r="AN107" s="55">
        <v>11.923452039293508</v>
      </c>
      <c r="AO107" s="55">
        <v>12.102183291215578</v>
      </c>
      <c r="AP107" s="55">
        <v>12.131574119416376</v>
      </c>
      <c r="AQ107" s="55">
        <v>0</v>
      </c>
      <c r="AR107" s="55">
        <v>0</v>
      </c>
      <c r="AS107" s="55">
        <v>0</v>
      </c>
      <c r="AT107" s="55">
        <v>0</v>
      </c>
      <c r="AU107" s="55">
        <v>0</v>
      </c>
      <c r="AV107" s="55">
        <v>0</v>
      </c>
      <c r="AW107" s="55">
        <v>0</v>
      </c>
      <c r="AX107" s="55">
        <v>0</v>
      </c>
      <c r="AY107" s="55">
        <v>0</v>
      </c>
      <c r="AZ107" s="2">
        <f t="shared" ca="1" si="150"/>
        <v>0</v>
      </c>
      <c r="BA107" s="2">
        <f t="shared" ca="1" si="134"/>
        <v>0</v>
      </c>
      <c r="BB107" s="2">
        <f t="shared" ca="1" si="134"/>
        <v>0</v>
      </c>
      <c r="BC107" s="2">
        <f t="shared" ca="1" si="134"/>
        <v>0</v>
      </c>
      <c r="BD107" s="2">
        <f t="shared" ca="1" si="134"/>
        <v>0</v>
      </c>
      <c r="BE107" s="2">
        <f t="shared" ca="1" si="134"/>
        <v>0</v>
      </c>
      <c r="BF107" s="2">
        <f t="shared" ca="1" si="134"/>
        <v>0</v>
      </c>
      <c r="BG107" s="2">
        <f t="shared" ca="1" si="134"/>
        <v>0</v>
      </c>
      <c r="BH107" s="2">
        <f t="shared" ca="1" si="118"/>
        <v>0</v>
      </c>
      <c r="BI107" s="2">
        <f t="shared" ca="1" si="118"/>
        <v>0</v>
      </c>
      <c r="BJ107" s="2">
        <f t="shared" ca="1" si="118"/>
        <v>0</v>
      </c>
      <c r="BK107" s="2">
        <f t="shared" ca="1" si="118"/>
        <v>0</v>
      </c>
      <c r="BL107" s="2">
        <f t="shared" ca="1" si="118"/>
        <v>0</v>
      </c>
      <c r="BM107" s="2">
        <f t="shared" ca="1" si="118"/>
        <v>0</v>
      </c>
      <c r="BN107" s="2" t="str">
        <f t="shared" si="88"/>
        <v>TA</v>
      </c>
      <c r="BP107" s="2">
        <f t="shared" si="151"/>
        <v>0</v>
      </c>
      <c r="BR107" s="2">
        <f t="shared" si="135"/>
        <v>0</v>
      </c>
      <c r="BS107" s="2">
        <f t="shared" si="136"/>
        <v>0</v>
      </c>
      <c r="BT107" s="2">
        <f t="shared" si="137"/>
        <v>0</v>
      </c>
      <c r="BU107" s="2">
        <f t="shared" si="138"/>
        <v>0</v>
      </c>
      <c r="BV107" s="2">
        <f t="shared" si="139"/>
        <v>0</v>
      </c>
      <c r="BW107" s="2">
        <f t="shared" si="140"/>
        <v>0</v>
      </c>
      <c r="BX107" s="2">
        <f t="shared" si="141"/>
        <v>0</v>
      </c>
      <c r="BY107" s="2">
        <f t="shared" si="142"/>
        <v>0</v>
      </c>
      <c r="BZ107" s="2">
        <f t="shared" si="143"/>
        <v>0</v>
      </c>
      <c r="CA107" s="2">
        <f t="shared" si="144"/>
        <v>0</v>
      </c>
      <c r="CB107" s="2">
        <f t="shared" si="145"/>
        <v>0</v>
      </c>
      <c r="CC107" s="2">
        <f t="shared" si="146"/>
        <v>0</v>
      </c>
      <c r="CD107" s="2">
        <f t="shared" si="147"/>
        <v>0</v>
      </c>
      <c r="CE107" s="2">
        <f t="shared" si="148"/>
        <v>0</v>
      </c>
    </row>
    <row r="108" spans="1:83" x14ac:dyDescent="0.25">
      <c r="A108" s="10" t="str">
        <f>IF(AND(MID(B108,11,2)="10",MID(B108,7,2)="SV",MID(B108,3,1)="T"),"ТА-1  -  "&amp;VLOOKUP("SVT",Справочники!$B$100:$C$115,2,FALSE),IF(MID(B108,1,2)="00",VLOOKUP(MID(B108,7,2),Справочники!$B$100:$C$115,2,FALSE),IF(MID(B108,3,1)="K","КА",IF(MID(B108,3,1)="T","ТА","-"))&amp;"-"&amp;MID(B108,1,2)*1&amp;IF(MID(B108,IF(MID(B108,11,2)="09",10,9),1)="A","А","")&amp;IF(MID(B108,IF(MID(B108,11,2)="09",10,9),1)="B","Б","")&amp;"  -  "&amp;VLOOKUP(IF(AND(MID(B108,7,2)="SV",MID(B108,3,1)="T"),"SVT",MID(B108,7,2)),Справочники!$B$100:$C$115,2,FALSE)))</f>
        <v>ТА-9  -  δt_конд</v>
      </c>
      <c r="B108" s="15" t="s">
        <v>498</v>
      </c>
      <c r="C108" s="18">
        <v>20</v>
      </c>
      <c r="D108" s="18">
        <v>5</v>
      </c>
      <c r="E108" s="22" t="s">
        <v>608</v>
      </c>
      <c r="F108" s="22">
        <v>3</v>
      </c>
      <c r="G108" s="22"/>
      <c r="H108" s="20">
        <f t="shared" ca="1" si="86"/>
        <v>0</v>
      </c>
      <c r="I108" s="16" t="str">
        <f t="shared" si="87"/>
        <v>09T002TA0L26</v>
      </c>
      <c r="J108" s="54">
        <v>30.926384856670015</v>
      </c>
      <c r="K108" s="54">
        <v>31.090387485000022</v>
      </c>
      <c r="L108" s="54">
        <v>31.74453647667001</v>
      </c>
      <c r="M108" s="54">
        <v>32.241850236670018</v>
      </c>
      <c r="N108" s="54">
        <v>32.708623753330045</v>
      </c>
      <c r="O108" s="54">
        <v>33.387194116670003</v>
      </c>
      <c r="P108" s="54">
        <v>33.730118428330002</v>
      </c>
      <c r="Q108" s="54">
        <v>33.419998639230002</v>
      </c>
      <c r="R108" s="54">
        <v>0</v>
      </c>
      <c r="S108" s="54">
        <v>0</v>
      </c>
      <c r="T108" s="54">
        <v>0</v>
      </c>
      <c r="U108" s="54">
        <v>0</v>
      </c>
      <c r="V108" s="54">
        <v>0</v>
      </c>
      <c r="W108" s="56">
        <v>0</v>
      </c>
      <c r="X108" s="2">
        <f t="shared" ca="1" si="149"/>
        <v>2</v>
      </c>
      <c r="Y108" s="2">
        <f t="shared" ca="1" si="133"/>
        <v>2</v>
      </c>
      <c r="Z108" s="2">
        <f t="shared" ca="1" si="133"/>
        <v>2</v>
      </c>
      <c r="AA108" s="2">
        <f t="shared" ca="1" si="133"/>
        <v>2</v>
      </c>
      <c r="AB108" s="2">
        <f t="shared" ca="1" si="133"/>
        <v>2</v>
      </c>
      <c r="AC108" s="2">
        <f t="shared" ca="1" si="133"/>
        <v>2</v>
      </c>
      <c r="AD108" s="2">
        <f t="shared" ca="1" si="133"/>
        <v>2</v>
      </c>
      <c r="AE108" s="2">
        <f t="shared" ca="1" si="133"/>
        <v>2</v>
      </c>
      <c r="AF108" s="2">
        <f t="shared" ca="1" si="117"/>
        <v>0</v>
      </c>
      <c r="AG108" s="2">
        <f t="shared" ca="1" si="117"/>
        <v>0</v>
      </c>
      <c r="AH108" s="2">
        <f t="shared" ca="1" si="117"/>
        <v>0</v>
      </c>
      <c r="AI108" s="2">
        <f t="shared" ca="1" si="117"/>
        <v>0</v>
      </c>
      <c r="AJ108" s="2">
        <f t="shared" ca="1" si="117"/>
        <v>0</v>
      </c>
      <c r="AK108" s="2">
        <f t="shared" ca="1" si="117"/>
        <v>0</v>
      </c>
      <c r="AL108" s="55">
        <v>12.255232016065989</v>
      </c>
      <c r="AM108" s="55">
        <v>12.321589827818192</v>
      </c>
      <c r="AN108" s="55">
        <v>12.307765716400684</v>
      </c>
      <c r="AO108" s="55">
        <v>12.309861306955067</v>
      </c>
      <c r="AP108" s="55">
        <v>12.331705362582754</v>
      </c>
      <c r="AQ108" s="55">
        <v>12.340822505905326</v>
      </c>
      <c r="AR108" s="55">
        <v>12.167497410716773</v>
      </c>
      <c r="AS108" s="55">
        <v>11.944677835170289</v>
      </c>
      <c r="AT108" s="55">
        <v>0</v>
      </c>
      <c r="AU108" s="55">
        <v>0</v>
      </c>
      <c r="AV108" s="55">
        <v>0</v>
      </c>
      <c r="AW108" s="55">
        <v>0</v>
      </c>
      <c r="AX108" s="55">
        <v>0</v>
      </c>
      <c r="AY108" s="55">
        <v>0</v>
      </c>
      <c r="AZ108" s="2">
        <f t="shared" ca="1" si="150"/>
        <v>0</v>
      </c>
      <c r="BA108" s="2">
        <f t="shared" ca="1" si="134"/>
        <v>0</v>
      </c>
      <c r="BB108" s="2">
        <f t="shared" ca="1" si="134"/>
        <v>0</v>
      </c>
      <c r="BC108" s="2">
        <f t="shared" ca="1" si="134"/>
        <v>0</v>
      </c>
      <c r="BD108" s="2">
        <f t="shared" ca="1" si="134"/>
        <v>0</v>
      </c>
      <c r="BE108" s="2">
        <f t="shared" ca="1" si="134"/>
        <v>0</v>
      </c>
      <c r="BF108" s="2">
        <f t="shared" ca="1" si="134"/>
        <v>0</v>
      </c>
      <c r="BG108" s="2">
        <f t="shared" ca="1" si="134"/>
        <v>0</v>
      </c>
      <c r="BH108" s="2">
        <f t="shared" ca="1" si="118"/>
        <v>0</v>
      </c>
      <c r="BI108" s="2">
        <f t="shared" ca="1" si="118"/>
        <v>0</v>
      </c>
      <c r="BJ108" s="2">
        <f t="shared" ca="1" si="118"/>
        <v>0</v>
      </c>
      <c r="BK108" s="2">
        <f t="shared" ca="1" si="118"/>
        <v>0</v>
      </c>
      <c r="BL108" s="2">
        <f t="shared" ca="1" si="118"/>
        <v>0</v>
      </c>
      <c r="BM108" s="2">
        <f t="shared" ca="1" si="118"/>
        <v>0</v>
      </c>
      <c r="BN108" s="2" t="str">
        <f t="shared" si="88"/>
        <v>TA</v>
      </c>
      <c r="BP108" s="2">
        <f t="shared" si="151"/>
        <v>0</v>
      </c>
      <c r="BQ108" s="127"/>
      <c r="BR108" s="2">
        <f t="shared" si="135"/>
        <v>1</v>
      </c>
      <c r="BS108" s="2">
        <f t="shared" si="136"/>
        <v>1</v>
      </c>
      <c r="BT108" s="2">
        <f t="shared" si="137"/>
        <v>1</v>
      </c>
      <c r="BU108" s="2">
        <f t="shared" si="138"/>
        <v>1</v>
      </c>
      <c r="BV108" s="2">
        <f t="shared" si="139"/>
        <v>1</v>
      </c>
      <c r="BW108" s="2">
        <f t="shared" si="140"/>
        <v>1</v>
      </c>
      <c r="BX108" s="2">
        <f t="shared" si="141"/>
        <v>1</v>
      </c>
      <c r="BY108" s="2">
        <f t="shared" si="142"/>
        <v>1</v>
      </c>
      <c r="BZ108" s="2">
        <f t="shared" si="143"/>
        <v>0</v>
      </c>
      <c r="CA108" s="2">
        <f t="shared" si="144"/>
        <v>0</v>
      </c>
      <c r="CB108" s="2">
        <f t="shared" si="145"/>
        <v>0</v>
      </c>
      <c r="CC108" s="2">
        <f t="shared" si="146"/>
        <v>0</v>
      </c>
      <c r="CD108" s="2">
        <f t="shared" si="147"/>
        <v>0</v>
      </c>
      <c r="CE108" s="2">
        <f t="shared" si="148"/>
        <v>0</v>
      </c>
    </row>
    <row r="109" spans="1:83" x14ac:dyDescent="0.25">
      <c r="A109" s="10" t="str">
        <f>IF(AND(MID(B109,11,2)="10",MID(B109,7,2)="SV",MID(B109,3,1)="T"),"ТА-1  -  "&amp;VLOOKUP("SVT",Справочники!$B$100:$C$115,2,FALSE),IF(MID(B109,1,2)="00",VLOOKUP(MID(B109,7,2),Справочники!$B$100:$C$115,2,FALSE),IF(MID(B109,3,1)="K","КА",IF(MID(B109,3,1)="T","ТА","-"))&amp;"-"&amp;MID(B109,1,2)*1&amp;IF(MID(B109,IF(MID(B109,11,2)="09",10,9),1)="A","А","")&amp;IF(MID(B109,IF(MID(B109,11,2)="09",10,9),1)="B","Б","")&amp;"  -  "&amp;VLOOKUP(IF(AND(MID(B109,7,2)="SV",MID(B109,3,1)="T"),"SVT",MID(B109,7,2)),Справочники!$B$100:$C$115,2,FALSE)))</f>
        <v>ТА-1  -  W</v>
      </c>
      <c r="B109" s="15" t="s">
        <v>499</v>
      </c>
      <c r="C109" s="18">
        <v>99</v>
      </c>
      <c r="D109" s="18">
        <v>90</v>
      </c>
      <c r="E109" s="22" t="s">
        <v>118</v>
      </c>
      <c r="F109" s="22">
        <v>3</v>
      </c>
      <c r="G109" s="22"/>
      <c r="H109" s="20">
        <f t="shared" ca="1" si="86"/>
        <v>0</v>
      </c>
      <c r="I109" s="16" t="str">
        <f t="shared" si="87"/>
        <v>01T002KV0N26</v>
      </c>
      <c r="J109" s="54">
        <v>86.356564076183673</v>
      </c>
      <c r="K109" s="54">
        <v>86.26759401965306</v>
      </c>
      <c r="L109" s="54">
        <v>86.198278433653059</v>
      </c>
      <c r="M109" s="54">
        <v>85.818896194428575</v>
      </c>
      <c r="N109" s="54">
        <v>86.648096504377548</v>
      </c>
      <c r="O109" s="54">
        <v>86.921203997581628</v>
      </c>
      <c r="P109" s="54">
        <v>85.052165815183685</v>
      </c>
      <c r="Q109" s="54">
        <v>83.956027052785714</v>
      </c>
      <c r="R109" s="54">
        <v>83.427567886653065</v>
      </c>
      <c r="S109" s="54">
        <v>83.448193930132646</v>
      </c>
      <c r="T109" s="54">
        <v>82.717342474193885</v>
      </c>
      <c r="U109" s="54">
        <v>81.739432391020401</v>
      </c>
      <c r="V109" s="54">
        <v>82.814935091265312</v>
      </c>
      <c r="W109" s="56">
        <v>82.463546788438777</v>
      </c>
      <c r="X109" s="2">
        <f t="shared" ca="1" si="149"/>
        <v>2</v>
      </c>
      <c r="Y109" s="2">
        <f t="shared" ca="1" si="133"/>
        <v>2</v>
      </c>
      <c r="Z109" s="2">
        <f t="shared" ca="1" si="133"/>
        <v>2</v>
      </c>
      <c r="AA109" s="2">
        <f t="shared" ca="1" si="133"/>
        <v>2</v>
      </c>
      <c r="AB109" s="2">
        <f t="shared" ca="1" si="133"/>
        <v>2</v>
      </c>
      <c r="AC109" s="2">
        <f t="shared" ca="1" si="133"/>
        <v>2</v>
      </c>
      <c r="AD109" s="2">
        <f t="shared" ca="1" si="133"/>
        <v>2</v>
      </c>
      <c r="AE109" s="2">
        <f t="shared" ca="1" si="133"/>
        <v>2</v>
      </c>
      <c r="AF109" s="2">
        <f t="shared" ca="1" si="117"/>
        <v>2</v>
      </c>
      <c r="AG109" s="2">
        <f t="shared" ca="1" si="117"/>
        <v>2</v>
      </c>
      <c r="AH109" s="2">
        <f t="shared" ca="1" si="117"/>
        <v>2</v>
      </c>
      <c r="AI109" s="2">
        <f t="shared" ca="1" si="117"/>
        <v>2</v>
      </c>
      <c r="AJ109" s="2">
        <f t="shared" ca="1" si="117"/>
        <v>2</v>
      </c>
      <c r="AK109" s="2">
        <f t="shared" ca="1" si="117"/>
        <v>2</v>
      </c>
      <c r="AL109" s="55">
        <v>96.672966401705011</v>
      </c>
      <c r="AM109" s="55">
        <v>96.626551542859048</v>
      </c>
      <c r="AN109" s="55">
        <v>96.704058919123057</v>
      </c>
      <c r="AO109" s="55">
        <v>96.668026933314707</v>
      </c>
      <c r="AP109" s="55">
        <v>96.849985594836085</v>
      </c>
      <c r="AQ109" s="55">
        <v>96.918626409389873</v>
      </c>
      <c r="AR109" s="55">
        <v>95.75391655139633</v>
      </c>
      <c r="AS109" s="55">
        <v>96.251860575931744</v>
      </c>
      <c r="AT109" s="55">
        <v>96.36149718462984</v>
      </c>
      <c r="AU109" s="55">
        <v>96.367287871571165</v>
      </c>
      <c r="AV109" s="55">
        <v>96.284963794299728</v>
      </c>
      <c r="AW109" s="55">
        <v>96.186511682552322</v>
      </c>
      <c r="AX109" s="55">
        <v>96.199097076997887</v>
      </c>
      <c r="AY109" s="55">
        <v>96.189680216233114</v>
      </c>
      <c r="AZ109" s="2">
        <f t="shared" ca="1" si="150"/>
        <v>0</v>
      </c>
      <c r="BA109" s="2">
        <f t="shared" ca="1" si="134"/>
        <v>0</v>
      </c>
      <c r="BB109" s="2">
        <f t="shared" ca="1" si="134"/>
        <v>0</v>
      </c>
      <c r="BC109" s="2">
        <f t="shared" ca="1" si="134"/>
        <v>0</v>
      </c>
      <c r="BD109" s="2">
        <f t="shared" ca="1" si="134"/>
        <v>0</v>
      </c>
      <c r="BE109" s="2">
        <f t="shared" ca="1" si="134"/>
        <v>0</v>
      </c>
      <c r="BF109" s="2">
        <f t="shared" ca="1" si="134"/>
        <v>0</v>
      </c>
      <c r="BG109" s="2">
        <f t="shared" ca="1" si="134"/>
        <v>0</v>
      </c>
      <c r="BH109" s="2">
        <f t="shared" ca="1" si="118"/>
        <v>0</v>
      </c>
      <c r="BI109" s="2">
        <f t="shared" ca="1" si="118"/>
        <v>0</v>
      </c>
      <c r="BJ109" s="2">
        <f t="shared" ca="1" si="118"/>
        <v>0</v>
      </c>
      <c r="BK109" s="2">
        <f t="shared" ca="1" si="118"/>
        <v>0</v>
      </c>
      <c r="BL109" s="2">
        <f t="shared" ca="1" si="118"/>
        <v>0</v>
      </c>
      <c r="BM109" s="2">
        <f t="shared" ca="1" si="118"/>
        <v>0</v>
      </c>
      <c r="BN109" s="2" t="str">
        <f t="shared" si="88"/>
        <v>KV</v>
      </c>
      <c r="BO109" s="2">
        <f>IF(AND(COUNTIF(J109:W109,"&gt;0")&gt;6,COUNTIF(J109:W109,"&gt;0")=SUM(BR109:CE109)),SUM(BR109:CE109),0)</f>
        <v>14</v>
      </c>
      <c r="BP109" s="2">
        <f t="shared" si="151"/>
        <v>0</v>
      </c>
      <c r="BQ109" s="127">
        <v>46035</v>
      </c>
      <c r="BR109" s="2">
        <f t="shared" ref="BR109:BR117" si="152">IF(AND(J131 &gt;0,J109 &gt;0,J109&lt;$D109),1,0)</f>
        <v>1</v>
      </c>
      <c r="BS109" s="2">
        <f t="shared" ref="BS109:BS117" si="153">IF(AND(K131 &gt;0,K109 &gt;0,K109&lt;$D109),1,0)</f>
        <v>1</v>
      </c>
      <c r="BT109" s="2">
        <f t="shared" ref="BT109:BT117" si="154">IF(AND(L131 &gt;0,L109 &gt;0,L109&lt;$D109),1,0)</f>
        <v>1</v>
      </c>
      <c r="BU109" s="2">
        <f t="shared" ref="BU109:BU117" si="155">IF(AND(M131 &gt;0,M109 &gt;0,M109&lt;$D109),1,0)</f>
        <v>1</v>
      </c>
      <c r="BV109" s="2">
        <f t="shared" ref="BV109:BV117" si="156">IF(AND(N131 &gt;0,N109 &gt;0,N109&lt;$D109),1,0)</f>
        <v>1</v>
      </c>
      <c r="BW109" s="2">
        <f t="shared" ref="BW109:BW117" si="157">IF(AND(O131 &gt;0,O109 &gt;0,O109&lt;$D109),1,0)</f>
        <v>1</v>
      </c>
      <c r="BX109" s="2">
        <f t="shared" ref="BX109:BX117" si="158">IF(AND(P131 &gt;0,P109 &gt;0,P109&lt;$D109),1,0)</f>
        <v>1</v>
      </c>
      <c r="BY109" s="2">
        <f t="shared" ref="BY109:BY117" si="159">IF(AND(Q131 &gt;0,Q109 &gt;0,Q109&lt;$D109),1,0)</f>
        <v>1</v>
      </c>
      <c r="BZ109" s="2">
        <f t="shared" ref="BZ109:BZ117" si="160">IF(AND(R131 &gt;0,R109 &gt;0,R109&lt;$D109),1,0)</f>
        <v>1</v>
      </c>
      <c r="CA109" s="2">
        <f t="shared" ref="CA109:CA117" si="161">IF(AND(S131 &gt;0,S109 &gt;0,S109&lt;$D109),1,0)</f>
        <v>1</v>
      </c>
      <c r="CB109" s="2">
        <f t="shared" ref="CB109:CB117" si="162">IF(AND(T131 &gt;0,T109 &gt;0,T109&lt;$D109),1,0)</f>
        <v>1</v>
      </c>
      <c r="CC109" s="2">
        <f t="shared" ref="CC109:CC117" si="163">IF(AND(U131 &gt;0,U109 &gt;0,U109&lt;$D109),1,0)</f>
        <v>1</v>
      </c>
      <c r="CD109" s="2">
        <f t="shared" ref="CD109:CD117" si="164">IF(AND(V131 &gt;0,V109 &gt;0,V109&lt;$D109),1,0)</f>
        <v>1</v>
      </c>
      <c r="CE109" s="2">
        <f t="shared" ref="CE109:CE117" si="165">IF(AND(W131 &gt;0,W109 &gt;0,W109&lt;$D109),1,0)</f>
        <v>1</v>
      </c>
    </row>
    <row r="110" spans="1:83" x14ac:dyDescent="0.25">
      <c r="A110" s="10" t="str">
        <f>IF(AND(MID(B110,11,2)="10",MID(B110,7,2)="SV",MID(B110,3,1)="T"),"ТА-1  -  "&amp;VLOOKUP("SVT",Справочники!$B$100:$C$115,2,FALSE),IF(MID(B110,1,2)="00",VLOOKUP(MID(B110,7,2),Справочники!$B$100:$C$115,2,FALSE),IF(MID(B110,3,1)="K","КА",IF(MID(B110,3,1)="T","ТА","-"))&amp;"-"&amp;MID(B110,1,2)*1&amp;IF(MID(B110,IF(MID(B110,11,2)="09",10,9),1)="A","А","")&amp;IF(MID(B110,IF(MID(B110,11,2)="09",10,9),1)="B","Б","")&amp;"  -  "&amp;VLOOKUP(IF(AND(MID(B110,7,2)="SV",MID(B110,3,1)="T"),"SVT",MID(B110,7,2)),Справочники!$B$100:$C$115,2,FALSE)))</f>
        <v>ТА-2  -  W</v>
      </c>
      <c r="B110" s="15" t="s">
        <v>500</v>
      </c>
      <c r="C110" s="18">
        <v>99</v>
      </c>
      <c r="D110" s="18">
        <v>90</v>
      </c>
      <c r="E110" s="22" t="s">
        <v>118</v>
      </c>
      <c r="F110" s="22">
        <v>3</v>
      </c>
      <c r="G110" s="22"/>
      <c r="H110" s="20">
        <f t="shared" ca="1" si="86"/>
        <v>0</v>
      </c>
      <c r="I110" s="16" t="str">
        <f t="shared" si="87"/>
        <v>02T002KV0N26</v>
      </c>
      <c r="J110" s="54">
        <v>95.411605721336741</v>
      </c>
      <c r="K110" s="54">
        <v>95.279266819408164</v>
      </c>
      <c r="L110" s="54">
        <v>95.411605721336741</v>
      </c>
      <c r="M110" s="54">
        <v>95.411605721336741</v>
      </c>
      <c r="N110" s="54">
        <v>95.566147919000002</v>
      </c>
      <c r="O110" s="54">
        <v>95.540709515653063</v>
      </c>
      <c r="P110" s="54">
        <v>95.489451940642851</v>
      </c>
      <c r="Q110" s="54">
        <v>95.591460101030606</v>
      </c>
      <c r="R110" s="54">
        <v>95.861712146061222</v>
      </c>
      <c r="S110" s="54">
        <v>95.740711769571433</v>
      </c>
      <c r="T110" s="54">
        <v>95.765154978979595</v>
      </c>
      <c r="U110" s="54">
        <v>95.837754187153052</v>
      </c>
      <c r="V110" s="54">
        <v>95.861712146061222</v>
      </c>
      <c r="W110" s="56">
        <v>95.861712146061222</v>
      </c>
      <c r="X110" s="2">
        <f t="shared" ca="1" si="149"/>
        <v>0</v>
      </c>
      <c r="Y110" s="2">
        <f t="shared" ca="1" si="133"/>
        <v>0</v>
      </c>
      <c r="Z110" s="2">
        <f t="shared" ca="1" si="133"/>
        <v>0</v>
      </c>
      <c r="AA110" s="2">
        <f t="shared" ca="1" si="133"/>
        <v>0</v>
      </c>
      <c r="AB110" s="2">
        <f t="shared" ca="1" si="133"/>
        <v>0</v>
      </c>
      <c r="AC110" s="2">
        <f t="shared" ca="1" si="133"/>
        <v>0</v>
      </c>
      <c r="AD110" s="2">
        <f t="shared" ca="1" si="133"/>
        <v>0</v>
      </c>
      <c r="AE110" s="2">
        <f t="shared" ca="1" si="133"/>
        <v>0</v>
      </c>
      <c r="AF110" s="2">
        <f t="shared" ca="1" si="117"/>
        <v>0</v>
      </c>
      <c r="AG110" s="2">
        <f t="shared" ca="1" si="117"/>
        <v>0</v>
      </c>
      <c r="AH110" s="2">
        <f t="shared" ca="1" si="117"/>
        <v>0</v>
      </c>
      <c r="AI110" s="2">
        <f t="shared" ca="1" si="117"/>
        <v>0</v>
      </c>
      <c r="AJ110" s="2">
        <f t="shared" ca="1" si="117"/>
        <v>0</v>
      </c>
      <c r="AK110" s="2">
        <f t="shared" ca="1" si="117"/>
        <v>0</v>
      </c>
      <c r="AL110" s="55">
        <v>97.907028269784391</v>
      </c>
      <c r="AM110" s="55">
        <v>98.094068481731867</v>
      </c>
      <c r="AN110" s="55">
        <v>97.796364133840427</v>
      </c>
      <c r="AO110" s="55">
        <v>96.961659745522354</v>
      </c>
      <c r="AP110" s="55">
        <v>97.044771072681201</v>
      </c>
      <c r="AQ110" s="55">
        <v>97.128281312033991</v>
      </c>
      <c r="AR110" s="55">
        <v>97.012901970916133</v>
      </c>
      <c r="AS110" s="55">
        <v>96.93501086609318</v>
      </c>
      <c r="AT110" s="55">
        <v>97.028664487403972</v>
      </c>
      <c r="AU110" s="55">
        <v>97.064812140877038</v>
      </c>
      <c r="AV110" s="55">
        <v>97.080948757423755</v>
      </c>
      <c r="AW110" s="55">
        <v>97.059083741581162</v>
      </c>
      <c r="AX110" s="55">
        <v>97.084363794095594</v>
      </c>
      <c r="AY110" s="55">
        <v>97.10860078606477</v>
      </c>
      <c r="AZ110" s="2">
        <f t="shared" ca="1" si="150"/>
        <v>0</v>
      </c>
      <c r="BA110" s="2">
        <f t="shared" ca="1" si="134"/>
        <v>0</v>
      </c>
      <c r="BB110" s="2">
        <f t="shared" ca="1" si="134"/>
        <v>0</v>
      </c>
      <c r="BC110" s="2">
        <f t="shared" ca="1" si="134"/>
        <v>0</v>
      </c>
      <c r="BD110" s="2">
        <f t="shared" ca="1" si="134"/>
        <v>0</v>
      </c>
      <c r="BE110" s="2">
        <f t="shared" ca="1" si="134"/>
        <v>0</v>
      </c>
      <c r="BF110" s="2">
        <f t="shared" ca="1" si="134"/>
        <v>0</v>
      </c>
      <c r="BG110" s="2">
        <f t="shared" ca="1" si="134"/>
        <v>0</v>
      </c>
      <c r="BH110" s="2">
        <f t="shared" ca="1" si="118"/>
        <v>0</v>
      </c>
      <c r="BI110" s="2">
        <f t="shared" ca="1" si="118"/>
        <v>0</v>
      </c>
      <c r="BJ110" s="2">
        <f t="shared" ca="1" si="118"/>
        <v>0</v>
      </c>
      <c r="BK110" s="2">
        <f t="shared" ca="1" si="118"/>
        <v>0</v>
      </c>
      <c r="BL110" s="2">
        <f t="shared" ca="1" si="118"/>
        <v>0</v>
      </c>
      <c r="BM110" s="2">
        <f t="shared" ca="1" si="118"/>
        <v>0</v>
      </c>
      <c r="BN110" s="2" t="str">
        <f t="shared" si="88"/>
        <v>KV</v>
      </c>
      <c r="BO110" s="2">
        <f>IF(AND(COUNTIF(J110:W110,"&gt;0")&gt;6,COUNTIF(J110:W110,"&gt;0")=SUM(BR110:CE110)),SUM(BR110:CE110),0)</f>
        <v>0</v>
      </c>
      <c r="BP110" s="2">
        <f t="shared" si="151"/>
        <v>1</v>
      </c>
      <c r="BR110" s="2">
        <f t="shared" si="152"/>
        <v>0</v>
      </c>
      <c r="BS110" s="2">
        <f t="shared" si="153"/>
        <v>0</v>
      </c>
      <c r="BT110" s="2">
        <f t="shared" si="154"/>
        <v>0</v>
      </c>
      <c r="BU110" s="2">
        <f t="shared" si="155"/>
        <v>0</v>
      </c>
      <c r="BV110" s="2">
        <f t="shared" si="156"/>
        <v>0</v>
      </c>
      <c r="BW110" s="2">
        <f t="shared" si="157"/>
        <v>0</v>
      </c>
      <c r="BX110" s="2">
        <f t="shared" si="158"/>
        <v>0</v>
      </c>
      <c r="BY110" s="2">
        <f t="shared" si="159"/>
        <v>0</v>
      </c>
      <c r="BZ110" s="2">
        <f t="shared" si="160"/>
        <v>0</v>
      </c>
      <c r="CA110" s="2">
        <f t="shared" si="161"/>
        <v>0</v>
      </c>
      <c r="CB110" s="2">
        <f t="shared" si="162"/>
        <v>0</v>
      </c>
      <c r="CC110" s="2">
        <f t="shared" si="163"/>
        <v>0</v>
      </c>
      <c r="CD110" s="2">
        <f t="shared" si="164"/>
        <v>0</v>
      </c>
      <c r="CE110" s="2">
        <f t="shared" si="165"/>
        <v>0</v>
      </c>
    </row>
    <row r="111" spans="1:83" x14ac:dyDescent="0.25">
      <c r="A111" s="10" t="str">
        <f>IF(AND(MID(B111,11,2)="10",MID(B111,7,2)="SV",MID(B111,3,1)="T"),"ТА-1  -  "&amp;VLOOKUP("SVT",Справочники!$B$100:$C$115,2,FALSE),IF(MID(B111,1,2)="00",VLOOKUP(MID(B111,7,2),Справочники!$B$100:$C$115,2,FALSE),IF(MID(B111,3,1)="K","КА",IF(MID(B111,3,1)="T","ТА","-"))&amp;"-"&amp;MID(B111,1,2)*1&amp;IF(MID(B111,IF(MID(B111,11,2)="09",10,9),1)="A","А","")&amp;IF(MID(B111,IF(MID(B111,11,2)="09",10,9),1)="B","Б","")&amp;"  -  "&amp;VLOOKUP(IF(AND(MID(B111,7,2)="SV",MID(B111,3,1)="T"),"SVT",MID(B111,7,2)),Справочники!$B$100:$C$115,2,FALSE)))</f>
        <v>ТА-3  -  W</v>
      </c>
      <c r="B111" s="15" t="s">
        <v>501</v>
      </c>
      <c r="C111" s="18">
        <v>99</v>
      </c>
      <c r="D111" s="18">
        <v>90</v>
      </c>
      <c r="E111" s="22" t="s">
        <v>118</v>
      </c>
      <c r="F111" s="22">
        <v>3</v>
      </c>
      <c r="G111" s="22"/>
      <c r="H111" s="20">
        <f t="shared" ca="1" si="86"/>
        <v>0</v>
      </c>
      <c r="I111" s="16" t="str">
        <f t="shared" si="87"/>
        <v>03T002KV0N26</v>
      </c>
      <c r="J111" s="54">
        <v>95.5406300347653</v>
      </c>
      <c r="K111" s="54">
        <v>95.593168030102035</v>
      </c>
      <c r="L111" s="54">
        <v>95.451288234499998</v>
      </c>
      <c r="M111" s="54">
        <v>95.538847873479597</v>
      </c>
      <c r="N111" s="54">
        <v>95.629704809989803</v>
      </c>
      <c r="O111" s="54">
        <v>95.693114775122439</v>
      </c>
      <c r="P111" s="54">
        <v>95.598279961887755</v>
      </c>
      <c r="Q111" s="54">
        <v>95.651956638632655</v>
      </c>
      <c r="R111" s="54">
        <v>95.759448973795912</v>
      </c>
      <c r="S111" s="54">
        <v>95.842927699918363</v>
      </c>
      <c r="T111" s="54">
        <v>95.84113964815306</v>
      </c>
      <c r="U111" s="54">
        <v>95.804513781193876</v>
      </c>
      <c r="V111" s="54">
        <v>95.68311487159184</v>
      </c>
      <c r="W111" s="56">
        <v>0</v>
      </c>
      <c r="X111" s="2">
        <f t="shared" ca="1" si="149"/>
        <v>0</v>
      </c>
      <c r="Y111" s="2">
        <f t="shared" ca="1" si="133"/>
        <v>0</v>
      </c>
      <c r="Z111" s="2">
        <f t="shared" ca="1" si="133"/>
        <v>0</v>
      </c>
      <c r="AA111" s="2">
        <f t="shared" ca="1" si="133"/>
        <v>0</v>
      </c>
      <c r="AB111" s="2">
        <f t="shared" ca="1" si="133"/>
        <v>0</v>
      </c>
      <c r="AC111" s="2">
        <f t="shared" ca="1" si="133"/>
        <v>0</v>
      </c>
      <c r="AD111" s="2">
        <f t="shared" ca="1" si="133"/>
        <v>0</v>
      </c>
      <c r="AE111" s="2">
        <f t="shared" ca="1" si="133"/>
        <v>0</v>
      </c>
      <c r="AF111" s="2">
        <f t="shared" ca="1" si="117"/>
        <v>0</v>
      </c>
      <c r="AG111" s="2">
        <f t="shared" ca="1" si="117"/>
        <v>0</v>
      </c>
      <c r="AH111" s="2">
        <f t="shared" ca="1" si="117"/>
        <v>0</v>
      </c>
      <c r="AI111" s="2">
        <f t="shared" ca="1" si="117"/>
        <v>0</v>
      </c>
      <c r="AJ111" s="2">
        <f t="shared" ca="1" si="117"/>
        <v>0</v>
      </c>
      <c r="AK111" s="2">
        <f t="shared" ca="1" si="117"/>
        <v>2</v>
      </c>
      <c r="AL111" s="55">
        <v>96.390711336448874</v>
      </c>
      <c r="AM111" s="55">
        <v>96.747120537501686</v>
      </c>
      <c r="AN111" s="55">
        <v>96.510104611597413</v>
      </c>
      <c r="AO111" s="55">
        <v>96.538513671912341</v>
      </c>
      <c r="AP111" s="55">
        <v>96.811960317076043</v>
      </c>
      <c r="AQ111" s="55">
        <v>96.823503890179452</v>
      </c>
      <c r="AR111" s="55">
        <v>96.66957279710816</v>
      </c>
      <c r="AS111" s="55">
        <v>96.605037744498389</v>
      </c>
      <c r="AT111" s="55">
        <v>96.732956337611185</v>
      </c>
      <c r="AU111" s="55">
        <v>96.682558248473043</v>
      </c>
      <c r="AV111" s="55">
        <v>96.717215554139031</v>
      </c>
      <c r="AW111" s="55">
        <v>96.718491732698809</v>
      </c>
      <c r="AX111" s="55">
        <v>95.907802963381073</v>
      </c>
      <c r="AY111" s="55">
        <v>0</v>
      </c>
      <c r="AZ111" s="2">
        <f t="shared" ca="1" si="150"/>
        <v>0</v>
      </c>
      <c r="BA111" s="2">
        <f t="shared" ca="1" si="134"/>
        <v>0</v>
      </c>
      <c r="BB111" s="2">
        <f t="shared" ca="1" si="134"/>
        <v>0</v>
      </c>
      <c r="BC111" s="2">
        <f t="shared" ca="1" si="134"/>
        <v>0</v>
      </c>
      <c r="BD111" s="2">
        <f t="shared" ca="1" si="134"/>
        <v>0</v>
      </c>
      <c r="BE111" s="2">
        <f t="shared" ca="1" si="134"/>
        <v>0</v>
      </c>
      <c r="BF111" s="2">
        <f t="shared" ca="1" si="134"/>
        <v>0</v>
      </c>
      <c r="BG111" s="2">
        <f t="shared" ca="1" si="134"/>
        <v>0</v>
      </c>
      <c r="BH111" s="2">
        <f t="shared" ca="1" si="118"/>
        <v>0</v>
      </c>
      <c r="BI111" s="2">
        <f t="shared" ca="1" si="118"/>
        <v>0</v>
      </c>
      <c r="BJ111" s="2">
        <f t="shared" ca="1" si="118"/>
        <v>0</v>
      </c>
      <c r="BK111" s="2">
        <f t="shared" ca="1" si="118"/>
        <v>0</v>
      </c>
      <c r="BL111" s="2">
        <f t="shared" ca="1" si="118"/>
        <v>0</v>
      </c>
      <c r="BM111" s="2">
        <f t="shared" ca="1" si="118"/>
        <v>0</v>
      </c>
      <c r="BN111" s="2" t="str">
        <f t="shared" si="88"/>
        <v>KV</v>
      </c>
      <c r="BP111" s="2">
        <f t="shared" si="151"/>
        <v>1</v>
      </c>
      <c r="BR111" s="2">
        <f t="shared" si="152"/>
        <v>0</v>
      </c>
      <c r="BS111" s="2">
        <f t="shared" si="153"/>
        <v>0</v>
      </c>
      <c r="BT111" s="2">
        <f t="shared" si="154"/>
        <v>0</v>
      </c>
      <c r="BU111" s="2">
        <f t="shared" si="155"/>
        <v>0</v>
      </c>
      <c r="BV111" s="2">
        <f t="shared" si="156"/>
        <v>0</v>
      </c>
      <c r="BW111" s="2">
        <f t="shared" si="157"/>
        <v>0</v>
      </c>
      <c r="BX111" s="2">
        <f t="shared" si="158"/>
        <v>0</v>
      </c>
      <c r="BY111" s="2">
        <f t="shared" si="159"/>
        <v>0</v>
      </c>
      <c r="BZ111" s="2">
        <f t="shared" si="160"/>
        <v>0</v>
      </c>
      <c r="CA111" s="2">
        <f t="shared" si="161"/>
        <v>0</v>
      </c>
      <c r="CB111" s="2">
        <f t="shared" si="162"/>
        <v>0</v>
      </c>
      <c r="CC111" s="2">
        <f t="shared" si="163"/>
        <v>0</v>
      </c>
      <c r="CD111" s="2">
        <f t="shared" si="164"/>
        <v>0</v>
      </c>
      <c r="CE111" s="2">
        <f t="shared" si="165"/>
        <v>0</v>
      </c>
    </row>
    <row r="112" spans="1:83" x14ac:dyDescent="0.25">
      <c r="A112" s="10" t="str">
        <f>IF(AND(MID(B112,11,2)="10",MID(B112,7,2)="SV",MID(B112,3,1)="T"),"ТА-1  -  "&amp;VLOOKUP("SVT",Справочники!$B$100:$C$115,2,FALSE),IF(MID(B112,1,2)="00",VLOOKUP(MID(B112,7,2),Справочники!$B$100:$C$115,2,FALSE),IF(MID(B112,3,1)="K","КА",IF(MID(B112,3,1)="T","ТА","-"))&amp;"-"&amp;MID(B112,1,2)*1&amp;IF(MID(B112,IF(MID(B112,11,2)="09",10,9),1)="A","А","")&amp;IF(MID(B112,IF(MID(B112,11,2)="09",10,9),1)="B","Б","")&amp;"  -  "&amp;VLOOKUP(IF(AND(MID(B112,7,2)="SV",MID(B112,3,1)="T"),"SVT",MID(B112,7,2)),Справочники!$B$100:$C$115,2,FALSE)))</f>
        <v>ТА-4  -  W</v>
      </c>
      <c r="B112" s="15" t="s">
        <v>502</v>
      </c>
      <c r="C112" s="18">
        <v>99</v>
      </c>
      <c r="D112" s="18">
        <v>90</v>
      </c>
      <c r="E112" s="22" t="s">
        <v>118</v>
      </c>
      <c r="F112" s="22">
        <v>3</v>
      </c>
      <c r="G112" s="22"/>
      <c r="H112" s="20">
        <f t="shared" ca="1" si="86"/>
        <v>0</v>
      </c>
      <c r="I112" s="16" t="str">
        <f t="shared" si="87"/>
        <v>04T002KV0N26</v>
      </c>
      <c r="J112" s="54">
        <v>96.359293856867339</v>
      </c>
      <c r="K112" s="54">
        <v>96.380615383571438</v>
      </c>
      <c r="L112" s="54">
        <v>96.316322329367338</v>
      </c>
      <c r="M112" s="54">
        <v>96.22905216316326</v>
      </c>
      <c r="N112" s="54">
        <v>96.184745915999997</v>
      </c>
      <c r="O112" s="54">
        <v>96.139987111295923</v>
      </c>
      <c r="P112" s="54">
        <v>96.071991890193871</v>
      </c>
      <c r="Q112" s="54">
        <v>95.885550060357133</v>
      </c>
      <c r="R112" s="54">
        <v>95.956348566255102</v>
      </c>
      <c r="S112" s="54">
        <v>95.956348566255102</v>
      </c>
      <c r="T112" s="54">
        <v>95.813675678081637</v>
      </c>
      <c r="U112" s="54">
        <v>95.861712146061222</v>
      </c>
      <c r="V112" s="54">
        <v>96.026084711959186</v>
      </c>
      <c r="W112" s="56">
        <v>95.979711324540816</v>
      </c>
      <c r="X112" s="2">
        <f t="shared" ca="1" si="149"/>
        <v>0</v>
      </c>
      <c r="Y112" s="2">
        <f t="shared" ca="1" si="133"/>
        <v>0</v>
      </c>
      <c r="Z112" s="2">
        <f t="shared" ca="1" si="133"/>
        <v>0</v>
      </c>
      <c r="AA112" s="2">
        <f t="shared" ca="1" si="133"/>
        <v>0</v>
      </c>
      <c r="AB112" s="2">
        <f t="shared" ca="1" si="133"/>
        <v>0</v>
      </c>
      <c r="AC112" s="2">
        <f t="shared" ca="1" si="133"/>
        <v>0</v>
      </c>
      <c r="AD112" s="2">
        <f t="shared" ca="1" si="133"/>
        <v>0</v>
      </c>
      <c r="AE112" s="2">
        <f t="shared" ca="1" si="133"/>
        <v>0</v>
      </c>
      <c r="AF112" s="2">
        <f t="shared" ca="1" si="117"/>
        <v>0</v>
      </c>
      <c r="AG112" s="2">
        <f t="shared" ca="1" si="117"/>
        <v>0</v>
      </c>
      <c r="AH112" s="2">
        <f t="shared" ca="1" si="117"/>
        <v>0</v>
      </c>
      <c r="AI112" s="2">
        <f t="shared" ca="1" si="117"/>
        <v>0</v>
      </c>
      <c r="AJ112" s="2">
        <f t="shared" ca="1" si="117"/>
        <v>0</v>
      </c>
      <c r="AK112" s="2">
        <f t="shared" ca="1" si="117"/>
        <v>0</v>
      </c>
      <c r="AL112" s="55">
        <v>98.016505468699833</v>
      </c>
      <c r="AM112" s="55">
        <v>98.091640948267582</v>
      </c>
      <c r="AN112" s="55">
        <v>98.110284285231529</v>
      </c>
      <c r="AO112" s="55">
        <v>97.98854978543379</v>
      </c>
      <c r="AP112" s="55">
        <v>98.08739709733311</v>
      </c>
      <c r="AQ112" s="55">
        <v>97.908643089429887</v>
      </c>
      <c r="AR112" s="55">
        <v>98.028826411803095</v>
      </c>
      <c r="AS112" s="55">
        <v>97.971255634149543</v>
      </c>
      <c r="AT112" s="55">
        <v>97.972225068244882</v>
      </c>
      <c r="AU112" s="55">
        <v>97.970470097182329</v>
      </c>
      <c r="AV112" s="55">
        <v>97.780645702194889</v>
      </c>
      <c r="AW112" s="55">
        <v>97.813926759938141</v>
      </c>
      <c r="AX112" s="55">
        <v>97.990004845066011</v>
      </c>
      <c r="AY112" s="55">
        <v>98.13318626893826</v>
      </c>
      <c r="AZ112" s="2">
        <f t="shared" ca="1" si="150"/>
        <v>0</v>
      </c>
      <c r="BA112" s="2">
        <f t="shared" ca="1" si="134"/>
        <v>0</v>
      </c>
      <c r="BB112" s="2">
        <f t="shared" ca="1" si="134"/>
        <v>0</v>
      </c>
      <c r="BC112" s="2">
        <f t="shared" ca="1" si="134"/>
        <v>0</v>
      </c>
      <c r="BD112" s="2">
        <f t="shared" ca="1" si="134"/>
        <v>0</v>
      </c>
      <c r="BE112" s="2">
        <f t="shared" ca="1" si="134"/>
        <v>0</v>
      </c>
      <c r="BF112" s="2">
        <f t="shared" ca="1" si="134"/>
        <v>0</v>
      </c>
      <c r="BG112" s="2">
        <f t="shared" ca="1" si="134"/>
        <v>0</v>
      </c>
      <c r="BH112" s="2">
        <f t="shared" ca="1" si="118"/>
        <v>0</v>
      </c>
      <c r="BI112" s="2">
        <f t="shared" ca="1" si="118"/>
        <v>0</v>
      </c>
      <c r="BJ112" s="2">
        <f t="shared" ca="1" si="118"/>
        <v>0</v>
      </c>
      <c r="BK112" s="2">
        <f t="shared" ca="1" si="118"/>
        <v>0</v>
      </c>
      <c r="BL112" s="2">
        <f t="shared" ca="1" si="118"/>
        <v>0</v>
      </c>
      <c r="BM112" s="2">
        <f t="shared" ca="1" si="118"/>
        <v>0</v>
      </c>
      <c r="BN112" s="2" t="str">
        <f t="shared" si="88"/>
        <v>KV</v>
      </c>
      <c r="BO112" s="2">
        <f>IF(AND(COUNTIF(J112:W112,"&gt;0")&gt;6,COUNTIF(J112:W112,"&gt;0")=SUM(BR112:CE112)),SUM(BR112:CE112),0)</f>
        <v>0</v>
      </c>
      <c r="BP112" s="2">
        <f t="shared" si="151"/>
        <v>1</v>
      </c>
      <c r="BR112" s="2">
        <f t="shared" si="152"/>
        <v>0</v>
      </c>
      <c r="BS112" s="2">
        <f t="shared" si="153"/>
        <v>0</v>
      </c>
      <c r="BT112" s="2">
        <f t="shared" si="154"/>
        <v>0</v>
      </c>
      <c r="BU112" s="2">
        <f t="shared" si="155"/>
        <v>0</v>
      </c>
      <c r="BV112" s="2">
        <f t="shared" si="156"/>
        <v>0</v>
      </c>
      <c r="BW112" s="2">
        <f t="shared" si="157"/>
        <v>0</v>
      </c>
      <c r="BX112" s="2">
        <f t="shared" si="158"/>
        <v>0</v>
      </c>
      <c r="BY112" s="2">
        <f t="shared" si="159"/>
        <v>0</v>
      </c>
      <c r="BZ112" s="2">
        <f t="shared" si="160"/>
        <v>0</v>
      </c>
      <c r="CA112" s="2">
        <f t="shared" si="161"/>
        <v>0</v>
      </c>
      <c r="CB112" s="2">
        <f t="shared" si="162"/>
        <v>0</v>
      </c>
      <c r="CC112" s="2">
        <f t="shared" si="163"/>
        <v>0</v>
      </c>
      <c r="CD112" s="2">
        <f t="shared" si="164"/>
        <v>0</v>
      </c>
      <c r="CE112" s="2">
        <f t="shared" si="165"/>
        <v>0</v>
      </c>
    </row>
    <row r="113" spans="1:83" x14ac:dyDescent="0.25">
      <c r="A113" s="10" t="str">
        <f>IF(AND(MID(B113,11,2)="10",MID(B113,7,2)="SV",MID(B113,3,1)="T"),"ТА-1  -  "&amp;VLOOKUP("SVT",Справочники!$B$100:$C$115,2,FALSE),IF(MID(B113,1,2)="00",VLOOKUP(MID(B113,7,2),Справочники!$B$100:$C$115,2,FALSE),IF(MID(B113,3,1)="K","КА",IF(MID(B113,3,1)="T","ТА","-"))&amp;"-"&amp;MID(B113,1,2)*1&amp;IF(MID(B113,IF(MID(B113,11,2)="09",10,9),1)="A","А","")&amp;IF(MID(B113,IF(MID(B113,11,2)="09",10,9),1)="B","Б","")&amp;"  -  "&amp;VLOOKUP(IF(AND(MID(B113,7,2)="SV",MID(B113,3,1)="T"),"SVT",MID(B113,7,2)),Справочники!$B$100:$C$115,2,FALSE)))</f>
        <v>ТА-5  -  W</v>
      </c>
      <c r="B113" s="15" t="s">
        <v>503</v>
      </c>
      <c r="C113" s="18">
        <v>99</v>
      </c>
      <c r="D113" s="18">
        <v>90</v>
      </c>
      <c r="E113" s="22" t="s">
        <v>118</v>
      </c>
      <c r="F113" s="22">
        <v>3</v>
      </c>
      <c r="G113" s="22"/>
      <c r="H113" s="20">
        <f t="shared" ca="1" si="86"/>
        <v>0</v>
      </c>
      <c r="I113" s="16" t="str">
        <f t="shared" si="87"/>
        <v>05T002KV0L26</v>
      </c>
      <c r="J113" s="54">
        <v>0</v>
      </c>
      <c r="K113" s="54">
        <v>0</v>
      </c>
      <c r="L113" s="54">
        <v>0</v>
      </c>
      <c r="M113" s="54">
        <v>93.866142588275508</v>
      </c>
      <c r="N113" s="54">
        <v>95.3968802270102</v>
      </c>
      <c r="O113" s="54">
        <v>94.630275101571428</v>
      </c>
      <c r="P113" s="54">
        <v>94.265281659387753</v>
      </c>
      <c r="Q113" s="54">
        <v>95.223476115438771</v>
      </c>
      <c r="R113" s="54">
        <v>94.968628553602045</v>
      </c>
      <c r="S113" s="54">
        <v>94.796644729836729</v>
      </c>
      <c r="T113" s="54">
        <v>94.487439243438772</v>
      </c>
      <c r="U113" s="54">
        <v>93.37786283380612</v>
      </c>
      <c r="V113" s="54">
        <v>93.282498898438774</v>
      </c>
      <c r="W113" s="56">
        <v>94.118954474204088</v>
      </c>
      <c r="X113" s="2">
        <f t="shared" ca="1" si="149"/>
        <v>2</v>
      </c>
      <c r="Y113" s="2">
        <f t="shared" ca="1" si="133"/>
        <v>2</v>
      </c>
      <c r="Z113" s="2">
        <f t="shared" ca="1" si="133"/>
        <v>2</v>
      </c>
      <c r="AA113" s="2">
        <f t="shared" ca="1" si="133"/>
        <v>0</v>
      </c>
      <c r="AB113" s="2">
        <f t="shared" ca="1" si="133"/>
        <v>0</v>
      </c>
      <c r="AC113" s="2">
        <f t="shared" ca="1" si="133"/>
        <v>0</v>
      </c>
      <c r="AD113" s="2">
        <f t="shared" ca="1" si="133"/>
        <v>0</v>
      </c>
      <c r="AE113" s="2">
        <f t="shared" ca="1" si="133"/>
        <v>0</v>
      </c>
      <c r="AF113" s="2">
        <f t="shared" ca="1" si="117"/>
        <v>0</v>
      </c>
      <c r="AG113" s="2">
        <f t="shared" ca="1" si="117"/>
        <v>0</v>
      </c>
      <c r="AH113" s="2">
        <f t="shared" ca="1" si="117"/>
        <v>0</v>
      </c>
      <c r="AI113" s="2">
        <f t="shared" ca="1" si="117"/>
        <v>0</v>
      </c>
      <c r="AJ113" s="2">
        <f t="shared" ca="1" si="117"/>
        <v>0</v>
      </c>
      <c r="AK113" s="2">
        <f t="shared" ca="1" si="117"/>
        <v>0</v>
      </c>
      <c r="AL113" s="55">
        <v>0</v>
      </c>
      <c r="AM113" s="55">
        <v>0</v>
      </c>
      <c r="AN113" s="55">
        <v>0</v>
      </c>
      <c r="AO113" s="55">
        <v>97.634562709624248</v>
      </c>
      <c r="AP113" s="55">
        <v>97.668172647037764</v>
      </c>
      <c r="AQ113" s="55">
        <v>96.944788648848515</v>
      </c>
      <c r="AR113" s="55">
        <v>95.887453725070714</v>
      </c>
      <c r="AS113" s="55">
        <v>95.983666488424291</v>
      </c>
      <c r="AT113" s="55">
        <v>95.949634752066515</v>
      </c>
      <c r="AU113" s="55">
        <v>96.060382322338697</v>
      </c>
      <c r="AV113" s="55">
        <v>96.045595695104979</v>
      </c>
      <c r="AW113" s="55">
        <v>95.958688137699781</v>
      </c>
      <c r="AX113" s="55">
        <v>95.894581877393122</v>
      </c>
      <c r="AY113" s="55">
        <v>96.090095059076177</v>
      </c>
      <c r="AZ113" s="2">
        <f t="shared" ca="1" si="150"/>
        <v>0</v>
      </c>
      <c r="BA113" s="2">
        <f t="shared" ca="1" si="134"/>
        <v>0</v>
      </c>
      <c r="BB113" s="2">
        <f t="shared" ca="1" si="134"/>
        <v>0</v>
      </c>
      <c r="BC113" s="2">
        <f t="shared" ca="1" si="134"/>
        <v>0</v>
      </c>
      <c r="BD113" s="2">
        <f t="shared" ca="1" si="134"/>
        <v>0</v>
      </c>
      <c r="BE113" s="2">
        <f t="shared" ca="1" si="134"/>
        <v>0</v>
      </c>
      <c r="BF113" s="2">
        <f t="shared" ca="1" si="134"/>
        <v>0</v>
      </c>
      <c r="BG113" s="2">
        <f t="shared" ca="1" si="134"/>
        <v>0</v>
      </c>
      <c r="BH113" s="2">
        <f t="shared" ca="1" si="118"/>
        <v>0</v>
      </c>
      <c r="BI113" s="2">
        <f t="shared" ca="1" si="118"/>
        <v>0</v>
      </c>
      <c r="BJ113" s="2">
        <f t="shared" ca="1" si="118"/>
        <v>0</v>
      </c>
      <c r="BK113" s="2">
        <f t="shared" ca="1" si="118"/>
        <v>0</v>
      </c>
      <c r="BL113" s="2">
        <f t="shared" ca="1" si="118"/>
        <v>0</v>
      </c>
      <c r="BM113" s="2">
        <f t="shared" ca="1" si="118"/>
        <v>0</v>
      </c>
      <c r="BN113" s="2" t="str">
        <f t="shared" si="88"/>
        <v>KV</v>
      </c>
      <c r="BO113" s="2">
        <f>IF(AND(COUNTIF(J113:W113,"&gt;0")&gt;6,COUNTIF(J113:W113,"&gt;0")=SUM(BR113:CE113)),SUM(BR113:CE113),0)</f>
        <v>0</v>
      </c>
      <c r="BP113" s="2">
        <f t="shared" si="151"/>
        <v>1</v>
      </c>
      <c r="BR113" s="2">
        <f t="shared" si="152"/>
        <v>0</v>
      </c>
      <c r="BS113" s="2">
        <f t="shared" si="153"/>
        <v>0</v>
      </c>
      <c r="BT113" s="2">
        <f t="shared" si="154"/>
        <v>0</v>
      </c>
      <c r="BU113" s="2">
        <f t="shared" si="155"/>
        <v>0</v>
      </c>
      <c r="BV113" s="2">
        <f t="shared" si="156"/>
        <v>0</v>
      </c>
      <c r="BW113" s="2">
        <f t="shared" si="157"/>
        <v>0</v>
      </c>
      <c r="BX113" s="2">
        <f t="shared" si="158"/>
        <v>0</v>
      </c>
      <c r="BY113" s="2">
        <f t="shared" si="159"/>
        <v>0</v>
      </c>
      <c r="BZ113" s="2">
        <f t="shared" si="160"/>
        <v>0</v>
      </c>
      <c r="CA113" s="2">
        <f t="shared" si="161"/>
        <v>0</v>
      </c>
      <c r="CB113" s="2">
        <f t="shared" si="162"/>
        <v>0</v>
      </c>
      <c r="CC113" s="2">
        <f t="shared" si="163"/>
        <v>0</v>
      </c>
      <c r="CD113" s="2">
        <f t="shared" si="164"/>
        <v>0</v>
      </c>
      <c r="CE113" s="2">
        <f t="shared" si="165"/>
        <v>0</v>
      </c>
    </row>
    <row r="114" spans="1:83" x14ac:dyDescent="0.25">
      <c r="A114" s="10" t="str">
        <f>IF(AND(MID(B114,11,2)="10",MID(B114,7,2)="SV",MID(B114,3,1)="T"),"ТА-1  -  "&amp;VLOOKUP("SVT",Справочники!$B$100:$C$115,2,FALSE),IF(MID(B114,1,2)="00",VLOOKUP(MID(B114,7,2),Справочники!$B$100:$C$115,2,FALSE),IF(MID(B114,3,1)="K","КА",IF(MID(B114,3,1)="T","ТА","-"))&amp;"-"&amp;MID(B114,1,2)*1&amp;IF(MID(B114,IF(MID(B114,11,2)="09",10,9),1)="A","А","")&amp;IF(MID(B114,IF(MID(B114,11,2)="09",10,9),1)="B","Б","")&amp;"  -  "&amp;VLOOKUP(IF(AND(MID(B114,7,2)="SV",MID(B114,3,1)="T"),"SVT",MID(B114,7,2)),Справочники!$B$100:$C$115,2,FALSE)))</f>
        <v>ТА-6  -  W</v>
      </c>
      <c r="B114" s="15" t="s">
        <v>504</v>
      </c>
      <c r="C114" s="18">
        <v>99</v>
      </c>
      <c r="D114" s="18">
        <v>90</v>
      </c>
      <c r="E114" s="22" t="s">
        <v>118</v>
      </c>
      <c r="F114" s="22">
        <v>3</v>
      </c>
      <c r="G114" s="22"/>
      <c r="H114" s="20">
        <f t="shared" ca="1" si="86"/>
        <v>0</v>
      </c>
      <c r="I114" s="16" t="str">
        <f t="shared" si="87"/>
        <v>06T002KV0L26</v>
      </c>
      <c r="J114" s="54">
        <v>0</v>
      </c>
      <c r="K114" s="54">
        <v>0</v>
      </c>
      <c r="L114" s="54">
        <v>0</v>
      </c>
      <c r="M114" s="54">
        <v>0</v>
      </c>
      <c r="N114" s="54">
        <v>0</v>
      </c>
      <c r="O114" s="54">
        <v>0</v>
      </c>
      <c r="P114" s="54">
        <v>0</v>
      </c>
      <c r="Q114" s="54">
        <v>0</v>
      </c>
      <c r="R114" s="54">
        <v>0</v>
      </c>
      <c r="S114" s="54">
        <v>0</v>
      </c>
      <c r="T114" s="54">
        <v>0</v>
      </c>
      <c r="U114" s="54">
        <v>0</v>
      </c>
      <c r="V114" s="54">
        <v>0</v>
      </c>
      <c r="W114" s="56">
        <v>0</v>
      </c>
      <c r="X114" s="2">
        <f t="shared" ca="1" si="149"/>
        <v>2</v>
      </c>
      <c r="Y114" s="2">
        <f t="shared" ca="1" si="133"/>
        <v>2</v>
      </c>
      <c r="Z114" s="2">
        <f t="shared" ca="1" si="133"/>
        <v>2</v>
      </c>
      <c r="AA114" s="2">
        <f t="shared" ca="1" si="133"/>
        <v>2</v>
      </c>
      <c r="AB114" s="2">
        <f t="shared" ca="1" si="133"/>
        <v>2</v>
      </c>
      <c r="AC114" s="2">
        <f t="shared" ca="1" si="133"/>
        <v>2</v>
      </c>
      <c r="AD114" s="2">
        <f t="shared" ca="1" si="133"/>
        <v>2</v>
      </c>
      <c r="AE114" s="2">
        <f t="shared" ca="1" si="133"/>
        <v>2</v>
      </c>
      <c r="AF114" s="2">
        <f t="shared" ca="1" si="117"/>
        <v>2</v>
      </c>
      <c r="AG114" s="2">
        <f t="shared" ca="1" si="117"/>
        <v>2</v>
      </c>
      <c r="AH114" s="2">
        <f t="shared" ca="1" si="117"/>
        <v>2</v>
      </c>
      <c r="AI114" s="2">
        <f t="shared" ca="1" si="117"/>
        <v>2</v>
      </c>
      <c r="AJ114" s="2">
        <f t="shared" ca="1" si="117"/>
        <v>2</v>
      </c>
      <c r="AK114" s="2">
        <f t="shared" ca="1" si="117"/>
        <v>2</v>
      </c>
      <c r="AL114" s="55">
        <v>0</v>
      </c>
      <c r="AM114" s="55">
        <v>0</v>
      </c>
      <c r="AN114" s="55">
        <v>0</v>
      </c>
      <c r="AO114" s="55">
        <v>0</v>
      </c>
      <c r="AP114" s="55">
        <v>0</v>
      </c>
      <c r="AQ114" s="55">
        <v>0</v>
      </c>
      <c r="AR114" s="55">
        <v>0</v>
      </c>
      <c r="AS114" s="55">
        <v>0</v>
      </c>
      <c r="AT114" s="55">
        <v>0</v>
      </c>
      <c r="AU114" s="55">
        <v>0</v>
      </c>
      <c r="AV114" s="55">
        <v>0</v>
      </c>
      <c r="AW114" s="55">
        <v>0</v>
      </c>
      <c r="AX114" s="55">
        <v>0</v>
      </c>
      <c r="AY114" s="55">
        <v>0</v>
      </c>
      <c r="AZ114" s="2">
        <f t="shared" ca="1" si="150"/>
        <v>0</v>
      </c>
      <c r="BA114" s="2">
        <f t="shared" ca="1" si="134"/>
        <v>0</v>
      </c>
      <c r="BB114" s="2">
        <f t="shared" ca="1" si="134"/>
        <v>0</v>
      </c>
      <c r="BC114" s="2">
        <f t="shared" ca="1" si="134"/>
        <v>0</v>
      </c>
      <c r="BD114" s="2">
        <f t="shared" ca="1" si="134"/>
        <v>0</v>
      </c>
      <c r="BE114" s="2">
        <f t="shared" ca="1" si="134"/>
        <v>0</v>
      </c>
      <c r="BF114" s="2">
        <f t="shared" ca="1" si="134"/>
        <v>0</v>
      </c>
      <c r="BG114" s="2">
        <f t="shared" ca="1" si="134"/>
        <v>0</v>
      </c>
      <c r="BH114" s="2">
        <f t="shared" ca="1" si="118"/>
        <v>0</v>
      </c>
      <c r="BI114" s="2">
        <f t="shared" ca="1" si="118"/>
        <v>0</v>
      </c>
      <c r="BJ114" s="2">
        <f t="shared" ca="1" si="118"/>
        <v>0</v>
      </c>
      <c r="BK114" s="2">
        <f t="shared" ca="1" si="118"/>
        <v>0</v>
      </c>
      <c r="BL114" s="2">
        <f t="shared" ca="1" si="118"/>
        <v>0</v>
      </c>
      <c r="BM114" s="2">
        <f t="shared" ca="1" si="118"/>
        <v>0</v>
      </c>
      <c r="BN114" s="2" t="str">
        <f t="shared" si="88"/>
        <v>KV</v>
      </c>
      <c r="BP114" s="2">
        <f t="shared" si="151"/>
        <v>0</v>
      </c>
      <c r="BR114" s="2">
        <f t="shared" si="152"/>
        <v>0</v>
      </c>
      <c r="BS114" s="2">
        <f t="shared" si="153"/>
        <v>0</v>
      </c>
      <c r="BT114" s="2">
        <f t="shared" si="154"/>
        <v>0</v>
      </c>
      <c r="BU114" s="2">
        <f t="shared" si="155"/>
        <v>0</v>
      </c>
      <c r="BV114" s="2">
        <f t="shared" si="156"/>
        <v>0</v>
      </c>
      <c r="BW114" s="2">
        <f t="shared" si="157"/>
        <v>0</v>
      </c>
      <c r="BX114" s="2">
        <f t="shared" si="158"/>
        <v>0</v>
      </c>
      <c r="BY114" s="2">
        <f t="shared" si="159"/>
        <v>0</v>
      </c>
      <c r="BZ114" s="2">
        <f t="shared" si="160"/>
        <v>0</v>
      </c>
      <c r="CA114" s="2">
        <f t="shared" si="161"/>
        <v>0</v>
      </c>
      <c r="CB114" s="2">
        <f t="shared" si="162"/>
        <v>0</v>
      </c>
      <c r="CC114" s="2">
        <f t="shared" si="163"/>
        <v>0</v>
      </c>
      <c r="CD114" s="2">
        <f t="shared" si="164"/>
        <v>0</v>
      </c>
      <c r="CE114" s="2">
        <f t="shared" si="165"/>
        <v>0</v>
      </c>
    </row>
    <row r="115" spans="1:83" x14ac:dyDescent="0.25">
      <c r="A115" s="10" t="str">
        <f>IF(AND(MID(B115,11,2)="10",MID(B115,7,2)="SV",MID(B115,3,1)="T"),"ТА-1  -  "&amp;VLOOKUP("SVT",Справочники!$B$100:$C$115,2,FALSE),IF(MID(B115,1,2)="00",VLOOKUP(MID(B115,7,2),Справочники!$B$100:$C$115,2,FALSE),IF(MID(B115,3,1)="K","КА",IF(MID(B115,3,1)="T","ТА","-"))&amp;"-"&amp;MID(B115,1,2)*1&amp;IF(MID(B115,IF(MID(B115,11,2)="09",10,9),1)="A","А","")&amp;IF(MID(B115,IF(MID(B115,11,2)="09",10,9),1)="B","Б","")&amp;"  -  "&amp;VLOOKUP(IF(AND(MID(B115,7,2)="SV",MID(B115,3,1)="T"),"SVT",MID(B115,7,2)),Справочники!$B$100:$C$115,2,FALSE)))</f>
        <v>ТА-7  -  W</v>
      </c>
      <c r="B115" s="15" t="s">
        <v>505</v>
      </c>
      <c r="C115" s="18">
        <v>99</v>
      </c>
      <c r="D115" s="18">
        <v>90</v>
      </c>
      <c r="E115" s="22" t="s">
        <v>118</v>
      </c>
      <c r="F115" s="22">
        <v>3</v>
      </c>
      <c r="G115" s="22"/>
      <c r="H115" s="20">
        <f t="shared" ca="1" si="86"/>
        <v>0</v>
      </c>
      <c r="I115" s="16" t="str">
        <f t="shared" si="87"/>
        <v>07T002KV0L26</v>
      </c>
      <c r="J115" s="54">
        <v>94.091589877938773</v>
      </c>
      <c r="K115" s="54">
        <v>94.013264230132648</v>
      </c>
      <c r="L115" s="54">
        <v>94.048956950704081</v>
      </c>
      <c r="M115" s="54">
        <v>94.209468528255101</v>
      </c>
      <c r="N115" s="54">
        <v>94.382574338469396</v>
      </c>
      <c r="O115" s="54">
        <v>94.092267770020413</v>
      </c>
      <c r="P115" s="54">
        <v>94.125527584989797</v>
      </c>
      <c r="Q115" s="54">
        <v>94.32650558467347</v>
      </c>
      <c r="R115" s="54">
        <v>94.288418436132645</v>
      </c>
      <c r="S115" s="54">
        <v>94.356773238326525</v>
      </c>
      <c r="T115" s="54">
        <v>94.351230921581632</v>
      </c>
      <c r="U115" s="54">
        <v>94.566016793540825</v>
      </c>
      <c r="V115" s="54">
        <v>94.300261961163272</v>
      </c>
      <c r="W115" s="56">
        <v>94.345574991234699</v>
      </c>
      <c r="X115" s="2">
        <f t="shared" ca="1" si="149"/>
        <v>0</v>
      </c>
      <c r="Y115" s="2">
        <f t="shared" ca="1" si="133"/>
        <v>0</v>
      </c>
      <c r="Z115" s="2">
        <f t="shared" ca="1" si="133"/>
        <v>0</v>
      </c>
      <c r="AA115" s="2">
        <f t="shared" ca="1" si="133"/>
        <v>0</v>
      </c>
      <c r="AB115" s="2">
        <f t="shared" ca="1" si="133"/>
        <v>0</v>
      </c>
      <c r="AC115" s="2">
        <f t="shared" ca="1" si="133"/>
        <v>0</v>
      </c>
      <c r="AD115" s="2">
        <f t="shared" ca="1" si="133"/>
        <v>0</v>
      </c>
      <c r="AE115" s="2">
        <f t="shared" ca="1" si="133"/>
        <v>0</v>
      </c>
      <c r="AF115" s="2">
        <f t="shared" ca="1" si="117"/>
        <v>0</v>
      </c>
      <c r="AG115" s="2">
        <f t="shared" ca="1" si="117"/>
        <v>0</v>
      </c>
      <c r="AH115" s="2">
        <f t="shared" ca="1" si="117"/>
        <v>0</v>
      </c>
      <c r="AI115" s="2">
        <f t="shared" ca="1" si="117"/>
        <v>0</v>
      </c>
      <c r="AJ115" s="2">
        <f t="shared" ca="1" si="117"/>
        <v>0</v>
      </c>
      <c r="AK115" s="2">
        <f t="shared" ca="1" si="117"/>
        <v>0</v>
      </c>
      <c r="AL115" s="55">
        <v>97.737609010735341</v>
      </c>
      <c r="AM115" s="55">
        <v>97.753202709574722</v>
      </c>
      <c r="AN115" s="55">
        <v>97.741732785307377</v>
      </c>
      <c r="AO115" s="55">
        <v>97.718674881883899</v>
      </c>
      <c r="AP115" s="55">
        <v>97.688877479990879</v>
      </c>
      <c r="AQ115" s="55">
        <v>97.734869687369851</v>
      </c>
      <c r="AR115" s="55">
        <v>97.684228419316298</v>
      </c>
      <c r="AS115" s="55">
        <v>97.725285747027797</v>
      </c>
      <c r="AT115" s="55">
        <v>97.733230314785914</v>
      </c>
      <c r="AU115" s="55">
        <v>97.715674717388566</v>
      </c>
      <c r="AV115" s="55">
        <v>97.703487511447648</v>
      </c>
      <c r="AW115" s="55">
        <v>97.6882089161153</v>
      </c>
      <c r="AX115" s="55">
        <v>97.68346296063828</v>
      </c>
      <c r="AY115" s="55">
        <v>97.695681109904427</v>
      </c>
      <c r="AZ115" s="2">
        <f t="shared" ca="1" si="150"/>
        <v>0</v>
      </c>
      <c r="BA115" s="2">
        <f t="shared" ca="1" si="134"/>
        <v>0</v>
      </c>
      <c r="BB115" s="2">
        <f t="shared" ca="1" si="134"/>
        <v>0</v>
      </c>
      <c r="BC115" s="2">
        <f t="shared" ca="1" si="134"/>
        <v>0</v>
      </c>
      <c r="BD115" s="2">
        <f t="shared" ca="1" si="134"/>
        <v>0</v>
      </c>
      <c r="BE115" s="2">
        <f t="shared" ca="1" si="134"/>
        <v>0</v>
      </c>
      <c r="BF115" s="2">
        <f t="shared" ca="1" si="134"/>
        <v>0</v>
      </c>
      <c r="BG115" s="2">
        <f t="shared" ca="1" si="134"/>
        <v>0</v>
      </c>
      <c r="BH115" s="2">
        <f t="shared" ca="1" si="118"/>
        <v>0</v>
      </c>
      <c r="BI115" s="2">
        <f t="shared" ca="1" si="118"/>
        <v>0</v>
      </c>
      <c r="BJ115" s="2">
        <f t="shared" ca="1" si="118"/>
        <v>0</v>
      </c>
      <c r="BK115" s="2">
        <f t="shared" ca="1" si="118"/>
        <v>0</v>
      </c>
      <c r="BL115" s="2">
        <f t="shared" ca="1" si="118"/>
        <v>0</v>
      </c>
      <c r="BM115" s="2">
        <f t="shared" ca="1" si="118"/>
        <v>0</v>
      </c>
      <c r="BN115" s="2" t="str">
        <f t="shared" si="88"/>
        <v>KV</v>
      </c>
      <c r="BO115" s="2">
        <f>IF(AND(COUNTIF(J115:W115,"&gt;0")&gt;6,COUNTIF(J115:W115,"&gt;0")=SUM(BR115:CE115)),SUM(BR115:CE115),0)</f>
        <v>0</v>
      </c>
      <c r="BP115" s="2">
        <f t="shared" si="151"/>
        <v>1</v>
      </c>
      <c r="BR115" s="2">
        <f t="shared" si="152"/>
        <v>0</v>
      </c>
      <c r="BS115" s="2">
        <f t="shared" si="153"/>
        <v>0</v>
      </c>
      <c r="BT115" s="2">
        <f t="shared" si="154"/>
        <v>0</v>
      </c>
      <c r="BU115" s="2">
        <f t="shared" si="155"/>
        <v>0</v>
      </c>
      <c r="BV115" s="2">
        <f t="shared" si="156"/>
        <v>0</v>
      </c>
      <c r="BW115" s="2">
        <f t="shared" si="157"/>
        <v>0</v>
      </c>
      <c r="BX115" s="2">
        <f t="shared" si="158"/>
        <v>0</v>
      </c>
      <c r="BY115" s="2">
        <f t="shared" si="159"/>
        <v>0</v>
      </c>
      <c r="BZ115" s="2">
        <f t="shared" si="160"/>
        <v>0</v>
      </c>
      <c r="CA115" s="2">
        <f t="shared" si="161"/>
        <v>0</v>
      </c>
      <c r="CB115" s="2">
        <f t="shared" si="162"/>
        <v>0</v>
      </c>
      <c r="CC115" s="2">
        <f t="shared" si="163"/>
        <v>0</v>
      </c>
      <c r="CD115" s="2">
        <f t="shared" si="164"/>
        <v>0</v>
      </c>
      <c r="CE115" s="2">
        <f t="shared" si="165"/>
        <v>0</v>
      </c>
    </row>
    <row r="116" spans="1:83" x14ac:dyDescent="0.25">
      <c r="A116" s="10" t="str">
        <f>IF(AND(MID(B116,11,2)="10",MID(B116,7,2)="SV",MID(B116,3,1)="T"),"ТА-1  -  "&amp;VLOOKUP("SVT",Справочники!$B$100:$C$115,2,FALSE),IF(MID(B116,1,2)="00",VLOOKUP(MID(B116,7,2),Справочники!$B$100:$C$115,2,FALSE),IF(MID(B116,3,1)="K","КА",IF(MID(B116,3,1)="T","ТА","-"))&amp;"-"&amp;MID(B116,1,2)*1&amp;IF(MID(B116,IF(MID(B116,11,2)="09",10,9),1)="A","А","")&amp;IF(MID(B116,IF(MID(B116,11,2)="09",10,9),1)="B","Б","")&amp;"  -  "&amp;VLOOKUP(IF(AND(MID(B116,7,2)="SV",MID(B116,3,1)="T"),"SVT",MID(B116,7,2)),Справочники!$B$100:$C$115,2,FALSE)))</f>
        <v>ТА-8  -  W</v>
      </c>
      <c r="B116" s="15" t="s">
        <v>506</v>
      </c>
      <c r="C116" s="18">
        <v>99</v>
      </c>
      <c r="D116" s="18">
        <v>90</v>
      </c>
      <c r="E116" s="22" t="s">
        <v>118</v>
      </c>
      <c r="F116" s="22">
        <v>3</v>
      </c>
      <c r="G116" s="22"/>
      <c r="H116" s="20">
        <f t="shared" ca="1" si="86"/>
        <v>0</v>
      </c>
      <c r="I116" s="16" t="str">
        <f t="shared" si="87"/>
        <v>08T002KV0L26</v>
      </c>
      <c r="J116" s="54">
        <v>96.151642633275515</v>
      </c>
      <c r="K116" s="54">
        <v>96.185394178040823</v>
      </c>
      <c r="L116" s="54">
        <v>96.212535004959193</v>
      </c>
      <c r="M116" s="54">
        <v>96.047544599867351</v>
      </c>
      <c r="N116" s="54">
        <v>96.020979971897958</v>
      </c>
      <c r="O116" s="54">
        <v>0</v>
      </c>
      <c r="P116" s="54">
        <v>0</v>
      </c>
      <c r="Q116" s="54">
        <v>0</v>
      </c>
      <c r="R116" s="54">
        <v>0</v>
      </c>
      <c r="S116" s="54">
        <v>0</v>
      </c>
      <c r="T116" s="54">
        <v>0</v>
      </c>
      <c r="U116" s="54">
        <v>0</v>
      </c>
      <c r="V116" s="54">
        <v>0</v>
      </c>
      <c r="W116" s="56">
        <v>0</v>
      </c>
      <c r="X116" s="2">
        <f t="shared" ca="1" si="149"/>
        <v>0</v>
      </c>
      <c r="Y116" s="2">
        <f t="shared" ca="1" si="133"/>
        <v>0</v>
      </c>
      <c r="Z116" s="2">
        <f t="shared" ca="1" si="133"/>
        <v>0</v>
      </c>
      <c r="AA116" s="2">
        <f t="shared" ca="1" si="133"/>
        <v>0</v>
      </c>
      <c r="AB116" s="2">
        <f t="shared" ca="1" si="133"/>
        <v>0</v>
      </c>
      <c r="AC116" s="2">
        <f t="shared" ca="1" si="133"/>
        <v>2</v>
      </c>
      <c r="AD116" s="2">
        <f t="shared" ca="1" si="133"/>
        <v>2</v>
      </c>
      <c r="AE116" s="2">
        <f t="shared" ca="1" si="133"/>
        <v>2</v>
      </c>
      <c r="AF116" s="2">
        <f t="shared" ca="1" si="117"/>
        <v>2</v>
      </c>
      <c r="AG116" s="2">
        <f t="shared" ca="1" si="117"/>
        <v>2</v>
      </c>
      <c r="AH116" s="2">
        <f t="shared" ca="1" si="117"/>
        <v>2</v>
      </c>
      <c r="AI116" s="2">
        <f t="shared" ca="1" si="117"/>
        <v>2</v>
      </c>
      <c r="AJ116" s="2">
        <f t="shared" ca="1" si="117"/>
        <v>2</v>
      </c>
      <c r="AK116" s="2">
        <f t="shared" ca="1" si="117"/>
        <v>2</v>
      </c>
      <c r="AL116" s="55">
        <v>96.221657435984568</v>
      </c>
      <c r="AM116" s="55">
        <v>96.268542752699645</v>
      </c>
      <c r="AN116" s="55">
        <v>96.231577444324699</v>
      </c>
      <c r="AO116" s="55">
        <v>96.119082054578442</v>
      </c>
      <c r="AP116" s="55">
        <v>96.226269036100476</v>
      </c>
      <c r="AQ116" s="55">
        <v>0</v>
      </c>
      <c r="AR116" s="55">
        <v>0</v>
      </c>
      <c r="AS116" s="55">
        <v>0</v>
      </c>
      <c r="AT116" s="55">
        <v>0</v>
      </c>
      <c r="AU116" s="55">
        <v>0</v>
      </c>
      <c r="AV116" s="55">
        <v>0</v>
      </c>
      <c r="AW116" s="55">
        <v>0</v>
      </c>
      <c r="AX116" s="55">
        <v>0</v>
      </c>
      <c r="AY116" s="55">
        <v>0</v>
      </c>
      <c r="AZ116" s="2">
        <f t="shared" ca="1" si="150"/>
        <v>0</v>
      </c>
      <c r="BA116" s="2">
        <f t="shared" ca="1" si="134"/>
        <v>0</v>
      </c>
      <c r="BB116" s="2">
        <f t="shared" ca="1" si="134"/>
        <v>0</v>
      </c>
      <c r="BC116" s="2">
        <f t="shared" ca="1" si="134"/>
        <v>0</v>
      </c>
      <c r="BD116" s="2">
        <f t="shared" ca="1" si="134"/>
        <v>0</v>
      </c>
      <c r="BE116" s="2">
        <f t="shared" ca="1" si="134"/>
        <v>0</v>
      </c>
      <c r="BF116" s="2">
        <f t="shared" ca="1" si="134"/>
        <v>0</v>
      </c>
      <c r="BG116" s="2">
        <f t="shared" ca="1" si="134"/>
        <v>0</v>
      </c>
      <c r="BH116" s="2">
        <f t="shared" ca="1" si="118"/>
        <v>0</v>
      </c>
      <c r="BI116" s="2">
        <f t="shared" ca="1" si="118"/>
        <v>0</v>
      </c>
      <c r="BJ116" s="2">
        <f t="shared" ca="1" si="118"/>
        <v>0</v>
      </c>
      <c r="BK116" s="2">
        <f t="shared" ca="1" si="118"/>
        <v>0</v>
      </c>
      <c r="BL116" s="2">
        <f t="shared" ca="1" si="118"/>
        <v>0</v>
      </c>
      <c r="BM116" s="2">
        <f t="shared" ca="1" si="118"/>
        <v>0</v>
      </c>
      <c r="BN116" s="2" t="str">
        <f t="shared" si="88"/>
        <v>KV</v>
      </c>
      <c r="BP116" s="2">
        <f t="shared" si="151"/>
        <v>0</v>
      </c>
      <c r="BR116" s="2">
        <f t="shared" si="152"/>
        <v>0</v>
      </c>
      <c r="BS116" s="2">
        <f t="shared" si="153"/>
        <v>0</v>
      </c>
      <c r="BT116" s="2">
        <f t="shared" si="154"/>
        <v>0</v>
      </c>
      <c r="BU116" s="2">
        <f t="shared" si="155"/>
        <v>0</v>
      </c>
      <c r="BV116" s="2">
        <f t="shared" si="156"/>
        <v>0</v>
      </c>
      <c r="BW116" s="2">
        <f t="shared" si="157"/>
        <v>0</v>
      </c>
      <c r="BX116" s="2">
        <f t="shared" si="158"/>
        <v>0</v>
      </c>
      <c r="BY116" s="2">
        <f t="shared" si="159"/>
        <v>0</v>
      </c>
      <c r="BZ116" s="2">
        <f t="shared" si="160"/>
        <v>0</v>
      </c>
      <c r="CA116" s="2">
        <f t="shared" si="161"/>
        <v>0</v>
      </c>
      <c r="CB116" s="2">
        <f t="shared" si="162"/>
        <v>0</v>
      </c>
      <c r="CC116" s="2">
        <f t="shared" si="163"/>
        <v>0</v>
      </c>
      <c r="CD116" s="2">
        <f t="shared" si="164"/>
        <v>0</v>
      </c>
      <c r="CE116" s="2">
        <f t="shared" si="165"/>
        <v>0</v>
      </c>
    </row>
    <row r="117" spans="1:83" x14ac:dyDescent="0.25">
      <c r="A117" s="10" t="str">
        <f>IF(AND(MID(B117,11,2)="10",MID(B117,7,2)="SV",MID(B117,3,1)="T"),"ТА-1  -  "&amp;VLOOKUP("SVT",Справочники!$B$100:$C$115,2,FALSE),IF(MID(B117,1,2)="00",VLOOKUP(MID(B117,7,2),Справочники!$B$100:$C$115,2,FALSE),IF(MID(B117,3,1)="K","КА",IF(MID(B117,3,1)="T","ТА","-"))&amp;"-"&amp;MID(B117,1,2)*1&amp;IF(MID(B117,IF(MID(B117,11,2)="09",10,9),1)="A","А","")&amp;IF(MID(B117,IF(MID(B117,11,2)="09",10,9),1)="B","Б","")&amp;"  -  "&amp;VLOOKUP(IF(AND(MID(B117,7,2)="SV",MID(B117,3,1)="T"),"SVT",MID(B117,7,2)),Справочники!$B$100:$C$115,2,FALSE)))</f>
        <v>ТА-9  -  W</v>
      </c>
      <c r="B117" s="15" t="s">
        <v>507</v>
      </c>
      <c r="C117" s="18">
        <v>99</v>
      </c>
      <c r="D117" s="18">
        <v>90</v>
      </c>
      <c r="E117" s="22" t="s">
        <v>118</v>
      </c>
      <c r="F117" s="22">
        <v>3</v>
      </c>
      <c r="G117" s="22"/>
      <c r="H117" s="20">
        <f t="shared" ca="1" si="86"/>
        <v>0</v>
      </c>
      <c r="I117" s="16" t="str">
        <f t="shared" si="87"/>
        <v>09T002KV0L26</v>
      </c>
      <c r="J117" s="54">
        <v>86.649442210142851</v>
      </c>
      <c r="K117" s="54">
        <v>86.522658135826532</v>
      </c>
      <c r="L117" s="54">
        <v>85.718140540418375</v>
      </c>
      <c r="M117" s="54">
        <v>85.306814064510206</v>
      </c>
      <c r="N117" s="54">
        <v>85.064295096622459</v>
      </c>
      <c r="O117" s="54">
        <v>84.252296061193874</v>
      </c>
      <c r="P117" s="54">
        <v>83.789919988377548</v>
      </c>
      <c r="Q117" s="54">
        <v>84.02199332858163</v>
      </c>
      <c r="R117" s="54">
        <v>0</v>
      </c>
      <c r="S117" s="54">
        <v>0</v>
      </c>
      <c r="T117" s="54">
        <v>0</v>
      </c>
      <c r="U117" s="54">
        <v>0</v>
      </c>
      <c r="V117" s="54">
        <v>0</v>
      </c>
      <c r="W117" s="56">
        <v>0</v>
      </c>
      <c r="X117" s="2">
        <f t="shared" ca="1" si="149"/>
        <v>2</v>
      </c>
      <c r="Y117" s="2">
        <f t="shared" ca="1" si="133"/>
        <v>2</v>
      </c>
      <c r="Z117" s="2">
        <f t="shared" ca="1" si="133"/>
        <v>2</v>
      </c>
      <c r="AA117" s="2">
        <f t="shared" ca="1" si="133"/>
        <v>2</v>
      </c>
      <c r="AB117" s="2">
        <f t="shared" ca="1" si="133"/>
        <v>2</v>
      </c>
      <c r="AC117" s="2">
        <f t="shared" ca="1" si="133"/>
        <v>2</v>
      </c>
      <c r="AD117" s="2">
        <f t="shared" ca="1" si="133"/>
        <v>2</v>
      </c>
      <c r="AE117" s="2">
        <f t="shared" ca="1" si="133"/>
        <v>2</v>
      </c>
      <c r="AF117" s="2">
        <f t="shared" ca="1" si="117"/>
        <v>2</v>
      </c>
      <c r="AG117" s="2">
        <f t="shared" ca="1" si="117"/>
        <v>2</v>
      </c>
      <c r="AH117" s="2">
        <f t="shared" ca="1" si="117"/>
        <v>2</v>
      </c>
      <c r="AI117" s="2">
        <f t="shared" ca="1" si="117"/>
        <v>2</v>
      </c>
      <c r="AJ117" s="2">
        <f t="shared" ca="1" si="117"/>
        <v>2</v>
      </c>
      <c r="AK117" s="2">
        <f t="shared" ca="1" si="117"/>
        <v>2</v>
      </c>
      <c r="AL117" s="55">
        <v>95.806048349104884</v>
      </c>
      <c r="AM117" s="55">
        <v>95.737285638867661</v>
      </c>
      <c r="AN117" s="55">
        <v>95.588371559811563</v>
      </c>
      <c r="AO117" s="55">
        <v>95.680082874931216</v>
      </c>
      <c r="AP117" s="55">
        <v>95.725826733944061</v>
      </c>
      <c r="AQ117" s="55">
        <v>95.601119949769824</v>
      </c>
      <c r="AR117" s="55">
        <v>95.492884930050792</v>
      </c>
      <c r="AS117" s="55">
        <v>95.608941877346709</v>
      </c>
      <c r="AT117" s="55">
        <v>0</v>
      </c>
      <c r="AU117" s="55">
        <v>0</v>
      </c>
      <c r="AV117" s="55">
        <v>0</v>
      </c>
      <c r="AW117" s="55">
        <v>0</v>
      </c>
      <c r="AX117" s="55">
        <v>0</v>
      </c>
      <c r="AY117" s="55">
        <v>0</v>
      </c>
      <c r="AZ117" s="2">
        <f t="shared" ca="1" si="150"/>
        <v>0</v>
      </c>
      <c r="BA117" s="2">
        <f t="shared" ca="1" si="134"/>
        <v>0</v>
      </c>
      <c r="BB117" s="2">
        <f t="shared" ca="1" si="134"/>
        <v>0</v>
      </c>
      <c r="BC117" s="2">
        <f t="shared" ca="1" si="134"/>
        <v>0</v>
      </c>
      <c r="BD117" s="2">
        <f t="shared" ca="1" si="134"/>
        <v>0</v>
      </c>
      <c r="BE117" s="2">
        <f t="shared" ca="1" si="134"/>
        <v>0</v>
      </c>
      <c r="BF117" s="2">
        <f t="shared" ca="1" si="134"/>
        <v>0</v>
      </c>
      <c r="BG117" s="2">
        <f t="shared" ca="1" si="134"/>
        <v>0</v>
      </c>
      <c r="BH117" s="2">
        <f t="shared" ca="1" si="118"/>
        <v>0</v>
      </c>
      <c r="BI117" s="2">
        <f t="shared" ca="1" si="118"/>
        <v>0</v>
      </c>
      <c r="BJ117" s="2">
        <f t="shared" ca="1" si="118"/>
        <v>0</v>
      </c>
      <c r="BK117" s="2">
        <f t="shared" ca="1" si="118"/>
        <v>0</v>
      </c>
      <c r="BL117" s="2">
        <f t="shared" ca="1" si="118"/>
        <v>0</v>
      </c>
      <c r="BM117" s="2">
        <f t="shared" ca="1" si="118"/>
        <v>0</v>
      </c>
      <c r="BN117" s="2" t="str">
        <f t="shared" si="88"/>
        <v>KV</v>
      </c>
      <c r="BP117" s="2">
        <f t="shared" si="151"/>
        <v>0</v>
      </c>
      <c r="BQ117" s="127"/>
      <c r="BR117" s="2">
        <f t="shared" si="152"/>
        <v>1</v>
      </c>
      <c r="BS117" s="2">
        <f t="shared" si="153"/>
        <v>1</v>
      </c>
      <c r="BT117" s="2">
        <f t="shared" si="154"/>
        <v>1</v>
      </c>
      <c r="BU117" s="2">
        <f t="shared" si="155"/>
        <v>1</v>
      </c>
      <c r="BV117" s="2">
        <f t="shared" si="156"/>
        <v>1</v>
      </c>
      <c r="BW117" s="2">
        <f t="shared" si="157"/>
        <v>1</v>
      </c>
      <c r="BX117" s="2">
        <f t="shared" si="158"/>
        <v>1</v>
      </c>
      <c r="BY117" s="2">
        <f t="shared" si="159"/>
        <v>1</v>
      </c>
      <c r="BZ117" s="2">
        <f t="shared" si="160"/>
        <v>0</v>
      </c>
      <c r="CA117" s="2">
        <f t="shared" si="161"/>
        <v>0</v>
      </c>
      <c r="CB117" s="2">
        <f t="shared" si="162"/>
        <v>0</v>
      </c>
      <c r="CC117" s="2">
        <f t="shared" si="163"/>
        <v>0</v>
      </c>
      <c r="CD117" s="2">
        <f t="shared" si="164"/>
        <v>0</v>
      </c>
      <c r="CE117" s="2">
        <f t="shared" si="165"/>
        <v>0</v>
      </c>
    </row>
    <row r="118" spans="1:83" x14ac:dyDescent="0.25">
      <c r="A118" s="10" t="str">
        <f>IF(AND(MID(B118,11,2)="10",MID(B118,7,2)="SV",MID(B118,3,1)="T"),"ТА-1  -  "&amp;VLOOKUP("SVT",Справочники!$B$100:$C$115,2,FALSE),IF(MID(B118,1,2)="00",VLOOKUP(MID(B118,7,2),Справочники!$B$100:$C$115,2,FALSE),IF(MID(B118,3,1)="K","КА",IF(MID(B118,3,1)="T","ТА","-"))&amp;"-"&amp;MID(B118,1,2)*1&amp;IF(MID(B118,IF(MID(B118,11,2)="09",10,9),1)="A","А","")&amp;IF(MID(B118,IF(MID(B118,11,2)="09",10,9),1)="B","Б","")&amp;"  -  "&amp;VLOOKUP(IF(AND(MID(B118,7,2)="SV",MID(B118,3,1)="T"),"SVT",MID(B118,7,2)),Справочники!$B$100:$C$115,2,FALSE)))</f>
        <v>КА-1А  -  ЧЧР</v>
      </c>
      <c r="B118" s="15" t="s">
        <v>1239</v>
      </c>
      <c r="C118" s="18"/>
      <c r="D118" s="18"/>
      <c r="E118" s="22"/>
      <c r="F118" s="22"/>
      <c r="G118" s="22"/>
      <c r="H118" s="20">
        <f t="shared" ca="1" si="86"/>
        <v>0</v>
      </c>
      <c r="I118" s="16" t="str">
        <f t="shared" si="87"/>
        <v>01K002LHAN26</v>
      </c>
      <c r="J118" s="54">
        <v>24</v>
      </c>
      <c r="K118" s="54">
        <v>24</v>
      </c>
      <c r="L118" s="54">
        <v>24</v>
      </c>
      <c r="M118" s="54">
        <v>24</v>
      </c>
      <c r="N118" s="54">
        <v>24</v>
      </c>
      <c r="O118" s="54">
        <v>24</v>
      </c>
      <c r="P118" s="54">
        <v>24</v>
      </c>
      <c r="Q118" s="54">
        <v>24</v>
      </c>
      <c r="R118" s="54">
        <v>24</v>
      </c>
      <c r="S118" s="54">
        <v>24</v>
      </c>
      <c r="T118" s="54">
        <v>24</v>
      </c>
      <c r="U118" s="54">
        <v>24</v>
      </c>
      <c r="V118" s="54">
        <v>24</v>
      </c>
      <c r="W118" s="56">
        <v>24</v>
      </c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2">
        <f t="shared" ca="1" si="150"/>
        <v>0</v>
      </c>
      <c r="BA118" s="2">
        <f t="shared" ca="1" si="134"/>
        <v>0</v>
      </c>
      <c r="BB118" s="2">
        <f t="shared" ca="1" si="134"/>
        <v>0</v>
      </c>
      <c r="BC118" s="2">
        <f t="shared" ca="1" si="134"/>
        <v>0</v>
      </c>
      <c r="BD118" s="2">
        <f t="shared" ca="1" si="134"/>
        <v>0</v>
      </c>
      <c r="BE118" s="2">
        <f t="shared" ca="1" si="134"/>
        <v>0</v>
      </c>
      <c r="BF118" s="2">
        <f t="shared" ca="1" si="134"/>
        <v>0</v>
      </c>
      <c r="BG118" s="2">
        <f t="shared" ca="1" si="134"/>
        <v>0</v>
      </c>
      <c r="BH118" s="2">
        <f t="shared" ca="1" si="118"/>
        <v>0</v>
      </c>
      <c r="BI118" s="2">
        <f t="shared" ca="1" si="118"/>
        <v>0</v>
      </c>
      <c r="BJ118" s="2">
        <f t="shared" ca="1" si="118"/>
        <v>0</v>
      </c>
      <c r="BK118" s="2">
        <f t="shared" ca="1" si="118"/>
        <v>0</v>
      </c>
      <c r="BL118" s="2">
        <f t="shared" ca="1" si="118"/>
        <v>0</v>
      </c>
      <c r="BM118" s="2">
        <f t="shared" ca="1" si="118"/>
        <v>0</v>
      </c>
      <c r="BN118" s="2" t="str">
        <f t="shared" si="88"/>
        <v>LH</v>
      </c>
      <c r="BO118" s="2">
        <f>IF(AND(COUNTIF(J118:W118,"&gt;0")&gt;6,COUNTIF(J118:W118,"&gt;0")=SUM(BR118:CE118)),SUM(BR118:CE118),0)</f>
        <v>0</v>
      </c>
      <c r="BP118" s="2">
        <f t="shared" si="151"/>
        <v>0</v>
      </c>
      <c r="BR118" s="2">
        <f t="shared" ref="BR118:BR139" si="166">IF(W118=24,1,IF(AND(V118=24,W118=0),1,IF(AND(U118=24,V118=0),1,IF(AND(T118=24,U118=0),1,IF(AND(S118=24,T118=0),1,IF(AND(R118=24,S118=0),1,IF(AND(Q118=24,R118=0),1,IF(AND(P118=24,Q118=0),1,IF(AND(O118=24,P118=0),1,IF(AND(N118=24,O118=0),1,IF(AND(M118=24,N118=0),1,IF(AND(L118=24,M118=0),1,IF(AND(K118=24,L118=0),1,IF(AND(J118=24,K118=0),1,0))))))))))))))</f>
        <v>1</v>
      </c>
    </row>
    <row r="119" spans="1:83" x14ac:dyDescent="0.25">
      <c r="A119" s="10" t="str">
        <f>IF(AND(MID(B119,11,2)="10",MID(B119,7,2)="SV",MID(B119,3,1)="T"),"ТА-1  -  "&amp;VLOOKUP("SVT",Справочники!$B$100:$C$115,2,FALSE),IF(MID(B119,1,2)="00",VLOOKUP(MID(B119,7,2),Справочники!$B$100:$C$115,2,FALSE),IF(MID(B119,3,1)="K","КА",IF(MID(B119,3,1)="T","ТА","-"))&amp;"-"&amp;MID(B119,1,2)*1&amp;IF(MID(B119,IF(MID(B119,11,2)="09",10,9),1)="A","А","")&amp;IF(MID(B119,IF(MID(B119,11,2)="09",10,9),1)="B","Б","")&amp;"  -  "&amp;VLOOKUP(IF(AND(MID(B119,7,2)="SV",MID(B119,3,1)="T"),"SVT",MID(B119,7,2)),Справочники!$B$100:$C$115,2,FALSE)))</f>
        <v>КА-1Б  -  ЧЧР</v>
      </c>
      <c r="B119" s="15" t="s">
        <v>1240</v>
      </c>
      <c r="C119" s="18"/>
      <c r="D119" s="18"/>
      <c r="E119" s="22"/>
      <c r="F119" s="22"/>
      <c r="G119" s="22"/>
      <c r="H119" s="20">
        <f t="shared" ca="1" si="86"/>
        <v>0</v>
      </c>
      <c r="I119" s="16" t="str">
        <f t="shared" si="87"/>
        <v>01K002LHBN26</v>
      </c>
      <c r="J119" s="54">
        <v>24</v>
      </c>
      <c r="K119" s="54">
        <v>24</v>
      </c>
      <c r="L119" s="54">
        <v>24</v>
      </c>
      <c r="M119" s="54">
        <v>24</v>
      </c>
      <c r="N119" s="54">
        <v>24</v>
      </c>
      <c r="O119" s="54">
        <v>24</v>
      </c>
      <c r="P119" s="54">
        <v>24</v>
      </c>
      <c r="Q119" s="54">
        <v>24</v>
      </c>
      <c r="R119" s="54">
        <v>24</v>
      </c>
      <c r="S119" s="54">
        <v>24</v>
      </c>
      <c r="T119" s="54">
        <v>24</v>
      </c>
      <c r="U119" s="54">
        <v>24</v>
      </c>
      <c r="V119" s="54">
        <v>24</v>
      </c>
      <c r="W119" s="56">
        <v>24</v>
      </c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2">
        <f t="shared" ca="1" si="150"/>
        <v>0</v>
      </c>
      <c r="BA119" s="2">
        <f t="shared" ca="1" si="134"/>
        <v>0</v>
      </c>
      <c r="BB119" s="2">
        <f t="shared" ca="1" si="134"/>
        <v>0</v>
      </c>
      <c r="BC119" s="2">
        <f t="shared" ca="1" si="134"/>
        <v>0</v>
      </c>
      <c r="BD119" s="2">
        <f t="shared" ca="1" si="134"/>
        <v>0</v>
      </c>
      <c r="BE119" s="2">
        <f t="shared" ca="1" si="134"/>
        <v>0</v>
      </c>
      <c r="BF119" s="2">
        <f t="shared" ca="1" si="134"/>
        <v>0</v>
      </c>
      <c r="BG119" s="2">
        <f t="shared" ca="1" si="134"/>
        <v>0</v>
      </c>
      <c r="BH119" s="2">
        <f t="shared" ca="1" si="118"/>
        <v>0</v>
      </c>
      <c r="BI119" s="2">
        <f t="shared" ca="1" si="118"/>
        <v>0</v>
      </c>
      <c r="BJ119" s="2">
        <f t="shared" ca="1" si="118"/>
        <v>0</v>
      </c>
      <c r="BK119" s="2">
        <f t="shared" ca="1" si="118"/>
        <v>0</v>
      </c>
      <c r="BL119" s="2">
        <f t="shared" ca="1" si="118"/>
        <v>0</v>
      </c>
      <c r="BM119" s="2">
        <f t="shared" ca="1" si="118"/>
        <v>0</v>
      </c>
      <c r="BN119" s="2" t="str">
        <f t="shared" si="88"/>
        <v>LH</v>
      </c>
      <c r="BO119" s="2">
        <f>IF(AND(COUNTIF(J119:W119,"&gt;0")&gt;6,COUNTIF(J119:W119,"&gt;0")=SUM(BR119:CE119)),SUM(BR119:CE119),0)</f>
        <v>0</v>
      </c>
      <c r="BP119" s="2">
        <f t="shared" si="151"/>
        <v>0</v>
      </c>
      <c r="BR119" s="2">
        <f t="shared" si="166"/>
        <v>1</v>
      </c>
    </row>
    <row r="120" spans="1:83" x14ac:dyDescent="0.25">
      <c r="A120" s="10" t="str">
        <f>IF(AND(MID(B120,11,2)="10",MID(B120,7,2)="SV",MID(B120,3,1)="T"),"ТА-1  -  "&amp;VLOOKUP("SVT",Справочники!$B$100:$C$115,2,FALSE),IF(MID(B120,1,2)="00",VLOOKUP(MID(B120,7,2),Справочники!$B$100:$C$115,2,FALSE),IF(MID(B120,3,1)="K","КА",IF(MID(B120,3,1)="T","ТА","-"))&amp;"-"&amp;MID(B120,1,2)*1&amp;IF(MID(B120,IF(MID(B120,11,2)="09",10,9),1)="A","А","")&amp;IF(MID(B120,IF(MID(B120,11,2)="09",10,9),1)="B","Б","")&amp;"  -  "&amp;VLOOKUP(IF(AND(MID(B120,7,2)="SV",MID(B120,3,1)="T"),"SVT",MID(B120,7,2)),Справочники!$B$100:$C$115,2,FALSE)))</f>
        <v>КА-2А  -  ЧЧР</v>
      </c>
      <c r="B120" s="15" t="s">
        <v>1241</v>
      </c>
      <c r="C120" s="18"/>
      <c r="D120" s="18"/>
      <c r="E120" s="22"/>
      <c r="F120" s="22"/>
      <c r="G120" s="22"/>
      <c r="H120" s="20">
        <f t="shared" ca="1" si="86"/>
        <v>0</v>
      </c>
      <c r="I120" s="16" t="str">
        <f t="shared" si="87"/>
        <v>02K002LHAN26</v>
      </c>
      <c r="J120" s="54">
        <v>0</v>
      </c>
      <c r="K120" s="54">
        <v>0</v>
      </c>
      <c r="L120" s="54">
        <v>14</v>
      </c>
      <c r="M120" s="54">
        <v>24</v>
      </c>
      <c r="N120" s="54">
        <v>24</v>
      </c>
      <c r="O120" s="54">
        <v>24</v>
      </c>
      <c r="P120" s="54">
        <v>24</v>
      </c>
      <c r="Q120" s="54">
        <v>24</v>
      </c>
      <c r="R120" s="54">
        <v>24</v>
      </c>
      <c r="S120" s="54">
        <v>24</v>
      </c>
      <c r="T120" s="54">
        <v>24</v>
      </c>
      <c r="U120" s="54">
        <v>24</v>
      </c>
      <c r="V120" s="54">
        <v>24</v>
      </c>
      <c r="W120" s="56">
        <v>24</v>
      </c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  <c r="AZ120" s="2">
        <f t="shared" ca="1" si="150"/>
        <v>0</v>
      </c>
      <c r="BA120" s="2">
        <f t="shared" ca="1" si="134"/>
        <v>0</v>
      </c>
      <c r="BB120" s="2">
        <f t="shared" ca="1" si="134"/>
        <v>0</v>
      </c>
      <c r="BC120" s="2">
        <f t="shared" ca="1" si="134"/>
        <v>0</v>
      </c>
      <c r="BD120" s="2">
        <f t="shared" ca="1" si="134"/>
        <v>0</v>
      </c>
      <c r="BE120" s="2">
        <f t="shared" ca="1" si="134"/>
        <v>0</v>
      </c>
      <c r="BF120" s="2">
        <f t="shared" ca="1" si="134"/>
        <v>0</v>
      </c>
      <c r="BG120" s="2">
        <f t="shared" ca="1" si="134"/>
        <v>0</v>
      </c>
      <c r="BH120" s="2">
        <f t="shared" ca="1" si="118"/>
        <v>0</v>
      </c>
      <c r="BI120" s="2">
        <f t="shared" ca="1" si="118"/>
        <v>0</v>
      </c>
      <c r="BJ120" s="2">
        <f t="shared" ca="1" si="118"/>
        <v>0</v>
      </c>
      <c r="BK120" s="2">
        <f t="shared" ca="1" si="118"/>
        <v>0</v>
      </c>
      <c r="BL120" s="2">
        <f t="shared" ca="1" si="118"/>
        <v>0</v>
      </c>
      <c r="BM120" s="2">
        <f t="shared" ca="1" si="118"/>
        <v>0</v>
      </c>
      <c r="BN120" s="2" t="str">
        <f t="shared" si="88"/>
        <v>LH</v>
      </c>
      <c r="BO120" s="2">
        <f>IF(AND(COUNTIF(J120:W120,"&gt;0")&gt;6,COUNTIF(J120:W120,"&gt;0")=SUM(BR120:CE120)),SUM(BR120:CE120),0)</f>
        <v>0</v>
      </c>
      <c r="BP120" s="2">
        <f t="shared" si="151"/>
        <v>0</v>
      </c>
      <c r="BR120" s="2">
        <f t="shared" si="166"/>
        <v>1</v>
      </c>
    </row>
    <row r="121" spans="1:83" x14ac:dyDescent="0.25">
      <c r="A121" s="10" t="str">
        <f>IF(AND(MID(B121,11,2)="10",MID(B121,7,2)="SV",MID(B121,3,1)="T"),"ТА-1  -  "&amp;VLOOKUP("SVT",Справочники!$B$100:$C$115,2,FALSE),IF(MID(B121,1,2)="00",VLOOKUP(MID(B121,7,2),Справочники!$B$100:$C$115,2,FALSE),IF(MID(B121,3,1)="K","КА",IF(MID(B121,3,1)="T","ТА","-"))&amp;"-"&amp;MID(B121,1,2)*1&amp;IF(MID(B121,IF(MID(B121,11,2)="09",10,9),1)="A","А","")&amp;IF(MID(B121,IF(MID(B121,11,2)="09",10,9),1)="B","Б","")&amp;"  -  "&amp;VLOOKUP(IF(AND(MID(B121,7,2)="SV",MID(B121,3,1)="T"),"SVT",MID(B121,7,2)),Справочники!$B$100:$C$115,2,FALSE)))</f>
        <v>КА-2Б  -  ЧЧР</v>
      </c>
      <c r="B121" s="15" t="s">
        <v>1242</v>
      </c>
      <c r="C121" s="18"/>
      <c r="D121" s="18"/>
      <c r="E121" s="22"/>
      <c r="F121" s="22"/>
      <c r="G121" s="22"/>
      <c r="H121" s="20">
        <f t="shared" ca="1" si="86"/>
        <v>0</v>
      </c>
      <c r="I121" s="16" t="str">
        <f t="shared" si="87"/>
        <v>02K002LHBN26</v>
      </c>
      <c r="J121" s="54">
        <v>24</v>
      </c>
      <c r="K121" s="54">
        <v>24</v>
      </c>
      <c r="L121" s="54">
        <v>24</v>
      </c>
      <c r="M121" s="54">
        <v>24</v>
      </c>
      <c r="N121" s="54">
        <v>24</v>
      </c>
      <c r="O121" s="54">
        <v>24</v>
      </c>
      <c r="P121" s="54">
        <v>24</v>
      </c>
      <c r="Q121" s="54">
        <v>24</v>
      </c>
      <c r="R121" s="54">
        <v>24</v>
      </c>
      <c r="S121" s="54">
        <v>24</v>
      </c>
      <c r="T121" s="54">
        <v>24</v>
      </c>
      <c r="U121" s="54">
        <v>24</v>
      </c>
      <c r="V121" s="54">
        <v>24</v>
      </c>
      <c r="W121" s="56">
        <v>24</v>
      </c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2">
        <f t="shared" ca="1" si="150"/>
        <v>0</v>
      </c>
      <c r="BA121" s="2">
        <f t="shared" ca="1" si="134"/>
        <v>0</v>
      </c>
      <c r="BB121" s="2">
        <f t="shared" ca="1" si="134"/>
        <v>0</v>
      </c>
      <c r="BC121" s="2">
        <f t="shared" ca="1" si="134"/>
        <v>0</v>
      </c>
      <c r="BD121" s="2">
        <f t="shared" ca="1" si="134"/>
        <v>0</v>
      </c>
      <c r="BE121" s="2">
        <f t="shared" ca="1" si="134"/>
        <v>0</v>
      </c>
      <c r="BF121" s="2">
        <f t="shared" ca="1" si="134"/>
        <v>0</v>
      </c>
      <c r="BG121" s="2">
        <f t="shared" ca="1" si="134"/>
        <v>0</v>
      </c>
      <c r="BH121" s="2">
        <f t="shared" ca="1" si="118"/>
        <v>0</v>
      </c>
      <c r="BI121" s="2">
        <f t="shared" ca="1" si="118"/>
        <v>0</v>
      </c>
      <c r="BJ121" s="2">
        <f t="shared" ca="1" si="118"/>
        <v>0</v>
      </c>
      <c r="BK121" s="2">
        <f t="shared" ca="1" si="118"/>
        <v>0</v>
      </c>
      <c r="BL121" s="2">
        <f t="shared" ca="1" si="118"/>
        <v>0</v>
      </c>
      <c r="BM121" s="2">
        <f t="shared" ca="1" si="118"/>
        <v>0</v>
      </c>
      <c r="BN121" s="2" t="str">
        <f t="shared" si="88"/>
        <v>LH</v>
      </c>
      <c r="BO121" s="2">
        <f>IF(AND(COUNTIF(J121:W121,"&gt;0")&gt;6,COUNTIF(J121:W121,"&gt;0")=SUM(BR121:CE121)),SUM(BR121:CE121),0)</f>
        <v>0</v>
      </c>
      <c r="BP121" s="2">
        <f t="shared" si="151"/>
        <v>0</v>
      </c>
      <c r="BR121" s="2">
        <f t="shared" si="166"/>
        <v>1</v>
      </c>
    </row>
    <row r="122" spans="1:83" x14ac:dyDescent="0.25">
      <c r="A122" s="10" t="str">
        <f>IF(AND(MID(B122,11,2)="10",MID(B122,7,2)="SV",MID(B122,3,1)="T"),"ТА-1  -  "&amp;VLOOKUP("SVT",Справочники!$B$100:$C$115,2,FALSE),IF(MID(B122,1,2)="00",VLOOKUP(MID(B122,7,2),Справочники!$B$100:$C$115,2,FALSE),IF(MID(B122,3,1)="K","КА",IF(MID(B122,3,1)="T","ТА","-"))&amp;"-"&amp;MID(B122,1,2)*1&amp;IF(MID(B122,IF(MID(B122,11,2)="09",10,9),1)="A","А","")&amp;IF(MID(B122,IF(MID(B122,11,2)="09",10,9),1)="B","Б","")&amp;"  -  "&amp;VLOOKUP(IF(AND(MID(B122,7,2)="SV",MID(B122,3,1)="T"),"SVT",MID(B122,7,2)),Справочники!$B$100:$C$115,2,FALSE)))</f>
        <v>КА-3А  -  ЧЧР</v>
      </c>
      <c r="B122" s="15" t="s">
        <v>1243</v>
      </c>
      <c r="C122" s="18"/>
      <c r="D122" s="18"/>
      <c r="E122" s="22"/>
      <c r="F122" s="22"/>
      <c r="G122" s="22"/>
      <c r="H122" s="20">
        <f t="shared" ca="1" si="86"/>
        <v>0</v>
      </c>
      <c r="I122" s="16" t="str">
        <f t="shared" si="87"/>
        <v>03K002LHAN26</v>
      </c>
      <c r="J122" s="54">
        <v>24</v>
      </c>
      <c r="K122" s="54">
        <v>24</v>
      </c>
      <c r="L122" s="54">
        <v>24</v>
      </c>
      <c r="M122" s="54">
        <v>24</v>
      </c>
      <c r="N122" s="54">
        <v>24</v>
      </c>
      <c r="O122" s="54">
        <v>24</v>
      </c>
      <c r="P122" s="54">
        <v>24</v>
      </c>
      <c r="Q122" s="54">
        <v>24</v>
      </c>
      <c r="R122" s="54">
        <v>24</v>
      </c>
      <c r="S122" s="54">
        <v>24</v>
      </c>
      <c r="T122" s="54">
        <v>24</v>
      </c>
      <c r="U122" s="54">
        <v>24</v>
      </c>
      <c r="V122" s="54">
        <v>2.5</v>
      </c>
      <c r="W122" s="56">
        <v>0</v>
      </c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2">
        <f t="shared" ca="1" si="150"/>
        <v>0</v>
      </c>
      <c r="BA122" s="2">
        <f t="shared" ca="1" si="134"/>
        <v>0</v>
      </c>
      <c r="BB122" s="2">
        <f t="shared" ca="1" si="134"/>
        <v>0</v>
      </c>
      <c r="BC122" s="2">
        <f t="shared" ca="1" si="134"/>
        <v>0</v>
      </c>
      <c r="BD122" s="2">
        <f t="shared" ca="1" si="134"/>
        <v>0</v>
      </c>
      <c r="BE122" s="2">
        <f t="shared" ca="1" si="134"/>
        <v>0</v>
      </c>
      <c r="BF122" s="2">
        <f t="shared" ca="1" si="134"/>
        <v>0</v>
      </c>
      <c r="BG122" s="2">
        <f t="shared" ca="1" si="134"/>
        <v>0</v>
      </c>
      <c r="BH122" s="2">
        <f t="shared" ca="1" si="118"/>
        <v>0</v>
      </c>
      <c r="BI122" s="2">
        <f t="shared" ca="1" si="118"/>
        <v>0</v>
      </c>
      <c r="BJ122" s="2">
        <f t="shared" ca="1" si="118"/>
        <v>0</v>
      </c>
      <c r="BK122" s="2">
        <f t="shared" ca="1" si="118"/>
        <v>0</v>
      </c>
      <c r="BL122" s="2">
        <f t="shared" ca="1" si="118"/>
        <v>0</v>
      </c>
      <c r="BM122" s="2">
        <f t="shared" ca="1" si="118"/>
        <v>0</v>
      </c>
      <c r="BN122" s="2" t="str">
        <f t="shared" si="88"/>
        <v>LH</v>
      </c>
      <c r="BP122" s="2">
        <f t="shared" si="151"/>
        <v>1</v>
      </c>
      <c r="BR122" s="2">
        <f t="shared" si="166"/>
        <v>0</v>
      </c>
    </row>
    <row r="123" spans="1:83" x14ac:dyDescent="0.25">
      <c r="A123" s="10" t="str">
        <f>IF(AND(MID(B123,11,2)="10",MID(B123,7,2)="SV",MID(B123,3,1)="T"),"ТА-1  -  "&amp;VLOOKUP("SVT",Справочники!$B$100:$C$115,2,FALSE),IF(MID(B123,1,2)="00",VLOOKUP(MID(B123,7,2),Справочники!$B$100:$C$115,2,FALSE),IF(MID(B123,3,1)="K","КА",IF(MID(B123,3,1)="T","ТА","-"))&amp;"-"&amp;MID(B123,1,2)*1&amp;IF(MID(B123,IF(MID(B123,11,2)="09",10,9),1)="A","А","")&amp;IF(MID(B123,IF(MID(B123,11,2)="09",10,9),1)="B","Б","")&amp;"  -  "&amp;VLOOKUP(IF(AND(MID(B123,7,2)="SV",MID(B123,3,1)="T"),"SVT",MID(B123,7,2)),Справочники!$B$100:$C$115,2,FALSE)))</f>
        <v>КА-3Б  -  ЧЧР</v>
      </c>
      <c r="B123" s="15" t="s">
        <v>1244</v>
      </c>
      <c r="C123" s="18"/>
      <c r="D123" s="18"/>
      <c r="E123" s="22"/>
      <c r="F123" s="22"/>
      <c r="G123" s="22"/>
      <c r="H123" s="20">
        <f t="shared" ca="1" si="86"/>
        <v>0</v>
      </c>
      <c r="I123" s="16" t="str">
        <f t="shared" si="87"/>
        <v>03K002LHBN26</v>
      </c>
      <c r="J123" s="54">
        <v>24</v>
      </c>
      <c r="K123" s="54">
        <v>24</v>
      </c>
      <c r="L123" s="54">
        <v>24</v>
      </c>
      <c r="M123" s="54">
        <v>24</v>
      </c>
      <c r="N123" s="54">
        <v>24</v>
      </c>
      <c r="O123" s="54">
        <v>24</v>
      </c>
      <c r="P123" s="54">
        <v>24</v>
      </c>
      <c r="Q123" s="54">
        <v>24</v>
      </c>
      <c r="R123" s="54">
        <v>24</v>
      </c>
      <c r="S123" s="54">
        <v>24</v>
      </c>
      <c r="T123" s="54">
        <v>24</v>
      </c>
      <c r="U123" s="54">
        <v>24</v>
      </c>
      <c r="V123" s="54">
        <v>2.5</v>
      </c>
      <c r="W123" s="56">
        <v>0</v>
      </c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2">
        <f t="shared" ca="1" si="150"/>
        <v>0</v>
      </c>
      <c r="BA123" s="2">
        <f t="shared" ca="1" si="134"/>
        <v>0</v>
      </c>
      <c r="BB123" s="2">
        <f t="shared" ca="1" si="134"/>
        <v>0</v>
      </c>
      <c r="BC123" s="2">
        <f t="shared" ca="1" si="134"/>
        <v>0</v>
      </c>
      <c r="BD123" s="2">
        <f t="shared" ca="1" si="134"/>
        <v>0</v>
      </c>
      <c r="BE123" s="2">
        <f t="shared" ca="1" si="134"/>
        <v>0</v>
      </c>
      <c r="BF123" s="2">
        <f t="shared" ca="1" si="134"/>
        <v>0</v>
      </c>
      <c r="BG123" s="2">
        <f t="shared" ca="1" si="134"/>
        <v>0</v>
      </c>
      <c r="BH123" s="2">
        <f t="shared" ca="1" si="118"/>
        <v>0</v>
      </c>
      <c r="BI123" s="2">
        <f t="shared" ca="1" si="118"/>
        <v>0</v>
      </c>
      <c r="BJ123" s="2">
        <f t="shared" ca="1" si="118"/>
        <v>0</v>
      </c>
      <c r="BK123" s="2">
        <f t="shared" ca="1" si="118"/>
        <v>0</v>
      </c>
      <c r="BL123" s="2">
        <f t="shared" ca="1" si="118"/>
        <v>0</v>
      </c>
      <c r="BM123" s="2">
        <f t="shared" ca="1" si="118"/>
        <v>0</v>
      </c>
      <c r="BN123" s="2" t="str">
        <f t="shared" si="88"/>
        <v>LH</v>
      </c>
      <c r="BP123" s="2">
        <f t="shared" si="151"/>
        <v>1</v>
      </c>
      <c r="BR123" s="2">
        <f t="shared" si="166"/>
        <v>0</v>
      </c>
    </row>
    <row r="124" spans="1:83" x14ac:dyDescent="0.25">
      <c r="A124" s="10" t="str">
        <f>IF(AND(MID(B124,11,2)="10",MID(B124,7,2)="SV",MID(B124,3,1)="T"),"ТА-1  -  "&amp;VLOOKUP("SVT",Справочники!$B$100:$C$115,2,FALSE),IF(MID(B124,1,2)="00",VLOOKUP(MID(B124,7,2),Справочники!$B$100:$C$115,2,FALSE),IF(MID(B124,3,1)="K","КА",IF(MID(B124,3,1)="T","ТА","-"))&amp;"-"&amp;MID(B124,1,2)*1&amp;IF(MID(B124,IF(MID(B124,11,2)="09",10,9),1)="A","А","")&amp;IF(MID(B124,IF(MID(B124,11,2)="09",10,9),1)="B","Б","")&amp;"  -  "&amp;VLOOKUP(IF(AND(MID(B124,7,2)="SV",MID(B124,3,1)="T"),"SVT",MID(B124,7,2)),Справочники!$B$100:$C$115,2,FALSE)))</f>
        <v>КА-4А  -  ЧЧР</v>
      </c>
      <c r="B124" s="15" t="s">
        <v>1245</v>
      </c>
      <c r="C124" s="18"/>
      <c r="D124" s="18"/>
      <c r="E124" s="22"/>
      <c r="F124" s="22"/>
      <c r="G124" s="22"/>
      <c r="H124" s="20">
        <f t="shared" ca="1" si="86"/>
        <v>0</v>
      </c>
      <c r="I124" s="16" t="str">
        <f t="shared" si="87"/>
        <v>04K002LHAN26</v>
      </c>
      <c r="J124" s="54">
        <v>24</v>
      </c>
      <c r="K124" s="54">
        <v>24</v>
      </c>
      <c r="L124" s="54">
        <v>24</v>
      </c>
      <c r="M124" s="54">
        <v>24</v>
      </c>
      <c r="N124" s="54">
        <v>24</v>
      </c>
      <c r="O124" s="54">
        <v>24</v>
      </c>
      <c r="P124" s="54">
        <v>24</v>
      </c>
      <c r="Q124" s="54">
        <v>24</v>
      </c>
      <c r="R124" s="54">
        <v>24</v>
      </c>
      <c r="S124" s="54">
        <v>24</v>
      </c>
      <c r="T124" s="54">
        <v>24</v>
      </c>
      <c r="U124" s="54">
        <v>24</v>
      </c>
      <c r="V124" s="54">
        <v>24</v>
      </c>
      <c r="W124" s="56">
        <v>24</v>
      </c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2">
        <f t="shared" ca="1" si="150"/>
        <v>0</v>
      </c>
      <c r="BA124" s="2">
        <f t="shared" ca="1" si="134"/>
        <v>0</v>
      </c>
      <c r="BB124" s="2">
        <f t="shared" ca="1" si="134"/>
        <v>0</v>
      </c>
      <c r="BC124" s="2">
        <f t="shared" ca="1" si="134"/>
        <v>0</v>
      </c>
      <c r="BD124" s="2">
        <f t="shared" ca="1" si="134"/>
        <v>0</v>
      </c>
      <c r="BE124" s="2">
        <f t="shared" ca="1" si="134"/>
        <v>0</v>
      </c>
      <c r="BF124" s="2">
        <f t="shared" ca="1" si="134"/>
        <v>0</v>
      </c>
      <c r="BG124" s="2">
        <f t="shared" ca="1" si="134"/>
        <v>0</v>
      </c>
      <c r="BH124" s="2">
        <f t="shared" ca="1" si="118"/>
        <v>0</v>
      </c>
      <c r="BI124" s="2">
        <f t="shared" ca="1" si="118"/>
        <v>0</v>
      </c>
      <c r="BJ124" s="2">
        <f t="shared" ca="1" si="118"/>
        <v>0</v>
      </c>
      <c r="BK124" s="2">
        <f t="shared" ca="1" si="118"/>
        <v>0</v>
      </c>
      <c r="BL124" s="2">
        <f t="shared" ca="1" si="118"/>
        <v>0</v>
      </c>
      <c r="BM124" s="2">
        <f t="shared" ca="1" si="118"/>
        <v>0</v>
      </c>
      <c r="BN124" s="2" t="str">
        <f t="shared" si="88"/>
        <v>LH</v>
      </c>
      <c r="BO124" s="2">
        <f>IF(AND(COUNTIF(J124:W124,"&gt;0")&gt;6,COUNTIF(J124:W124,"&gt;0")=SUM(BR124:CE124)),SUM(BR124:CE124),0)</f>
        <v>0</v>
      </c>
      <c r="BP124" s="2">
        <f t="shared" si="151"/>
        <v>0</v>
      </c>
      <c r="BR124" s="2">
        <f t="shared" si="166"/>
        <v>1</v>
      </c>
    </row>
    <row r="125" spans="1:83" x14ac:dyDescent="0.25">
      <c r="A125" s="10" t="str">
        <f>IF(AND(MID(B125,11,2)="10",MID(B125,7,2)="SV",MID(B125,3,1)="T"),"ТА-1  -  "&amp;VLOOKUP("SVT",Справочники!$B$100:$C$115,2,FALSE),IF(MID(B125,1,2)="00",VLOOKUP(MID(B125,7,2),Справочники!$B$100:$C$115,2,FALSE),IF(MID(B125,3,1)="K","КА",IF(MID(B125,3,1)="T","ТА","-"))&amp;"-"&amp;MID(B125,1,2)*1&amp;IF(MID(B125,IF(MID(B125,11,2)="09",10,9),1)="A","А","")&amp;IF(MID(B125,IF(MID(B125,11,2)="09",10,9),1)="B","Б","")&amp;"  -  "&amp;VLOOKUP(IF(AND(MID(B125,7,2)="SV",MID(B125,3,1)="T"),"SVT",MID(B125,7,2)),Справочники!$B$100:$C$115,2,FALSE)))</f>
        <v>КА-4Б  -  ЧЧР</v>
      </c>
      <c r="B125" s="15" t="s">
        <v>1246</v>
      </c>
      <c r="C125" s="18"/>
      <c r="D125" s="18"/>
      <c r="E125" s="22"/>
      <c r="F125" s="22"/>
      <c r="G125" s="22"/>
      <c r="H125" s="20">
        <f t="shared" ca="1" si="86"/>
        <v>0</v>
      </c>
      <c r="I125" s="16" t="str">
        <f t="shared" si="87"/>
        <v>04K002LHBN26</v>
      </c>
      <c r="J125" s="54">
        <v>24</v>
      </c>
      <c r="K125" s="54">
        <v>24</v>
      </c>
      <c r="L125" s="54">
        <v>24</v>
      </c>
      <c r="M125" s="54">
        <v>24</v>
      </c>
      <c r="N125" s="54">
        <v>24</v>
      </c>
      <c r="O125" s="54">
        <v>24</v>
      </c>
      <c r="P125" s="54">
        <v>24</v>
      </c>
      <c r="Q125" s="54">
        <v>24</v>
      </c>
      <c r="R125" s="54">
        <v>24</v>
      </c>
      <c r="S125" s="54">
        <v>24</v>
      </c>
      <c r="T125" s="54">
        <v>24</v>
      </c>
      <c r="U125" s="54">
        <v>24</v>
      </c>
      <c r="V125" s="54">
        <v>24</v>
      </c>
      <c r="W125" s="56">
        <v>24</v>
      </c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2">
        <f t="shared" ca="1" si="150"/>
        <v>0</v>
      </c>
      <c r="BA125" s="2">
        <f t="shared" ca="1" si="134"/>
        <v>0</v>
      </c>
      <c r="BB125" s="2">
        <f t="shared" ca="1" si="134"/>
        <v>0</v>
      </c>
      <c r="BC125" s="2">
        <f t="shared" ca="1" si="134"/>
        <v>0</v>
      </c>
      <c r="BD125" s="2">
        <f t="shared" ca="1" si="134"/>
        <v>0</v>
      </c>
      <c r="BE125" s="2">
        <f t="shared" ca="1" si="134"/>
        <v>0</v>
      </c>
      <c r="BF125" s="2">
        <f t="shared" ca="1" si="134"/>
        <v>0</v>
      </c>
      <c r="BG125" s="2">
        <f t="shared" ca="1" si="134"/>
        <v>0</v>
      </c>
      <c r="BH125" s="2">
        <f t="shared" ca="1" si="118"/>
        <v>0</v>
      </c>
      <c r="BI125" s="2">
        <f t="shared" ca="1" si="118"/>
        <v>0</v>
      </c>
      <c r="BJ125" s="2">
        <f t="shared" ca="1" si="118"/>
        <v>0</v>
      </c>
      <c r="BK125" s="2">
        <f t="shared" ca="1" si="118"/>
        <v>0</v>
      </c>
      <c r="BL125" s="2">
        <f t="shared" ca="1" si="118"/>
        <v>0</v>
      </c>
      <c r="BM125" s="2">
        <f t="shared" ca="1" si="118"/>
        <v>0</v>
      </c>
      <c r="BN125" s="2" t="str">
        <f t="shared" si="88"/>
        <v>LH</v>
      </c>
      <c r="BO125" s="2">
        <f>IF(AND(COUNTIF(J125:W125,"&gt;0")&gt;6,COUNTIF(J125:W125,"&gt;0")=SUM(BR125:CE125)),SUM(BR125:CE125),0)</f>
        <v>0</v>
      </c>
      <c r="BP125" s="2">
        <f t="shared" si="151"/>
        <v>0</v>
      </c>
      <c r="BR125" s="2">
        <f t="shared" si="166"/>
        <v>1</v>
      </c>
    </row>
    <row r="126" spans="1:83" x14ac:dyDescent="0.25">
      <c r="A126" s="10" t="str">
        <f>IF(AND(MID(B126,11,2)="10",MID(B126,7,2)="SV",MID(B126,3,1)="T"),"ТА-1  -  "&amp;VLOOKUP("SVT",Справочники!$B$100:$C$115,2,FALSE),IF(MID(B126,1,2)="00",VLOOKUP(MID(B126,7,2),Справочники!$B$100:$C$115,2,FALSE),IF(MID(B126,3,1)="K","КА",IF(MID(B126,3,1)="T","ТА","-"))&amp;"-"&amp;MID(B126,1,2)*1&amp;IF(MID(B126,IF(MID(B126,11,2)="09",10,9),1)="A","А","")&amp;IF(MID(B126,IF(MID(B126,11,2)="09",10,9),1)="B","Б","")&amp;"  -  "&amp;VLOOKUP(IF(AND(MID(B126,7,2)="SV",MID(B126,3,1)="T"),"SVT",MID(B126,7,2)),Справочники!$B$100:$C$115,2,FALSE)))</f>
        <v>КА-5  -  ЧЧР</v>
      </c>
      <c r="B126" s="15" t="s">
        <v>1247</v>
      </c>
      <c r="C126" s="18"/>
      <c r="D126" s="18"/>
      <c r="E126" s="22"/>
      <c r="F126" s="22"/>
      <c r="G126" s="22"/>
      <c r="H126" s="20">
        <f t="shared" ca="1" si="86"/>
        <v>0</v>
      </c>
      <c r="I126" s="16" t="str">
        <f t="shared" si="87"/>
        <v>05K002LH0L26</v>
      </c>
      <c r="J126" s="54">
        <v>0</v>
      </c>
      <c r="K126" s="54">
        <v>0</v>
      </c>
      <c r="L126" s="54">
        <v>0</v>
      </c>
      <c r="M126" s="54">
        <v>23.833333333333332</v>
      </c>
      <c r="N126" s="54">
        <v>24</v>
      </c>
      <c r="O126" s="54">
        <v>24</v>
      </c>
      <c r="P126" s="54">
        <v>24</v>
      </c>
      <c r="Q126" s="54">
        <v>24</v>
      </c>
      <c r="R126" s="54">
        <v>24</v>
      </c>
      <c r="S126" s="54">
        <v>24</v>
      </c>
      <c r="T126" s="54">
        <v>24</v>
      </c>
      <c r="U126" s="54">
        <v>24</v>
      </c>
      <c r="V126" s="54">
        <v>24</v>
      </c>
      <c r="W126" s="56">
        <v>24</v>
      </c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2">
        <f t="shared" ca="1" si="150"/>
        <v>0</v>
      </c>
      <c r="BA126" s="2">
        <f t="shared" ca="1" si="134"/>
        <v>0</v>
      </c>
      <c r="BB126" s="2">
        <f t="shared" ca="1" si="134"/>
        <v>0</v>
      </c>
      <c r="BC126" s="2">
        <f t="shared" ca="1" si="134"/>
        <v>0</v>
      </c>
      <c r="BD126" s="2">
        <f t="shared" ca="1" si="134"/>
        <v>0</v>
      </c>
      <c r="BE126" s="2">
        <f t="shared" ca="1" si="134"/>
        <v>0</v>
      </c>
      <c r="BF126" s="2">
        <f t="shared" ca="1" si="134"/>
        <v>0</v>
      </c>
      <c r="BG126" s="2">
        <f t="shared" ca="1" si="134"/>
        <v>0</v>
      </c>
      <c r="BH126" s="2">
        <f t="shared" ca="1" si="118"/>
        <v>0</v>
      </c>
      <c r="BI126" s="2">
        <f t="shared" ca="1" si="118"/>
        <v>0</v>
      </c>
      <c r="BJ126" s="2">
        <f t="shared" ca="1" si="118"/>
        <v>0</v>
      </c>
      <c r="BK126" s="2">
        <f t="shared" ca="1" si="118"/>
        <v>0</v>
      </c>
      <c r="BL126" s="2">
        <f t="shared" ca="1" si="118"/>
        <v>0</v>
      </c>
      <c r="BM126" s="2">
        <f t="shared" ca="1" si="118"/>
        <v>0</v>
      </c>
      <c r="BN126" s="2" t="str">
        <f t="shared" si="88"/>
        <v>LH</v>
      </c>
      <c r="BO126" s="2">
        <f>IF(AND(COUNTIF(J126:W126,"&gt;0")&gt;6,COUNTIF(J126:W126,"&gt;0")=SUM(BR126:CE126)),SUM(BR126:CE126),0)</f>
        <v>0</v>
      </c>
      <c r="BP126" s="2">
        <f t="shared" si="151"/>
        <v>0</v>
      </c>
      <c r="BR126" s="2">
        <f t="shared" si="166"/>
        <v>1</v>
      </c>
    </row>
    <row r="127" spans="1:83" x14ac:dyDescent="0.25">
      <c r="A127" s="10" t="str">
        <f>IF(AND(MID(B127,11,2)="10",MID(B127,7,2)="SV",MID(B127,3,1)="T"),"ТА-1  -  "&amp;VLOOKUP("SVT",Справочники!$B$100:$C$115,2,FALSE),IF(MID(B127,1,2)="00",VLOOKUP(MID(B127,7,2),Справочники!$B$100:$C$115,2,FALSE),IF(MID(B127,3,1)="K","КА",IF(MID(B127,3,1)="T","ТА","-"))&amp;"-"&amp;MID(B127,1,2)*1&amp;IF(MID(B127,IF(MID(B127,11,2)="09",10,9),1)="A","А","")&amp;IF(MID(B127,IF(MID(B127,11,2)="09",10,9),1)="B","Б","")&amp;"  -  "&amp;VLOOKUP(IF(AND(MID(B127,7,2)="SV",MID(B127,3,1)="T"),"SVT",MID(B127,7,2)),Справочники!$B$100:$C$115,2,FALSE)))</f>
        <v>КА-6  -  ЧЧР</v>
      </c>
      <c r="B127" s="15" t="s">
        <v>1248</v>
      </c>
      <c r="C127" s="18"/>
      <c r="D127" s="18"/>
      <c r="E127" s="22"/>
      <c r="F127" s="22"/>
      <c r="G127" s="22"/>
      <c r="H127" s="20">
        <f t="shared" ca="1" si="86"/>
        <v>0</v>
      </c>
      <c r="I127" s="16" t="str">
        <f t="shared" si="87"/>
        <v>06K002LH0L26</v>
      </c>
      <c r="J127" s="54">
        <v>0</v>
      </c>
      <c r="K127" s="54">
        <v>0</v>
      </c>
      <c r="L127" s="54">
        <v>0</v>
      </c>
      <c r="M127" s="54">
        <v>0</v>
      </c>
      <c r="N127" s="54">
        <v>0</v>
      </c>
      <c r="O127" s="54">
        <v>0</v>
      </c>
      <c r="P127" s="54">
        <v>0</v>
      </c>
      <c r="Q127" s="54">
        <v>0</v>
      </c>
      <c r="R127" s="54">
        <v>0</v>
      </c>
      <c r="S127" s="54">
        <v>0</v>
      </c>
      <c r="T127" s="54">
        <v>0</v>
      </c>
      <c r="U127" s="54">
        <v>0</v>
      </c>
      <c r="V127" s="54">
        <v>0</v>
      </c>
      <c r="W127" s="56">
        <v>0</v>
      </c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2">
        <f t="shared" ca="1" si="150"/>
        <v>0</v>
      </c>
      <c r="BA127" s="2">
        <f t="shared" ca="1" si="134"/>
        <v>0</v>
      </c>
      <c r="BB127" s="2">
        <f t="shared" ca="1" si="134"/>
        <v>0</v>
      </c>
      <c r="BC127" s="2">
        <f t="shared" ca="1" si="134"/>
        <v>0</v>
      </c>
      <c r="BD127" s="2">
        <f t="shared" ca="1" si="134"/>
        <v>0</v>
      </c>
      <c r="BE127" s="2">
        <f t="shared" ca="1" si="134"/>
        <v>0</v>
      </c>
      <c r="BF127" s="2">
        <f t="shared" ca="1" si="134"/>
        <v>0</v>
      </c>
      <c r="BG127" s="2">
        <f t="shared" ca="1" si="134"/>
        <v>0</v>
      </c>
      <c r="BH127" s="2">
        <f t="shared" ca="1" si="118"/>
        <v>0</v>
      </c>
      <c r="BI127" s="2">
        <f t="shared" ca="1" si="118"/>
        <v>0</v>
      </c>
      <c r="BJ127" s="2">
        <f t="shared" ca="1" si="118"/>
        <v>0</v>
      </c>
      <c r="BK127" s="2">
        <f t="shared" ca="1" si="118"/>
        <v>0</v>
      </c>
      <c r="BL127" s="2">
        <f t="shared" ca="1" si="118"/>
        <v>0</v>
      </c>
      <c r="BM127" s="2">
        <f t="shared" ca="1" si="118"/>
        <v>0</v>
      </c>
      <c r="BN127" s="2" t="str">
        <f t="shared" si="88"/>
        <v>LH</v>
      </c>
      <c r="BP127" s="2">
        <f t="shared" si="151"/>
        <v>0</v>
      </c>
      <c r="BR127" s="2">
        <f t="shared" si="166"/>
        <v>0</v>
      </c>
    </row>
    <row r="128" spans="1:83" x14ac:dyDescent="0.25">
      <c r="A128" s="10" t="str">
        <f>IF(AND(MID(B128,11,2)="10",MID(B128,7,2)="SV",MID(B128,3,1)="T"),"ТА-1  -  "&amp;VLOOKUP("SVT",Справочники!$B$100:$C$115,2,FALSE),IF(MID(B128,1,2)="00",VLOOKUP(MID(B128,7,2),Справочники!$B$100:$C$115,2,FALSE),IF(MID(B128,3,1)="K","КА",IF(MID(B128,3,1)="T","ТА","-"))&amp;"-"&amp;MID(B128,1,2)*1&amp;IF(MID(B128,IF(MID(B128,11,2)="09",10,9),1)="A","А","")&amp;IF(MID(B128,IF(MID(B128,11,2)="09",10,9),1)="B","Б","")&amp;"  -  "&amp;VLOOKUP(IF(AND(MID(B128,7,2)="SV",MID(B128,3,1)="T"),"SVT",MID(B128,7,2)),Справочники!$B$100:$C$115,2,FALSE)))</f>
        <v>КА-7  -  ЧЧР</v>
      </c>
      <c r="B128" s="15" t="s">
        <v>1249</v>
      </c>
      <c r="C128" s="18"/>
      <c r="D128" s="18"/>
      <c r="E128" s="22"/>
      <c r="F128" s="22"/>
      <c r="G128" s="22"/>
      <c r="H128" s="20">
        <f t="shared" ca="1" si="86"/>
        <v>0</v>
      </c>
      <c r="I128" s="16" t="str">
        <f t="shared" si="87"/>
        <v>07K002LH0L26</v>
      </c>
      <c r="J128" s="54">
        <v>24</v>
      </c>
      <c r="K128" s="54">
        <v>24</v>
      </c>
      <c r="L128" s="54">
        <v>24</v>
      </c>
      <c r="M128" s="54">
        <v>24</v>
      </c>
      <c r="N128" s="54">
        <v>24</v>
      </c>
      <c r="O128" s="54">
        <v>24</v>
      </c>
      <c r="P128" s="54">
        <v>24</v>
      </c>
      <c r="Q128" s="54">
        <v>24</v>
      </c>
      <c r="R128" s="54">
        <v>24</v>
      </c>
      <c r="S128" s="54">
        <v>24</v>
      </c>
      <c r="T128" s="54">
        <v>24</v>
      </c>
      <c r="U128" s="54">
        <v>24</v>
      </c>
      <c r="V128" s="54">
        <v>24</v>
      </c>
      <c r="W128" s="56">
        <v>24</v>
      </c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  <c r="AX128" s="55"/>
      <c r="AY128" s="55"/>
      <c r="AZ128" s="2">
        <f t="shared" ca="1" si="150"/>
        <v>0</v>
      </c>
      <c r="BA128" s="2">
        <f t="shared" ca="1" si="134"/>
        <v>0</v>
      </c>
      <c r="BB128" s="2">
        <f t="shared" ca="1" si="134"/>
        <v>0</v>
      </c>
      <c r="BC128" s="2">
        <f t="shared" ca="1" si="134"/>
        <v>0</v>
      </c>
      <c r="BD128" s="2">
        <f t="shared" ca="1" si="134"/>
        <v>0</v>
      </c>
      <c r="BE128" s="2">
        <f t="shared" ca="1" si="134"/>
        <v>0</v>
      </c>
      <c r="BF128" s="2">
        <f t="shared" ca="1" si="134"/>
        <v>0</v>
      </c>
      <c r="BG128" s="2">
        <f t="shared" ca="1" si="134"/>
        <v>0</v>
      </c>
      <c r="BH128" s="2">
        <f t="shared" ca="1" si="118"/>
        <v>0</v>
      </c>
      <c r="BI128" s="2">
        <f t="shared" ca="1" si="118"/>
        <v>0</v>
      </c>
      <c r="BJ128" s="2">
        <f t="shared" ca="1" si="118"/>
        <v>0</v>
      </c>
      <c r="BK128" s="2">
        <f t="shared" ca="1" si="118"/>
        <v>0</v>
      </c>
      <c r="BL128" s="2">
        <f t="shared" ca="1" si="118"/>
        <v>0</v>
      </c>
      <c r="BM128" s="2">
        <f t="shared" ca="1" si="118"/>
        <v>0</v>
      </c>
      <c r="BN128" s="2" t="str">
        <f t="shared" si="88"/>
        <v>LH</v>
      </c>
      <c r="BO128" s="2">
        <f>IF(AND(COUNTIF(J128:W128,"&gt;0")&gt;6,COUNTIF(J128:W128,"&gt;0")=SUM(BR128:CE128)),SUM(BR128:CE128),0)</f>
        <v>0</v>
      </c>
      <c r="BP128" s="2">
        <f t="shared" si="151"/>
        <v>0</v>
      </c>
      <c r="BR128" s="2">
        <f t="shared" si="166"/>
        <v>1</v>
      </c>
    </row>
    <row r="129" spans="1:70" x14ac:dyDescent="0.25">
      <c r="A129" s="10" t="str">
        <f>IF(AND(MID(B129,11,2)="10",MID(B129,7,2)="SV",MID(B129,3,1)="T"),"ТА-1  -  "&amp;VLOOKUP("SVT",Справочники!$B$100:$C$115,2,FALSE),IF(MID(B129,1,2)="00",VLOOKUP(MID(B129,7,2),Справочники!$B$100:$C$115,2,FALSE),IF(MID(B129,3,1)="K","КА",IF(MID(B129,3,1)="T","ТА","-"))&amp;"-"&amp;MID(B129,1,2)*1&amp;IF(MID(B129,IF(MID(B129,11,2)="09",10,9),1)="A","А","")&amp;IF(MID(B129,IF(MID(B129,11,2)="09",10,9),1)="B","Б","")&amp;"  -  "&amp;VLOOKUP(IF(AND(MID(B129,7,2)="SV",MID(B129,3,1)="T"),"SVT",MID(B129,7,2)),Справочники!$B$100:$C$115,2,FALSE)))</f>
        <v>КА-8  -  ЧЧР</v>
      </c>
      <c r="B129" s="15" t="s">
        <v>1250</v>
      </c>
      <c r="C129" s="18"/>
      <c r="D129" s="18"/>
      <c r="E129" s="22"/>
      <c r="F129" s="22"/>
      <c r="G129" s="22"/>
      <c r="H129" s="20">
        <f t="shared" ca="1" si="86"/>
        <v>0</v>
      </c>
      <c r="I129" s="16" t="str">
        <f t="shared" si="87"/>
        <v>08K002LH0L26</v>
      </c>
      <c r="J129" s="54">
        <v>24</v>
      </c>
      <c r="K129" s="54">
        <v>24</v>
      </c>
      <c r="L129" s="54">
        <v>24</v>
      </c>
      <c r="M129" s="54">
        <v>24</v>
      </c>
      <c r="N129" s="54">
        <v>17.516666666666666</v>
      </c>
      <c r="O129" s="54">
        <v>0</v>
      </c>
      <c r="P129" s="54">
        <v>0</v>
      </c>
      <c r="Q129" s="54">
        <v>0</v>
      </c>
      <c r="R129" s="54">
        <v>0</v>
      </c>
      <c r="S129" s="54">
        <v>0</v>
      </c>
      <c r="T129" s="54">
        <v>0</v>
      </c>
      <c r="U129" s="54">
        <v>0</v>
      </c>
      <c r="V129" s="54">
        <v>0</v>
      </c>
      <c r="W129" s="56">
        <v>0</v>
      </c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5"/>
      <c r="AX129" s="55"/>
      <c r="AY129" s="55"/>
      <c r="AZ129" s="2">
        <f t="shared" ca="1" si="150"/>
        <v>0</v>
      </c>
      <c r="BA129" s="2">
        <f t="shared" ca="1" si="134"/>
        <v>0</v>
      </c>
      <c r="BB129" s="2">
        <f t="shared" ca="1" si="134"/>
        <v>0</v>
      </c>
      <c r="BC129" s="2">
        <f t="shared" ca="1" si="134"/>
        <v>0</v>
      </c>
      <c r="BD129" s="2">
        <f t="shared" ca="1" si="134"/>
        <v>0</v>
      </c>
      <c r="BE129" s="2">
        <f t="shared" ca="1" si="134"/>
        <v>0</v>
      </c>
      <c r="BF129" s="2">
        <f t="shared" ca="1" si="134"/>
        <v>0</v>
      </c>
      <c r="BG129" s="2">
        <f t="shared" ca="1" si="134"/>
        <v>0</v>
      </c>
      <c r="BH129" s="2">
        <f t="shared" ca="1" si="118"/>
        <v>0</v>
      </c>
      <c r="BI129" s="2">
        <f t="shared" ca="1" si="118"/>
        <v>0</v>
      </c>
      <c r="BJ129" s="2">
        <f t="shared" ca="1" si="118"/>
        <v>0</v>
      </c>
      <c r="BK129" s="2">
        <f t="shared" ca="1" si="118"/>
        <v>0</v>
      </c>
      <c r="BL129" s="2">
        <f t="shared" ca="1" si="118"/>
        <v>0</v>
      </c>
      <c r="BM129" s="2">
        <f t="shared" ca="1" si="118"/>
        <v>0</v>
      </c>
      <c r="BN129" s="2" t="str">
        <f t="shared" si="88"/>
        <v>LH</v>
      </c>
      <c r="BP129" s="2">
        <f t="shared" si="151"/>
        <v>0</v>
      </c>
      <c r="BR129" s="2">
        <f t="shared" si="166"/>
        <v>0</v>
      </c>
    </row>
    <row r="130" spans="1:70" x14ac:dyDescent="0.25">
      <c r="A130" s="10" t="str">
        <f>IF(AND(MID(B130,11,2)="10",MID(B130,7,2)="SV",MID(B130,3,1)="T"),"ТА-1  -  "&amp;VLOOKUP("SVT",Справочники!$B$100:$C$115,2,FALSE),IF(MID(B130,1,2)="00",VLOOKUP(MID(B130,7,2),Справочники!$B$100:$C$115,2,FALSE),IF(MID(B130,3,1)="K","КА",IF(MID(B130,3,1)="T","ТА","-"))&amp;"-"&amp;MID(B130,1,2)*1&amp;IF(MID(B130,IF(MID(B130,11,2)="09",10,9),1)="A","А","")&amp;IF(MID(B130,IF(MID(B130,11,2)="09",10,9),1)="B","Б","")&amp;"  -  "&amp;VLOOKUP(IF(AND(MID(B130,7,2)="SV",MID(B130,3,1)="T"),"SVT",MID(B130,7,2)),Справочники!$B$100:$C$115,2,FALSE)))</f>
        <v>КА-9  -  ЧЧР</v>
      </c>
      <c r="B130" s="15" t="s">
        <v>1251</v>
      </c>
      <c r="C130" s="18"/>
      <c r="D130" s="18"/>
      <c r="E130" s="22"/>
      <c r="F130" s="22"/>
      <c r="G130" s="22"/>
      <c r="H130" s="20">
        <f t="shared" ca="1" si="86"/>
        <v>0</v>
      </c>
      <c r="I130" s="16" t="str">
        <f t="shared" si="87"/>
        <v>09K002LH0L26</v>
      </c>
      <c r="J130" s="54">
        <v>24</v>
      </c>
      <c r="K130" s="54">
        <v>24</v>
      </c>
      <c r="L130" s="54">
        <v>24</v>
      </c>
      <c r="M130" s="54">
        <v>24</v>
      </c>
      <c r="N130" s="54">
        <v>24</v>
      </c>
      <c r="O130" s="54">
        <v>24</v>
      </c>
      <c r="P130" s="54">
        <v>24</v>
      </c>
      <c r="Q130" s="54">
        <v>12.333333333333332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6">
        <v>0</v>
      </c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2">
        <f t="shared" ca="1" si="150"/>
        <v>0</v>
      </c>
      <c r="BA130" s="2">
        <f t="shared" ca="1" si="134"/>
        <v>0</v>
      </c>
      <c r="BB130" s="2">
        <f t="shared" ca="1" si="134"/>
        <v>0</v>
      </c>
      <c r="BC130" s="2">
        <f t="shared" ca="1" si="134"/>
        <v>0</v>
      </c>
      <c r="BD130" s="2">
        <f t="shared" ca="1" si="134"/>
        <v>0</v>
      </c>
      <c r="BE130" s="2">
        <f t="shared" ca="1" si="134"/>
        <v>0</v>
      </c>
      <c r="BF130" s="2">
        <f t="shared" ca="1" si="134"/>
        <v>0</v>
      </c>
      <c r="BG130" s="2">
        <f t="shared" ca="1" si="134"/>
        <v>0</v>
      </c>
      <c r="BH130" s="2">
        <f t="shared" ca="1" si="118"/>
        <v>0</v>
      </c>
      <c r="BI130" s="2">
        <f t="shared" ca="1" si="118"/>
        <v>0</v>
      </c>
      <c r="BJ130" s="2">
        <f t="shared" ca="1" si="118"/>
        <v>0</v>
      </c>
      <c r="BK130" s="2">
        <f t="shared" ca="1" si="118"/>
        <v>0</v>
      </c>
      <c r="BL130" s="2">
        <f t="shared" ca="1" si="118"/>
        <v>0</v>
      </c>
      <c r="BM130" s="2">
        <f t="shared" ca="1" si="118"/>
        <v>0</v>
      </c>
      <c r="BN130" s="2" t="str">
        <f t="shared" si="88"/>
        <v>LH</v>
      </c>
      <c r="BP130" s="2">
        <f t="shared" si="151"/>
        <v>1</v>
      </c>
      <c r="BR130" s="2">
        <f t="shared" si="166"/>
        <v>0</v>
      </c>
    </row>
    <row r="131" spans="1:70" x14ac:dyDescent="0.25">
      <c r="A131" s="10" t="str">
        <f>IF(AND(MID(B131,11,2)="10",MID(B131,7,2)="SV",MID(B131,3,1)="T"),"ТА-1  -  "&amp;VLOOKUP("SVT",Справочники!$B$100:$C$115,2,FALSE),IF(MID(B131,1,2)="00",VLOOKUP(MID(B131,7,2),Справочники!$B$100:$C$115,2,FALSE),IF(MID(B131,3,1)="K","КА",IF(MID(B131,3,1)="T","ТА","-"))&amp;"-"&amp;MID(B131,1,2)*1&amp;IF(MID(B131,IF(MID(B131,11,2)="09",10,9),1)="A","А","")&amp;IF(MID(B131,IF(MID(B131,11,2)="09",10,9),1)="B","Б","")&amp;"  -  "&amp;VLOOKUP(IF(AND(MID(B131,7,2)="SV",MID(B131,3,1)="T"),"SVT",MID(B131,7,2)),Справочники!$B$100:$C$115,2,FALSE)))</f>
        <v>ТА-1  -  ЧЧР</v>
      </c>
      <c r="B131" s="15" t="s">
        <v>1252</v>
      </c>
      <c r="C131" s="18"/>
      <c r="D131" s="18"/>
      <c r="E131" s="22"/>
      <c r="F131" s="22"/>
      <c r="G131" s="22"/>
      <c r="H131" s="20">
        <f t="shared" ca="1" si="86"/>
        <v>0</v>
      </c>
      <c r="I131" s="16" t="str">
        <f t="shared" si="87"/>
        <v>01T002LH0N26</v>
      </c>
      <c r="J131" s="54">
        <v>24</v>
      </c>
      <c r="K131" s="54">
        <v>24</v>
      </c>
      <c r="L131" s="54">
        <v>24</v>
      </c>
      <c r="M131" s="54">
        <v>24</v>
      </c>
      <c r="N131" s="54">
        <v>24</v>
      </c>
      <c r="O131" s="54">
        <v>24</v>
      </c>
      <c r="P131" s="54">
        <v>24</v>
      </c>
      <c r="Q131" s="54">
        <v>24</v>
      </c>
      <c r="R131" s="54">
        <v>24</v>
      </c>
      <c r="S131" s="54">
        <v>24</v>
      </c>
      <c r="T131" s="54">
        <v>24</v>
      </c>
      <c r="U131" s="54">
        <v>24</v>
      </c>
      <c r="V131" s="54">
        <v>24</v>
      </c>
      <c r="W131" s="56">
        <v>24</v>
      </c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2">
        <f t="shared" ca="1" si="150"/>
        <v>0</v>
      </c>
      <c r="BA131" s="2">
        <f t="shared" ca="1" si="134"/>
        <v>0</v>
      </c>
      <c r="BB131" s="2">
        <f t="shared" ca="1" si="134"/>
        <v>0</v>
      </c>
      <c r="BC131" s="2">
        <f t="shared" ca="1" si="134"/>
        <v>0</v>
      </c>
      <c r="BD131" s="2">
        <f t="shared" ca="1" si="134"/>
        <v>0</v>
      </c>
      <c r="BE131" s="2">
        <f t="shared" ca="1" si="134"/>
        <v>0</v>
      </c>
      <c r="BF131" s="2">
        <f t="shared" ca="1" si="134"/>
        <v>0</v>
      </c>
      <c r="BG131" s="2">
        <f t="shared" ca="1" si="134"/>
        <v>0</v>
      </c>
      <c r="BH131" s="2">
        <f t="shared" ca="1" si="118"/>
        <v>0</v>
      </c>
      <c r="BI131" s="2">
        <f t="shared" ca="1" si="118"/>
        <v>0</v>
      </c>
      <c r="BJ131" s="2">
        <f t="shared" ca="1" si="118"/>
        <v>0</v>
      </c>
      <c r="BK131" s="2">
        <f t="shared" ca="1" si="118"/>
        <v>0</v>
      </c>
      <c r="BL131" s="2">
        <f t="shared" ca="1" si="118"/>
        <v>0</v>
      </c>
      <c r="BM131" s="2">
        <f t="shared" ca="1" si="118"/>
        <v>0</v>
      </c>
      <c r="BN131" s="2" t="str">
        <f t="shared" si="88"/>
        <v>LH</v>
      </c>
      <c r="BO131" s="2">
        <f>IF(AND(COUNTIF(J131:W131,"&gt;0")&gt;6,COUNTIF(J131:W131,"&gt;0")=SUM(BR131:CE131)),SUM(BR131:CE131),0)</f>
        <v>0</v>
      </c>
      <c r="BP131" s="2">
        <f t="shared" si="151"/>
        <v>0</v>
      </c>
      <c r="BR131" s="2">
        <f t="shared" si="166"/>
        <v>1</v>
      </c>
    </row>
    <row r="132" spans="1:70" x14ac:dyDescent="0.25">
      <c r="A132" s="10" t="str">
        <f>IF(AND(MID(B132,11,2)="10",MID(B132,7,2)="SV",MID(B132,3,1)="T"),"ТА-1  -  "&amp;VLOOKUP("SVT",Справочники!$B$100:$C$115,2,FALSE),IF(MID(B132,1,2)="00",VLOOKUP(MID(B132,7,2),Справочники!$B$100:$C$115,2,FALSE),IF(MID(B132,3,1)="K","КА",IF(MID(B132,3,1)="T","ТА","-"))&amp;"-"&amp;MID(B132,1,2)*1&amp;IF(MID(B132,IF(MID(B132,11,2)="09",10,9),1)="A","А","")&amp;IF(MID(B132,IF(MID(B132,11,2)="09",10,9),1)="B","Б","")&amp;"  -  "&amp;VLOOKUP(IF(AND(MID(B132,7,2)="SV",MID(B132,3,1)="T"),"SVT",MID(B132,7,2)),Справочники!$B$100:$C$115,2,FALSE)))</f>
        <v>ТА-2  -  ЧЧР</v>
      </c>
      <c r="B132" s="15" t="s">
        <v>1253</v>
      </c>
      <c r="C132" s="18"/>
      <c r="D132" s="18"/>
      <c r="E132" s="22"/>
      <c r="F132" s="22"/>
      <c r="G132" s="22"/>
      <c r="H132" s="20">
        <f t="shared" ca="1" si="86"/>
        <v>0</v>
      </c>
      <c r="I132" s="16" t="str">
        <f t="shared" si="87"/>
        <v>02T002LH0N26</v>
      </c>
      <c r="J132" s="54">
        <v>24</v>
      </c>
      <c r="K132" s="54">
        <v>24</v>
      </c>
      <c r="L132" s="54">
        <v>24</v>
      </c>
      <c r="M132" s="54">
        <v>24</v>
      </c>
      <c r="N132" s="54">
        <v>24</v>
      </c>
      <c r="O132" s="54">
        <v>24</v>
      </c>
      <c r="P132" s="54">
        <v>24</v>
      </c>
      <c r="Q132" s="54">
        <v>24</v>
      </c>
      <c r="R132" s="54">
        <v>24</v>
      </c>
      <c r="S132" s="54">
        <v>24</v>
      </c>
      <c r="T132" s="54">
        <v>24</v>
      </c>
      <c r="U132" s="54">
        <v>24</v>
      </c>
      <c r="V132" s="54">
        <v>24</v>
      </c>
      <c r="W132" s="56">
        <v>24</v>
      </c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2">
        <f t="shared" ca="1" si="150"/>
        <v>0</v>
      </c>
      <c r="BA132" s="2">
        <f t="shared" ca="1" si="134"/>
        <v>0</v>
      </c>
      <c r="BB132" s="2">
        <f t="shared" ca="1" si="134"/>
        <v>0</v>
      </c>
      <c r="BC132" s="2">
        <f t="shared" ca="1" si="134"/>
        <v>0</v>
      </c>
      <c r="BD132" s="2">
        <f t="shared" ca="1" si="134"/>
        <v>0</v>
      </c>
      <c r="BE132" s="2">
        <f t="shared" ca="1" si="134"/>
        <v>0</v>
      </c>
      <c r="BF132" s="2">
        <f t="shared" ca="1" si="134"/>
        <v>0</v>
      </c>
      <c r="BG132" s="2">
        <f t="shared" ca="1" si="134"/>
        <v>0</v>
      </c>
      <c r="BH132" s="2">
        <f t="shared" ca="1" si="118"/>
        <v>0</v>
      </c>
      <c r="BI132" s="2">
        <f t="shared" ca="1" si="118"/>
        <v>0</v>
      </c>
      <c r="BJ132" s="2">
        <f t="shared" ca="1" si="118"/>
        <v>0</v>
      </c>
      <c r="BK132" s="2">
        <f t="shared" ref="BK132:BM140" ca="1" si="167">COUNTIF(OFFSET(S132,,$D$2+2,COUNTIF(OFFSET($H132,1-ROW($H132),2+4*$D$2,140),"="&amp;OFFSET($H132,,2+4*$D$2))),"&gt;20")</f>
        <v>0</v>
      </c>
      <c r="BL132" s="2">
        <f t="shared" ca="1" si="167"/>
        <v>0</v>
      </c>
      <c r="BM132" s="2">
        <f t="shared" ca="1" si="167"/>
        <v>0</v>
      </c>
      <c r="BN132" s="2" t="str">
        <f t="shared" si="88"/>
        <v>LH</v>
      </c>
      <c r="BO132" s="2">
        <f>IF(AND(COUNTIF(J132:W132,"&gt;0")&gt;6,COUNTIF(J132:W132,"&gt;0")=SUM(BR132:CE132)),SUM(BR132:CE132),0)</f>
        <v>0</v>
      </c>
      <c r="BP132" s="2">
        <f t="shared" si="151"/>
        <v>0</v>
      </c>
      <c r="BR132" s="2">
        <f t="shared" si="166"/>
        <v>1</v>
      </c>
    </row>
    <row r="133" spans="1:70" x14ac:dyDescent="0.25">
      <c r="A133" s="10" t="str">
        <f>IF(AND(MID(B133,11,2)="10",MID(B133,7,2)="SV",MID(B133,3,1)="T"),"ТА-1  -  "&amp;VLOOKUP("SVT",Справочники!$B$100:$C$115,2,FALSE),IF(MID(B133,1,2)="00",VLOOKUP(MID(B133,7,2),Справочники!$B$100:$C$115,2,FALSE),IF(MID(B133,3,1)="K","КА",IF(MID(B133,3,1)="T","ТА","-"))&amp;"-"&amp;MID(B133,1,2)*1&amp;IF(MID(B133,IF(MID(B133,11,2)="09",10,9),1)="A","А","")&amp;IF(MID(B133,IF(MID(B133,11,2)="09",10,9),1)="B","Б","")&amp;"  -  "&amp;VLOOKUP(IF(AND(MID(B133,7,2)="SV",MID(B133,3,1)="T"),"SVT",MID(B133,7,2)),Справочники!$B$100:$C$115,2,FALSE)))</f>
        <v>ТА-3  -  ЧЧР</v>
      </c>
      <c r="B133" s="15" t="s">
        <v>1254</v>
      </c>
      <c r="C133" s="18"/>
      <c r="D133" s="18"/>
      <c r="E133" s="22"/>
      <c r="F133" s="22"/>
      <c r="G133" s="22"/>
      <c r="H133" s="20">
        <f t="shared" ca="1" si="86"/>
        <v>0</v>
      </c>
      <c r="I133" s="16" t="str">
        <f t="shared" si="87"/>
        <v>03T002LH0N26</v>
      </c>
      <c r="J133" s="54">
        <v>24</v>
      </c>
      <c r="K133" s="54">
        <v>24</v>
      </c>
      <c r="L133" s="54">
        <v>24</v>
      </c>
      <c r="M133" s="54">
        <v>24</v>
      </c>
      <c r="N133" s="54">
        <v>24</v>
      </c>
      <c r="O133" s="54">
        <v>24</v>
      </c>
      <c r="P133" s="54">
        <v>24</v>
      </c>
      <c r="Q133" s="54">
        <v>24</v>
      </c>
      <c r="R133" s="54">
        <v>24</v>
      </c>
      <c r="S133" s="54">
        <v>24</v>
      </c>
      <c r="T133" s="54">
        <v>24</v>
      </c>
      <c r="U133" s="54">
        <v>24</v>
      </c>
      <c r="V133" s="54">
        <v>2.5</v>
      </c>
      <c r="W133" s="56">
        <v>0</v>
      </c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2">
        <f t="shared" ca="1" si="150"/>
        <v>0</v>
      </c>
      <c r="BA133" s="2">
        <f t="shared" ca="1" si="134"/>
        <v>0</v>
      </c>
      <c r="BB133" s="2">
        <f t="shared" ca="1" si="134"/>
        <v>0</v>
      </c>
      <c r="BC133" s="2">
        <f t="shared" ca="1" si="134"/>
        <v>0</v>
      </c>
      <c r="BD133" s="2">
        <f t="shared" ca="1" si="134"/>
        <v>0</v>
      </c>
      <c r="BE133" s="2">
        <f t="shared" ca="1" si="134"/>
        <v>0</v>
      </c>
      <c r="BF133" s="2">
        <f t="shared" ca="1" si="134"/>
        <v>0</v>
      </c>
      <c r="BG133" s="2">
        <f t="shared" ca="1" si="134"/>
        <v>0</v>
      </c>
      <c r="BH133" s="2">
        <f t="shared" ca="1" si="134"/>
        <v>0</v>
      </c>
      <c r="BI133" s="2">
        <f t="shared" ca="1" si="134"/>
        <v>0</v>
      </c>
      <c r="BJ133" s="2">
        <f t="shared" ca="1" si="134"/>
        <v>0</v>
      </c>
      <c r="BK133" s="2">
        <f t="shared" ca="1" si="167"/>
        <v>0</v>
      </c>
      <c r="BL133" s="2">
        <f t="shared" ca="1" si="167"/>
        <v>0</v>
      </c>
      <c r="BM133" s="2">
        <f t="shared" ca="1" si="167"/>
        <v>0</v>
      </c>
      <c r="BN133" s="2" t="str">
        <f t="shared" si="88"/>
        <v>LH</v>
      </c>
      <c r="BP133" s="2">
        <f t="shared" si="151"/>
        <v>1</v>
      </c>
      <c r="BR133" s="2">
        <f t="shared" si="166"/>
        <v>0</v>
      </c>
    </row>
    <row r="134" spans="1:70" x14ac:dyDescent="0.25">
      <c r="A134" s="10" t="str">
        <f>IF(AND(MID(B134,11,2)="10",MID(B134,7,2)="SV",MID(B134,3,1)="T"),"ТА-1  -  "&amp;VLOOKUP("SVT",Справочники!$B$100:$C$115,2,FALSE),IF(MID(B134,1,2)="00",VLOOKUP(MID(B134,7,2),Справочники!$B$100:$C$115,2,FALSE),IF(MID(B134,3,1)="K","КА",IF(MID(B134,3,1)="T","ТА","-"))&amp;"-"&amp;MID(B134,1,2)*1&amp;IF(MID(B134,IF(MID(B134,11,2)="09",10,9),1)="A","А","")&amp;IF(MID(B134,IF(MID(B134,11,2)="09",10,9),1)="B","Б","")&amp;"  -  "&amp;VLOOKUP(IF(AND(MID(B134,7,2)="SV",MID(B134,3,1)="T"),"SVT",MID(B134,7,2)),Справочники!$B$100:$C$115,2,FALSE)))</f>
        <v>ТА-4  -  ЧЧР</v>
      </c>
      <c r="B134" s="15" t="s">
        <v>1255</v>
      </c>
      <c r="C134" s="18"/>
      <c r="D134" s="18"/>
      <c r="E134" s="22"/>
      <c r="F134" s="22"/>
      <c r="G134" s="22"/>
      <c r="H134" s="20">
        <f t="shared" ca="1" si="86"/>
        <v>0</v>
      </c>
      <c r="I134" s="16" t="str">
        <f t="shared" si="87"/>
        <v>04T002LH0N26</v>
      </c>
      <c r="J134" s="54">
        <v>24</v>
      </c>
      <c r="K134" s="54">
        <v>24</v>
      </c>
      <c r="L134" s="54">
        <v>24</v>
      </c>
      <c r="M134" s="54">
        <v>24</v>
      </c>
      <c r="N134" s="54">
        <v>24</v>
      </c>
      <c r="O134" s="54">
        <v>24</v>
      </c>
      <c r="P134" s="54">
        <v>24</v>
      </c>
      <c r="Q134" s="54">
        <v>24</v>
      </c>
      <c r="R134" s="54">
        <v>24</v>
      </c>
      <c r="S134" s="54">
        <v>24</v>
      </c>
      <c r="T134" s="54">
        <v>24</v>
      </c>
      <c r="U134" s="54">
        <v>24</v>
      </c>
      <c r="V134" s="54">
        <v>24</v>
      </c>
      <c r="W134" s="56">
        <v>24</v>
      </c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2">
        <f t="shared" ca="1" si="150"/>
        <v>0</v>
      </c>
      <c r="BA134" s="2">
        <f t="shared" ca="1" si="134"/>
        <v>0</v>
      </c>
      <c r="BB134" s="2">
        <f t="shared" ca="1" si="134"/>
        <v>0</v>
      </c>
      <c r="BC134" s="2">
        <f t="shared" ca="1" si="134"/>
        <v>0</v>
      </c>
      <c r="BD134" s="2">
        <f t="shared" ca="1" si="134"/>
        <v>0</v>
      </c>
      <c r="BE134" s="2">
        <f t="shared" ca="1" si="134"/>
        <v>0</v>
      </c>
      <c r="BF134" s="2">
        <f t="shared" ca="1" si="134"/>
        <v>0</v>
      </c>
      <c r="BG134" s="2">
        <f t="shared" ca="1" si="134"/>
        <v>0</v>
      </c>
      <c r="BH134" s="2">
        <f t="shared" ca="1" si="134"/>
        <v>0</v>
      </c>
      <c r="BI134" s="2">
        <f t="shared" ca="1" si="134"/>
        <v>0</v>
      </c>
      <c r="BJ134" s="2">
        <f t="shared" ca="1" si="134"/>
        <v>0</v>
      </c>
      <c r="BK134" s="2">
        <f t="shared" ca="1" si="167"/>
        <v>0</v>
      </c>
      <c r="BL134" s="2">
        <f t="shared" ca="1" si="167"/>
        <v>0</v>
      </c>
      <c r="BM134" s="2">
        <f t="shared" ca="1" si="167"/>
        <v>0</v>
      </c>
      <c r="BN134" s="2" t="str">
        <f t="shared" si="88"/>
        <v>LH</v>
      </c>
      <c r="BO134" s="2">
        <f>IF(AND(COUNTIF(J134:W134,"&gt;0")&gt;6,COUNTIF(J134:W134,"&gt;0")=SUM(BR134:CE134)),SUM(BR134:CE134),0)</f>
        <v>0</v>
      </c>
      <c r="BP134" s="2">
        <f t="shared" si="151"/>
        <v>0</v>
      </c>
      <c r="BR134" s="2">
        <f t="shared" si="166"/>
        <v>1</v>
      </c>
    </row>
    <row r="135" spans="1:70" x14ac:dyDescent="0.25">
      <c r="A135" s="10" t="str">
        <f>IF(AND(MID(B135,11,2)="10",MID(B135,7,2)="SV",MID(B135,3,1)="T"),"ТА-1  -  "&amp;VLOOKUP("SVT",Справочники!$B$100:$C$115,2,FALSE),IF(MID(B135,1,2)="00",VLOOKUP(MID(B135,7,2),Справочники!$B$100:$C$115,2,FALSE),IF(MID(B135,3,1)="K","КА",IF(MID(B135,3,1)="T","ТА","-"))&amp;"-"&amp;MID(B135,1,2)*1&amp;IF(MID(B135,IF(MID(B135,11,2)="09",10,9),1)="A","А","")&amp;IF(MID(B135,IF(MID(B135,11,2)="09",10,9),1)="B","Б","")&amp;"  -  "&amp;VLOOKUP(IF(AND(MID(B135,7,2)="SV",MID(B135,3,1)="T"),"SVT",MID(B135,7,2)),Справочники!$B$100:$C$115,2,FALSE)))</f>
        <v>ТА-5  -  ЧЧР</v>
      </c>
      <c r="B135" s="15" t="s">
        <v>1256</v>
      </c>
      <c r="C135" s="18"/>
      <c r="D135" s="18"/>
      <c r="E135" s="22"/>
      <c r="F135" s="22"/>
      <c r="G135" s="22"/>
      <c r="H135" s="20">
        <f t="shared" ca="1" si="86"/>
        <v>0</v>
      </c>
      <c r="I135" s="16" t="str">
        <f t="shared" si="87"/>
        <v>05T002LH0L26</v>
      </c>
      <c r="J135" s="54">
        <v>0</v>
      </c>
      <c r="K135" s="54">
        <v>0</v>
      </c>
      <c r="L135" s="54">
        <v>0</v>
      </c>
      <c r="M135" s="54">
        <v>23.833333333333332</v>
      </c>
      <c r="N135" s="54">
        <v>24</v>
      </c>
      <c r="O135" s="54">
        <v>24</v>
      </c>
      <c r="P135" s="54">
        <v>24</v>
      </c>
      <c r="Q135" s="54">
        <v>24</v>
      </c>
      <c r="R135" s="54">
        <v>24</v>
      </c>
      <c r="S135" s="54">
        <v>24</v>
      </c>
      <c r="T135" s="54">
        <v>24</v>
      </c>
      <c r="U135" s="54">
        <v>24</v>
      </c>
      <c r="V135" s="54">
        <v>24</v>
      </c>
      <c r="W135" s="56">
        <v>24</v>
      </c>
      <c r="AL135" s="55"/>
      <c r="AM135" s="55"/>
      <c r="AN135" s="55"/>
      <c r="AO135" s="55"/>
      <c r="AP135" s="55"/>
      <c r="AQ135" s="55"/>
      <c r="AR135" s="55"/>
      <c r="AS135" s="55"/>
      <c r="AT135" s="55"/>
      <c r="AU135" s="55"/>
      <c r="AV135" s="55"/>
      <c r="AW135" s="55"/>
      <c r="AX135" s="55"/>
      <c r="AY135" s="55"/>
      <c r="AZ135" s="2">
        <f t="shared" ca="1" si="150"/>
        <v>0</v>
      </c>
      <c r="BA135" s="2">
        <f t="shared" ca="1" si="134"/>
        <v>0</v>
      </c>
      <c r="BB135" s="2">
        <f t="shared" ca="1" si="134"/>
        <v>0</v>
      </c>
      <c r="BC135" s="2">
        <f t="shared" ca="1" si="134"/>
        <v>0</v>
      </c>
      <c r="BD135" s="2">
        <f t="shared" ca="1" si="134"/>
        <v>0</v>
      </c>
      <c r="BE135" s="2">
        <f t="shared" ref="BE135:BJ140" ca="1" si="168">COUNTIF(OFFSET(M135,,$D$2+2,COUNTIF(OFFSET($H135,1-ROW($H135),2+4*$D$2,140),"="&amp;OFFSET($H135,,2+4*$D$2))),"&gt;20")</f>
        <v>0</v>
      </c>
      <c r="BF135" s="2">
        <f t="shared" ca="1" si="168"/>
        <v>0</v>
      </c>
      <c r="BG135" s="2">
        <f t="shared" ca="1" si="168"/>
        <v>0</v>
      </c>
      <c r="BH135" s="2">
        <f t="shared" ca="1" si="168"/>
        <v>0</v>
      </c>
      <c r="BI135" s="2">
        <f t="shared" ca="1" si="168"/>
        <v>0</v>
      </c>
      <c r="BJ135" s="2">
        <f t="shared" ca="1" si="168"/>
        <v>0</v>
      </c>
      <c r="BK135" s="2">
        <f t="shared" ca="1" si="167"/>
        <v>0</v>
      </c>
      <c r="BL135" s="2">
        <f t="shared" ca="1" si="167"/>
        <v>0</v>
      </c>
      <c r="BM135" s="2">
        <f t="shared" ca="1" si="167"/>
        <v>0</v>
      </c>
      <c r="BN135" s="2" t="str">
        <f t="shared" si="88"/>
        <v>LH</v>
      </c>
      <c r="BO135" s="2">
        <f>IF(AND(COUNTIF(J135:W135,"&gt;0")&gt;6,COUNTIF(J135:W135,"&gt;0")=SUM(BR135:CE135)),SUM(BR135:CE135),0)</f>
        <v>0</v>
      </c>
      <c r="BP135" s="2">
        <f t="shared" si="151"/>
        <v>0</v>
      </c>
      <c r="BR135" s="2">
        <f t="shared" si="166"/>
        <v>1</v>
      </c>
    </row>
    <row r="136" spans="1:70" x14ac:dyDescent="0.25">
      <c r="A136" s="10" t="str">
        <f>IF(AND(MID(B136,11,2)="10",MID(B136,7,2)="SV",MID(B136,3,1)="T"),"ТА-1  -  "&amp;VLOOKUP("SVT",Справочники!$B$100:$C$115,2,FALSE),IF(MID(B136,1,2)="00",VLOOKUP(MID(B136,7,2),Справочники!$B$100:$C$115,2,FALSE),IF(MID(B136,3,1)="K","КА",IF(MID(B136,3,1)="T","ТА","-"))&amp;"-"&amp;MID(B136,1,2)*1&amp;IF(MID(B136,IF(MID(B136,11,2)="09",10,9),1)="A","А","")&amp;IF(MID(B136,IF(MID(B136,11,2)="09",10,9),1)="B","Б","")&amp;"  -  "&amp;VLOOKUP(IF(AND(MID(B136,7,2)="SV",MID(B136,3,1)="T"),"SVT",MID(B136,7,2)),Справочники!$B$100:$C$115,2,FALSE)))</f>
        <v>ТА-6  -  ЧЧР</v>
      </c>
      <c r="B136" s="15" t="s">
        <v>1257</v>
      </c>
      <c r="C136" s="18"/>
      <c r="D136" s="18"/>
      <c r="E136" s="22"/>
      <c r="F136" s="22"/>
      <c r="G136" s="22"/>
      <c r="H136" s="20">
        <f t="shared" ca="1" si="86"/>
        <v>0</v>
      </c>
      <c r="I136" s="16" t="str">
        <f t="shared" si="87"/>
        <v>06T002LH0L26</v>
      </c>
      <c r="J136" s="54">
        <v>0</v>
      </c>
      <c r="K136" s="54">
        <v>0</v>
      </c>
      <c r="L136" s="54">
        <v>0</v>
      </c>
      <c r="M136" s="54">
        <v>0</v>
      </c>
      <c r="N136" s="54">
        <v>0</v>
      </c>
      <c r="O136" s="54">
        <v>0</v>
      </c>
      <c r="P136" s="54">
        <v>0</v>
      </c>
      <c r="Q136" s="54">
        <v>0</v>
      </c>
      <c r="R136" s="54">
        <v>0</v>
      </c>
      <c r="S136" s="54">
        <v>0</v>
      </c>
      <c r="T136" s="54">
        <v>0</v>
      </c>
      <c r="U136" s="54">
        <v>0</v>
      </c>
      <c r="V136" s="54">
        <v>0</v>
      </c>
      <c r="W136" s="56">
        <v>0</v>
      </c>
      <c r="AL136" s="55"/>
      <c r="AM136" s="55"/>
      <c r="AN136" s="55"/>
      <c r="AO136" s="55"/>
      <c r="AP136" s="55"/>
      <c r="AQ136" s="55"/>
      <c r="AR136" s="55"/>
      <c r="AS136" s="55"/>
      <c r="AT136" s="55"/>
      <c r="AU136" s="55"/>
      <c r="AV136" s="55"/>
      <c r="AW136" s="55"/>
      <c r="AX136" s="55"/>
      <c r="AY136" s="55"/>
      <c r="AZ136" s="2">
        <f t="shared" ca="1" si="150"/>
        <v>0</v>
      </c>
      <c r="BA136" s="2">
        <f t="shared" ca="1" si="150"/>
        <v>0</v>
      </c>
      <c r="BB136" s="2">
        <f t="shared" ca="1" si="150"/>
        <v>0</v>
      </c>
      <c r="BC136" s="2">
        <f t="shared" ca="1" si="150"/>
        <v>0</v>
      </c>
      <c r="BD136" s="2">
        <f t="shared" ca="1" si="150"/>
        <v>0</v>
      </c>
      <c r="BE136" s="2">
        <f t="shared" ca="1" si="168"/>
        <v>0</v>
      </c>
      <c r="BF136" s="2">
        <f t="shared" ca="1" si="168"/>
        <v>0</v>
      </c>
      <c r="BG136" s="2">
        <f t="shared" ca="1" si="168"/>
        <v>0</v>
      </c>
      <c r="BH136" s="2">
        <f t="shared" ca="1" si="168"/>
        <v>0</v>
      </c>
      <c r="BI136" s="2">
        <f t="shared" ca="1" si="168"/>
        <v>0</v>
      </c>
      <c r="BJ136" s="2">
        <f t="shared" ca="1" si="168"/>
        <v>0</v>
      </c>
      <c r="BK136" s="2">
        <f t="shared" ca="1" si="167"/>
        <v>0</v>
      </c>
      <c r="BL136" s="2">
        <f t="shared" ca="1" si="167"/>
        <v>0</v>
      </c>
      <c r="BM136" s="2">
        <f t="shared" ca="1" si="167"/>
        <v>0</v>
      </c>
      <c r="BN136" s="2" t="str">
        <f t="shared" si="88"/>
        <v>LH</v>
      </c>
      <c r="BP136" s="2">
        <f t="shared" si="151"/>
        <v>0</v>
      </c>
      <c r="BR136" s="2">
        <f t="shared" si="166"/>
        <v>0</v>
      </c>
    </row>
    <row r="137" spans="1:70" x14ac:dyDescent="0.25">
      <c r="A137" s="10" t="str">
        <f>IF(AND(MID(B137,11,2)="10",MID(B137,7,2)="SV",MID(B137,3,1)="T"),"ТА-1  -  "&amp;VLOOKUP("SVT",Справочники!$B$100:$C$115,2,FALSE),IF(MID(B137,1,2)="00",VLOOKUP(MID(B137,7,2),Справочники!$B$100:$C$115,2,FALSE),IF(MID(B137,3,1)="K","КА",IF(MID(B137,3,1)="T","ТА","-"))&amp;"-"&amp;MID(B137,1,2)*1&amp;IF(MID(B137,IF(MID(B137,11,2)="09",10,9),1)="A","А","")&amp;IF(MID(B137,IF(MID(B137,11,2)="09",10,9),1)="B","Б","")&amp;"  -  "&amp;VLOOKUP(IF(AND(MID(B137,7,2)="SV",MID(B137,3,1)="T"),"SVT",MID(B137,7,2)),Справочники!$B$100:$C$115,2,FALSE)))</f>
        <v>ТА-7  -  ЧЧР</v>
      </c>
      <c r="B137" s="15" t="s">
        <v>1258</v>
      </c>
      <c r="C137" s="18"/>
      <c r="D137" s="18"/>
      <c r="E137" s="22"/>
      <c r="F137" s="22"/>
      <c r="G137" s="22"/>
      <c r="H137" s="20">
        <f t="shared" ref="H137:H139" ca="1" si="169">IF(COUNTIF(OFFSET(H137,,2+$D$2+$B$3-$B$2,,$C$3-$B$3+1),"=42")+COUNTIF(OFFSET(H137,,2+$D$2+$B$3-$B$2,,$C$3-$B$3+1),"=21")&gt;0,1,0)</f>
        <v>0</v>
      </c>
      <c r="I137" s="16" t="str">
        <f t="shared" ref="I137:I140" si="170">IF(MID(B137,7,2)="MX",REPLACE(B137,5,2,"01"),IF(AND(MID(B137,11,2)="20",MID(B137,7,2)="KV"),REPLACE(B137,5,2,"12"),IF(MID(B137,7,2)="MK",IF(MID(B137,11,2)="26",REPLACE(B137,5,2,"02"),IF(MID(B137,11,2)="06",REPLACE(B137,3,4,"S002"),REPLACE(B137,6,1,"2"))),REPLACE(B137,6,1,"2"))))</f>
        <v>07T002LH0L26</v>
      </c>
      <c r="J137" s="54">
        <v>24</v>
      </c>
      <c r="K137" s="54">
        <v>24</v>
      </c>
      <c r="L137" s="54">
        <v>24</v>
      </c>
      <c r="M137" s="54">
        <v>24</v>
      </c>
      <c r="N137" s="54">
        <v>24</v>
      </c>
      <c r="O137" s="54">
        <v>24</v>
      </c>
      <c r="P137" s="54">
        <v>24</v>
      </c>
      <c r="Q137" s="54">
        <v>24</v>
      </c>
      <c r="R137" s="54">
        <v>24</v>
      </c>
      <c r="S137" s="54">
        <v>24</v>
      </c>
      <c r="T137" s="54">
        <v>24</v>
      </c>
      <c r="U137" s="54">
        <v>24</v>
      </c>
      <c r="V137" s="54">
        <v>24</v>
      </c>
      <c r="W137" s="56">
        <v>24</v>
      </c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5"/>
      <c r="AW137" s="55"/>
      <c r="AX137" s="55"/>
      <c r="AY137" s="55"/>
      <c r="AZ137" s="2">
        <f t="shared" ca="1" si="150"/>
        <v>0</v>
      </c>
      <c r="BA137" s="2">
        <f t="shared" ca="1" si="150"/>
        <v>0</v>
      </c>
      <c r="BB137" s="2">
        <f t="shared" ca="1" si="150"/>
        <v>0</v>
      </c>
      <c r="BC137" s="2">
        <f t="shared" ca="1" si="150"/>
        <v>0</v>
      </c>
      <c r="BD137" s="2">
        <f t="shared" ca="1" si="150"/>
        <v>0</v>
      </c>
      <c r="BE137" s="2">
        <f t="shared" ca="1" si="168"/>
        <v>0</v>
      </c>
      <c r="BF137" s="2">
        <f t="shared" ca="1" si="168"/>
        <v>0</v>
      </c>
      <c r="BG137" s="2">
        <f t="shared" ca="1" si="168"/>
        <v>0</v>
      </c>
      <c r="BH137" s="2">
        <f t="shared" ca="1" si="168"/>
        <v>0</v>
      </c>
      <c r="BI137" s="2">
        <f t="shared" ca="1" si="168"/>
        <v>0</v>
      </c>
      <c r="BJ137" s="2">
        <f t="shared" ca="1" si="168"/>
        <v>0</v>
      </c>
      <c r="BK137" s="2">
        <f t="shared" ca="1" si="167"/>
        <v>0</v>
      </c>
      <c r="BL137" s="2">
        <f t="shared" ca="1" si="167"/>
        <v>0</v>
      </c>
      <c r="BM137" s="2">
        <f t="shared" ca="1" si="167"/>
        <v>0</v>
      </c>
      <c r="BN137" s="2" t="str">
        <f t="shared" ref="BN137:BN140" si="171">MID(B137,7,2)</f>
        <v>LH</v>
      </c>
      <c r="BO137" s="2">
        <f>IF(AND(COUNTIF(J137:W137,"&gt;0")&gt;6,COUNTIF(J137:W137,"&gt;0")=SUM(BR137:CE137)),SUM(BR137:CE137),0)</f>
        <v>0</v>
      </c>
      <c r="BP137" s="2">
        <f t="shared" si="151"/>
        <v>0</v>
      </c>
      <c r="BR137" s="2">
        <f t="shared" si="166"/>
        <v>1</v>
      </c>
    </row>
    <row r="138" spans="1:70" x14ac:dyDescent="0.25">
      <c r="A138" s="10" t="str">
        <f>IF(AND(MID(B138,11,2)="10",MID(B138,7,2)="SV",MID(B138,3,1)="T"),"ТА-1  -  "&amp;VLOOKUP("SVT",Справочники!$B$100:$C$115,2,FALSE),IF(MID(B138,1,2)="00",VLOOKUP(MID(B138,7,2),Справочники!$B$100:$C$115,2,FALSE),IF(MID(B138,3,1)="K","КА",IF(MID(B138,3,1)="T","ТА","-"))&amp;"-"&amp;MID(B138,1,2)*1&amp;IF(MID(B138,IF(MID(B138,11,2)="09",10,9),1)="A","А","")&amp;IF(MID(B138,IF(MID(B138,11,2)="09",10,9),1)="B","Б","")&amp;"  -  "&amp;VLOOKUP(IF(AND(MID(B138,7,2)="SV",MID(B138,3,1)="T"),"SVT",MID(B138,7,2)),Справочники!$B$100:$C$115,2,FALSE)))</f>
        <v>ТА-8  -  ЧЧР</v>
      </c>
      <c r="B138" s="15" t="s">
        <v>1259</v>
      </c>
      <c r="C138" s="18"/>
      <c r="D138" s="18"/>
      <c r="E138" s="22"/>
      <c r="F138" s="22"/>
      <c r="G138" s="22"/>
      <c r="H138" s="20">
        <f t="shared" ca="1" si="169"/>
        <v>0</v>
      </c>
      <c r="I138" s="16" t="str">
        <f t="shared" si="170"/>
        <v>08T002LH0L26</v>
      </c>
      <c r="J138" s="54">
        <v>24</v>
      </c>
      <c r="K138" s="54">
        <v>24</v>
      </c>
      <c r="L138" s="54">
        <v>24</v>
      </c>
      <c r="M138" s="54">
        <v>24</v>
      </c>
      <c r="N138" s="54">
        <v>17.516666666666666</v>
      </c>
      <c r="O138" s="54">
        <v>0</v>
      </c>
      <c r="P138" s="54">
        <v>0</v>
      </c>
      <c r="Q138" s="54">
        <v>0</v>
      </c>
      <c r="R138" s="54">
        <v>0</v>
      </c>
      <c r="S138" s="54">
        <v>0</v>
      </c>
      <c r="T138" s="54">
        <v>0</v>
      </c>
      <c r="U138" s="54">
        <v>0</v>
      </c>
      <c r="V138" s="54">
        <v>0</v>
      </c>
      <c r="W138" s="56">
        <v>0</v>
      </c>
      <c r="AL138" s="55"/>
      <c r="AM138" s="55"/>
      <c r="AN138" s="55"/>
      <c r="AO138" s="55"/>
      <c r="AP138" s="55"/>
      <c r="AQ138" s="55"/>
      <c r="AR138" s="55"/>
      <c r="AS138" s="55"/>
      <c r="AT138" s="55"/>
      <c r="AU138" s="55"/>
      <c r="AV138" s="55"/>
      <c r="AW138" s="55"/>
      <c r="AX138" s="55"/>
      <c r="AY138" s="55"/>
      <c r="AZ138" s="2">
        <f t="shared" ca="1" si="150"/>
        <v>0</v>
      </c>
      <c r="BA138" s="2">
        <f t="shared" ca="1" si="150"/>
        <v>0</v>
      </c>
      <c r="BB138" s="2">
        <f t="shared" ca="1" si="150"/>
        <v>0</v>
      </c>
      <c r="BC138" s="2">
        <f t="shared" ca="1" si="150"/>
        <v>0</v>
      </c>
      <c r="BD138" s="2">
        <f t="shared" ca="1" si="150"/>
        <v>0</v>
      </c>
      <c r="BE138" s="2">
        <f t="shared" ca="1" si="168"/>
        <v>0</v>
      </c>
      <c r="BF138" s="2">
        <f t="shared" ca="1" si="168"/>
        <v>0</v>
      </c>
      <c r="BG138" s="2">
        <f t="shared" ca="1" si="168"/>
        <v>0</v>
      </c>
      <c r="BH138" s="2">
        <f t="shared" ca="1" si="168"/>
        <v>0</v>
      </c>
      <c r="BI138" s="2">
        <f t="shared" ca="1" si="168"/>
        <v>0</v>
      </c>
      <c r="BJ138" s="2">
        <f t="shared" ca="1" si="168"/>
        <v>0</v>
      </c>
      <c r="BK138" s="2">
        <f t="shared" ca="1" si="167"/>
        <v>0</v>
      </c>
      <c r="BL138" s="2">
        <f t="shared" ca="1" si="167"/>
        <v>0</v>
      </c>
      <c r="BM138" s="2">
        <f t="shared" ca="1" si="167"/>
        <v>0</v>
      </c>
      <c r="BN138" s="2" t="str">
        <f t="shared" si="171"/>
        <v>LH</v>
      </c>
      <c r="BP138" s="2">
        <f t="shared" si="151"/>
        <v>0</v>
      </c>
      <c r="BR138" s="2">
        <f t="shared" si="166"/>
        <v>0</v>
      </c>
    </row>
    <row r="139" spans="1:70" x14ac:dyDescent="0.25">
      <c r="A139" s="10" t="str">
        <f>IF(AND(MID(B139,11,2)="10",MID(B139,7,2)="SV",MID(B139,3,1)="T"),"ТА-1  -  "&amp;VLOOKUP("SVT",Справочники!$B$100:$C$115,2,FALSE),IF(MID(B139,1,2)="00",VLOOKUP(MID(B139,7,2),Справочники!$B$100:$C$115,2,FALSE),IF(MID(B139,3,1)="K","КА",IF(MID(B139,3,1)="T","ТА","-"))&amp;"-"&amp;MID(B139,1,2)*1&amp;IF(MID(B139,IF(MID(B139,11,2)="09",10,9),1)="A","А","")&amp;IF(MID(B139,IF(MID(B139,11,2)="09",10,9),1)="B","Б","")&amp;"  -  "&amp;VLOOKUP(IF(AND(MID(B139,7,2)="SV",MID(B139,3,1)="T"),"SVT",MID(B139,7,2)),Справочники!$B$100:$C$115,2,FALSE)))</f>
        <v>ТА-9  -  ЧЧР</v>
      </c>
      <c r="B139" s="15" t="s">
        <v>1260</v>
      </c>
      <c r="C139" s="18"/>
      <c r="D139" s="18"/>
      <c r="E139" s="22"/>
      <c r="F139" s="22"/>
      <c r="G139" s="22"/>
      <c r="H139" s="20">
        <f t="shared" ca="1" si="169"/>
        <v>0</v>
      </c>
      <c r="I139" s="16" t="str">
        <f t="shared" si="170"/>
        <v>09T002LH0L26</v>
      </c>
      <c r="J139" s="54">
        <v>24</v>
      </c>
      <c r="K139" s="54">
        <v>24</v>
      </c>
      <c r="L139" s="54">
        <v>24</v>
      </c>
      <c r="M139" s="54">
        <v>24</v>
      </c>
      <c r="N139" s="54">
        <v>24</v>
      </c>
      <c r="O139" s="54">
        <v>24</v>
      </c>
      <c r="P139" s="54">
        <v>24</v>
      </c>
      <c r="Q139" s="54">
        <v>12.333333333333332</v>
      </c>
      <c r="R139" s="54">
        <v>0</v>
      </c>
      <c r="S139" s="54">
        <v>0</v>
      </c>
      <c r="T139" s="54">
        <v>0</v>
      </c>
      <c r="U139" s="54">
        <v>0</v>
      </c>
      <c r="V139" s="54">
        <v>0</v>
      </c>
      <c r="W139" s="56">
        <v>0</v>
      </c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2">
        <f t="shared" ca="1" si="150"/>
        <v>0</v>
      </c>
      <c r="BA139" s="2">
        <f t="shared" ca="1" si="150"/>
        <v>0</v>
      </c>
      <c r="BB139" s="2">
        <f t="shared" ca="1" si="150"/>
        <v>0</v>
      </c>
      <c r="BC139" s="2">
        <f t="shared" ca="1" si="150"/>
        <v>0</v>
      </c>
      <c r="BD139" s="2">
        <f t="shared" ca="1" si="150"/>
        <v>0</v>
      </c>
      <c r="BE139" s="2">
        <f t="shared" ca="1" si="168"/>
        <v>0</v>
      </c>
      <c r="BF139" s="2">
        <f t="shared" ca="1" si="168"/>
        <v>0</v>
      </c>
      <c r="BG139" s="2">
        <f t="shared" ca="1" si="168"/>
        <v>0</v>
      </c>
      <c r="BH139" s="2">
        <f t="shared" ca="1" si="168"/>
        <v>0</v>
      </c>
      <c r="BI139" s="2">
        <f t="shared" ca="1" si="168"/>
        <v>0</v>
      </c>
      <c r="BJ139" s="2">
        <f t="shared" ca="1" si="168"/>
        <v>0</v>
      </c>
      <c r="BK139" s="2">
        <f t="shared" ca="1" si="167"/>
        <v>0</v>
      </c>
      <c r="BL139" s="2">
        <f t="shared" ca="1" si="167"/>
        <v>0</v>
      </c>
      <c r="BM139" s="2">
        <f t="shared" ca="1" si="167"/>
        <v>0</v>
      </c>
      <c r="BN139" s="2" t="str">
        <f t="shared" si="171"/>
        <v>LH</v>
      </c>
      <c r="BP139" s="2">
        <f t="shared" si="151"/>
        <v>1</v>
      </c>
      <c r="BR139" s="2">
        <f t="shared" si="166"/>
        <v>0</v>
      </c>
    </row>
    <row r="140" spans="1:70" x14ac:dyDescent="0.25">
      <c r="A140" s="10" t="str">
        <f>IF(AND(MID(B140,11,2)="10",MID(B140,7,2)="SV",MID(B140,3,1)="T"),"ТА-1  -  "&amp;VLOOKUP("SVT",Справочники!$B$100:$C$115,2,FALSE),IF(MID(B140,1,2)="00",VLOOKUP(MID(B140,7,2),Справочники!$B$100:$C$115,2,FALSE),IF(MID(B140,3,1)="K","КА",IF(MID(B140,3,1)="T","ТА","-"))&amp;"-"&amp;MID(B140,1,2)*1&amp;IF(MID(B140,IF(MID(B140,11,2)="09",10,9),1)="A","А","")&amp;IF(MID(B140,IF(MID(B140,11,2)="09",10,9),1)="B","Б","")&amp;"  -  "&amp;VLOOKUP(IF(AND(MID(B140,7,2)="SV",MID(B140,3,1)="T"),"SVT",MID(B140,7,2)),Справочники!$B$100:$C$115,2,FALSE)))</f>
        <v>Потери пара и конденсата</v>
      </c>
      <c r="B140" s="15" t="s">
        <v>1455</v>
      </c>
      <c r="C140" s="22">
        <v>50</v>
      </c>
      <c r="D140" s="110" t="s">
        <v>2986</v>
      </c>
      <c r="E140" s="22">
        <v>51</v>
      </c>
      <c r="F140" s="110" t="s">
        <v>3010</v>
      </c>
      <c r="G140" s="22"/>
      <c r="H140" s="20">
        <f>IFERROR(IF(AND(MID(D140,1,1)*MID(F140,1,1)=1,RIGHT(F140,LEN(F140)-1)-RIGHT(D140,LEN(D140)-1)&gt;1),1,0),"-")</f>
        <v>0</v>
      </c>
      <c r="I140" s="16" t="str">
        <f t="shared" si="170"/>
        <v>00S102MK0026</v>
      </c>
      <c r="J140" s="54">
        <v>6.1266021448598611</v>
      </c>
      <c r="K140" s="54">
        <v>5.9460623071702701</v>
      </c>
      <c r="L140" s="54">
        <v>5.7164872562639735</v>
      </c>
      <c r="M140" s="54">
        <v>5.4589178102146398</v>
      </c>
      <c r="N140" s="54">
        <v>4.9297246322742243</v>
      </c>
      <c r="O140" s="54">
        <v>5.46512358077893</v>
      </c>
      <c r="P140" s="54">
        <v>5.8623723352018722</v>
      </c>
      <c r="Q140" s="54">
        <v>5.5210323977856195</v>
      </c>
      <c r="R140" s="54">
        <v>6.9709764749722289</v>
      </c>
      <c r="S140" s="54">
        <v>7.7928766211728684</v>
      </c>
      <c r="T140" s="54">
        <v>7.3429825137350813</v>
      </c>
      <c r="U140" s="54">
        <v>6.9591348445363508</v>
      </c>
      <c r="V140" s="54">
        <v>7.8604436290767392</v>
      </c>
      <c r="W140" s="56">
        <v>8.7922408776268668</v>
      </c>
      <c r="X140" s="2" t="e">
        <f t="shared" ref="X140:AK140" ca="1" si="172">IF(J140&lt;&gt;"",IF(LEFT($E140,2)="+-",IF(OR(J140&lt;MIN($C140:$D140),J140&gt;MAX($C140:$D140)),1,0),IF(AND(1*$E140&gt;0,J140&gt;MAX($C140:$D140)),1,IF(AND(1*$E140&lt;0,J140&lt;MIN($C140:$D140)),1,0)))+10*IF(SUM(OFFSET($A$118,MATCH(MID($A140,1,SEARCH(" ",$A140)-1)&amp;"  -  ЧЧР",$A$118:$A$139,0)-1,COLUMN(J140)-1,,-($D$3+$F140)))=24*($D$3+$F140),IF(AND(IF(LEFT($E140,2)="+-",IF(OR(J140&lt;MIN($C140:$D140),J140&gt;MAX($C140:$D140)),1,0),IF(AND(1*$E140&gt;0,J140&gt;MAX($C140:$D140)),1,IF(AND(1*$E140&lt;0,J140&lt;MIN($C140:$D140)),1,0)))=1,IF(COLUMN(T$7)-COLUMN($J$7)&gt;$D$2+$G140,IF(OR(OFFSET(T140,,-1)=21,OFFSET(T140,,-1)=42),1,0),0)=1),2,IF(COLUMN(J140)-COLUMN($J$7)&gt;=$D$3-1+$F140,IF(LEFT($E140,2)="+-",IF(OR(AND(J140&gt;MAX($C140:$D140),AVERAGE(OFFSET(J140,,,,-$D$3))-AVERAGE(OFFSET(J140,,-$D$3,,-$F140))&gt;1*SUBSTITUTE($E140,"+-","+")),AND(J140&lt;MIN($C140:$D140),AVERAGE(OFFSET(J140,,,,-$D$3))-AVERAGE(OFFSET(J140,,-$D$3,,-$F140))&lt;1*SUBSTITUTE($E140,"+-","-"))),2,0),IF(1*$E140&gt;0,IF(AVERAGE(OFFSET(J140,,,,-$D$3))-AVERAGE(OFFSET(J140,,-$D$3,,-$F140))&gt;1*$E140,2,0),IF(AVERAGE(OFFSET(J140,,,,-$D$3))-AVERAGE(OFFSET(J140,,-$D$3,,-$F140))&lt;1*$E140,2,0))),0)*IF($C$4="блоки",IF(OR(MID($B140,7,2)="TA",MID($B140,7,2)="KV"),IF(OFFSET($A$118,IFERROR(MATCH("КА-"&amp;MID($A140,4,2)*1&amp;"А  -  ЧЧР",$A$118:$A$139,0),MATCH("КА-"&amp;MID($A140,4,2)*1&amp;"  -  ЧЧР",$A$118:$A$139,0))-1,COLUMN(J140)-1,,)+OFFSET($A$118,IFERROR(MATCH("КА-"&amp;MID($A140,4,2)*1&amp;"Б  -  ЧЧР",$A$118:$A$139,0),MATCH("КА-"&amp;MID($A140,4,2)*1&amp;"  -  ЧЧР",$A$118:$A$139,0))-1,COLUMN(J140)-1,,)=48,1,0),1),1)),0),0)*IF($G140&gt;0,IF(COLUMN(T$7)-COLUMN($J$7)&gt;=$D$2+$G140,IF(SUM(OFFSET(T140,,-1,,-$G140))&gt;=$G140*21,2,1),1),2)</f>
        <v>#N/A</v>
      </c>
      <c r="Y140" s="2" t="e">
        <f t="shared" ca="1" si="172"/>
        <v>#N/A</v>
      </c>
      <c r="Z140" s="2" t="e">
        <f t="shared" ca="1" si="172"/>
        <v>#N/A</v>
      </c>
      <c r="AA140" s="2" t="e">
        <f t="shared" ca="1" si="172"/>
        <v>#N/A</v>
      </c>
      <c r="AB140" s="2" t="e">
        <f t="shared" ca="1" si="172"/>
        <v>#N/A</v>
      </c>
      <c r="AC140" s="2" t="e">
        <f t="shared" ca="1" si="172"/>
        <v>#N/A</v>
      </c>
      <c r="AD140" s="2" t="e">
        <f t="shared" ca="1" si="172"/>
        <v>#N/A</v>
      </c>
      <c r="AE140" s="2" t="e">
        <f t="shared" ca="1" si="172"/>
        <v>#N/A</v>
      </c>
      <c r="AF140" s="2" t="e">
        <f t="shared" ca="1" si="172"/>
        <v>#N/A</v>
      </c>
      <c r="AG140" s="2" t="e">
        <f t="shared" ca="1" si="172"/>
        <v>#N/A</v>
      </c>
      <c r="AH140" s="2" t="e">
        <f t="shared" ca="1" si="172"/>
        <v>#N/A</v>
      </c>
      <c r="AI140" s="2" t="e">
        <f t="shared" ca="1" si="172"/>
        <v>#N/A</v>
      </c>
      <c r="AJ140" s="2" t="e">
        <f t="shared" ca="1" si="172"/>
        <v>#N/A</v>
      </c>
      <c r="AK140" s="2" t="e">
        <f t="shared" ca="1" si="172"/>
        <v>#N/A</v>
      </c>
      <c r="AL140" s="55">
        <v>6.8879999999999999</v>
      </c>
      <c r="AM140" s="55">
        <v>6.8879999999999999</v>
      </c>
      <c r="AN140" s="55">
        <v>6.8879999999999999</v>
      </c>
      <c r="AO140" s="55">
        <v>6.8879999999999999</v>
      </c>
      <c r="AP140" s="55">
        <v>6.8879999999999999</v>
      </c>
      <c r="AQ140" s="55">
        <v>6.8879999999999999</v>
      </c>
      <c r="AR140" s="55">
        <v>5.3299999999999983</v>
      </c>
      <c r="AS140" s="55">
        <v>5.3299999999999983</v>
      </c>
      <c r="AT140" s="55">
        <v>5.3299999999999983</v>
      </c>
      <c r="AU140" s="55">
        <v>5.3299999999999983</v>
      </c>
      <c r="AV140" s="55">
        <v>5.3299999999999983</v>
      </c>
      <c r="AW140" s="55">
        <v>5.3299999999999983</v>
      </c>
      <c r="AX140" s="55">
        <v>5.3299999999999983</v>
      </c>
      <c r="AY140" s="55">
        <v>5.3299999999999983</v>
      </c>
      <c r="AZ140" s="2">
        <f t="shared" ca="1" si="150"/>
        <v>0</v>
      </c>
      <c r="BA140" s="2">
        <f t="shared" ca="1" si="150"/>
        <v>0</v>
      </c>
      <c r="BB140" s="2">
        <f t="shared" ca="1" si="150"/>
        <v>0</v>
      </c>
      <c r="BC140" s="2">
        <f t="shared" ca="1" si="150"/>
        <v>0</v>
      </c>
      <c r="BD140" s="2">
        <f t="shared" ca="1" si="150"/>
        <v>0</v>
      </c>
      <c r="BE140" s="2">
        <f t="shared" ca="1" si="168"/>
        <v>0</v>
      </c>
      <c r="BF140" s="2">
        <f t="shared" ca="1" si="168"/>
        <v>0</v>
      </c>
      <c r="BG140" s="2">
        <f t="shared" ca="1" si="168"/>
        <v>0</v>
      </c>
      <c r="BH140" s="2">
        <f t="shared" ca="1" si="168"/>
        <v>0</v>
      </c>
      <c r="BI140" s="2">
        <f t="shared" ca="1" si="168"/>
        <v>0</v>
      </c>
      <c r="BJ140" s="2">
        <f t="shared" ca="1" si="168"/>
        <v>0</v>
      </c>
      <c r="BK140" s="2">
        <f t="shared" ca="1" si="167"/>
        <v>0</v>
      </c>
      <c r="BL140" s="2">
        <f t="shared" ca="1" si="167"/>
        <v>0</v>
      </c>
      <c r="BM140" s="2">
        <f t="shared" ca="1" si="167"/>
        <v>0</v>
      </c>
      <c r="BN140" s="2" t="str">
        <f t="shared" si="171"/>
        <v>MK</v>
      </c>
    </row>
    <row r="141" spans="1:70" x14ac:dyDescent="0.25">
      <c r="A141"/>
      <c r="B141"/>
      <c r="C141"/>
      <c r="D141"/>
    </row>
    <row r="142" spans="1:70" x14ac:dyDescent="0.25">
      <c r="A142" s="98"/>
      <c r="B142"/>
      <c r="C142"/>
      <c r="D142"/>
    </row>
    <row r="143" spans="1:70" x14ac:dyDescent="0.25">
      <c r="A143" s="98"/>
      <c r="B143"/>
      <c r="C143"/>
      <c r="D143"/>
    </row>
    <row r="144" spans="1:70" x14ac:dyDescent="0.25">
      <c r="A144" s="98"/>
      <c r="B144"/>
      <c r="C144"/>
      <c r="D144"/>
    </row>
    <row r="145" spans="1:1" x14ac:dyDescent="0.25">
      <c r="A145" s="98"/>
    </row>
    <row r="146" spans="1:1" x14ac:dyDescent="0.25">
      <c r="A146" s="98"/>
    </row>
    <row r="147" spans="1:1" x14ac:dyDescent="0.25">
      <c r="A147" s="98"/>
    </row>
    <row r="148" spans="1:1" x14ac:dyDescent="0.25">
      <c r="A148" s="98"/>
    </row>
    <row r="149" spans="1:1" x14ac:dyDescent="0.25">
      <c r="A149" s="98"/>
    </row>
    <row r="150" spans="1:1" x14ac:dyDescent="0.25">
      <c r="A150" s="98"/>
    </row>
    <row r="151" spans="1:1" x14ac:dyDescent="0.25">
      <c r="A151" s="98"/>
    </row>
    <row r="152" spans="1:1" x14ac:dyDescent="0.25">
      <c r="A152" s="98"/>
    </row>
    <row r="153" spans="1:1" x14ac:dyDescent="0.25">
      <c r="A153" s="98"/>
    </row>
    <row r="154" spans="1:1" x14ac:dyDescent="0.25">
      <c r="A154" s="98"/>
    </row>
    <row r="155" spans="1:1" x14ac:dyDescent="0.25">
      <c r="A155" s="98"/>
    </row>
  </sheetData>
  <mergeCells count="5">
    <mergeCell ref="E3:F3"/>
    <mergeCell ref="E4:F4"/>
    <mergeCell ref="C6:F6"/>
    <mergeCell ref="G6:G7"/>
    <mergeCell ref="C7:D7"/>
  </mergeCells>
  <conditionalFormatting sqref="H8:W140">
    <cfRule type="expression" dxfId="8" priority="2" stopIfTrue="1">
      <formula>H8=0</formula>
    </cfRule>
  </conditionalFormatting>
  <conditionalFormatting sqref="I8:W140">
    <cfRule type="expression" dxfId="7" priority="6" stopIfTrue="1">
      <formula>OFFSET(I8,,$D$2)=42</formula>
    </cfRule>
    <cfRule type="expression" dxfId="6" priority="7">
      <formula>OR(OFFSET(I8,,$D$2)=1,OFFSET(I8,,$D$2)=2,MOD(OFFSET(I8,,$D$2),10)=1,MOD(OFFSET(I8,,$D$2),10)=2)</formula>
    </cfRule>
  </conditionalFormatting>
  <conditionalFormatting sqref="H4">
    <cfRule type="expression" dxfId="5" priority="4">
      <formula>$H$4="НА СТАНЦИИ"</formula>
    </cfRule>
    <cfRule type="expression" dxfId="4" priority="5">
      <formula>$H$4="ОФИЦИАЛЬНО"</formula>
    </cfRule>
  </conditionalFormatting>
  <conditionalFormatting sqref="AL8:AY140">
    <cfRule type="expression" dxfId="3" priority="8" stopIfTrue="1">
      <formula>AL8=0</formula>
    </cfRule>
  </conditionalFormatting>
  <conditionalFormatting sqref="J8:W140">
    <cfRule type="expression" dxfId="2" priority="1" stopIfTrue="1">
      <formula>AND(OFFSET(J8,MATCH(MID($A8,1,SEARCH(" ",$A8)-1)&amp;"  -  ЧЧР",$A:$A,0)-ROW(J8),)*1&gt;0,OR(J8="",J8=0))</formula>
    </cfRule>
    <cfRule type="expression" dxfId="1" priority="3">
      <formula>OFFSET(J8,MATCH(MID($A8,1,SEARCH(" ",$A8)-1)&amp;"  -  ЧЧР",$A:$A,0)-ROW(J8),)&lt;&gt;24</formula>
    </cfRule>
  </conditionalFormatting>
  <conditionalFormatting sqref="X8:AK140">
    <cfRule type="expression" dxfId="0" priority="9" stopIfTrue="1">
      <formula>X8=0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473" r:id="rId4" name="Button 1">
              <controlPr defaultSize="0" print="0" autoFill="0" autoPict="0" macro="[0]!Кнопка_Выгрузка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0</xdr:col>
                    <xdr:colOff>1066800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74" r:id="rId5" name="Button 2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75" r:id="rId6" name="Button 3">
              <controlPr defaultSize="0" print="0" autoFill="0" autoPict="0" macro="[0]!Кнопка_Письмо">
                <anchor moveWithCells="1" sizeWithCells="1">
                  <from>
                    <xdr:col>7</xdr:col>
                    <xdr:colOff>47625</xdr:colOff>
                    <xdr:row>5</xdr:row>
                    <xdr:rowOff>28575</xdr:rowOff>
                  </from>
                  <to>
                    <xdr:col>7</xdr:col>
                    <xdr:colOff>914400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76" r:id="rId7" name="Button 4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77" r:id="rId8" name="Button 5">
              <controlPr defaultSize="0" print="0" autoFill="0" autoPict="0" macro="[0]!робот">
                <anchor moveWithCells="1" sizeWithCells="1">
                  <from>
                    <xdr:col>1</xdr:col>
                    <xdr:colOff>542925</xdr:colOff>
                    <xdr:row>4</xdr:row>
                    <xdr:rowOff>238125</xdr:rowOff>
                  </from>
                  <to>
                    <xdr:col>1</xdr:col>
                    <xdr:colOff>1524000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78" r:id="rId9" name="Button 6">
              <controlPr defaultSize="0" print="0" autoFill="0" autoPict="0" macro="[0]!Запись_настроек">
                <anchor moveWithCells="1" sizeWithCells="1">
                  <from>
                    <xdr:col>5</xdr:col>
                    <xdr:colOff>57150</xdr:colOff>
                    <xdr:row>0</xdr:row>
                    <xdr:rowOff>152400</xdr:rowOff>
                  </from>
                  <to>
                    <xdr:col>5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79" r:id="rId10" name="Button 7">
              <controlPr defaultSize="0" print="0" autoFill="0" autoPict="0" macro="[0]!Design">
                <anchor moveWithCells="1" sizeWithCells="1">
                  <from>
                    <xdr:col>4</xdr:col>
                    <xdr:colOff>66675</xdr:colOff>
                    <xdr:row>0</xdr:row>
                    <xdr:rowOff>161925</xdr:rowOff>
                  </from>
                  <to>
                    <xdr:col>4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80" r:id="rId11" name="Button 8">
              <controlPr defaultSize="0" print="0" autoFill="0" autoPict="0" macro="[0]!фиксация_длительных_отклонений_сводная_таблица">
                <anchor moveWithCells="1" sizeWithCells="1">
                  <from>
                    <xdr:col>5</xdr:col>
                    <xdr:colOff>1123950</xdr:colOff>
                    <xdr:row>0</xdr:row>
                    <xdr:rowOff>123825</xdr:rowOff>
                  </from>
                  <to>
                    <xdr:col>6</xdr:col>
                    <xdr:colOff>819150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Справочники!$B$95:$B$97</xm:f>
          </x14:formula1>
          <xm:sqref>H4</xm:sqref>
        </x14:dataValidation>
        <x14:dataValidation type="list" allowBlank="1" showInputMessage="1" showErrorMessage="1">
          <x14:formula1>
            <xm:f>Справочники!$B$2:$B$25</xm:f>
          </x14:formula1>
          <xm:sqref>B4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Q38"/>
  <sheetViews>
    <sheetView tabSelected="1" zoomScale="60" zoomScaleNormal="60" workbookViewId="0">
      <selection activeCell="E49" sqref="E49"/>
    </sheetView>
  </sheetViews>
  <sheetFormatPr defaultRowHeight="15" x14ac:dyDescent="0.25"/>
  <cols>
    <col min="1" max="1" width="2.85546875" bestFit="1" customWidth="1"/>
    <col min="2" max="2" width="29.42578125" bestFit="1" customWidth="1"/>
    <col min="3" max="3" width="24.5703125" bestFit="1" customWidth="1"/>
    <col min="4" max="4" width="21.140625" bestFit="1" customWidth="1"/>
    <col min="5" max="5" width="22.7109375" bestFit="1" customWidth="1"/>
    <col min="6" max="6" width="23" bestFit="1" customWidth="1"/>
    <col min="7" max="7" width="16.140625" bestFit="1" customWidth="1"/>
    <col min="10" max="10" width="2.85546875" bestFit="1" customWidth="1"/>
    <col min="11" max="11" width="29.42578125" bestFit="1" customWidth="1"/>
    <col min="12" max="12" width="24.5703125" bestFit="1" customWidth="1"/>
    <col min="13" max="13" width="21.140625" bestFit="1" customWidth="1"/>
    <col min="14" max="14" width="22.7109375" bestFit="1" customWidth="1"/>
    <col min="15" max="15" width="23" bestFit="1" customWidth="1"/>
    <col min="16" max="16" width="16.140625" bestFit="1" customWidth="1"/>
  </cols>
  <sheetData>
    <row r="1" spans="1:17" s="128" customFormat="1" x14ac:dyDescent="0.25">
      <c r="A1" s="131" t="s">
        <v>1287</v>
      </c>
      <c r="B1" s="132" t="s">
        <v>3016</v>
      </c>
      <c r="C1" s="132" t="s">
        <v>3017</v>
      </c>
      <c r="D1" s="132" t="s">
        <v>3020</v>
      </c>
      <c r="E1" s="132" t="s">
        <v>3021</v>
      </c>
      <c r="F1" s="136" t="s">
        <v>3018</v>
      </c>
      <c r="G1" s="136" t="s">
        <v>3019</v>
      </c>
      <c r="H1" s="129"/>
      <c r="J1" s="131" t="s">
        <v>1287</v>
      </c>
      <c r="K1" s="132" t="s">
        <v>3016</v>
      </c>
      <c r="L1" s="132" t="s">
        <v>3017</v>
      </c>
      <c r="M1" s="132" t="s">
        <v>3020</v>
      </c>
      <c r="N1" s="132" t="s">
        <v>3021</v>
      </c>
      <c r="O1" s="136" t="s">
        <v>3018</v>
      </c>
      <c r="P1" s="136" t="s">
        <v>3019</v>
      </c>
      <c r="Q1" s="130"/>
    </row>
    <row r="2" spans="1:17" x14ac:dyDescent="0.25">
      <c r="A2" s="28">
        <v>1</v>
      </c>
      <c r="B2" s="133" t="s">
        <v>1227</v>
      </c>
      <c r="C2" s="133" t="s">
        <v>757</v>
      </c>
      <c r="D2" s="134">
        <v>4.6000000000000005</v>
      </c>
      <c r="E2" s="134">
        <v>1.2805337839924191</v>
      </c>
      <c r="F2" s="137">
        <v>46047</v>
      </c>
      <c r="G2" s="138">
        <v>18</v>
      </c>
      <c r="J2" s="28">
        <v>1</v>
      </c>
      <c r="K2" s="133" t="s">
        <v>1232</v>
      </c>
      <c r="L2" s="133" t="s">
        <v>711</v>
      </c>
      <c r="M2" s="134">
        <v>529.57488286083321</v>
      </c>
      <c r="N2" s="134">
        <v>540</v>
      </c>
      <c r="O2" s="137">
        <v>46045</v>
      </c>
      <c r="P2" s="138">
        <v>20</v>
      </c>
    </row>
    <row r="3" spans="1:17" x14ac:dyDescent="0.25">
      <c r="A3" s="28">
        <v>2</v>
      </c>
      <c r="B3" s="133" t="s">
        <v>1238</v>
      </c>
      <c r="C3" s="133" t="s">
        <v>769</v>
      </c>
      <c r="D3" s="134">
        <v>49.2</v>
      </c>
      <c r="E3" s="134">
        <v>11.970497276341405</v>
      </c>
      <c r="F3" s="137">
        <v>46046</v>
      </c>
      <c r="G3" s="138">
        <v>19</v>
      </c>
      <c r="J3" s="28">
        <v>2</v>
      </c>
      <c r="K3" s="133" t="s">
        <v>1219</v>
      </c>
      <c r="L3" s="133" t="s">
        <v>709</v>
      </c>
      <c r="M3" s="134">
        <v>355.42857142857144</v>
      </c>
      <c r="N3" s="134">
        <v>0</v>
      </c>
      <c r="O3" s="137">
        <v>46041</v>
      </c>
      <c r="P3" s="138">
        <v>24</v>
      </c>
    </row>
    <row r="4" spans="1:17" x14ac:dyDescent="0.25">
      <c r="A4" s="28">
        <v>3</v>
      </c>
      <c r="B4" s="133" t="s">
        <v>1227</v>
      </c>
      <c r="C4" s="133" t="s">
        <v>868</v>
      </c>
      <c r="D4" s="134">
        <v>232.50428571428571</v>
      </c>
      <c r="E4" s="134">
        <v>240</v>
      </c>
      <c r="F4" s="137">
        <v>46044</v>
      </c>
      <c r="G4" s="138">
        <v>21</v>
      </c>
      <c r="J4" s="28">
        <v>3</v>
      </c>
      <c r="K4" s="28" t="s">
        <v>1232</v>
      </c>
      <c r="L4" s="28" t="s">
        <v>1985</v>
      </c>
      <c r="M4" s="135">
        <v>44.550000000000004</v>
      </c>
      <c r="N4" s="135">
        <v>13.142857142857142</v>
      </c>
      <c r="O4" s="140">
        <v>46017</v>
      </c>
      <c r="P4" s="141">
        <v>48</v>
      </c>
    </row>
    <row r="5" spans="1:17" x14ac:dyDescent="0.25">
      <c r="A5" s="28">
        <v>4</v>
      </c>
      <c r="B5" s="133" t="s">
        <v>1236</v>
      </c>
      <c r="C5" s="133" t="s">
        <v>1382</v>
      </c>
      <c r="D5" s="134">
        <v>8.2000000000000011</v>
      </c>
      <c r="E5" s="134">
        <v>22.807794786570742</v>
      </c>
      <c r="F5" s="137">
        <v>46042</v>
      </c>
      <c r="G5" s="138">
        <v>23</v>
      </c>
      <c r="J5" s="28">
        <v>4</v>
      </c>
      <c r="K5" s="28" t="s">
        <v>1232</v>
      </c>
      <c r="L5" s="28" t="s">
        <v>704</v>
      </c>
      <c r="M5" s="135">
        <v>106.50783439653237</v>
      </c>
      <c r="N5" s="135">
        <v>125</v>
      </c>
      <c r="O5" s="140">
        <v>46033</v>
      </c>
      <c r="P5" s="141">
        <v>32</v>
      </c>
    </row>
    <row r="6" spans="1:17" x14ac:dyDescent="0.25">
      <c r="A6" s="28">
        <v>5</v>
      </c>
      <c r="B6" s="28" t="s">
        <v>1218</v>
      </c>
      <c r="C6" s="28" t="s">
        <v>695</v>
      </c>
      <c r="D6" s="135">
        <v>105.35955979239171</v>
      </c>
      <c r="E6" s="135">
        <v>27.791918479741458</v>
      </c>
      <c r="F6" s="139" t="s">
        <v>3015</v>
      </c>
      <c r="G6" s="139" t="s">
        <v>3022</v>
      </c>
      <c r="J6" s="28">
        <v>5</v>
      </c>
      <c r="K6" s="28" t="s">
        <v>1232</v>
      </c>
      <c r="L6" s="28" t="s">
        <v>785</v>
      </c>
      <c r="M6" s="135">
        <v>109.52020838066593</v>
      </c>
      <c r="N6" s="135">
        <v>125</v>
      </c>
      <c r="O6" s="140">
        <v>46037</v>
      </c>
      <c r="P6" s="141">
        <v>28</v>
      </c>
    </row>
    <row r="7" spans="1:17" x14ac:dyDescent="0.25">
      <c r="A7" s="28">
        <v>6</v>
      </c>
      <c r="B7" s="28" t="s">
        <v>1218</v>
      </c>
      <c r="C7" s="28" t="s">
        <v>1027</v>
      </c>
      <c r="D7" s="135">
        <v>148.57365247222316</v>
      </c>
      <c r="E7" s="135">
        <v>198.5077688963556</v>
      </c>
      <c r="F7" s="140">
        <v>45930</v>
      </c>
      <c r="G7" s="141">
        <v>135</v>
      </c>
      <c r="J7" s="28">
        <v>6</v>
      </c>
      <c r="K7" s="28" t="s">
        <v>1232</v>
      </c>
      <c r="L7" s="28" t="s">
        <v>1670</v>
      </c>
      <c r="M7" s="135">
        <v>116.22560025303696</v>
      </c>
      <c r="N7" s="135">
        <v>125</v>
      </c>
      <c r="O7" s="140">
        <v>46038</v>
      </c>
      <c r="P7" s="141">
        <v>27</v>
      </c>
    </row>
    <row r="8" spans="1:17" x14ac:dyDescent="0.25">
      <c r="A8" s="28">
        <v>8</v>
      </c>
      <c r="B8" s="28" t="s">
        <v>1218</v>
      </c>
      <c r="C8" s="28" t="s">
        <v>715</v>
      </c>
      <c r="D8" s="135">
        <v>22.08122729437294</v>
      </c>
      <c r="E8" s="135">
        <v>6.4957173925407901</v>
      </c>
      <c r="F8" s="140">
        <v>46029</v>
      </c>
      <c r="G8" s="141">
        <v>36</v>
      </c>
      <c r="J8" s="28">
        <v>8</v>
      </c>
      <c r="K8" s="28" t="s">
        <v>1229</v>
      </c>
      <c r="L8" s="28" t="s">
        <v>869</v>
      </c>
      <c r="M8" s="135">
        <v>529.73952018075886</v>
      </c>
      <c r="N8" s="135">
        <v>535</v>
      </c>
      <c r="O8" s="140">
        <v>45968</v>
      </c>
      <c r="P8" s="141">
        <v>97</v>
      </c>
    </row>
    <row r="9" spans="1:17" x14ac:dyDescent="0.25">
      <c r="A9" s="28">
        <v>9</v>
      </c>
      <c r="B9" s="28" t="s">
        <v>889</v>
      </c>
      <c r="C9" s="28" t="s">
        <v>764</v>
      </c>
      <c r="D9" s="135">
        <v>38.114285714285707</v>
      </c>
      <c r="E9" s="135">
        <v>15.053716761317181</v>
      </c>
      <c r="F9" s="140">
        <v>45991</v>
      </c>
      <c r="G9" s="141">
        <v>74</v>
      </c>
      <c r="J9" s="28">
        <v>9</v>
      </c>
      <c r="K9" s="28" t="s">
        <v>1219</v>
      </c>
      <c r="L9" s="28" t="s">
        <v>1979</v>
      </c>
      <c r="M9" s="135">
        <v>159.93287715334276</v>
      </c>
      <c r="N9" s="135">
        <v>135.34464058128367</v>
      </c>
      <c r="O9" s="140">
        <v>46022</v>
      </c>
      <c r="P9" s="141">
        <v>43</v>
      </c>
    </row>
    <row r="10" spans="1:17" x14ac:dyDescent="0.25">
      <c r="A10" s="28">
        <v>11</v>
      </c>
      <c r="B10" s="28" t="s">
        <v>891</v>
      </c>
      <c r="C10" s="28" t="s">
        <v>829</v>
      </c>
      <c r="D10" s="135">
        <v>3.5</v>
      </c>
      <c r="E10" s="135">
        <v>0.53023334581215653</v>
      </c>
      <c r="F10" s="140">
        <v>46038</v>
      </c>
      <c r="G10" s="141">
        <v>27</v>
      </c>
      <c r="J10" s="28">
        <v>11</v>
      </c>
      <c r="K10" s="28" t="s">
        <v>1219</v>
      </c>
      <c r="L10" s="28" t="s">
        <v>1990</v>
      </c>
      <c r="M10" s="135">
        <v>86.635714285714272</v>
      </c>
      <c r="N10" s="135">
        <v>15</v>
      </c>
      <c r="O10" s="140">
        <v>45290</v>
      </c>
      <c r="P10" s="141">
        <v>775</v>
      </c>
    </row>
    <row r="11" spans="1:17" x14ac:dyDescent="0.25">
      <c r="A11" s="28">
        <v>12</v>
      </c>
      <c r="B11" s="28" t="s">
        <v>891</v>
      </c>
      <c r="C11" s="28" t="s">
        <v>832</v>
      </c>
      <c r="D11" s="135">
        <v>3.399999999999999</v>
      </c>
      <c r="E11" s="135">
        <v>2.9144681312918181</v>
      </c>
      <c r="F11" s="140">
        <v>45979</v>
      </c>
      <c r="G11" s="141">
        <v>86</v>
      </c>
      <c r="J11" s="28">
        <v>12</v>
      </c>
      <c r="K11" s="28" t="s">
        <v>1221</v>
      </c>
      <c r="L11" s="28" t="s">
        <v>2331</v>
      </c>
      <c r="M11" s="135">
        <v>85.899999999999991</v>
      </c>
      <c r="N11" s="135">
        <v>8.7857142857142865</v>
      </c>
      <c r="O11" s="139" t="s">
        <v>3015</v>
      </c>
      <c r="P11" s="139" t="s">
        <v>3022</v>
      </c>
    </row>
    <row r="12" spans="1:17" x14ac:dyDescent="0.25">
      <c r="A12" s="28">
        <v>13</v>
      </c>
      <c r="B12" s="28" t="s">
        <v>891</v>
      </c>
      <c r="C12" s="28" t="s">
        <v>685</v>
      </c>
      <c r="D12" s="135">
        <v>46.884691284457382</v>
      </c>
      <c r="E12" s="135">
        <v>0</v>
      </c>
      <c r="F12" s="140">
        <v>46022</v>
      </c>
      <c r="G12" s="141">
        <v>43</v>
      </c>
      <c r="J12" s="28">
        <v>13</v>
      </c>
      <c r="K12" s="28" t="s">
        <v>1230</v>
      </c>
      <c r="L12" s="28" t="s">
        <v>793</v>
      </c>
      <c r="M12" s="135">
        <v>22.5</v>
      </c>
      <c r="N12" s="135">
        <v>19.54372292870227</v>
      </c>
      <c r="O12" s="140">
        <v>45825</v>
      </c>
      <c r="P12" s="141">
        <v>240</v>
      </c>
    </row>
    <row r="13" spans="1:17" x14ac:dyDescent="0.25">
      <c r="A13" s="28">
        <v>14</v>
      </c>
      <c r="B13" s="28" t="s">
        <v>891</v>
      </c>
      <c r="C13" s="28" t="s">
        <v>692</v>
      </c>
      <c r="D13" s="135">
        <v>45.845756410008605</v>
      </c>
      <c r="E13" s="135">
        <v>0</v>
      </c>
      <c r="F13" s="140">
        <v>46040</v>
      </c>
      <c r="G13" s="141">
        <v>25</v>
      </c>
      <c r="J13" s="28">
        <v>14</v>
      </c>
      <c r="K13" s="28" t="s">
        <v>1230</v>
      </c>
      <c r="L13" s="28" t="s">
        <v>2331</v>
      </c>
      <c r="M13" s="135">
        <v>33.857142857142854</v>
      </c>
      <c r="N13" s="135">
        <v>15.150000000000004</v>
      </c>
      <c r="O13" s="140">
        <v>45382</v>
      </c>
      <c r="P13" s="141">
        <v>683</v>
      </c>
    </row>
    <row r="14" spans="1:17" x14ac:dyDescent="0.25">
      <c r="A14" s="28">
        <v>15</v>
      </c>
      <c r="B14" s="28" t="s">
        <v>891</v>
      </c>
      <c r="C14" s="28" t="s">
        <v>779</v>
      </c>
      <c r="D14" s="135">
        <v>159</v>
      </c>
      <c r="E14" s="135">
        <v>234.49691539238935</v>
      </c>
      <c r="F14" s="140">
        <v>46019</v>
      </c>
      <c r="G14" s="141">
        <v>46</v>
      </c>
      <c r="J14" s="28">
        <v>15</v>
      </c>
      <c r="K14" s="28" t="s">
        <v>1230</v>
      </c>
      <c r="L14" s="28" t="s">
        <v>2332</v>
      </c>
      <c r="M14" s="135">
        <v>57.142857142857146</v>
      </c>
      <c r="N14" s="135">
        <v>15.150000000000004</v>
      </c>
      <c r="O14" s="140">
        <v>45747</v>
      </c>
      <c r="P14" s="141">
        <v>318</v>
      </c>
    </row>
    <row r="15" spans="1:17" x14ac:dyDescent="0.25">
      <c r="A15" s="28">
        <v>16</v>
      </c>
      <c r="B15" s="28" t="s">
        <v>891</v>
      </c>
      <c r="C15" s="28" t="s">
        <v>781</v>
      </c>
      <c r="D15" s="135">
        <v>159.60249569384271</v>
      </c>
      <c r="E15" s="135">
        <v>223.08188131742725</v>
      </c>
      <c r="F15" s="140">
        <v>46040</v>
      </c>
      <c r="G15" s="141">
        <v>25</v>
      </c>
      <c r="J15" s="28">
        <v>16</v>
      </c>
      <c r="K15" s="28" t="s">
        <v>1230</v>
      </c>
      <c r="L15" s="28" t="s">
        <v>2431</v>
      </c>
      <c r="M15" s="135">
        <v>54</v>
      </c>
      <c r="N15" s="135">
        <v>16.84</v>
      </c>
      <c r="O15" s="139" t="s">
        <v>3015</v>
      </c>
      <c r="P15" s="139" t="s">
        <v>3022</v>
      </c>
    </row>
    <row r="16" spans="1:17" x14ac:dyDescent="0.25">
      <c r="A16" s="28">
        <v>19</v>
      </c>
      <c r="B16" s="28" t="s">
        <v>1227</v>
      </c>
      <c r="C16" s="28" t="s">
        <v>684</v>
      </c>
      <c r="D16" s="135">
        <v>62.868571428571428</v>
      </c>
      <c r="E16" s="135">
        <v>35.052518957186059</v>
      </c>
      <c r="F16" s="140">
        <v>45105</v>
      </c>
      <c r="G16" s="141">
        <v>960</v>
      </c>
      <c r="J16" s="28">
        <v>19</v>
      </c>
      <c r="K16" s="28" t="s">
        <v>1224</v>
      </c>
      <c r="L16" s="28" t="s">
        <v>781</v>
      </c>
      <c r="M16" s="135">
        <v>106.72142857142856</v>
      </c>
      <c r="N16" s="135">
        <v>0</v>
      </c>
      <c r="O16" s="140">
        <v>45753</v>
      </c>
      <c r="P16" s="141">
        <v>312</v>
      </c>
    </row>
    <row r="17" spans="1:16" x14ac:dyDescent="0.25">
      <c r="A17" s="28">
        <v>20</v>
      </c>
      <c r="B17" s="28" t="s">
        <v>1227</v>
      </c>
      <c r="C17" s="28" t="s">
        <v>686</v>
      </c>
      <c r="D17" s="135">
        <v>73.944285714285712</v>
      </c>
      <c r="E17" s="135">
        <v>35.75342880588849</v>
      </c>
      <c r="F17" s="140">
        <v>45169</v>
      </c>
      <c r="G17" s="141">
        <v>896</v>
      </c>
      <c r="J17" s="28">
        <v>20</v>
      </c>
      <c r="K17" s="28" t="s">
        <v>1235</v>
      </c>
      <c r="L17" s="28" t="s">
        <v>767</v>
      </c>
      <c r="M17" s="135">
        <v>56.285714285714285</v>
      </c>
      <c r="N17" s="135">
        <v>29.876291129143748</v>
      </c>
      <c r="O17" s="140">
        <v>45899</v>
      </c>
      <c r="P17" s="141">
        <v>166</v>
      </c>
    </row>
    <row r="18" spans="1:16" x14ac:dyDescent="0.25">
      <c r="A18" s="28">
        <v>21</v>
      </c>
      <c r="B18" s="28" t="s">
        <v>1227</v>
      </c>
      <c r="C18" s="28" t="s">
        <v>687</v>
      </c>
      <c r="D18" s="135">
        <v>80.980714285714285</v>
      </c>
      <c r="E18" s="135">
        <v>37.583033465928565</v>
      </c>
      <c r="F18" s="140">
        <v>45069</v>
      </c>
      <c r="G18" s="141">
        <v>996</v>
      </c>
      <c r="J18" s="28">
        <v>21</v>
      </c>
      <c r="K18" s="28" t="s">
        <v>1237</v>
      </c>
      <c r="L18" s="28" t="s">
        <v>713</v>
      </c>
      <c r="M18" s="135">
        <v>52.151228373571442</v>
      </c>
      <c r="N18" s="135">
        <v>9.8894021577040796</v>
      </c>
      <c r="O18" s="140">
        <v>45846</v>
      </c>
      <c r="P18" s="141">
        <v>219</v>
      </c>
    </row>
    <row r="19" spans="1:16" x14ac:dyDescent="0.25">
      <c r="A19" s="28">
        <v>22</v>
      </c>
      <c r="B19" s="28" t="s">
        <v>1227</v>
      </c>
      <c r="C19" s="28" t="s">
        <v>689</v>
      </c>
      <c r="D19" s="135">
        <v>82.029999999999973</v>
      </c>
      <c r="E19" s="135">
        <v>39.283424962145951</v>
      </c>
      <c r="F19" s="140">
        <v>45229</v>
      </c>
      <c r="G19" s="141">
        <v>836</v>
      </c>
      <c r="J19" s="28">
        <v>22</v>
      </c>
      <c r="K19" s="28" t="s">
        <v>1226</v>
      </c>
      <c r="L19" s="28" t="s">
        <v>1664</v>
      </c>
      <c r="M19" s="135">
        <v>33.571428571428569</v>
      </c>
      <c r="N19" s="135">
        <v>0</v>
      </c>
      <c r="O19" s="140">
        <v>45593</v>
      </c>
      <c r="P19" s="141">
        <v>472</v>
      </c>
    </row>
    <row r="20" spans="1:16" x14ac:dyDescent="0.25">
      <c r="A20" s="28">
        <v>23</v>
      </c>
      <c r="B20" s="28" t="s">
        <v>1227</v>
      </c>
      <c r="C20" s="28" t="s">
        <v>692</v>
      </c>
      <c r="D20" s="135">
        <v>63.58142857142856</v>
      </c>
      <c r="E20" s="135">
        <v>31.03241774964286</v>
      </c>
      <c r="F20" s="140">
        <v>45703</v>
      </c>
      <c r="G20" s="141">
        <v>362</v>
      </c>
      <c r="J20" s="28">
        <v>23</v>
      </c>
      <c r="K20" s="28" t="s">
        <v>1226</v>
      </c>
      <c r="L20" s="28" t="s">
        <v>1985</v>
      </c>
      <c r="M20" s="135">
        <v>36</v>
      </c>
      <c r="N20" s="135">
        <v>0</v>
      </c>
      <c r="O20" s="140">
        <v>45626</v>
      </c>
      <c r="P20" s="141">
        <v>439</v>
      </c>
    </row>
    <row r="21" spans="1:16" x14ac:dyDescent="0.25">
      <c r="A21" s="28">
        <v>24</v>
      </c>
      <c r="B21" s="28" t="s">
        <v>1227</v>
      </c>
      <c r="C21" s="28" t="s">
        <v>693</v>
      </c>
      <c r="D21" s="135">
        <v>72.795714285714297</v>
      </c>
      <c r="E21" s="135">
        <v>31.280658664500006</v>
      </c>
      <c r="F21" s="140">
        <v>45500</v>
      </c>
      <c r="G21" s="141">
        <v>565</v>
      </c>
      <c r="J21" s="28">
        <v>24</v>
      </c>
      <c r="K21" s="28" t="s">
        <v>1226</v>
      </c>
      <c r="L21" s="28" t="s">
        <v>1986</v>
      </c>
      <c r="M21" s="135">
        <v>46.857142857142854</v>
      </c>
      <c r="N21" s="135">
        <v>0</v>
      </c>
      <c r="O21" s="140">
        <v>45657</v>
      </c>
      <c r="P21" s="141">
        <v>408</v>
      </c>
    </row>
    <row r="22" spans="1:16" x14ac:dyDescent="0.25">
      <c r="A22" s="28">
        <v>25</v>
      </c>
      <c r="B22" s="28" t="s">
        <v>1227</v>
      </c>
      <c r="C22" s="28" t="s">
        <v>695</v>
      </c>
      <c r="D22" s="135">
        <v>64.820000000000007</v>
      </c>
      <c r="E22" s="135">
        <v>36.942783568350578</v>
      </c>
      <c r="F22" s="140">
        <v>45133</v>
      </c>
      <c r="G22" s="141">
        <v>932</v>
      </c>
      <c r="J22" s="28">
        <v>25</v>
      </c>
      <c r="K22" s="28" t="s">
        <v>1226</v>
      </c>
      <c r="L22" s="28" t="s">
        <v>708</v>
      </c>
      <c r="M22" s="135">
        <v>533.52930425365946</v>
      </c>
      <c r="N22" s="135">
        <v>540</v>
      </c>
      <c r="O22" s="140">
        <v>45627</v>
      </c>
      <c r="P22" s="141">
        <v>438</v>
      </c>
    </row>
    <row r="23" spans="1:16" x14ac:dyDescent="0.25">
      <c r="A23" s="28">
        <v>26</v>
      </c>
      <c r="B23" s="28" t="s">
        <v>1227</v>
      </c>
      <c r="C23" s="28" t="s">
        <v>769</v>
      </c>
      <c r="D23" s="135">
        <v>59.67285714285714</v>
      </c>
      <c r="E23" s="135">
        <v>32.209901207309727</v>
      </c>
      <c r="F23" s="140">
        <v>45943</v>
      </c>
      <c r="G23" s="141">
        <v>122</v>
      </c>
      <c r="J23" s="28">
        <v>26</v>
      </c>
      <c r="K23" s="28" t="s">
        <v>1226</v>
      </c>
      <c r="L23" s="28" t="s">
        <v>2272</v>
      </c>
      <c r="M23" s="135">
        <v>54</v>
      </c>
      <c r="N23" s="135">
        <v>15</v>
      </c>
      <c r="O23" s="140">
        <v>45376</v>
      </c>
      <c r="P23" s="141">
        <v>689</v>
      </c>
    </row>
    <row r="24" spans="1:16" x14ac:dyDescent="0.25">
      <c r="A24" s="28">
        <v>27</v>
      </c>
      <c r="B24" s="28" t="s">
        <v>1227</v>
      </c>
      <c r="C24" s="28" t="s">
        <v>777</v>
      </c>
      <c r="D24" s="135">
        <v>206.17785714285714</v>
      </c>
      <c r="E24" s="135">
        <v>254.33285714285714</v>
      </c>
      <c r="F24" s="140">
        <v>45983</v>
      </c>
      <c r="G24" s="141">
        <v>82</v>
      </c>
      <c r="J24" s="28"/>
      <c r="K24" s="28"/>
      <c r="L24" s="28"/>
      <c r="M24" s="28"/>
      <c r="N24" s="28"/>
      <c r="O24" s="139"/>
      <c r="P24" s="139"/>
    </row>
    <row r="25" spans="1:16" x14ac:dyDescent="0.25">
      <c r="A25" s="28">
        <v>29</v>
      </c>
      <c r="B25" s="28" t="s">
        <v>1238</v>
      </c>
      <c r="C25" s="28" t="s">
        <v>656</v>
      </c>
      <c r="D25" s="135">
        <v>198.16147585962676</v>
      </c>
      <c r="E25" s="135">
        <v>197.31462794527596</v>
      </c>
      <c r="F25" s="140">
        <v>46035</v>
      </c>
      <c r="G25" s="141">
        <v>30</v>
      </c>
      <c r="J25" s="28"/>
      <c r="K25" s="28"/>
      <c r="L25" s="28"/>
      <c r="M25" s="28"/>
      <c r="N25" s="28"/>
      <c r="O25" s="139"/>
      <c r="P25" s="139"/>
    </row>
    <row r="26" spans="1:16" x14ac:dyDescent="0.25">
      <c r="A26" s="28">
        <v>30</v>
      </c>
      <c r="B26" s="28" t="s">
        <v>1238</v>
      </c>
      <c r="C26" s="28" t="s">
        <v>657</v>
      </c>
      <c r="D26" s="135">
        <v>208.72336977417791</v>
      </c>
      <c r="E26" s="135">
        <v>191.52517684732464</v>
      </c>
      <c r="F26" s="140">
        <v>46033</v>
      </c>
      <c r="G26" s="141">
        <v>32</v>
      </c>
      <c r="J26" s="28"/>
      <c r="K26" s="28"/>
      <c r="L26" s="28"/>
      <c r="M26" s="28"/>
      <c r="N26" s="28"/>
      <c r="O26" s="139"/>
      <c r="P26" s="139"/>
    </row>
    <row r="27" spans="1:16" x14ac:dyDescent="0.25">
      <c r="A27" s="28">
        <v>31</v>
      </c>
      <c r="B27" s="28" t="s">
        <v>1238</v>
      </c>
      <c r="C27" s="28" t="s">
        <v>662</v>
      </c>
      <c r="D27" s="135">
        <v>197.78571428571428</v>
      </c>
      <c r="E27" s="135">
        <v>153.68575985501408</v>
      </c>
      <c r="F27" s="140">
        <v>45999</v>
      </c>
      <c r="G27" s="141">
        <v>66</v>
      </c>
      <c r="J27" s="28"/>
      <c r="K27" s="28"/>
      <c r="L27" s="28"/>
      <c r="M27" s="28"/>
      <c r="N27" s="28"/>
      <c r="O27" s="139"/>
      <c r="P27" s="139"/>
    </row>
    <row r="28" spans="1:16" x14ac:dyDescent="0.25">
      <c r="A28" s="28">
        <v>33</v>
      </c>
      <c r="B28" s="28" t="s">
        <v>1238</v>
      </c>
      <c r="C28" s="28" t="s">
        <v>699</v>
      </c>
      <c r="D28" s="135">
        <v>67.171428571428564</v>
      </c>
      <c r="E28" s="135">
        <v>90</v>
      </c>
      <c r="F28" s="140">
        <v>46032</v>
      </c>
      <c r="G28" s="141">
        <v>33</v>
      </c>
    </row>
    <row r="29" spans="1:16" x14ac:dyDescent="0.25">
      <c r="A29" s="28">
        <v>34</v>
      </c>
      <c r="B29" s="28" t="s">
        <v>1238</v>
      </c>
      <c r="C29" s="28" t="s">
        <v>702</v>
      </c>
      <c r="D29" s="135">
        <v>107.15646002029453</v>
      </c>
      <c r="E29" s="135">
        <v>130</v>
      </c>
      <c r="F29" s="140">
        <v>46003</v>
      </c>
      <c r="G29" s="141">
        <v>62</v>
      </c>
    </row>
    <row r="30" spans="1:16" x14ac:dyDescent="0.25">
      <c r="A30" s="28">
        <v>35</v>
      </c>
      <c r="B30" s="28" t="s">
        <v>1238</v>
      </c>
      <c r="C30" s="28" t="s">
        <v>704</v>
      </c>
      <c r="D30" s="135">
        <v>74.73571428571428</v>
      </c>
      <c r="E30" s="135">
        <v>130</v>
      </c>
      <c r="F30" s="139" t="s">
        <v>3015</v>
      </c>
      <c r="G30" s="139" t="s">
        <v>3022</v>
      </c>
    </row>
    <row r="31" spans="1:16" x14ac:dyDescent="0.25">
      <c r="A31" s="28">
        <v>36</v>
      </c>
      <c r="B31" s="28" t="s">
        <v>1238</v>
      </c>
      <c r="C31" s="28" t="s">
        <v>712</v>
      </c>
      <c r="D31" s="135">
        <v>26.333644240832882</v>
      </c>
      <c r="E31" s="135">
        <v>6.2816178782137158</v>
      </c>
      <c r="F31" s="140">
        <v>45995</v>
      </c>
      <c r="G31" s="141">
        <v>70</v>
      </c>
    </row>
    <row r="32" spans="1:16" x14ac:dyDescent="0.25">
      <c r="A32" s="28">
        <v>37</v>
      </c>
      <c r="B32" s="28" t="s">
        <v>1238</v>
      </c>
      <c r="C32" s="28" t="s">
        <v>719</v>
      </c>
      <c r="D32" s="135">
        <v>84.559274618253653</v>
      </c>
      <c r="E32" s="135">
        <v>96.431073625345689</v>
      </c>
      <c r="F32" s="140">
        <v>46035</v>
      </c>
      <c r="G32" s="141">
        <v>30</v>
      </c>
    </row>
    <row r="33" spans="1:7" x14ac:dyDescent="0.25">
      <c r="A33" s="28"/>
      <c r="B33" s="28"/>
      <c r="C33" s="28"/>
      <c r="D33" s="28"/>
      <c r="E33" s="28"/>
      <c r="F33" s="139"/>
      <c r="G33" s="139"/>
    </row>
    <row r="34" spans="1:7" x14ac:dyDescent="0.25">
      <c r="A34" s="28"/>
      <c r="B34" s="28"/>
      <c r="C34" s="28"/>
      <c r="D34" s="28"/>
      <c r="E34" s="28"/>
      <c r="F34" s="139"/>
      <c r="G34" s="139"/>
    </row>
    <row r="35" spans="1:7" x14ac:dyDescent="0.25">
      <c r="A35" s="28"/>
      <c r="B35" s="28"/>
      <c r="C35" s="28"/>
      <c r="D35" s="28"/>
      <c r="E35" s="28"/>
      <c r="F35" s="139"/>
      <c r="G35" s="139"/>
    </row>
    <row r="36" spans="1:7" x14ac:dyDescent="0.25">
      <c r="A36" s="28"/>
      <c r="B36" s="28"/>
      <c r="C36" s="28"/>
      <c r="D36" s="28"/>
      <c r="E36" s="28"/>
      <c r="F36" s="139"/>
      <c r="G36" s="139"/>
    </row>
    <row r="37" spans="1:7" x14ac:dyDescent="0.25">
      <c r="A37" s="28"/>
      <c r="B37" s="28"/>
      <c r="C37" s="28"/>
      <c r="D37" s="28"/>
      <c r="E37" s="28"/>
      <c r="F37" s="139"/>
      <c r="G37" s="139"/>
    </row>
    <row r="38" spans="1:7" x14ac:dyDescent="0.25">
      <c r="A38" s="28"/>
      <c r="B38" s="28"/>
      <c r="C38" s="28"/>
      <c r="D38" s="28"/>
      <c r="E38" s="28"/>
      <c r="F38" s="139"/>
      <c r="G38" s="13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Данные</vt:lpstr>
      <vt:lpstr>Справочники</vt:lpstr>
      <vt:lpstr>Реестр писем</vt:lpstr>
      <vt:lpstr>Список рассылки</vt:lpstr>
      <vt:lpstr>Рассылка на станции</vt:lpstr>
      <vt:lpstr>Графики</vt:lpstr>
      <vt:lpstr>Реестр правок</vt:lpstr>
      <vt:lpstr>НазГРЭС</vt:lpstr>
      <vt:lpstr>КрТЭЦ-2</vt:lpstr>
      <vt:lpstr>НКТЭЦ</vt:lpstr>
      <vt:lpstr>КрТЭЦ-1</vt:lpstr>
      <vt:lpstr>КемГРЭС</vt:lpstr>
      <vt:lpstr>БарТЭЦ-2</vt:lpstr>
      <vt:lpstr>БарТЭЦ-3</vt:lpstr>
      <vt:lpstr>АбТЭЦ</vt:lpstr>
      <vt:lpstr>ТУГРЭС</vt:lpstr>
      <vt:lpstr>МинТЭЦ</vt:lpstr>
      <vt:lpstr>КрТЭЦ-3</vt:lpstr>
      <vt:lpstr>КрГРЭС-2</vt:lpstr>
      <vt:lpstr>КанТЭЦ</vt:lpstr>
      <vt:lpstr>КемТЭЦ</vt:lpstr>
      <vt:lpstr>БелГРЭС</vt:lpstr>
      <vt:lpstr>НТЭЦ-2</vt:lpstr>
      <vt:lpstr>НТЭЦ-3</vt:lpstr>
      <vt:lpstr>НТЭЦ-4</vt:lpstr>
      <vt:lpstr>НТЭЦ-5</vt:lpstr>
      <vt:lpstr>БрбТЭЦ</vt:lpstr>
      <vt:lpstr>БийТЭЦ</vt:lpstr>
      <vt:lpstr>РефГРЭС</vt:lpstr>
      <vt:lpstr>ПрГРЭС</vt:lpstr>
      <vt:lpstr>Свод</vt:lpstr>
    </vt:vector>
  </TitlesOfParts>
  <Company>ООО "Сибирская генерирующая компания"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Шилов Андрей Алексеевич \ Andrei Shilov</dc:creator>
  <cp:lastModifiedBy>Козлов Дмитрий Николаевич \ Dmitrii Kozlov</cp:lastModifiedBy>
  <dcterms:created xsi:type="dcterms:W3CDTF">2023-02-04T09:06:16Z</dcterms:created>
  <dcterms:modified xsi:type="dcterms:W3CDTF">2026-02-13T10:27:05Z</dcterms:modified>
</cp:coreProperties>
</file>